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ommel.cuba\Desktop\FORMULARIO 9\2018\NOVIEMBRE\Actualizado 6-12-2018\"/>
    </mc:Choice>
  </mc:AlternateContent>
  <bookViews>
    <workbookView xWindow="0" yWindow="0" windowWidth="27870" windowHeight="12720" tabRatio="693"/>
  </bookViews>
  <sheets>
    <sheet name="FORM. 9" sheetId="3" r:id="rId1"/>
    <sheet name="bd_lista" sheetId="9" state="hidden" r:id="rId2"/>
    <sheet name="RESUMEN" sheetId="8" state="hidden" r:id="rId3"/>
    <sheet name="CONCEPTOS." sheetId="24" state="hidden" r:id="rId4"/>
    <sheet name="CUT MN" sheetId="25" r:id="rId5"/>
    <sheet name="CUT ME" sheetId="26" r:id="rId6"/>
    <sheet name="TRL MN" sheetId="19" r:id="rId7"/>
    <sheet name="TRL ME" sheetId="20" r:id="rId8"/>
    <sheet name="CDI" sheetId="21" r:id="rId9"/>
    <sheet name="TCR" sheetId="27" r:id="rId10"/>
  </sheets>
  <externalReferences>
    <externalReference r:id="rId11"/>
    <externalReference r:id="rId12"/>
    <externalReference r:id="rId13"/>
    <externalReference r:id="rId14"/>
  </externalReferences>
  <definedNames>
    <definedName name="_xlnm._FilterDatabase" localSheetId="1" hidden="1">bd_lista!$A$2:$C$595</definedName>
    <definedName name="_xlnm._FilterDatabase" localSheetId="8" hidden="1">CDI!$A$8:$H$62</definedName>
    <definedName name="_xlnm._FilterDatabase" localSheetId="5" hidden="1">'CUT ME'!$A$8:$Q$400</definedName>
    <definedName name="_xlnm._FilterDatabase" localSheetId="4" hidden="1">'CUT MN'!$A$8:$P$9581</definedName>
    <definedName name="_xlnm._FilterDatabase" localSheetId="2" hidden="1">RESUMEN!$A$10:$AM$602</definedName>
    <definedName name="_xlnm._FilterDatabase" localSheetId="9" hidden="1">TCR!$A$7:$F$32</definedName>
    <definedName name="_xlnm._FilterDatabase" localSheetId="7" hidden="1">'TRL ME'!$A$8:$Q$15</definedName>
    <definedName name="_xlnm._FilterDatabase" localSheetId="6" hidden="1">'TRL MN'!$A$8:$O$222</definedName>
    <definedName name="_Key1" localSheetId="8" hidden="1">#REF!</definedName>
    <definedName name="_Key1" localSheetId="5" hidden="1">#REF!</definedName>
    <definedName name="_Key1" localSheetId="2" hidden="1">#REF!</definedName>
    <definedName name="_Key1" localSheetId="9" hidden="1">#REF!</definedName>
    <definedName name="_Key1" hidden="1">#REF!</definedName>
    <definedName name="_Key2" localSheetId="8" hidden="1">#REF!</definedName>
    <definedName name="_Key2" localSheetId="5" hidden="1">#REF!</definedName>
    <definedName name="_Key2" localSheetId="2" hidden="1">#REF!</definedName>
    <definedName name="_Key2" localSheetId="9" hidden="1">#REF!</definedName>
    <definedName name="_Key2" hidden="1">#REF!</definedName>
    <definedName name="_Order1" hidden="1">255</definedName>
    <definedName name="_Order2" hidden="1">255</definedName>
    <definedName name="_Sort" localSheetId="8" hidden="1">#REF!</definedName>
    <definedName name="_Sort" localSheetId="5" hidden="1">#REF!</definedName>
    <definedName name="_Sort" localSheetId="2" hidden="1">#REF!</definedName>
    <definedName name="_Sort" localSheetId="9" hidden="1">#REF!</definedName>
    <definedName name="_Sort" hidden="1">#REF!</definedName>
    <definedName name="_xlnm.Print_Area" localSheetId="8">CDI!$A$1:$H$83</definedName>
    <definedName name="_xlnm.Print_Area" localSheetId="3">CONCEPTOS.!$A$1:$C$54</definedName>
    <definedName name="_xlnm.Print_Area" localSheetId="5">'CUT ME'!$A$1:$Q$502</definedName>
    <definedName name="_xlnm.Print_Area" localSheetId="4">'CUT MN'!$A$1:$P$9595</definedName>
    <definedName name="_xlnm.Print_Area" localSheetId="0">'FORM. 9'!$A$1:$AF$58</definedName>
    <definedName name="_xlnm.Print_Area" localSheetId="2">RESUMEN!$A$1:$AM$605</definedName>
    <definedName name="_xlnm.Print_Area" localSheetId="9">TCR!$A$1:$F$37</definedName>
    <definedName name="_xlnm.Print_Area" localSheetId="7">'TRL ME'!$A$1:$Q$29</definedName>
    <definedName name="_xlnm.Print_Area" localSheetId="6">'TRL MN'!$A$1:$O$237</definedName>
    <definedName name="cod_ent">[1]RESUMEN!$A$11:$A$616</definedName>
    <definedName name="Cuadro_Ent">[1]RESUMEN!$A$11:$C$616</definedName>
    <definedName name="MARZO" localSheetId="8" hidden="1">#REF!</definedName>
    <definedName name="MARZO" localSheetId="5" hidden="1">#REF!</definedName>
    <definedName name="MARZO" localSheetId="2" hidden="1">#REF!</definedName>
    <definedName name="MARZO" localSheetId="9" hidden="1">#REF!</definedName>
    <definedName name="MARZO" hidden="1">#REF!</definedName>
    <definedName name="_xlnm.Print_Titles" localSheetId="8">CDI!$1:$8</definedName>
    <definedName name="_xlnm.Print_Titles" localSheetId="5">'CUT ME'!$1:$9</definedName>
    <definedName name="_xlnm.Print_Titles" localSheetId="4">'CUT MN'!$1:$9</definedName>
    <definedName name="_xlnm.Print_Titles" localSheetId="2">RESUMEN!$1:$10</definedName>
    <definedName name="_xlnm.Print_Titles" localSheetId="7">'TRL ME'!$1:$7</definedName>
    <definedName name="_xlnm.Print_Titles" localSheetId="6">'TRL MN'!$1:$8</definedName>
  </definedNames>
  <calcPr calcId="152511"/>
</workbook>
</file>

<file path=xl/calcChain.xml><?xml version="1.0" encoding="utf-8"?>
<calcChain xmlns="http://schemas.openxmlformats.org/spreadsheetml/2006/main">
  <c r="AK602" i="8" l="1"/>
  <c r="AJ602" i="8"/>
  <c r="AI602" i="8"/>
  <c r="AH602" i="8"/>
  <c r="AG602" i="8"/>
  <c r="AF602" i="8"/>
  <c r="AE602" i="8"/>
  <c r="AD602" i="8"/>
  <c r="AC602" i="8"/>
  <c r="AB602" i="8"/>
  <c r="AA602" i="8"/>
  <c r="Z602" i="8"/>
  <c r="Y602" i="8"/>
  <c r="X602" i="8"/>
  <c r="W602" i="8"/>
  <c r="V602" i="8"/>
  <c r="U602" i="8"/>
  <c r="T602" i="8"/>
  <c r="S602" i="8"/>
  <c r="R602" i="8"/>
  <c r="Q602" i="8"/>
  <c r="P602" i="8"/>
  <c r="O602" i="8"/>
  <c r="N602" i="8"/>
  <c r="M602" i="8"/>
  <c r="L602" i="8"/>
  <c r="K602" i="8"/>
  <c r="J602" i="8"/>
  <c r="I602" i="8"/>
  <c r="H602" i="8"/>
  <c r="G602" i="8"/>
  <c r="F602" i="8"/>
  <c r="E602" i="8"/>
  <c r="D602" i="8"/>
  <c r="AK601" i="8"/>
  <c r="AJ601" i="8"/>
  <c r="AI601" i="8"/>
  <c r="AH601" i="8"/>
  <c r="AG601" i="8"/>
  <c r="AF601" i="8"/>
  <c r="AE601" i="8"/>
  <c r="AD601" i="8"/>
  <c r="AC601" i="8"/>
  <c r="AB601" i="8"/>
  <c r="AA601" i="8"/>
  <c r="Z601" i="8"/>
  <c r="Y601" i="8"/>
  <c r="X601" i="8"/>
  <c r="W601" i="8"/>
  <c r="V601" i="8"/>
  <c r="U601" i="8"/>
  <c r="T601" i="8"/>
  <c r="S601" i="8"/>
  <c r="R601" i="8"/>
  <c r="Q601" i="8"/>
  <c r="P601" i="8"/>
  <c r="O601" i="8"/>
  <c r="N601" i="8"/>
  <c r="M601" i="8"/>
  <c r="L601" i="8"/>
  <c r="K601" i="8"/>
  <c r="J601" i="8"/>
  <c r="I601" i="8"/>
  <c r="H601" i="8"/>
  <c r="G601" i="8"/>
  <c r="F601" i="8"/>
  <c r="E601" i="8"/>
  <c r="D601" i="8"/>
  <c r="AK600" i="8"/>
  <c r="AJ600" i="8"/>
  <c r="AI600" i="8"/>
  <c r="AH600" i="8"/>
  <c r="AG600" i="8"/>
  <c r="AF600" i="8"/>
  <c r="AE600" i="8"/>
  <c r="AD600" i="8"/>
  <c r="AC600" i="8"/>
  <c r="AB600" i="8"/>
  <c r="AA600" i="8"/>
  <c r="Z600" i="8"/>
  <c r="Y600" i="8"/>
  <c r="X600" i="8"/>
  <c r="W600" i="8"/>
  <c r="V600" i="8"/>
  <c r="U600" i="8"/>
  <c r="T600" i="8"/>
  <c r="S600" i="8"/>
  <c r="R600" i="8"/>
  <c r="Q600" i="8"/>
  <c r="P600" i="8"/>
  <c r="O600" i="8"/>
  <c r="N600" i="8"/>
  <c r="M600" i="8"/>
  <c r="L600" i="8"/>
  <c r="K600" i="8"/>
  <c r="J600" i="8"/>
  <c r="I600" i="8"/>
  <c r="H600" i="8"/>
  <c r="G600" i="8"/>
  <c r="F600" i="8"/>
  <c r="E600" i="8"/>
  <c r="D600" i="8"/>
  <c r="AK599" i="8"/>
  <c r="AJ599" i="8"/>
  <c r="AI599" i="8"/>
  <c r="AH599" i="8"/>
  <c r="AG599" i="8"/>
  <c r="AF599" i="8"/>
  <c r="AE599" i="8"/>
  <c r="AD599" i="8"/>
  <c r="AC599" i="8"/>
  <c r="AB599" i="8"/>
  <c r="AA599" i="8"/>
  <c r="Z599" i="8"/>
  <c r="Y599" i="8"/>
  <c r="X599" i="8"/>
  <c r="W599" i="8"/>
  <c r="V599" i="8"/>
  <c r="U599" i="8"/>
  <c r="T599" i="8"/>
  <c r="S599" i="8"/>
  <c r="R599" i="8"/>
  <c r="Q599" i="8"/>
  <c r="P599" i="8"/>
  <c r="O599" i="8"/>
  <c r="N599" i="8"/>
  <c r="M599" i="8"/>
  <c r="L599" i="8"/>
  <c r="K599" i="8"/>
  <c r="J599" i="8"/>
  <c r="I599" i="8"/>
  <c r="H599" i="8"/>
  <c r="G599" i="8"/>
  <c r="F599" i="8"/>
  <c r="E599" i="8"/>
  <c r="D599" i="8"/>
  <c r="AK598" i="8"/>
  <c r="AJ598" i="8"/>
  <c r="AI598" i="8"/>
  <c r="AH598" i="8"/>
  <c r="AG598" i="8"/>
  <c r="AF598" i="8"/>
  <c r="AE598" i="8"/>
  <c r="AD598" i="8"/>
  <c r="AC598" i="8"/>
  <c r="AB598" i="8"/>
  <c r="AA598" i="8"/>
  <c r="Z598" i="8"/>
  <c r="Y598" i="8"/>
  <c r="X598" i="8"/>
  <c r="W598" i="8"/>
  <c r="V598" i="8"/>
  <c r="U598" i="8"/>
  <c r="T598" i="8"/>
  <c r="S598" i="8"/>
  <c r="R598" i="8"/>
  <c r="Q598" i="8"/>
  <c r="P598" i="8"/>
  <c r="O598" i="8"/>
  <c r="N598" i="8"/>
  <c r="M598" i="8"/>
  <c r="L598" i="8"/>
  <c r="K598" i="8"/>
  <c r="J598" i="8"/>
  <c r="I598" i="8"/>
  <c r="H598" i="8"/>
  <c r="G598" i="8"/>
  <c r="F598" i="8"/>
  <c r="E598" i="8"/>
  <c r="D598" i="8"/>
  <c r="AK597" i="8"/>
  <c r="AJ597" i="8"/>
  <c r="AI597" i="8"/>
  <c r="AH597" i="8"/>
  <c r="AG597" i="8"/>
  <c r="AF597" i="8"/>
  <c r="AE597" i="8"/>
  <c r="AD597" i="8"/>
  <c r="AC597" i="8"/>
  <c r="AB597" i="8"/>
  <c r="AA597" i="8"/>
  <c r="Z597" i="8"/>
  <c r="Y597" i="8"/>
  <c r="X597" i="8"/>
  <c r="W597" i="8"/>
  <c r="V597" i="8"/>
  <c r="U597" i="8"/>
  <c r="T597" i="8"/>
  <c r="S597" i="8"/>
  <c r="R597" i="8"/>
  <c r="Q597" i="8"/>
  <c r="P597" i="8"/>
  <c r="O597" i="8"/>
  <c r="N597" i="8"/>
  <c r="M597" i="8"/>
  <c r="L597" i="8"/>
  <c r="K597" i="8"/>
  <c r="J597" i="8"/>
  <c r="I597" i="8"/>
  <c r="H597" i="8"/>
  <c r="G597" i="8"/>
  <c r="F597" i="8"/>
  <c r="E597" i="8"/>
  <c r="D597" i="8"/>
  <c r="AK596" i="8"/>
  <c r="AJ596" i="8"/>
  <c r="AI596" i="8"/>
  <c r="AH596" i="8"/>
  <c r="AG596" i="8"/>
  <c r="AF596" i="8"/>
  <c r="AE596" i="8"/>
  <c r="AD596" i="8"/>
  <c r="AC596" i="8"/>
  <c r="AB596" i="8"/>
  <c r="AA596" i="8"/>
  <c r="Z596" i="8"/>
  <c r="Y596" i="8"/>
  <c r="X596" i="8"/>
  <c r="W596" i="8"/>
  <c r="V596" i="8"/>
  <c r="U596" i="8"/>
  <c r="T596" i="8"/>
  <c r="S596" i="8"/>
  <c r="R596" i="8"/>
  <c r="Q596" i="8"/>
  <c r="P596" i="8"/>
  <c r="O596" i="8"/>
  <c r="N596" i="8"/>
  <c r="M596" i="8"/>
  <c r="L596" i="8"/>
  <c r="K596" i="8"/>
  <c r="J596" i="8"/>
  <c r="I596" i="8"/>
  <c r="H596" i="8"/>
  <c r="G596" i="8"/>
  <c r="F596" i="8"/>
  <c r="E596" i="8"/>
  <c r="D596" i="8"/>
  <c r="AK595" i="8"/>
  <c r="AJ595" i="8"/>
  <c r="AI595" i="8"/>
  <c r="AH595" i="8"/>
  <c r="AG595" i="8"/>
  <c r="AF595" i="8"/>
  <c r="AE595" i="8"/>
  <c r="AD595" i="8"/>
  <c r="AC595" i="8"/>
  <c r="AB595" i="8"/>
  <c r="AA595" i="8"/>
  <c r="Z595" i="8"/>
  <c r="Y595" i="8"/>
  <c r="X595" i="8"/>
  <c r="W595" i="8"/>
  <c r="V595" i="8"/>
  <c r="U595" i="8"/>
  <c r="T595" i="8"/>
  <c r="S595" i="8"/>
  <c r="R595" i="8"/>
  <c r="Q595" i="8"/>
  <c r="P595" i="8"/>
  <c r="O595" i="8"/>
  <c r="N595" i="8"/>
  <c r="M595" i="8"/>
  <c r="L595" i="8"/>
  <c r="K595" i="8"/>
  <c r="J595" i="8"/>
  <c r="I595" i="8"/>
  <c r="H595" i="8"/>
  <c r="G595" i="8"/>
  <c r="F595" i="8"/>
  <c r="E595" i="8"/>
  <c r="D595" i="8"/>
  <c r="AK594" i="8"/>
  <c r="AJ594" i="8"/>
  <c r="AI594" i="8"/>
  <c r="AH594" i="8"/>
  <c r="AG594" i="8"/>
  <c r="AF594" i="8"/>
  <c r="AE594" i="8"/>
  <c r="AD594" i="8"/>
  <c r="AC594" i="8"/>
  <c r="AB594" i="8"/>
  <c r="AA594" i="8"/>
  <c r="Z594" i="8"/>
  <c r="Y594" i="8"/>
  <c r="X594" i="8"/>
  <c r="W594" i="8"/>
  <c r="V594" i="8"/>
  <c r="U594" i="8"/>
  <c r="T594" i="8"/>
  <c r="S594" i="8"/>
  <c r="R594" i="8"/>
  <c r="Q594" i="8"/>
  <c r="P594" i="8"/>
  <c r="O594" i="8"/>
  <c r="N594" i="8"/>
  <c r="M594" i="8"/>
  <c r="L594" i="8"/>
  <c r="K594" i="8"/>
  <c r="J594" i="8"/>
  <c r="I594" i="8"/>
  <c r="H594" i="8"/>
  <c r="G594" i="8"/>
  <c r="F594" i="8"/>
  <c r="E594" i="8"/>
  <c r="D594" i="8"/>
  <c r="AK593" i="8"/>
  <c r="AJ593" i="8"/>
  <c r="AI593" i="8"/>
  <c r="AH593" i="8"/>
  <c r="AG593" i="8"/>
  <c r="AF593" i="8"/>
  <c r="AE593" i="8"/>
  <c r="AD593" i="8"/>
  <c r="AC593" i="8"/>
  <c r="AB593" i="8"/>
  <c r="AA593" i="8"/>
  <c r="Z593" i="8"/>
  <c r="Y593" i="8"/>
  <c r="X593" i="8"/>
  <c r="W593" i="8"/>
  <c r="V593" i="8"/>
  <c r="U593" i="8"/>
  <c r="T593" i="8"/>
  <c r="S593" i="8"/>
  <c r="R593" i="8"/>
  <c r="Q593" i="8"/>
  <c r="P593" i="8"/>
  <c r="O593" i="8"/>
  <c r="N593" i="8"/>
  <c r="M593" i="8"/>
  <c r="L593" i="8"/>
  <c r="K593" i="8"/>
  <c r="J593" i="8"/>
  <c r="I593" i="8"/>
  <c r="H593" i="8"/>
  <c r="G593" i="8"/>
  <c r="F593" i="8"/>
  <c r="E593" i="8"/>
  <c r="D593" i="8"/>
  <c r="AK592" i="8"/>
  <c r="AJ592" i="8"/>
  <c r="AI592" i="8"/>
  <c r="AH592" i="8"/>
  <c r="AG592" i="8"/>
  <c r="AF592" i="8"/>
  <c r="AE592" i="8"/>
  <c r="AD592" i="8"/>
  <c r="AC592" i="8"/>
  <c r="AB592" i="8"/>
  <c r="AA592" i="8"/>
  <c r="Z592" i="8"/>
  <c r="Y592" i="8"/>
  <c r="X592" i="8"/>
  <c r="W592" i="8"/>
  <c r="V592" i="8"/>
  <c r="U592" i="8"/>
  <c r="T592" i="8"/>
  <c r="S592" i="8"/>
  <c r="R592" i="8"/>
  <c r="Q592" i="8"/>
  <c r="P592" i="8"/>
  <c r="O592" i="8"/>
  <c r="N592" i="8"/>
  <c r="M592" i="8"/>
  <c r="L592" i="8"/>
  <c r="K592" i="8"/>
  <c r="J592" i="8"/>
  <c r="I592" i="8"/>
  <c r="H592" i="8"/>
  <c r="G592" i="8"/>
  <c r="F592" i="8"/>
  <c r="E592" i="8"/>
  <c r="D592" i="8"/>
  <c r="AK591" i="8"/>
  <c r="AJ591" i="8"/>
  <c r="AI591" i="8"/>
  <c r="AH591" i="8"/>
  <c r="AG591" i="8"/>
  <c r="AF591" i="8"/>
  <c r="AE591" i="8"/>
  <c r="AD591" i="8"/>
  <c r="AC591" i="8"/>
  <c r="AB591" i="8"/>
  <c r="AA591" i="8"/>
  <c r="Z591" i="8"/>
  <c r="Y591" i="8"/>
  <c r="X591" i="8"/>
  <c r="W591" i="8"/>
  <c r="V591" i="8"/>
  <c r="U591" i="8"/>
  <c r="T591" i="8"/>
  <c r="S591" i="8"/>
  <c r="R591" i="8"/>
  <c r="Q591" i="8"/>
  <c r="P591" i="8"/>
  <c r="O591" i="8"/>
  <c r="N591" i="8"/>
  <c r="M591" i="8"/>
  <c r="L591" i="8"/>
  <c r="K591" i="8"/>
  <c r="J591" i="8"/>
  <c r="I591" i="8"/>
  <c r="H591" i="8"/>
  <c r="G591" i="8"/>
  <c r="F591" i="8"/>
  <c r="E591" i="8"/>
  <c r="D591" i="8"/>
  <c r="AK590" i="8"/>
  <c r="AJ590" i="8"/>
  <c r="AI590" i="8"/>
  <c r="AH590" i="8"/>
  <c r="AG590" i="8"/>
  <c r="AF590" i="8"/>
  <c r="AE590" i="8"/>
  <c r="AD590" i="8"/>
  <c r="AC590" i="8"/>
  <c r="AB590" i="8"/>
  <c r="AA590" i="8"/>
  <c r="Z590" i="8"/>
  <c r="Y590" i="8"/>
  <c r="X590" i="8"/>
  <c r="W590" i="8"/>
  <c r="V590" i="8"/>
  <c r="U590" i="8"/>
  <c r="T590" i="8"/>
  <c r="S590" i="8"/>
  <c r="R590" i="8"/>
  <c r="Q590" i="8"/>
  <c r="P590" i="8"/>
  <c r="O590" i="8"/>
  <c r="N590" i="8"/>
  <c r="M590" i="8"/>
  <c r="L590" i="8"/>
  <c r="K590" i="8"/>
  <c r="J590" i="8"/>
  <c r="I590" i="8"/>
  <c r="H590" i="8"/>
  <c r="G590" i="8"/>
  <c r="F590" i="8"/>
  <c r="E590" i="8"/>
  <c r="D590" i="8"/>
  <c r="AK589" i="8"/>
  <c r="AJ589" i="8"/>
  <c r="AI589" i="8"/>
  <c r="AH589" i="8"/>
  <c r="AG589" i="8"/>
  <c r="AF589" i="8"/>
  <c r="AE589" i="8"/>
  <c r="AD589" i="8"/>
  <c r="AC589" i="8"/>
  <c r="AB589" i="8"/>
  <c r="AA589" i="8"/>
  <c r="Z589" i="8"/>
  <c r="Y589" i="8"/>
  <c r="X589" i="8"/>
  <c r="W589" i="8"/>
  <c r="V589" i="8"/>
  <c r="U589" i="8"/>
  <c r="T589" i="8"/>
  <c r="S589" i="8"/>
  <c r="R589" i="8"/>
  <c r="Q589" i="8"/>
  <c r="P589" i="8"/>
  <c r="O589" i="8"/>
  <c r="N589" i="8"/>
  <c r="M589" i="8"/>
  <c r="L589" i="8"/>
  <c r="K589" i="8"/>
  <c r="J589" i="8"/>
  <c r="I589" i="8"/>
  <c r="H589" i="8"/>
  <c r="G589" i="8"/>
  <c r="F589" i="8"/>
  <c r="E589" i="8"/>
  <c r="D589" i="8"/>
  <c r="AK588" i="8"/>
  <c r="AJ588" i="8"/>
  <c r="AI588" i="8"/>
  <c r="AH588" i="8"/>
  <c r="AG588" i="8"/>
  <c r="AF588" i="8"/>
  <c r="AE588" i="8"/>
  <c r="AD588" i="8"/>
  <c r="AC588" i="8"/>
  <c r="AB588" i="8"/>
  <c r="AA588" i="8"/>
  <c r="Z588" i="8"/>
  <c r="Y588" i="8"/>
  <c r="X588" i="8"/>
  <c r="W588" i="8"/>
  <c r="V588" i="8"/>
  <c r="U588" i="8"/>
  <c r="T588" i="8"/>
  <c r="S588" i="8"/>
  <c r="R588" i="8"/>
  <c r="Q588" i="8"/>
  <c r="P588" i="8"/>
  <c r="O588" i="8"/>
  <c r="N588" i="8"/>
  <c r="M588" i="8"/>
  <c r="L588" i="8"/>
  <c r="K588" i="8"/>
  <c r="J588" i="8"/>
  <c r="I588" i="8"/>
  <c r="H588" i="8"/>
  <c r="G588" i="8"/>
  <c r="F588" i="8"/>
  <c r="E588" i="8"/>
  <c r="D588" i="8"/>
  <c r="AK587" i="8"/>
  <c r="AJ587" i="8"/>
  <c r="AI587" i="8"/>
  <c r="AH587" i="8"/>
  <c r="AG587" i="8"/>
  <c r="AF587" i="8"/>
  <c r="AE587" i="8"/>
  <c r="AD587" i="8"/>
  <c r="AC587" i="8"/>
  <c r="AB587" i="8"/>
  <c r="AA587" i="8"/>
  <c r="Z587" i="8"/>
  <c r="Y587" i="8"/>
  <c r="X587" i="8"/>
  <c r="W587" i="8"/>
  <c r="V587" i="8"/>
  <c r="U587" i="8"/>
  <c r="T587" i="8"/>
  <c r="S587" i="8"/>
  <c r="R587" i="8"/>
  <c r="Q587" i="8"/>
  <c r="P587" i="8"/>
  <c r="O587" i="8"/>
  <c r="N587" i="8"/>
  <c r="M587" i="8"/>
  <c r="L587" i="8"/>
  <c r="K587" i="8"/>
  <c r="J587" i="8"/>
  <c r="I587" i="8"/>
  <c r="H587" i="8"/>
  <c r="G587" i="8"/>
  <c r="F587" i="8"/>
  <c r="E587" i="8"/>
  <c r="D587" i="8"/>
  <c r="AK586" i="8"/>
  <c r="AJ586" i="8"/>
  <c r="AI586" i="8"/>
  <c r="AH586" i="8"/>
  <c r="AG586" i="8"/>
  <c r="AF586" i="8"/>
  <c r="AE586" i="8"/>
  <c r="AD586" i="8"/>
  <c r="AC586" i="8"/>
  <c r="AB586" i="8"/>
  <c r="AA586" i="8"/>
  <c r="Z586" i="8"/>
  <c r="Y586" i="8"/>
  <c r="X586" i="8"/>
  <c r="W586" i="8"/>
  <c r="V586" i="8"/>
  <c r="U586" i="8"/>
  <c r="T586" i="8"/>
  <c r="S586" i="8"/>
  <c r="R586" i="8"/>
  <c r="Q586" i="8"/>
  <c r="P586" i="8"/>
  <c r="O586" i="8"/>
  <c r="N586" i="8"/>
  <c r="M586" i="8"/>
  <c r="L586" i="8"/>
  <c r="K586" i="8"/>
  <c r="J586" i="8"/>
  <c r="I586" i="8"/>
  <c r="H586" i="8"/>
  <c r="G586" i="8"/>
  <c r="F586" i="8"/>
  <c r="E586" i="8"/>
  <c r="D586" i="8"/>
  <c r="AK585" i="8"/>
  <c r="AJ585" i="8"/>
  <c r="AI585" i="8"/>
  <c r="AH585" i="8"/>
  <c r="AG585" i="8"/>
  <c r="AF585" i="8"/>
  <c r="AE585" i="8"/>
  <c r="AD585" i="8"/>
  <c r="AC585" i="8"/>
  <c r="AB585" i="8"/>
  <c r="AA585" i="8"/>
  <c r="Z585" i="8"/>
  <c r="Y585" i="8"/>
  <c r="X585" i="8"/>
  <c r="W585" i="8"/>
  <c r="V585" i="8"/>
  <c r="U585" i="8"/>
  <c r="T585" i="8"/>
  <c r="S585" i="8"/>
  <c r="R585" i="8"/>
  <c r="Q585" i="8"/>
  <c r="P585" i="8"/>
  <c r="O585" i="8"/>
  <c r="N585" i="8"/>
  <c r="M585" i="8"/>
  <c r="L585" i="8"/>
  <c r="K585" i="8"/>
  <c r="J585" i="8"/>
  <c r="I585" i="8"/>
  <c r="H585" i="8"/>
  <c r="G585" i="8"/>
  <c r="F585" i="8"/>
  <c r="E585" i="8"/>
  <c r="D585" i="8"/>
  <c r="AK584" i="8"/>
  <c r="AJ584" i="8"/>
  <c r="AI584" i="8"/>
  <c r="AH584" i="8"/>
  <c r="AG584" i="8"/>
  <c r="AF584" i="8"/>
  <c r="AE584" i="8"/>
  <c r="AD584" i="8"/>
  <c r="AC584" i="8"/>
  <c r="AB584" i="8"/>
  <c r="AA584" i="8"/>
  <c r="Z584" i="8"/>
  <c r="Y584" i="8"/>
  <c r="X584" i="8"/>
  <c r="W584" i="8"/>
  <c r="V584" i="8"/>
  <c r="U584" i="8"/>
  <c r="T584" i="8"/>
  <c r="S584" i="8"/>
  <c r="R584" i="8"/>
  <c r="Q584" i="8"/>
  <c r="P584" i="8"/>
  <c r="O584" i="8"/>
  <c r="N584" i="8"/>
  <c r="M584" i="8"/>
  <c r="L584" i="8"/>
  <c r="K584" i="8"/>
  <c r="J584" i="8"/>
  <c r="I584" i="8"/>
  <c r="H584" i="8"/>
  <c r="G584" i="8"/>
  <c r="F584" i="8"/>
  <c r="E584" i="8"/>
  <c r="D584" i="8"/>
  <c r="AK583" i="8"/>
  <c r="AJ583" i="8"/>
  <c r="AI583" i="8"/>
  <c r="AH583" i="8"/>
  <c r="AG583" i="8"/>
  <c r="AF583" i="8"/>
  <c r="AE583" i="8"/>
  <c r="AD583" i="8"/>
  <c r="AC583" i="8"/>
  <c r="AB583" i="8"/>
  <c r="AA583" i="8"/>
  <c r="Z583" i="8"/>
  <c r="Y583" i="8"/>
  <c r="X583" i="8"/>
  <c r="W583" i="8"/>
  <c r="V583" i="8"/>
  <c r="U583" i="8"/>
  <c r="T583" i="8"/>
  <c r="S583" i="8"/>
  <c r="R583" i="8"/>
  <c r="Q583" i="8"/>
  <c r="P583" i="8"/>
  <c r="O583" i="8"/>
  <c r="N583" i="8"/>
  <c r="M583" i="8"/>
  <c r="L583" i="8"/>
  <c r="K583" i="8"/>
  <c r="J583" i="8"/>
  <c r="I583" i="8"/>
  <c r="H583" i="8"/>
  <c r="G583" i="8"/>
  <c r="F583" i="8"/>
  <c r="E583" i="8"/>
  <c r="D583" i="8"/>
  <c r="AK582" i="8"/>
  <c r="AJ582" i="8"/>
  <c r="AI582" i="8"/>
  <c r="AH582" i="8"/>
  <c r="AG582" i="8"/>
  <c r="AF582" i="8"/>
  <c r="AE582" i="8"/>
  <c r="AD582" i="8"/>
  <c r="AC582" i="8"/>
  <c r="AB582" i="8"/>
  <c r="AA582" i="8"/>
  <c r="Z582" i="8"/>
  <c r="Y582" i="8"/>
  <c r="X582" i="8"/>
  <c r="W582" i="8"/>
  <c r="V582" i="8"/>
  <c r="U582" i="8"/>
  <c r="T582" i="8"/>
  <c r="S582" i="8"/>
  <c r="R582" i="8"/>
  <c r="Q582" i="8"/>
  <c r="P582" i="8"/>
  <c r="O582" i="8"/>
  <c r="N582" i="8"/>
  <c r="M582" i="8"/>
  <c r="L582" i="8"/>
  <c r="K582" i="8"/>
  <c r="J582" i="8"/>
  <c r="I582" i="8"/>
  <c r="H582" i="8"/>
  <c r="G582" i="8"/>
  <c r="F582" i="8"/>
  <c r="E582" i="8"/>
  <c r="D582" i="8"/>
  <c r="AK581" i="8"/>
  <c r="AJ581" i="8"/>
  <c r="AI581" i="8"/>
  <c r="AH581" i="8"/>
  <c r="AG581" i="8"/>
  <c r="AF581" i="8"/>
  <c r="AE581" i="8"/>
  <c r="AD581" i="8"/>
  <c r="AC581" i="8"/>
  <c r="AB581" i="8"/>
  <c r="AA581" i="8"/>
  <c r="Z581" i="8"/>
  <c r="Y581" i="8"/>
  <c r="X581" i="8"/>
  <c r="W581" i="8"/>
  <c r="V581" i="8"/>
  <c r="U581" i="8"/>
  <c r="T581" i="8"/>
  <c r="S581" i="8"/>
  <c r="R581" i="8"/>
  <c r="Q581" i="8"/>
  <c r="P581" i="8"/>
  <c r="O581" i="8"/>
  <c r="N581" i="8"/>
  <c r="M581" i="8"/>
  <c r="L581" i="8"/>
  <c r="K581" i="8"/>
  <c r="J581" i="8"/>
  <c r="I581" i="8"/>
  <c r="H581" i="8"/>
  <c r="G581" i="8"/>
  <c r="F581" i="8"/>
  <c r="E581" i="8"/>
  <c r="D581" i="8"/>
  <c r="AK580" i="8"/>
  <c r="AJ580" i="8"/>
  <c r="AI580" i="8"/>
  <c r="AH580" i="8"/>
  <c r="AG580" i="8"/>
  <c r="AF580" i="8"/>
  <c r="AE580" i="8"/>
  <c r="AD580" i="8"/>
  <c r="AC580" i="8"/>
  <c r="AB580" i="8"/>
  <c r="AA580" i="8"/>
  <c r="Z580" i="8"/>
  <c r="Y580" i="8"/>
  <c r="X580" i="8"/>
  <c r="W580" i="8"/>
  <c r="V580" i="8"/>
  <c r="U580" i="8"/>
  <c r="T580" i="8"/>
  <c r="S580" i="8"/>
  <c r="R580" i="8"/>
  <c r="Q580" i="8"/>
  <c r="P580" i="8"/>
  <c r="O580" i="8"/>
  <c r="N580" i="8"/>
  <c r="M580" i="8"/>
  <c r="L580" i="8"/>
  <c r="K580" i="8"/>
  <c r="J580" i="8"/>
  <c r="I580" i="8"/>
  <c r="H580" i="8"/>
  <c r="G580" i="8"/>
  <c r="F580" i="8"/>
  <c r="E580" i="8"/>
  <c r="D580" i="8"/>
  <c r="AK579" i="8"/>
  <c r="AJ579" i="8"/>
  <c r="AI579" i="8"/>
  <c r="AH579" i="8"/>
  <c r="AG579" i="8"/>
  <c r="AF579" i="8"/>
  <c r="AE579" i="8"/>
  <c r="AD579" i="8"/>
  <c r="AC579" i="8"/>
  <c r="AB579" i="8"/>
  <c r="AA579" i="8"/>
  <c r="Z579" i="8"/>
  <c r="Y579" i="8"/>
  <c r="X579" i="8"/>
  <c r="W579" i="8"/>
  <c r="V579" i="8"/>
  <c r="U579" i="8"/>
  <c r="T579" i="8"/>
  <c r="S579" i="8"/>
  <c r="R579" i="8"/>
  <c r="Q579" i="8"/>
  <c r="P579" i="8"/>
  <c r="O579" i="8"/>
  <c r="N579" i="8"/>
  <c r="M579" i="8"/>
  <c r="L579" i="8"/>
  <c r="K579" i="8"/>
  <c r="J579" i="8"/>
  <c r="I579" i="8"/>
  <c r="H579" i="8"/>
  <c r="G579" i="8"/>
  <c r="F579" i="8"/>
  <c r="E579" i="8"/>
  <c r="D579" i="8"/>
  <c r="AK578" i="8"/>
  <c r="AJ578" i="8"/>
  <c r="AI578" i="8"/>
  <c r="AH578" i="8"/>
  <c r="AG578" i="8"/>
  <c r="AF578" i="8"/>
  <c r="AE578" i="8"/>
  <c r="AD578" i="8"/>
  <c r="AC578" i="8"/>
  <c r="AB578" i="8"/>
  <c r="AA578" i="8"/>
  <c r="Z578" i="8"/>
  <c r="Y578" i="8"/>
  <c r="X578" i="8"/>
  <c r="W578" i="8"/>
  <c r="V578" i="8"/>
  <c r="U578" i="8"/>
  <c r="T578" i="8"/>
  <c r="S578" i="8"/>
  <c r="R578" i="8"/>
  <c r="Q578" i="8"/>
  <c r="P578" i="8"/>
  <c r="O578" i="8"/>
  <c r="N578" i="8"/>
  <c r="M578" i="8"/>
  <c r="L578" i="8"/>
  <c r="K578" i="8"/>
  <c r="J578" i="8"/>
  <c r="I578" i="8"/>
  <c r="H578" i="8"/>
  <c r="G578" i="8"/>
  <c r="F578" i="8"/>
  <c r="E578" i="8"/>
  <c r="D578" i="8"/>
  <c r="AK577" i="8"/>
  <c r="AJ577" i="8"/>
  <c r="AI577" i="8"/>
  <c r="AH577" i="8"/>
  <c r="AG577" i="8"/>
  <c r="AF577" i="8"/>
  <c r="AE577" i="8"/>
  <c r="AD577" i="8"/>
  <c r="AC577" i="8"/>
  <c r="AB577" i="8"/>
  <c r="AA577" i="8"/>
  <c r="Z577" i="8"/>
  <c r="Y577" i="8"/>
  <c r="X577" i="8"/>
  <c r="W577" i="8"/>
  <c r="V577" i="8"/>
  <c r="U577" i="8"/>
  <c r="T577" i="8"/>
  <c r="S577" i="8"/>
  <c r="R577" i="8"/>
  <c r="Q577" i="8"/>
  <c r="P577" i="8"/>
  <c r="O577" i="8"/>
  <c r="N577" i="8"/>
  <c r="M577" i="8"/>
  <c r="L577" i="8"/>
  <c r="K577" i="8"/>
  <c r="J577" i="8"/>
  <c r="I577" i="8"/>
  <c r="H577" i="8"/>
  <c r="G577" i="8"/>
  <c r="F577" i="8"/>
  <c r="E577" i="8"/>
  <c r="D577" i="8"/>
  <c r="AK576" i="8"/>
  <c r="AJ576" i="8"/>
  <c r="AI576" i="8"/>
  <c r="AH576" i="8"/>
  <c r="AG576" i="8"/>
  <c r="AF576" i="8"/>
  <c r="AE576" i="8"/>
  <c r="AD576" i="8"/>
  <c r="AC576" i="8"/>
  <c r="AB576" i="8"/>
  <c r="AA576" i="8"/>
  <c r="Z576" i="8"/>
  <c r="Y576" i="8"/>
  <c r="X576" i="8"/>
  <c r="W576" i="8"/>
  <c r="V576" i="8"/>
  <c r="U576" i="8"/>
  <c r="T576" i="8"/>
  <c r="S576" i="8"/>
  <c r="R576" i="8"/>
  <c r="Q576" i="8"/>
  <c r="P576" i="8"/>
  <c r="O576" i="8"/>
  <c r="N576" i="8"/>
  <c r="M576" i="8"/>
  <c r="L576" i="8"/>
  <c r="K576" i="8"/>
  <c r="J576" i="8"/>
  <c r="I576" i="8"/>
  <c r="H576" i="8"/>
  <c r="G576" i="8"/>
  <c r="F576" i="8"/>
  <c r="E576" i="8"/>
  <c r="D576" i="8"/>
  <c r="AK575" i="8"/>
  <c r="AJ575" i="8"/>
  <c r="AI575" i="8"/>
  <c r="AH575" i="8"/>
  <c r="AG575" i="8"/>
  <c r="AF575" i="8"/>
  <c r="AE575" i="8"/>
  <c r="AD575" i="8"/>
  <c r="AC575" i="8"/>
  <c r="AB575" i="8"/>
  <c r="AA575" i="8"/>
  <c r="Z575" i="8"/>
  <c r="Y575" i="8"/>
  <c r="X575" i="8"/>
  <c r="W575" i="8"/>
  <c r="V575" i="8"/>
  <c r="U575" i="8"/>
  <c r="T575" i="8"/>
  <c r="S575" i="8"/>
  <c r="R575" i="8"/>
  <c r="Q575" i="8"/>
  <c r="P575" i="8"/>
  <c r="O575" i="8"/>
  <c r="N575" i="8"/>
  <c r="M575" i="8"/>
  <c r="L575" i="8"/>
  <c r="K575" i="8"/>
  <c r="J575" i="8"/>
  <c r="I575" i="8"/>
  <c r="H575" i="8"/>
  <c r="G575" i="8"/>
  <c r="F575" i="8"/>
  <c r="E575" i="8"/>
  <c r="D575" i="8"/>
  <c r="AK574" i="8"/>
  <c r="AJ574" i="8"/>
  <c r="AI574" i="8"/>
  <c r="AH574" i="8"/>
  <c r="AG574" i="8"/>
  <c r="AF574" i="8"/>
  <c r="AE574" i="8"/>
  <c r="AD574" i="8"/>
  <c r="AC574" i="8"/>
  <c r="AB574" i="8"/>
  <c r="AA574" i="8"/>
  <c r="Z574" i="8"/>
  <c r="Y574" i="8"/>
  <c r="X574" i="8"/>
  <c r="W574" i="8"/>
  <c r="V574" i="8"/>
  <c r="U574" i="8"/>
  <c r="T574" i="8"/>
  <c r="S574" i="8"/>
  <c r="R574" i="8"/>
  <c r="Q574" i="8"/>
  <c r="P574" i="8"/>
  <c r="O574" i="8"/>
  <c r="N574" i="8"/>
  <c r="M574" i="8"/>
  <c r="L574" i="8"/>
  <c r="K574" i="8"/>
  <c r="J574" i="8"/>
  <c r="I574" i="8"/>
  <c r="H574" i="8"/>
  <c r="G574" i="8"/>
  <c r="F574" i="8"/>
  <c r="E574" i="8"/>
  <c r="D574" i="8"/>
  <c r="AK573" i="8"/>
  <c r="AJ573" i="8"/>
  <c r="AI573" i="8"/>
  <c r="AH573" i="8"/>
  <c r="AG573" i="8"/>
  <c r="AF573" i="8"/>
  <c r="AE573" i="8"/>
  <c r="AD573" i="8"/>
  <c r="AC573" i="8"/>
  <c r="AB573" i="8"/>
  <c r="AA573" i="8"/>
  <c r="Z573" i="8"/>
  <c r="Y573" i="8"/>
  <c r="X573" i="8"/>
  <c r="W573" i="8"/>
  <c r="V573" i="8"/>
  <c r="U573" i="8"/>
  <c r="T573" i="8"/>
  <c r="S573" i="8"/>
  <c r="R573" i="8"/>
  <c r="Q573" i="8"/>
  <c r="P573" i="8"/>
  <c r="O573" i="8"/>
  <c r="N573" i="8"/>
  <c r="M573" i="8"/>
  <c r="L573" i="8"/>
  <c r="K573" i="8"/>
  <c r="J573" i="8"/>
  <c r="I573" i="8"/>
  <c r="H573" i="8"/>
  <c r="G573" i="8"/>
  <c r="F573" i="8"/>
  <c r="E573" i="8"/>
  <c r="D573" i="8"/>
  <c r="AK572" i="8"/>
  <c r="AJ572" i="8"/>
  <c r="AI572" i="8"/>
  <c r="AH572" i="8"/>
  <c r="AG572" i="8"/>
  <c r="AF572" i="8"/>
  <c r="AE572" i="8"/>
  <c r="AD572" i="8"/>
  <c r="AC572" i="8"/>
  <c r="AB572" i="8"/>
  <c r="AA572" i="8"/>
  <c r="Z572" i="8"/>
  <c r="Y572" i="8"/>
  <c r="X572" i="8"/>
  <c r="W572" i="8"/>
  <c r="V572" i="8"/>
  <c r="U572" i="8"/>
  <c r="T572" i="8"/>
  <c r="S572" i="8"/>
  <c r="R572" i="8"/>
  <c r="Q572" i="8"/>
  <c r="P572" i="8"/>
  <c r="O572" i="8"/>
  <c r="N572" i="8"/>
  <c r="M572" i="8"/>
  <c r="L572" i="8"/>
  <c r="K572" i="8"/>
  <c r="J572" i="8"/>
  <c r="I572" i="8"/>
  <c r="H572" i="8"/>
  <c r="G572" i="8"/>
  <c r="F572" i="8"/>
  <c r="E572" i="8"/>
  <c r="D572" i="8"/>
  <c r="AK571" i="8"/>
  <c r="AJ571" i="8"/>
  <c r="AI571" i="8"/>
  <c r="AH571" i="8"/>
  <c r="AG571" i="8"/>
  <c r="AF571" i="8"/>
  <c r="AE571" i="8"/>
  <c r="AD571" i="8"/>
  <c r="AC571" i="8"/>
  <c r="AB571" i="8"/>
  <c r="AA571" i="8"/>
  <c r="Z571" i="8"/>
  <c r="Y571" i="8"/>
  <c r="X571" i="8"/>
  <c r="W571" i="8"/>
  <c r="V571" i="8"/>
  <c r="U571" i="8"/>
  <c r="T571" i="8"/>
  <c r="S571" i="8"/>
  <c r="R571" i="8"/>
  <c r="Q571" i="8"/>
  <c r="P571" i="8"/>
  <c r="O571" i="8"/>
  <c r="N571" i="8"/>
  <c r="M571" i="8"/>
  <c r="L571" i="8"/>
  <c r="K571" i="8"/>
  <c r="J571" i="8"/>
  <c r="I571" i="8"/>
  <c r="H571" i="8"/>
  <c r="G571" i="8"/>
  <c r="F571" i="8"/>
  <c r="E571" i="8"/>
  <c r="D571" i="8"/>
  <c r="AK570" i="8"/>
  <c r="AJ570" i="8"/>
  <c r="AI570" i="8"/>
  <c r="AH570" i="8"/>
  <c r="AG570" i="8"/>
  <c r="AF570" i="8"/>
  <c r="AE570" i="8"/>
  <c r="AD570" i="8"/>
  <c r="AC570" i="8"/>
  <c r="AB570" i="8"/>
  <c r="AA570" i="8"/>
  <c r="Z570" i="8"/>
  <c r="Y570" i="8"/>
  <c r="X570" i="8"/>
  <c r="W570" i="8"/>
  <c r="V570" i="8"/>
  <c r="U570" i="8"/>
  <c r="T570" i="8"/>
  <c r="S570" i="8"/>
  <c r="R570" i="8"/>
  <c r="Q570" i="8"/>
  <c r="P570" i="8"/>
  <c r="O570" i="8"/>
  <c r="N570" i="8"/>
  <c r="M570" i="8"/>
  <c r="L570" i="8"/>
  <c r="K570" i="8"/>
  <c r="J570" i="8"/>
  <c r="I570" i="8"/>
  <c r="H570" i="8"/>
  <c r="G570" i="8"/>
  <c r="F570" i="8"/>
  <c r="E570" i="8"/>
  <c r="D570" i="8"/>
  <c r="AK569" i="8"/>
  <c r="AJ569" i="8"/>
  <c r="AI569" i="8"/>
  <c r="AH569" i="8"/>
  <c r="AG569" i="8"/>
  <c r="AF569" i="8"/>
  <c r="AE569" i="8"/>
  <c r="AD569" i="8"/>
  <c r="AC569" i="8"/>
  <c r="AB569" i="8"/>
  <c r="AA569" i="8"/>
  <c r="Z569" i="8"/>
  <c r="Y569" i="8"/>
  <c r="X569" i="8"/>
  <c r="W569" i="8"/>
  <c r="V569" i="8"/>
  <c r="U569" i="8"/>
  <c r="T569" i="8"/>
  <c r="S569" i="8"/>
  <c r="R569" i="8"/>
  <c r="Q569" i="8"/>
  <c r="P569" i="8"/>
  <c r="O569" i="8"/>
  <c r="N569" i="8"/>
  <c r="M569" i="8"/>
  <c r="L569" i="8"/>
  <c r="K569" i="8"/>
  <c r="J569" i="8"/>
  <c r="I569" i="8"/>
  <c r="H569" i="8"/>
  <c r="G569" i="8"/>
  <c r="F569" i="8"/>
  <c r="E569" i="8"/>
  <c r="D569" i="8"/>
  <c r="AK568" i="8"/>
  <c r="AJ568" i="8"/>
  <c r="AI568" i="8"/>
  <c r="AH568" i="8"/>
  <c r="AG568" i="8"/>
  <c r="AF568" i="8"/>
  <c r="AE568" i="8"/>
  <c r="AD568" i="8"/>
  <c r="AC568" i="8"/>
  <c r="AB568" i="8"/>
  <c r="AA568" i="8"/>
  <c r="Z568" i="8"/>
  <c r="Y568" i="8"/>
  <c r="X568" i="8"/>
  <c r="W568" i="8"/>
  <c r="V568" i="8"/>
  <c r="U568" i="8"/>
  <c r="T568" i="8"/>
  <c r="S568" i="8"/>
  <c r="R568" i="8"/>
  <c r="Q568" i="8"/>
  <c r="P568" i="8"/>
  <c r="O568" i="8"/>
  <c r="N568" i="8"/>
  <c r="M568" i="8"/>
  <c r="L568" i="8"/>
  <c r="K568" i="8"/>
  <c r="J568" i="8"/>
  <c r="I568" i="8"/>
  <c r="H568" i="8"/>
  <c r="G568" i="8"/>
  <c r="F568" i="8"/>
  <c r="E568" i="8"/>
  <c r="D568" i="8"/>
  <c r="AK567" i="8"/>
  <c r="AJ567" i="8"/>
  <c r="AI567" i="8"/>
  <c r="AH567" i="8"/>
  <c r="AG567" i="8"/>
  <c r="AF567" i="8"/>
  <c r="AE567" i="8"/>
  <c r="AD567" i="8"/>
  <c r="AC567" i="8"/>
  <c r="AB567" i="8"/>
  <c r="AA567" i="8"/>
  <c r="Z567" i="8"/>
  <c r="Y567" i="8"/>
  <c r="X567" i="8"/>
  <c r="W567" i="8"/>
  <c r="V567" i="8"/>
  <c r="U567" i="8"/>
  <c r="T567" i="8"/>
  <c r="S567" i="8"/>
  <c r="R567" i="8"/>
  <c r="Q567" i="8"/>
  <c r="P567" i="8"/>
  <c r="O567" i="8"/>
  <c r="N567" i="8"/>
  <c r="M567" i="8"/>
  <c r="L567" i="8"/>
  <c r="K567" i="8"/>
  <c r="J567" i="8"/>
  <c r="I567" i="8"/>
  <c r="H567" i="8"/>
  <c r="G567" i="8"/>
  <c r="F567" i="8"/>
  <c r="E567" i="8"/>
  <c r="D567" i="8"/>
  <c r="AK566" i="8"/>
  <c r="AJ566" i="8"/>
  <c r="AI566" i="8"/>
  <c r="AH566" i="8"/>
  <c r="AG566" i="8"/>
  <c r="AF566" i="8"/>
  <c r="AE566" i="8"/>
  <c r="AD566" i="8"/>
  <c r="AC566" i="8"/>
  <c r="AB566" i="8"/>
  <c r="AA566" i="8"/>
  <c r="Z566" i="8"/>
  <c r="Y566" i="8"/>
  <c r="X566" i="8"/>
  <c r="W566" i="8"/>
  <c r="V566" i="8"/>
  <c r="U566" i="8"/>
  <c r="T566" i="8"/>
  <c r="S566" i="8"/>
  <c r="R566" i="8"/>
  <c r="Q566" i="8"/>
  <c r="P566" i="8"/>
  <c r="O566" i="8"/>
  <c r="N566" i="8"/>
  <c r="M566" i="8"/>
  <c r="L566" i="8"/>
  <c r="K566" i="8"/>
  <c r="J566" i="8"/>
  <c r="I566" i="8"/>
  <c r="H566" i="8"/>
  <c r="G566" i="8"/>
  <c r="F566" i="8"/>
  <c r="E566" i="8"/>
  <c r="D566" i="8"/>
  <c r="AK565" i="8"/>
  <c r="AJ565" i="8"/>
  <c r="AI565" i="8"/>
  <c r="AH565" i="8"/>
  <c r="AG565" i="8"/>
  <c r="AF565" i="8"/>
  <c r="AE565" i="8"/>
  <c r="AD565" i="8"/>
  <c r="AC565" i="8"/>
  <c r="AB565" i="8"/>
  <c r="AA565" i="8"/>
  <c r="Z565" i="8"/>
  <c r="Y565" i="8"/>
  <c r="X565" i="8"/>
  <c r="W565" i="8"/>
  <c r="V565" i="8"/>
  <c r="U565" i="8"/>
  <c r="T565" i="8"/>
  <c r="S565" i="8"/>
  <c r="R565" i="8"/>
  <c r="Q565" i="8"/>
  <c r="P565" i="8"/>
  <c r="O565" i="8"/>
  <c r="N565" i="8"/>
  <c r="M565" i="8"/>
  <c r="L565" i="8"/>
  <c r="K565" i="8"/>
  <c r="J565" i="8"/>
  <c r="I565" i="8"/>
  <c r="H565" i="8"/>
  <c r="G565" i="8"/>
  <c r="F565" i="8"/>
  <c r="E565" i="8"/>
  <c r="D565" i="8"/>
  <c r="AK564" i="8"/>
  <c r="AJ564" i="8"/>
  <c r="AI564" i="8"/>
  <c r="AH564" i="8"/>
  <c r="AG564" i="8"/>
  <c r="AF564" i="8"/>
  <c r="AE564" i="8"/>
  <c r="AD564" i="8"/>
  <c r="AC564" i="8"/>
  <c r="AB564" i="8"/>
  <c r="AA564" i="8"/>
  <c r="Z564" i="8"/>
  <c r="Y564" i="8"/>
  <c r="X564" i="8"/>
  <c r="W564" i="8"/>
  <c r="V564" i="8"/>
  <c r="U564" i="8"/>
  <c r="T564" i="8"/>
  <c r="S564" i="8"/>
  <c r="R564" i="8"/>
  <c r="Q564" i="8"/>
  <c r="P564" i="8"/>
  <c r="O564" i="8"/>
  <c r="N564" i="8"/>
  <c r="M564" i="8"/>
  <c r="L564" i="8"/>
  <c r="K564" i="8"/>
  <c r="J564" i="8"/>
  <c r="I564" i="8"/>
  <c r="H564" i="8"/>
  <c r="G564" i="8"/>
  <c r="F564" i="8"/>
  <c r="E564" i="8"/>
  <c r="D564" i="8"/>
  <c r="AK563" i="8"/>
  <c r="AJ563" i="8"/>
  <c r="AI563" i="8"/>
  <c r="AH563" i="8"/>
  <c r="AG563" i="8"/>
  <c r="AF563" i="8"/>
  <c r="AE563" i="8"/>
  <c r="AD563" i="8"/>
  <c r="AC563" i="8"/>
  <c r="AB563" i="8"/>
  <c r="AA563" i="8"/>
  <c r="Z563" i="8"/>
  <c r="Y563" i="8"/>
  <c r="X563" i="8"/>
  <c r="W563" i="8"/>
  <c r="V563" i="8"/>
  <c r="U563" i="8"/>
  <c r="T563" i="8"/>
  <c r="S563" i="8"/>
  <c r="R563" i="8"/>
  <c r="Q563" i="8"/>
  <c r="P563" i="8"/>
  <c r="O563" i="8"/>
  <c r="N563" i="8"/>
  <c r="M563" i="8"/>
  <c r="L563" i="8"/>
  <c r="K563" i="8"/>
  <c r="J563" i="8"/>
  <c r="I563" i="8"/>
  <c r="H563" i="8"/>
  <c r="G563" i="8"/>
  <c r="F563" i="8"/>
  <c r="E563" i="8"/>
  <c r="D563" i="8"/>
  <c r="AK562" i="8"/>
  <c r="AJ562" i="8"/>
  <c r="AI562" i="8"/>
  <c r="AH562" i="8"/>
  <c r="AG562" i="8"/>
  <c r="AF562" i="8"/>
  <c r="AE562" i="8"/>
  <c r="AD562" i="8"/>
  <c r="AC562" i="8"/>
  <c r="AB562" i="8"/>
  <c r="AA562" i="8"/>
  <c r="Z562" i="8"/>
  <c r="Y562" i="8"/>
  <c r="X562" i="8"/>
  <c r="W562" i="8"/>
  <c r="V562" i="8"/>
  <c r="U562" i="8"/>
  <c r="T562" i="8"/>
  <c r="S562" i="8"/>
  <c r="R562" i="8"/>
  <c r="Q562" i="8"/>
  <c r="P562" i="8"/>
  <c r="O562" i="8"/>
  <c r="N562" i="8"/>
  <c r="M562" i="8"/>
  <c r="L562" i="8"/>
  <c r="K562" i="8"/>
  <c r="J562" i="8"/>
  <c r="I562" i="8"/>
  <c r="H562" i="8"/>
  <c r="G562" i="8"/>
  <c r="F562" i="8"/>
  <c r="E562" i="8"/>
  <c r="D562" i="8"/>
  <c r="AK561" i="8"/>
  <c r="AJ561" i="8"/>
  <c r="AI561" i="8"/>
  <c r="AH561" i="8"/>
  <c r="AG561" i="8"/>
  <c r="AF561" i="8"/>
  <c r="AE561" i="8"/>
  <c r="AD561" i="8"/>
  <c r="AC561" i="8"/>
  <c r="AB561" i="8"/>
  <c r="AA561" i="8"/>
  <c r="Z561" i="8"/>
  <c r="Y561" i="8"/>
  <c r="X561" i="8"/>
  <c r="W561" i="8"/>
  <c r="V561" i="8"/>
  <c r="U561" i="8"/>
  <c r="T561" i="8"/>
  <c r="S561" i="8"/>
  <c r="R561" i="8"/>
  <c r="Q561" i="8"/>
  <c r="P561" i="8"/>
  <c r="O561" i="8"/>
  <c r="N561" i="8"/>
  <c r="M561" i="8"/>
  <c r="L561" i="8"/>
  <c r="K561" i="8"/>
  <c r="J561" i="8"/>
  <c r="I561" i="8"/>
  <c r="H561" i="8"/>
  <c r="G561" i="8"/>
  <c r="F561" i="8"/>
  <c r="E561" i="8"/>
  <c r="D561" i="8"/>
  <c r="AK560" i="8"/>
  <c r="AJ560" i="8"/>
  <c r="AI560" i="8"/>
  <c r="AH560" i="8"/>
  <c r="AG560" i="8"/>
  <c r="AF560" i="8"/>
  <c r="AE560" i="8"/>
  <c r="AD560" i="8"/>
  <c r="AC560" i="8"/>
  <c r="AB560" i="8"/>
  <c r="AA560" i="8"/>
  <c r="Z560" i="8"/>
  <c r="Y560" i="8"/>
  <c r="X560" i="8"/>
  <c r="W560" i="8"/>
  <c r="V560" i="8"/>
  <c r="U560" i="8"/>
  <c r="T560" i="8"/>
  <c r="S560" i="8"/>
  <c r="R560" i="8"/>
  <c r="Q560" i="8"/>
  <c r="P560" i="8"/>
  <c r="O560" i="8"/>
  <c r="N560" i="8"/>
  <c r="M560" i="8"/>
  <c r="L560" i="8"/>
  <c r="K560" i="8"/>
  <c r="J560" i="8"/>
  <c r="I560" i="8"/>
  <c r="H560" i="8"/>
  <c r="G560" i="8"/>
  <c r="F560" i="8"/>
  <c r="E560" i="8"/>
  <c r="D560" i="8"/>
  <c r="AK559" i="8"/>
  <c r="AJ559" i="8"/>
  <c r="AI559" i="8"/>
  <c r="AH559" i="8"/>
  <c r="AG559" i="8"/>
  <c r="AF559" i="8"/>
  <c r="AE559" i="8"/>
  <c r="AD559" i="8"/>
  <c r="AC559" i="8"/>
  <c r="AB559" i="8"/>
  <c r="AA559" i="8"/>
  <c r="Z559" i="8"/>
  <c r="Y559" i="8"/>
  <c r="X559" i="8"/>
  <c r="W559" i="8"/>
  <c r="V559" i="8"/>
  <c r="U559" i="8"/>
  <c r="T559" i="8"/>
  <c r="S559" i="8"/>
  <c r="R559" i="8"/>
  <c r="Q559" i="8"/>
  <c r="P559" i="8"/>
  <c r="O559" i="8"/>
  <c r="N559" i="8"/>
  <c r="M559" i="8"/>
  <c r="L559" i="8"/>
  <c r="K559" i="8"/>
  <c r="J559" i="8"/>
  <c r="I559" i="8"/>
  <c r="H559" i="8"/>
  <c r="G559" i="8"/>
  <c r="F559" i="8"/>
  <c r="E559" i="8"/>
  <c r="D559" i="8"/>
  <c r="AK558" i="8"/>
  <c r="AJ558" i="8"/>
  <c r="AI558" i="8"/>
  <c r="AH558" i="8"/>
  <c r="AG558" i="8"/>
  <c r="AF558" i="8"/>
  <c r="AE558" i="8"/>
  <c r="AD558" i="8"/>
  <c r="AC558" i="8"/>
  <c r="AB558" i="8"/>
  <c r="AA558" i="8"/>
  <c r="Z558" i="8"/>
  <c r="Y558" i="8"/>
  <c r="X558" i="8"/>
  <c r="W558" i="8"/>
  <c r="V558" i="8"/>
  <c r="U558" i="8"/>
  <c r="T558" i="8"/>
  <c r="S558" i="8"/>
  <c r="R558" i="8"/>
  <c r="Q558" i="8"/>
  <c r="P558" i="8"/>
  <c r="O558" i="8"/>
  <c r="N558" i="8"/>
  <c r="M558" i="8"/>
  <c r="L558" i="8"/>
  <c r="K558" i="8"/>
  <c r="J558" i="8"/>
  <c r="I558" i="8"/>
  <c r="H558" i="8"/>
  <c r="G558" i="8"/>
  <c r="F558" i="8"/>
  <c r="E558" i="8"/>
  <c r="D558" i="8"/>
  <c r="AK557" i="8"/>
  <c r="AJ557" i="8"/>
  <c r="AI557" i="8"/>
  <c r="AH557" i="8"/>
  <c r="AG557" i="8"/>
  <c r="AF557" i="8"/>
  <c r="AE557" i="8"/>
  <c r="AD557" i="8"/>
  <c r="AC557" i="8"/>
  <c r="AB557" i="8"/>
  <c r="AA557" i="8"/>
  <c r="Z557" i="8"/>
  <c r="Y557" i="8"/>
  <c r="X557" i="8"/>
  <c r="W557" i="8"/>
  <c r="V557" i="8"/>
  <c r="U557" i="8"/>
  <c r="T557" i="8"/>
  <c r="S557" i="8"/>
  <c r="R557" i="8"/>
  <c r="Q557" i="8"/>
  <c r="P557" i="8"/>
  <c r="O557" i="8"/>
  <c r="N557" i="8"/>
  <c r="M557" i="8"/>
  <c r="L557" i="8"/>
  <c r="K557" i="8"/>
  <c r="J557" i="8"/>
  <c r="I557" i="8"/>
  <c r="H557" i="8"/>
  <c r="G557" i="8"/>
  <c r="F557" i="8"/>
  <c r="E557" i="8"/>
  <c r="D557" i="8"/>
  <c r="AK556" i="8"/>
  <c r="AJ556" i="8"/>
  <c r="AI556" i="8"/>
  <c r="AH556" i="8"/>
  <c r="AG556" i="8"/>
  <c r="AF556" i="8"/>
  <c r="AE556" i="8"/>
  <c r="AD556" i="8"/>
  <c r="AC556" i="8"/>
  <c r="AB556" i="8"/>
  <c r="AA556" i="8"/>
  <c r="Z556" i="8"/>
  <c r="Y556" i="8"/>
  <c r="X556" i="8"/>
  <c r="W556" i="8"/>
  <c r="V556" i="8"/>
  <c r="U556" i="8"/>
  <c r="T556" i="8"/>
  <c r="S556" i="8"/>
  <c r="R556" i="8"/>
  <c r="Q556" i="8"/>
  <c r="P556" i="8"/>
  <c r="O556" i="8"/>
  <c r="N556" i="8"/>
  <c r="M556" i="8"/>
  <c r="L556" i="8"/>
  <c r="K556" i="8"/>
  <c r="J556" i="8"/>
  <c r="I556" i="8"/>
  <c r="H556" i="8"/>
  <c r="G556" i="8"/>
  <c r="F556" i="8"/>
  <c r="E556" i="8"/>
  <c r="D556" i="8"/>
  <c r="AK555" i="8"/>
  <c r="AJ555" i="8"/>
  <c r="AI555" i="8"/>
  <c r="AH555" i="8"/>
  <c r="AG555" i="8"/>
  <c r="AF555" i="8"/>
  <c r="AE555" i="8"/>
  <c r="AD555" i="8"/>
  <c r="AC555" i="8"/>
  <c r="AB555" i="8"/>
  <c r="AA555" i="8"/>
  <c r="Z555" i="8"/>
  <c r="Y555" i="8"/>
  <c r="X555" i="8"/>
  <c r="W555" i="8"/>
  <c r="V555" i="8"/>
  <c r="U555" i="8"/>
  <c r="T555" i="8"/>
  <c r="S555" i="8"/>
  <c r="R555" i="8"/>
  <c r="Q555" i="8"/>
  <c r="P555" i="8"/>
  <c r="O555" i="8"/>
  <c r="N555" i="8"/>
  <c r="M555" i="8"/>
  <c r="L555" i="8"/>
  <c r="K555" i="8"/>
  <c r="J555" i="8"/>
  <c r="I555" i="8"/>
  <c r="H555" i="8"/>
  <c r="G555" i="8"/>
  <c r="F555" i="8"/>
  <c r="E555" i="8"/>
  <c r="D555" i="8"/>
  <c r="AK554" i="8"/>
  <c r="AJ554" i="8"/>
  <c r="AI554" i="8"/>
  <c r="AH554" i="8"/>
  <c r="AG554" i="8"/>
  <c r="AF554" i="8"/>
  <c r="AE554" i="8"/>
  <c r="AD554" i="8"/>
  <c r="AC554" i="8"/>
  <c r="AB554" i="8"/>
  <c r="AA554" i="8"/>
  <c r="Z554" i="8"/>
  <c r="Y554" i="8"/>
  <c r="X554" i="8"/>
  <c r="W554" i="8"/>
  <c r="V554" i="8"/>
  <c r="U554" i="8"/>
  <c r="T554" i="8"/>
  <c r="S554" i="8"/>
  <c r="R554" i="8"/>
  <c r="Q554" i="8"/>
  <c r="P554" i="8"/>
  <c r="O554" i="8"/>
  <c r="N554" i="8"/>
  <c r="M554" i="8"/>
  <c r="L554" i="8"/>
  <c r="K554" i="8"/>
  <c r="J554" i="8"/>
  <c r="I554" i="8"/>
  <c r="H554" i="8"/>
  <c r="G554" i="8"/>
  <c r="F554" i="8"/>
  <c r="E554" i="8"/>
  <c r="D554" i="8"/>
  <c r="AK553" i="8"/>
  <c r="AJ553" i="8"/>
  <c r="AI553" i="8"/>
  <c r="AH553" i="8"/>
  <c r="AG553" i="8"/>
  <c r="AF553" i="8"/>
  <c r="AE553" i="8"/>
  <c r="AD553" i="8"/>
  <c r="AC553" i="8"/>
  <c r="AB553" i="8"/>
  <c r="AA553" i="8"/>
  <c r="Z553" i="8"/>
  <c r="Y553" i="8"/>
  <c r="X553" i="8"/>
  <c r="W553" i="8"/>
  <c r="V553" i="8"/>
  <c r="U553" i="8"/>
  <c r="T553" i="8"/>
  <c r="S553" i="8"/>
  <c r="R553" i="8"/>
  <c r="Q553" i="8"/>
  <c r="P553" i="8"/>
  <c r="O553" i="8"/>
  <c r="N553" i="8"/>
  <c r="M553" i="8"/>
  <c r="L553" i="8"/>
  <c r="K553" i="8"/>
  <c r="J553" i="8"/>
  <c r="I553" i="8"/>
  <c r="H553" i="8"/>
  <c r="G553" i="8"/>
  <c r="F553" i="8"/>
  <c r="E553" i="8"/>
  <c r="D553" i="8"/>
  <c r="AK552" i="8"/>
  <c r="AJ552" i="8"/>
  <c r="AI552" i="8"/>
  <c r="AH552" i="8"/>
  <c r="AG552" i="8"/>
  <c r="AF552" i="8"/>
  <c r="AE552" i="8"/>
  <c r="AD552" i="8"/>
  <c r="AC552" i="8"/>
  <c r="AB552" i="8"/>
  <c r="AA552" i="8"/>
  <c r="Z552" i="8"/>
  <c r="Y552" i="8"/>
  <c r="X552" i="8"/>
  <c r="W552" i="8"/>
  <c r="V552" i="8"/>
  <c r="U552" i="8"/>
  <c r="T552" i="8"/>
  <c r="S552" i="8"/>
  <c r="R552" i="8"/>
  <c r="Q552" i="8"/>
  <c r="P552" i="8"/>
  <c r="O552" i="8"/>
  <c r="N552" i="8"/>
  <c r="M552" i="8"/>
  <c r="L552" i="8"/>
  <c r="K552" i="8"/>
  <c r="J552" i="8"/>
  <c r="I552" i="8"/>
  <c r="H552" i="8"/>
  <c r="G552" i="8"/>
  <c r="F552" i="8"/>
  <c r="E552" i="8"/>
  <c r="D552" i="8"/>
  <c r="AK551" i="8"/>
  <c r="AJ551" i="8"/>
  <c r="AI551" i="8"/>
  <c r="AH551" i="8"/>
  <c r="AG551" i="8"/>
  <c r="AF551" i="8"/>
  <c r="AE551" i="8"/>
  <c r="AD551" i="8"/>
  <c r="AC551" i="8"/>
  <c r="AB551" i="8"/>
  <c r="AA551" i="8"/>
  <c r="Z551" i="8"/>
  <c r="Y551" i="8"/>
  <c r="X551" i="8"/>
  <c r="W551" i="8"/>
  <c r="V551" i="8"/>
  <c r="U551" i="8"/>
  <c r="T551" i="8"/>
  <c r="S551" i="8"/>
  <c r="R551" i="8"/>
  <c r="Q551" i="8"/>
  <c r="P551" i="8"/>
  <c r="O551" i="8"/>
  <c r="N551" i="8"/>
  <c r="M551" i="8"/>
  <c r="L551" i="8"/>
  <c r="K551" i="8"/>
  <c r="J551" i="8"/>
  <c r="I551" i="8"/>
  <c r="H551" i="8"/>
  <c r="G551" i="8"/>
  <c r="F551" i="8"/>
  <c r="E551" i="8"/>
  <c r="D551" i="8"/>
  <c r="AK550" i="8"/>
  <c r="AJ550" i="8"/>
  <c r="AI550" i="8"/>
  <c r="AH550" i="8"/>
  <c r="AG550" i="8"/>
  <c r="AF550" i="8"/>
  <c r="AE550" i="8"/>
  <c r="AD550" i="8"/>
  <c r="AC550" i="8"/>
  <c r="AB550" i="8"/>
  <c r="AA550" i="8"/>
  <c r="Z550" i="8"/>
  <c r="Y550" i="8"/>
  <c r="X550" i="8"/>
  <c r="W550" i="8"/>
  <c r="V550" i="8"/>
  <c r="U550" i="8"/>
  <c r="T550" i="8"/>
  <c r="S550" i="8"/>
  <c r="R550" i="8"/>
  <c r="Q550" i="8"/>
  <c r="P550" i="8"/>
  <c r="O550" i="8"/>
  <c r="N550" i="8"/>
  <c r="M550" i="8"/>
  <c r="L550" i="8"/>
  <c r="K550" i="8"/>
  <c r="J550" i="8"/>
  <c r="I550" i="8"/>
  <c r="H550" i="8"/>
  <c r="G550" i="8"/>
  <c r="F550" i="8"/>
  <c r="E550" i="8"/>
  <c r="D550" i="8"/>
  <c r="AK549" i="8"/>
  <c r="AJ549" i="8"/>
  <c r="AI549" i="8"/>
  <c r="AH549" i="8"/>
  <c r="AG549" i="8"/>
  <c r="AF549" i="8"/>
  <c r="AE549" i="8"/>
  <c r="AD549" i="8"/>
  <c r="AC549" i="8"/>
  <c r="AB549" i="8"/>
  <c r="AA549" i="8"/>
  <c r="Z549" i="8"/>
  <c r="Y549" i="8"/>
  <c r="X549" i="8"/>
  <c r="W549" i="8"/>
  <c r="V549" i="8"/>
  <c r="U549" i="8"/>
  <c r="T549" i="8"/>
  <c r="S549" i="8"/>
  <c r="R549" i="8"/>
  <c r="Q549" i="8"/>
  <c r="P549" i="8"/>
  <c r="O549" i="8"/>
  <c r="N549" i="8"/>
  <c r="M549" i="8"/>
  <c r="L549" i="8"/>
  <c r="K549" i="8"/>
  <c r="J549" i="8"/>
  <c r="I549" i="8"/>
  <c r="H549" i="8"/>
  <c r="G549" i="8"/>
  <c r="F549" i="8"/>
  <c r="E549" i="8"/>
  <c r="D549" i="8"/>
  <c r="AK548" i="8"/>
  <c r="AJ548" i="8"/>
  <c r="AI548" i="8"/>
  <c r="AH548" i="8"/>
  <c r="AG548" i="8"/>
  <c r="AF548" i="8"/>
  <c r="AE548" i="8"/>
  <c r="AD548" i="8"/>
  <c r="AC548" i="8"/>
  <c r="AB548" i="8"/>
  <c r="AA548" i="8"/>
  <c r="Z548" i="8"/>
  <c r="Y548" i="8"/>
  <c r="X548" i="8"/>
  <c r="W548" i="8"/>
  <c r="V548" i="8"/>
  <c r="U548" i="8"/>
  <c r="T548" i="8"/>
  <c r="S548" i="8"/>
  <c r="R548" i="8"/>
  <c r="Q548" i="8"/>
  <c r="P548" i="8"/>
  <c r="O548" i="8"/>
  <c r="N548" i="8"/>
  <c r="M548" i="8"/>
  <c r="L548" i="8"/>
  <c r="K548" i="8"/>
  <c r="J548" i="8"/>
  <c r="I548" i="8"/>
  <c r="H548" i="8"/>
  <c r="G548" i="8"/>
  <c r="F548" i="8"/>
  <c r="E548" i="8"/>
  <c r="D548" i="8"/>
  <c r="AK547" i="8"/>
  <c r="AJ547" i="8"/>
  <c r="AI547" i="8"/>
  <c r="AH547" i="8"/>
  <c r="AG547" i="8"/>
  <c r="AF547" i="8"/>
  <c r="AE547" i="8"/>
  <c r="AD547" i="8"/>
  <c r="AC547" i="8"/>
  <c r="AB547" i="8"/>
  <c r="AA547" i="8"/>
  <c r="Z547" i="8"/>
  <c r="Y547" i="8"/>
  <c r="X547" i="8"/>
  <c r="W547" i="8"/>
  <c r="V547" i="8"/>
  <c r="U547" i="8"/>
  <c r="T547" i="8"/>
  <c r="S547" i="8"/>
  <c r="R547" i="8"/>
  <c r="Q547" i="8"/>
  <c r="P547" i="8"/>
  <c r="O547" i="8"/>
  <c r="N547" i="8"/>
  <c r="M547" i="8"/>
  <c r="L547" i="8"/>
  <c r="K547" i="8"/>
  <c r="J547" i="8"/>
  <c r="I547" i="8"/>
  <c r="H547" i="8"/>
  <c r="G547" i="8"/>
  <c r="F547" i="8"/>
  <c r="E547" i="8"/>
  <c r="D547" i="8"/>
  <c r="AK546" i="8"/>
  <c r="AJ546" i="8"/>
  <c r="AI546" i="8"/>
  <c r="AH546" i="8"/>
  <c r="AG546" i="8"/>
  <c r="AF546" i="8"/>
  <c r="AE546" i="8"/>
  <c r="AD546" i="8"/>
  <c r="AC546" i="8"/>
  <c r="AB546" i="8"/>
  <c r="AA546" i="8"/>
  <c r="Z546" i="8"/>
  <c r="Y546" i="8"/>
  <c r="X546" i="8"/>
  <c r="W546" i="8"/>
  <c r="V546" i="8"/>
  <c r="U546" i="8"/>
  <c r="T546" i="8"/>
  <c r="S546" i="8"/>
  <c r="R546" i="8"/>
  <c r="Q546" i="8"/>
  <c r="P546" i="8"/>
  <c r="O546" i="8"/>
  <c r="N546" i="8"/>
  <c r="M546" i="8"/>
  <c r="L546" i="8"/>
  <c r="K546" i="8"/>
  <c r="J546" i="8"/>
  <c r="I546" i="8"/>
  <c r="H546" i="8"/>
  <c r="G546" i="8"/>
  <c r="F546" i="8"/>
  <c r="E546" i="8"/>
  <c r="D546" i="8"/>
  <c r="AK545" i="8"/>
  <c r="AJ545" i="8"/>
  <c r="AI545" i="8"/>
  <c r="AH545" i="8"/>
  <c r="AG545" i="8"/>
  <c r="AF545" i="8"/>
  <c r="AE545" i="8"/>
  <c r="AD545" i="8"/>
  <c r="AC545" i="8"/>
  <c r="AB545" i="8"/>
  <c r="AA545" i="8"/>
  <c r="Z545" i="8"/>
  <c r="Y545" i="8"/>
  <c r="X545" i="8"/>
  <c r="W545" i="8"/>
  <c r="V545" i="8"/>
  <c r="U545" i="8"/>
  <c r="T545" i="8"/>
  <c r="S545" i="8"/>
  <c r="R545" i="8"/>
  <c r="Q545" i="8"/>
  <c r="P545" i="8"/>
  <c r="O545" i="8"/>
  <c r="N545" i="8"/>
  <c r="M545" i="8"/>
  <c r="L545" i="8"/>
  <c r="K545" i="8"/>
  <c r="J545" i="8"/>
  <c r="I545" i="8"/>
  <c r="H545" i="8"/>
  <c r="G545" i="8"/>
  <c r="F545" i="8"/>
  <c r="E545" i="8"/>
  <c r="D545" i="8"/>
  <c r="AK544" i="8"/>
  <c r="AJ544" i="8"/>
  <c r="AI544" i="8"/>
  <c r="AH544" i="8"/>
  <c r="AG544" i="8"/>
  <c r="AF544" i="8"/>
  <c r="AE544" i="8"/>
  <c r="AD544" i="8"/>
  <c r="AC544" i="8"/>
  <c r="AB544" i="8"/>
  <c r="AA544" i="8"/>
  <c r="Z544" i="8"/>
  <c r="Y544" i="8"/>
  <c r="X544" i="8"/>
  <c r="W544" i="8"/>
  <c r="V544" i="8"/>
  <c r="U544" i="8"/>
  <c r="T544" i="8"/>
  <c r="S544" i="8"/>
  <c r="R544" i="8"/>
  <c r="Q544" i="8"/>
  <c r="P544" i="8"/>
  <c r="O544" i="8"/>
  <c r="N544" i="8"/>
  <c r="M544" i="8"/>
  <c r="L544" i="8"/>
  <c r="K544" i="8"/>
  <c r="J544" i="8"/>
  <c r="I544" i="8"/>
  <c r="H544" i="8"/>
  <c r="G544" i="8"/>
  <c r="F544" i="8"/>
  <c r="E544" i="8"/>
  <c r="D544" i="8"/>
  <c r="AK543" i="8"/>
  <c r="AJ543" i="8"/>
  <c r="AI543" i="8"/>
  <c r="AH543" i="8"/>
  <c r="AG543" i="8"/>
  <c r="AF543" i="8"/>
  <c r="AE543" i="8"/>
  <c r="AD543" i="8"/>
  <c r="AC543" i="8"/>
  <c r="AB543" i="8"/>
  <c r="AA543" i="8"/>
  <c r="Z543" i="8"/>
  <c r="Y543" i="8"/>
  <c r="X543" i="8"/>
  <c r="W543" i="8"/>
  <c r="V543" i="8"/>
  <c r="U543" i="8"/>
  <c r="T543" i="8"/>
  <c r="S543" i="8"/>
  <c r="R543" i="8"/>
  <c r="Q543" i="8"/>
  <c r="P543" i="8"/>
  <c r="O543" i="8"/>
  <c r="N543" i="8"/>
  <c r="M543" i="8"/>
  <c r="L543" i="8"/>
  <c r="K543" i="8"/>
  <c r="J543" i="8"/>
  <c r="I543" i="8"/>
  <c r="H543" i="8"/>
  <c r="G543" i="8"/>
  <c r="F543" i="8"/>
  <c r="E543" i="8"/>
  <c r="D543" i="8"/>
  <c r="AK542" i="8"/>
  <c r="AJ542" i="8"/>
  <c r="AI542" i="8"/>
  <c r="AH542" i="8"/>
  <c r="AG542" i="8"/>
  <c r="AF542" i="8"/>
  <c r="AE542" i="8"/>
  <c r="AD542" i="8"/>
  <c r="AC542" i="8"/>
  <c r="AB542" i="8"/>
  <c r="AA542" i="8"/>
  <c r="Z542" i="8"/>
  <c r="Y542" i="8"/>
  <c r="X542" i="8"/>
  <c r="W542" i="8"/>
  <c r="V542" i="8"/>
  <c r="U542" i="8"/>
  <c r="T542" i="8"/>
  <c r="S542" i="8"/>
  <c r="R542" i="8"/>
  <c r="Q542" i="8"/>
  <c r="P542" i="8"/>
  <c r="O542" i="8"/>
  <c r="N542" i="8"/>
  <c r="M542" i="8"/>
  <c r="L542" i="8"/>
  <c r="K542" i="8"/>
  <c r="J542" i="8"/>
  <c r="I542" i="8"/>
  <c r="H542" i="8"/>
  <c r="G542" i="8"/>
  <c r="F542" i="8"/>
  <c r="E542" i="8"/>
  <c r="D542" i="8"/>
  <c r="AK541" i="8"/>
  <c r="AJ541" i="8"/>
  <c r="AI541" i="8"/>
  <c r="AH541" i="8"/>
  <c r="AG541" i="8"/>
  <c r="AF541" i="8"/>
  <c r="AE541" i="8"/>
  <c r="AD541" i="8"/>
  <c r="AC541" i="8"/>
  <c r="AB541" i="8"/>
  <c r="AA541" i="8"/>
  <c r="Z541" i="8"/>
  <c r="Y541" i="8"/>
  <c r="X541" i="8"/>
  <c r="W541" i="8"/>
  <c r="V541" i="8"/>
  <c r="U541" i="8"/>
  <c r="T541" i="8"/>
  <c r="S541" i="8"/>
  <c r="R541" i="8"/>
  <c r="Q541" i="8"/>
  <c r="P541" i="8"/>
  <c r="O541" i="8"/>
  <c r="N541" i="8"/>
  <c r="M541" i="8"/>
  <c r="L541" i="8"/>
  <c r="K541" i="8"/>
  <c r="J541" i="8"/>
  <c r="I541" i="8"/>
  <c r="H541" i="8"/>
  <c r="G541" i="8"/>
  <c r="F541" i="8"/>
  <c r="E541" i="8"/>
  <c r="D541" i="8"/>
  <c r="AK540" i="8"/>
  <c r="AJ540" i="8"/>
  <c r="AI540" i="8"/>
  <c r="AH540" i="8"/>
  <c r="AG540" i="8"/>
  <c r="AF540" i="8"/>
  <c r="AE540" i="8"/>
  <c r="AD540" i="8"/>
  <c r="AC540" i="8"/>
  <c r="AB540" i="8"/>
  <c r="AA540" i="8"/>
  <c r="Z540" i="8"/>
  <c r="Y540" i="8"/>
  <c r="X540" i="8"/>
  <c r="W540" i="8"/>
  <c r="V540" i="8"/>
  <c r="U540" i="8"/>
  <c r="T540" i="8"/>
  <c r="S540" i="8"/>
  <c r="R540" i="8"/>
  <c r="Q540" i="8"/>
  <c r="P540" i="8"/>
  <c r="O540" i="8"/>
  <c r="N540" i="8"/>
  <c r="M540" i="8"/>
  <c r="L540" i="8"/>
  <c r="K540" i="8"/>
  <c r="J540" i="8"/>
  <c r="I540" i="8"/>
  <c r="H540" i="8"/>
  <c r="G540" i="8"/>
  <c r="F540" i="8"/>
  <c r="E540" i="8"/>
  <c r="D540" i="8"/>
  <c r="AK539" i="8"/>
  <c r="AJ539" i="8"/>
  <c r="AI539" i="8"/>
  <c r="AH539" i="8"/>
  <c r="AG539" i="8"/>
  <c r="AF539" i="8"/>
  <c r="AE539" i="8"/>
  <c r="AD539" i="8"/>
  <c r="AC539" i="8"/>
  <c r="AB539" i="8"/>
  <c r="AA539" i="8"/>
  <c r="Z539" i="8"/>
  <c r="Y539" i="8"/>
  <c r="X539" i="8"/>
  <c r="W539" i="8"/>
  <c r="V539" i="8"/>
  <c r="U539" i="8"/>
  <c r="T539" i="8"/>
  <c r="S539" i="8"/>
  <c r="R539" i="8"/>
  <c r="Q539" i="8"/>
  <c r="P539" i="8"/>
  <c r="O539" i="8"/>
  <c r="N539" i="8"/>
  <c r="M539" i="8"/>
  <c r="L539" i="8"/>
  <c r="K539" i="8"/>
  <c r="J539" i="8"/>
  <c r="I539" i="8"/>
  <c r="H539" i="8"/>
  <c r="G539" i="8"/>
  <c r="F539" i="8"/>
  <c r="E539" i="8"/>
  <c r="D539" i="8"/>
  <c r="AK538" i="8"/>
  <c r="AJ538" i="8"/>
  <c r="AI538" i="8"/>
  <c r="AH538" i="8"/>
  <c r="AG538" i="8"/>
  <c r="AF538" i="8"/>
  <c r="AE538" i="8"/>
  <c r="AD538" i="8"/>
  <c r="AC538" i="8"/>
  <c r="AB538" i="8"/>
  <c r="AA538" i="8"/>
  <c r="Z538" i="8"/>
  <c r="Y538" i="8"/>
  <c r="X538" i="8"/>
  <c r="W538" i="8"/>
  <c r="V538" i="8"/>
  <c r="U538" i="8"/>
  <c r="T538" i="8"/>
  <c r="S538" i="8"/>
  <c r="R538" i="8"/>
  <c r="Q538" i="8"/>
  <c r="P538" i="8"/>
  <c r="O538" i="8"/>
  <c r="N538" i="8"/>
  <c r="M538" i="8"/>
  <c r="L538" i="8"/>
  <c r="K538" i="8"/>
  <c r="J538" i="8"/>
  <c r="I538" i="8"/>
  <c r="H538" i="8"/>
  <c r="G538" i="8"/>
  <c r="F538" i="8"/>
  <c r="E538" i="8"/>
  <c r="D538" i="8"/>
  <c r="AK537" i="8"/>
  <c r="AJ537" i="8"/>
  <c r="AI537" i="8"/>
  <c r="AH537" i="8"/>
  <c r="AG537" i="8"/>
  <c r="AF537" i="8"/>
  <c r="AE537" i="8"/>
  <c r="AD537" i="8"/>
  <c r="AC537" i="8"/>
  <c r="AB537" i="8"/>
  <c r="AA537" i="8"/>
  <c r="Z537" i="8"/>
  <c r="Y537" i="8"/>
  <c r="X537" i="8"/>
  <c r="W537" i="8"/>
  <c r="V537" i="8"/>
  <c r="U537" i="8"/>
  <c r="T537" i="8"/>
  <c r="S537" i="8"/>
  <c r="R537" i="8"/>
  <c r="Q537" i="8"/>
  <c r="P537" i="8"/>
  <c r="O537" i="8"/>
  <c r="N537" i="8"/>
  <c r="M537" i="8"/>
  <c r="L537" i="8"/>
  <c r="K537" i="8"/>
  <c r="J537" i="8"/>
  <c r="I537" i="8"/>
  <c r="H537" i="8"/>
  <c r="G537" i="8"/>
  <c r="F537" i="8"/>
  <c r="E537" i="8"/>
  <c r="D537" i="8"/>
  <c r="AK536" i="8"/>
  <c r="AJ536" i="8"/>
  <c r="AI536" i="8"/>
  <c r="AH536" i="8"/>
  <c r="AG536" i="8"/>
  <c r="AF536" i="8"/>
  <c r="AE536" i="8"/>
  <c r="AD536" i="8"/>
  <c r="AC536" i="8"/>
  <c r="AB536" i="8"/>
  <c r="AA536" i="8"/>
  <c r="Z536" i="8"/>
  <c r="Y536" i="8"/>
  <c r="X536" i="8"/>
  <c r="W536" i="8"/>
  <c r="V536" i="8"/>
  <c r="U536" i="8"/>
  <c r="T536" i="8"/>
  <c r="S536" i="8"/>
  <c r="R536" i="8"/>
  <c r="Q536" i="8"/>
  <c r="P536" i="8"/>
  <c r="O536" i="8"/>
  <c r="N536" i="8"/>
  <c r="M536" i="8"/>
  <c r="L536" i="8"/>
  <c r="K536" i="8"/>
  <c r="J536" i="8"/>
  <c r="I536" i="8"/>
  <c r="H536" i="8"/>
  <c r="G536" i="8"/>
  <c r="F536" i="8"/>
  <c r="E536" i="8"/>
  <c r="D536" i="8"/>
  <c r="AK535" i="8"/>
  <c r="AJ535" i="8"/>
  <c r="AI535" i="8"/>
  <c r="AH535" i="8"/>
  <c r="AG535" i="8"/>
  <c r="AF535" i="8"/>
  <c r="AE535" i="8"/>
  <c r="AD535" i="8"/>
  <c r="AC535" i="8"/>
  <c r="AB535" i="8"/>
  <c r="AA535" i="8"/>
  <c r="Z535" i="8"/>
  <c r="Y535" i="8"/>
  <c r="X535" i="8"/>
  <c r="W535" i="8"/>
  <c r="V535" i="8"/>
  <c r="U535" i="8"/>
  <c r="T535" i="8"/>
  <c r="S535" i="8"/>
  <c r="R535" i="8"/>
  <c r="Q535" i="8"/>
  <c r="P535" i="8"/>
  <c r="O535" i="8"/>
  <c r="N535" i="8"/>
  <c r="M535" i="8"/>
  <c r="L535" i="8"/>
  <c r="K535" i="8"/>
  <c r="J535" i="8"/>
  <c r="I535" i="8"/>
  <c r="H535" i="8"/>
  <c r="G535" i="8"/>
  <c r="F535" i="8"/>
  <c r="E535" i="8"/>
  <c r="D535" i="8"/>
  <c r="AK534" i="8"/>
  <c r="AJ534" i="8"/>
  <c r="AI534" i="8"/>
  <c r="AH534" i="8"/>
  <c r="AG534" i="8"/>
  <c r="AF534" i="8"/>
  <c r="AE534" i="8"/>
  <c r="AD534" i="8"/>
  <c r="AC534" i="8"/>
  <c r="AB534" i="8"/>
  <c r="AA534" i="8"/>
  <c r="Z534" i="8"/>
  <c r="Y534" i="8"/>
  <c r="X534" i="8"/>
  <c r="W534" i="8"/>
  <c r="V534" i="8"/>
  <c r="U534" i="8"/>
  <c r="T534" i="8"/>
  <c r="S534" i="8"/>
  <c r="R534" i="8"/>
  <c r="Q534" i="8"/>
  <c r="P534" i="8"/>
  <c r="O534" i="8"/>
  <c r="N534" i="8"/>
  <c r="M534" i="8"/>
  <c r="L534" i="8"/>
  <c r="K534" i="8"/>
  <c r="J534" i="8"/>
  <c r="I534" i="8"/>
  <c r="H534" i="8"/>
  <c r="G534" i="8"/>
  <c r="F534" i="8"/>
  <c r="E534" i="8"/>
  <c r="D534" i="8"/>
  <c r="AK533" i="8"/>
  <c r="AJ533" i="8"/>
  <c r="AI533" i="8"/>
  <c r="AH533" i="8"/>
  <c r="AG533" i="8"/>
  <c r="AF533" i="8"/>
  <c r="AE533" i="8"/>
  <c r="AD533" i="8"/>
  <c r="AC533" i="8"/>
  <c r="AB533" i="8"/>
  <c r="AA533" i="8"/>
  <c r="Z533" i="8"/>
  <c r="Y533" i="8"/>
  <c r="X533" i="8"/>
  <c r="W533" i="8"/>
  <c r="V533" i="8"/>
  <c r="U533" i="8"/>
  <c r="T533" i="8"/>
  <c r="S533" i="8"/>
  <c r="R533" i="8"/>
  <c r="Q533" i="8"/>
  <c r="P533" i="8"/>
  <c r="O533" i="8"/>
  <c r="N533" i="8"/>
  <c r="M533" i="8"/>
  <c r="L533" i="8"/>
  <c r="K533" i="8"/>
  <c r="J533" i="8"/>
  <c r="I533" i="8"/>
  <c r="H533" i="8"/>
  <c r="G533" i="8"/>
  <c r="F533" i="8"/>
  <c r="E533" i="8"/>
  <c r="D533" i="8"/>
  <c r="AK532" i="8"/>
  <c r="AJ532" i="8"/>
  <c r="AI532" i="8"/>
  <c r="AH532" i="8"/>
  <c r="AG532" i="8"/>
  <c r="AF532" i="8"/>
  <c r="AE532" i="8"/>
  <c r="AD532" i="8"/>
  <c r="AC532" i="8"/>
  <c r="AB532" i="8"/>
  <c r="AA532" i="8"/>
  <c r="Z532" i="8"/>
  <c r="Y532" i="8"/>
  <c r="X532" i="8"/>
  <c r="W532" i="8"/>
  <c r="V532" i="8"/>
  <c r="U532" i="8"/>
  <c r="T532" i="8"/>
  <c r="S532" i="8"/>
  <c r="R532" i="8"/>
  <c r="Q532" i="8"/>
  <c r="P532" i="8"/>
  <c r="O532" i="8"/>
  <c r="N532" i="8"/>
  <c r="M532" i="8"/>
  <c r="L532" i="8"/>
  <c r="K532" i="8"/>
  <c r="J532" i="8"/>
  <c r="I532" i="8"/>
  <c r="H532" i="8"/>
  <c r="G532" i="8"/>
  <c r="F532" i="8"/>
  <c r="E532" i="8"/>
  <c r="D532" i="8"/>
  <c r="AK531" i="8"/>
  <c r="AJ531" i="8"/>
  <c r="AI531" i="8"/>
  <c r="AH531" i="8"/>
  <c r="AG531" i="8"/>
  <c r="AF531" i="8"/>
  <c r="AE531" i="8"/>
  <c r="AD531" i="8"/>
  <c r="AC531" i="8"/>
  <c r="AB531" i="8"/>
  <c r="AA531" i="8"/>
  <c r="Z531" i="8"/>
  <c r="Y531" i="8"/>
  <c r="X531" i="8"/>
  <c r="W531" i="8"/>
  <c r="V531" i="8"/>
  <c r="U531" i="8"/>
  <c r="T531" i="8"/>
  <c r="S531" i="8"/>
  <c r="R531" i="8"/>
  <c r="Q531" i="8"/>
  <c r="P531" i="8"/>
  <c r="O531" i="8"/>
  <c r="N531" i="8"/>
  <c r="M531" i="8"/>
  <c r="L531" i="8"/>
  <c r="K531" i="8"/>
  <c r="J531" i="8"/>
  <c r="I531" i="8"/>
  <c r="H531" i="8"/>
  <c r="G531" i="8"/>
  <c r="F531" i="8"/>
  <c r="E531" i="8"/>
  <c r="D531" i="8"/>
  <c r="AK530" i="8"/>
  <c r="AJ530" i="8"/>
  <c r="AI530" i="8"/>
  <c r="AH530" i="8"/>
  <c r="AG530" i="8"/>
  <c r="AF530" i="8"/>
  <c r="AE530" i="8"/>
  <c r="AD530" i="8"/>
  <c r="AC530" i="8"/>
  <c r="AB530" i="8"/>
  <c r="AA530" i="8"/>
  <c r="Z530" i="8"/>
  <c r="Y530" i="8"/>
  <c r="X530" i="8"/>
  <c r="W530" i="8"/>
  <c r="V530" i="8"/>
  <c r="U530" i="8"/>
  <c r="T530" i="8"/>
  <c r="S530" i="8"/>
  <c r="R530" i="8"/>
  <c r="Q530" i="8"/>
  <c r="P530" i="8"/>
  <c r="O530" i="8"/>
  <c r="N530" i="8"/>
  <c r="M530" i="8"/>
  <c r="L530" i="8"/>
  <c r="K530" i="8"/>
  <c r="J530" i="8"/>
  <c r="I530" i="8"/>
  <c r="H530" i="8"/>
  <c r="G530" i="8"/>
  <c r="F530" i="8"/>
  <c r="E530" i="8"/>
  <c r="D530" i="8"/>
  <c r="AK529" i="8"/>
  <c r="AJ529" i="8"/>
  <c r="AI529" i="8"/>
  <c r="AH529" i="8"/>
  <c r="AG529" i="8"/>
  <c r="AF529" i="8"/>
  <c r="AE529" i="8"/>
  <c r="AD529" i="8"/>
  <c r="AC529" i="8"/>
  <c r="AB529" i="8"/>
  <c r="AA529" i="8"/>
  <c r="Z529" i="8"/>
  <c r="Y529" i="8"/>
  <c r="X529" i="8"/>
  <c r="W529" i="8"/>
  <c r="V529" i="8"/>
  <c r="U529" i="8"/>
  <c r="T529" i="8"/>
  <c r="S529" i="8"/>
  <c r="R529" i="8"/>
  <c r="Q529" i="8"/>
  <c r="P529" i="8"/>
  <c r="O529" i="8"/>
  <c r="N529" i="8"/>
  <c r="M529" i="8"/>
  <c r="L529" i="8"/>
  <c r="K529" i="8"/>
  <c r="J529" i="8"/>
  <c r="I529" i="8"/>
  <c r="H529" i="8"/>
  <c r="G529" i="8"/>
  <c r="F529" i="8"/>
  <c r="E529" i="8"/>
  <c r="D529" i="8"/>
  <c r="AK528" i="8"/>
  <c r="AJ528" i="8"/>
  <c r="AI528" i="8"/>
  <c r="AH528" i="8"/>
  <c r="AG528" i="8"/>
  <c r="AF528" i="8"/>
  <c r="AE528" i="8"/>
  <c r="AD528" i="8"/>
  <c r="AC528" i="8"/>
  <c r="AB528" i="8"/>
  <c r="AA528" i="8"/>
  <c r="Z528" i="8"/>
  <c r="Y528" i="8"/>
  <c r="X528" i="8"/>
  <c r="W528" i="8"/>
  <c r="V528" i="8"/>
  <c r="U528" i="8"/>
  <c r="T528" i="8"/>
  <c r="S528" i="8"/>
  <c r="R528" i="8"/>
  <c r="Q528" i="8"/>
  <c r="P528" i="8"/>
  <c r="O528" i="8"/>
  <c r="N528" i="8"/>
  <c r="M528" i="8"/>
  <c r="L528" i="8"/>
  <c r="K528" i="8"/>
  <c r="J528" i="8"/>
  <c r="I528" i="8"/>
  <c r="H528" i="8"/>
  <c r="G528" i="8"/>
  <c r="F528" i="8"/>
  <c r="E528" i="8"/>
  <c r="D528" i="8"/>
  <c r="AK527" i="8"/>
  <c r="AJ527" i="8"/>
  <c r="AI527" i="8"/>
  <c r="AH527" i="8"/>
  <c r="AG527" i="8"/>
  <c r="AF527" i="8"/>
  <c r="AE527" i="8"/>
  <c r="AD527" i="8"/>
  <c r="AC527" i="8"/>
  <c r="AB527" i="8"/>
  <c r="AA527" i="8"/>
  <c r="Z527" i="8"/>
  <c r="Y527" i="8"/>
  <c r="X527" i="8"/>
  <c r="W527" i="8"/>
  <c r="V527" i="8"/>
  <c r="U527" i="8"/>
  <c r="T527" i="8"/>
  <c r="S527" i="8"/>
  <c r="R527" i="8"/>
  <c r="Q527" i="8"/>
  <c r="P527" i="8"/>
  <c r="O527" i="8"/>
  <c r="N527" i="8"/>
  <c r="M527" i="8"/>
  <c r="L527" i="8"/>
  <c r="K527" i="8"/>
  <c r="J527" i="8"/>
  <c r="I527" i="8"/>
  <c r="H527" i="8"/>
  <c r="G527" i="8"/>
  <c r="F527" i="8"/>
  <c r="E527" i="8"/>
  <c r="D527" i="8"/>
  <c r="AK526" i="8"/>
  <c r="AJ526" i="8"/>
  <c r="AI526" i="8"/>
  <c r="AH526" i="8"/>
  <c r="AG526" i="8"/>
  <c r="AF526" i="8"/>
  <c r="AE526" i="8"/>
  <c r="AD526" i="8"/>
  <c r="AC526" i="8"/>
  <c r="AB526" i="8"/>
  <c r="AA526" i="8"/>
  <c r="Z526" i="8"/>
  <c r="Y526" i="8"/>
  <c r="X526" i="8"/>
  <c r="W526" i="8"/>
  <c r="V526" i="8"/>
  <c r="U526" i="8"/>
  <c r="T526" i="8"/>
  <c r="S526" i="8"/>
  <c r="R526" i="8"/>
  <c r="Q526" i="8"/>
  <c r="P526" i="8"/>
  <c r="O526" i="8"/>
  <c r="N526" i="8"/>
  <c r="M526" i="8"/>
  <c r="L526" i="8"/>
  <c r="K526" i="8"/>
  <c r="J526" i="8"/>
  <c r="I526" i="8"/>
  <c r="H526" i="8"/>
  <c r="G526" i="8"/>
  <c r="F526" i="8"/>
  <c r="E526" i="8"/>
  <c r="D526" i="8"/>
  <c r="AK525" i="8"/>
  <c r="AJ525" i="8"/>
  <c r="AI525" i="8"/>
  <c r="AH525" i="8"/>
  <c r="AG525" i="8"/>
  <c r="AF525" i="8"/>
  <c r="AE525" i="8"/>
  <c r="AD525" i="8"/>
  <c r="AC525" i="8"/>
  <c r="AB525" i="8"/>
  <c r="AA525" i="8"/>
  <c r="Z525" i="8"/>
  <c r="Y525" i="8"/>
  <c r="X525" i="8"/>
  <c r="W525" i="8"/>
  <c r="V525" i="8"/>
  <c r="U525" i="8"/>
  <c r="T525" i="8"/>
  <c r="S525" i="8"/>
  <c r="R525" i="8"/>
  <c r="Q525" i="8"/>
  <c r="P525" i="8"/>
  <c r="O525" i="8"/>
  <c r="N525" i="8"/>
  <c r="M525" i="8"/>
  <c r="L525" i="8"/>
  <c r="K525" i="8"/>
  <c r="J525" i="8"/>
  <c r="I525" i="8"/>
  <c r="H525" i="8"/>
  <c r="G525" i="8"/>
  <c r="F525" i="8"/>
  <c r="E525" i="8"/>
  <c r="D525" i="8"/>
  <c r="AK524" i="8"/>
  <c r="AJ524" i="8"/>
  <c r="AI524" i="8"/>
  <c r="AH524" i="8"/>
  <c r="AG524" i="8"/>
  <c r="AF524" i="8"/>
  <c r="AE524" i="8"/>
  <c r="AD524" i="8"/>
  <c r="AC524" i="8"/>
  <c r="AB524" i="8"/>
  <c r="AA524" i="8"/>
  <c r="Z524" i="8"/>
  <c r="Y524" i="8"/>
  <c r="X524" i="8"/>
  <c r="W524" i="8"/>
  <c r="V524" i="8"/>
  <c r="U524" i="8"/>
  <c r="T524" i="8"/>
  <c r="S524" i="8"/>
  <c r="R524" i="8"/>
  <c r="Q524" i="8"/>
  <c r="P524" i="8"/>
  <c r="O524" i="8"/>
  <c r="N524" i="8"/>
  <c r="M524" i="8"/>
  <c r="L524" i="8"/>
  <c r="K524" i="8"/>
  <c r="J524" i="8"/>
  <c r="I524" i="8"/>
  <c r="H524" i="8"/>
  <c r="G524" i="8"/>
  <c r="F524" i="8"/>
  <c r="E524" i="8"/>
  <c r="D524" i="8"/>
  <c r="AK523" i="8"/>
  <c r="AJ523" i="8"/>
  <c r="AI523" i="8"/>
  <c r="AH523" i="8"/>
  <c r="AG523" i="8"/>
  <c r="AF523" i="8"/>
  <c r="AE523" i="8"/>
  <c r="AD523" i="8"/>
  <c r="AC523" i="8"/>
  <c r="AB523" i="8"/>
  <c r="AA523" i="8"/>
  <c r="Z523" i="8"/>
  <c r="Y523" i="8"/>
  <c r="X523" i="8"/>
  <c r="W523" i="8"/>
  <c r="V523" i="8"/>
  <c r="U523" i="8"/>
  <c r="T523" i="8"/>
  <c r="S523" i="8"/>
  <c r="R523" i="8"/>
  <c r="Q523" i="8"/>
  <c r="P523" i="8"/>
  <c r="O523" i="8"/>
  <c r="N523" i="8"/>
  <c r="M523" i="8"/>
  <c r="L523" i="8"/>
  <c r="K523" i="8"/>
  <c r="J523" i="8"/>
  <c r="I523" i="8"/>
  <c r="H523" i="8"/>
  <c r="G523" i="8"/>
  <c r="F523" i="8"/>
  <c r="E523" i="8"/>
  <c r="D523" i="8"/>
  <c r="AK522" i="8"/>
  <c r="AJ522" i="8"/>
  <c r="AI522" i="8"/>
  <c r="AH522" i="8"/>
  <c r="AG522" i="8"/>
  <c r="AF522" i="8"/>
  <c r="AE522" i="8"/>
  <c r="AD522" i="8"/>
  <c r="AC522" i="8"/>
  <c r="AB522" i="8"/>
  <c r="AA522" i="8"/>
  <c r="Z522" i="8"/>
  <c r="Y522" i="8"/>
  <c r="X522" i="8"/>
  <c r="W522" i="8"/>
  <c r="V522" i="8"/>
  <c r="U522" i="8"/>
  <c r="T522" i="8"/>
  <c r="S522" i="8"/>
  <c r="R522" i="8"/>
  <c r="Q522" i="8"/>
  <c r="P522" i="8"/>
  <c r="O522" i="8"/>
  <c r="N522" i="8"/>
  <c r="M522" i="8"/>
  <c r="L522" i="8"/>
  <c r="K522" i="8"/>
  <c r="J522" i="8"/>
  <c r="I522" i="8"/>
  <c r="H522" i="8"/>
  <c r="G522" i="8"/>
  <c r="F522" i="8"/>
  <c r="E522" i="8"/>
  <c r="D522" i="8"/>
  <c r="AK521" i="8"/>
  <c r="AJ521" i="8"/>
  <c r="AI521" i="8"/>
  <c r="AH521" i="8"/>
  <c r="AG521" i="8"/>
  <c r="AF521" i="8"/>
  <c r="AE521" i="8"/>
  <c r="AD521" i="8"/>
  <c r="AC521" i="8"/>
  <c r="AB521" i="8"/>
  <c r="AA521" i="8"/>
  <c r="Z521" i="8"/>
  <c r="Y521" i="8"/>
  <c r="X521" i="8"/>
  <c r="W521" i="8"/>
  <c r="V521" i="8"/>
  <c r="U521" i="8"/>
  <c r="T521" i="8"/>
  <c r="S521" i="8"/>
  <c r="R521" i="8"/>
  <c r="Q521" i="8"/>
  <c r="P521" i="8"/>
  <c r="O521" i="8"/>
  <c r="N521" i="8"/>
  <c r="M521" i="8"/>
  <c r="L521" i="8"/>
  <c r="K521" i="8"/>
  <c r="J521" i="8"/>
  <c r="I521" i="8"/>
  <c r="H521" i="8"/>
  <c r="G521" i="8"/>
  <c r="F521" i="8"/>
  <c r="E521" i="8"/>
  <c r="D521" i="8"/>
  <c r="AK520" i="8"/>
  <c r="AJ520" i="8"/>
  <c r="AI520" i="8"/>
  <c r="AH520" i="8"/>
  <c r="AG520" i="8"/>
  <c r="AF520" i="8"/>
  <c r="AE520" i="8"/>
  <c r="AD520" i="8"/>
  <c r="AC520" i="8"/>
  <c r="AB520" i="8"/>
  <c r="AA520" i="8"/>
  <c r="Z520" i="8"/>
  <c r="Y520" i="8"/>
  <c r="X520" i="8"/>
  <c r="W520" i="8"/>
  <c r="V520" i="8"/>
  <c r="U520" i="8"/>
  <c r="T520" i="8"/>
  <c r="S520" i="8"/>
  <c r="R520" i="8"/>
  <c r="Q520" i="8"/>
  <c r="P520" i="8"/>
  <c r="O520" i="8"/>
  <c r="N520" i="8"/>
  <c r="M520" i="8"/>
  <c r="L520" i="8"/>
  <c r="K520" i="8"/>
  <c r="J520" i="8"/>
  <c r="I520" i="8"/>
  <c r="H520" i="8"/>
  <c r="G520" i="8"/>
  <c r="F520" i="8"/>
  <c r="E520" i="8"/>
  <c r="D520" i="8"/>
  <c r="AK519" i="8"/>
  <c r="AJ519" i="8"/>
  <c r="AI519" i="8"/>
  <c r="AH519" i="8"/>
  <c r="AG519" i="8"/>
  <c r="AF519" i="8"/>
  <c r="AE519" i="8"/>
  <c r="AD519" i="8"/>
  <c r="AC519" i="8"/>
  <c r="AB519" i="8"/>
  <c r="AA519" i="8"/>
  <c r="Z519" i="8"/>
  <c r="Y519" i="8"/>
  <c r="X519" i="8"/>
  <c r="W519" i="8"/>
  <c r="V519" i="8"/>
  <c r="U519" i="8"/>
  <c r="T519" i="8"/>
  <c r="S519" i="8"/>
  <c r="R519" i="8"/>
  <c r="Q519" i="8"/>
  <c r="P519" i="8"/>
  <c r="O519" i="8"/>
  <c r="N519" i="8"/>
  <c r="M519" i="8"/>
  <c r="L519" i="8"/>
  <c r="K519" i="8"/>
  <c r="J519" i="8"/>
  <c r="I519" i="8"/>
  <c r="H519" i="8"/>
  <c r="G519" i="8"/>
  <c r="F519" i="8"/>
  <c r="E519" i="8"/>
  <c r="D519" i="8"/>
  <c r="AK518" i="8"/>
  <c r="AJ518" i="8"/>
  <c r="AI518" i="8"/>
  <c r="AH518" i="8"/>
  <c r="AG518" i="8"/>
  <c r="AF518" i="8"/>
  <c r="AE518" i="8"/>
  <c r="AD518" i="8"/>
  <c r="AC518" i="8"/>
  <c r="AB518" i="8"/>
  <c r="AA518" i="8"/>
  <c r="Z518" i="8"/>
  <c r="Y518" i="8"/>
  <c r="X518" i="8"/>
  <c r="W518" i="8"/>
  <c r="V518" i="8"/>
  <c r="U518" i="8"/>
  <c r="T518" i="8"/>
  <c r="S518" i="8"/>
  <c r="R518" i="8"/>
  <c r="Q518" i="8"/>
  <c r="P518" i="8"/>
  <c r="O518" i="8"/>
  <c r="N518" i="8"/>
  <c r="M518" i="8"/>
  <c r="L518" i="8"/>
  <c r="K518" i="8"/>
  <c r="J518" i="8"/>
  <c r="I518" i="8"/>
  <c r="H518" i="8"/>
  <c r="G518" i="8"/>
  <c r="F518" i="8"/>
  <c r="E518" i="8"/>
  <c r="D518" i="8"/>
  <c r="AK517" i="8"/>
  <c r="AJ517" i="8"/>
  <c r="AI517" i="8"/>
  <c r="AH517" i="8"/>
  <c r="AG517" i="8"/>
  <c r="AF517" i="8"/>
  <c r="AE517" i="8"/>
  <c r="AD517" i="8"/>
  <c r="AC517" i="8"/>
  <c r="AB517" i="8"/>
  <c r="AA517" i="8"/>
  <c r="Z517" i="8"/>
  <c r="Y517" i="8"/>
  <c r="X517" i="8"/>
  <c r="W517" i="8"/>
  <c r="V517" i="8"/>
  <c r="U517" i="8"/>
  <c r="T517" i="8"/>
  <c r="S517" i="8"/>
  <c r="R517" i="8"/>
  <c r="Q517" i="8"/>
  <c r="P517" i="8"/>
  <c r="O517" i="8"/>
  <c r="N517" i="8"/>
  <c r="M517" i="8"/>
  <c r="L517" i="8"/>
  <c r="K517" i="8"/>
  <c r="J517" i="8"/>
  <c r="I517" i="8"/>
  <c r="H517" i="8"/>
  <c r="G517" i="8"/>
  <c r="F517" i="8"/>
  <c r="E517" i="8"/>
  <c r="D517" i="8"/>
  <c r="AK516" i="8"/>
  <c r="AJ516" i="8"/>
  <c r="AI516" i="8"/>
  <c r="AH516" i="8"/>
  <c r="AG516" i="8"/>
  <c r="AF516" i="8"/>
  <c r="AE516" i="8"/>
  <c r="AD516" i="8"/>
  <c r="AC516" i="8"/>
  <c r="AB516" i="8"/>
  <c r="AA516" i="8"/>
  <c r="Z516" i="8"/>
  <c r="Y516" i="8"/>
  <c r="X516" i="8"/>
  <c r="W516" i="8"/>
  <c r="V516" i="8"/>
  <c r="U516" i="8"/>
  <c r="T516" i="8"/>
  <c r="S516" i="8"/>
  <c r="R516" i="8"/>
  <c r="Q516" i="8"/>
  <c r="P516" i="8"/>
  <c r="O516" i="8"/>
  <c r="N516" i="8"/>
  <c r="M516" i="8"/>
  <c r="L516" i="8"/>
  <c r="K516" i="8"/>
  <c r="J516" i="8"/>
  <c r="I516" i="8"/>
  <c r="H516" i="8"/>
  <c r="G516" i="8"/>
  <c r="F516" i="8"/>
  <c r="E516" i="8"/>
  <c r="D516" i="8"/>
  <c r="AK515" i="8"/>
  <c r="AJ515" i="8"/>
  <c r="AI515" i="8"/>
  <c r="AH515" i="8"/>
  <c r="AG515" i="8"/>
  <c r="AF515" i="8"/>
  <c r="AE515" i="8"/>
  <c r="AD515" i="8"/>
  <c r="AC515" i="8"/>
  <c r="AB515" i="8"/>
  <c r="AA515" i="8"/>
  <c r="Z515" i="8"/>
  <c r="Y515" i="8"/>
  <c r="X515" i="8"/>
  <c r="W515" i="8"/>
  <c r="V515" i="8"/>
  <c r="U515" i="8"/>
  <c r="T515" i="8"/>
  <c r="S515" i="8"/>
  <c r="R515" i="8"/>
  <c r="Q515" i="8"/>
  <c r="P515" i="8"/>
  <c r="O515" i="8"/>
  <c r="N515" i="8"/>
  <c r="M515" i="8"/>
  <c r="L515" i="8"/>
  <c r="K515" i="8"/>
  <c r="J515" i="8"/>
  <c r="I515" i="8"/>
  <c r="H515" i="8"/>
  <c r="G515" i="8"/>
  <c r="F515" i="8"/>
  <c r="E515" i="8"/>
  <c r="D515" i="8"/>
  <c r="AK514" i="8"/>
  <c r="AJ514" i="8"/>
  <c r="AI514" i="8"/>
  <c r="AH514" i="8"/>
  <c r="AG514" i="8"/>
  <c r="AF514" i="8"/>
  <c r="AE514" i="8"/>
  <c r="AD514" i="8"/>
  <c r="AC514" i="8"/>
  <c r="AB514" i="8"/>
  <c r="AA514" i="8"/>
  <c r="Z514" i="8"/>
  <c r="Y514" i="8"/>
  <c r="X514" i="8"/>
  <c r="W514" i="8"/>
  <c r="V514" i="8"/>
  <c r="U514" i="8"/>
  <c r="T514" i="8"/>
  <c r="S514" i="8"/>
  <c r="R514" i="8"/>
  <c r="Q514" i="8"/>
  <c r="P514" i="8"/>
  <c r="O514" i="8"/>
  <c r="N514" i="8"/>
  <c r="M514" i="8"/>
  <c r="L514" i="8"/>
  <c r="K514" i="8"/>
  <c r="J514" i="8"/>
  <c r="I514" i="8"/>
  <c r="H514" i="8"/>
  <c r="G514" i="8"/>
  <c r="F514" i="8"/>
  <c r="E514" i="8"/>
  <c r="D514" i="8"/>
  <c r="AK513" i="8"/>
  <c r="AJ513" i="8"/>
  <c r="AI513" i="8"/>
  <c r="AH513" i="8"/>
  <c r="AG513" i="8"/>
  <c r="AF513" i="8"/>
  <c r="AE513" i="8"/>
  <c r="AD513" i="8"/>
  <c r="AC513" i="8"/>
  <c r="AB513" i="8"/>
  <c r="AA513" i="8"/>
  <c r="Z513" i="8"/>
  <c r="Y513" i="8"/>
  <c r="X513" i="8"/>
  <c r="W513" i="8"/>
  <c r="V513" i="8"/>
  <c r="U513" i="8"/>
  <c r="T513" i="8"/>
  <c r="S513" i="8"/>
  <c r="R513" i="8"/>
  <c r="Q513" i="8"/>
  <c r="P513" i="8"/>
  <c r="O513" i="8"/>
  <c r="N513" i="8"/>
  <c r="M513" i="8"/>
  <c r="L513" i="8"/>
  <c r="K513" i="8"/>
  <c r="J513" i="8"/>
  <c r="I513" i="8"/>
  <c r="H513" i="8"/>
  <c r="G513" i="8"/>
  <c r="F513" i="8"/>
  <c r="E513" i="8"/>
  <c r="D513" i="8"/>
  <c r="AK512" i="8"/>
  <c r="AJ512" i="8"/>
  <c r="AI512" i="8"/>
  <c r="AH512" i="8"/>
  <c r="AG512" i="8"/>
  <c r="AF512" i="8"/>
  <c r="AE512" i="8"/>
  <c r="AD512" i="8"/>
  <c r="AC512" i="8"/>
  <c r="AB512" i="8"/>
  <c r="AA512" i="8"/>
  <c r="Z512" i="8"/>
  <c r="Y512" i="8"/>
  <c r="X512" i="8"/>
  <c r="W512" i="8"/>
  <c r="V512" i="8"/>
  <c r="U512" i="8"/>
  <c r="T512" i="8"/>
  <c r="S512" i="8"/>
  <c r="R512" i="8"/>
  <c r="Q512" i="8"/>
  <c r="P512" i="8"/>
  <c r="O512" i="8"/>
  <c r="N512" i="8"/>
  <c r="M512" i="8"/>
  <c r="L512" i="8"/>
  <c r="K512" i="8"/>
  <c r="J512" i="8"/>
  <c r="I512" i="8"/>
  <c r="H512" i="8"/>
  <c r="G512" i="8"/>
  <c r="F512" i="8"/>
  <c r="E512" i="8"/>
  <c r="D512" i="8"/>
  <c r="AK511" i="8"/>
  <c r="AJ511" i="8"/>
  <c r="AI511" i="8"/>
  <c r="AH511" i="8"/>
  <c r="AG511" i="8"/>
  <c r="AF511" i="8"/>
  <c r="AE511" i="8"/>
  <c r="AD511" i="8"/>
  <c r="AC511" i="8"/>
  <c r="AB511" i="8"/>
  <c r="AA511" i="8"/>
  <c r="Z511" i="8"/>
  <c r="Y511" i="8"/>
  <c r="X511" i="8"/>
  <c r="W511" i="8"/>
  <c r="V511" i="8"/>
  <c r="U511" i="8"/>
  <c r="T511" i="8"/>
  <c r="S511" i="8"/>
  <c r="R511" i="8"/>
  <c r="Q511" i="8"/>
  <c r="P511" i="8"/>
  <c r="O511" i="8"/>
  <c r="N511" i="8"/>
  <c r="M511" i="8"/>
  <c r="L511" i="8"/>
  <c r="K511" i="8"/>
  <c r="J511" i="8"/>
  <c r="I511" i="8"/>
  <c r="H511" i="8"/>
  <c r="G511" i="8"/>
  <c r="F511" i="8"/>
  <c r="E511" i="8"/>
  <c r="D511" i="8"/>
  <c r="AK510" i="8"/>
  <c r="AJ510" i="8"/>
  <c r="AI510" i="8"/>
  <c r="AH510" i="8"/>
  <c r="AG510" i="8"/>
  <c r="AF510" i="8"/>
  <c r="AE510" i="8"/>
  <c r="AD510" i="8"/>
  <c r="AC510" i="8"/>
  <c r="AB510" i="8"/>
  <c r="AA510" i="8"/>
  <c r="Z510" i="8"/>
  <c r="Y510" i="8"/>
  <c r="X510" i="8"/>
  <c r="W510" i="8"/>
  <c r="V510" i="8"/>
  <c r="U510" i="8"/>
  <c r="T510" i="8"/>
  <c r="S510" i="8"/>
  <c r="R510" i="8"/>
  <c r="Q510" i="8"/>
  <c r="P510" i="8"/>
  <c r="O510" i="8"/>
  <c r="N510" i="8"/>
  <c r="M510" i="8"/>
  <c r="L510" i="8"/>
  <c r="K510" i="8"/>
  <c r="J510" i="8"/>
  <c r="I510" i="8"/>
  <c r="H510" i="8"/>
  <c r="G510" i="8"/>
  <c r="F510" i="8"/>
  <c r="E510" i="8"/>
  <c r="D510" i="8"/>
  <c r="AK509" i="8"/>
  <c r="AJ509" i="8"/>
  <c r="AI509" i="8"/>
  <c r="AH509" i="8"/>
  <c r="AG509" i="8"/>
  <c r="AF509" i="8"/>
  <c r="AE509" i="8"/>
  <c r="AD509" i="8"/>
  <c r="AC509" i="8"/>
  <c r="AB509" i="8"/>
  <c r="AA509" i="8"/>
  <c r="Z509" i="8"/>
  <c r="Y509" i="8"/>
  <c r="X509" i="8"/>
  <c r="W509" i="8"/>
  <c r="V509" i="8"/>
  <c r="U509" i="8"/>
  <c r="T509" i="8"/>
  <c r="S509" i="8"/>
  <c r="R509" i="8"/>
  <c r="Q509" i="8"/>
  <c r="P509" i="8"/>
  <c r="O509" i="8"/>
  <c r="N509" i="8"/>
  <c r="M509" i="8"/>
  <c r="L509" i="8"/>
  <c r="K509" i="8"/>
  <c r="J509" i="8"/>
  <c r="I509" i="8"/>
  <c r="H509" i="8"/>
  <c r="G509" i="8"/>
  <c r="F509" i="8"/>
  <c r="E509" i="8"/>
  <c r="D509" i="8"/>
  <c r="AK508" i="8"/>
  <c r="AJ508" i="8"/>
  <c r="AI508" i="8"/>
  <c r="AH508" i="8"/>
  <c r="AG508" i="8"/>
  <c r="AF508" i="8"/>
  <c r="AE508" i="8"/>
  <c r="AD508" i="8"/>
  <c r="AC508" i="8"/>
  <c r="AB508" i="8"/>
  <c r="AA508" i="8"/>
  <c r="Z508" i="8"/>
  <c r="Y508" i="8"/>
  <c r="X508" i="8"/>
  <c r="W508" i="8"/>
  <c r="V508" i="8"/>
  <c r="U508" i="8"/>
  <c r="T508" i="8"/>
  <c r="S508" i="8"/>
  <c r="R508" i="8"/>
  <c r="Q508" i="8"/>
  <c r="P508" i="8"/>
  <c r="O508" i="8"/>
  <c r="N508" i="8"/>
  <c r="M508" i="8"/>
  <c r="L508" i="8"/>
  <c r="K508" i="8"/>
  <c r="J508" i="8"/>
  <c r="I508" i="8"/>
  <c r="H508" i="8"/>
  <c r="G508" i="8"/>
  <c r="F508" i="8"/>
  <c r="E508" i="8"/>
  <c r="D508" i="8"/>
  <c r="AK507" i="8"/>
  <c r="AJ507" i="8"/>
  <c r="AI507" i="8"/>
  <c r="AH507" i="8"/>
  <c r="AG507" i="8"/>
  <c r="AF507" i="8"/>
  <c r="AE507" i="8"/>
  <c r="AD507" i="8"/>
  <c r="AC507" i="8"/>
  <c r="AB507" i="8"/>
  <c r="AA507" i="8"/>
  <c r="Z507" i="8"/>
  <c r="Y507" i="8"/>
  <c r="X507" i="8"/>
  <c r="W507" i="8"/>
  <c r="V507" i="8"/>
  <c r="U507" i="8"/>
  <c r="T507" i="8"/>
  <c r="S507" i="8"/>
  <c r="R507" i="8"/>
  <c r="Q507" i="8"/>
  <c r="P507" i="8"/>
  <c r="O507" i="8"/>
  <c r="N507" i="8"/>
  <c r="M507" i="8"/>
  <c r="L507" i="8"/>
  <c r="K507" i="8"/>
  <c r="J507" i="8"/>
  <c r="I507" i="8"/>
  <c r="H507" i="8"/>
  <c r="G507" i="8"/>
  <c r="F507" i="8"/>
  <c r="E507" i="8"/>
  <c r="D507" i="8"/>
  <c r="AK506" i="8"/>
  <c r="AJ506" i="8"/>
  <c r="AI506" i="8"/>
  <c r="AH506" i="8"/>
  <c r="AG506" i="8"/>
  <c r="AF506" i="8"/>
  <c r="AE506" i="8"/>
  <c r="AD506" i="8"/>
  <c r="AC506" i="8"/>
  <c r="AB506" i="8"/>
  <c r="AA506" i="8"/>
  <c r="Z506" i="8"/>
  <c r="Y506" i="8"/>
  <c r="X506" i="8"/>
  <c r="W506" i="8"/>
  <c r="V506" i="8"/>
  <c r="U506" i="8"/>
  <c r="T506" i="8"/>
  <c r="S506" i="8"/>
  <c r="R506" i="8"/>
  <c r="Q506" i="8"/>
  <c r="P506" i="8"/>
  <c r="O506" i="8"/>
  <c r="N506" i="8"/>
  <c r="M506" i="8"/>
  <c r="L506" i="8"/>
  <c r="K506" i="8"/>
  <c r="J506" i="8"/>
  <c r="I506" i="8"/>
  <c r="H506" i="8"/>
  <c r="G506" i="8"/>
  <c r="F506" i="8"/>
  <c r="E506" i="8"/>
  <c r="D506" i="8"/>
  <c r="AK505" i="8"/>
  <c r="AJ505" i="8"/>
  <c r="AI505" i="8"/>
  <c r="AH505" i="8"/>
  <c r="AG505" i="8"/>
  <c r="AF505" i="8"/>
  <c r="AE505" i="8"/>
  <c r="AD505" i="8"/>
  <c r="AC505" i="8"/>
  <c r="AB505" i="8"/>
  <c r="AA505" i="8"/>
  <c r="Z505" i="8"/>
  <c r="Y505" i="8"/>
  <c r="X505" i="8"/>
  <c r="W505" i="8"/>
  <c r="V505" i="8"/>
  <c r="U505" i="8"/>
  <c r="T505" i="8"/>
  <c r="S505" i="8"/>
  <c r="R505" i="8"/>
  <c r="Q505" i="8"/>
  <c r="P505" i="8"/>
  <c r="O505" i="8"/>
  <c r="N505" i="8"/>
  <c r="M505" i="8"/>
  <c r="L505" i="8"/>
  <c r="K505" i="8"/>
  <c r="J505" i="8"/>
  <c r="I505" i="8"/>
  <c r="H505" i="8"/>
  <c r="G505" i="8"/>
  <c r="F505" i="8"/>
  <c r="E505" i="8"/>
  <c r="D505" i="8"/>
  <c r="AK504" i="8"/>
  <c r="AJ504" i="8"/>
  <c r="AI504" i="8"/>
  <c r="AH504" i="8"/>
  <c r="AG504" i="8"/>
  <c r="AF504" i="8"/>
  <c r="AE504" i="8"/>
  <c r="AD504" i="8"/>
  <c r="AC504" i="8"/>
  <c r="AB504" i="8"/>
  <c r="AA504" i="8"/>
  <c r="Z504" i="8"/>
  <c r="Y504" i="8"/>
  <c r="X504" i="8"/>
  <c r="W504" i="8"/>
  <c r="V504" i="8"/>
  <c r="U504" i="8"/>
  <c r="T504" i="8"/>
  <c r="S504" i="8"/>
  <c r="R504" i="8"/>
  <c r="Q504" i="8"/>
  <c r="P504" i="8"/>
  <c r="O504" i="8"/>
  <c r="N504" i="8"/>
  <c r="M504" i="8"/>
  <c r="L504" i="8"/>
  <c r="K504" i="8"/>
  <c r="J504" i="8"/>
  <c r="I504" i="8"/>
  <c r="H504" i="8"/>
  <c r="G504" i="8"/>
  <c r="F504" i="8"/>
  <c r="E504" i="8"/>
  <c r="D504" i="8"/>
  <c r="AK503" i="8"/>
  <c r="AJ503" i="8"/>
  <c r="AI503" i="8"/>
  <c r="AH503" i="8"/>
  <c r="AG503" i="8"/>
  <c r="AF503" i="8"/>
  <c r="AE503" i="8"/>
  <c r="AD503" i="8"/>
  <c r="AC503" i="8"/>
  <c r="AB503" i="8"/>
  <c r="AA503" i="8"/>
  <c r="Z503" i="8"/>
  <c r="Y503" i="8"/>
  <c r="X503" i="8"/>
  <c r="W503" i="8"/>
  <c r="V503" i="8"/>
  <c r="U503" i="8"/>
  <c r="T503" i="8"/>
  <c r="S503" i="8"/>
  <c r="R503" i="8"/>
  <c r="Q503" i="8"/>
  <c r="P503" i="8"/>
  <c r="O503" i="8"/>
  <c r="N503" i="8"/>
  <c r="M503" i="8"/>
  <c r="L503" i="8"/>
  <c r="K503" i="8"/>
  <c r="J503" i="8"/>
  <c r="I503" i="8"/>
  <c r="H503" i="8"/>
  <c r="G503" i="8"/>
  <c r="F503" i="8"/>
  <c r="E503" i="8"/>
  <c r="D503" i="8"/>
  <c r="AK502" i="8"/>
  <c r="AJ502" i="8"/>
  <c r="AI502" i="8"/>
  <c r="AH502" i="8"/>
  <c r="AG502" i="8"/>
  <c r="AF502" i="8"/>
  <c r="AE502" i="8"/>
  <c r="AD502" i="8"/>
  <c r="AC502" i="8"/>
  <c r="AB502" i="8"/>
  <c r="AA502" i="8"/>
  <c r="Z502" i="8"/>
  <c r="Y502" i="8"/>
  <c r="X502" i="8"/>
  <c r="W502" i="8"/>
  <c r="V502" i="8"/>
  <c r="U502" i="8"/>
  <c r="T502" i="8"/>
  <c r="S502" i="8"/>
  <c r="R502" i="8"/>
  <c r="Q502" i="8"/>
  <c r="P502" i="8"/>
  <c r="O502" i="8"/>
  <c r="N502" i="8"/>
  <c r="M502" i="8"/>
  <c r="L502" i="8"/>
  <c r="K502" i="8"/>
  <c r="J502" i="8"/>
  <c r="I502" i="8"/>
  <c r="H502" i="8"/>
  <c r="G502" i="8"/>
  <c r="F502" i="8"/>
  <c r="E502" i="8"/>
  <c r="D502" i="8"/>
  <c r="AK501" i="8"/>
  <c r="AJ501" i="8"/>
  <c r="AI501" i="8"/>
  <c r="AH501" i="8"/>
  <c r="AG501" i="8"/>
  <c r="AF501" i="8"/>
  <c r="AE501" i="8"/>
  <c r="AD501" i="8"/>
  <c r="AC501" i="8"/>
  <c r="AB501" i="8"/>
  <c r="AA501" i="8"/>
  <c r="Z501" i="8"/>
  <c r="Y501" i="8"/>
  <c r="X501" i="8"/>
  <c r="W501" i="8"/>
  <c r="V501" i="8"/>
  <c r="U501" i="8"/>
  <c r="T501" i="8"/>
  <c r="S501" i="8"/>
  <c r="R501" i="8"/>
  <c r="Q501" i="8"/>
  <c r="P501" i="8"/>
  <c r="O501" i="8"/>
  <c r="N501" i="8"/>
  <c r="M501" i="8"/>
  <c r="L501" i="8"/>
  <c r="K501" i="8"/>
  <c r="J501" i="8"/>
  <c r="I501" i="8"/>
  <c r="H501" i="8"/>
  <c r="G501" i="8"/>
  <c r="F501" i="8"/>
  <c r="E501" i="8"/>
  <c r="D501" i="8"/>
  <c r="AK500" i="8"/>
  <c r="AJ500" i="8"/>
  <c r="AI500" i="8"/>
  <c r="AH500" i="8"/>
  <c r="AG500" i="8"/>
  <c r="AF500" i="8"/>
  <c r="AE500" i="8"/>
  <c r="AD500" i="8"/>
  <c r="AC500" i="8"/>
  <c r="AB500" i="8"/>
  <c r="AA500" i="8"/>
  <c r="Z500" i="8"/>
  <c r="Y500" i="8"/>
  <c r="X500" i="8"/>
  <c r="W500" i="8"/>
  <c r="V500" i="8"/>
  <c r="U500" i="8"/>
  <c r="T500" i="8"/>
  <c r="S500" i="8"/>
  <c r="R500" i="8"/>
  <c r="Q500" i="8"/>
  <c r="P500" i="8"/>
  <c r="O500" i="8"/>
  <c r="N500" i="8"/>
  <c r="M500" i="8"/>
  <c r="L500" i="8"/>
  <c r="K500" i="8"/>
  <c r="J500" i="8"/>
  <c r="I500" i="8"/>
  <c r="H500" i="8"/>
  <c r="G500" i="8"/>
  <c r="F500" i="8"/>
  <c r="E500" i="8"/>
  <c r="D500" i="8"/>
  <c r="AK499" i="8"/>
  <c r="AJ499" i="8"/>
  <c r="AI499" i="8"/>
  <c r="AH499" i="8"/>
  <c r="AG499" i="8"/>
  <c r="AF499" i="8"/>
  <c r="AE499" i="8"/>
  <c r="AD499" i="8"/>
  <c r="AC499" i="8"/>
  <c r="AB499" i="8"/>
  <c r="AA499" i="8"/>
  <c r="Z499" i="8"/>
  <c r="Y499" i="8"/>
  <c r="X499" i="8"/>
  <c r="W499" i="8"/>
  <c r="V499" i="8"/>
  <c r="U499" i="8"/>
  <c r="T499" i="8"/>
  <c r="S499" i="8"/>
  <c r="R499" i="8"/>
  <c r="Q499" i="8"/>
  <c r="P499" i="8"/>
  <c r="O499" i="8"/>
  <c r="N499" i="8"/>
  <c r="M499" i="8"/>
  <c r="L499" i="8"/>
  <c r="K499" i="8"/>
  <c r="J499" i="8"/>
  <c r="I499" i="8"/>
  <c r="H499" i="8"/>
  <c r="G499" i="8"/>
  <c r="F499" i="8"/>
  <c r="E499" i="8"/>
  <c r="D499" i="8"/>
  <c r="AK498" i="8"/>
  <c r="AJ498" i="8"/>
  <c r="AI498" i="8"/>
  <c r="AH498" i="8"/>
  <c r="AG498" i="8"/>
  <c r="AF498" i="8"/>
  <c r="AE498" i="8"/>
  <c r="AD498" i="8"/>
  <c r="AC498" i="8"/>
  <c r="AB498" i="8"/>
  <c r="AA498" i="8"/>
  <c r="Z498" i="8"/>
  <c r="Y498" i="8"/>
  <c r="X498" i="8"/>
  <c r="W498" i="8"/>
  <c r="V498" i="8"/>
  <c r="U498" i="8"/>
  <c r="T498" i="8"/>
  <c r="S498" i="8"/>
  <c r="R498" i="8"/>
  <c r="Q498" i="8"/>
  <c r="P498" i="8"/>
  <c r="O498" i="8"/>
  <c r="N498" i="8"/>
  <c r="M498" i="8"/>
  <c r="L498" i="8"/>
  <c r="K498" i="8"/>
  <c r="J498" i="8"/>
  <c r="I498" i="8"/>
  <c r="H498" i="8"/>
  <c r="G498" i="8"/>
  <c r="F498" i="8"/>
  <c r="E498" i="8"/>
  <c r="D498" i="8"/>
  <c r="AK497" i="8"/>
  <c r="AJ497" i="8"/>
  <c r="AI497" i="8"/>
  <c r="AH497" i="8"/>
  <c r="AG497" i="8"/>
  <c r="AF497" i="8"/>
  <c r="AE497" i="8"/>
  <c r="AD497" i="8"/>
  <c r="AC497" i="8"/>
  <c r="AB497" i="8"/>
  <c r="AA497" i="8"/>
  <c r="Z497" i="8"/>
  <c r="Y497" i="8"/>
  <c r="X497" i="8"/>
  <c r="W497" i="8"/>
  <c r="V497" i="8"/>
  <c r="U497" i="8"/>
  <c r="T497" i="8"/>
  <c r="S497" i="8"/>
  <c r="R497" i="8"/>
  <c r="Q497" i="8"/>
  <c r="P497" i="8"/>
  <c r="O497" i="8"/>
  <c r="N497" i="8"/>
  <c r="M497" i="8"/>
  <c r="L497" i="8"/>
  <c r="K497" i="8"/>
  <c r="J497" i="8"/>
  <c r="I497" i="8"/>
  <c r="H497" i="8"/>
  <c r="G497" i="8"/>
  <c r="F497" i="8"/>
  <c r="E497" i="8"/>
  <c r="D497" i="8"/>
  <c r="AK496" i="8"/>
  <c r="AJ496" i="8"/>
  <c r="AI496" i="8"/>
  <c r="AH496" i="8"/>
  <c r="AG496" i="8"/>
  <c r="AF496" i="8"/>
  <c r="AE496" i="8"/>
  <c r="AD496" i="8"/>
  <c r="AC496" i="8"/>
  <c r="AB496" i="8"/>
  <c r="AA496" i="8"/>
  <c r="Z496" i="8"/>
  <c r="Y496" i="8"/>
  <c r="X496" i="8"/>
  <c r="W496" i="8"/>
  <c r="V496" i="8"/>
  <c r="U496" i="8"/>
  <c r="T496" i="8"/>
  <c r="S496" i="8"/>
  <c r="R496" i="8"/>
  <c r="Q496" i="8"/>
  <c r="P496" i="8"/>
  <c r="O496" i="8"/>
  <c r="N496" i="8"/>
  <c r="M496" i="8"/>
  <c r="L496" i="8"/>
  <c r="K496" i="8"/>
  <c r="J496" i="8"/>
  <c r="I496" i="8"/>
  <c r="H496" i="8"/>
  <c r="G496" i="8"/>
  <c r="F496" i="8"/>
  <c r="E496" i="8"/>
  <c r="D496" i="8"/>
  <c r="AK495" i="8"/>
  <c r="AJ495" i="8"/>
  <c r="AI495" i="8"/>
  <c r="AH495" i="8"/>
  <c r="AG495" i="8"/>
  <c r="AF495" i="8"/>
  <c r="AE495" i="8"/>
  <c r="AD495" i="8"/>
  <c r="AC495" i="8"/>
  <c r="AB495" i="8"/>
  <c r="AA495" i="8"/>
  <c r="Z495" i="8"/>
  <c r="Y495" i="8"/>
  <c r="X495" i="8"/>
  <c r="W495" i="8"/>
  <c r="V495" i="8"/>
  <c r="U495" i="8"/>
  <c r="T495" i="8"/>
  <c r="S495" i="8"/>
  <c r="R495" i="8"/>
  <c r="Q495" i="8"/>
  <c r="P495" i="8"/>
  <c r="O495" i="8"/>
  <c r="N495" i="8"/>
  <c r="M495" i="8"/>
  <c r="L495" i="8"/>
  <c r="K495" i="8"/>
  <c r="J495" i="8"/>
  <c r="I495" i="8"/>
  <c r="H495" i="8"/>
  <c r="G495" i="8"/>
  <c r="F495" i="8"/>
  <c r="E495" i="8"/>
  <c r="D495" i="8"/>
  <c r="AK494" i="8"/>
  <c r="AJ494" i="8"/>
  <c r="AI494" i="8"/>
  <c r="AH494" i="8"/>
  <c r="AG494" i="8"/>
  <c r="AF494" i="8"/>
  <c r="AE494" i="8"/>
  <c r="AD494" i="8"/>
  <c r="AC494" i="8"/>
  <c r="AB494" i="8"/>
  <c r="AA494" i="8"/>
  <c r="Z494" i="8"/>
  <c r="Y494" i="8"/>
  <c r="X494" i="8"/>
  <c r="W494" i="8"/>
  <c r="V494" i="8"/>
  <c r="U494" i="8"/>
  <c r="T494" i="8"/>
  <c r="S494" i="8"/>
  <c r="R494" i="8"/>
  <c r="Q494" i="8"/>
  <c r="P494" i="8"/>
  <c r="O494" i="8"/>
  <c r="N494" i="8"/>
  <c r="M494" i="8"/>
  <c r="L494" i="8"/>
  <c r="K494" i="8"/>
  <c r="J494" i="8"/>
  <c r="I494" i="8"/>
  <c r="H494" i="8"/>
  <c r="G494" i="8"/>
  <c r="F494" i="8"/>
  <c r="E494" i="8"/>
  <c r="D494" i="8"/>
  <c r="AK493" i="8"/>
  <c r="AJ493" i="8"/>
  <c r="AI493" i="8"/>
  <c r="AH493" i="8"/>
  <c r="AG493" i="8"/>
  <c r="AF493" i="8"/>
  <c r="AE493" i="8"/>
  <c r="AD493" i="8"/>
  <c r="AC493" i="8"/>
  <c r="AB493" i="8"/>
  <c r="AA493" i="8"/>
  <c r="Z493" i="8"/>
  <c r="Y493" i="8"/>
  <c r="X493" i="8"/>
  <c r="W493" i="8"/>
  <c r="V493" i="8"/>
  <c r="U493" i="8"/>
  <c r="T493" i="8"/>
  <c r="S493" i="8"/>
  <c r="R493" i="8"/>
  <c r="Q493" i="8"/>
  <c r="P493" i="8"/>
  <c r="O493" i="8"/>
  <c r="N493" i="8"/>
  <c r="M493" i="8"/>
  <c r="L493" i="8"/>
  <c r="K493" i="8"/>
  <c r="J493" i="8"/>
  <c r="I493" i="8"/>
  <c r="H493" i="8"/>
  <c r="G493" i="8"/>
  <c r="F493" i="8"/>
  <c r="E493" i="8"/>
  <c r="D493" i="8"/>
  <c r="AK492" i="8"/>
  <c r="AJ492" i="8"/>
  <c r="AI492" i="8"/>
  <c r="AH492" i="8"/>
  <c r="AG492" i="8"/>
  <c r="AF492" i="8"/>
  <c r="AE492" i="8"/>
  <c r="AD492" i="8"/>
  <c r="AC492" i="8"/>
  <c r="AB492" i="8"/>
  <c r="AA492" i="8"/>
  <c r="Z492" i="8"/>
  <c r="Y492" i="8"/>
  <c r="X492" i="8"/>
  <c r="W492" i="8"/>
  <c r="V492" i="8"/>
  <c r="U492" i="8"/>
  <c r="T492" i="8"/>
  <c r="S492" i="8"/>
  <c r="R492" i="8"/>
  <c r="Q492" i="8"/>
  <c r="P492" i="8"/>
  <c r="O492" i="8"/>
  <c r="N492" i="8"/>
  <c r="M492" i="8"/>
  <c r="L492" i="8"/>
  <c r="K492" i="8"/>
  <c r="J492" i="8"/>
  <c r="I492" i="8"/>
  <c r="H492" i="8"/>
  <c r="G492" i="8"/>
  <c r="F492" i="8"/>
  <c r="E492" i="8"/>
  <c r="D492" i="8"/>
  <c r="AK491" i="8"/>
  <c r="AJ491" i="8"/>
  <c r="AI491" i="8"/>
  <c r="AH491" i="8"/>
  <c r="AG491" i="8"/>
  <c r="AF491" i="8"/>
  <c r="AE491" i="8"/>
  <c r="AD491" i="8"/>
  <c r="AC491" i="8"/>
  <c r="AB491" i="8"/>
  <c r="AA491" i="8"/>
  <c r="Z491" i="8"/>
  <c r="Y491" i="8"/>
  <c r="X491" i="8"/>
  <c r="W491" i="8"/>
  <c r="V491" i="8"/>
  <c r="U491" i="8"/>
  <c r="T491" i="8"/>
  <c r="S491" i="8"/>
  <c r="R491" i="8"/>
  <c r="Q491" i="8"/>
  <c r="P491" i="8"/>
  <c r="O491" i="8"/>
  <c r="N491" i="8"/>
  <c r="M491" i="8"/>
  <c r="L491" i="8"/>
  <c r="K491" i="8"/>
  <c r="J491" i="8"/>
  <c r="I491" i="8"/>
  <c r="H491" i="8"/>
  <c r="G491" i="8"/>
  <c r="F491" i="8"/>
  <c r="E491" i="8"/>
  <c r="D491" i="8"/>
  <c r="AK490" i="8"/>
  <c r="AJ490" i="8"/>
  <c r="AI490" i="8"/>
  <c r="AH490" i="8"/>
  <c r="AG490" i="8"/>
  <c r="AF490" i="8"/>
  <c r="AE490" i="8"/>
  <c r="AD490" i="8"/>
  <c r="AC490" i="8"/>
  <c r="AB490" i="8"/>
  <c r="AA490" i="8"/>
  <c r="Z490" i="8"/>
  <c r="Y490" i="8"/>
  <c r="X490" i="8"/>
  <c r="W490" i="8"/>
  <c r="V490" i="8"/>
  <c r="U490" i="8"/>
  <c r="T490" i="8"/>
  <c r="S490" i="8"/>
  <c r="R490" i="8"/>
  <c r="Q490" i="8"/>
  <c r="P490" i="8"/>
  <c r="O490" i="8"/>
  <c r="N490" i="8"/>
  <c r="M490" i="8"/>
  <c r="L490" i="8"/>
  <c r="K490" i="8"/>
  <c r="J490" i="8"/>
  <c r="I490" i="8"/>
  <c r="H490" i="8"/>
  <c r="G490" i="8"/>
  <c r="F490" i="8"/>
  <c r="E490" i="8"/>
  <c r="D490" i="8"/>
  <c r="AK489" i="8"/>
  <c r="AJ489" i="8"/>
  <c r="AI489" i="8"/>
  <c r="AH489" i="8"/>
  <c r="AG489" i="8"/>
  <c r="AF489" i="8"/>
  <c r="AE489" i="8"/>
  <c r="AD489" i="8"/>
  <c r="AC489" i="8"/>
  <c r="AB489" i="8"/>
  <c r="AA489" i="8"/>
  <c r="Z489" i="8"/>
  <c r="Y489" i="8"/>
  <c r="X489" i="8"/>
  <c r="W489" i="8"/>
  <c r="V489" i="8"/>
  <c r="U489" i="8"/>
  <c r="T489" i="8"/>
  <c r="S489" i="8"/>
  <c r="R489" i="8"/>
  <c r="Q489" i="8"/>
  <c r="P489" i="8"/>
  <c r="O489" i="8"/>
  <c r="N489" i="8"/>
  <c r="M489" i="8"/>
  <c r="L489" i="8"/>
  <c r="K489" i="8"/>
  <c r="J489" i="8"/>
  <c r="I489" i="8"/>
  <c r="H489" i="8"/>
  <c r="G489" i="8"/>
  <c r="F489" i="8"/>
  <c r="E489" i="8"/>
  <c r="D489" i="8"/>
  <c r="AK488" i="8"/>
  <c r="AJ488" i="8"/>
  <c r="AI488" i="8"/>
  <c r="AH488" i="8"/>
  <c r="AG488" i="8"/>
  <c r="AF488" i="8"/>
  <c r="AE488" i="8"/>
  <c r="AD488" i="8"/>
  <c r="AC488" i="8"/>
  <c r="AB488" i="8"/>
  <c r="AA488" i="8"/>
  <c r="Z488" i="8"/>
  <c r="Y488" i="8"/>
  <c r="X488" i="8"/>
  <c r="W488" i="8"/>
  <c r="V488" i="8"/>
  <c r="U488" i="8"/>
  <c r="T488" i="8"/>
  <c r="S488" i="8"/>
  <c r="R488" i="8"/>
  <c r="Q488" i="8"/>
  <c r="P488" i="8"/>
  <c r="O488" i="8"/>
  <c r="N488" i="8"/>
  <c r="M488" i="8"/>
  <c r="L488" i="8"/>
  <c r="K488" i="8"/>
  <c r="J488" i="8"/>
  <c r="I488" i="8"/>
  <c r="H488" i="8"/>
  <c r="G488" i="8"/>
  <c r="F488" i="8"/>
  <c r="E488" i="8"/>
  <c r="D488" i="8"/>
  <c r="AK487" i="8"/>
  <c r="AJ487" i="8"/>
  <c r="AI487" i="8"/>
  <c r="AH487" i="8"/>
  <c r="AG487" i="8"/>
  <c r="AF487" i="8"/>
  <c r="AE487" i="8"/>
  <c r="AD487" i="8"/>
  <c r="AC487" i="8"/>
  <c r="AB487" i="8"/>
  <c r="AA487" i="8"/>
  <c r="Z487" i="8"/>
  <c r="Y487" i="8"/>
  <c r="X487" i="8"/>
  <c r="W487" i="8"/>
  <c r="V487" i="8"/>
  <c r="U487" i="8"/>
  <c r="T487" i="8"/>
  <c r="S487" i="8"/>
  <c r="R487" i="8"/>
  <c r="Q487" i="8"/>
  <c r="P487" i="8"/>
  <c r="O487" i="8"/>
  <c r="N487" i="8"/>
  <c r="M487" i="8"/>
  <c r="L487" i="8"/>
  <c r="K487" i="8"/>
  <c r="J487" i="8"/>
  <c r="I487" i="8"/>
  <c r="H487" i="8"/>
  <c r="G487" i="8"/>
  <c r="F487" i="8"/>
  <c r="E487" i="8"/>
  <c r="D487" i="8"/>
  <c r="AK486" i="8"/>
  <c r="AJ486" i="8"/>
  <c r="AI486" i="8"/>
  <c r="AH486" i="8"/>
  <c r="AG486" i="8"/>
  <c r="AF486" i="8"/>
  <c r="AE486" i="8"/>
  <c r="AD486" i="8"/>
  <c r="AC486" i="8"/>
  <c r="AB486" i="8"/>
  <c r="AA486" i="8"/>
  <c r="Z486" i="8"/>
  <c r="Y486" i="8"/>
  <c r="X486" i="8"/>
  <c r="W486" i="8"/>
  <c r="V486" i="8"/>
  <c r="U486" i="8"/>
  <c r="T486" i="8"/>
  <c r="S486" i="8"/>
  <c r="R486" i="8"/>
  <c r="Q486" i="8"/>
  <c r="P486" i="8"/>
  <c r="O486" i="8"/>
  <c r="N486" i="8"/>
  <c r="M486" i="8"/>
  <c r="L486" i="8"/>
  <c r="K486" i="8"/>
  <c r="J486" i="8"/>
  <c r="I486" i="8"/>
  <c r="H486" i="8"/>
  <c r="G486" i="8"/>
  <c r="F486" i="8"/>
  <c r="E486" i="8"/>
  <c r="D486" i="8"/>
  <c r="AK485" i="8"/>
  <c r="AJ485" i="8"/>
  <c r="AI485" i="8"/>
  <c r="AH485" i="8"/>
  <c r="AG485" i="8"/>
  <c r="AF485" i="8"/>
  <c r="AE485" i="8"/>
  <c r="AD485" i="8"/>
  <c r="AC485" i="8"/>
  <c r="AB485" i="8"/>
  <c r="AA485" i="8"/>
  <c r="Z485" i="8"/>
  <c r="Y485" i="8"/>
  <c r="X485" i="8"/>
  <c r="W485" i="8"/>
  <c r="V485" i="8"/>
  <c r="U485" i="8"/>
  <c r="T485" i="8"/>
  <c r="S485" i="8"/>
  <c r="R485" i="8"/>
  <c r="Q485" i="8"/>
  <c r="P485" i="8"/>
  <c r="O485" i="8"/>
  <c r="N485" i="8"/>
  <c r="M485" i="8"/>
  <c r="L485" i="8"/>
  <c r="K485" i="8"/>
  <c r="J485" i="8"/>
  <c r="I485" i="8"/>
  <c r="H485" i="8"/>
  <c r="G485" i="8"/>
  <c r="F485" i="8"/>
  <c r="E485" i="8"/>
  <c r="D485" i="8"/>
  <c r="AK484" i="8"/>
  <c r="AJ484" i="8"/>
  <c r="AI484" i="8"/>
  <c r="AH484" i="8"/>
  <c r="AG484" i="8"/>
  <c r="AF484" i="8"/>
  <c r="AE484" i="8"/>
  <c r="AD484" i="8"/>
  <c r="AC484" i="8"/>
  <c r="AB484" i="8"/>
  <c r="AA484" i="8"/>
  <c r="Z484" i="8"/>
  <c r="Y484" i="8"/>
  <c r="X484" i="8"/>
  <c r="W484" i="8"/>
  <c r="V484" i="8"/>
  <c r="U484" i="8"/>
  <c r="T484" i="8"/>
  <c r="S484" i="8"/>
  <c r="R484" i="8"/>
  <c r="Q484" i="8"/>
  <c r="P484" i="8"/>
  <c r="O484" i="8"/>
  <c r="N484" i="8"/>
  <c r="M484" i="8"/>
  <c r="L484" i="8"/>
  <c r="K484" i="8"/>
  <c r="J484" i="8"/>
  <c r="I484" i="8"/>
  <c r="H484" i="8"/>
  <c r="G484" i="8"/>
  <c r="F484" i="8"/>
  <c r="E484" i="8"/>
  <c r="D484" i="8"/>
  <c r="AK483" i="8"/>
  <c r="AJ483" i="8"/>
  <c r="AI483" i="8"/>
  <c r="AH483" i="8"/>
  <c r="AG483" i="8"/>
  <c r="AF483" i="8"/>
  <c r="AE483" i="8"/>
  <c r="AD483" i="8"/>
  <c r="AC483" i="8"/>
  <c r="AB483" i="8"/>
  <c r="AA483" i="8"/>
  <c r="Z483" i="8"/>
  <c r="Y483" i="8"/>
  <c r="X483" i="8"/>
  <c r="W483" i="8"/>
  <c r="V483" i="8"/>
  <c r="U483" i="8"/>
  <c r="T483" i="8"/>
  <c r="S483" i="8"/>
  <c r="R483" i="8"/>
  <c r="Q483" i="8"/>
  <c r="P483" i="8"/>
  <c r="O483" i="8"/>
  <c r="N483" i="8"/>
  <c r="M483" i="8"/>
  <c r="L483" i="8"/>
  <c r="K483" i="8"/>
  <c r="J483" i="8"/>
  <c r="I483" i="8"/>
  <c r="H483" i="8"/>
  <c r="G483" i="8"/>
  <c r="F483" i="8"/>
  <c r="E483" i="8"/>
  <c r="D483" i="8"/>
  <c r="AK482" i="8"/>
  <c r="AJ482" i="8"/>
  <c r="AI482" i="8"/>
  <c r="AH482" i="8"/>
  <c r="AG482" i="8"/>
  <c r="AF482" i="8"/>
  <c r="AE482" i="8"/>
  <c r="AD482" i="8"/>
  <c r="AC482" i="8"/>
  <c r="AB482" i="8"/>
  <c r="AA482" i="8"/>
  <c r="Z482" i="8"/>
  <c r="Y482" i="8"/>
  <c r="X482" i="8"/>
  <c r="W482" i="8"/>
  <c r="V482" i="8"/>
  <c r="U482" i="8"/>
  <c r="T482" i="8"/>
  <c r="S482" i="8"/>
  <c r="R482" i="8"/>
  <c r="Q482" i="8"/>
  <c r="P482" i="8"/>
  <c r="O482" i="8"/>
  <c r="N482" i="8"/>
  <c r="M482" i="8"/>
  <c r="L482" i="8"/>
  <c r="K482" i="8"/>
  <c r="J482" i="8"/>
  <c r="I482" i="8"/>
  <c r="H482" i="8"/>
  <c r="G482" i="8"/>
  <c r="F482" i="8"/>
  <c r="E482" i="8"/>
  <c r="D482" i="8"/>
  <c r="AK481" i="8"/>
  <c r="AJ481" i="8"/>
  <c r="AI481" i="8"/>
  <c r="AH481" i="8"/>
  <c r="AG481" i="8"/>
  <c r="AF481" i="8"/>
  <c r="AE481" i="8"/>
  <c r="AD481" i="8"/>
  <c r="AC481" i="8"/>
  <c r="AB481" i="8"/>
  <c r="AA481" i="8"/>
  <c r="Z481" i="8"/>
  <c r="Y481" i="8"/>
  <c r="X481" i="8"/>
  <c r="W481" i="8"/>
  <c r="V481" i="8"/>
  <c r="U481" i="8"/>
  <c r="T481" i="8"/>
  <c r="S481" i="8"/>
  <c r="R481" i="8"/>
  <c r="Q481" i="8"/>
  <c r="P481" i="8"/>
  <c r="O481" i="8"/>
  <c r="N481" i="8"/>
  <c r="M481" i="8"/>
  <c r="L481" i="8"/>
  <c r="K481" i="8"/>
  <c r="J481" i="8"/>
  <c r="I481" i="8"/>
  <c r="H481" i="8"/>
  <c r="G481" i="8"/>
  <c r="F481" i="8"/>
  <c r="E481" i="8"/>
  <c r="D481" i="8"/>
  <c r="AK480" i="8"/>
  <c r="AJ480" i="8"/>
  <c r="AI480" i="8"/>
  <c r="AH480" i="8"/>
  <c r="AG480" i="8"/>
  <c r="AF480" i="8"/>
  <c r="AE480" i="8"/>
  <c r="AD480" i="8"/>
  <c r="AC480" i="8"/>
  <c r="AB480" i="8"/>
  <c r="AA480" i="8"/>
  <c r="Z480" i="8"/>
  <c r="Y480" i="8"/>
  <c r="X480" i="8"/>
  <c r="W480" i="8"/>
  <c r="V480" i="8"/>
  <c r="U480" i="8"/>
  <c r="T480" i="8"/>
  <c r="S480" i="8"/>
  <c r="R480" i="8"/>
  <c r="Q480" i="8"/>
  <c r="P480" i="8"/>
  <c r="O480" i="8"/>
  <c r="N480" i="8"/>
  <c r="M480" i="8"/>
  <c r="L480" i="8"/>
  <c r="K480" i="8"/>
  <c r="J480" i="8"/>
  <c r="I480" i="8"/>
  <c r="H480" i="8"/>
  <c r="G480" i="8"/>
  <c r="F480" i="8"/>
  <c r="E480" i="8"/>
  <c r="D480" i="8"/>
  <c r="AK479" i="8"/>
  <c r="AJ479" i="8"/>
  <c r="AI479" i="8"/>
  <c r="AH479" i="8"/>
  <c r="AG479" i="8"/>
  <c r="AF479" i="8"/>
  <c r="AE479" i="8"/>
  <c r="AD479" i="8"/>
  <c r="AC479" i="8"/>
  <c r="AB479" i="8"/>
  <c r="AA479" i="8"/>
  <c r="Z479" i="8"/>
  <c r="Y479" i="8"/>
  <c r="X479" i="8"/>
  <c r="W479" i="8"/>
  <c r="V479" i="8"/>
  <c r="U479" i="8"/>
  <c r="T479" i="8"/>
  <c r="S479" i="8"/>
  <c r="R479" i="8"/>
  <c r="Q479" i="8"/>
  <c r="P479" i="8"/>
  <c r="O479" i="8"/>
  <c r="N479" i="8"/>
  <c r="M479" i="8"/>
  <c r="L479" i="8"/>
  <c r="K479" i="8"/>
  <c r="J479" i="8"/>
  <c r="I479" i="8"/>
  <c r="H479" i="8"/>
  <c r="G479" i="8"/>
  <c r="F479" i="8"/>
  <c r="E479" i="8"/>
  <c r="D479" i="8"/>
  <c r="AK478" i="8"/>
  <c r="AJ478" i="8"/>
  <c r="AI478" i="8"/>
  <c r="AH478" i="8"/>
  <c r="AG478" i="8"/>
  <c r="AF478" i="8"/>
  <c r="AE478" i="8"/>
  <c r="AD478" i="8"/>
  <c r="AC478" i="8"/>
  <c r="AB478" i="8"/>
  <c r="AA478" i="8"/>
  <c r="Z478" i="8"/>
  <c r="Y478" i="8"/>
  <c r="X478" i="8"/>
  <c r="W478" i="8"/>
  <c r="V478" i="8"/>
  <c r="U478" i="8"/>
  <c r="T478" i="8"/>
  <c r="S478" i="8"/>
  <c r="R478" i="8"/>
  <c r="Q478" i="8"/>
  <c r="P478" i="8"/>
  <c r="O478" i="8"/>
  <c r="N478" i="8"/>
  <c r="M478" i="8"/>
  <c r="L478" i="8"/>
  <c r="K478" i="8"/>
  <c r="J478" i="8"/>
  <c r="I478" i="8"/>
  <c r="H478" i="8"/>
  <c r="G478" i="8"/>
  <c r="F478" i="8"/>
  <c r="E478" i="8"/>
  <c r="D478" i="8"/>
  <c r="AK477" i="8"/>
  <c r="AJ477" i="8"/>
  <c r="AI477" i="8"/>
  <c r="AH477" i="8"/>
  <c r="AG477" i="8"/>
  <c r="AF477" i="8"/>
  <c r="AE477" i="8"/>
  <c r="AD477" i="8"/>
  <c r="AC477" i="8"/>
  <c r="AB477" i="8"/>
  <c r="AA477" i="8"/>
  <c r="Z477" i="8"/>
  <c r="Y477" i="8"/>
  <c r="X477" i="8"/>
  <c r="W477" i="8"/>
  <c r="V477" i="8"/>
  <c r="U477" i="8"/>
  <c r="T477" i="8"/>
  <c r="S477" i="8"/>
  <c r="R477" i="8"/>
  <c r="Q477" i="8"/>
  <c r="P477" i="8"/>
  <c r="O477" i="8"/>
  <c r="N477" i="8"/>
  <c r="M477" i="8"/>
  <c r="L477" i="8"/>
  <c r="K477" i="8"/>
  <c r="J477" i="8"/>
  <c r="I477" i="8"/>
  <c r="H477" i="8"/>
  <c r="G477" i="8"/>
  <c r="F477" i="8"/>
  <c r="E477" i="8"/>
  <c r="D477" i="8"/>
  <c r="AK476" i="8"/>
  <c r="AJ476" i="8"/>
  <c r="AI476" i="8"/>
  <c r="AH476" i="8"/>
  <c r="AG476" i="8"/>
  <c r="AF476" i="8"/>
  <c r="AE476" i="8"/>
  <c r="AD476" i="8"/>
  <c r="AC476" i="8"/>
  <c r="AB476" i="8"/>
  <c r="AA476" i="8"/>
  <c r="Z476" i="8"/>
  <c r="Y476" i="8"/>
  <c r="X476" i="8"/>
  <c r="W476" i="8"/>
  <c r="V476" i="8"/>
  <c r="U476" i="8"/>
  <c r="T476" i="8"/>
  <c r="S476" i="8"/>
  <c r="R476" i="8"/>
  <c r="Q476" i="8"/>
  <c r="P476" i="8"/>
  <c r="O476" i="8"/>
  <c r="N476" i="8"/>
  <c r="M476" i="8"/>
  <c r="L476" i="8"/>
  <c r="K476" i="8"/>
  <c r="J476" i="8"/>
  <c r="I476" i="8"/>
  <c r="H476" i="8"/>
  <c r="G476" i="8"/>
  <c r="F476" i="8"/>
  <c r="E476" i="8"/>
  <c r="D476" i="8"/>
  <c r="AK475" i="8"/>
  <c r="AJ475" i="8"/>
  <c r="AI475" i="8"/>
  <c r="AH475" i="8"/>
  <c r="AG475" i="8"/>
  <c r="AF475" i="8"/>
  <c r="AE475" i="8"/>
  <c r="AD475" i="8"/>
  <c r="AC475" i="8"/>
  <c r="AB475" i="8"/>
  <c r="AA475" i="8"/>
  <c r="Z475" i="8"/>
  <c r="Y475" i="8"/>
  <c r="X475" i="8"/>
  <c r="W475" i="8"/>
  <c r="V475" i="8"/>
  <c r="U475" i="8"/>
  <c r="T475" i="8"/>
  <c r="S475" i="8"/>
  <c r="R475" i="8"/>
  <c r="Q475" i="8"/>
  <c r="P475" i="8"/>
  <c r="O475" i="8"/>
  <c r="N475" i="8"/>
  <c r="M475" i="8"/>
  <c r="L475" i="8"/>
  <c r="K475" i="8"/>
  <c r="J475" i="8"/>
  <c r="I475" i="8"/>
  <c r="H475" i="8"/>
  <c r="G475" i="8"/>
  <c r="F475" i="8"/>
  <c r="E475" i="8"/>
  <c r="D475" i="8"/>
  <c r="AK474" i="8"/>
  <c r="AJ474" i="8"/>
  <c r="AI474" i="8"/>
  <c r="AH474" i="8"/>
  <c r="AG474" i="8"/>
  <c r="AF474" i="8"/>
  <c r="AE474" i="8"/>
  <c r="AD474" i="8"/>
  <c r="AC474" i="8"/>
  <c r="AB474" i="8"/>
  <c r="AA474" i="8"/>
  <c r="Z474" i="8"/>
  <c r="Y474" i="8"/>
  <c r="X474" i="8"/>
  <c r="W474" i="8"/>
  <c r="V474" i="8"/>
  <c r="U474" i="8"/>
  <c r="T474" i="8"/>
  <c r="S474" i="8"/>
  <c r="R474" i="8"/>
  <c r="Q474" i="8"/>
  <c r="P474" i="8"/>
  <c r="O474" i="8"/>
  <c r="N474" i="8"/>
  <c r="M474" i="8"/>
  <c r="L474" i="8"/>
  <c r="K474" i="8"/>
  <c r="J474" i="8"/>
  <c r="I474" i="8"/>
  <c r="H474" i="8"/>
  <c r="G474" i="8"/>
  <c r="F474" i="8"/>
  <c r="E474" i="8"/>
  <c r="D474" i="8"/>
  <c r="AK473" i="8"/>
  <c r="AJ473" i="8"/>
  <c r="AI473" i="8"/>
  <c r="AH473" i="8"/>
  <c r="AG473" i="8"/>
  <c r="AF473" i="8"/>
  <c r="AE473" i="8"/>
  <c r="AD473" i="8"/>
  <c r="AC473" i="8"/>
  <c r="AB473" i="8"/>
  <c r="AA473" i="8"/>
  <c r="Z473" i="8"/>
  <c r="Y473" i="8"/>
  <c r="X473" i="8"/>
  <c r="W473" i="8"/>
  <c r="V473" i="8"/>
  <c r="U473" i="8"/>
  <c r="T473" i="8"/>
  <c r="S473" i="8"/>
  <c r="R473" i="8"/>
  <c r="Q473" i="8"/>
  <c r="P473" i="8"/>
  <c r="O473" i="8"/>
  <c r="N473" i="8"/>
  <c r="M473" i="8"/>
  <c r="L473" i="8"/>
  <c r="K473" i="8"/>
  <c r="J473" i="8"/>
  <c r="I473" i="8"/>
  <c r="H473" i="8"/>
  <c r="G473" i="8"/>
  <c r="F473" i="8"/>
  <c r="E473" i="8"/>
  <c r="D473" i="8"/>
  <c r="AK472" i="8"/>
  <c r="AJ472" i="8"/>
  <c r="AI472" i="8"/>
  <c r="AH472" i="8"/>
  <c r="AG472" i="8"/>
  <c r="AF472" i="8"/>
  <c r="AE472" i="8"/>
  <c r="AD472" i="8"/>
  <c r="AC472" i="8"/>
  <c r="AB472" i="8"/>
  <c r="AA472" i="8"/>
  <c r="Z472" i="8"/>
  <c r="Y472" i="8"/>
  <c r="X472" i="8"/>
  <c r="W472" i="8"/>
  <c r="V472" i="8"/>
  <c r="U472" i="8"/>
  <c r="T472" i="8"/>
  <c r="S472" i="8"/>
  <c r="R472" i="8"/>
  <c r="Q472" i="8"/>
  <c r="P472" i="8"/>
  <c r="O472" i="8"/>
  <c r="N472" i="8"/>
  <c r="M472" i="8"/>
  <c r="L472" i="8"/>
  <c r="K472" i="8"/>
  <c r="J472" i="8"/>
  <c r="I472" i="8"/>
  <c r="H472" i="8"/>
  <c r="G472" i="8"/>
  <c r="F472" i="8"/>
  <c r="E472" i="8"/>
  <c r="D472" i="8"/>
  <c r="AK471" i="8"/>
  <c r="AJ471" i="8"/>
  <c r="AI471" i="8"/>
  <c r="AH471" i="8"/>
  <c r="AG471" i="8"/>
  <c r="AF471" i="8"/>
  <c r="AE471" i="8"/>
  <c r="AD471" i="8"/>
  <c r="AC471" i="8"/>
  <c r="AB471" i="8"/>
  <c r="AA471" i="8"/>
  <c r="Z471" i="8"/>
  <c r="Y471" i="8"/>
  <c r="X471" i="8"/>
  <c r="W471" i="8"/>
  <c r="V471" i="8"/>
  <c r="U471" i="8"/>
  <c r="T471" i="8"/>
  <c r="S471" i="8"/>
  <c r="R471" i="8"/>
  <c r="Q471" i="8"/>
  <c r="P471" i="8"/>
  <c r="O471" i="8"/>
  <c r="N471" i="8"/>
  <c r="M471" i="8"/>
  <c r="L471" i="8"/>
  <c r="K471" i="8"/>
  <c r="J471" i="8"/>
  <c r="I471" i="8"/>
  <c r="H471" i="8"/>
  <c r="G471" i="8"/>
  <c r="F471" i="8"/>
  <c r="E471" i="8"/>
  <c r="D471" i="8"/>
  <c r="AK470" i="8"/>
  <c r="AJ470" i="8"/>
  <c r="AI470" i="8"/>
  <c r="AH470" i="8"/>
  <c r="AG470" i="8"/>
  <c r="AF470" i="8"/>
  <c r="AE470" i="8"/>
  <c r="AD470" i="8"/>
  <c r="AC470" i="8"/>
  <c r="AB470" i="8"/>
  <c r="AA470" i="8"/>
  <c r="Z470" i="8"/>
  <c r="Y470" i="8"/>
  <c r="X470" i="8"/>
  <c r="W470" i="8"/>
  <c r="V470" i="8"/>
  <c r="U470" i="8"/>
  <c r="T470" i="8"/>
  <c r="S470" i="8"/>
  <c r="R470" i="8"/>
  <c r="Q470" i="8"/>
  <c r="P470" i="8"/>
  <c r="O470" i="8"/>
  <c r="N470" i="8"/>
  <c r="M470" i="8"/>
  <c r="L470" i="8"/>
  <c r="K470" i="8"/>
  <c r="J470" i="8"/>
  <c r="I470" i="8"/>
  <c r="H470" i="8"/>
  <c r="G470" i="8"/>
  <c r="F470" i="8"/>
  <c r="E470" i="8"/>
  <c r="D470" i="8"/>
  <c r="AK469" i="8"/>
  <c r="AJ469" i="8"/>
  <c r="AI469" i="8"/>
  <c r="AH469" i="8"/>
  <c r="AG469" i="8"/>
  <c r="AF469" i="8"/>
  <c r="AE469" i="8"/>
  <c r="AD469" i="8"/>
  <c r="AC469" i="8"/>
  <c r="AB469" i="8"/>
  <c r="AA469" i="8"/>
  <c r="Z469" i="8"/>
  <c r="Y469" i="8"/>
  <c r="X469" i="8"/>
  <c r="W469" i="8"/>
  <c r="V469" i="8"/>
  <c r="U469" i="8"/>
  <c r="T469" i="8"/>
  <c r="S469" i="8"/>
  <c r="R469" i="8"/>
  <c r="Q469" i="8"/>
  <c r="P469" i="8"/>
  <c r="O469" i="8"/>
  <c r="N469" i="8"/>
  <c r="M469" i="8"/>
  <c r="L469" i="8"/>
  <c r="K469" i="8"/>
  <c r="J469" i="8"/>
  <c r="I469" i="8"/>
  <c r="H469" i="8"/>
  <c r="G469" i="8"/>
  <c r="F469" i="8"/>
  <c r="E469" i="8"/>
  <c r="D469" i="8"/>
  <c r="AK468" i="8"/>
  <c r="AJ468" i="8"/>
  <c r="AI468" i="8"/>
  <c r="AH468" i="8"/>
  <c r="AG468" i="8"/>
  <c r="AF468" i="8"/>
  <c r="AE468" i="8"/>
  <c r="AD468" i="8"/>
  <c r="AC468" i="8"/>
  <c r="AB468" i="8"/>
  <c r="AA468" i="8"/>
  <c r="Z468" i="8"/>
  <c r="Y468" i="8"/>
  <c r="X468" i="8"/>
  <c r="W468" i="8"/>
  <c r="V468" i="8"/>
  <c r="U468" i="8"/>
  <c r="T468" i="8"/>
  <c r="S468" i="8"/>
  <c r="R468" i="8"/>
  <c r="Q468" i="8"/>
  <c r="P468" i="8"/>
  <c r="O468" i="8"/>
  <c r="N468" i="8"/>
  <c r="M468" i="8"/>
  <c r="L468" i="8"/>
  <c r="K468" i="8"/>
  <c r="J468" i="8"/>
  <c r="I468" i="8"/>
  <c r="H468" i="8"/>
  <c r="G468" i="8"/>
  <c r="F468" i="8"/>
  <c r="E468" i="8"/>
  <c r="D468" i="8"/>
  <c r="AK467" i="8"/>
  <c r="AJ467" i="8"/>
  <c r="AI467" i="8"/>
  <c r="AH467" i="8"/>
  <c r="AG467" i="8"/>
  <c r="AF467" i="8"/>
  <c r="AE467" i="8"/>
  <c r="AD467" i="8"/>
  <c r="AC467" i="8"/>
  <c r="AB467" i="8"/>
  <c r="AA467" i="8"/>
  <c r="Z467" i="8"/>
  <c r="Y467" i="8"/>
  <c r="X467" i="8"/>
  <c r="W467" i="8"/>
  <c r="V467" i="8"/>
  <c r="U467" i="8"/>
  <c r="T467" i="8"/>
  <c r="S467" i="8"/>
  <c r="R467" i="8"/>
  <c r="Q467" i="8"/>
  <c r="P467" i="8"/>
  <c r="O467" i="8"/>
  <c r="N467" i="8"/>
  <c r="M467" i="8"/>
  <c r="L467" i="8"/>
  <c r="K467" i="8"/>
  <c r="J467" i="8"/>
  <c r="I467" i="8"/>
  <c r="H467" i="8"/>
  <c r="G467" i="8"/>
  <c r="F467" i="8"/>
  <c r="E467" i="8"/>
  <c r="D467" i="8"/>
  <c r="AK466" i="8"/>
  <c r="AJ466" i="8"/>
  <c r="AI466" i="8"/>
  <c r="AH466" i="8"/>
  <c r="AG466" i="8"/>
  <c r="AF466" i="8"/>
  <c r="AE466" i="8"/>
  <c r="AD466" i="8"/>
  <c r="AC466" i="8"/>
  <c r="AB466" i="8"/>
  <c r="AA466" i="8"/>
  <c r="Z466" i="8"/>
  <c r="Y466" i="8"/>
  <c r="X466" i="8"/>
  <c r="W466" i="8"/>
  <c r="V466" i="8"/>
  <c r="U466" i="8"/>
  <c r="T466" i="8"/>
  <c r="S466" i="8"/>
  <c r="R466" i="8"/>
  <c r="Q466" i="8"/>
  <c r="P466" i="8"/>
  <c r="O466" i="8"/>
  <c r="N466" i="8"/>
  <c r="M466" i="8"/>
  <c r="L466" i="8"/>
  <c r="K466" i="8"/>
  <c r="J466" i="8"/>
  <c r="I466" i="8"/>
  <c r="H466" i="8"/>
  <c r="G466" i="8"/>
  <c r="F466" i="8"/>
  <c r="E466" i="8"/>
  <c r="D466" i="8"/>
  <c r="AK465" i="8"/>
  <c r="AJ465" i="8"/>
  <c r="AI465" i="8"/>
  <c r="AH465" i="8"/>
  <c r="AG465" i="8"/>
  <c r="AF465" i="8"/>
  <c r="AE465" i="8"/>
  <c r="AD465" i="8"/>
  <c r="AC465" i="8"/>
  <c r="AB465" i="8"/>
  <c r="AA465" i="8"/>
  <c r="Z465" i="8"/>
  <c r="Y465" i="8"/>
  <c r="X465" i="8"/>
  <c r="W465" i="8"/>
  <c r="V465" i="8"/>
  <c r="U465" i="8"/>
  <c r="T465" i="8"/>
  <c r="S465" i="8"/>
  <c r="R465" i="8"/>
  <c r="Q465" i="8"/>
  <c r="P465" i="8"/>
  <c r="O465" i="8"/>
  <c r="N465" i="8"/>
  <c r="M465" i="8"/>
  <c r="L465" i="8"/>
  <c r="K465" i="8"/>
  <c r="J465" i="8"/>
  <c r="I465" i="8"/>
  <c r="H465" i="8"/>
  <c r="G465" i="8"/>
  <c r="F465" i="8"/>
  <c r="E465" i="8"/>
  <c r="D465" i="8"/>
  <c r="AK464" i="8"/>
  <c r="AJ464" i="8"/>
  <c r="AI464" i="8"/>
  <c r="AH464" i="8"/>
  <c r="AG464" i="8"/>
  <c r="AF464" i="8"/>
  <c r="AE464" i="8"/>
  <c r="AD464" i="8"/>
  <c r="AC464" i="8"/>
  <c r="AB464" i="8"/>
  <c r="AA464" i="8"/>
  <c r="Z464" i="8"/>
  <c r="Y464" i="8"/>
  <c r="X464" i="8"/>
  <c r="W464" i="8"/>
  <c r="V464" i="8"/>
  <c r="U464" i="8"/>
  <c r="T464" i="8"/>
  <c r="S464" i="8"/>
  <c r="R464" i="8"/>
  <c r="Q464" i="8"/>
  <c r="P464" i="8"/>
  <c r="O464" i="8"/>
  <c r="N464" i="8"/>
  <c r="M464" i="8"/>
  <c r="L464" i="8"/>
  <c r="K464" i="8"/>
  <c r="J464" i="8"/>
  <c r="I464" i="8"/>
  <c r="H464" i="8"/>
  <c r="G464" i="8"/>
  <c r="F464" i="8"/>
  <c r="E464" i="8"/>
  <c r="D464" i="8"/>
  <c r="AK463" i="8"/>
  <c r="AJ463" i="8"/>
  <c r="AI463" i="8"/>
  <c r="AH463" i="8"/>
  <c r="AG463" i="8"/>
  <c r="AF463" i="8"/>
  <c r="AE463" i="8"/>
  <c r="AD463" i="8"/>
  <c r="AC463" i="8"/>
  <c r="AB463" i="8"/>
  <c r="AA463" i="8"/>
  <c r="Z463" i="8"/>
  <c r="Y463" i="8"/>
  <c r="X463" i="8"/>
  <c r="W463" i="8"/>
  <c r="V463" i="8"/>
  <c r="U463" i="8"/>
  <c r="T463" i="8"/>
  <c r="S463" i="8"/>
  <c r="R463" i="8"/>
  <c r="Q463" i="8"/>
  <c r="P463" i="8"/>
  <c r="O463" i="8"/>
  <c r="N463" i="8"/>
  <c r="M463" i="8"/>
  <c r="L463" i="8"/>
  <c r="K463" i="8"/>
  <c r="J463" i="8"/>
  <c r="I463" i="8"/>
  <c r="H463" i="8"/>
  <c r="G463" i="8"/>
  <c r="F463" i="8"/>
  <c r="E463" i="8"/>
  <c r="D463" i="8"/>
  <c r="AK462" i="8"/>
  <c r="AJ462" i="8"/>
  <c r="AI462" i="8"/>
  <c r="AH462" i="8"/>
  <c r="AG462" i="8"/>
  <c r="AF462" i="8"/>
  <c r="AE462" i="8"/>
  <c r="AD462" i="8"/>
  <c r="AC462" i="8"/>
  <c r="AB462" i="8"/>
  <c r="AA462" i="8"/>
  <c r="Z462" i="8"/>
  <c r="Y462" i="8"/>
  <c r="X462" i="8"/>
  <c r="W462" i="8"/>
  <c r="V462" i="8"/>
  <c r="U462" i="8"/>
  <c r="T462" i="8"/>
  <c r="S462" i="8"/>
  <c r="R462" i="8"/>
  <c r="Q462" i="8"/>
  <c r="P462" i="8"/>
  <c r="O462" i="8"/>
  <c r="N462" i="8"/>
  <c r="M462" i="8"/>
  <c r="L462" i="8"/>
  <c r="K462" i="8"/>
  <c r="J462" i="8"/>
  <c r="I462" i="8"/>
  <c r="H462" i="8"/>
  <c r="G462" i="8"/>
  <c r="F462" i="8"/>
  <c r="E462" i="8"/>
  <c r="D462" i="8"/>
  <c r="AK461" i="8"/>
  <c r="AJ461" i="8"/>
  <c r="AI461" i="8"/>
  <c r="AH461" i="8"/>
  <c r="AG461" i="8"/>
  <c r="AF461" i="8"/>
  <c r="AE461" i="8"/>
  <c r="AD461" i="8"/>
  <c r="AC461" i="8"/>
  <c r="AB461" i="8"/>
  <c r="AA461" i="8"/>
  <c r="Z461" i="8"/>
  <c r="Y461" i="8"/>
  <c r="X461" i="8"/>
  <c r="W461" i="8"/>
  <c r="V461" i="8"/>
  <c r="U461" i="8"/>
  <c r="T461" i="8"/>
  <c r="S461" i="8"/>
  <c r="R461" i="8"/>
  <c r="Q461" i="8"/>
  <c r="P461" i="8"/>
  <c r="O461" i="8"/>
  <c r="N461" i="8"/>
  <c r="M461" i="8"/>
  <c r="L461" i="8"/>
  <c r="K461" i="8"/>
  <c r="J461" i="8"/>
  <c r="I461" i="8"/>
  <c r="H461" i="8"/>
  <c r="G461" i="8"/>
  <c r="F461" i="8"/>
  <c r="E461" i="8"/>
  <c r="D461" i="8"/>
  <c r="AK460" i="8"/>
  <c r="AJ460" i="8"/>
  <c r="AI460" i="8"/>
  <c r="AH460" i="8"/>
  <c r="AG460" i="8"/>
  <c r="AF460" i="8"/>
  <c r="AE460" i="8"/>
  <c r="AD460" i="8"/>
  <c r="AC460" i="8"/>
  <c r="AB460" i="8"/>
  <c r="AA460" i="8"/>
  <c r="Z460" i="8"/>
  <c r="Y460" i="8"/>
  <c r="X460" i="8"/>
  <c r="W460" i="8"/>
  <c r="V460" i="8"/>
  <c r="U460" i="8"/>
  <c r="T460" i="8"/>
  <c r="S460" i="8"/>
  <c r="R460" i="8"/>
  <c r="Q460" i="8"/>
  <c r="P460" i="8"/>
  <c r="O460" i="8"/>
  <c r="N460" i="8"/>
  <c r="M460" i="8"/>
  <c r="L460" i="8"/>
  <c r="K460" i="8"/>
  <c r="J460" i="8"/>
  <c r="I460" i="8"/>
  <c r="H460" i="8"/>
  <c r="G460" i="8"/>
  <c r="F460" i="8"/>
  <c r="E460" i="8"/>
  <c r="D460" i="8"/>
  <c r="AK459" i="8"/>
  <c r="AJ459" i="8"/>
  <c r="AI459" i="8"/>
  <c r="AH459" i="8"/>
  <c r="AG459" i="8"/>
  <c r="AF459" i="8"/>
  <c r="AE459" i="8"/>
  <c r="AD459" i="8"/>
  <c r="AC459" i="8"/>
  <c r="AB459" i="8"/>
  <c r="AA459" i="8"/>
  <c r="Z459" i="8"/>
  <c r="Y459" i="8"/>
  <c r="X459" i="8"/>
  <c r="W459" i="8"/>
  <c r="V459" i="8"/>
  <c r="U459" i="8"/>
  <c r="T459" i="8"/>
  <c r="S459" i="8"/>
  <c r="R459" i="8"/>
  <c r="Q459" i="8"/>
  <c r="P459" i="8"/>
  <c r="O459" i="8"/>
  <c r="N459" i="8"/>
  <c r="M459" i="8"/>
  <c r="L459" i="8"/>
  <c r="K459" i="8"/>
  <c r="J459" i="8"/>
  <c r="I459" i="8"/>
  <c r="H459" i="8"/>
  <c r="G459" i="8"/>
  <c r="F459" i="8"/>
  <c r="E459" i="8"/>
  <c r="D459" i="8"/>
  <c r="AK458" i="8"/>
  <c r="AJ458" i="8"/>
  <c r="AI458" i="8"/>
  <c r="AH458" i="8"/>
  <c r="AG458" i="8"/>
  <c r="AF458" i="8"/>
  <c r="AE458" i="8"/>
  <c r="AD458" i="8"/>
  <c r="AC458" i="8"/>
  <c r="AB458" i="8"/>
  <c r="AA458" i="8"/>
  <c r="Z458" i="8"/>
  <c r="Y458" i="8"/>
  <c r="X458" i="8"/>
  <c r="W458" i="8"/>
  <c r="V458" i="8"/>
  <c r="U458" i="8"/>
  <c r="T458" i="8"/>
  <c r="S458" i="8"/>
  <c r="R458" i="8"/>
  <c r="Q458" i="8"/>
  <c r="P458" i="8"/>
  <c r="O458" i="8"/>
  <c r="N458" i="8"/>
  <c r="M458" i="8"/>
  <c r="L458" i="8"/>
  <c r="K458" i="8"/>
  <c r="J458" i="8"/>
  <c r="I458" i="8"/>
  <c r="H458" i="8"/>
  <c r="G458" i="8"/>
  <c r="F458" i="8"/>
  <c r="E458" i="8"/>
  <c r="D458" i="8"/>
  <c r="AK457" i="8"/>
  <c r="AJ457" i="8"/>
  <c r="AI457" i="8"/>
  <c r="AH457" i="8"/>
  <c r="AG457" i="8"/>
  <c r="AF457" i="8"/>
  <c r="AE457" i="8"/>
  <c r="AD457" i="8"/>
  <c r="AC457" i="8"/>
  <c r="AB457" i="8"/>
  <c r="AA457" i="8"/>
  <c r="Z457" i="8"/>
  <c r="Y457" i="8"/>
  <c r="X457" i="8"/>
  <c r="W457" i="8"/>
  <c r="V457" i="8"/>
  <c r="U457" i="8"/>
  <c r="T457" i="8"/>
  <c r="S457" i="8"/>
  <c r="R457" i="8"/>
  <c r="Q457" i="8"/>
  <c r="P457" i="8"/>
  <c r="O457" i="8"/>
  <c r="N457" i="8"/>
  <c r="M457" i="8"/>
  <c r="L457" i="8"/>
  <c r="K457" i="8"/>
  <c r="J457" i="8"/>
  <c r="I457" i="8"/>
  <c r="H457" i="8"/>
  <c r="G457" i="8"/>
  <c r="F457" i="8"/>
  <c r="E457" i="8"/>
  <c r="D457" i="8"/>
  <c r="AK456" i="8"/>
  <c r="AJ456" i="8"/>
  <c r="AI456" i="8"/>
  <c r="AH456" i="8"/>
  <c r="AG456" i="8"/>
  <c r="AF456" i="8"/>
  <c r="AE456" i="8"/>
  <c r="AD456" i="8"/>
  <c r="AC456" i="8"/>
  <c r="AB456" i="8"/>
  <c r="AA456" i="8"/>
  <c r="Z456" i="8"/>
  <c r="Y456" i="8"/>
  <c r="X456" i="8"/>
  <c r="W456" i="8"/>
  <c r="V456" i="8"/>
  <c r="U456" i="8"/>
  <c r="T456" i="8"/>
  <c r="S456" i="8"/>
  <c r="R456" i="8"/>
  <c r="Q456" i="8"/>
  <c r="P456" i="8"/>
  <c r="O456" i="8"/>
  <c r="N456" i="8"/>
  <c r="M456" i="8"/>
  <c r="L456" i="8"/>
  <c r="K456" i="8"/>
  <c r="J456" i="8"/>
  <c r="I456" i="8"/>
  <c r="H456" i="8"/>
  <c r="G456" i="8"/>
  <c r="F456" i="8"/>
  <c r="E456" i="8"/>
  <c r="D456" i="8"/>
  <c r="AK455" i="8"/>
  <c r="AJ455" i="8"/>
  <c r="AI455" i="8"/>
  <c r="AH455" i="8"/>
  <c r="AG455" i="8"/>
  <c r="AF455" i="8"/>
  <c r="AE455" i="8"/>
  <c r="AD455" i="8"/>
  <c r="AC455" i="8"/>
  <c r="AB455" i="8"/>
  <c r="AA455" i="8"/>
  <c r="Z455" i="8"/>
  <c r="Y455" i="8"/>
  <c r="X455" i="8"/>
  <c r="W455" i="8"/>
  <c r="V455" i="8"/>
  <c r="U455" i="8"/>
  <c r="T455" i="8"/>
  <c r="S455" i="8"/>
  <c r="R455" i="8"/>
  <c r="Q455" i="8"/>
  <c r="P455" i="8"/>
  <c r="O455" i="8"/>
  <c r="N455" i="8"/>
  <c r="M455" i="8"/>
  <c r="L455" i="8"/>
  <c r="K455" i="8"/>
  <c r="J455" i="8"/>
  <c r="I455" i="8"/>
  <c r="H455" i="8"/>
  <c r="G455" i="8"/>
  <c r="F455" i="8"/>
  <c r="E455" i="8"/>
  <c r="D455" i="8"/>
  <c r="AK454" i="8"/>
  <c r="AJ454" i="8"/>
  <c r="AI454" i="8"/>
  <c r="AH454" i="8"/>
  <c r="AG454" i="8"/>
  <c r="AF454" i="8"/>
  <c r="AE454" i="8"/>
  <c r="AD454" i="8"/>
  <c r="AC454" i="8"/>
  <c r="AB454" i="8"/>
  <c r="AA454" i="8"/>
  <c r="Z454" i="8"/>
  <c r="Y454" i="8"/>
  <c r="X454" i="8"/>
  <c r="W454" i="8"/>
  <c r="V454" i="8"/>
  <c r="U454" i="8"/>
  <c r="T454" i="8"/>
  <c r="S454" i="8"/>
  <c r="R454" i="8"/>
  <c r="Q454" i="8"/>
  <c r="P454" i="8"/>
  <c r="O454" i="8"/>
  <c r="N454" i="8"/>
  <c r="M454" i="8"/>
  <c r="L454" i="8"/>
  <c r="K454" i="8"/>
  <c r="J454" i="8"/>
  <c r="I454" i="8"/>
  <c r="H454" i="8"/>
  <c r="G454" i="8"/>
  <c r="F454" i="8"/>
  <c r="E454" i="8"/>
  <c r="D454" i="8"/>
  <c r="AK453" i="8"/>
  <c r="AJ453" i="8"/>
  <c r="AI453" i="8"/>
  <c r="AH453" i="8"/>
  <c r="AG453" i="8"/>
  <c r="AF453" i="8"/>
  <c r="AE453" i="8"/>
  <c r="AD453" i="8"/>
  <c r="AC453" i="8"/>
  <c r="AB453" i="8"/>
  <c r="AA453" i="8"/>
  <c r="Z453" i="8"/>
  <c r="Y453" i="8"/>
  <c r="X453" i="8"/>
  <c r="W453" i="8"/>
  <c r="V453" i="8"/>
  <c r="U453" i="8"/>
  <c r="T453" i="8"/>
  <c r="S453" i="8"/>
  <c r="R453" i="8"/>
  <c r="Q453" i="8"/>
  <c r="P453" i="8"/>
  <c r="O453" i="8"/>
  <c r="N453" i="8"/>
  <c r="M453" i="8"/>
  <c r="L453" i="8"/>
  <c r="K453" i="8"/>
  <c r="J453" i="8"/>
  <c r="I453" i="8"/>
  <c r="H453" i="8"/>
  <c r="G453" i="8"/>
  <c r="F453" i="8"/>
  <c r="E453" i="8"/>
  <c r="D453" i="8"/>
  <c r="AK452" i="8"/>
  <c r="AJ452" i="8"/>
  <c r="AI452" i="8"/>
  <c r="AH452" i="8"/>
  <c r="AG452" i="8"/>
  <c r="AF452" i="8"/>
  <c r="AE452" i="8"/>
  <c r="AD452" i="8"/>
  <c r="AC452" i="8"/>
  <c r="AB452" i="8"/>
  <c r="AA452" i="8"/>
  <c r="Z452" i="8"/>
  <c r="Y452" i="8"/>
  <c r="X452" i="8"/>
  <c r="W452" i="8"/>
  <c r="V452" i="8"/>
  <c r="U452" i="8"/>
  <c r="T452" i="8"/>
  <c r="S452" i="8"/>
  <c r="R452" i="8"/>
  <c r="Q452" i="8"/>
  <c r="P452" i="8"/>
  <c r="O452" i="8"/>
  <c r="N452" i="8"/>
  <c r="M452" i="8"/>
  <c r="L452" i="8"/>
  <c r="K452" i="8"/>
  <c r="J452" i="8"/>
  <c r="I452" i="8"/>
  <c r="H452" i="8"/>
  <c r="G452" i="8"/>
  <c r="F452" i="8"/>
  <c r="E452" i="8"/>
  <c r="D452" i="8"/>
  <c r="AK451" i="8"/>
  <c r="AJ451" i="8"/>
  <c r="AI451" i="8"/>
  <c r="AH451" i="8"/>
  <c r="AG451" i="8"/>
  <c r="AF451" i="8"/>
  <c r="AE451" i="8"/>
  <c r="AD451" i="8"/>
  <c r="AC451" i="8"/>
  <c r="AB451" i="8"/>
  <c r="AA451" i="8"/>
  <c r="Z451" i="8"/>
  <c r="Y451" i="8"/>
  <c r="X451" i="8"/>
  <c r="W451" i="8"/>
  <c r="V451" i="8"/>
  <c r="U451" i="8"/>
  <c r="T451" i="8"/>
  <c r="S451" i="8"/>
  <c r="R451" i="8"/>
  <c r="Q451" i="8"/>
  <c r="P451" i="8"/>
  <c r="O451" i="8"/>
  <c r="N451" i="8"/>
  <c r="M451" i="8"/>
  <c r="L451" i="8"/>
  <c r="K451" i="8"/>
  <c r="J451" i="8"/>
  <c r="I451" i="8"/>
  <c r="H451" i="8"/>
  <c r="G451" i="8"/>
  <c r="F451" i="8"/>
  <c r="E451" i="8"/>
  <c r="D451" i="8"/>
  <c r="AK450" i="8"/>
  <c r="AJ450" i="8"/>
  <c r="AI450" i="8"/>
  <c r="AH450" i="8"/>
  <c r="AG450" i="8"/>
  <c r="AF450" i="8"/>
  <c r="AE450" i="8"/>
  <c r="AD450" i="8"/>
  <c r="AC450" i="8"/>
  <c r="AB450" i="8"/>
  <c r="AA450" i="8"/>
  <c r="Z450" i="8"/>
  <c r="Y450" i="8"/>
  <c r="X450" i="8"/>
  <c r="W450" i="8"/>
  <c r="V450" i="8"/>
  <c r="U450" i="8"/>
  <c r="T450" i="8"/>
  <c r="S450" i="8"/>
  <c r="R450" i="8"/>
  <c r="Q450" i="8"/>
  <c r="P450" i="8"/>
  <c r="O450" i="8"/>
  <c r="N450" i="8"/>
  <c r="M450" i="8"/>
  <c r="L450" i="8"/>
  <c r="K450" i="8"/>
  <c r="J450" i="8"/>
  <c r="I450" i="8"/>
  <c r="H450" i="8"/>
  <c r="G450" i="8"/>
  <c r="F450" i="8"/>
  <c r="E450" i="8"/>
  <c r="D450" i="8"/>
  <c r="AK449" i="8"/>
  <c r="AJ449" i="8"/>
  <c r="AI449" i="8"/>
  <c r="AH449" i="8"/>
  <c r="AG449" i="8"/>
  <c r="AF449" i="8"/>
  <c r="AE449" i="8"/>
  <c r="AD449" i="8"/>
  <c r="AC449" i="8"/>
  <c r="AB449" i="8"/>
  <c r="AA449" i="8"/>
  <c r="Z449" i="8"/>
  <c r="Y449" i="8"/>
  <c r="X449" i="8"/>
  <c r="W449" i="8"/>
  <c r="V449" i="8"/>
  <c r="U449" i="8"/>
  <c r="T449" i="8"/>
  <c r="S449" i="8"/>
  <c r="R449" i="8"/>
  <c r="Q449" i="8"/>
  <c r="P449" i="8"/>
  <c r="O449" i="8"/>
  <c r="N449" i="8"/>
  <c r="M449" i="8"/>
  <c r="L449" i="8"/>
  <c r="K449" i="8"/>
  <c r="J449" i="8"/>
  <c r="I449" i="8"/>
  <c r="H449" i="8"/>
  <c r="G449" i="8"/>
  <c r="F449" i="8"/>
  <c r="E449" i="8"/>
  <c r="D449" i="8"/>
  <c r="AK448" i="8"/>
  <c r="AJ448" i="8"/>
  <c r="AI448" i="8"/>
  <c r="AH448" i="8"/>
  <c r="AG448" i="8"/>
  <c r="AF448" i="8"/>
  <c r="AE448" i="8"/>
  <c r="AD448" i="8"/>
  <c r="AC448" i="8"/>
  <c r="AB448" i="8"/>
  <c r="AA448" i="8"/>
  <c r="Z448" i="8"/>
  <c r="Y448" i="8"/>
  <c r="X448" i="8"/>
  <c r="W448" i="8"/>
  <c r="V448" i="8"/>
  <c r="U448" i="8"/>
  <c r="T448" i="8"/>
  <c r="S448" i="8"/>
  <c r="R448" i="8"/>
  <c r="Q448" i="8"/>
  <c r="P448" i="8"/>
  <c r="O448" i="8"/>
  <c r="N448" i="8"/>
  <c r="M448" i="8"/>
  <c r="L448" i="8"/>
  <c r="K448" i="8"/>
  <c r="J448" i="8"/>
  <c r="I448" i="8"/>
  <c r="H448" i="8"/>
  <c r="G448" i="8"/>
  <c r="F448" i="8"/>
  <c r="E448" i="8"/>
  <c r="D448" i="8"/>
  <c r="AK447" i="8"/>
  <c r="AJ447" i="8"/>
  <c r="AI447" i="8"/>
  <c r="AH447" i="8"/>
  <c r="AG447" i="8"/>
  <c r="AF447" i="8"/>
  <c r="AE447" i="8"/>
  <c r="AD447" i="8"/>
  <c r="AC447" i="8"/>
  <c r="AB447" i="8"/>
  <c r="AA447" i="8"/>
  <c r="Z447" i="8"/>
  <c r="Y447" i="8"/>
  <c r="X447" i="8"/>
  <c r="W447" i="8"/>
  <c r="V447" i="8"/>
  <c r="U447" i="8"/>
  <c r="T447" i="8"/>
  <c r="S447" i="8"/>
  <c r="R447" i="8"/>
  <c r="Q447" i="8"/>
  <c r="P447" i="8"/>
  <c r="O447" i="8"/>
  <c r="N447" i="8"/>
  <c r="M447" i="8"/>
  <c r="L447" i="8"/>
  <c r="K447" i="8"/>
  <c r="J447" i="8"/>
  <c r="I447" i="8"/>
  <c r="H447" i="8"/>
  <c r="G447" i="8"/>
  <c r="F447" i="8"/>
  <c r="E447" i="8"/>
  <c r="D447" i="8"/>
  <c r="AK446" i="8"/>
  <c r="AJ446" i="8"/>
  <c r="AI446" i="8"/>
  <c r="AH446" i="8"/>
  <c r="AG446" i="8"/>
  <c r="AF446" i="8"/>
  <c r="AE446" i="8"/>
  <c r="AD446" i="8"/>
  <c r="AC446" i="8"/>
  <c r="AB446" i="8"/>
  <c r="AA446" i="8"/>
  <c r="Z446" i="8"/>
  <c r="Y446" i="8"/>
  <c r="X446" i="8"/>
  <c r="W446" i="8"/>
  <c r="V446" i="8"/>
  <c r="U446" i="8"/>
  <c r="T446" i="8"/>
  <c r="S446" i="8"/>
  <c r="R446" i="8"/>
  <c r="Q446" i="8"/>
  <c r="P446" i="8"/>
  <c r="O446" i="8"/>
  <c r="N446" i="8"/>
  <c r="M446" i="8"/>
  <c r="L446" i="8"/>
  <c r="K446" i="8"/>
  <c r="J446" i="8"/>
  <c r="I446" i="8"/>
  <c r="H446" i="8"/>
  <c r="G446" i="8"/>
  <c r="F446" i="8"/>
  <c r="E446" i="8"/>
  <c r="D446" i="8"/>
  <c r="AK445" i="8"/>
  <c r="AJ445" i="8"/>
  <c r="AI445" i="8"/>
  <c r="AH445" i="8"/>
  <c r="AG445" i="8"/>
  <c r="AF445" i="8"/>
  <c r="AE445" i="8"/>
  <c r="AD445" i="8"/>
  <c r="AC445" i="8"/>
  <c r="AB445" i="8"/>
  <c r="AA445" i="8"/>
  <c r="Z445" i="8"/>
  <c r="Y445" i="8"/>
  <c r="X445" i="8"/>
  <c r="W445" i="8"/>
  <c r="V445" i="8"/>
  <c r="U445" i="8"/>
  <c r="T445" i="8"/>
  <c r="S445" i="8"/>
  <c r="R445" i="8"/>
  <c r="Q445" i="8"/>
  <c r="P445" i="8"/>
  <c r="O445" i="8"/>
  <c r="N445" i="8"/>
  <c r="M445" i="8"/>
  <c r="L445" i="8"/>
  <c r="K445" i="8"/>
  <c r="J445" i="8"/>
  <c r="I445" i="8"/>
  <c r="H445" i="8"/>
  <c r="G445" i="8"/>
  <c r="F445" i="8"/>
  <c r="E445" i="8"/>
  <c r="D445" i="8"/>
  <c r="AK444" i="8"/>
  <c r="AJ444" i="8"/>
  <c r="AI444" i="8"/>
  <c r="AH444" i="8"/>
  <c r="AG444" i="8"/>
  <c r="AF444" i="8"/>
  <c r="AE444" i="8"/>
  <c r="AD444" i="8"/>
  <c r="AC444" i="8"/>
  <c r="AB444" i="8"/>
  <c r="AA444" i="8"/>
  <c r="Z444" i="8"/>
  <c r="Y444" i="8"/>
  <c r="X444" i="8"/>
  <c r="W444" i="8"/>
  <c r="V444" i="8"/>
  <c r="U444" i="8"/>
  <c r="T444" i="8"/>
  <c r="S444" i="8"/>
  <c r="R444" i="8"/>
  <c r="Q444" i="8"/>
  <c r="P444" i="8"/>
  <c r="O444" i="8"/>
  <c r="N444" i="8"/>
  <c r="M444" i="8"/>
  <c r="L444" i="8"/>
  <c r="K444" i="8"/>
  <c r="J444" i="8"/>
  <c r="I444" i="8"/>
  <c r="H444" i="8"/>
  <c r="G444" i="8"/>
  <c r="F444" i="8"/>
  <c r="E444" i="8"/>
  <c r="D444" i="8"/>
  <c r="AK443" i="8"/>
  <c r="AJ443" i="8"/>
  <c r="AI443" i="8"/>
  <c r="AH443" i="8"/>
  <c r="AG443" i="8"/>
  <c r="AF443" i="8"/>
  <c r="AE443" i="8"/>
  <c r="AD443" i="8"/>
  <c r="AC443" i="8"/>
  <c r="AB443" i="8"/>
  <c r="AA443" i="8"/>
  <c r="Z443" i="8"/>
  <c r="Y443" i="8"/>
  <c r="X443" i="8"/>
  <c r="W443" i="8"/>
  <c r="V443" i="8"/>
  <c r="U443" i="8"/>
  <c r="T443" i="8"/>
  <c r="S443" i="8"/>
  <c r="R443" i="8"/>
  <c r="Q443" i="8"/>
  <c r="P443" i="8"/>
  <c r="O443" i="8"/>
  <c r="N443" i="8"/>
  <c r="M443" i="8"/>
  <c r="L443" i="8"/>
  <c r="K443" i="8"/>
  <c r="J443" i="8"/>
  <c r="I443" i="8"/>
  <c r="H443" i="8"/>
  <c r="G443" i="8"/>
  <c r="F443" i="8"/>
  <c r="E443" i="8"/>
  <c r="D443" i="8"/>
  <c r="AK442" i="8"/>
  <c r="AJ442" i="8"/>
  <c r="AI442" i="8"/>
  <c r="AH442" i="8"/>
  <c r="AG442" i="8"/>
  <c r="AF442" i="8"/>
  <c r="AE442" i="8"/>
  <c r="AD442" i="8"/>
  <c r="AC442" i="8"/>
  <c r="AB442" i="8"/>
  <c r="AA442" i="8"/>
  <c r="Z442" i="8"/>
  <c r="Y442" i="8"/>
  <c r="X442" i="8"/>
  <c r="W442" i="8"/>
  <c r="V442" i="8"/>
  <c r="U442" i="8"/>
  <c r="T442" i="8"/>
  <c r="S442" i="8"/>
  <c r="R442" i="8"/>
  <c r="Q442" i="8"/>
  <c r="P442" i="8"/>
  <c r="O442" i="8"/>
  <c r="N442" i="8"/>
  <c r="M442" i="8"/>
  <c r="L442" i="8"/>
  <c r="K442" i="8"/>
  <c r="J442" i="8"/>
  <c r="I442" i="8"/>
  <c r="H442" i="8"/>
  <c r="G442" i="8"/>
  <c r="F442" i="8"/>
  <c r="E442" i="8"/>
  <c r="D442" i="8"/>
  <c r="AK441" i="8"/>
  <c r="AJ441" i="8"/>
  <c r="AI441" i="8"/>
  <c r="AH441" i="8"/>
  <c r="AG441" i="8"/>
  <c r="AF441" i="8"/>
  <c r="AE441" i="8"/>
  <c r="AD441" i="8"/>
  <c r="AC441" i="8"/>
  <c r="AB441" i="8"/>
  <c r="AA441" i="8"/>
  <c r="Z441" i="8"/>
  <c r="Y441" i="8"/>
  <c r="X441" i="8"/>
  <c r="W441" i="8"/>
  <c r="V441" i="8"/>
  <c r="U441" i="8"/>
  <c r="T441" i="8"/>
  <c r="S441" i="8"/>
  <c r="R441" i="8"/>
  <c r="Q441" i="8"/>
  <c r="P441" i="8"/>
  <c r="O441" i="8"/>
  <c r="N441" i="8"/>
  <c r="M441" i="8"/>
  <c r="L441" i="8"/>
  <c r="K441" i="8"/>
  <c r="J441" i="8"/>
  <c r="I441" i="8"/>
  <c r="H441" i="8"/>
  <c r="G441" i="8"/>
  <c r="F441" i="8"/>
  <c r="E441" i="8"/>
  <c r="D441" i="8"/>
  <c r="AK440" i="8"/>
  <c r="AJ440" i="8"/>
  <c r="AI440" i="8"/>
  <c r="AH440" i="8"/>
  <c r="AG440" i="8"/>
  <c r="AF440" i="8"/>
  <c r="AE440" i="8"/>
  <c r="AD440" i="8"/>
  <c r="AC440" i="8"/>
  <c r="AB440" i="8"/>
  <c r="AA440" i="8"/>
  <c r="Z440" i="8"/>
  <c r="Y440" i="8"/>
  <c r="X440" i="8"/>
  <c r="W440" i="8"/>
  <c r="V440" i="8"/>
  <c r="U440" i="8"/>
  <c r="T440" i="8"/>
  <c r="S440" i="8"/>
  <c r="R440" i="8"/>
  <c r="Q440" i="8"/>
  <c r="P440" i="8"/>
  <c r="O440" i="8"/>
  <c r="N440" i="8"/>
  <c r="M440" i="8"/>
  <c r="L440" i="8"/>
  <c r="K440" i="8"/>
  <c r="J440" i="8"/>
  <c r="I440" i="8"/>
  <c r="H440" i="8"/>
  <c r="G440" i="8"/>
  <c r="F440" i="8"/>
  <c r="E440" i="8"/>
  <c r="D440" i="8"/>
  <c r="AK439" i="8"/>
  <c r="AJ439" i="8"/>
  <c r="AI439" i="8"/>
  <c r="AH439" i="8"/>
  <c r="AG439" i="8"/>
  <c r="AF439" i="8"/>
  <c r="AE439" i="8"/>
  <c r="AD439" i="8"/>
  <c r="AC439" i="8"/>
  <c r="AB439" i="8"/>
  <c r="AA439" i="8"/>
  <c r="Z439" i="8"/>
  <c r="Y439" i="8"/>
  <c r="X439" i="8"/>
  <c r="W439" i="8"/>
  <c r="V439" i="8"/>
  <c r="U439" i="8"/>
  <c r="T439" i="8"/>
  <c r="S439" i="8"/>
  <c r="R439" i="8"/>
  <c r="Q439" i="8"/>
  <c r="P439" i="8"/>
  <c r="O439" i="8"/>
  <c r="N439" i="8"/>
  <c r="M439" i="8"/>
  <c r="L439" i="8"/>
  <c r="K439" i="8"/>
  <c r="J439" i="8"/>
  <c r="I439" i="8"/>
  <c r="H439" i="8"/>
  <c r="G439" i="8"/>
  <c r="F439" i="8"/>
  <c r="E439" i="8"/>
  <c r="D439" i="8"/>
  <c r="AK438" i="8"/>
  <c r="AJ438" i="8"/>
  <c r="AI438" i="8"/>
  <c r="AH438" i="8"/>
  <c r="AG438" i="8"/>
  <c r="AF438" i="8"/>
  <c r="AE438" i="8"/>
  <c r="AD438" i="8"/>
  <c r="AC438" i="8"/>
  <c r="AB438" i="8"/>
  <c r="AA438" i="8"/>
  <c r="Z438" i="8"/>
  <c r="Y438" i="8"/>
  <c r="X438" i="8"/>
  <c r="W438" i="8"/>
  <c r="V438" i="8"/>
  <c r="U438" i="8"/>
  <c r="T438" i="8"/>
  <c r="S438" i="8"/>
  <c r="R438" i="8"/>
  <c r="Q438" i="8"/>
  <c r="P438" i="8"/>
  <c r="O438" i="8"/>
  <c r="N438" i="8"/>
  <c r="M438" i="8"/>
  <c r="L438" i="8"/>
  <c r="K438" i="8"/>
  <c r="J438" i="8"/>
  <c r="I438" i="8"/>
  <c r="H438" i="8"/>
  <c r="G438" i="8"/>
  <c r="F438" i="8"/>
  <c r="E438" i="8"/>
  <c r="D438" i="8"/>
  <c r="AK437" i="8"/>
  <c r="AJ437" i="8"/>
  <c r="AI437" i="8"/>
  <c r="AH437" i="8"/>
  <c r="AG437" i="8"/>
  <c r="AF437" i="8"/>
  <c r="AE437" i="8"/>
  <c r="AD437" i="8"/>
  <c r="AC437" i="8"/>
  <c r="AB437" i="8"/>
  <c r="AA437" i="8"/>
  <c r="Z437" i="8"/>
  <c r="Y437" i="8"/>
  <c r="X437" i="8"/>
  <c r="W437" i="8"/>
  <c r="V437" i="8"/>
  <c r="U437" i="8"/>
  <c r="T437" i="8"/>
  <c r="S437" i="8"/>
  <c r="R437" i="8"/>
  <c r="Q437" i="8"/>
  <c r="P437" i="8"/>
  <c r="O437" i="8"/>
  <c r="N437" i="8"/>
  <c r="M437" i="8"/>
  <c r="L437" i="8"/>
  <c r="K437" i="8"/>
  <c r="J437" i="8"/>
  <c r="I437" i="8"/>
  <c r="H437" i="8"/>
  <c r="G437" i="8"/>
  <c r="F437" i="8"/>
  <c r="E437" i="8"/>
  <c r="D437" i="8"/>
  <c r="AK436" i="8"/>
  <c r="AJ436" i="8"/>
  <c r="AI436" i="8"/>
  <c r="AH436" i="8"/>
  <c r="AG436" i="8"/>
  <c r="AF436" i="8"/>
  <c r="AE436" i="8"/>
  <c r="AD436" i="8"/>
  <c r="AC436" i="8"/>
  <c r="AB436" i="8"/>
  <c r="AA436" i="8"/>
  <c r="Z436" i="8"/>
  <c r="Y436" i="8"/>
  <c r="X436" i="8"/>
  <c r="W436" i="8"/>
  <c r="V436" i="8"/>
  <c r="U436" i="8"/>
  <c r="T436" i="8"/>
  <c r="S436" i="8"/>
  <c r="R436" i="8"/>
  <c r="Q436" i="8"/>
  <c r="P436" i="8"/>
  <c r="O436" i="8"/>
  <c r="N436" i="8"/>
  <c r="M436" i="8"/>
  <c r="L436" i="8"/>
  <c r="K436" i="8"/>
  <c r="J436" i="8"/>
  <c r="I436" i="8"/>
  <c r="H436" i="8"/>
  <c r="G436" i="8"/>
  <c r="F436" i="8"/>
  <c r="E436" i="8"/>
  <c r="D436" i="8"/>
  <c r="AK435" i="8"/>
  <c r="AJ435" i="8"/>
  <c r="AI435" i="8"/>
  <c r="AH435" i="8"/>
  <c r="AG435" i="8"/>
  <c r="AF435" i="8"/>
  <c r="AE435" i="8"/>
  <c r="AD435" i="8"/>
  <c r="AC435" i="8"/>
  <c r="AB435" i="8"/>
  <c r="AA435" i="8"/>
  <c r="Z435" i="8"/>
  <c r="Y435" i="8"/>
  <c r="X435" i="8"/>
  <c r="W435" i="8"/>
  <c r="V435" i="8"/>
  <c r="U435" i="8"/>
  <c r="T435" i="8"/>
  <c r="S435" i="8"/>
  <c r="R435" i="8"/>
  <c r="Q435" i="8"/>
  <c r="P435" i="8"/>
  <c r="O435" i="8"/>
  <c r="N435" i="8"/>
  <c r="M435" i="8"/>
  <c r="L435" i="8"/>
  <c r="K435" i="8"/>
  <c r="J435" i="8"/>
  <c r="I435" i="8"/>
  <c r="H435" i="8"/>
  <c r="G435" i="8"/>
  <c r="F435" i="8"/>
  <c r="E435" i="8"/>
  <c r="D435" i="8"/>
  <c r="AK434" i="8"/>
  <c r="AJ434" i="8"/>
  <c r="AI434" i="8"/>
  <c r="AH434" i="8"/>
  <c r="AG434" i="8"/>
  <c r="AF434" i="8"/>
  <c r="AE434" i="8"/>
  <c r="AD434" i="8"/>
  <c r="AC434" i="8"/>
  <c r="AB434" i="8"/>
  <c r="AA434" i="8"/>
  <c r="Z434" i="8"/>
  <c r="Y434" i="8"/>
  <c r="X434" i="8"/>
  <c r="W434" i="8"/>
  <c r="V434" i="8"/>
  <c r="U434" i="8"/>
  <c r="T434" i="8"/>
  <c r="S434" i="8"/>
  <c r="R434" i="8"/>
  <c r="Q434" i="8"/>
  <c r="P434" i="8"/>
  <c r="O434" i="8"/>
  <c r="N434" i="8"/>
  <c r="M434" i="8"/>
  <c r="L434" i="8"/>
  <c r="K434" i="8"/>
  <c r="J434" i="8"/>
  <c r="I434" i="8"/>
  <c r="H434" i="8"/>
  <c r="G434" i="8"/>
  <c r="F434" i="8"/>
  <c r="E434" i="8"/>
  <c r="D434" i="8"/>
  <c r="AK433" i="8"/>
  <c r="AJ433" i="8"/>
  <c r="AI433" i="8"/>
  <c r="AH433" i="8"/>
  <c r="AG433" i="8"/>
  <c r="AF433" i="8"/>
  <c r="AE433" i="8"/>
  <c r="AD433" i="8"/>
  <c r="AC433" i="8"/>
  <c r="AB433" i="8"/>
  <c r="AA433" i="8"/>
  <c r="Z433" i="8"/>
  <c r="Y433" i="8"/>
  <c r="X433" i="8"/>
  <c r="W433" i="8"/>
  <c r="V433" i="8"/>
  <c r="U433" i="8"/>
  <c r="T433" i="8"/>
  <c r="S433" i="8"/>
  <c r="R433" i="8"/>
  <c r="Q433" i="8"/>
  <c r="P433" i="8"/>
  <c r="O433" i="8"/>
  <c r="N433" i="8"/>
  <c r="M433" i="8"/>
  <c r="L433" i="8"/>
  <c r="K433" i="8"/>
  <c r="J433" i="8"/>
  <c r="I433" i="8"/>
  <c r="H433" i="8"/>
  <c r="G433" i="8"/>
  <c r="F433" i="8"/>
  <c r="E433" i="8"/>
  <c r="D433" i="8"/>
  <c r="AK432" i="8"/>
  <c r="AJ432" i="8"/>
  <c r="AI432" i="8"/>
  <c r="AH432" i="8"/>
  <c r="AG432" i="8"/>
  <c r="AF432" i="8"/>
  <c r="AE432" i="8"/>
  <c r="AD432" i="8"/>
  <c r="AC432" i="8"/>
  <c r="AB432" i="8"/>
  <c r="AA432" i="8"/>
  <c r="Z432" i="8"/>
  <c r="Y432" i="8"/>
  <c r="X432" i="8"/>
  <c r="W432" i="8"/>
  <c r="V432" i="8"/>
  <c r="U432" i="8"/>
  <c r="T432" i="8"/>
  <c r="S432" i="8"/>
  <c r="R432" i="8"/>
  <c r="Q432" i="8"/>
  <c r="P432" i="8"/>
  <c r="O432" i="8"/>
  <c r="N432" i="8"/>
  <c r="M432" i="8"/>
  <c r="L432" i="8"/>
  <c r="K432" i="8"/>
  <c r="J432" i="8"/>
  <c r="I432" i="8"/>
  <c r="H432" i="8"/>
  <c r="G432" i="8"/>
  <c r="F432" i="8"/>
  <c r="E432" i="8"/>
  <c r="D432" i="8"/>
  <c r="AK431" i="8"/>
  <c r="AJ431" i="8"/>
  <c r="AI431" i="8"/>
  <c r="AH431" i="8"/>
  <c r="AG431" i="8"/>
  <c r="AF431" i="8"/>
  <c r="AE431" i="8"/>
  <c r="AD431" i="8"/>
  <c r="AC431" i="8"/>
  <c r="AB431" i="8"/>
  <c r="AA431" i="8"/>
  <c r="Z431" i="8"/>
  <c r="Y431" i="8"/>
  <c r="X431" i="8"/>
  <c r="W431" i="8"/>
  <c r="V431" i="8"/>
  <c r="U431" i="8"/>
  <c r="T431" i="8"/>
  <c r="S431" i="8"/>
  <c r="R431" i="8"/>
  <c r="Q431" i="8"/>
  <c r="P431" i="8"/>
  <c r="O431" i="8"/>
  <c r="N431" i="8"/>
  <c r="M431" i="8"/>
  <c r="L431" i="8"/>
  <c r="K431" i="8"/>
  <c r="J431" i="8"/>
  <c r="I431" i="8"/>
  <c r="H431" i="8"/>
  <c r="G431" i="8"/>
  <c r="F431" i="8"/>
  <c r="E431" i="8"/>
  <c r="D431" i="8"/>
  <c r="AK430" i="8"/>
  <c r="AJ430" i="8"/>
  <c r="AI430" i="8"/>
  <c r="AH430" i="8"/>
  <c r="AG430" i="8"/>
  <c r="AF430" i="8"/>
  <c r="AE430" i="8"/>
  <c r="AD430" i="8"/>
  <c r="AC430" i="8"/>
  <c r="AB430" i="8"/>
  <c r="AA430" i="8"/>
  <c r="Z430" i="8"/>
  <c r="Y430" i="8"/>
  <c r="X430" i="8"/>
  <c r="W430" i="8"/>
  <c r="V430" i="8"/>
  <c r="U430" i="8"/>
  <c r="T430" i="8"/>
  <c r="S430" i="8"/>
  <c r="R430" i="8"/>
  <c r="Q430" i="8"/>
  <c r="P430" i="8"/>
  <c r="O430" i="8"/>
  <c r="N430" i="8"/>
  <c r="M430" i="8"/>
  <c r="L430" i="8"/>
  <c r="K430" i="8"/>
  <c r="J430" i="8"/>
  <c r="I430" i="8"/>
  <c r="H430" i="8"/>
  <c r="G430" i="8"/>
  <c r="F430" i="8"/>
  <c r="E430" i="8"/>
  <c r="D430" i="8"/>
  <c r="AK429" i="8"/>
  <c r="AJ429" i="8"/>
  <c r="AI429" i="8"/>
  <c r="AH429" i="8"/>
  <c r="AG429" i="8"/>
  <c r="AF429" i="8"/>
  <c r="AE429" i="8"/>
  <c r="AD429" i="8"/>
  <c r="AC429" i="8"/>
  <c r="AB429" i="8"/>
  <c r="AA429" i="8"/>
  <c r="Z429" i="8"/>
  <c r="Y429" i="8"/>
  <c r="X429" i="8"/>
  <c r="W429" i="8"/>
  <c r="V429" i="8"/>
  <c r="U429" i="8"/>
  <c r="T429" i="8"/>
  <c r="S429" i="8"/>
  <c r="R429" i="8"/>
  <c r="Q429" i="8"/>
  <c r="P429" i="8"/>
  <c r="O429" i="8"/>
  <c r="N429" i="8"/>
  <c r="M429" i="8"/>
  <c r="L429" i="8"/>
  <c r="K429" i="8"/>
  <c r="J429" i="8"/>
  <c r="I429" i="8"/>
  <c r="H429" i="8"/>
  <c r="G429" i="8"/>
  <c r="F429" i="8"/>
  <c r="E429" i="8"/>
  <c r="D429" i="8"/>
  <c r="AK428" i="8"/>
  <c r="AJ428" i="8"/>
  <c r="AI428" i="8"/>
  <c r="AH428" i="8"/>
  <c r="AG428" i="8"/>
  <c r="AF428" i="8"/>
  <c r="AE428" i="8"/>
  <c r="AD428" i="8"/>
  <c r="AC428" i="8"/>
  <c r="AB428" i="8"/>
  <c r="AA428" i="8"/>
  <c r="Z428" i="8"/>
  <c r="Y428" i="8"/>
  <c r="X428" i="8"/>
  <c r="W428" i="8"/>
  <c r="V428" i="8"/>
  <c r="U428" i="8"/>
  <c r="T428" i="8"/>
  <c r="S428" i="8"/>
  <c r="R428" i="8"/>
  <c r="Q428" i="8"/>
  <c r="P428" i="8"/>
  <c r="O428" i="8"/>
  <c r="N428" i="8"/>
  <c r="M428" i="8"/>
  <c r="L428" i="8"/>
  <c r="K428" i="8"/>
  <c r="J428" i="8"/>
  <c r="I428" i="8"/>
  <c r="H428" i="8"/>
  <c r="G428" i="8"/>
  <c r="F428" i="8"/>
  <c r="E428" i="8"/>
  <c r="D428" i="8"/>
  <c r="AK427" i="8"/>
  <c r="AJ427" i="8"/>
  <c r="AI427" i="8"/>
  <c r="AH427" i="8"/>
  <c r="AG427" i="8"/>
  <c r="AF427" i="8"/>
  <c r="AE427" i="8"/>
  <c r="AD427" i="8"/>
  <c r="AC427" i="8"/>
  <c r="AB427" i="8"/>
  <c r="AA427" i="8"/>
  <c r="Z427" i="8"/>
  <c r="Y427" i="8"/>
  <c r="X427" i="8"/>
  <c r="W427" i="8"/>
  <c r="V427" i="8"/>
  <c r="U427" i="8"/>
  <c r="T427" i="8"/>
  <c r="S427" i="8"/>
  <c r="R427" i="8"/>
  <c r="Q427" i="8"/>
  <c r="P427" i="8"/>
  <c r="O427" i="8"/>
  <c r="N427" i="8"/>
  <c r="M427" i="8"/>
  <c r="L427" i="8"/>
  <c r="K427" i="8"/>
  <c r="J427" i="8"/>
  <c r="I427" i="8"/>
  <c r="H427" i="8"/>
  <c r="G427" i="8"/>
  <c r="F427" i="8"/>
  <c r="E427" i="8"/>
  <c r="D427" i="8"/>
  <c r="AK426" i="8"/>
  <c r="AJ426" i="8"/>
  <c r="AI426" i="8"/>
  <c r="AH426" i="8"/>
  <c r="AG426" i="8"/>
  <c r="AF426" i="8"/>
  <c r="AE426" i="8"/>
  <c r="AD426" i="8"/>
  <c r="AC426" i="8"/>
  <c r="AB426" i="8"/>
  <c r="AA426" i="8"/>
  <c r="Z426" i="8"/>
  <c r="Y426" i="8"/>
  <c r="X426" i="8"/>
  <c r="W426" i="8"/>
  <c r="V426" i="8"/>
  <c r="U426" i="8"/>
  <c r="T426" i="8"/>
  <c r="S426" i="8"/>
  <c r="R426" i="8"/>
  <c r="Q426" i="8"/>
  <c r="P426" i="8"/>
  <c r="O426" i="8"/>
  <c r="N426" i="8"/>
  <c r="M426" i="8"/>
  <c r="L426" i="8"/>
  <c r="K426" i="8"/>
  <c r="J426" i="8"/>
  <c r="I426" i="8"/>
  <c r="H426" i="8"/>
  <c r="G426" i="8"/>
  <c r="F426" i="8"/>
  <c r="E426" i="8"/>
  <c r="D426" i="8"/>
  <c r="AK425" i="8"/>
  <c r="AJ425" i="8"/>
  <c r="AI425" i="8"/>
  <c r="AH425" i="8"/>
  <c r="AG425" i="8"/>
  <c r="AF425" i="8"/>
  <c r="AE425" i="8"/>
  <c r="AD425" i="8"/>
  <c r="AC425" i="8"/>
  <c r="AB425" i="8"/>
  <c r="AA425" i="8"/>
  <c r="Z425" i="8"/>
  <c r="Y425" i="8"/>
  <c r="X425" i="8"/>
  <c r="W425" i="8"/>
  <c r="V425" i="8"/>
  <c r="U425" i="8"/>
  <c r="T425" i="8"/>
  <c r="S425" i="8"/>
  <c r="R425" i="8"/>
  <c r="Q425" i="8"/>
  <c r="P425" i="8"/>
  <c r="O425" i="8"/>
  <c r="N425" i="8"/>
  <c r="M425" i="8"/>
  <c r="L425" i="8"/>
  <c r="K425" i="8"/>
  <c r="J425" i="8"/>
  <c r="I425" i="8"/>
  <c r="H425" i="8"/>
  <c r="G425" i="8"/>
  <c r="F425" i="8"/>
  <c r="E425" i="8"/>
  <c r="D425" i="8"/>
  <c r="AK424" i="8"/>
  <c r="AJ424" i="8"/>
  <c r="AI424" i="8"/>
  <c r="AH424" i="8"/>
  <c r="AG424" i="8"/>
  <c r="AF424" i="8"/>
  <c r="AE424" i="8"/>
  <c r="AD424" i="8"/>
  <c r="AC424" i="8"/>
  <c r="AB424" i="8"/>
  <c r="AA424" i="8"/>
  <c r="Z424" i="8"/>
  <c r="Y424" i="8"/>
  <c r="X424" i="8"/>
  <c r="W424" i="8"/>
  <c r="V424" i="8"/>
  <c r="U424" i="8"/>
  <c r="T424" i="8"/>
  <c r="S424" i="8"/>
  <c r="R424" i="8"/>
  <c r="Q424" i="8"/>
  <c r="P424" i="8"/>
  <c r="O424" i="8"/>
  <c r="N424" i="8"/>
  <c r="M424" i="8"/>
  <c r="L424" i="8"/>
  <c r="K424" i="8"/>
  <c r="J424" i="8"/>
  <c r="I424" i="8"/>
  <c r="H424" i="8"/>
  <c r="G424" i="8"/>
  <c r="F424" i="8"/>
  <c r="E424" i="8"/>
  <c r="D424" i="8"/>
  <c r="AK423" i="8"/>
  <c r="AJ423" i="8"/>
  <c r="AI423" i="8"/>
  <c r="AH423" i="8"/>
  <c r="AG423" i="8"/>
  <c r="AF423" i="8"/>
  <c r="AE423" i="8"/>
  <c r="AD423" i="8"/>
  <c r="AC423" i="8"/>
  <c r="AB423" i="8"/>
  <c r="AA423" i="8"/>
  <c r="Z423" i="8"/>
  <c r="Y423" i="8"/>
  <c r="X423" i="8"/>
  <c r="W423" i="8"/>
  <c r="V423" i="8"/>
  <c r="U423" i="8"/>
  <c r="T423" i="8"/>
  <c r="S423" i="8"/>
  <c r="R423" i="8"/>
  <c r="Q423" i="8"/>
  <c r="P423" i="8"/>
  <c r="O423" i="8"/>
  <c r="N423" i="8"/>
  <c r="M423" i="8"/>
  <c r="L423" i="8"/>
  <c r="K423" i="8"/>
  <c r="J423" i="8"/>
  <c r="I423" i="8"/>
  <c r="H423" i="8"/>
  <c r="G423" i="8"/>
  <c r="F423" i="8"/>
  <c r="E423" i="8"/>
  <c r="D423" i="8"/>
  <c r="AK422" i="8"/>
  <c r="AJ422" i="8"/>
  <c r="AI422" i="8"/>
  <c r="AH422" i="8"/>
  <c r="AG422" i="8"/>
  <c r="AF422" i="8"/>
  <c r="AE422" i="8"/>
  <c r="AD422" i="8"/>
  <c r="AC422" i="8"/>
  <c r="AB422" i="8"/>
  <c r="AA422" i="8"/>
  <c r="Z422" i="8"/>
  <c r="Y422" i="8"/>
  <c r="X422" i="8"/>
  <c r="W422" i="8"/>
  <c r="V422" i="8"/>
  <c r="U422" i="8"/>
  <c r="T422" i="8"/>
  <c r="S422" i="8"/>
  <c r="R422" i="8"/>
  <c r="Q422" i="8"/>
  <c r="P422" i="8"/>
  <c r="O422" i="8"/>
  <c r="N422" i="8"/>
  <c r="M422" i="8"/>
  <c r="L422" i="8"/>
  <c r="K422" i="8"/>
  <c r="J422" i="8"/>
  <c r="I422" i="8"/>
  <c r="H422" i="8"/>
  <c r="G422" i="8"/>
  <c r="F422" i="8"/>
  <c r="E422" i="8"/>
  <c r="D422" i="8"/>
  <c r="AK421" i="8"/>
  <c r="AJ421" i="8"/>
  <c r="AI421" i="8"/>
  <c r="AH421" i="8"/>
  <c r="AG421" i="8"/>
  <c r="AF421" i="8"/>
  <c r="AE421" i="8"/>
  <c r="AD421" i="8"/>
  <c r="AC421" i="8"/>
  <c r="AB421" i="8"/>
  <c r="AA421" i="8"/>
  <c r="Z421" i="8"/>
  <c r="Y421" i="8"/>
  <c r="X421" i="8"/>
  <c r="W421" i="8"/>
  <c r="V421" i="8"/>
  <c r="U421" i="8"/>
  <c r="T421" i="8"/>
  <c r="S421" i="8"/>
  <c r="R421" i="8"/>
  <c r="Q421" i="8"/>
  <c r="P421" i="8"/>
  <c r="O421" i="8"/>
  <c r="N421" i="8"/>
  <c r="M421" i="8"/>
  <c r="L421" i="8"/>
  <c r="K421" i="8"/>
  <c r="J421" i="8"/>
  <c r="I421" i="8"/>
  <c r="H421" i="8"/>
  <c r="G421" i="8"/>
  <c r="F421" i="8"/>
  <c r="E421" i="8"/>
  <c r="D421" i="8"/>
  <c r="AK420" i="8"/>
  <c r="AJ420" i="8"/>
  <c r="AI420" i="8"/>
  <c r="AH420" i="8"/>
  <c r="AG420" i="8"/>
  <c r="AF420" i="8"/>
  <c r="AE420" i="8"/>
  <c r="AD420" i="8"/>
  <c r="AC420" i="8"/>
  <c r="AB420" i="8"/>
  <c r="AA420" i="8"/>
  <c r="Z420" i="8"/>
  <c r="Y420" i="8"/>
  <c r="X420" i="8"/>
  <c r="W420" i="8"/>
  <c r="V420" i="8"/>
  <c r="U420" i="8"/>
  <c r="T420" i="8"/>
  <c r="S420" i="8"/>
  <c r="R420" i="8"/>
  <c r="Q420" i="8"/>
  <c r="P420" i="8"/>
  <c r="O420" i="8"/>
  <c r="N420" i="8"/>
  <c r="M420" i="8"/>
  <c r="L420" i="8"/>
  <c r="K420" i="8"/>
  <c r="J420" i="8"/>
  <c r="I420" i="8"/>
  <c r="H420" i="8"/>
  <c r="G420" i="8"/>
  <c r="F420" i="8"/>
  <c r="E420" i="8"/>
  <c r="D420" i="8"/>
  <c r="AK419" i="8"/>
  <c r="AJ419" i="8"/>
  <c r="AI419" i="8"/>
  <c r="AH419" i="8"/>
  <c r="AG419" i="8"/>
  <c r="AF419" i="8"/>
  <c r="AE419" i="8"/>
  <c r="AD419" i="8"/>
  <c r="AC419" i="8"/>
  <c r="AB419" i="8"/>
  <c r="AA419" i="8"/>
  <c r="Z419" i="8"/>
  <c r="Y419" i="8"/>
  <c r="X419" i="8"/>
  <c r="W419" i="8"/>
  <c r="V419" i="8"/>
  <c r="U419" i="8"/>
  <c r="T419" i="8"/>
  <c r="S419" i="8"/>
  <c r="R419" i="8"/>
  <c r="Q419" i="8"/>
  <c r="P419" i="8"/>
  <c r="O419" i="8"/>
  <c r="N419" i="8"/>
  <c r="M419" i="8"/>
  <c r="L419" i="8"/>
  <c r="K419" i="8"/>
  <c r="J419" i="8"/>
  <c r="I419" i="8"/>
  <c r="H419" i="8"/>
  <c r="G419" i="8"/>
  <c r="F419" i="8"/>
  <c r="E419" i="8"/>
  <c r="D419" i="8"/>
  <c r="AK418" i="8"/>
  <c r="AJ418" i="8"/>
  <c r="AI418" i="8"/>
  <c r="AH418" i="8"/>
  <c r="AG418" i="8"/>
  <c r="AF418" i="8"/>
  <c r="AE418" i="8"/>
  <c r="AD418" i="8"/>
  <c r="AC418" i="8"/>
  <c r="AB418" i="8"/>
  <c r="AA418" i="8"/>
  <c r="Z418" i="8"/>
  <c r="Y418" i="8"/>
  <c r="X418" i="8"/>
  <c r="W418" i="8"/>
  <c r="V418" i="8"/>
  <c r="U418" i="8"/>
  <c r="T418" i="8"/>
  <c r="S418" i="8"/>
  <c r="R418" i="8"/>
  <c r="Q418" i="8"/>
  <c r="P418" i="8"/>
  <c r="O418" i="8"/>
  <c r="N418" i="8"/>
  <c r="M418" i="8"/>
  <c r="L418" i="8"/>
  <c r="K418" i="8"/>
  <c r="J418" i="8"/>
  <c r="I418" i="8"/>
  <c r="H418" i="8"/>
  <c r="G418" i="8"/>
  <c r="F418" i="8"/>
  <c r="E418" i="8"/>
  <c r="D418" i="8"/>
  <c r="AK417" i="8"/>
  <c r="AJ417" i="8"/>
  <c r="AI417" i="8"/>
  <c r="AH417" i="8"/>
  <c r="AG417" i="8"/>
  <c r="AF417" i="8"/>
  <c r="AE417" i="8"/>
  <c r="AD417" i="8"/>
  <c r="AC417" i="8"/>
  <c r="AB417" i="8"/>
  <c r="AA417" i="8"/>
  <c r="Z417" i="8"/>
  <c r="Y417" i="8"/>
  <c r="X417" i="8"/>
  <c r="W417" i="8"/>
  <c r="V417" i="8"/>
  <c r="U417" i="8"/>
  <c r="T417" i="8"/>
  <c r="S417" i="8"/>
  <c r="R417" i="8"/>
  <c r="Q417" i="8"/>
  <c r="P417" i="8"/>
  <c r="O417" i="8"/>
  <c r="N417" i="8"/>
  <c r="M417" i="8"/>
  <c r="L417" i="8"/>
  <c r="K417" i="8"/>
  <c r="J417" i="8"/>
  <c r="I417" i="8"/>
  <c r="H417" i="8"/>
  <c r="G417" i="8"/>
  <c r="F417" i="8"/>
  <c r="E417" i="8"/>
  <c r="D417" i="8"/>
  <c r="AK416" i="8"/>
  <c r="AJ416" i="8"/>
  <c r="AI416" i="8"/>
  <c r="AH416" i="8"/>
  <c r="AG416" i="8"/>
  <c r="AF416" i="8"/>
  <c r="AE416" i="8"/>
  <c r="AD416" i="8"/>
  <c r="AC416" i="8"/>
  <c r="AB416" i="8"/>
  <c r="AA416" i="8"/>
  <c r="Z416" i="8"/>
  <c r="Y416" i="8"/>
  <c r="X416" i="8"/>
  <c r="W416" i="8"/>
  <c r="V416" i="8"/>
  <c r="U416" i="8"/>
  <c r="T416" i="8"/>
  <c r="S416" i="8"/>
  <c r="R416" i="8"/>
  <c r="Q416" i="8"/>
  <c r="P416" i="8"/>
  <c r="O416" i="8"/>
  <c r="N416" i="8"/>
  <c r="M416" i="8"/>
  <c r="L416" i="8"/>
  <c r="K416" i="8"/>
  <c r="J416" i="8"/>
  <c r="I416" i="8"/>
  <c r="H416" i="8"/>
  <c r="G416" i="8"/>
  <c r="F416" i="8"/>
  <c r="E416" i="8"/>
  <c r="D416" i="8"/>
  <c r="AK415" i="8"/>
  <c r="AJ415" i="8"/>
  <c r="AI415" i="8"/>
  <c r="AH415" i="8"/>
  <c r="AG415" i="8"/>
  <c r="AF415" i="8"/>
  <c r="AE415" i="8"/>
  <c r="AD415" i="8"/>
  <c r="AC415" i="8"/>
  <c r="AB415" i="8"/>
  <c r="AA415" i="8"/>
  <c r="Z415" i="8"/>
  <c r="Y415" i="8"/>
  <c r="X415" i="8"/>
  <c r="W415" i="8"/>
  <c r="V415" i="8"/>
  <c r="U415" i="8"/>
  <c r="T415" i="8"/>
  <c r="S415" i="8"/>
  <c r="R415" i="8"/>
  <c r="Q415" i="8"/>
  <c r="P415" i="8"/>
  <c r="O415" i="8"/>
  <c r="N415" i="8"/>
  <c r="M415" i="8"/>
  <c r="L415" i="8"/>
  <c r="K415" i="8"/>
  <c r="J415" i="8"/>
  <c r="I415" i="8"/>
  <c r="H415" i="8"/>
  <c r="G415" i="8"/>
  <c r="F415" i="8"/>
  <c r="E415" i="8"/>
  <c r="D415" i="8"/>
  <c r="AK414" i="8"/>
  <c r="AJ414" i="8"/>
  <c r="AI414" i="8"/>
  <c r="AH414" i="8"/>
  <c r="AG414" i="8"/>
  <c r="AF414" i="8"/>
  <c r="AE414" i="8"/>
  <c r="AD414" i="8"/>
  <c r="AC414" i="8"/>
  <c r="AB414" i="8"/>
  <c r="AA414" i="8"/>
  <c r="Z414" i="8"/>
  <c r="Y414" i="8"/>
  <c r="X414" i="8"/>
  <c r="W414" i="8"/>
  <c r="V414" i="8"/>
  <c r="U414" i="8"/>
  <c r="T414" i="8"/>
  <c r="S414" i="8"/>
  <c r="R414" i="8"/>
  <c r="Q414" i="8"/>
  <c r="P414" i="8"/>
  <c r="O414" i="8"/>
  <c r="N414" i="8"/>
  <c r="M414" i="8"/>
  <c r="L414" i="8"/>
  <c r="K414" i="8"/>
  <c r="J414" i="8"/>
  <c r="I414" i="8"/>
  <c r="H414" i="8"/>
  <c r="G414" i="8"/>
  <c r="F414" i="8"/>
  <c r="E414" i="8"/>
  <c r="D414" i="8"/>
  <c r="AK413" i="8"/>
  <c r="AJ413" i="8"/>
  <c r="AI413" i="8"/>
  <c r="AH413" i="8"/>
  <c r="AG413" i="8"/>
  <c r="AF413" i="8"/>
  <c r="AE413" i="8"/>
  <c r="AD413" i="8"/>
  <c r="AC413" i="8"/>
  <c r="AB413" i="8"/>
  <c r="AA413" i="8"/>
  <c r="Z413" i="8"/>
  <c r="Y413" i="8"/>
  <c r="X413" i="8"/>
  <c r="W413" i="8"/>
  <c r="V413" i="8"/>
  <c r="U413" i="8"/>
  <c r="T413" i="8"/>
  <c r="S413" i="8"/>
  <c r="R413" i="8"/>
  <c r="Q413" i="8"/>
  <c r="P413" i="8"/>
  <c r="O413" i="8"/>
  <c r="N413" i="8"/>
  <c r="M413" i="8"/>
  <c r="L413" i="8"/>
  <c r="K413" i="8"/>
  <c r="J413" i="8"/>
  <c r="I413" i="8"/>
  <c r="H413" i="8"/>
  <c r="G413" i="8"/>
  <c r="F413" i="8"/>
  <c r="E413" i="8"/>
  <c r="D413" i="8"/>
  <c r="AK412" i="8"/>
  <c r="AJ412" i="8"/>
  <c r="AI412" i="8"/>
  <c r="AH412" i="8"/>
  <c r="AG412" i="8"/>
  <c r="AF412" i="8"/>
  <c r="AE412" i="8"/>
  <c r="AD412" i="8"/>
  <c r="AC412" i="8"/>
  <c r="AB412" i="8"/>
  <c r="AA412" i="8"/>
  <c r="Z412" i="8"/>
  <c r="Y412" i="8"/>
  <c r="X412" i="8"/>
  <c r="W412" i="8"/>
  <c r="V412" i="8"/>
  <c r="U412" i="8"/>
  <c r="T412" i="8"/>
  <c r="S412" i="8"/>
  <c r="R412" i="8"/>
  <c r="Q412" i="8"/>
  <c r="P412" i="8"/>
  <c r="O412" i="8"/>
  <c r="N412" i="8"/>
  <c r="M412" i="8"/>
  <c r="L412" i="8"/>
  <c r="K412" i="8"/>
  <c r="J412" i="8"/>
  <c r="I412" i="8"/>
  <c r="H412" i="8"/>
  <c r="G412" i="8"/>
  <c r="F412" i="8"/>
  <c r="E412" i="8"/>
  <c r="D412" i="8"/>
  <c r="AK411" i="8"/>
  <c r="AJ411" i="8"/>
  <c r="AI411" i="8"/>
  <c r="AH411" i="8"/>
  <c r="AG411" i="8"/>
  <c r="AF411" i="8"/>
  <c r="AE411" i="8"/>
  <c r="AD411" i="8"/>
  <c r="AC411" i="8"/>
  <c r="AB411" i="8"/>
  <c r="AA411" i="8"/>
  <c r="Z411" i="8"/>
  <c r="Y411" i="8"/>
  <c r="X411" i="8"/>
  <c r="W411" i="8"/>
  <c r="V411" i="8"/>
  <c r="U411" i="8"/>
  <c r="T411" i="8"/>
  <c r="S411" i="8"/>
  <c r="R411" i="8"/>
  <c r="Q411" i="8"/>
  <c r="P411" i="8"/>
  <c r="O411" i="8"/>
  <c r="N411" i="8"/>
  <c r="M411" i="8"/>
  <c r="L411" i="8"/>
  <c r="K411" i="8"/>
  <c r="J411" i="8"/>
  <c r="I411" i="8"/>
  <c r="H411" i="8"/>
  <c r="G411" i="8"/>
  <c r="F411" i="8"/>
  <c r="E411" i="8"/>
  <c r="D411" i="8"/>
  <c r="AK410" i="8"/>
  <c r="AJ410" i="8"/>
  <c r="AI410" i="8"/>
  <c r="AH410" i="8"/>
  <c r="AG410" i="8"/>
  <c r="AF410" i="8"/>
  <c r="AE410" i="8"/>
  <c r="AD410" i="8"/>
  <c r="AC410" i="8"/>
  <c r="AB410" i="8"/>
  <c r="AA410" i="8"/>
  <c r="Z410" i="8"/>
  <c r="Y410" i="8"/>
  <c r="X410" i="8"/>
  <c r="W410" i="8"/>
  <c r="V410" i="8"/>
  <c r="U410" i="8"/>
  <c r="T410" i="8"/>
  <c r="S410" i="8"/>
  <c r="R410" i="8"/>
  <c r="Q410" i="8"/>
  <c r="P410" i="8"/>
  <c r="O410" i="8"/>
  <c r="N410" i="8"/>
  <c r="M410" i="8"/>
  <c r="L410" i="8"/>
  <c r="K410" i="8"/>
  <c r="J410" i="8"/>
  <c r="I410" i="8"/>
  <c r="H410" i="8"/>
  <c r="G410" i="8"/>
  <c r="F410" i="8"/>
  <c r="E410" i="8"/>
  <c r="D410" i="8"/>
  <c r="AK409" i="8"/>
  <c r="AJ409" i="8"/>
  <c r="AI409" i="8"/>
  <c r="AH409" i="8"/>
  <c r="AG409" i="8"/>
  <c r="AF409" i="8"/>
  <c r="AE409" i="8"/>
  <c r="AD409" i="8"/>
  <c r="AC409" i="8"/>
  <c r="AB409" i="8"/>
  <c r="AA409" i="8"/>
  <c r="Z409" i="8"/>
  <c r="Y409" i="8"/>
  <c r="X409" i="8"/>
  <c r="W409" i="8"/>
  <c r="V409" i="8"/>
  <c r="U409" i="8"/>
  <c r="T409" i="8"/>
  <c r="S409" i="8"/>
  <c r="R409" i="8"/>
  <c r="Q409" i="8"/>
  <c r="P409" i="8"/>
  <c r="O409" i="8"/>
  <c r="N409" i="8"/>
  <c r="M409" i="8"/>
  <c r="L409" i="8"/>
  <c r="K409" i="8"/>
  <c r="J409" i="8"/>
  <c r="I409" i="8"/>
  <c r="H409" i="8"/>
  <c r="G409" i="8"/>
  <c r="F409" i="8"/>
  <c r="E409" i="8"/>
  <c r="D409" i="8"/>
  <c r="AK408" i="8"/>
  <c r="AJ408" i="8"/>
  <c r="AI408" i="8"/>
  <c r="AH408" i="8"/>
  <c r="AG408" i="8"/>
  <c r="AF408" i="8"/>
  <c r="AE408" i="8"/>
  <c r="AD408" i="8"/>
  <c r="AC408" i="8"/>
  <c r="AB408" i="8"/>
  <c r="AA408" i="8"/>
  <c r="Z408" i="8"/>
  <c r="Y408" i="8"/>
  <c r="X408" i="8"/>
  <c r="W408" i="8"/>
  <c r="V408" i="8"/>
  <c r="U408" i="8"/>
  <c r="T408" i="8"/>
  <c r="S408" i="8"/>
  <c r="R408" i="8"/>
  <c r="Q408" i="8"/>
  <c r="P408" i="8"/>
  <c r="O408" i="8"/>
  <c r="N408" i="8"/>
  <c r="M408" i="8"/>
  <c r="L408" i="8"/>
  <c r="K408" i="8"/>
  <c r="J408" i="8"/>
  <c r="I408" i="8"/>
  <c r="H408" i="8"/>
  <c r="G408" i="8"/>
  <c r="F408" i="8"/>
  <c r="E408" i="8"/>
  <c r="D408" i="8"/>
  <c r="AK407" i="8"/>
  <c r="AJ407" i="8"/>
  <c r="AI407" i="8"/>
  <c r="AH407" i="8"/>
  <c r="AG407" i="8"/>
  <c r="AF407" i="8"/>
  <c r="AE407" i="8"/>
  <c r="AD407" i="8"/>
  <c r="AC407" i="8"/>
  <c r="AB407" i="8"/>
  <c r="AA407" i="8"/>
  <c r="Z407" i="8"/>
  <c r="Y407" i="8"/>
  <c r="X407" i="8"/>
  <c r="W407" i="8"/>
  <c r="V407" i="8"/>
  <c r="U407" i="8"/>
  <c r="T407" i="8"/>
  <c r="S407" i="8"/>
  <c r="R407" i="8"/>
  <c r="Q407" i="8"/>
  <c r="P407" i="8"/>
  <c r="O407" i="8"/>
  <c r="N407" i="8"/>
  <c r="M407" i="8"/>
  <c r="L407" i="8"/>
  <c r="K407" i="8"/>
  <c r="J407" i="8"/>
  <c r="I407" i="8"/>
  <c r="H407" i="8"/>
  <c r="G407" i="8"/>
  <c r="F407" i="8"/>
  <c r="E407" i="8"/>
  <c r="D407" i="8"/>
  <c r="AK406" i="8"/>
  <c r="AJ406" i="8"/>
  <c r="AI406" i="8"/>
  <c r="AH406" i="8"/>
  <c r="AG406" i="8"/>
  <c r="AF406" i="8"/>
  <c r="AE406" i="8"/>
  <c r="AD406" i="8"/>
  <c r="AC406" i="8"/>
  <c r="AB406" i="8"/>
  <c r="AA406" i="8"/>
  <c r="Z406" i="8"/>
  <c r="Y406" i="8"/>
  <c r="X406" i="8"/>
  <c r="W406" i="8"/>
  <c r="V406" i="8"/>
  <c r="U406" i="8"/>
  <c r="T406" i="8"/>
  <c r="S406" i="8"/>
  <c r="R406" i="8"/>
  <c r="Q406" i="8"/>
  <c r="P406" i="8"/>
  <c r="O406" i="8"/>
  <c r="N406" i="8"/>
  <c r="M406" i="8"/>
  <c r="L406" i="8"/>
  <c r="K406" i="8"/>
  <c r="J406" i="8"/>
  <c r="I406" i="8"/>
  <c r="H406" i="8"/>
  <c r="G406" i="8"/>
  <c r="F406" i="8"/>
  <c r="E406" i="8"/>
  <c r="D406" i="8"/>
  <c r="AK405" i="8"/>
  <c r="AJ405" i="8"/>
  <c r="AI405" i="8"/>
  <c r="AH405" i="8"/>
  <c r="AG405" i="8"/>
  <c r="AF405" i="8"/>
  <c r="AE405" i="8"/>
  <c r="AD405" i="8"/>
  <c r="AC405" i="8"/>
  <c r="AB405" i="8"/>
  <c r="AA405" i="8"/>
  <c r="Z405" i="8"/>
  <c r="Y405" i="8"/>
  <c r="X405" i="8"/>
  <c r="W405" i="8"/>
  <c r="V405" i="8"/>
  <c r="U405" i="8"/>
  <c r="T405" i="8"/>
  <c r="S405" i="8"/>
  <c r="R405" i="8"/>
  <c r="Q405" i="8"/>
  <c r="P405" i="8"/>
  <c r="O405" i="8"/>
  <c r="N405" i="8"/>
  <c r="M405" i="8"/>
  <c r="L405" i="8"/>
  <c r="K405" i="8"/>
  <c r="J405" i="8"/>
  <c r="I405" i="8"/>
  <c r="H405" i="8"/>
  <c r="G405" i="8"/>
  <c r="F405" i="8"/>
  <c r="E405" i="8"/>
  <c r="D405" i="8"/>
  <c r="AK404" i="8"/>
  <c r="AJ404" i="8"/>
  <c r="AI404" i="8"/>
  <c r="AH404" i="8"/>
  <c r="AG404" i="8"/>
  <c r="AF404" i="8"/>
  <c r="AE404" i="8"/>
  <c r="AD404" i="8"/>
  <c r="AC404" i="8"/>
  <c r="AB404" i="8"/>
  <c r="AA404" i="8"/>
  <c r="Z404" i="8"/>
  <c r="Y404" i="8"/>
  <c r="X404" i="8"/>
  <c r="W404" i="8"/>
  <c r="V404" i="8"/>
  <c r="U404" i="8"/>
  <c r="T404" i="8"/>
  <c r="S404" i="8"/>
  <c r="R404" i="8"/>
  <c r="Q404" i="8"/>
  <c r="P404" i="8"/>
  <c r="O404" i="8"/>
  <c r="N404" i="8"/>
  <c r="M404" i="8"/>
  <c r="L404" i="8"/>
  <c r="K404" i="8"/>
  <c r="J404" i="8"/>
  <c r="I404" i="8"/>
  <c r="H404" i="8"/>
  <c r="G404" i="8"/>
  <c r="F404" i="8"/>
  <c r="E404" i="8"/>
  <c r="D404" i="8"/>
  <c r="AK403" i="8"/>
  <c r="AJ403" i="8"/>
  <c r="AI403" i="8"/>
  <c r="AH403" i="8"/>
  <c r="AG403" i="8"/>
  <c r="AF403" i="8"/>
  <c r="AE403" i="8"/>
  <c r="AD403" i="8"/>
  <c r="AC403" i="8"/>
  <c r="AB403" i="8"/>
  <c r="AA403" i="8"/>
  <c r="Z403" i="8"/>
  <c r="Y403" i="8"/>
  <c r="X403" i="8"/>
  <c r="W403" i="8"/>
  <c r="V403" i="8"/>
  <c r="U403" i="8"/>
  <c r="T403" i="8"/>
  <c r="S403" i="8"/>
  <c r="R403" i="8"/>
  <c r="Q403" i="8"/>
  <c r="P403" i="8"/>
  <c r="O403" i="8"/>
  <c r="N403" i="8"/>
  <c r="M403" i="8"/>
  <c r="L403" i="8"/>
  <c r="K403" i="8"/>
  <c r="J403" i="8"/>
  <c r="I403" i="8"/>
  <c r="H403" i="8"/>
  <c r="G403" i="8"/>
  <c r="F403" i="8"/>
  <c r="E403" i="8"/>
  <c r="D403" i="8"/>
  <c r="AK402" i="8"/>
  <c r="AJ402" i="8"/>
  <c r="AI402" i="8"/>
  <c r="AH402" i="8"/>
  <c r="AG402" i="8"/>
  <c r="AF402" i="8"/>
  <c r="AE402" i="8"/>
  <c r="AD402" i="8"/>
  <c r="AC402" i="8"/>
  <c r="AB402" i="8"/>
  <c r="AA402" i="8"/>
  <c r="Z402" i="8"/>
  <c r="Y402" i="8"/>
  <c r="X402" i="8"/>
  <c r="W402" i="8"/>
  <c r="V402" i="8"/>
  <c r="U402" i="8"/>
  <c r="T402" i="8"/>
  <c r="S402" i="8"/>
  <c r="R402" i="8"/>
  <c r="Q402" i="8"/>
  <c r="P402" i="8"/>
  <c r="O402" i="8"/>
  <c r="N402" i="8"/>
  <c r="M402" i="8"/>
  <c r="L402" i="8"/>
  <c r="K402" i="8"/>
  <c r="J402" i="8"/>
  <c r="I402" i="8"/>
  <c r="H402" i="8"/>
  <c r="G402" i="8"/>
  <c r="F402" i="8"/>
  <c r="E402" i="8"/>
  <c r="D402" i="8"/>
  <c r="AK401" i="8"/>
  <c r="AJ401" i="8"/>
  <c r="AI401" i="8"/>
  <c r="AH401" i="8"/>
  <c r="AG401" i="8"/>
  <c r="AF401" i="8"/>
  <c r="AE401" i="8"/>
  <c r="AD401" i="8"/>
  <c r="AC401" i="8"/>
  <c r="AB401" i="8"/>
  <c r="AA401" i="8"/>
  <c r="Z401" i="8"/>
  <c r="Y401" i="8"/>
  <c r="X401" i="8"/>
  <c r="W401" i="8"/>
  <c r="V401" i="8"/>
  <c r="U401" i="8"/>
  <c r="T401" i="8"/>
  <c r="S401" i="8"/>
  <c r="R401" i="8"/>
  <c r="Q401" i="8"/>
  <c r="P401" i="8"/>
  <c r="O401" i="8"/>
  <c r="N401" i="8"/>
  <c r="M401" i="8"/>
  <c r="L401" i="8"/>
  <c r="K401" i="8"/>
  <c r="J401" i="8"/>
  <c r="I401" i="8"/>
  <c r="H401" i="8"/>
  <c r="G401" i="8"/>
  <c r="F401" i="8"/>
  <c r="E401" i="8"/>
  <c r="D401" i="8"/>
  <c r="AK400" i="8"/>
  <c r="AJ400" i="8"/>
  <c r="AI400" i="8"/>
  <c r="AH400" i="8"/>
  <c r="AG400" i="8"/>
  <c r="AF400" i="8"/>
  <c r="AE400" i="8"/>
  <c r="AD400" i="8"/>
  <c r="AC400" i="8"/>
  <c r="AB400" i="8"/>
  <c r="AA400" i="8"/>
  <c r="Z400" i="8"/>
  <c r="Y400" i="8"/>
  <c r="X400" i="8"/>
  <c r="W400" i="8"/>
  <c r="V400" i="8"/>
  <c r="U400" i="8"/>
  <c r="T400" i="8"/>
  <c r="S400" i="8"/>
  <c r="R400" i="8"/>
  <c r="Q400" i="8"/>
  <c r="P400" i="8"/>
  <c r="O400" i="8"/>
  <c r="N400" i="8"/>
  <c r="M400" i="8"/>
  <c r="L400" i="8"/>
  <c r="K400" i="8"/>
  <c r="J400" i="8"/>
  <c r="I400" i="8"/>
  <c r="H400" i="8"/>
  <c r="G400" i="8"/>
  <c r="F400" i="8"/>
  <c r="E400" i="8"/>
  <c r="D400" i="8"/>
  <c r="AK399" i="8"/>
  <c r="AJ399" i="8"/>
  <c r="AI399" i="8"/>
  <c r="AH399" i="8"/>
  <c r="AG399" i="8"/>
  <c r="AF399" i="8"/>
  <c r="AE399" i="8"/>
  <c r="AD399" i="8"/>
  <c r="AC399" i="8"/>
  <c r="AB399" i="8"/>
  <c r="AA399" i="8"/>
  <c r="Z399" i="8"/>
  <c r="Y399" i="8"/>
  <c r="X399" i="8"/>
  <c r="W399" i="8"/>
  <c r="V399" i="8"/>
  <c r="U399" i="8"/>
  <c r="T399" i="8"/>
  <c r="S399" i="8"/>
  <c r="R399" i="8"/>
  <c r="Q399" i="8"/>
  <c r="P399" i="8"/>
  <c r="O399" i="8"/>
  <c r="N399" i="8"/>
  <c r="M399" i="8"/>
  <c r="L399" i="8"/>
  <c r="K399" i="8"/>
  <c r="J399" i="8"/>
  <c r="I399" i="8"/>
  <c r="H399" i="8"/>
  <c r="G399" i="8"/>
  <c r="F399" i="8"/>
  <c r="E399" i="8"/>
  <c r="D399" i="8"/>
  <c r="AK398" i="8"/>
  <c r="AJ398" i="8"/>
  <c r="AI398" i="8"/>
  <c r="AH398" i="8"/>
  <c r="AG398" i="8"/>
  <c r="AF398" i="8"/>
  <c r="AE398" i="8"/>
  <c r="AD398" i="8"/>
  <c r="AC398" i="8"/>
  <c r="AB398" i="8"/>
  <c r="AA398" i="8"/>
  <c r="Z398" i="8"/>
  <c r="Y398" i="8"/>
  <c r="X398" i="8"/>
  <c r="W398" i="8"/>
  <c r="V398" i="8"/>
  <c r="U398" i="8"/>
  <c r="T398" i="8"/>
  <c r="S398" i="8"/>
  <c r="R398" i="8"/>
  <c r="Q398" i="8"/>
  <c r="P398" i="8"/>
  <c r="O398" i="8"/>
  <c r="N398" i="8"/>
  <c r="M398" i="8"/>
  <c r="L398" i="8"/>
  <c r="K398" i="8"/>
  <c r="J398" i="8"/>
  <c r="I398" i="8"/>
  <c r="H398" i="8"/>
  <c r="G398" i="8"/>
  <c r="F398" i="8"/>
  <c r="E398" i="8"/>
  <c r="D398" i="8"/>
  <c r="AK397" i="8"/>
  <c r="AJ397" i="8"/>
  <c r="AI397" i="8"/>
  <c r="AH397" i="8"/>
  <c r="AG397" i="8"/>
  <c r="AF397" i="8"/>
  <c r="AE397" i="8"/>
  <c r="AD397" i="8"/>
  <c r="AC397" i="8"/>
  <c r="AB397" i="8"/>
  <c r="AA397" i="8"/>
  <c r="Z397" i="8"/>
  <c r="Y397" i="8"/>
  <c r="X397" i="8"/>
  <c r="W397" i="8"/>
  <c r="V397" i="8"/>
  <c r="U397" i="8"/>
  <c r="T397" i="8"/>
  <c r="S397" i="8"/>
  <c r="R397" i="8"/>
  <c r="Q397" i="8"/>
  <c r="P397" i="8"/>
  <c r="O397" i="8"/>
  <c r="N397" i="8"/>
  <c r="M397" i="8"/>
  <c r="L397" i="8"/>
  <c r="K397" i="8"/>
  <c r="J397" i="8"/>
  <c r="I397" i="8"/>
  <c r="H397" i="8"/>
  <c r="G397" i="8"/>
  <c r="F397" i="8"/>
  <c r="E397" i="8"/>
  <c r="D397" i="8"/>
  <c r="AK396" i="8"/>
  <c r="AJ396" i="8"/>
  <c r="AI396" i="8"/>
  <c r="AH396" i="8"/>
  <c r="AG396" i="8"/>
  <c r="AF396" i="8"/>
  <c r="AE396" i="8"/>
  <c r="AD396" i="8"/>
  <c r="AC396" i="8"/>
  <c r="AB396" i="8"/>
  <c r="AA396" i="8"/>
  <c r="Z396" i="8"/>
  <c r="Y396" i="8"/>
  <c r="X396" i="8"/>
  <c r="W396" i="8"/>
  <c r="V396" i="8"/>
  <c r="U396" i="8"/>
  <c r="T396" i="8"/>
  <c r="S396" i="8"/>
  <c r="R396" i="8"/>
  <c r="Q396" i="8"/>
  <c r="P396" i="8"/>
  <c r="O396" i="8"/>
  <c r="N396" i="8"/>
  <c r="M396" i="8"/>
  <c r="L396" i="8"/>
  <c r="K396" i="8"/>
  <c r="J396" i="8"/>
  <c r="I396" i="8"/>
  <c r="H396" i="8"/>
  <c r="G396" i="8"/>
  <c r="F396" i="8"/>
  <c r="E396" i="8"/>
  <c r="D396" i="8"/>
  <c r="AK395" i="8"/>
  <c r="AJ395" i="8"/>
  <c r="AI395" i="8"/>
  <c r="AH395" i="8"/>
  <c r="AG395" i="8"/>
  <c r="AF395" i="8"/>
  <c r="AE395" i="8"/>
  <c r="AD395" i="8"/>
  <c r="AC395" i="8"/>
  <c r="AB395" i="8"/>
  <c r="AA395" i="8"/>
  <c r="Z395" i="8"/>
  <c r="Y395" i="8"/>
  <c r="X395" i="8"/>
  <c r="W395" i="8"/>
  <c r="V395" i="8"/>
  <c r="U395" i="8"/>
  <c r="T395" i="8"/>
  <c r="S395" i="8"/>
  <c r="R395" i="8"/>
  <c r="Q395" i="8"/>
  <c r="P395" i="8"/>
  <c r="O395" i="8"/>
  <c r="N395" i="8"/>
  <c r="M395" i="8"/>
  <c r="L395" i="8"/>
  <c r="K395" i="8"/>
  <c r="J395" i="8"/>
  <c r="I395" i="8"/>
  <c r="H395" i="8"/>
  <c r="G395" i="8"/>
  <c r="F395" i="8"/>
  <c r="E395" i="8"/>
  <c r="D395" i="8"/>
  <c r="AK394" i="8"/>
  <c r="AJ394" i="8"/>
  <c r="AI394" i="8"/>
  <c r="AH394" i="8"/>
  <c r="AG394" i="8"/>
  <c r="AF394" i="8"/>
  <c r="AE394" i="8"/>
  <c r="AD394" i="8"/>
  <c r="AC394" i="8"/>
  <c r="AB394" i="8"/>
  <c r="AA394" i="8"/>
  <c r="Z394" i="8"/>
  <c r="Y394" i="8"/>
  <c r="X394" i="8"/>
  <c r="W394" i="8"/>
  <c r="V394" i="8"/>
  <c r="U394" i="8"/>
  <c r="T394" i="8"/>
  <c r="S394" i="8"/>
  <c r="R394" i="8"/>
  <c r="Q394" i="8"/>
  <c r="P394" i="8"/>
  <c r="O394" i="8"/>
  <c r="N394" i="8"/>
  <c r="M394" i="8"/>
  <c r="L394" i="8"/>
  <c r="K394" i="8"/>
  <c r="J394" i="8"/>
  <c r="I394" i="8"/>
  <c r="H394" i="8"/>
  <c r="G394" i="8"/>
  <c r="F394" i="8"/>
  <c r="E394" i="8"/>
  <c r="D394" i="8"/>
  <c r="AK393" i="8"/>
  <c r="AJ393" i="8"/>
  <c r="AI393" i="8"/>
  <c r="AH393" i="8"/>
  <c r="AG393" i="8"/>
  <c r="AF393" i="8"/>
  <c r="AE393" i="8"/>
  <c r="AD393" i="8"/>
  <c r="AC393" i="8"/>
  <c r="AB393" i="8"/>
  <c r="AA393" i="8"/>
  <c r="Z393" i="8"/>
  <c r="Y393" i="8"/>
  <c r="X393" i="8"/>
  <c r="W393" i="8"/>
  <c r="V393" i="8"/>
  <c r="U393" i="8"/>
  <c r="T393" i="8"/>
  <c r="S393" i="8"/>
  <c r="R393" i="8"/>
  <c r="Q393" i="8"/>
  <c r="P393" i="8"/>
  <c r="O393" i="8"/>
  <c r="N393" i="8"/>
  <c r="M393" i="8"/>
  <c r="L393" i="8"/>
  <c r="K393" i="8"/>
  <c r="J393" i="8"/>
  <c r="I393" i="8"/>
  <c r="H393" i="8"/>
  <c r="G393" i="8"/>
  <c r="F393" i="8"/>
  <c r="E393" i="8"/>
  <c r="D393" i="8"/>
  <c r="AK392" i="8"/>
  <c r="AJ392" i="8"/>
  <c r="AI392" i="8"/>
  <c r="AH392" i="8"/>
  <c r="AG392" i="8"/>
  <c r="AF392" i="8"/>
  <c r="AE392" i="8"/>
  <c r="AD392" i="8"/>
  <c r="AC392" i="8"/>
  <c r="AB392" i="8"/>
  <c r="AA392" i="8"/>
  <c r="Z392" i="8"/>
  <c r="Y392" i="8"/>
  <c r="X392" i="8"/>
  <c r="W392" i="8"/>
  <c r="V392" i="8"/>
  <c r="U392" i="8"/>
  <c r="T392" i="8"/>
  <c r="S392" i="8"/>
  <c r="R392" i="8"/>
  <c r="Q392" i="8"/>
  <c r="P392" i="8"/>
  <c r="O392" i="8"/>
  <c r="N392" i="8"/>
  <c r="M392" i="8"/>
  <c r="L392" i="8"/>
  <c r="K392" i="8"/>
  <c r="J392" i="8"/>
  <c r="I392" i="8"/>
  <c r="H392" i="8"/>
  <c r="G392" i="8"/>
  <c r="F392" i="8"/>
  <c r="E392" i="8"/>
  <c r="D392" i="8"/>
  <c r="AK391" i="8"/>
  <c r="AJ391" i="8"/>
  <c r="AI391" i="8"/>
  <c r="AH391" i="8"/>
  <c r="AG391" i="8"/>
  <c r="AF391" i="8"/>
  <c r="AE391" i="8"/>
  <c r="AD391" i="8"/>
  <c r="AC391" i="8"/>
  <c r="AB391" i="8"/>
  <c r="AA391" i="8"/>
  <c r="Z391" i="8"/>
  <c r="Y391" i="8"/>
  <c r="X391" i="8"/>
  <c r="W391" i="8"/>
  <c r="V391" i="8"/>
  <c r="U391" i="8"/>
  <c r="T391" i="8"/>
  <c r="S391" i="8"/>
  <c r="R391" i="8"/>
  <c r="Q391" i="8"/>
  <c r="P391" i="8"/>
  <c r="O391" i="8"/>
  <c r="N391" i="8"/>
  <c r="M391" i="8"/>
  <c r="L391" i="8"/>
  <c r="K391" i="8"/>
  <c r="J391" i="8"/>
  <c r="I391" i="8"/>
  <c r="H391" i="8"/>
  <c r="G391" i="8"/>
  <c r="F391" i="8"/>
  <c r="E391" i="8"/>
  <c r="D391" i="8"/>
  <c r="AK390" i="8"/>
  <c r="AJ390" i="8"/>
  <c r="AI390" i="8"/>
  <c r="AH390" i="8"/>
  <c r="AG390" i="8"/>
  <c r="AF390" i="8"/>
  <c r="AE390" i="8"/>
  <c r="AD390" i="8"/>
  <c r="AC390" i="8"/>
  <c r="AB390" i="8"/>
  <c r="AA390" i="8"/>
  <c r="Z390" i="8"/>
  <c r="Y390" i="8"/>
  <c r="X390" i="8"/>
  <c r="W390" i="8"/>
  <c r="V390" i="8"/>
  <c r="U390" i="8"/>
  <c r="T390" i="8"/>
  <c r="S390" i="8"/>
  <c r="R390" i="8"/>
  <c r="Q390" i="8"/>
  <c r="P390" i="8"/>
  <c r="O390" i="8"/>
  <c r="N390" i="8"/>
  <c r="M390" i="8"/>
  <c r="L390" i="8"/>
  <c r="K390" i="8"/>
  <c r="J390" i="8"/>
  <c r="I390" i="8"/>
  <c r="H390" i="8"/>
  <c r="G390" i="8"/>
  <c r="F390" i="8"/>
  <c r="E390" i="8"/>
  <c r="D390" i="8"/>
  <c r="AK389" i="8"/>
  <c r="AJ389" i="8"/>
  <c r="AI389" i="8"/>
  <c r="AH389" i="8"/>
  <c r="AG389" i="8"/>
  <c r="AF389" i="8"/>
  <c r="AE389" i="8"/>
  <c r="AD389" i="8"/>
  <c r="AC389" i="8"/>
  <c r="AB389" i="8"/>
  <c r="AA389" i="8"/>
  <c r="Z389" i="8"/>
  <c r="Y389" i="8"/>
  <c r="X389" i="8"/>
  <c r="W389" i="8"/>
  <c r="V389" i="8"/>
  <c r="U389" i="8"/>
  <c r="T389" i="8"/>
  <c r="S389" i="8"/>
  <c r="R389" i="8"/>
  <c r="Q389" i="8"/>
  <c r="P389" i="8"/>
  <c r="O389" i="8"/>
  <c r="N389" i="8"/>
  <c r="M389" i="8"/>
  <c r="L389" i="8"/>
  <c r="K389" i="8"/>
  <c r="J389" i="8"/>
  <c r="I389" i="8"/>
  <c r="H389" i="8"/>
  <c r="G389" i="8"/>
  <c r="F389" i="8"/>
  <c r="E389" i="8"/>
  <c r="D389" i="8"/>
  <c r="AK388" i="8"/>
  <c r="AJ388" i="8"/>
  <c r="AI388" i="8"/>
  <c r="AH388" i="8"/>
  <c r="AG388" i="8"/>
  <c r="AF388" i="8"/>
  <c r="AE388" i="8"/>
  <c r="AD388" i="8"/>
  <c r="AC388" i="8"/>
  <c r="AB388" i="8"/>
  <c r="AA388" i="8"/>
  <c r="Z388" i="8"/>
  <c r="Y388" i="8"/>
  <c r="X388" i="8"/>
  <c r="W388" i="8"/>
  <c r="V388" i="8"/>
  <c r="U388" i="8"/>
  <c r="T388" i="8"/>
  <c r="S388" i="8"/>
  <c r="R388" i="8"/>
  <c r="Q388" i="8"/>
  <c r="P388" i="8"/>
  <c r="O388" i="8"/>
  <c r="N388" i="8"/>
  <c r="M388" i="8"/>
  <c r="L388" i="8"/>
  <c r="K388" i="8"/>
  <c r="J388" i="8"/>
  <c r="I388" i="8"/>
  <c r="H388" i="8"/>
  <c r="G388" i="8"/>
  <c r="F388" i="8"/>
  <c r="E388" i="8"/>
  <c r="D388" i="8"/>
  <c r="AK387" i="8"/>
  <c r="AJ387" i="8"/>
  <c r="AI387" i="8"/>
  <c r="AH387" i="8"/>
  <c r="AG387" i="8"/>
  <c r="AF387" i="8"/>
  <c r="AE387" i="8"/>
  <c r="AD387" i="8"/>
  <c r="AC387" i="8"/>
  <c r="AB387" i="8"/>
  <c r="AA387" i="8"/>
  <c r="Z387" i="8"/>
  <c r="Y387" i="8"/>
  <c r="X387" i="8"/>
  <c r="W387" i="8"/>
  <c r="V387" i="8"/>
  <c r="U387" i="8"/>
  <c r="T387" i="8"/>
  <c r="S387" i="8"/>
  <c r="R387" i="8"/>
  <c r="Q387" i="8"/>
  <c r="P387" i="8"/>
  <c r="O387" i="8"/>
  <c r="N387" i="8"/>
  <c r="M387" i="8"/>
  <c r="L387" i="8"/>
  <c r="K387" i="8"/>
  <c r="J387" i="8"/>
  <c r="I387" i="8"/>
  <c r="H387" i="8"/>
  <c r="G387" i="8"/>
  <c r="F387" i="8"/>
  <c r="E387" i="8"/>
  <c r="D387" i="8"/>
  <c r="AK386" i="8"/>
  <c r="AJ386" i="8"/>
  <c r="AI386" i="8"/>
  <c r="AH386" i="8"/>
  <c r="AG386" i="8"/>
  <c r="AF386" i="8"/>
  <c r="AE386" i="8"/>
  <c r="AD386" i="8"/>
  <c r="AC386" i="8"/>
  <c r="AB386" i="8"/>
  <c r="AA386" i="8"/>
  <c r="Z386" i="8"/>
  <c r="Y386" i="8"/>
  <c r="X386" i="8"/>
  <c r="W386" i="8"/>
  <c r="V386" i="8"/>
  <c r="U386" i="8"/>
  <c r="T386" i="8"/>
  <c r="S386" i="8"/>
  <c r="R386" i="8"/>
  <c r="Q386" i="8"/>
  <c r="P386" i="8"/>
  <c r="O386" i="8"/>
  <c r="N386" i="8"/>
  <c r="M386" i="8"/>
  <c r="L386" i="8"/>
  <c r="K386" i="8"/>
  <c r="J386" i="8"/>
  <c r="I386" i="8"/>
  <c r="H386" i="8"/>
  <c r="G386" i="8"/>
  <c r="F386" i="8"/>
  <c r="E386" i="8"/>
  <c r="D386" i="8"/>
  <c r="AK385" i="8"/>
  <c r="AJ385" i="8"/>
  <c r="AI385" i="8"/>
  <c r="AH385" i="8"/>
  <c r="AG385" i="8"/>
  <c r="AF385" i="8"/>
  <c r="AE385" i="8"/>
  <c r="AD385" i="8"/>
  <c r="AC385" i="8"/>
  <c r="AB385" i="8"/>
  <c r="AA385" i="8"/>
  <c r="Z385" i="8"/>
  <c r="Y385" i="8"/>
  <c r="X385" i="8"/>
  <c r="W385" i="8"/>
  <c r="V385" i="8"/>
  <c r="U385" i="8"/>
  <c r="T385" i="8"/>
  <c r="S385" i="8"/>
  <c r="R385" i="8"/>
  <c r="Q385" i="8"/>
  <c r="P385" i="8"/>
  <c r="O385" i="8"/>
  <c r="N385" i="8"/>
  <c r="M385" i="8"/>
  <c r="L385" i="8"/>
  <c r="K385" i="8"/>
  <c r="J385" i="8"/>
  <c r="I385" i="8"/>
  <c r="H385" i="8"/>
  <c r="G385" i="8"/>
  <c r="F385" i="8"/>
  <c r="E385" i="8"/>
  <c r="D385" i="8"/>
  <c r="AK384" i="8"/>
  <c r="AJ384" i="8"/>
  <c r="AI384" i="8"/>
  <c r="AH384" i="8"/>
  <c r="AG384" i="8"/>
  <c r="AF384" i="8"/>
  <c r="AE384" i="8"/>
  <c r="AD384" i="8"/>
  <c r="AC384" i="8"/>
  <c r="AB384" i="8"/>
  <c r="AA384" i="8"/>
  <c r="Z384" i="8"/>
  <c r="Y384" i="8"/>
  <c r="X384" i="8"/>
  <c r="W384" i="8"/>
  <c r="V384" i="8"/>
  <c r="U384" i="8"/>
  <c r="T384" i="8"/>
  <c r="S384" i="8"/>
  <c r="R384" i="8"/>
  <c r="Q384" i="8"/>
  <c r="P384" i="8"/>
  <c r="O384" i="8"/>
  <c r="N384" i="8"/>
  <c r="M384" i="8"/>
  <c r="L384" i="8"/>
  <c r="K384" i="8"/>
  <c r="J384" i="8"/>
  <c r="I384" i="8"/>
  <c r="H384" i="8"/>
  <c r="G384" i="8"/>
  <c r="F384" i="8"/>
  <c r="E384" i="8"/>
  <c r="D384" i="8"/>
  <c r="AK383" i="8"/>
  <c r="AJ383" i="8"/>
  <c r="AI383" i="8"/>
  <c r="AH383" i="8"/>
  <c r="AG383" i="8"/>
  <c r="AF383" i="8"/>
  <c r="AE383" i="8"/>
  <c r="AD383" i="8"/>
  <c r="AC383" i="8"/>
  <c r="AB383" i="8"/>
  <c r="AA383" i="8"/>
  <c r="Z383" i="8"/>
  <c r="Y383" i="8"/>
  <c r="X383" i="8"/>
  <c r="W383" i="8"/>
  <c r="V383" i="8"/>
  <c r="U383" i="8"/>
  <c r="T383" i="8"/>
  <c r="S383" i="8"/>
  <c r="R383" i="8"/>
  <c r="Q383" i="8"/>
  <c r="P383" i="8"/>
  <c r="O383" i="8"/>
  <c r="N383" i="8"/>
  <c r="M383" i="8"/>
  <c r="L383" i="8"/>
  <c r="K383" i="8"/>
  <c r="J383" i="8"/>
  <c r="I383" i="8"/>
  <c r="H383" i="8"/>
  <c r="G383" i="8"/>
  <c r="F383" i="8"/>
  <c r="E383" i="8"/>
  <c r="D383" i="8"/>
  <c r="AK382" i="8"/>
  <c r="AJ382" i="8"/>
  <c r="AI382" i="8"/>
  <c r="AH382" i="8"/>
  <c r="AG382" i="8"/>
  <c r="AF382" i="8"/>
  <c r="AE382" i="8"/>
  <c r="AD382" i="8"/>
  <c r="AC382" i="8"/>
  <c r="AB382" i="8"/>
  <c r="AA382" i="8"/>
  <c r="Z382" i="8"/>
  <c r="Y382" i="8"/>
  <c r="X382" i="8"/>
  <c r="W382" i="8"/>
  <c r="V382" i="8"/>
  <c r="U382" i="8"/>
  <c r="T382" i="8"/>
  <c r="S382" i="8"/>
  <c r="R382" i="8"/>
  <c r="Q382" i="8"/>
  <c r="P382" i="8"/>
  <c r="O382" i="8"/>
  <c r="N382" i="8"/>
  <c r="M382" i="8"/>
  <c r="L382" i="8"/>
  <c r="K382" i="8"/>
  <c r="J382" i="8"/>
  <c r="I382" i="8"/>
  <c r="H382" i="8"/>
  <c r="G382" i="8"/>
  <c r="F382" i="8"/>
  <c r="E382" i="8"/>
  <c r="D382" i="8"/>
  <c r="AK381" i="8"/>
  <c r="AJ381" i="8"/>
  <c r="AI381" i="8"/>
  <c r="AH381" i="8"/>
  <c r="AG381" i="8"/>
  <c r="AF381" i="8"/>
  <c r="AE381" i="8"/>
  <c r="AD381" i="8"/>
  <c r="AC381" i="8"/>
  <c r="AB381" i="8"/>
  <c r="AA381" i="8"/>
  <c r="Z381" i="8"/>
  <c r="Y381" i="8"/>
  <c r="X381" i="8"/>
  <c r="W381" i="8"/>
  <c r="V381" i="8"/>
  <c r="U381" i="8"/>
  <c r="T381" i="8"/>
  <c r="S381" i="8"/>
  <c r="R381" i="8"/>
  <c r="Q381" i="8"/>
  <c r="P381" i="8"/>
  <c r="O381" i="8"/>
  <c r="N381" i="8"/>
  <c r="M381" i="8"/>
  <c r="L381" i="8"/>
  <c r="K381" i="8"/>
  <c r="J381" i="8"/>
  <c r="I381" i="8"/>
  <c r="H381" i="8"/>
  <c r="G381" i="8"/>
  <c r="F381" i="8"/>
  <c r="E381" i="8"/>
  <c r="D381" i="8"/>
  <c r="AK380" i="8"/>
  <c r="AJ380" i="8"/>
  <c r="AI380" i="8"/>
  <c r="AH380" i="8"/>
  <c r="AG380" i="8"/>
  <c r="AF380" i="8"/>
  <c r="AE380" i="8"/>
  <c r="AD380" i="8"/>
  <c r="AC380" i="8"/>
  <c r="AB380" i="8"/>
  <c r="AA380" i="8"/>
  <c r="Z380" i="8"/>
  <c r="Y380" i="8"/>
  <c r="X380" i="8"/>
  <c r="W380" i="8"/>
  <c r="V380" i="8"/>
  <c r="U380" i="8"/>
  <c r="T380" i="8"/>
  <c r="S380" i="8"/>
  <c r="R380" i="8"/>
  <c r="Q380" i="8"/>
  <c r="P380" i="8"/>
  <c r="O380" i="8"/>
  <c r="N380" i="8"/>
  <c r="M380" i="8"/>
  <c r="L380" i="8"/>
  <c r="K380" i="8"/>
  <c r="J380" i="8"/>
  <c r="I380" i="8"/>
  <c r="H380" i="8"/>
  <c r="G380" i="8"/>
  <c r="F380" i="8"/>
  <c r="E380" i="8"/>
  <c r="D380" i="8"/>
  <c r="AK379" i="8"/>
  <c r="AJ379" i="8"/>
  <c r="AI379" i="8"/>
  <c r="AH379" i="8"/>
  <c r="AG379" i="8"/>
  <c r="AF379" i="8"/>
  <c r="AE379" i="8"/>
  <c r="AD379" i="8"/>
  <c r="AC379" i="8"/>
  <c r="AB379" i="8"/>
  <c r="AA379" i="8"/>
  <c r="Z379" i="8"/>
  <c r="Y379" i="8"/>
  <c r="X379" i="8"/>
  <c r="W379" i="8"/>
  <c r="V379" i="8"/>
  <c r="U379" i="8"/>
  <c r="T379" i="8"/>
  <c r="S379" i="8"/>
  <c r="R379" i="8"/>
  <c r="Q379" i="8"/>
  <c r="P379" i="8"/>
  <c r="O379" i="8"/>
  <c r="N379" i="8"/>
  <c r="M379" i="8"/>
  <c r="L379" i="8"/>
  <c r="K379" i="8"/>
  <c r="J379" i="8"/>
  <c r="I379" i="8"/>
  <c r="H379" i="8"/>
  <c r="G379" i="8"/>
  <c r="F379" i="8"/>
  <c r="E379" i="8"/>
  <c r="D379" i="8"/>
  <c r="AK378" i="8"/>
  <c r="AJ378" i="8"/>
  <c r="AI378" i="8"/>
  <c r="AH378" i="8"/>
  <c r="AG378" i="8"/>
  <c r="AF378" i="8"/>
  <c r="AE378" i="8"/>
  <c r="AD378" i="8"/>
  <c r="AC378" i="8"/>
  <c r="AB378" i="8"/>
  <c r="AA378" i="8"/>
  <c r="Z378" i="8"/>
  <c r="Y378" i="8"/>
  <c r="X378" i="8"/>
  <c r="W378" i="8"/>
  <c r="V378" i="8"/>
  <c r="U378" i="8"/>
  <c r="T378" i="8"/>
  <c r="S378" i="8"/>
  <c r="R378" i="8"/>
  <c r="Q378" i="8"/>
  <c r="P378" i="8"/>
  <c r="O378" i="8"/>
  <c r="N378" i="8"/>
  <c r="M378" i="8"/>
  <c r="L378" i="8"/>
  <c r="K378" i="8"/>
  <c r="J378" i="8"/>
  <c r="I378" i="8"/>
  <c r="H378" i="8"/>
  <c r="G378" i="8"/>
  <c r="F378" i="8"/>
  <c r="E378" i="8"/>
  <c r="D378" i="8"/>
  <c r="AK377" i="8"/>
  <c r="AJ377" i="8"/>
  <c r="AI377" i="8"/>
  <c r="AH377" i="8"/>
  <c r="AG377" i="8"/>
  <c r="AF377" i="8"/>
  <c r="AE377" i="8"/>
  <c r="AD377" i="8"/>
  <c r="AC377" i="8"/>
  <c r="AB377" i="8"/>
  <c r="AA377" i="8"/>
  <c r="Z377" i="8"/>
  <c r="Y377" i="8"/>
  <c r="X377" i="8"/>
  <c r="W377" i="8"/>
  <c r="V377" i="8"/>
  <c r="U377" i="8"/>
  <c r="T377" i="8"/>
  <c r="S377" i="8"/>
  <c r="R377" i="8"/>
  <c r="Q377" i="8"/>
  <c r="P377" i="8"/>
  <c r="O377" i="8"/>
  <c r="N377" i="8"/>
  <c r="M377" i="8"/>
  <c r="L377" i="8"/>
  <c r="K377" i="8"/>
  <c r="J377" i="8"/>
  <c r="I377" i="8"/>
  <c r="H377" i="8"/>
  <c r="G377" i="8"/>
  <c r="F377" i="8"/>
  <c r="E377" i="8"/>
  <c r="D377" i="8"/>
  <c r="AK376" i="8"/>
  <c r="AJ376" i="8"/>
  <c r="AI376" i="8"/>
  <c r="AH376" i="8"/>
  <c r="AG376" i="8"/>
  <c r="AF376" i="8"/>
  <c r="AE376" i="8"/>
  <c r="AD376" i="8"/>
  <c r="AC376" i="8"/>
  <c r="AB376" i="8"/>
  <c r="AA376" i="8"/>
  <c r="Z376" i="8"/>
  <c r="Y376" i="8"/>
  <c r="X376" i="8"/>
  <c r="W376" i="8"/>
  <c r="V376" i="8"/>
  <c r="U376" i="8"/>
  <c r="T376" i="8"/>
  <c r="S376" i="8"/>
  <c r="R376" i="8"/>
  <c r="Q376" i="8"/>
  <c r="P376" i="8"/>
  <c r="O376" i="8"/>
  <c r="N376" i="8"/>
  <c r="M376" i="8"/>
  <c r="L376" i="8"/>
  <c r="K376" i="8"/>
  <c r="J376" i="8"/>
  <c r="I376" i="8"/>
  <c r="H376" i="8"/>
  <c r="G376" i="8"/>
  <c r="F376" i="8"/>
  <c r="E376" i="8"/>
  <c r="D376" i="8"/>
  <c r="AK375" i="8"/>
  <c r="AJ375" i="8"/>
  <c r="AI375" i="8"/>
  <c r="AH375" i="8"/>
  <c r="AG375" i="8"/>
  <c r="AF375" i="8"/>
  <c r="AE375" i="8"/>
  <c r="AD375" i="8"/>
  <c r="AC375" i="8"/>
  <c r="AB375" i="8"/>
  <c r="AA375" i="8"/>
  <c r="Z375" i="8"/>
  <c r="Y375" i="8"/>
  <c r="X375" i="8"/>
  <c r="W375" i="8"/>
  <c r="V375" i="8"/>
  <c r="U375" i="8"/>
  <c r="T375" i="8"/>
  <c r="S375" i="8"/>
  <c r="R375" i="8"/>
  <c r="Q375" i="8"/>
  <c r="P375" i="8"/>
  <c r="O375" i="8"/>
  <c r="N375" i="8"/>
  <c r="M375" i="8"/>
  <c r="L375" i="8"/>
  <c r="K375" i="8"/>
  <c r="J375" i="8"/>
  <c r="I375" i="8"/>
  <c r="H375" i="8"/>
  <c r="G375" i="8"/>
  <c r="F375" i="8"/>
  <c r="E375" i="8"/>
  <c r="D375" i="8"/>
  <c r="AK374" i="8"/>
  <c r="AJ374" i="8"/>
  <c r="AI374" i="8"/>
  <c r="AH374" i="8"/>
  <c r="AG374" i="8"/>
  <c r="AF374" i="8"/>
  <c r="AE374" i="8"/>
  <c r="AD374" i="8"/>
  <c r="AC374" i="8"/>
  <c r="AB374" i="8"/>
  <c r="AA374" i="8"/>
  <c r="Z374" i="8"/>
  <c r="Y374" i="8"/>
  <c r="X374" i="8"/>
  <c r="W374" i="8"/>
  <c r="V374" i="8"/>
  <c r="U374" i="8"/>
  <c r="T374" i="8"/>
  <c r="S374" i="8"/>
  <c r="R374" i="8"/>
  <c r="Q374" i="8"/>
  <c r="P374" i="8"/>
  <c r="O374" i="8"/>
  <c r="N374" i="8"/>
  <c r="M374" i="8"/>
  <c r="L374" i="8"/>
  <c r="K374" i="8"/>
  <c r="J374" i="8"/>
  <c r="I374" i="8"/>
  <c r="H374" i="8"/>
  <c r="G374" i="8"/>
  <c r="F374" i="8"/>
  <c r="E374" i="8"/>
  <c r="D374" i="8"/>
  <c r="AK373" i="8"/>
  <c r="AJ373" i="8"/>
  <c r="AI373" i="8"/>
  <c r="AH373" i="8"/>
  <c r="AG373" i="8"/>
  <c r="AF373" i="8"/>
  <c r="AE373" i="8"/>
  <c r="AD373" i="8"/>
  <c r="AC373" i="8"/>
  <c r="AB373" i="8"/>
  <c r="AA373" i="8"/>
  <c r="Z373" i="8"/>
  <c r="Y373" i="8"/>
  <c r="X373" i="8"/>
  <c r="W373" i="8"/>
  <c r="V373" i="8"/>
  <c r="U373" i="8"/>
  <c r="T373" i="8"/>
  <c r="S373" i="8"/>
  <c r="R373" i="8"/>
  <c r="Q373" i="8"/>
  <c r="P373" i="8"/>
  <c r="O373" i="8"/>
  <c r="N373" i="8"/>
  <c r="M373" i="8"/>
  <c r="L373" i="8"/>
  <c r="K373" i="8"/>
  <c r="J373" i="8"/>
  <c r="I373" i="8"/>
  <c r="H373" i="8"/>
  <c r="G373" i="8"/>
  <c r="F373" i="8"/>
  <c r="E373" i="8"/>
  <c r="D373" i="8"/>
  <c r="AK372" i="8"/>
  <c r="AJ372" i="8"/>
  <c r="AI372" i="8"/>
  <c r="AH372" i="8"/>
  <c r="AG372" i="8"/>
  <c r="AF372" i="8"/>
  <c r="AE372" i="8"/>
  <c r="AD372" i="8"/>
  <c r="AC372" i="8"/>
  <c r="AB372" i="8"/>
  <c r="AA372" i="8"/>
  <c r="Z372" i="8"/>
  <c r="Y372" i="8"/>
  <c r="X372" i="8"/>
  <c r="W372" i="8"/>
  <c r="V372" i="8"/>
  <c r="U372" i="8"/>
  <c r="T372" i="8"/>
  <c r="S372" i="8"/>
  <c r="R372" i="8"/>
  <c r="Q372" i="8"/>
  <c r="P372" i="8"/>
  <c r="O372" i="8"/>
  <c r="N372" i="8"/>
  <c r="M372" i="8"/>
  <c r="L372" i="8"/>
  <c r="K372" i="8"/>
  <c r="J372" i="8"/>
  <c r="I372" i="8"/>
  <c r="H372" i="8"/>
  <c r="G372" i="8"/>
  <c r="F372" i="8"/>
  <c r="E372" i="8"/>
  <c r="D372" i="8"/>
  <c r="AK371" i="8"/>
  <c r="AJ371" i="8"/>
  <c r="AI371" i="8"/>
  <c r="AH371" i="8"/>
  <c r="AG371" i="8"/>
  <c r="AF371" i="8"/>
  <c r="AE371" i="8"/>
  <c r="AD371" i="8"/>
  <c r="AC371" i="8"/>
  <c r="AB371" i="8"/>
  <c r="AA371" i="8"/>
  <c r="Z371" i="8"/>
  <c r="Y371" i="8"/>
  <c r="X371" i="8"/>
  <c r="W371" i="8"/>
  <c r="V371" i="8"/>
  <c r="U371" i="8"/>
  <c r="T371" i="8"/>
  <c r="S371" i="8"/>
  <c r="R371" i="8"/>
  <c r="Q371" i="8"/>
  <c r="P371" i="8"/>
  <c r="O371" i="8"/>
  <c r="N371" i="8"/>
  <c r="M371" i="8"/>
  <c r="L371" i="8"/>
  <c r="K371" i="8"/>
  <c r="J371" i="8"/>
  <c r="I371" i="8"/>
  <c r="H371" i="8"/>
  <c r="G371" i="8"/>
  <c r="F371" i="8"/>
  <c r="E371" i="8"/>
  <c r="D371" i="8"/>
  <c r="AK370" i="8"/>
  <c r="AJ370" i="8"/>
  <c r="AI370" i="8"/>
  <c r="AH370" i="8"/>
  <c r="AG370" i="8"/>
  <c r="AF370" i="8"/>
  <c r="AE370" i="8"/>
  <c r="AD370" i="8"/>
  <c r="AC370" i="8"/>
  <c r="AB370" i="8"/>
  <c r="AA370" i="8"/>
  <c r="Z370" i="8"/>
  <c r="Y370" i="8"/>
  <c r="X370" i="8"/>
  <c r="W370" i="8"/>
  <c r="V370" i="8"/>
  <c r="U370" i="8"/>
  <c r="T370" i="8"/>
  <c r="S370" i="8"/>
  <c r="R370" i="8"/>
  <c r="Q370" i="8"/>
  <c r="P370" i="8"/>
  <c r="O370" i="8"/>
  <c r="N370" i="8"/>
  <c r="M370" i="8"/>
  <c r="L370" i="8"/>
  <c r="K370" i="8"/>
  <c r="J370" i="8"/>
  <c r="I370" i="8"/>
  <c r="H370" i="8"/>
  <c r="G370" i="8"/>
  <c r="F370" i="8"/>
  <c r="E370" i="8"/>
  <c r="D370" i="8"/>
  <c r="AK369" i="8"/>
  <c r="AJ369" i="8"/>
  <c r="AI369" i="8"/>
  <c r="AH369" i="8"/>
  <c r="AG369" i="8"/>
  <c r="AF369" i="8"/>
  <c r="AE369" i="8"/>
  <c r="AD369" i="8"/>
  <c r="AC369" i="8"/>
  <c r="AB369" i="8"/>
  <c r="AA369" i="8"/>
  <c r="Z369" i="8"/>
  <c r="Y369" i="8"/>
  <c r="X369" i="8"/>
  <c r="W369" i="8"/>
  <c r="V369" i="8"/>
  <c r="U369" i="8"/>
  <c r="T369" i="8"/>
  <c r="S369" i="8"/>
  <c r="R369" i="8"/>
  <c r="Q369" i="8"/>
  <c r="P369" i="8"/>
  <c r="O369" i="8"/>
  <c r="N369" i="8"/>
  <c r="M369" i="8"/>
  <c r="L369" i="8"/>
  <c r="K369" i="8"/>
  <c r="J369" i="8"/>
  <c r="I369" i="8"/>
  <c r="H369" i="8"/>
  <c r="G369" i="8"/>
  <c r="F369" i="8"/>
  <c r="E369" i="8"/>
  <c r="D369" i="8"/>
  <c r="AK368" i="8"/>
  <c r="AJ368" i="8"/>
  <c r="AI368" i="8"/>
  <c r="AH368" i="8"/>
  <c r="AG368" i="8"/>
  <c r="AF368" i="8"/>
  <c r="AE368" i="8"/>
  <c r="AD368" i="8"/>
  <c r="AC368" i="8"/>
  <c r="AB368" i="8"/>
  <c r="AA368" i="8"/>
  <c r="Z368" i="8"/>
  <c r="Y368" i="8"/>
  <c r="X368" i="8"/>
  <c r="W368" i="8"/>
  <c r="V368" i="8"/>
  <c r="U368" i="8"/>
  <c r="T368" i="8"/>
  <c r="S368" i="8"/>
  <c r="R368" i="8"/>
  <c r="Q368" i="8"/>
  <c r="P368" i="8"/>
  <c r="O368" i="8"/>
  <c r="N368" i="8"/>
  <c r="M368" i="8"/>
  <c r="L368" i="8"/>
  <c r="K368" i="8"/>
  <c r="J368" i="8"/>
  <c r="I368" i="8"/>
  <c r="H368" i="8"/>
  <c r="G368" i="8"/>
  <c r="F368" i="8"/>
  <c r="E368" i="8"/>
  <c r="D368" i="8"/>
  <c r="AK367" i="8"/>
  <c r="AJ367" i="8"/>
  <c r="AI367" i="8"/>
  <c r="AH367" i="8"/>
  <c r="AG367" i="8"/>
  <c r="AF367" i="8"/>
  <c r="AE367" i="8"/>
  <c r="AD367" i="8"/>
  <c r="AC367" i="8"/>
  <c r="AB367" i="8"/>
  <c r="AA367" i="8"/>
  <c r="Z367" i="8"/>
  <c r="Y367" i="8"/>
  <c r="X367" i="8"/>
  <c r="W367" i="8"/>
  <c r="V367" i="8"/>
  <c r="U367" i="8"/>
  <c r="T367" i="8"/>
  <c r="S367" i="8"/>
  <c r="R367" i="8"/>
  <c r="Q367" i="8"/>
  <c r="P367" i="8"/>
  <c r="O367" i="8"/>
  <c r="N367" i="8"/>
  <c r="M367" i="8"/>
  <c r="L367" i="8"/>
  <c r="K367" i="8"/>
  <c r="J367" i="8"/>
  <c r="I367" i="8"/>
  <c r="H367" i="8"/>
  <c r="G367" i="8"/>
  <c r="F367" i="8"/>
  <c r="E367" i="8"/>
  <c r="D367" i="8"/>
  <c r="AK366" i="8"/>
  <c r="AJ366" i="8"/>
  <c r="AI366" i="8"/>
  <c r="AH366" i="8"/>
  <c r="AG366" i="8"/>
  <c r="AF366" i="8"/>
  <c r="AE366" i="8"/>
  <c r="AD366" i="8"/>
  <c r="AC366" i="8"/>
  <c r="AB366" i="8"/>
  <c r="AA366" i="8"/>
  <c r="Z366" i="8"/>
  <c r="Y366" i="8"/>
  <c r="X366" i="8"/>
  <c r="W366" i="8"/>
  <c r="V366" i="8"/>
  <c r="U366" i="8"/>
  <c r="T366" i="8"/>
  <c r="S366" i="8"/>
  <c r="R366" i="8"/>
  <c r="Q366" i="8"/>
  <c r="P366" i="8"/>
  <c r="O366" i="8"/>
  <c r="N366" i="8"/>
  <c r="M366" i="8"/>
  <c r="L366" i="8"/>
  <c r="K366" i="8"/>
  <c r="J366" i="8"/>
  <c r="I366" i="8"/>
  <c r="H366" i="8"/>
  <c r="G366" i="8"/>
  <c r="F366" i="8"/>
  <c r="E366" i="8"/>
  <c r="D366" i="8"/>
  <c r="AK365" i="8"/>
  <c r="AJ365" i="8"/>
  <c r="AI365" i="8"/>
  <c r="AH365" i="8"/>
  <c r="AG365" i="8"/>
  <c r="AF365" i="8"/>
  <c r="AE365" i="8"/>
  <c r="AD365" i="8"/>
  <c r="AC365" i="8"/>
  <c r="AB365" i="8"/>
  <c r="AA365" i="8"/>
  <c r="Z365" i="8"/>
  <c r="Y365" i="8"/>
  <c r="X365" i="8"/>
  <c r="W365" i="8"/>
  <c r="V365" i="8"/>
  <c r="U365" i="8"/>
  <c r="T365" i="8"/>
  <c r="S365" i="8"/>
  <c r="R365" i="8"/>
  <c r="Q365" i="8"/>
  <c r="P365" i="8"/>
  <c r="O365" i="8"/>
  <c r="N365" i="8"/>
  <c r="M365" i="8"/>
  <c r="L365" i="8"/>
  <c r="K365" i="8"/>
  <c r="J365" i="8"/>
  <c r="I365" i="8"/>
  <c r="H365" i="8"/>
  <c r="G365" i="8"/>
  <c r="F365" i="8"/>
  <c r="E365" i="8"/>
  <c r="D365" i="8"/>
  <c r="AK364" i="8"/>
  <c r="AJ364" i="8"/>
  <c r="AI364" i="8"/>
  <c r="AH364" i="8"/>
  <c r="AG364" i="8"/>
  <c r="AF364" i="8"/>
  <c r="AE364" i="8"/>
  <c r="AD364" i="8"/>
  <c r="AC364" i="8"/>
  <c r="AB364" i="8"/>
  <c r="AA364" i="8"/>
  <c r="Z364" i="8"/>
  <c r="Y364" i="8"/>
  <c r="X364" i="8"/>
  <c r="W364" i="8"/>
  <c r="V364" i="8"/>
  <c r="U364" i="8"/>
  <c r="T364" i="8"/>
  <c r="S364" i="8"/>
  <c r="R364" i="8"/>
  <c r="Q364" i="8"/>
  <c r="P364" i="8"/>
  <c r="O364" i="8"/>
  <c r="N364" i="8"/>
  <c r="M364" i="8"/>
  <c r="L364" i="8"/>
  <c r="K364" i="8"/>
  <c r="J364" i="8"/>
  <c r="I364" i="8"/>
  <c r="H364" i="8"/>
  <c r="G364" i="8"/>
  <c r="F364" i="8"/>
  <c r="E364" i="8"/>
  <c r="D364" i="8"/>
  <c r="AK363" i="8"/>
  <c r="AJ363" i="8"/>
  <c r="AI363" i="8"/>
  <c r="AH363" i="8"/>
  <c r="AG363" i="8"/>
  <c r="AF363" i="8"/>
  <c r="AE363" i="8"/>
  <c r="AD363" i="8"/>
  <c r="AC363" i="8"/>
  <c r="AB363" i="8"/>
  <c r="AA363" i="8"/>
  <c r="Z363" i="8"/>
  <c r="Y363" i="8"/>
  <c r="X363" i="8"/>
  <c r="W363" i="8"/>
  <c r="V363" i="8"/>
  <c r="U363" i="8"/>
  <c r="T363" i="8"/>
  <c r="S363" i="8"/>
  <c r="R363" i="8"/>
  <c r="Q363" i="8"/>
  <c r="P363" i="8"/>
  <c r="O363" i="8"/>
  <c r="N363" i="8"/>
  <c r="M363" i="8"/>
  <c r="L363" i="8"/>
  <c r="K363" i="8"/>
  <c r="J363" i="8"/>
  <c r="I363" i="8"/>
  <c r="H363" i="8"/>
  <c r="G363" i="8"/>
  <c r="F363" i="8"/>
  <c r="E363" i="8"/>
  <c r="D363" i="8"/>
  <c r="AK362" i="8"/>
  <c r="AJ362" i="8"/>
  <c r="AI362" i="8"/>
  <c r="AH362" i="8"/>
  <c r="AG362" i="8"/>
  <c r="AF362" i="8"/>
  <c r="AE362" i="8"/>
  <c r="AD362" i="8"/>
  <c r="AC362" i="8"/>
  <c r="AB362" i="8"/>
  <c r="AA362" i="8"/>
  <c r="Z362" i="8"/>
  <c r="Y362" i="8"/>
  <c r="X362" i="8"/>
  <c r="W362" i="8"/>
  <c r="V362" i="8"/>
  <c r="U362" i="8"/>
  <c r="T362" i="8"/>
  <c r="S362" i="8"/>
  <c r="R362" i="8"/>
  <c r="Q362" i="8"/>
  <c r="P362" i="8"/>
  <c r="O362" i="8"/>
  <c r="N362" i="8"/>
  <c r="M362" i="8"/>
  <c r="L362" i="8"/>
  <c r="K362" i="8"/>
  <c r="J362" i="8"/>
  <c r="I362" i="8"/>
  <c r="H362" i="8"/>
  <c r="G362" i="8"/>
  <c r="F362" i="8"/>
  <c r="E362" i="8"/>
  <c r="D362" i="8"/>
  <c r="AK361" i="8"/>
  <c r="AJ361" i="8"/>
  <c r="AI361" i="8"/>
  <c r="AH361" i="8"/>
  <c r="AG361" i="8"/>
  <c r="AF361" i="8"/>
  <c r="AE361" i="8"/>
  <c r="AD361" i="8"/>
  <c r="AC361" i="8"/>
  <c r="AB361" i="8"/>
  <c r="AA361" i="8"/>
  <c r="Z361" i="8"/>
  <c r="Y361" i="8"/>
  <c r="X361" i="8"/>
  <c r="W361" i="8"/>
  <c r="V361" i="8"/>
  <c r="U361" i="8"/>
  <c r="T361" i="8"/>
  <c r="S361" i="8"/>
  <c r="R361" i="8"/>
  <c r="Q361" i="8"/>
  <c r="P361" i="8"/>
  <c r="O361" i="8"/>
  <c r="N361" i="8"/>
  <c r="M361" i="8"/>
  <c r="L361" i="8"/>
  <c r="K361" i="8"/>
  <c r="J361" i="8"/>
  <c r="I361" i="8"/>
  <c r="H361" i="8"/>
  <c r="G361" i="8"/>
  <c r="F361" i="8"/>
  <c r="E361" i="8"/>
  <c r="D361" i="8"/>
  <c r="AK360" i="8"/>
  <c r="AJ360" i="8"/>
  <c r="AI360" i="8"/>
  <c r="AH360" i="8"/>
  <c r="AG360" i="8"/>
  <c r="AF360" i="8"/>
  <c r="AE360" i="8"/>
  <c r="AD360" i="8"/>
  <c r="AC360" i="8"/>
  <c r="AB360" i="8"/>
  <c r="AA360" i="8"/>
  <c r="Z360" i="8"/>
  <c r="Y360" i="8"/>
  <c r="X360" i="8"/>
  <c r="W360" i="8"/>
  <c r="V360" i="8"/>
  <c r="U360" i="8"/>
  <c r="T360" i="8"/>
  <c r="S360" i="8"/>
  <c r="R360" i="8"/>
  <c r="Q360" i="8"/>
  <c r="P360" i="8"/>
  <c r="O360" i="8"/>
  <c r="N360" i="8"/>
  <c r="M360" i="8"/>
  <c r="L360" i="8"/>
  <c r="K360" i="8"/>
  <c r="J360" i="8"/>
  <c r="I360" i="8"/>
  <c r="H360" i="8"/>
  <c r="G360" i="8"/>
  <c r="F360" i="8"/>
  <c r="E360" i="8"/>
  <c r="D360" i="8"/>
  <c r="AK359" i="8"/>
  <c r="AJ359" i="8"/>
  <c r="AI359" i="8"/>
  <c r="AH359" i="8"/>
  <c r="AG359" i="8"/>
  <c r="AF359" i="8"/>
  <c r="AE359" i="8"/>
  <c r="AD359" i="8"/>
  <c r="AC359" i="8"/>
  <c r="AB359" i="8"/>
  <c r="AA359" i="8"/>
  <c r="Z359" i="8"/>
  <c r="Y359" i="8"/>
  <c r="X359" i="8"/>
  <c r="W359" i="8"/>
  <c r="V359" i="8"/>
  <c r="U359" i="8"/>
  <c r="T359" i="8"/>
  <c r="S359" i="8"/>
  <c r="R359" i="8"/>
  <c r="Q359" i="8"/>
  <c r="P359" i="8"/>
  <c r="O359" i="8"/>
  <c r="N359" i="8"/>
  <c r="M359" i="8"/>
  <c r="L359" i="8"/>
  <c r="K359" i="8"/>
  <c r="J359" i="8"/>
  <c r="I359" i="8"/>
  <c r="H359" i="8"/>
  <c r="G359" i="8"/>
  <c r="F359" i="8"/>
  <c r="E359" i="8"/>
  <c r="D359" i="8"/>
  <c r="AK358" i="8"/>
  <c r="AJ358" i="8"/>
  <c r="AI358" i="8"/>
  <c r="AH358" i="8"/>
  <c r="AG358" i="8"/>
  <c r="AF358" i="8"/>
  <c r="AE358" i="8"/>
  <c r="AD358" i="8"/>
  <c r="AC358" i="8"/>
  <c r="AB358" i="8"/>
  <c r="AA358" i="8"/>
  <c r="Z358" i="8"/>
  <c r="Y358" i="8"/>
  <c r="X358" i="8"/>
  <c r="W358" i="8"/>
  <c r="V358" i="8"/>
  <c r="U358" i="8"/>
  <c r="T358" i="8"/>
  <c r="S358" i="8"/>
  <c r="R358" i="8"/>
  <c r="Q358" i="8"/>
  <c r="P358" i="8"/>
  <c r="O358" i="8"/>
  <c r="N358" i="8"/>
  <c r="M358" i="8"/>
  <c r="L358" i="8"/>
  <c r="K358" i="8"/>
  <c r="J358" i="8"/>
  <c r="I358" i="8"/>
  <c r="H358" i="8"/>
  <c r="G358" i="8"/>
  <c r="F358" i="8"/>
  <c r="E358" i="8"/>
  <c r="D358" i="8"/>
  <c r="AK357" i="8"/>
  <c r="AJ357" i="8"/>
  <c r="AI357" i="8"/>
  <c r="AH357" i="8"/>
  <c r="AG357" i="8"/>
  <c r="AF357" i="8"/>
  <c r="AE357" i="8"/>
  <c r="AD357" i="8"/>
  <c r="AC357" i="8"/>
  <c r="AB357" i="8"/>
  <c r="AA357" i="8"/>
  <c r="Z357" i="8"/>
  <c r="Y357" i="8"/>
  <c r="X357" i="8"/>
  <c r="W357" i="8"/>
  <c r="V357" i="8"/>
  <c r="U357" i="8"/>
  <c r="T357" i="8"/>
  <c r="S357" i="8"/>
  <c r="R357" i="8"/>
  <c r="Q357" i="8"/>
  <c r="P357" i="8"/>
  <c r="O357" i="8"/>
  <c r="N357" i="8"/>
  <c r="M357" i="8"/>
  <c r="L357" i="8"/>
  <c r="K357" i="8"/>
  <c r="J357" i="8"/>
  <c r="I357" i="8"/>
  <c r="H357" i="8"/>
  <c r="G357" i="8"/>
  <c r="F357" i="8"/>
  <c r="E357" i="8"/>
  <c r="D357" i="8"/>
  <c r="AK356" i="8"/>
  <c r="AJ356" i="8"/>
  <c r="AI356" i="8"/>
  <c r="AH356" i="8"/>
  <c r="AG356" i="8"/>
  <c r="AF356" i="8"/>
  <c r="AE356" i="8"/>
  <c r="AD356" i="8"/>
  <c r="AC356" i="8"/>
  <c r="AB356" i="8"/>
  <c r="AA356" i="8"/>
  <c r="Z356" i="8"/>
  <c r="Y356" i="8"/>
  <c r="X356" i="8"/>
  <c r="W356" i="8"/>
  <c r="V356" i="8"/>
  <c r="U356" i="8"/>
  <c r="T356" i="8"/>
  <c r="S356" i="8"/>
  <c r="R356" i="8"/>
  <c r="Q356" i="8"/>
  <c r="P356" i="8"/>
  <c r="O356" i="8"/>
  <c r="N356" i="8"/>
  <c r="M356" i="8"/>
  <c r="L356" i="8"/>
  <c r="K356" i="8"/>
  <c r="J356" i="8"/>
  <c r="I356" i="8"/>
  <c r="H356" i="8"/>
  <c r="G356" i="8"/>
  <c r="F356" i="8"/>
  <c r="E356" i="8"/>
  <c r="D356" i="8"/>
  <c r="AK355" i="8"/>
  <c r="AJ355" i="8"/>
  <c r="AI355" i="8"/>
  <c r="AH355" i="8"/>
  <c r="AG355" i="8"/>
  <c r="AF355" i="8"/>
  <c r="AE355" i="8"/>
  <c r="AD355" i="8"/>
  <c r="AC355" i="8"/>
  <c r="AB355" i="8"/>
  <c r="AA355" i="8"/>
  <c r="Z355" i="8"/>
  <c r="Y355" i="8"/>
  <c r="X355" i="8"/>
  <c r="W355" i="8"/>
  <c r="V355" i="8"/>
  <c r="U355" i="8"/>
  <c r="T355" i="8"/>
  <c r="S355" i="8"/>
  <c r="R355" i="8"/>
  <c r="Q355" i="8"/>
  <c r="P355" i="8"/>
  <c r="O355" i="8"/>
  <c r="N355" i="8"/>
  <c r="M355" i="8"/>
  <c r="L355" i="8"/>
  <c r="K355" i="8"/>
  <c r="J355" i="8"/>
  <c r="I355" i="8"/>
  <c r="H355" i="8"/>
  <c r="G355" i="8"/>
  <c r="F355" i="8"/>
  <c r="E355" i="8"/>
  <c r="D355" i="8"/>
  <c r="AK354" i="8"/>
  <c r="AJ354" i="8"/>
  <c r="AI354" i="8"/>
  <c r="AH354" i="8"/>
  <c r="AG354" i="8"/>
  <c r="AF354" i="8"/>
  <c r="AE354" i="8"/>
  <c r="AD354" i="8"/>
  <c r="AC354" i="8"/>
  <c r="AB354" i="8"/>
  <c r="AA354" i="8"/>
  <c r="Z354" i="8"/>
  <c r="Y354" i="8"/>
  <c r="X354" i="8"/>
  <c r="W354" i="8"/>
  <c r="V354" i="8"/>
  <c r="U354" i="8"/>
  <c r="T354" i="8"/>
  <c r="S354" i="8"/>
  <c r="R354" i="8"/>
  <c r="Q354" i="8"/>
  <c r="P354" i="8"/>
  <c r="O354" i="8"/>
  <c r="N354" i="8"/>
  <c r="M354" i="8"/>
  <c r="L354" i="8"/>
  <c r="K354" i="8"/>
  <c r="J354" i="8"/>
  <c r="I354" i="8"/>
  <c r="H354" i="8"/>
  <c r="G354" i="8"/>
  <c r="F354" i="8"/>
  <c r="E354" i="8"/>
  <c r="D354" i="8"/>
  <c r="AK353" i="8"/>
  <c r="AJ353" i="8"/>
  <c r="AI353" i="8"/>
  <c r="AH353" i="8"/>
  <c r="AG353" i="8"/>
  <c r="AF353" i="8"/>
  <c r="AE353" i="8"/>
  <c r="AD353" i="8"/>
  <c r="AC353" i="8"/>
  <c r="AB353" i="8"/>
  <c r="AA353" i="8"/>
  <c r="Z353" i="8"/>
  <c r="Y353" i="8"/>
  <c r="X353" i="8"/>
  <c r="W353" i="8"/>
  <c r="V353" i="8"/>
  <c r="U353" i="8"/>
  <c r="T353" i="8"/>
  <c r="S353" i="8"/>
  <c r="R353" i="8"/>
  <c r="Q353" i="8"/>
  <c r="P353" i="8"/>
  <c r="O353" i="8"/>
  <c r="N353" i="8"/>
  <c r="M353" i="8"/>
  <c r="L353" i="8"/>
  <c r="K353" i="8"/>
  <c r="J353" i="8"/>
  <c r="I353" i="8"/>
  <c r="H353" i="8"/>
  <c r="G353" i="8"/>
  <c r="F353" i="8"/>
  <c r="E353" i="8"/>
  <c r="D353" i="8"/>
  <c r="AK352" i="8"/>
  <c r="AJ352" i="8"/>
  <c r="AI352" i="8"/>
  <c r="AH352" i="8"/>
  <c r="AG352" i="8"/>
  <c r="AF352" i="8"/>
  <c r="AE352" i="8"/>
  <c r="AD352" i="8"/>
  <c r="AC352" i="8"/>
  <c r="AB352" i="8"/>
  <c r="AA352" i="8"/>
  <c r="Z352" i="8"/>
  <c r="Y352" i="8"/>
  <c r="X352" i="8"/>
  <c r="W352" i="8"/>
  <c r="V352" i="8"/>
  <c r="U352" i="8"/>
  <c r="T352" i="8"/>
  <c r="S352" i="8"/>
  <c r="R352" i="8"/>
  <c r="Q352" i="8"/>
  <c r="P352" i="8"/>
  <c r="O352" i="8"/>
  <c r="N352" i="8"/>
  <c r="M352" i="8"/>
  <c r="L352" i="8"/>
  <c r="K352" i="8"/>
  <c r="J352" i="8"/>
  <c r="I352" i="8"/>
  <c r="H352" i="8"/>
  <c r="G352" i="8"/>
  <c r="F352" i="8"/>
  <c r="E352" i="8"/>
  <c r="D352" i="8"/>
  <c r="AK351" i="8"/>
  <c r="AJ351" i="8"/>
  <c r="AI351" i="8"/>
  <c r="AH351" i="8"/>
  <c r="AG351" i="8"/>
  <c r="AF351" i="8"/>
  <c r="AE351" i="8"/>
  <c r="AD351" i="8"/>
  <c r="AC351" i="8"/>
  <c r="AB351" i="8"/>
  <c r="AA351" i="8"/>
  <c r="Z351" i="8"/>
  <c r="Y351" i="8"/>
  <c r="X351" i="8"/>
  <c r="W351" i="8"/>
  <c r="V351" i="8"/>
  <c r="U351" i="8"/>
  <c r="T351" i="8"/>
  <c r="S351" i="8"/>
  <c r="R351" i="8"/>
  <c r="Q351" i="8"/>
  <c r="P351" i="8"/>
  <c r="O351" i="8"/>
  <c r="N351" i="8"/>
  <c r="M351" i="8"/>
  <c r="L351" i="8"/>
  <c r="K351" i="8"/>
  <c r="J351" i="8"/>
  <c r="I351" i="8"/>
  <c r="H351" i="8"/>
  <c r="G351" i="8"/>
  <c r="F351" i="8"/>
  <c r="E351" i="8"/>
  <c r="D351" i="8"/>
  <c r="AK350" i="8"/>
  <c r="AJ350" i="8"/>
  <c r="AI350" i="8"/>
  <c r="AH350" i="8"/>
  <c r="AG350" i="8"/>
  <c r="AF350" i="8"/>
  <c r="AE350" i="8"/>
  <c r="AD350" i="8"/>
  <c r="AC350" i="8"/>
  <c r="AB350" i="8"/>
  <c r="AA350" i="8"/>
  <c r="Z350" i="8"/>
  <c r="Y350" i="8"/>
  <c r="X350" i="8"/>
  <c r="W350" i="8"/>
  <c r="V350" i="8"/>
  <c r="U350" i="8"/>
  <c r="T350" i="8"/>
  <c r="S350" i="8"/>
  <c r="R350" i="8"/>
  <c r="Q350" i="8"/>
  <c r="P350" i="8"/>
  <c r="O350" i="8"/>
  <c r="N350" i="8"/>
  <c r="M350" i="8"/>
  <c r="L350" i="8"/>
  <c r="K350" i="8"/>
  <c r="J350" i="8"/>
  <c r="I350" i="8"/>
  <c r="H350" i="8"/>
  <c r="G350" i="8"/>
  <c r="F350" i="8"/>
  <c r="E350" i="8"/>
  <c r="D350" i="8"/>
  <c r="AK349" i="8"/>
  <c r="AJ349" i="8"/>
  <c r="AI349" i="8"/>
  <c r="AH349" i="8"/>
  <c r="AG349" i="8"/>
  <c r="AF349" i="8"/>
  <c r="AE349" i="8"/>
  <c r="AD349" i="8"/>
  <c r="AC349" i="8"/>
  <c r="AB349" i="8"/>
  <c r="AA349" i="8"/>
  <c r="Z349" i="8"/>
  <c r="Y349" i="8"/>
  <c r="X349" i="8"/>
  <c r="W349" i="8"/>
  <c r="V349" i="8"/>
  <c r="U349" i="8"/>
  <c r="T349" i="8"/>
  <c r="S349" i="8"/>
  <c r="R349" i="8"/>
  <c r="Q349" i="8"/>
  <c r="P349" i="8"/>
  <c r="O349" i="8"/>
  <c r="N349" i="8"/>
  <c r="M349" i="8"/>
  <c r="L349" i="8"/>
  <c r="K349" i="8"/>
  <c r="J349" i="8"/>
  <c r="I349" i="8"/>
  <c r="H349" i="8"/>
  <c r="G349" i="8"/>
  <c r="F349" i="8"/>
  <c r="E349" i="8"/>
  <c r="D349" i="8"/>
  <c r="AK348" i="8"/>
  <c r="AJ348" i="8"/>
  <c r="AI348" i="8"/>
  <c r="AH348" i="8"/>
  <c r="AG348" i="8"/>
  <c r="AF348" i="8"/>
  <c r="AE348" i="8"/>
  <c r="AD348" i="8"/>
  <c r="AC348" i="8"/>
  <c r="AB348" i="8"/>
  <c r="AA348" i="8"/>
  <c r="Z348" i="8"/>
  <c r="Y348" i="8"/>
  <c r="X348" i="8"/>
  <c r="W348" i="8"/>
  <c r="V348" i="8"/>
  <c r="U348" i="8"/>
  <c r="T348" i="8"/>
  <c r="S348" i="8"/>
  <c r="R348" i="8"/>
  <c r="Q348" i="8"/>
  <c r="P348" i="8"/>
  <c r="O348" i="8"/>
  <c r="N348" i="8"/>
  <c r="M348" i="8"/>
  <c r="L348" i="8"/>
  <c r="K348" i="8"/>
  <c r="J348" i="8"/>
  <c r="I348" i="8"/>
  <c r="H348" i="8"/>
  <c r="G348" i="8"/>
  <c r="F348" i="8"/>
  <c r="E348" i="8"/>
  <c r="D348" i="8"/>
  <c r="AK347" i="8"/>
  <c r="AJ347" i="8"/>
  <c r="AI347" i="8"/>
  <c r="AH347" i="8"/>
  <c r="AG347" i="8"/>
  <c r="AF347" i="8"/>
  <c r="AE347" i="8"/>
  <c r="AD347" i="8"/>
  <c r="AC347" i="8"/>
  <c r="AB347" i="8"/>
  <c r="AA347" i="8"/>
  <c r="Z347" i="8"/>
  <c r="Y347" i="8"/>
  <c r="X347" i="8"/>
  <c r="W347" i="8"/>
  <c r="V347" i="8"/>
  <c r="U347" i="8"/>
  <c r="T347" i="8"/>
  <c r="S347" i="8"/>
  <c r="R347" i="8"/>
  <c r="Q347" i="8"/>
  <c r="P347" i="8"/>
  <c r="O347" i="8"/>
  <c r="N347" i="8"/>
  <c r="M347" i="8"/>
  <c r="L347" i="8"/>
  <c r="K347" i="8"/>
  <c r="J347" i="8"/>
  <c r="I347" i="8"/>
  <c r="H347" i="8"/>
  <c r="G347" i="8"/>
  <c r="F347" i="8"/>
  <c r="E347" i="8"/>
  <c r="D347" i="8"/>
  <c r="AK346" i="8"/>
  <c r="AJ346" i="8"/>
  <c r="AI346" i="8"/>
  <c r="AH346" i="8"/>
  <c r="AG346" i="8"/>
  <c r="AF346" i="8"/>
  <c r="AE346" i="8"/>
  <c r="AD346" i="8"/>
  <c r="AC346" i="8"/>
  <c r="AB346" i="8"/>
  <c r="AA346" i="8"/>
  <c r="Z346" i="8"/>
  <c r="Y346" i="8"/>
  <c r="X346" i="8"/>
  <c r="W346" i="8"/>
  <c r="V346" i="8"/>
  <c r="U346" i="8"/>
  <c r="T346" i="8"/>
  <c r="S346" i="8"/>
  <c r="R346" i="8"/>
  <c r="Q346" i="8"/>
  <c r="P346" i="8"/>
  <c r="O346" i="8"/>
  <c r="N346" i="8"/>
  <c r="M346" i="8"/>
  <c r="L346" i="8"/>
  <c r="K346" i="8"/>
  <c r="J346" i="8"/>
  <c r="I346" i="8"/>
  <c r="H346" i="8"/>
  <c r="G346" i="8"/>
  <c r="F346" i="8"/>
  <c r="E346" i="8"/>
  <c r="D346" i="8"/>
  <c r="AK345" i="8"/>
  <c r="AJ345" i="8"/>
  <c r="AI345" i="8"/>
  <c r="AH345" i="8"/>
  <c r="AG345" i="8"/>
  <c r="AF345" i="8"/>
  <c r="AE345" i="8"/>
  <c r="AD345" i="8"/>
  <c r="AC345" i="8"/>
  <c r="AB345" i="8"/>
  <c r="AA345" i="8"/>
  <c r="Z345" i="8"/>
  <c r="Y345" i="8"/>
  <c r="X345" i="8"/>
  <c r="W345" i="8"/>
  <c r="V345" i="8"/>
  <c r="U345" i="8"/>
  <c r="T345" i="8"/>
  <c r="S345" i="8"/>
  <c r="R345" i="8"/>
  <c r="Q345" i="8"/>
  <c r="P345" i="8"/>
  <c r="O345" i="8"/>
  <c r="N345" i="8"/>
  <c r="M345" i="8"/>
  <c r="L345" i="8"/>
  <c r="K345" i="8"/>
  <c r="J345" i="8"/>
  <c r="I345" i="8"/>
  <c r="H345" i="8"/>
  <c r="G345" i="8"/>
  <c r="F345" i="8"/>
  <c r="E345" i="8"/>
  <c r="D345" i="8"/>
  <c r="AK344" i="8"/>
  <c r="AJ344" i="8"/>
  <c r="AI344" i="8"/>
  <c r="AH344" i="8"/>
  <c r="AG344" i="8"/>
  <c r="AF344" i="8"/>
  <c r="AE344" i="8"/>
  <c r="AD344" i="8"/>
  <c r="AC344" i="8"/>
  <c r="AB344" i="8"/>
  <c r="AA344" i="8"/>
  <c r="Z344" i="8"/>
  <c r="Y344" i="8"/>
  <c r="X344" i="8"/>
  <c r="W344" i="8"/>
  <c r="V344" i="8"/>
  <c r="U344" i="8"/>
  <c r="T344" i="8"/>
  <c r="S344" i="8"/>
  <c r="R344" i="8"/>
  <c r="Q344" i="8"/>
  <c r="P344" i="8"/>
  <c r="O344" i="8"/>
  <c r="N344" i="8"/>
  <c r="M344" i="8"/>
  <c r="L344" i="8"/>
  <c r="K344" i="8"/>
  <c r="J344" i="8"/>
  <c r="I344" i="8"/>
  <c r="H344" i="8"/>
  <c r="G344" i="8"/>
  <c r="F344" i="8"/>
  <c r="E344" i="8"/>
  <c r="D344" i="8"/>
  <c r="AK343" i="8"/>
  <c r="AJ343" i="8"/>
  <c r="AI343" i="8"/>
  <c r="AH343" i="8"/>
  <c r="AG343" i="8"/>
  <c r="AF343" i="8"/>
  <c r="AE343" i="8"/>
  <c r="AD343" i="8"/>
  <c r="AC343" i="8"/>
  <c r="AB343" i="8"/>
  <c r="AA343" i="8"/>
  <c r="Z343" i="8"/>
  <c r="Y343" i="8"/>
  <c r="X343" i="8"/>
  <c r="W343" i="8"/>
  <c r="V343" i="8"/>
  <c r="U343" i="8"/>
  <c r="T343" i="8"/>
  <c r="S343" i="8"/>
  <c r="R343" i="8"/>
  <c r="Q343" i="8"/>
  <c r="P343" i="8"/>
  <c r="O343" i="8"/>
  <c r="N343" i="8"/>
  <c r="M343" i="8"/>
  <c r="L343" i="8"/>
  <c r="K343" i="8"/>
  <c r="J343" i="8"/>
  <c r="I343" i="8"/>
  <c r="H343" i="8"/>
  <c r="G343" i="8"/>
  <c r="F343" i="8"/>
  <c r="E343" i="8"/>
  <c r="D343" i="8"/>
  <c r="AK342" i="8"/>
  <c r="AJ342" i="8"/>
  <c r="AI342" i="8"/>
  <c r="AH342" i="8"/>
  <c r="AG342" i="8"/>
  <c r="AF342" i="8"/>
  <c r="AE342" i="8"/>
  <c r="AD342" i="8"/>
  <c r="AC342" i="8"/>
  <c r="AB342" i="8"/>
  <c r="AA342" i="8"/>
  <c r="Z342" i="8"/>
  <c r="Y342" i="8"/>
  <c r="X342" i="8"/>
  <c r="W342" i="8"/>
  <c r="V342" i="8"/>
  <c r="U342" i="8"/>
  <c r="T342" i="8"/>
  <c r="S342" i="8"/>
  <c r="R342" i="8"/>
  <c r="Q342" i="8"/>
  <c r="P342" i="8"/>
  <c r="O342" i="8"/>
  <c r="N342" i="8"/>
  <c r="M342" i="8"/>
  <c r="L342" i="8"/>
  <c r="K342" i="8"/>
  <c r="J342" i="8"/>
  <c r="I342" i="8"/>
  <c r="H342" i="8"/>
  <c r="G342" i="8"/>
  <c r="F342" i="8"/>
  <c r="E342" i="8"/>
  <c r="D342" i="8"/>
  <c r="AK341" i="8"/>
  <c r="AJ341" i="8"/>
  <c r="AI341" i="8"/>
  <c r="AH341" i="8"/>
  <c r="AG341" i="8"/>
  <c r="AF341" i="8"/>
  <c r="AE341" i="8"/>
  <c r="AD341" i="8"/>
  <c r="AC341" i="8"/>
  <c r="AB341" i="8"/>
  <c r="AA341" i="8"/>
  <c r="Z341" i="8"/>
  <c r="Y341" i="8"/>
  <c r="X341" i="8"/>
  <c r="W341" i="8"/>
  <c r="V341" i="8"/>
  <c r="U341" i="8"/>
  <c r="T341" i="8"/>
  <c r="S341" i="8"/>
  <c r="R341" i="8"/>
  <c r="Q341" i="8"/>
  <c r="P341" i="8"/>
  <c r="O341" i="8"/>
  <c r="N341" i="8"/>
  <c r="M341" i="8"/>
  <c r="L341" i="8"/>
  <c r="K341" i="8"/>
  <c r="J341" i="8"/>
  <c r="I341" i="8"/>
  <c r="H341" i="8"/>
  <c r="G341" i="8"/>
  <c r="F341" i="8"/>
  <c r="E341" i="8"/>
  <c r="D341" i="8"/>
  <c r="AK340" i="8"/>
  <c r="AJ340" i="8"/>
  <c r="AI340" i="8"/>
  <c r="AH340" i="8"/>
  <c r="AG340" i="8"/>
  <c r="AF340" i="8"/>
  <c r="AE340" i="8"/>
  <c r="AD340" i="8"/>
  <c r="AC340" i="8"/>
  <c r="AB340" i="8"/>
  <c r="AA340" i="8"/>
  <c r="Z340" i="8"/>
  <c r="Y340" i="8"/>
  <c r="X340" i="8"/>
  <c r="W340" i="8"/>
  <c r="V340" i="8"/>
  <c r="U340" i="8"/>
  <c r="T340" i="8"/>
  <c r="S340" i="8"/>
  <c r="R340" i="8"/>
  <c r="Q340" i="8"/>
  <c r="P340" i="8"/>
  <c r="O340" i="8"/>
  <c r="N340" i="8"/>
  <c r="M340" i="8"/>
  <c r="L340" i="8"/>
  <c r="K340" i="8"/>
  <c r="J340" i="8"/>
  <c r="I340" i="8"/>
  <c r="H340" i="8"/>
  <c r="G340" i="8"/>
  <c r="F340" i="8"/>
  <c r="E340" i="8"/>
  <c r="D340" i="8"/>
  <c r="AK339" i="8"/>
  <c r="AJ339" i="8"/>
  <c r="AI339" i="8"/>
  <c r="AH339" i="8"/>
  <c r="AG339" i="8"/>
  <c r="AF339" i="8"/>
  <c r="AE339" i="8"/>
  <c r="AD339" i="8"/>
  <c r="AC339" i="8"/>
  <c r="AB339" i="8"/>
  <c r="AA339" i="8"/>
  <c r="Z339" i="8"/>
  <c r="Y339" i="8"/>
  <c r="X339" i="8"/>
  <c r="W339" i="8"/>
  <c r="V339" i="8"/>
  <c r="U339" i="8"/>
  <c r="T339" i="8"/>
  <c r="S339" i="8"/>
  <c r="R339" i="8"/>
  <c r="Q339" i="8"/>
  <c r="P339" i="8"/>
  <c r="O339" i="8"/>
  <c r="N339" i="8"/>
  <c r="M339" i="8"/>
  <c r="L339" i="8"/>
  <c r="K339" i="8"/>
  <c r="J339" i="8"/>
  <c r="I339" i="8"/>
  <c r="H339" i="8"/>
  <c r="G339" i="8"/>
  <c r="F339" i="8"/>
  <c r="E339" i="8"/>
  <c r="D339" i="8"/>
  <c r="AK338" i="8"/>
  <c r="AJ338" i="8"/>
  <c r="AI338" i="8"/>
  <c r="AH338" i="8"/>
  <c r="AG338" i="8"/>
  <c r="AF338" i="8"/>
  <c r="AE338" i="8"/>
  <c r="AD338" i="8"/>
  <c r="AC338" i="8"/>
  <c r="AB338" i="8"/>
  <c r="AA338" i="8"/>
  <c r="Z338" i="8"/>
  <c r="Y338" i="8"/>
  <c r="X338" i="8"/>
  <c r="W338" i="8"/>
  <c r="V338" i="8"/>
  <c r="U338" i="8"/>
  <c r="T338" i="8"/>
  <c r="S338" i="8"/>
  <c r="R338" i="8"/>
  <c r="Q338" i="8"/>
  <c r="P338" i="8"/>
  <c r="O338" i="8"/>
  <c r="N338" i="8"/>
  <c r="M338" i="8"/>
  <c r="L338" i="8"/>
  <c r="K338" i="8"/>
  <c r="J338" i="8"/>
  <c r="I338" i="8"/>
  <c r="H338" i="8"/>
  <c r="G338" i="8"/>
  <c r="F338" i="8"/>
  <c r="E338" i="8"/>
  <c r="D338" i="8"/>
  <c r="AK337" i="8"/>
  <c r="AJ337" i="8"/>
  <c r="AI337" i="8"/>
  <c r="AH337" i="8"/>
  <c r="AG337" i="8"/>
  <c r="AF337" i="8"/>
  <c r="AE337" i="8"/>
  <c r="AD337" i="8"/>
  <c r="AC337" i="8"/>
  <c r="AB337" i="8"/>
  <c r="AA337" i="8"/>
  <c r="Z337" i="8"/>
  <c r="Y337" i="8"/>
  <c r="X337" i="8"/>
  <c r="W337" i="8"/>
  <c r="V337" i="8"/>
  <c r="U337" i="8"/>
  <c r="T337" i="8"/>
  <c r="S337" i="8"/>
  <c r="R337" i="8"/>
  <c r="Q337" i="8"/>
  <c r="P337" i="8"/>
  <c r="O337" i="8"/>
  <c r="N337" i="8"/>
  <c r="M337" i="8"/>
  <c r="L337" i="8"/>
  <c r="K337" i="8"/>
  <c r="J337" i="8"/>
  <c r="I337" i="8"/>
  <c r="H337" i="8"/>
  <c r="G337" i="8"/>
  <c r="F337" i="8"/>
  <c r="E337" i="8"/>
  <c r="D337" i="8"/>
  <c r="AK336" i="8"/>
  <c r="AJ336" i="8"/>
  <c r="AI336" i="8"/>
  <c r="AH336" i="8"/>
  <c r="AG336" i="8"/>
  <c r="AF336" i="8"/>
  <c r="AE336" i="8"/>
  <c r="AD336" i="8"/>
  <c r="AC336" i="8"/>
  <c r="AB336" i="8"/>
  <c r="AA336" i="8"/>
  <c r="Z336" i="8"/>
  <c r="Y336" i="8"/>
  <c r="X336" i="8"/>
  <c r="W336" i="8"/>
  <c r="V336" i="8"/>
  <c r="U336" i="8"/>
  <c r="T336" i="8"/>
  <c r="S336" i="8"/>
  <c r="R336" i="8"/>
  <c r="Q336" i="8"/>
  <c r="P336" i="8"/>
  <c r="O336" i="8"/>
  <c r="N336" i="8"/>
  <c r="M336" i="8"/>
  <c r="L336" i="8"/>
  <c r="K336" i="8"/>
  <c r="J336" i="8"/>
  <c r="I336" i="8"/>
  <c r="H336" i="8"/>
  <c r="G336" i="8"/>
  <c r="F336" i="8"/>
  <c r="E336" i="8"/>
  <c r="D336" i="8"/>
  <c r="AK335" i="8"/>
  <c r="AJ335" i="8"/>
  <c r="AI335" i="8"/>
  <c r="AH335" i="8"/>
  <c r="AG335" i="8"/>
  <c r="AF335" i="8"/>
  <c r="AE335" i="8"/>
  <c r="AD335" i="8"/>
  <c r="AC335" i="8"/>
  <c r="AB335" i="8"/>
  <c r="AA335" i="8"/>
  <c r="Z335" i="8"/>
  <c r="Y335" i="8"/>
  <c r="X335" i="8"/>
  <c r="W335" i="8"/>
  <c r="V335" i="8"/>
  <c r="U335" i="8"/>
  <c r="T335" i="8"/>
  <c r="S335" i="8"/>
  <c r="R335" i="8"/>
  <c r="Q335" i="8"/>
  <c r="P335" i="8"/>
  <c r="O335" i="8"/>
  <c r="N335" i="8"/>
  <c r="M335" i="8"/>
  <c r="L335" i="8"/>
  <c r="K335" i="8"/>
  <c r="J335" i="8"/>
  <c r="I335" i="8"/>
  <c r="H335" i="8"/>
  <c r="G335" i="8"/>
  <c r="F335" i="8"/>
  <c r="E335" i="8"/>
  <c r="D335" i="8"/>
  <c r="AK334" i="8"/>
  <c r="AJ334" i="8"/>
  <c r="AI334" i="8"/>
  <c r="AH334" i="8"/>
  <c r="AG334" i="8"/>
  <c r="AF334" i="8"/>
  <c r="AE334" i="8"/>
  <c r="AD334" i="8"/>
  <c r="AC334" i="8"/>
  <c r="AB334" i="8"/>
  <c r="AA334" i="8"/>
  <c r="Z334" i="8"/>
  <c r="Y334" i="8"/>
  <c r="X334" i="8"/>
  <c r="W334" i="8"/>
  <c r="V334" i="8"/>
  <c r="U334" i="8"/>
  <c r="T334" i="8"/>
  <c r="S334" i="8"/>
  <c r="R334" i="8"/>
  <c r="Q334" i="8"/>
  <c r="P334" i="8"/>
  <c r="O334" i="8"/>
  <c r="N334" i="8"/>
  <c r="M334" i="8"/>
  <c r="L334" i="8"/>
  <c r="K334" i="8"/>
  <c r="J334" i="8"/>
  <c r="I334" i="8"/>
  <c r="H334" i="8"/>
  <c r="G334" i="8"/>
  <c r="F334" i="8"/>
  <c r="E334" i="8"/>
  <c r="D334" i="8"/>
  <c r="AK333" i="8"/>
  <c r="AJ333" i="8"/>
  <c r="AI333" i="8"/>
  <c r="AH333" i="8"/>
  <c r="AG333" i="8"/>
  <c r="AF333" i="8"/>
  <c r="AE333" i="8"/>
  <c r="AD333" i="8"/>
  <c r="AC333" i="8"/>
  <c r="AB333" i="8"/>
  <c r="AA333" i="8"/>
  <c r="Z333" i="8"/>
  <c r="Y333" i="8"/>
  <c r="X333" i="8"/>
  <c r="W333" i="8"/>
  <c r="V333" i="8"/>
  <c r="U333" i="8"/>
  <c r="T333" i="8"/>
  <c r="S333" i="8"/>
  <c r="R333" i="8"/>
  <c r="Q333" i="8"/>
  <c r="P333" i="8"/>
  <c r="O333" i="8"/>
  <c r="N333" i="8"/>
  <c r="M333" i="8"/>
  <c r="L333" i="8"/>
  <c r="K333" i="8"/>
  <c r="J333" i="8"/>
  <c r="I333" i="8"/>
  <c r="H333" i="8"/>
  <c r="G333" i="8"/>
  <c r="F333" i="8"/>
  <c r="E333" i="8"/>
  <c r="D333" i="8"/>
  <c r="AK332" i="8"/>
  <c r="AJ332" i="8"/>
  <c r="AI332" i="8"/>
  <c r="AH332" i="8"/>
  <c r="AG332" i="8"/>
  <c r="AF332" i="8"/>
  <c r="AE332" i="8"/>
  <c r="AD332" i="8"/>
  <c r="AC332" i="8"/>
  <c r="AB332" i="8"/>
  <c r="AA332" i="8"/>
  <c r="Z332" i="8"/>
  <c r="Y332" i="8"/>
  <c r="X332" i="8"/>
  <c r="W332" i="8"/>
  <c r="V332" i="8"/>
  <c r="U332" i="8"/>
  <c r="T332" i="8"/>
  <c r="S332" i="8"/>
  <c r="R332" i="8"/>
  <c r="Q332" i="8"/>
  <c r="P332" i="8"/>
  <c r="O332" i="8"/>
  <c r="N332" i="8"/>
  <c r="M332" i="8"/>
  <c r="L332" i="8"/>
  <c r="K332" i="8"/>
  <c r="J332" i="8"/>
  <c r="I332" i="8"/>
  <c r="H332" i="8"/>
  <c r="G332" i="8"/>
  <c r="F332" i="8"/>
  <c r="E332" i="8"/>
  <c r="D332" i="8"/>
  <c r="AK331" i="8"/>
  <c r="AJ331" i="8"/>
  <c r="AI331" i="8"/>
  <c r="AH331" i="8"/>
  <c r="AG331" i="8"/>
  <c r="AF331" i="8"/>
  <c r="AE331" i="8"/>
  <c r="AD331" i="8"/>
  <c r="AC331" i="8"/>
  <c r="AB331" i="8"/>
  <c r="AA331" i="8"/>
  <c r="Z331" i="8"/>
  <c r="Y331" i="8"/>
  <c r="X331" i="8"/>
  <c r="W331" i="8"/>
  <c r="V331" i="8"/>
  <c r="U331" i="8"/>
  <c r="T331" i="8"/>
  <c r="S331" i="8"/>
  <c r="R331" i="8"/>
  <c r="Q331" i="8"/>
  <c r="P331" i="8"/>
  <c r="O331" i="8"/>
  <c r="N331" i="8"/>
  <c r="M331" i="8"/>
  <c r="L331" i="8"/>
  <c r="K331" i="8"/>
  <c r="J331" i="8"/>
  <c r="I331" i="8"/>
  <c r="H331" i="8"/>
  <c r="G331" i="8"/>
  <c r="F331" i="8"/>
  <c r="E331" i="8"/>
  <c r="D331" i="8"/>
  <c r="AK330" i="8"/>
  <c r="AJ330" i="8"/>
  <c r="AI330" i="8"/>
  <c r="AH330" i="8"/>
  <c r="AG330" i="8"/>
  <c r="AF330" i="8"/>
  <c r="AE330" i="8"/>
  <c r="AD330" i="8"/>
  <c r="AC330" i="8"/>
  <c r="AB330" i="8"/>
  <c r="AA330" i="8"/>
  <c r="Z330" i="8"/>
  <c r="Y330" i="8"/>
  <c r="X330" i="8"/>
  <c r="W330" i="8"/>
  <c r="V330" i="8"/>
  <c r="U330" i="8"/>
  <c r="T330" i="8"/>
  <c r="S330" i="8"/>
  <c r="R330" i="8"/>
  <c r="Q330" i="8"/>
  <c r="P330" i="8"/>
  <c r="O330" i="8"/>
  <c r="N330" i="8"/>
  <c r="M330" i="8"/>
  <c r="L330" i="8"/>
  <c r="K330" i="8"/>
  <c r="J330" i="8"/>
  <c r="I330" i="8"/>
  <c r="H330" i="8"/>
  <c r="G330" i="8"/>
  <c r="F330" i="8"/>
  <c r="E330" i="8"/>
  <c r="D330" i="8"/>
  <c r="AK329" i="8"/>
  <c r="AJ329" i="8"/>
  <c r="AI329" i="8"/>
  <c r="AH329" i="8"/>
  <c r="AG329" i="8"/>
  <c r="AF329" i="8"/>
  <c r="AE329" i="8"/>
  <c r="AD329" i="8"/>
  <c r="AC329" i="8"/>
  <c r="AB329" i="8"/>
  <c r="AA329" i="8"/>
  <c r="Z329" i="8"/>
  <c r="Y329" i="8"/>
  <c r="X329" i="8"/>
  <c r="W329" i="8"/>
  <c r="V329" i="8"/>
  <c r="U329" i="8"/>
  <c r="T329" i="8"/>
  <c r="S329" i="8"/>
  <c r="R329" i="8"/>
  <c r="Q329" i="8"/>
  <c r="P329" i="8"/>
  <c r="O329" i="8"/>
  <c r="N329" i="8"/>
  <c r="M329" i="8"/>
  <c r="L329" i="8"/>
  <c r="K329" i="8"/>
  <c r="J329" i="8"/>
  <c r="I329" i="8"/>
  <c r="H329" i="8"/>
  <c r="G329" i="8"/>
  <c r="F329" i="8"/>
  <c r="E329" i="8"/>
  <c r="D329" i="8"/>
  <c r="AK328" i="8"/>
  <c r="AJ328" i="8"/>
  <c r="AI328" i="8"/>
  <c r="AH328" i="8"/>
  <c r="AG328" i="8"/>
  <c r="AF328" i="8"/>
  <c r="AE328" i="8"/>
  <c r="AD328" i="8"/>
  <c r="AC328" i="8"/>
  <c r="AB328" i="8"/>
  <c r="AA328" i="8"/>
  <c r="Z328" i="8"/>
  <c r="Y328" i="8"/>
  <c r="X328" i="8"/>
  <c r="W328" i="8"/>
  <c r="V328" i="8"/>
  <c r="U328" i="8"/>
  <c r="T328" i="8"/>
  <c r="S328" i="8"/>
  <c r="R328" i="8"/>
  <c r="Q328" i="8"/>
  <c r="P328" i="8"/>
  <c r="O328" i="8"/>
  <c r="N328" i="8"/>
  <c r="M328" i="8"/>
  <c r="L328" i="8"/>
  <c r="K328" i="8"/>
  <c r="J328" i="8"/>
  <c r="I328" i="8"/>
  <c r="H328" i="8"/>
  <c r="G328" i="8"/>
  <c r="F328" i="8"/>
  <c r="E328" i="8"/>
  <c r="D328" i="8"/>
  <c r="AK327" i="8"/>
  <c r="AJ327" i="8"/>
  <c r="AI327" i="8"/>
  <c r="AH327" i="8"/>
  <c r="AG327" i="8"/>
  <c r="AF327" i="8"/>
  <c r="AE327" i="8"/>
  <c r="AD327" i="8"/>
  <c r="AC327" i="8"/>
  <c r="AB327" i="8"/>
  <c r="AA327" i="8"/>
  <c r="Z327" i="8"/>
  <c r="Y327" i="8"/>
  <c r="X327" i="8"/>
  <c r="W327" i="8"/>
  <c r="V327" i="8"/>
  <c r="U327" i="8"/>
  <c r="T327" i="8"/>
  <c r="S327" i="8"/>
  <c r="R327" i="8"/>
  <c r="Q327" i="8"/>
  <c r="P327" i="8"/>
  <c r="O327" i="8"/>
  <c r="N327" i="8"/>
  <c r="M327" i="8"/>
  <c r="L327" i="8"/>
  <c r="K327" i="8"/>
  <c r="J327" i="8"/>
  <c r="I327" i="8"/>
  <c r="H327" i="8"/>
  <c r="G327" i="8"/>
  <c r="F327" i="8"/>
  <c r="E327" i="8"/>
  <c r="D327" i="8"/>
  <c r="AK326" i="8"/>
  <c r="AJ326" i="8"/>
  <c r="AI326" i="8"/>
  <c r="AH326" i="8"/>
  <c r="AG326" i="8"/>
  <c r="AF326" i="8"/>
  <c r="AE326" i="8"/>
  <c r="AD326" i="8"/>
  <c r="AC326" i="8"/>
  <c r="AB326" i="8"/>
  <c r="AA326" i="8"/>
  <c r="Z326" i="8"/>
  <c r="Y326" i="8"/>
  <c r="X326" i="8"/>
  <c r="W326" i="8"/>
  <c r="V326" i="8"/>
  <c r="U326" i="8"/>
  <c r="T326" i="8"/>
  <c r="S326" i="8"/>
  <c r="R326" i="8"/>
  <c r="Q326" i="8"/>
  <c r="P326" i="8"/>
  <c r="O326" i="8"/>
  <c r="N326" i="8"/>
  <c r="M326" i="8"/>
  <c r="L326" i="8"/>
  <c r="K326" i="8"/>
  <c r="J326" i="8"/>
  <c r="I326" i="8"/>
  <c r="H326" i="8"/>
  <c r="G326" i="8"/>
  <c r="F326" i="8"/>
  <c r="E326" i="8"/>
  <c r="D326" i="8"/>
  <c r="AK325" i="8"/>
  <c r="AJ325" i="8"/>
  <c r="AI325" i="8"/>
  <c r="AH325" i="8"/>
  <c r="AG325" i="8"/>
  <c r="AF325" i="8"/>
  <c r="AE325" i="8"/>
  <c r="AD325" i="8"/>
  <c r="AC325" i="8"/>
  <c r="AB325" i="8"/>
  <c r="AA325" i="8"/>
  <c r="Z325" i="8"/>
  <c r="Y325" i="8"/>
  <c r="X325" i="8"/>
  <c r="W325" i="8"/>
  <c r="V325" i="8"/>
  <c r="U325" i="8"/>
  <c r="T325" i="8"/>
  <c r="S325" i="8"/>
  <c r="R325" i="8"/>
  <c r="Q325" i="8"/>
  <c r="P325" i="8"/>
  <c r="O325" i="8"/>
  <c r="N325" i="8"/>
  <c r="M325" i="8"/>
  <c r="L325" i="8"/>
  <c r="K325" i="8"/>
  <c r="J325" i="8"/>
  <c r="I325" i="8"/>
  <c r="H325" i="8"/>
  <c r="G325" i="8"/>
  <c r="F325" i="8"/>
  <c r="E325" i="8"/>
  <c r="D325" i="8"/>
  <c r="AK324" i="8"/>
  <c r="AJ324" i="8"/>
  <c r="AI324" i="8"/>
  <c r="AH324" i="8"/>
  <c r="AG324" i="8"/>
  <c r="AF324" i="8"/>
  <c r="AE324" i="8"/>
  <c r="AD324" i="8"/>
  <c r="AC324" i="8"/>
  <c r="AB324" i="8"/>
  <c r="AA324" i="8"/>
  <c r="Z324" i="8"/>
  <c r="Y324" i="8"/>
  <c r="X324" i="8"/>
  <c r="W324" i="8"/>
  <c r="V324" i="8"/>
  <c r="U324" i="8"/>
  <c r="T324" i="8"/>
  <c r="S324" i="8"/>
  <c r="R324" i="8"/>
  <c r="Q324" i="8"/>
  <c r="P324" i="8"/>
  <c r="O324" i="8"/>
  <c r="N324" i="8"/>
  <c r="M324" i="8"/>
  <c r="L324" i="8"/>
  <c r="K324" i="8"/>
  <c r="J324" i="8"/>
  <c r="I324" i="8"/>
  <c r="H324" i="8"/>
  <c r="G324" i="8"/>
  <c r="F324" i="8"/>
  <c r="E324" i="8"/>
  <c r="D324" i="8"/>
  <c r="AK323" i="8"/>
  <c r="AJ323" i="8"/>
  <c r="AI323" i="8"/>
  <c r="AH323" i="8"/>
  <c r="AG323" i="8"/>
  <c r="AF323" i="8"/>
  <c r="AE323" i="8"/>
  <c r="AD323" i="8"/>
  <c r="AC323" i="8"/>
  <c r="AB323" i="8"/>
  <c r="AA323" i="8"/>
  <c r="Z323" i="8"/>
  <c r="Y323" i="8"/>
  <c r="X323" i="8"/>
  <c r="W323" i="8"/>
  <c r="V323" i="8"/>
  <c r="U323" i="8"/>
  <c r="T323" i="8"/>
  <c r="S323" i="8"/>
  <c r="R323" i="8"/>
  <c r="Q323" i="8"/>
  <c r="P323" i="8"/>
  <c r="O323" i="8"/>
  <c r="N323" i="8"/>
  <c r="M323" i="8"/>
  <c r="L323" i="8"/>
  <c r="K323" i="8"/>
  <c r="J323" i="8"/>
  <c r="I323" i="8"/>
  <c r="H323" i="8"/>
  <c r="G323" i="8"/>
  <c r="F323" i="8"/>
  <c r="E323" i="8"/>
  <c r="D323" i="8"/>
  <c r="AK322" i="8"/>
  <c r="AJ322" i="8"/>
  <c r="AI322" i="8"/>
  <c r="AH322" i="8"/>
  <c r="AG322" i="8"/>
  <c r="AF322" i="8"/>
  <c r="AE322" i="8"/>
  <c r="AD322" i="8"/>
  <c r="AC322" i="8"/>
  <c r="AB322" i="8"/>
  <c r="AA322" i="8"/>
  <c r="Z322" i="8"/>
  <c r="Y322" i="8"/>
  <c r="X322" i="8"/>
  <c r="W322" i="8"/>
  <c r="V322" i="8"/>
  <c r="U322" i="8"/>
  <c r="T322" i="8"/>
  <c r="S322" i="8"/>
  <c r="R322" i="8"/>
  <c r="Q322" i="8"/>
  <c r="P322" i="8"/>
  <c r="O322" i="8"/>
  <c r="N322" i="8"/>
  <c r="M322" i="8"/>
  <c r="L322" i="8"/>
  <c r="K322" i="8"/>
  <c r="J322" i="8"/>
  <c r="I322" i="8"/>
  <c r="H322" i="8"/>
  <c r="G322" i="8"/>
  <c r="F322" i="8"/>
  <c r="E322" i="8"/>
  <c r="D322" i="8"/>
  <c r="AK321" i="8"/>
  <c r="AJ321" i="8"/>
  <c r="AI321" i="8"/>
  <c r="AH321" i="8"/>
  <c r="AG321" i="8"/>
  <c r="AF321" i="8"/>
  <c r="AE321" i="8"/>
  <c r="AD321" i="8"/>
  <c r="AC321" i="8"/>
  <c r="AB321" i="8"/>
  <c r="AA321" i="8"/>
  <c r="Z321" i="8"/>
  <c r="Y321" i="8"/>
  <c r="X321" i="8"/>
  <c r="W321" i="8"/>
  <c r="V321" i="8"/>
  <c r="U321" i="8"/>
  <c r="T321" i="8"/>
  <c r="S321" i="8"/>
  <c r="R321" i="8"/>
  <c r="Q321" i="8"/>
  <c r="P321" i="8"/>
  <c r="O321" i="8"/>
  <c r="N321" i="8"/>
  <c r="M321" i="8"/>
  <c r="L321" i="8"/>
  <c r="K321" i="8"/>
  <c r="J321" i="8"/>
  <c r="I321" i="8"/>
  <c r="H321" i="8"/>
  <c r="G321" i="8"/>
  <c r="F321" i="8"/>
  <c r="E321" i="8"/>
  <c r="D321" i="8"/>
  <c r="AK320" i="8"/>
  <c r="AJ320" i="8"/>
  <c r="AI320" i="8"/>
  <c r="AH320" i="8"/>
  <c r="AG320" i="8"/>
  <c r="AF320" i="8"/>
  <c r="AE320" i="8"/>
  <c r="AD320" i="8"/>
  <c r="AC320" i="8"/>
  <c r="AB320" i="8"/>
  <c r="AA320" i="8"/>
  <c r="Z320" i="8"/>
  <c r="Y320" i="8"/>
  <c r="X320" i="8"/>
  <c r="W320" i="8"/>
  <c r="V320" i="8"/>
  <c r="U320" i="8"/>
  <c r="T320" i="8"/>
  <c r="S320" i="8"/>
  <c r="R320" i="8"/>
  <c r="Q320" i="8"/>
  <c r="P320" i="8"/>
  <c r="O320" i="8"/>
  <c r="N320" i="8"/>
  <c r="M320" i="8"/>
  <c r="L320" i="8"/>
  <c r="K320" i="8"/>
  <c r="J320" i="8"/>
  <c r="I320" i="8"/>
  <c r="H320" i="8"/>
  <c r="G320" i="8"/>
  <c r="F320" i="8"/>
  <c r="E320" i="8"/>
  <c r="D320" i="8"/>
  <c r="AK319" i="8"/>
  <c r="AJ319" i="8"/>
  <c r="AI319" i="8"/>
  <c r="AH319" i="8"/>
  <c r="AG319" i="8"/>
  <c r="AF319" i="8"/>
  <c r="AE319" i="8"/>
  <c r="AD319" i="8"/>
  <c r="AC319" i="8"/>
  <c r="AB319" i="8"/>
  <c r="AA319" i="8"/>
  <c r="Z319" i="8"/>
  <c r="Y319" i="8"/>
  <c r="X319" i="8"/>
  <c r="W319" i="8"/>
  <c r="V319" i="8"/>
  <c r="U319" i="8"/>
  <c r="T319" i="8"/>
  <c r="S319" i="8"/>
  <c r="R319" i="8"/>
  <c r="Q319" i="8"/>
  <c r="P319" i="8"/>
  <c r="O319" i="8"/>
  <c r="N319" i="8"/>
  <c r="M319" i="8"/>
  <c r="L319" i="8"/>
  <c r="K319" i="8"/>
  <c r="J319" i="8"/>
  <c r="I319" i="8"/>
  <c r="H319" i="8"/>
  <c r="G319" i="8"/>
  <c r="F319" i="8"/>
  <c r="E319" i="8"/>
  <c r="D319" i="8"/>
  <c r="AK318" i="8"/>
  <c r="AJ318" i="8"/>
  <c r="AI318" i="8"/>
  <c r="AH318" i="8"/>
  <c r="AG318" i="8"/>
  <c r="AF318" i="8"/>
  <c r="AE318" i="8"/>
  <c r="AD318" i="8"/>
  <c r="AC318" i="8"/>
  <c r="AB318" i="8"/>
  <c r="AA318" i="8"/>
  <c r="Z318" i="8"/>
  <c r="Y318" i="8"/>
  <c r="X318" i="8"/>
  <c r="W318" i="8"/>
  <c r="V318" i="8"/>
  <c r="U318" i="8"/>
  <c r="T318" i="8"/>
  <c r="S318" i="8"/>
  <c r="R318" i="8"/>
  <c r="Q318" i="8"/>
  <c r="P318" i="8"/>
  <c r="O318" i="8"/>
  <c r="N318" i="8"/>
  <c r="M318" i="8"/>
  <c r="L318" i="8"/>
  <c r="K318" i="8"/>
  <c r="J318" i="8"/>
  <c r="I318" i="8"/>
  <c r="H318" i="8"/>
  <c r="G318" i="8"/>
  <c r="F318" i="8"/>
  <c r="E318" i="8"/>
  <c r="D318" i="8"/>
  <c r="AK317" i="8"/>
  <c r="AJ317" i="8"/>
  <c r="AI317" i="8"/>
  <c r="AH317" i="8"/>
  <c r="AG317" i="8"/>
  <c r="AF317" i="8"/>
  <c r="AE317" i="8"/>
  <c r="AD317" i="8"/>
  <c r="AC317" i="8"/>
  <c r="AB317" i="8"/>
  <c r="AA317" i="8"/>
  <c r="Z317" i="8"/>
  <c r="Y317" i="8"/>
  <c r="X317" i="8"/>
  <c r="W317" i="8"/>
  <c r="V317" i="8"/>
  <c r="U317" i="8"/>
  <c r="T317" i="8"/>
  <c r="S317" i="8"/>
  <c r="R317" i="8"/>
  <c r="Q317" i="8"/>
  <c r="P317" i="8"/>
  <c r="O317" i="8"/>
  <c r="N317" i="8"/>
  <c r="M317" i="8"/>
  <c r="L317" i="8"/>
  <c r="K317" i="8"/>
  <c r="J317" i="8"/>
  <c r="I317" i="8"/>
  <c r="H317" i="8"/>
  <c r="G317" i="8"/>
  <c r="F317" i="8"/>
  <c r="E317" i="8"/>
  <c r="D317" i="8"/>
  <c r="AK316" i="8"/>
  <c r="AJ316" i="8"/>
  <c r="AI316" i="8"/>
  <c r="AH316" i="8"/>
  <c r="AG316" i="8"/>
  <c r="AF316" i="8"/>
  <c r="AE316" i="8"/>
  <c r="AD316" i="8"/>
  <c r="AC316" i="8"/>
  <c r="AB316" i="8"/>
  <c r="AA316" i="8"/>
  <c r="Z316" i="8"/>
  <c r="Y316" i="8"/>
  <c r="X316" i="8"/>
  <c r="W316" i="8"/>
  <c r="V316" i="8"/>
  <c r="U316" i="8"/>
  <c r="T316" i="8"/>
  <c r="S316" i="8"/>
  <c r="R316" i="8"/>
  <c r="Q316" i="8"/>
  <c r="P316" i="8"/>
  <c r="O316" i="8"/>
  <c r="N316" i="8"/>
  <c r="M316" i="8"/>
  <c r="L316" i="8"/>
  <c r="K316" i="8"/>
  <c r="J316" i="8"/>
  <c r="I316" i="8"/>
  <c r="H316" i="8"/>
  <c r="G316" i="8"/>
  <c r="F316" i="8"/>
  <c r="E316" i="8"/>
  <c r="D316" i="8"/>
  <c r="AK315" i="8"/>
  <c r="AJ315" i="8"/>
  <c r="AI315" i="8"/>
  <c r="AH315" i="8"/>
  <c r="AG315" i="8"/>
  <c r="AF315" i="8"/>
  <c r="AE315" i="8"/>
  <c r="AD315" i="8"/>
  <c r="AC315" i="8"/>
  <c r="AB315" i="8"/>
  <c r="AA315" i="8"/>
  <c r="Z315" i="8"/>
  <c r="Y315" i="8"/>
  <c r="X315" i="8"/>
  <c r="W315" i="8"/>
  <c r="V315" i="8"/>
  <c r="U315" i="8"/>
  <c r="T315" i="8"/>
  <c r="S315" i="8"/>
  <c r="R315" i="8"/>
  <c r="Q315" i="8"/>
  <c r="P315" i="8"/>
  <c r="O315" i="8"/>
  <c r="N315" i="8"/>
  <c r="M315" i="8"/>
  <c r="L315" i="8"/>
  <c r="K315" i="8"/>
  <c r="J315" i="8"/>
  <c r="I315" i="8"/>
  <c r="H315" i="8"/>
  <c r="G315" i="8"/>
  <c r="F315" i="8"/>
  <c r="E315" i="8"/>
  <c r="D315" i="8"/>
  <c r="AK314" i="8"/>
  <c r="AJ314" i="8"/>
  <c r="AI314" i="8"/>
  <c r="AH314" i="8"/>
  <c r="AG314" i="8"/>
  <c r="AF314" i="8"/>
  <c r="AE314" i="8"/>
  <c r="AD314" i="8"/>
  <c r="AC314" i="8"/>
  <c r="AB314" i="8"/>
  <c r="AA314" i="8"/>
  <c r="Z314" i="8"/>
  <c r="Y314" i="8"/>
  <c r="X314" i="8"/>
  <c r="W314" i="8"/>
  <c r="V314" i="8"/>
  <c r="U314" i="8"/>
  <c r="T314" i="8"/>
  <c r="S314" i="8"/>
  <c r="R314" i="8"/>
  <c r="Q314" i="8"/>
  <c r="P314" i="8"/>
  <c r="O314" i="8"/>
  <c r="N314" i="8"/>
  <c r="M314" i="8"/>
  <c r="L314" i="8"/>
  <c r="K314" i="8"/>
  <c r="J314" i="8"/>
  <c r="I314" i="8"/>
  <c r="H314" i="8"/>
  <c r="G314" i="8"/>
  <c r="F314" i="8"/>
  <c r="E314" i="8"/>
  <c r="D314" i="8"/>
  <c r="AK313" i="8"/>
  <c r="AJ313" i="8"/>
  <c r="AI313" i="8"/>
  <c r="AH313" i="8"/>
  <c r="AG313" i="8"/>
  <c r="AF313" i="8"/>
  <c r="AE313" i="8"/>
  <c r="AD313" i="8"/>
  <c r="AC313" i="8"/>
  <c r="AB313" i="8"/>
  <c r="AA313" i="8"/>
  <c r="Z313" i="8"/>
  <c r="Y313" i="8"/>
  <c r="X313" i="8"/>
  <c r="W313" i="8"/>
  <c r="V313" i="8"/>
  <c r="U313" i="8"/>
  <c r="T313" i="8"/>
  <c r="S313" i="8"/>
  <c r="R313" i="8"/>
  <c r="Q313" i="8"/>
  <c r="P313" i="8"/>
  <c r="O313" i="8"/>
  <c r="N313" i="8"/>
  <c r="M313" i="8"/>
  <c r="L313" i="8"/>
  <c r="K313" i="8"/>
  <c r="J313" i="8"/>
  <c r="I313" i="8"/>
  <c r="H313" i="8"/>
  <c r="G313" i="8"/>
  <c r="F313" i="8"/>
  <c r="E313" i="8"/>
  <c r="D313" i="8"/>
  <c r="AK312" i="8"/>
  <c r="AJ312" i="8"/>
  <c r="AI312" i="8"/>
  <c r="AH312" i="8"/>
  <c r="AG312" i="8"/>
  <c r="AF312" i="8"/>
  <c r="AE312" i="8"/>
  <c r="AD312" i="8"/>
  <c r="AC312" i="8"/>
  <c r="AB312" i="8"/>
  <c r="AA312" i="8"/>
  <c r="Z312" i="8"/>
  <c r="Y312" i="8"/>
  <c r="X312" i="8"/>
  <c r="W312" i="8"/>
  <c r="V312" i="8"/>
  <c r="U312" i="8"/>
  <c r="T312" i="8"/>
  <c r="S312" i="8"/>
  <c r="R312" i="8"/>
  <c r="Q312" i="8"/>
  <c r="P312" i="8"/>
  <c r="O312" i="8"/>
  <c r="N312" i="8"/>
  <c r="M312" i="8"/>
  <c r="L312" i="8"/>
  <c r="K312" i="8"/>
  <c r="J312" i="8"/>
  <c r="I312" i="8"/>
  <c r="H312" i="8"/>
  <c r="G312" i="8"/>
  <c r="F312" i="8"/>
  <c r="E312" i="8"/>
  <c r="D312" i="8"/>
  <c r="AK311" i="8"/>
  <c r="AJ311" i="8"/>
  <c r="AI311" i="8"/>
  <c r="AH311" i="8"/>
  <c r="AG311" i="8"/>
  <c r="AF311" i="8"/>
  <c r="AE311" i="8"/>
  <c r="AD311" i="8"/>
  <c r="AC311" i="8"/>
  <c r="AB311" i="8"/>
  <c r="AA311" i="8"/>
  <c r="Z311" i="8"/>
  <c r="Y311" i="8"/>
  <c r="X311" i="8"/>
  <c r="W311" i="8"/>
  <c r="V311" i="8"/>
  <c r="U311" i="8"/>
  <c r="T311" i="8"/>
  <c r="S311" i="8"/>
  <c r="R311" i="8"/>
  <c r="Q311" i="8"/>
  <c r="P311" i="8"/>
  <c r="O311" i="8"/>
  <c r="N311" i="8"/>
  <c r="M311" i="8"/>
  <c r="L311" i="8"/>
  <c r="K311" i="8"/>
  <c r="J311" i="8"/>
  <c r="I311" i="8"/>
  <c r="H311" i="8"/>
  <c r="G311" i="8"/>
  <c r="F311" i="8"/>
  <c r="E311" i="8"/>
  <c r="D311" i="8"/>
  <c r="AK310" i="8"/>
  <c r="AJ310" i="8"/>
  <c r="AI310" i="8"/>
  <c r="AH310" i="8"/>
  <c r="AG310" i="8"/>
  <c r="AF310" i="8"/>
  <c r="AE310" i="8"/>
  <c r="AD310" i="8"/>
  <c r="AC310" i="8"/>
  <c r="AB310" i="8"/>
  <c r="AA310" i="8"/>
  <c r="Z310" i="8"/>
  <c r="Y310" i="8"/>
  <c r="X310" i="8"/>
  <c r="W310" i="8"/>
  <c r="V310" i="8"/>
  <c r="U310" i="8"/>
  <c r="T310" i="8"/>
  <c r="S310" i="8"/>
  <c r="R310" i="8"/>
  <c r="Q310" i="8"/>
  <c r="P310" i="8"/>
  <c r="O310" i="8"/>
  <c r="N310" i="8"/>
  <c r="M310" i="8"/>
  <c r="L310" i="8"/>
  <c r="K310" i="8"/>
  <c r="J310" i="8"/>
  <c r="I310" i="8"/>
  <c r="H310" i="8"/>
  <c r="G310" i="8"/>
  <c r="F310" i="8"/>
  <c r="E310" i="8"/>
  <c r="D310" i="8"/>
  <c r="AK309" i="8"/>
  <c r="AJ309" i="8"/>
  <c r="AI309" i="8"/>
  <c r="AH309" i="8"/>
  <c r="AG309" i="8"/>
  <c r="AF309" i="8"/>
  <c r="AE309" i="8"/>
  <c r="AD309" i="8"/>
  <c r="AC309" i="8"/>
  <c r="AB309" i="8"/>
  <c r="AA309" i="8"/>
  <c r="Z309" i="8"/>
  <c r="Y309" i="8"/>
  <c r="X309" i="8"/>
  <c r="W309" i="8"/>
  <c r="V309" i="8"/>
  <c r="U309" i="8"/>
  <c r="T309" i="8"/>
  <c r="S309" i="8"/>
  <c r="R309" i="8"/>
  <c r="Q309" i="8"/>
  <c r="P309" i="8"/>
  <c r="O309" i="8"/>
  <c r="N309" i="8"/>
  <c r="M309" i="8"/>
  <c r="L309" i="8"/>
  <c r="K309" i="8"/>
  <c r="J309" i="8"/>
  <c r="I309" i="8"/>
  <c r="H309" i="8"/>
  <c r="G309" i="8"/>
  <c r="F309" i="8"/>
  <c r="E309" i="8"/>
  <c r="D309" i="8"/>
  <c r="AK308" i="8"/>
  <c r="AJ308" i="8"/>
  <c r="AI308" i="8"/>
  <c r="AH308" i="8"/>
  <c r="AG308" i="8"/>
  <c r="AF308" i="8"/>
  <c r="AE308" i="8"/>
  <c r="AD308" i="8"/>
  <c r="AC308" i="8"/>
  <c r="AB308" i="8"/>
  <c r="AA308" i="8"/>
  <c r="Z308" i="8"/>
  <c r="Y308" i="8"/>
  <c r="X308" i="8"/>
  <c r="W308" i="8"/>
  <c r="V308" i="8"/>
  <c r="U308" i="8"/>
  <c r="T308" i="8"/>
  <c r="S308" i="8"/>
  <c r="R308" i="8"/>
  <c r="Q308" i="8"/>
  <c r="P308" i="8"/>
  <c r="O308" i="8"/>
  <c r="N308" i="8"/>
  <c r="M308" i="8"/>
  <c r="L308" i="8"/>
  <c r="K308" i="8"/>
  <c r="J308" i="8"/>
  <c r="I308" i="8"/>
  <c r="H308" i="8"/>
  <c r="G308" i="8"/>
  <c r="F308" i="8"/>
  <c r="E308" i="8"/>
  <c r="D308" i="8"/>
  <c r="AK307" i="8"/>
  <c r="AJ307" i="8"/>
  <c r="AI307" i="8"/>
  <c r="AH307" i="8"/>
  <c r="AG307" i="8"/>
  <c r="AF307" i="8"/>
  <c r="AE307" i="8"/>
  <c r="AD307" i="8"/>
  <c r="AC307" i="8"/>
  <c r="AB307" i="8"/>
  <c r="AA307" i="8"/>
  <c r="Z307" i="8"/>
  <c r="Y307" i="8"/>
  <c r="X307" i="8"/>
  <c r="W307" i="8"/>
  <c r="V307" i="8"/>
  <c r="U307" i="8"/>
  <c r="T307" i="8"/>
  <c r="S307" i="8"/>
  <c r="R307" i="8"/>
  <c r="Q307" i="8"/>
  <c r="P307" i="8"/>
  <c r="O307" i="8"/>
  <c r="N307" i="8"/>
  <c r="M307" i="8"/>
  <c r="L307" i="8"/>
  <c r="K307" i="8"/>
  <c r="J307" i="8"/>
  <c r="I307" i="8"/>
  <c r="H307" i="8"/>
  <c r="G307" i="8"/>
  <c r="F307" i="8"/>
  <c r="E307" i="8"/>
  <c r="D307" i="8"/>
  <c r="AK306" i="8"/>
  <c r="AJ306" i="8"/>
  <c r="AI306" i="8"/>
  <c r="AH306" i="8"/>
  <c r="AG306" i="8"/>
  <c r="AF306" i="8"/>
  <c r="AE306" i="8"/>
  <c r="AD306" i="8"/>
  <c r="AC306" i="8"/>
  <c r="AB306" i="8"/>
  <c r="AA306" i="8"/>
  <c r="Z306" i="8"/>
  <c r="Y306" i="8"/>
  <c r="X306" i="8"/>
  <c r="W306" i="8"/>
  <c r="V306" i="8"/>
  <c r="U306" i="8"/>
  <c r="T306" i="8"/>
  <c r="S306" i="8"/>
  <c r="R306" i="8"/>
  <c r="Q306" i="8"/>
  <c r="P306" i="8"/>
  <c r="O306" i="8"/>
  <c r="N306" i="8"/>
  <c r="M306" i="8"/>
  <c r="L306" i="8"/>
  <c r="K306" i="8"/>
  <c r="J306" i="8"/>
  <c r="I306" i="8"/>
  <c r="H306" i="8"/>
  <c r="G306" i="8"/>
  <c r="F306" i="8"/>
  <c r="E306" i="8"/>
  <c r="D306" i="8"/>
  <c r="AK305" i="8"/>
  <c r="AJ305" i="8"/>
  <c r="AI305" i="8"/>
  <c r="AH305" i="8"/>
  <c r="AG305" i="8"/>
  <c r="AF305" i="8"/>
  <c r="AE305" i="8"/>
  <c r="AD305" i="8"/>
  <c r="AC305" i="8"/>
  <c r="AB305" i="8"/>
  <c r="AA305" i="8"/>
  <c r="Z305" i="8"/>
  <c r="Y305" i="8"/>
  <c r="X305" i="8"/>
  <c r="W305" i="8"/>
  <c r="V305" i="8"/>
  <c r="U305" i="8"/>
  <c r="T305" i="8"/>
  <c r="S305" i="8"/>
  <c r="R305" i="8"/>
  <c r="Q305" i="8"/>
  <c r="P305" i="8"/>
  <c r="O305" i="8"/>
  <c r="N305" i="8"/>
  <c r="M305" i="8"/>
  <c r="L305" i="8"/>
  <c r="K305" i="8"/>
  <c r="J305" i="8"/>
  <c r="I305" i="8"/>
  <c r="H305" i="8"/>
  <c r="G305" i="8"/>
  <c r="F305" i="8"/>
  <c r="E305" i="8"/>
  <c r="D305" i="8"/>
  <c r="AK304" i="8"/>
  <c r="AJ304" i="8"/>
  <c r="AI304" i="8"/>
  <c r="AH304" i="8"/>
  <c r="AG304" i="8"/>
  <c r="AF304" i="8"/>
  <c r="AE304" i="8"/>
  <c r="AD304" i="8"/>
  <c r="AC304" i="8"/>
  <c r="AB304" i="8"/>
  <c r="AA304" i="8"/>
  <c r="Z304" i="8"/>
  <c r="Y304" i="8"/>
  <c r="X304" i="8"/>
  <c r="W304" i="8"/>
  <c r="V304" i="8"/>
  <c r="U304" i="8"/>
  <c r="T304" i="8"/>
  <c r="S304" i="8"/>
  <c r="R304" i="8"/>
  <c r="Q304" i="8"/>
  <c r="P304" i="8"/>
  <c r="O304" i="8"/>
  <c r="N304" i="8"/>
  <c r="M304" i="8"/>
  <c r="L304" i="8"/>
  <c r="K304" i="8"/>
  <c r="J304" i="8"/>
  <c r="I304" i="8"/>
  <c r="H304" i="8"/>
  <c r="G304" i="8"/>
  <c r="F304" i="8"/>
  <c r="E304" i="8"/>
  <c r="D304" i="8"/>
  <c r="AK303" i="8"/>
  <c r="AJ303" i="8"/>
  <c r="AI303" i="8"/>
  <c r="AH303" i="8"/>
  <c r="AG303" i="8"/>
  <c r="AF303" i="8"/>
  <c r="AE303" i="8"/>
  <c r="AD303" i="8"/>
  <c r="AC303" i="8"/>
  <c r="AB303" i="8"/>
  <c r="AA303" i="8"/>
  <c r="Z303" i="8"/>
  <c r="Y303" i="8"/>
  <c r="X303" i="8"/>
  <c r="W303" i="8"/>
  <c r="V303" i="8"/>
  <c r="U303" i="8"/>
  <c r="T303" i="8"/>
  <c r="S303" i="8"/>
  <c r="R303" i="8"/>
  <c r="Q303" i="8"/>
  <c r="P303" i="8"/>
  <c r="O303" i="8"/>
  <c r="N303" i="8"/>
  <c r="M303" i="8"/>
  <c r="L303" i="8"/>
  <c r="K303" i="8"/>
  <c r="J303" i="8"/>
  <c r="I303" i="8"/>
  <c r="H303" i="8"/>
  <c r="G303" i="8"/>
  <c r="F303" i="8"/>
  <c r="E303" i="8"/>
  <c r="D303" i="8"/>
  <c r="AK302" i="8"/>
  <c r="AJ302" i="8"/>
  <c r="AI302" i="8"/>
  <c r="AH302" i="8"/>
  <c r="AG302" i="8"/>
  <c r="AF302" i="8"/>
  <c r="AE302" i="8"/>
  <c r="AD302" i="8"/>
  <c r="AC302" i="8"/>
  <c r="AB302" i="8"/>
  <c r="AA302" i="8"/>
  <c r="Z302" i="8"/>
  <c r="Y302" i="8"/>
  <c r="X302" i="8"/>
  <c r="W302" i="8"/>
  <c r="V302" i="8"/>
  <c r="U302" i="8"/>
  <c r="T302" i="8"/>
  <c r="S302" i="8"/>
  <c r="R302" i="8"/>
  <c r="Q302" i="8"/>
  <c r="P302" i="8"/>
  <c r="O302" i="8"/>
  <c r="N302" i="8"/>
  <c r="M302" i="8"/>
  <c r="L302" i="8"/>
  <c r="K302" i="8"/>
  <c r="J302" i="8"/>
  <c r="I302" i="8"/>
  <c r="H302" i="8"/>
  <c r="G302" i="8"/>
  <c r="F302" i="8"/>
  <c r="E302" i="8"/>
  <c r="D302" i="8"/>
  <c r="AK301" i="8"/>
  <c r="AJ301" i="8"/>
  <c r="AI301" i="8"/>
  <c r="AH301" i="8"/>
  <c r="AG301" i="8"/>
  <c r="AF301" i="8"/>
  <c r="AE301" i="8"/>
  <c r="AD301" i="8"/>
  <c r="AC301" i="8"/>
  <c r="AB301" i="8"/>
  <c r="AA301" i="8"/>
  <c r="Z301" i="8"/>
  <c r="Y301" i="8"/>
  <c r="X301" i="8"/>
  <c r="W301" i="8"/>
  <c r="V301" i="8"/>
  <c r="U301" i="8"/>
  <c r="T301" i="8"/>
  <c r="S301" i="8"/>
  <c r="R301" i="8"/>
  <c r="Q301" i="8"/>
  <c r="P301" i="8"/>
  <c r="O301" i="8"/>
  <c r="N301" i="8"/>
  <c r="M301" i="8"/>
  <c r="L301" i="8"/>
  <c r="K301" i="8"/>
  <c r="J301" i="8"/>
  <c r="I301" i="8"/>
  <c r="H301" i="8"/>
  <c r="G301" i="8"/>
  <c r="F301" i="8"/>
  <c r="E301" i="8"/>
  <c r="D301" i="8"/>
  <c r="AK300" i="8"/>
  <c r="AJ300" i="8"/>
  <c r="AI300" i="8"/>
  <c r="AH300" i="8"/>
  <c r="AG300" i="8"/>
  <c r="AF300" i="8"/>
  <c r="AE300" i="8"/>
  <c r="AD300" i="8"/>
  <c r="AC300" i="8"/>
  <c r="AB300" i="8"/>
  <c r="AA300" i="8"/>
  <c r="Z300" i="8"/>
  <c r="Y300" i="8"/>
  <c r="X300" i="8"/>
  <c r="W300" i="8"/>
  <c r="V300" i="8"/>
  <c r="U300" i="8"/>
  <c r="T300" i="8"/>
  <c r="S300" i="8"/>
  <c r="R300" i="8"/>
  <c r="Q300" i="8"/>
  <c r="P300" i="8"/>
  <c r="O300" i="8"/>
  <c r="N300" i="8"/>
  <c r="M300" i="8"/>
  <c r="L300" i="8"/>
  <c r="K300" i="8"/>
  <c r="J300" i="8"/>
  <c r="I300" i="8"/>
  <c r="H300" i="8"/>
  <c r="G300" i="8"/>
  <c r="F300" i="8"/>
  <c r="E300" i="8"/>
  <c r="D300" i="8"/>
  <c r="AK299" i="8"/>
  <c r="AJ299" i="8"/>
  <c r="AI299" i="8"/>
  <c r="AH299" i="8"/>
  <c r="AG299" i="8"/>
  <c r="AF299" i="8"/>
  <c r="AE299" i="8"/>
  <c r="AD299" i="8"/>
  <c r="AC299" i="8"/>
  <c r="AB299" i="8"/>
  <c r="AA299" i="8"/>
  <c r="Z299" i="8"/>
  <c r="Y299" i="8"/>
  <c r="X299" i="8"/>
  <c r="W299" i="8"/>
  <c r="V299" i="8"/>
  <c r="U299" i="8"/>
  <c r="T299" i="8"/>
  <c r="S299" i="8"/>
  <c r="R299" i="8"/>
  <c r="Q299" i="8"/>
  <c r="P299" i="8"/>
  <c r="O299" i="8"/>
  <c r="N299" i="8"/>
  <c r="M299" i="8"/>
  <c r="L299" i="8"/>
  <c r="K299" i="8"/>
  <c r="J299" i="8"/>
  <c r="I299" i="8"/>
  <c r="H299" i="8"/>
  <c r="G299" i="8"/>
  <c r="F299" i="8"/>
  <c r="E299" i="8"/>
  <c r="D299" i="8"/>
  <c r="AK298" i="8"/>
  <c r="AJ298" i="8"/>
  <c r="AI298" i="8"/>
  <c r="AH298" i="8"/>
  <c r="AG298" i="8"/>
  <c r="AF298" i="8"/>
  <c r="AE298" i="8"/>
  <c r="AD298" i="8"/>
  <c r="AC298" i="8"/>
  <c r="AB298" i="8"/>
  <c r="AA298" i="8"/>
  <c r="Z298" i="8"/>
  <c r="Y298" i="8"/>
  <c r="X298" i="8"/>
  <c r="W298" i="8"/>
  <c r="V298" i="8"/>
  <c r="U298" i="8"/>
  <c r="T298" i="8"/>
  <c r="S298" i="8"/>
  <c r="R298" i="8"/>
  <c r="Q298" i="8"/>
  <c r="P298" i="8"/>
  <c r="O298" i="8"/>
  <c r="N298" i="8"/>
  <c r="M298" i="8"/>
  <c r="L298" i="8"/>
  <c r="K298" i="8"/>
  <c r="J298" i="8"/>
  <c r="I298" i="8"/>
  <c r="H298" i="8"/>
  <c r="G298" i="8"/>
  <c r="F298" i="8"/>
  <c r="E298" i="8"/>
  <c r="D298" i="8"/>
  <c r="AK297" i="8"/>
  <c r="AJ297" i="8"/>
  <c r="AI297" i="8"/>
  <c r="AH297" i="8"/>
  <c r="AG297" i="8"/>
  <c r="AF297" i="8"/>
  <c r="AE297" i="8"/>
  <c r="AD297" i="8"/>
  <c r="AC297" i="8"/>
  <c r="AB297" i="8"/>
  <c r="AA297" i="8"/>
  <c r="Z297" i="8"/>
  <c r="Y297" i="8"/>
  <c r="X297" i="8"/>
  <c r="W297" i="8"/>
  <c r="V297" i="8"/>
  <c r="U297" i="8"/>
  <c r="T297" i="8"/>
  <c r="S297" i="8"/>
  <c r="R297" i="8"/>
  <c r="Q297" i="8"/>
  <c r="P297" i="8"/>
  <c r="O297" i="8"/>
  <c r="N297" i="8"/>
  <c r="M297" i="8"/>
  <c r="L297" i="8"/>
  <c r="K297" i="8"/>
  <c r="J297" i="8"/>
  <c r="I297" i="8"/>
  <c r="H297" i="8"/>
  <c r="G297" i="8"/>
  <c r="F297" i="8"/>
  <c r="E297" i="8"/>
  <c r="D297" i="8"/>
  <c r="AK296" i="8"/>
  <c r="AJ296" i="8"/>
  <c r="AI296" i="8"/>
  <c r="AH296" i="8"/>
  <c r="AG296" i="8"/>
  <c r="AF296" i="8"/>
  <c r="AE296" i="8"/>
  <c r="AD296" i="8"/>
  <c r="AC296" i="8"/>
  <c r="AB296" i="8"/>
  <c r="AA296" i="8"/>
  <c r="Z296" i="8"/>
  <c r="Y296" i="8"/>
  <c r="X296" i="8"/>
  <c r="W296" i="8"/>
  <c r="V296" i="8"/>
  <c r="U296" i="8"/>
  <c r="T296" i="8"/>
  <c r="S296" i="8"/>
  <c r="R296" i="8"/>
  <c r="Q296" i="8"/>
  <c r="P296" i="8"/>
  <c r="O296" i="8"/>
  <c r="N296" i="8"/>
  <c r="M296" i="8"/>
  <c r="L296" i="8"/>
  <c r="K296" i="8"/>
  <c r="J296" i="8"/>
  <c r="I296" i="8"/>
  <c r="H296" i="8"/>
  <c r="G296" i="8"/>
  <c r="F296" i="8"/>
  <c r="E296" i="8"/>
  <c r="D296" i="8"/>
  <c r="AK295" i="8"/>
  <c r="AJ295" i="8"/>
  <c r="AI295" i="8"/>
  <c r="AH295" i="8"/>
  <c r="AG295" i="8"/>
  <c r="AF295" i="8"/>
  <c r="AE295" i="8"/>
  <c r="AD295" i="8"/>
  <c r="AC295" i="8"/>
  <c r="AB295" i="8"/>
  <c r="AA295" i="8"/>
  <c r="Z295" i="8"/>
  <c r="Y295" i="8"/>
  <c r="X295" i="8"/>
  <c r="W295" i="8"/>
  <c r="V295" i="8"/>
  <c r="U295" i="8"/>
  <c r="T295" i="8"/>
  <c r="S295" i="8"/>
  <c r="R295" i="8"/>
  <c r="Q295" i="8"/>
  <c r="P295" i="8"/>
  <c r="O295" i="8"/>
  <c r="N295" i="8"/>
  <c r="M295" i="8"/>
  <c r="L295" i="8"/>
  <c r="K295" i="8"/>
  <c r="J295" i="8"/>
  <c r="I295" i="8"/>
  <c r="H295" i="8"/>
  <c r="G295" i="8"/>
  <c r="F295" i="8"/>
  <c r="E295" i="8"/>
  <c r="D295" i="8"/>
  <c r="AK294" i="8"/>
  <c r="AJ294" i="8"/>
  <c r="AI294" i="8"/>
  <c r="AH294" i="8"/>
  <c r="AG294" i="8"/>
  <c r="AF294" i="8"/>
  <c r="AE294" i="8"/>
  <c r="AD294" i="8"/>
  <c r="AC294" i="8"/>
  <c r="AB294" i="8"/>
  <c r="AA294" i="8"/>
  <c r="Z294" i="8"/>
  <c r="Y294" i="8"/>
  <c r="X294" i="8"/>
  <c r="W294" i="8"/>
  <c r="V294" i="8"/>
  <c r="U294" i="8"/>
  <c r="T294" i="8"/>
  <c r="S294" i="8"/>
  <c r="R294" i="8"/>
  <c r="Q294" i="8"/>
  <c r="P294" i="8"/>
  <c r="O294" i="8"/>
  <c r="N294" i="8"/>
  <c r="M294" i="8"/>
  <c r="L294" i="8"/>
  <c r="K294" i="8"/>
  <c r="J294" i="8"/>
  <c r="I294" i="8"/>
  <c r="H294" i="8"/>
  <c r="G294" i="8"/>
  <c r="F294" i="8"/>
  <c r="E294" i="8"/>
  <c r="D294" i="8"/>
  <c r="AK293" i="8"/>
  <c r="AJ293" i="8"/>
  <c r="AI293" i="8"/>
  <c r="AH293" i="8"/>
  <c r="AG293" i="8"/>
  <c r="AF293" i="8"/>
  <c r="AE293" i="8"/>
  <c r="AD293" i="8"/>
  <c r="AC293" i="8"/>
  <c r="AB293" i="8"/>
  <c r="AA293" i="8"/>
  <c r="Z293" i="8"/>
  <c r="Y293" i="8"/>
  <c r="X293" i="8"/>
  <c r="W293" i="8"/>
  <c r="V293" i="8"/>
  <c r="U293" i="8"/>
  <c r="T293" i="8"/>
  <c r="S293" i="8"/>
  <c r="R293" i="8"/>
  <c r="Q293" i="8"/>
  <c r="P293" i="8"/>
  <c r="O293" i="8"/>
  <c r="N293" i="8"/>
  <c r="M293" i="8"/>
  <c r="L293" i="8"/>
  <c r="K293" i="8"/>
  <c r="J293" i="8"/>
  <c r="I293" i="8"/>
  <c r="H293" i="8"/>
  <c r="G293" i="8"/>
  <c r="F293" i="8"/>
  <c r="E293" i="8"/>
  <c r="D293" i="8"/>
  <c r="AK292" i="8"/>
  <c r="AJ292" i="8"/>
  <c r="AI292" i="8"/>
  <c r="AH292" i="8"/>
  <c r="AG292" i="8"/>
  <c r="AF292" i="8"/>
  <c r="AE292" i="8"/>
  <c r="AD292" i="8"/>
  <c r="AC292" i="8"/>
  <c r="AB292" i="8"/>
  <c r="AA292" i="8"/>
  <c r="Z292" i="8"/>
  <c r="Y292" i="8"/>
  <c r="X292" i="8"/>
  <c r="W292" i="8"/>
  <c r="V292" i="8"/>
  <c r="U292" i="8"/>
  <c r="T292" i="8"/>
  <c r="S292" i="8"/>
  <c r="R292" i="8"/>
  <c r="Q292" i="8"/>
  <c r="P292" i="8"/>
  <c r="O292" i="8"/>
  <c r="N292" i="8"/>
  <c r="M292" i="8"/>
  <c r="L292" i="8"/>
  <c r="K292" i="8"/>
  <c r="J292" i="8"/>
  <c r="I292" i="8"/>
  <c r="H292" i="8"/>
  <c r="G292" i="8"/>
  <c r="F292" i="8"/>
  <c r="E292" i="8"/>
  <c r="D292" i="8"/>
  <c r="AK291" i="8"/>
  <c r="AJ291" i="8"/>
  <c r="AI291" i="8"/>
  <c r="AH291" i="8"/>
  <c r="AG291" i="8"/>
  <c r="AF291" i="8"/>
  <c r="AE291" i="8"/>
  <c r="AD291" i="8"/>
  <c r="AC291" i="8"/>
  <c r="AB291" i="8"/>
  <c r="AA291" i="8"/>
  <c r="Z291" i="8"/>
  <c r="Y291" i="8"/>
  <c r="X291" i="8"/>
  <c r="W291" i="8"/>
  <c r="V291" i="8"/>
  <c r="U291" i="8"/>
  <c r="T291" i="8"/>
  <c r="S291" i="8"/>
  <c r="R291" i="8"/>
  <c r="Q291" i="8"/>
  <c r="P291" i="8"/>
  <c r="O291" i="8"/>
  <c r="N291" i="8"/>
  <c r="M291" i="8"/>
  <c r="L291" i="8"/>
  <c r="K291" i="8"/>
  <c r="J291" i="8"/>
  <c r="I291" i="8"/>
  <c r="H291" i="8"/>
  <c r="G291" i="8"/>
  <c r="F291" i="8"/>
  <c r="E291" i="8"/>
  <c r="D291" i="8"/>
  <c r="AK290" i="8"/>
  <c r="AJ290" i="8"/>
  <c r="AI290" i="8"/>
  <c r="AH290" i="8"/>
  <c r="AG290" i="8"/>
  <c r="AF290" i="8"/>
  <c r="AE290" i="8"/>
  <c r="AD290" i="8"/>
  <c r="AC290" i="8"/>
  <c r="AB290" i="8"/>
  <c r="AA290" i="8"/>
  <c r="Z290" i="8"/>
  <c r="Y290" i="8"/>
  <c r="X290" i="8"/>
  <c r="W290" i="8"/>
  <c r="V290" i="8"/>
  <c r="U290" i="8"/>
  <c r="T290" i="8"/>
  <c r="S290" i="8"/>
  <c r="R290" i="8"/>
  <c r="Q290" i="8"/>
  <c r="P290" i="8"/>
  <c r="O290" i="8"/>
  <c r="N290" i="8"/>
  <c r="M290" i="8"/>
  <c r="L290" i="8"/>
  <c r="K290" i="8"/>
  <c r="J290" i="8"/>
  <c r="I290" i="8"/>
  <c r="H290" i="8"/>
  <c r="G290" i="8"/>
  <c r="F290" i="8"/>
  <c r="E290" i="8"/>
  <c r="D290" i="8"/>
  <c r="AK289" i="8"/>
  <c r="AJ289" i="8"/>
  <c r="AI289" i="8"/>
  <c r="AH289" i="8"/>
  <c r="AG289" i="8"/>
  <c r="AF289" i="8"/>
  <c r="AE289" i="8"/>
  <c r="AD289" i="8"/>
  <c r="AC289" i="8"/>
  <c r="AB289" i="8"/>
  <c r="AA289" i="8"/>
  <c r="Z289" i="8"/>
  <c r="Y289" i="8"/>
  <c r="X289" i="8"/>
  <c r="W289" i="8"/>
  <c r="V289" i="8"/>
  <c r="U289" i="8"/>
  <c r="T289" i="8"/>
  <c r="S289" i="8"/>
  <c r="R289" i="8"/>
  <c r="Q289" i="8"/>
  <c r="P289" i="8"/>
  <c r="O289" i="8"/>
  <c r="N289" i="8"/>
  <c r="M289" i="8"/>
  <c r="L289" i="8"/>
  <c r="K289" i="8"/>
  <c r="J289" i="8"/>
  <c r="I289" i="8"/>
  <c r="H289" i="8"/>
  <c r="G289" i="8"/>
  <c r="F289" i="8"/>
  <c r="E289" i="8"/>
  <c r="D289" i="8"/>
  <c r="AK288" i="8"/>
  <c r="AJ288" i="8"/>
  <c r="AI288" i="8"/>
  <c r="AH288" i="8"/>
  <c r="AG288" i="8"/>
  <c r="AF288" i="8"/>
  <c r="AE288" i="8"/>
  <c r="AD288" i="8"/>
  <c r="AC288" i="8"/>
  <c r="AB288" i="8"/>
  <c r="AA288" i="8"/>
  <c r="Z288" i="8"/>
  <c r="Y288" i="8"/>
  <c r="X288" i="8"/>
  <c r="W288" i="8"/>
  <c r="V288" i="8"/>
  <c r="U288" i="8"/>
  <c r="T288" i="8"/>
  <c r="S288" i="8"/>
  <c r="R288" i="8"/>
  <c r="Q288" i="8"/>
  <c r="P288" i="8"/>
  <c r="O288" i="8"/>
  <c r="N288" i="8"/>
  <c r="M288" i="8"/>
  <c r="L288" i="8"/>
  <c r="K288" i="8"/>
  <c r="J288" i="8"/>
  <c r="I288" i="8"/>
  <c r="H288" i="8"/>
  <c r="G288" i="8"/>
  <c r="F288" i="8"/>
  <c r="E288" i="8"/>
  <c r="D288" i="8"/>
  <c r="AK287" i="8"/>
  <c r="AJ287" i="8"/>
  <c r="AI287" i="8"/>
  <c r="AH287" i="8"/>
  <c r="AG287" i="8"/>
  <c r="AF287" i="8"/>
  <c r="AE287" i="8"/>
  <c r="AD287" i="8"/>
  <c r="AC287" i="8"/>
  <c r="AB287" i="8"/>
  <c r="AA287" i="8"/>
  <c r="Z287" i="8"/>
  <c r="Y287" i="8"/>
  <c r="X287" i="8"/>
  <c r="W287" i="8"/>
  <c r="V287" i="8"/>
  <c r="U287" i="8"/>
  <c r="T287" i="8"/>
  <c r="S287" i="8"/>
  <c r="R287" i="8"/>
  <c r="Q287" i="8"/>
  <c r="P287" i="8"/>
  <c r="O287" i="8"/>
  <c r="N287" i="8"/>
  <c r="M287" i="8"/>
  <c r="L287" i="8"/>
  <c r="K287" i="8"/>
  <c r="J287" i="8"/>
  <c r="I287" i="8"/>
  <c r="H287" i="8"/>
  <c r="G287" i="8"/>
  <c r="F287" i="8"/>
  <c r="E287" i="8"/>
  <c r="D287" i="8"/>
  <c r="AK286" i="8"/>
  <c r="AJ286" i="8"/>
  <c r="AI286" i="8"/>
  <c r="AH286" i="8"/>
  <c r="AG286" i="8"/>
  <c r="AF286" i="8"/>
  <c r="AE286" i="8"/>
  <c r="AD286" i="8"/>
  <c r="AC286" i="8"/>
  <c r="AB286" i="8"/>
  <c r="AA286" i="8"/>
  <c r="Z286" i="8"/>
  <c r="Y286" i="8"/>
  <c r="X286" i="8"/>
  <c r="W286" i="8"/>
  <c r="V286" i="8"/>
  <c r="U286" i="8"/>
  <c r="T286" i="8"/>
  <c r="S286" i="8"/>
  <c r="R286" i="8"/>
  <c r="Q286" i="8"/>
  <c r="P286" i="8"/>
  <c r="O286" i="8"/>
  <c r="N286" i="8"/>
  <c r="M286" i="8"/>
  <c r="L286" i="8"/>
  <c r="K286" i="8"/>
  <c r="J286" i="8"/>
  <c r="I286" i="8"/>
  <c r="H286" i="8"/>
  <c r="G286" i="8"/>
  <c r="F286" i="8"/>
  <c r="E286" i="8"/>
  <c r="D286" i="8"/>
  <c r="AK285" i="8"/>
  <c r="AJ285" i="8"/>
  <c r="AI285" i="8"/>
  <c r="AH285" i="8"/>
  <c r="AG285" i="8"/>
  <c r="AF285" i="8"/>
  <c r="AE285" i="8"/>
  <c r="AD285" i="8"/>
  <c r="AC285" i="8"/>
  <c r="AB285" i="8"/>
  <c r="AA285" i="8"/>
  <c r="Z285" i="8"/>
  <c r="Y285" i="8"/>
  <c r="X285" i="8"/>
  <c r="W285" i="8"/>
  <c r="V285" i="8"/>
  <c r="U285" i="8"/>
  <c r="T285" i="8"/>
  <c r="S285" i="8"/>
  <c r="R285" i="8"/>
  <c r="Q285" i="8"/>
  <c r="P285" i="8"/>
  <c r="O285" i="8"/>
  <c r="N285" i="8"/>
  <c r="M285" i="8"/>
  <c r="L285" i="8"/>
  <c r="K285" i="8"/>
  <c r="J285" i="8"/>
  <c r="I285" i="8"/>
  <c r="H285" i="8"/>
  <c r="G285" i="8"/>
  <c r="F285" i="8"/>
  <c r="E285" i="8"/>
  <c r="D285" i="8"/>
  <c r="AK284" i="8"/>
  <c r="AJ284" i="8"/>
  <c r="AI284" i="8"/>
  <c r="AH284" i="8"/>
  <c r="AG284" i="8"/>
  <c r="AF284" i="8"/>
  <c r="AE284" i="8"/>
  <c r="AD284" i="8"/>
  <c r="AC284" i="8"/>
  <c r="AB284" i="8"/>
  <c r="AA284" i="8"/>
  <c r="Z284" i="8"/>
  <c r="Y284" i="8"/>
  <c r="X284" i="8"/>
  <c r="W284" i="8"/>
  <c r="V284" i="8"/>
  <c r="U284" i="8"/>
  <c r="T284" i="8"/>
  <c r="S284" i="8"/>
  <c r="R284" i="8"/>
  <c r="Q284" i="8"/>
  <c r="P284" i="8"/>
  <c r="O284" i="8"/>
  <c r="N284" i="8"/>
  <c r="M284" i="8"/>
  <c r="L284" i="8"/>
  <c r="K284" i="8"/>
  <c r="J284" i="8"/>
  <c r="I284" i="8"/>
  <c r="H284" i="8"/>
  <c r="G284" i="8"/>
  <c r="F284" i="8"/>
  <c r="E284" i="8"/>
  <c r="D284" i="8"/>
  <c r="AK283" i="8"/>
  <c r="AJ283" i="8"/>
  <c r="AI283" i="8"/>
  <c r="AH283" i="8"/>
  <c r="AG283" i="8"/>
  <c r="AF283" i="8"/>
  <c r="AE283" i="8"/>
  <c r="AD283" i="8"/>
  <c r="AC283" i="8"/>
  <c r="AB283" i="8"/>
  <c r="AA283" i="8"/>
  <c r="Z283" i="8"/>
  <c r="Y283" i="8"/>
  <c r="X283" i="8"/>
  <c r="W283" i="8"/>
  <c r="V283" i="8"/>
  <c r="U283" i="8"/>
  <c r="T283" i="8"/>
  <c r="S283" i="8"/>
  <c r="R283" i="8"/>
  <c r="Q283" i="8"/>
  <c r="P283" i="8"/>
  <c r="O283" i="8"/>
  <c r="N283" i="8"/>
  <c r="M283" i="8"/>
  <c r="L283" i="8"/>
  <c r="K283" i="8"/>
  <c r="J283" i="8"/>
  <c r="I283" i="8"/>
  <c r="H283" i="8"/>
  <c r="G283" i="8"/>
  <c r="F283" i="8"/>
  <c r="E283" i="8"/>
  <c r="D283" i="8"/>
  <c r="AK282" i="8"/>
  <c r="AJ282" i="8"/>
  <c r="AI282" i="8"/>
  <c r="AH282" i="8"/>
  <c r="AG282" i="8"/>
  <c r="AF282" i="8"/>
  <c r="AE282" i="8"/>
  <c r="AD282" i="8"/>
  <c r="AC282" i="8"/>
  <c r="AB282" i="8"/>
  <c r="AA282" i="8"/>
  <c r="Z282" i="8"/>
  <c r="Y282" i="8"/>
  <c r="X282" i="8"/>
  <c r="W282" i="8"/>
  <c r="V282" i="8"/>
  <c r="U282" i="8"/>
  <c r="T282" i="8"/>
  <c r="S282" i="8"/>
  <c r="R282" i="8"/>
  <c r="Q282" i="8"/>
  <c r="P282" i="8"/>
  <c r="O282" i="8"/>
  <c r="N282" i="8"/>
  <c r="M282" i="8"/>
  <c r="L282" i="8"/>
  <c r="K282" i="8"/>
  <c r="J282" i="8"/>
  <c r="I282" i="8"/>
  <c r="H282" i="8"/>
  <c r="G282" i="8"/>
  <c r="F282" i="8"/>
  <c r="E282" i="8"/>
  <c r="D282" i="8"/>
  <c r="AK281" i="8"/>
  <c r="AJ281" i="8"/>
  <c r="AI281" i="8"/>
  <c r="AH281" i="8"/>
  <c r="AG281" i="8"/>
  <c r="AF281" i="8"/>
  <c r="AE281" i="8"/>
  <c r="AD281" i="8"/>
  <c r="AC281" i="8"/>
  <c r="AB281" i="8"/>
  <c r="AA281" i="8"/>
  <c r="Z281" i="8"/>
  <c r="Y281" i="8"/>
  <c r="X281" i="8"/>
  <c r="W281" i="8"/>
  <c r="V281" i="8"/>
  <c r="U281" i="8"/>
  <c r="T281" i="8"/>
  <c r="S281" i="8"/>
  <c r="R281" i="8"/>
  <c r="Q281" i="8"/>
  <c r="P281" i="8"/>
  <c r="O281" i="8"/>
  <c r="N281" i="8"/>
  <c r="M281" i="8"/>
  <c r="L281" i="8"/>
  <c r="K281" i="8"/>
  <c r="J281" i="8"/>
  <c r="I281" i="8"/>
  <c r="H281" i="8"/>
  <c r="G281" i="8"/>
  <c r="F281" i="8"/>
  <c r="E281" i="8"/>
  <c r="D281" i="8"/>
  <c r="AK280" i="8"/>
  <c r="AJ280" i="8"/>
  <c r="AI280" i="8"/>
  <c r="AH280" i="8"/>
  <c r="AG280" i="8"/>
  <c r="AF280" i="8"/>
  <c r="AE280" i="8"/>
  <c r="AD280" i="8"/>
  <c r="AC280" i="8"/>
  <c r="AB280" i="8"/>
  <c r="AA280" i="8"/>
  <c r="Z280" i="8"/>
  <c r="Y280" i="8"/>
  <c r="X280" i="8"/>
  <c r="W280" i="8"/>
  <c r="V280" i="8"/>
  <c r="U280" i="8"/>
  <c r="T280" i="8"/>
  <c r="S280" i="8"/>
  <c r="R280" i="8"/>
  <c r="Q280" i="8"/>
  <c r="P280" i="8"/>
  <c r="O280" i="8"/>
  <c r="N280" i="8"/>
  <c r="M280" i="8"/>
  <c r="L280" i="8"/>
  <c r="K280" i="8"/>
  <c r="J280" i="8"/>
  <c r="I280" i="8"/>
  <c r="H280" i="8"/>
  <c r="G280" i="8"/>
  <c r="F280" i="8"/>
  <c r="E280" i="8"/>
  <c r="D280" i="8"/>
  <c r="AK279" i="8"/>
  <c r="AJ279" i="8"/>
  <c r="AI279" i="8"/>
  <c r="AH279" i="8"/>
  <c r="AG279" i="8"/>
  <c r="AF279" i="8"/>
  <c r="AE279" i="8"/>
  <c r="AD279" i="8"/>
  <c r="AC279" i="8"/>
  <c r="AB279" i="8"/>
  <c r="AA279" i="8"/>
  <c r="Z279" i="8"/>
  <c r="Y279" i="8"/>
  <c r="X279" i="8"/>
  <c r="W279" i="8"/>
  <c r="V279" i="8"/>
  <c r="U279" i="8"/>
  <c r="T279" i="8"/>
  <c r="S279" i="8"/>
  <c r="R279" i="8"/>
  <c r="Q279" i="8"/>
  <c r="P279" i="8"/>
  <c r="O279" i="8"/>
  <c r="N279" i="8"/>
  <c r="M279" i="8"/>
  <c r="L279" i="8"/>
  <c r="K279" i="8"/>
  <c r="J279" i="8"/>
  <c r="I279" i="8"/>
  <c r="H279" i="8"/>
  <c r="G279" i="8"/>
  <c r="F279" i="8"/>
  <c r="E279" i="8"/>
  <c r="D279" i="8"/>
  <c r="AK278" i="8"/>
  <c r="AJ278" i="8"/>
  <c r="AI278" i="8"/>
  <c r="AH278" i="8"/>
  <c r="AG278" i="8"/>
  <c r="AF278" i="8"/>
  <c r="AE278" i="8"/>
  <c r="AD278" i="8"/>
  <c r="AC278" i="8"/>
  <c r="AB278" i="8"/>
  <c r="AA278" i="8"/>
  <c r="Z278" i="8"/>
  <c r="Y278" i="8"/>
  <c r="X278" i="8"/>
  <c r="W278" i="8"/>
  <c r="V278" i="8"/>
  <c r="U278" i="8"/>
  <c r="T278" i="8"/>
  <c r="S278" i="8"/>
  <c r="R278" i="8"/>
  <c r="Q278" i="8"/>
  <c r="P278" i="8"/>
  <c r="O278" i="8"/>
  <c r="N278" i="8"/>
  <c r="M278" i="8"/>
  <c r="L278" i="8"/>
  <c r="K278" i="8"/>
  <c r="J278" i="8"/>
  <c r="I278" i="8"/>
  <c r="H278" i="8"/>
  <c r="G278" i="8"/>
  <c r="F278" i="8"/>
  <c r="E278" i="8"/>
  <c r="D278" i="8"/>
  <c r="AK277" i="8"/>
  <c r="AJ277" i="8"/>
  <c r="AI277" i="8"/>
  <c r="AH277" i="8"/>
  <c r="AG277" i="8"/>
  <c r="AF277" i="8"/>
  <c r="AE277" i="8"/>
  <c r="AD277" i="8"/>
  <c r="AC277" i="8"/>
  <c r="AB277" i="8"/>
  <c r="AA277" i="8"/>
  <c r="Z277" i="8"/>
  <c r="Y277" i="8"/>
  <c r="X277" i="8"/>
  <c r="W277" i="8"/>
  <c r="V277" i="8"/>
  <c r="U277" i="8"/>
  <c r="T277" i="8"/>
  <c r="S277" i="8"/>
  <c r="R277" i="8"/>
  <c r="Q277" i="8"/>
  <c r="P277" i="8"/>
  <c r="O277" i="8"/>
  <c r="N277" i="8"/>
  <c r="M277" i="8"/>
  <c r="L277" i="8"/>
  <c r="K277" i="8"/>
  <c r="J277" i="8"/>
  <c r="I277" i="8"/>
  <c r="H277" i="8"/>
  <c r="G277" i="8"/>
  <c r="F277" i="8"/>
  <c r="E277" i="8"/>
  <c r="D277" i="8"/>
  <c r="AK276" i="8"/>
  <c r="AJ276" i="8"/>
  <c r="AI276" i="8"/>
  <c r="AH276" i="8"/>
  <c r="AG276" i="8"/>
  <c r="AF276" i="8"/>
  <c r="AE276" i="8"/>
  <c r="AD276" i="8"/>
  <c r="AC276" i="8"/>
  <c r="AB276" i="8"/>
  <c r="AA276" i="8"/>
  <c r="Z276" i="8"/>
  <c r="Y276" i="8"/>
  <c r="X276" i="8"/>
  <c r="W276" i="8"/>
  <c r="V276" i="8"/>
  <c r="U276" i="8"/>
  <c r="T276" i="8"/>
  <c r="S276" i="8"/>
  <c r="R276" i="8"/>
  <c r="Q276" i="8"/>
  <c r="P276" i="8"/>
  <c r="O276" i="8"/>
  <c r="N276" i="8"/>
  <c r="M276" i="8"/>
  <c r="L276" i="8"/>
  <c r="K276" i="8"/>
  <c r="J276" i="8"/>
  <c r="I276" i="8"/>
  <c r="H276" i="8"/>
  <c r="G276" i="8"/>
  <c r="F276" i="8"/>
  <c r="E276" i="8"/>
  <c r="D276" i="8"/>
  <c r="AK275" i="8"/>
  <c r="AJ275" i="8"/>
  <c r="AI275" i="8"/>
  <c r="AH275" i="8"/>
  <c r="AG275" i="8"/>
  <c r="AF275" i="8"/>
  <c r="AE275" i="8"/>
  <c r="AD275" i="8"/>
  <c r="AC275" i="8"/>
  <c r="AB275" i="8"/>
  <c r="AA275" i="8"/>
  <c r="Z275" i="8"/>
  <c r="Y275" i="8"/>
  <c r="X275" i="8"/>
  <c r="W275" i="8"/>
  <c r="V275" i="8"/>
  <c r="U275" i="8"/>
  <c r="T275" i="8"/>
  <c r="S275" i="8"/>
  <c r="R275" i="8"/>
  <c r="Q275" i="8"/>
  <c r="P275" i="8"/>
  <c r="O275" i="8"/>
  <c r="N275" i="8"/>
  <c r="M275" i="8"/>
  <c r="L275" i="8"/>
  <c r="K275" i="8"/>
  <c r="J275" i="8"/>
  <c r="I275" i="8"/>
  <c r="H275" i="8"/>
  <c r="G275" i="8"/>
  <c r="F275" i="8"/>
  <c r="E275" i="8"/>
  <c r="D275" i="8"/>
  <c r="AK274" i="8"/>
  <c r="AJ274" i="8"/>
  <c r="AI274" i="8"/>
  <c r="AH274" i="8"/>
  <c r="AG274" i="8"/>
  <c r="AF274" i="8"/>
  <c r="AE274" i="8"/>
  <c r="AD274" i="8"/>
  <c r="AC274" i="8"/>
  <c r="AB274" i="8"/>
  <c r="AA274" i="8"/>
  <c r="Z274" i="8"/>
  <c r="Y274" i="8"/>
  <c r="X274" i="8"/>
  <c r="W274" i="8"/>
  <c r="V274" i="8"/>
  <c r="U274" i="8"/>
  <c r="T274" i="8"/>
  <c r="S274" i="8"/>
  <c r="R274" i="8"/>
  <c r="Q274" i="8"/>
  <c r="P274" i="8"/>
  <c r="O274" i="8"/>
  <c r="N274" i="8"/>
  <c r="M274" i="8"/>
  <c r="L274" i="8"/>
  <c r="K274" i="8"/>
  <c r="J274" i="8"/>
  <c r="I274" i="8"/>
  <c r="H274" i="8"/>
  <c r="G274" i="8"/>
  <c r="F274" i="8"/>
  <c r="E274" i="8"/>
  <c r="D274" i="8"/>
  <c r="AK273" i="8"/>
  <c r="AJ273" i="8"/>
  <c r="AI273" i="8"/>
  <c r="AH273" i="8"/>
  <c r="AG273" i="8"/>
  <c r="AF273" i="8"/>
  <c r="AE273" i="8"/>
  <c r="AD273" i="8"/>
  <c r="AC273" i="8"/>
  <c r="AB273" i="8"/>
  <c r="AA273" i="8"/>
  <c r="Z273" i="8"/>
  <c r="Y273" i="8"/>
  <c r="X273" i="8"/>
  <c r="W273" i="8"/>
  <c r="V273" i="8"/>
  <c r="U273" i="8"/>
  <c r="T273" i="8"/>
  <c r="S273" i="8"/>
  <c r="R273" i="8"/>
  <c r="Q273" i="8"/>
  <c r="P273" i="8"/>
  <c r="O273" i="8"/>
  <c r="N273" i="8"/>
  <c r="M273" i="8"/>
  <c r="L273" i="8"/>
  <c r="K273" i="8"/>
  <c r="J273" i="8"/>
  <c r="I273" i="8"/>
  <c r="H273" i="8"/>
  <c r="G273" i="8"/>
  <c r="F273" i="8"/>
  <c r="E273" i="8"/>
  <c r="D273" i="8"/>
  <c r="AK272" i="8"/>
  <c r="AJ272" i="8"/>
  <c r="AI272" i="8"/>
  <c r="AH272" i="8"/>
  <c r="AG272" i="8"/>
  <c r="AF272" i="8"/>
  <c r="AE272" i="8"/>
  <c r="AD272" i="8"/>
  <c r="AC272" i="8"/>
  <c r="AB272" i="8"/>
  <c r="AA272" i="8"/>
  <c r="Z272" i="8"/>
  <c r="Y272" i="8"/>
  <c r="X272" i="8"/>
  <c r="W272" i="8"/>
  <c r="V272" i="8"/>
  <c r="U272" i="8"/>
  <c r="T272" i="8"/>
  <c r="S272" i="8"/>
  <c r="R272" i="8"/>
  <c r="Q272" i="8"/>
  <c r="P272" i="8"/>
  <c r="O272" i="8"/>
  <c r="N272" i="8"/>
  <c r="M272" i="8"/>
  <c r="L272" i="8"/>
  <c r="K272" i="8"/>
  <c r="J272" i="8"/>
  <c r="I272" i="8"/>
  <c r="H272" i="8"/>
  <c r="G272" i="8"/>
  <c r="F272" i="8"/>
  <c r="E272" i="8"/>
  <c r="D272" i="8"/>
  <c r="AK271" i="8"/>
  <c r="AJ271" i="8"/>
  <c r="AI271" i="8"/>
  <c r="AH271" i="8"/>
  <c r="AG271" i="8"/>
  <c r="AF271" i="8"/>
  <c r="AE271" i="8"/>
  <c r="AD271" i="8"/>
  <c r="AC271" i="8"/>
  <c r="AB271" i="8"/>
  <c r="AA271" i="8"/>
  <c r="Z271" i="8"/>
  <c r="Y271" i="8"/>
  <c r="X271" i="8"/>
  <c r="W271" i="8"/>
  <c r="V271" i="8"/>
  <c r="U271" i="8"/>
  <c r="T271" i="8"/>
  <c r="S271" i="8"/>
  <c r="R271" i="8"/>
  <c r="Q271" i="8"/>
  <c r="P271" i="8"/>
  <c r="O271" i="8"/>
  <c r="N271" i="8"/>
  <c r="M271" i="8"/>
  <c r="L271" i="8"/>
  <c r="K271" i="8"/>
  <c r="J271" i="8"/>
  <c r="I271" i="8"/>
  <c r="H271" i="8"/>
  <c r="G271" i="8"/>
  <c r="F271" i="8"/>
  <c r="E271" i="8"/>
  <c r="D271" i="8"/>
  <c r="AK270" i="8"/>
  <c r="AJ270" i="8"/>
  <c r="AI270" i="8"/>
  <c r="AH270" i="8"/>
  <c r="AG270" i="8"/>
  <c r="AF270" i="8"/>
  <c r="AE270" i="8"/>
  <c r="AD270" i="8"/>
  <c r="AC270" i="8"/>
  <c r="AB270" i="8"/>
  <c r="AA270" i="8"/>
  <c r="Z270" i="8"/>
  <c r="Y270" i="8"/>
  <c r="X270" i="8"/>
  <c r="W270" i="8"/>
  <c r="V270" i="8"/>
  <c r="U270" i="8"/>
  <c r="T270" i="8"/>
  <c r="S270" i="8"/>
  <c r="R270" i="8"/>
  <c r="Q270" i="8"/>
  <c r="P270" i="8"/>
  <c r="O270" i="8"/>
  <c r="N270" i="8"/>
  <c r="M270" i="8"/>
  <c r="L270" i="8"/>
  <c r="K270" i="8"/>
  <c r="J270" i="8"/>
  <c r="I270" i="8"/>
  <c r="H270" i="8"/>
  <c r="G270" i="8"/>
  <c r="F270" i="8"/>
  <c r="E270" i="8"/>
  <c r="D270" i="8"/>
  <c r="AK269" i="8"/>
  <c r="AJ269" i="8"/>
  <c r="AI269" i="8"/>
  <c r="AH269" i="8"/>
  <c r="AG269" i="8"/>
  <c r="AF269" i="8"/>
  <c r="AE269" i="8"/>
  <c r="AD269" i="8"/>
  <c r="AC269" i="8"/>
  <c r="AB269" i="8"/>
  <c r="AA269" i="8"/>
  <c r="Z269" i="8"/>
  <c r="Y269" i="8"/>
  <c r="X269" i="8"/>
  <c r="W269" i="8"/>
  <c r="V269" i="8"/>
  <c r="U269" i="8"/>
  <c r="T269" i="8"/>
  <c r="S269" i="8"/>
  <c r="R269" i="8"/>
  <c r="Q269" i="8"/>
  <c r="P269" i="8"/>
  <c r="O269" i="8"/>
  <c r="N269" i="8"/>
  <c r="M269" i="8"/>
  <c r="L269" i="8"/>
  <c r="K269" i="8"/>
  <c r="J269" i="8"/>
  <c r="I269" i="8"/>
  <c r="H269" i="8"/>
  <c r="G269" i="8"/>
  <c r="F269" i="8"/>
  <c r="E269" i="8"/>
  <c r="D269" i="8"/>
  <c r="AK268" i="8"/>
  <c r="AJ268" i="8"/>
  <c r="AI268" i="8"/>
  <c r="AH268" i="8"/>
  <c r="AG268" i="8"/>
  <c r="AF268" i="8"/>
  <c r="AE268" i="8"/>
  <c r="AD268" i="8"/>
  <c r="AC268" i="8"/>
  <c r="AB268" i="8"/>
  <c r="AA268" i="8"/>
  <c r="Z268" i="8"/>
  <c r="Y268" i="8"/>
  <c r="X268" i="8"/>
  <c r="W268" i="8"/>
  <c r="V268" i="8"/>
  <c r="U268" i="8"/>
  <c r="T268" i="8"/>
  <c r="S268" i="8"/>
  <c r="R268" i="8"/>
  <c r="Q268" i="8"/>
  <c r="P268" i="8"/>
  <c r="O268" i="8"/>
  <c r="N268" i="8"/>
  <c r="M268" i="8"/>
  <c r="L268" i="8"/>
  <c r="K268" i="8"/>
  <c r="J268" i="8"/>
  <c r="I268" i="8"/>
  <c r="H268" i="8"/>
  <c r="G268" i="8"/>
  <c r="F268" i="8"/>
  <c r="E268" i="8"/>
  <c r="D268" i="8"/>
  <c r="AK267" i="8"/>
  <c r="AJ267" i="8"/>
  <c r="AI267" i="8"/>
  <c r="AH267" i="8"/>
  <c r="AG267" i="8"/>
  <c r="AF267" i="8"/>
  <c r="AE267" i="8"/>
  <c r="AD267" i="8"/>
  <c r="AC267" i="8"/>
  <c r="AB267" i="8"/>
  <c r="AA267" i="8"/>
  <c r="Z267" i="8"/>
  <c r="Y267" i="8"/>
  <c r="X267" i="8"/>
  <c r="W267" i="8"/>
  <c r="V267" i="8"/>
  <c r="U267" i="8"/>
  <c r="T267" i="8"/>
  <c r="S267" i="8"/>
  <c r="R267" i="8"/>
  <c r="Q267" i="8"/>
  <c r="P267" i="8"/>
  <c r="O267" i="8"/>
  <c r="N267" i="8"/>
  <c r="M267" i="8"/>
  <c r="L267" i="8"/>
  <c r="K267" i="8"/>
  <c r="J267" i="8"/>
  <c r="I267" i="8"/>
  <c r="H267" i="8"/>
  <c r="G267" i="8"/>
  <c r="F267" i="8"/>
  <c r="E267" i="8"/>
  <c r="D267" i="8"/>
  <c r="AK266" i="8"/>
  <c r="AJ266" i="8"/>
  <c r="AI266" i="8"/>
  <c r="AH266" i="8"/>
  <c r="AG266" i="8"/>
  <c r="AF266" i="8"/>
  <c r="AE266" i="8"/>
  <c r="AD266" i="8"/>
  <c r="AC266" i="8"/>
  <c r="AB266" i="8"/>
  <c r="AA266" i="8"/>
  <c r="Z266" i="8"/>
  <c r="Y266" i="8"/>
  <c r="X266" i="8"/>
  <c r="W266" i="8"/>
  <c r="V266" i="8"/>
  <c r="U266" i="8"/>
  <c r="T266" i="8"/>
  <c r="S266" i="8"/>
  <c r="R266" i="8"/>
  <c r="Q266" i="8"/>
  <c r="P266" i="8"/>
  <c r="O266" i="8"/>
  <c r="N266" i="8"/>
  <c r="M266" i="8"/>
  <c r="L266" i="8"/>
  <c r="K266" i="8"/>
  <c r="J266" i="8"/>
  <c r="I266" i="8"/>
  <c r="H266" i="8"/>
  <c r="G266" i="8"/>
  <c r="F266" i="8"/>
  <c r="E266" i="8"/>
  <c r="D266" i="8"/>
  <c r="AK265" i="8"/>
  <c r="AJ265" i="8"/>
  <c r="AI265" i="8"/>
  <c r="AH265" i="8"/>
  <c r="AG265" i="8"/>
  <c r="AF265" i="8"/>
  <c r="AE265" i="8"/>
  <c r="AD265" i="8"/>
  <c r="AC265" i="8"/>
  <c r="AB265" i="8"/>
  <c r="AA265" i="8"/>
  <c r="Z265" i="8"/>
  <c r="Y265" i="8"/>
  <c r="X265" i="8"/>
  <c r="W265" i="8"/>
  <c r="V265" i="8"/>
  <c r="U265" i="8"/>
  <c r="T265" i="8"/>
  <c r="S265" i="8"/>
  <c r="R265" i="8"/>
  <c r="Q265" i="8"/>
  <c r="P265" i="8"/>
  <c r="O265" i="8"/>
  <c r="N265" i="8"/>
  <c r="M265" i="8"/>
  <c r="L265" i="8"/>
  <c r="K265" i="8"/>
  <c r="J265" i="8"/>
  <c r="I265" i="8"/>
  <c r="H265" i="8"/>
  <c r="G265" i="8"/>
  <c r="F265" i="8"/>
  <c r="E265" i="8"/>
  <c r="D265" i="8"/>
  <c r="AK264" i="8"/>
  <c r="AJ264" i="8"/>
  <c r="AI264" i="8"/>
  <c r="AH264" i="8"/>
  <c r="AG264" i="8"/>
  <c r="AF264" i="8"/>
  <c r="AE264" i="8"/>
  <c r="AD264" i="8"/>
  <c r="AC264" i="8"/>
  <c r="AB264" i="8"/>
  <c r="AA264" i="8"/>
  <c r="Z264" i="8"/>
  <c r="Y264" i="8"/>
  <c r="X264" i="8"/>
  <c r="W264" i="8"/>
  <c r="V264" i="8"/>
  <c r="U264" i="8"/>
  <c r="T264" i="8"/>
  <c r="S264" i="8"/>
  <c r="R264" i="8"/>
  <c r="Q264" i="8"/>
  <c r="P264" i="8"/>
  <c r="O264" i="8"/>
  <c r="N264" i="8"/>
  <c r="M264" i="8"/>
  <c r="L264" i="8"/>
  <c r="K264" i="8"/>
  <c r="J264" i="8"/>
  <c r="I264" i="8"/>
  <c r="H264" i="8"/>
  <c r="G264" i="8"/>
  <c r="F264" i="8"/>
  <c r="E264" i="8"/>
  <c r="D264" i="8"/>
  <c r="AK263" i="8"/>
  <c r="AJ263" i="8"/>
  <c r="AI263" i="8"/>
  <c r="AH263" i="8"/>
  <c r="AG263" i="8"/>
  <c r="AF263" i="8"/>
  <c r="AE263" i="8"/>
  <c r="AD263" i="8"/>
  <c r="AC263" i="8"/>
  <c r="AB263" i="8"/>
  <c r="AA263" i="8"/>
  <c r="Z263" i="8"/>
  <c r="Y263" i="8"/>
  <c r="X263" i="8"/>
  <c r="W263" i="8"/>
  <c r="V263" i="8"/>
  <c r="U263" i="8"/>
  <c r="T263" i="8"/>
  <c r="S263" i="8"/>
  <c r="R263" i="8"/>
  <c r="Q263" i="8"/>
  <c r="P263" i="8"/>
  <c r="O263" i="8"/>
  <c r="N263" i="8"/>
  <c r="M263" i="8"/>
  <c r="L263" i="8"/>
  <c r="K263" i="8"/>
  <c r="J263" i="8"/>
  <c r="I263" i="8"/>
  <c r="H263" i="8"/>
  <c r="G263" i="8"/>
  <c r="F263" i="8"/>
  <c r="E263" i="8"/>
  <c r="D263" i="8"/>
  <c r="AK262" i="8"/>
  <c r="AJ262" i="8"/>
  <c r="AI262" i="8"/>
  <c r="AH262" i="8"/>
  <c r="AG262" i="8"/>
  <c r="AF262" i="8"/>
  <c r="AE262" i="8"/>
  <c r="AD262" i="8"/>
  <c r="AC262" i="8"/>
  <c r="AB262" i="8"/>
  <c r="AA262" i="8"/>
  <c r="Z262" i="8"/>
  <c r="Y262" i="8"/>
  <c r="X262" i="8"/>
  <c r="W262" i="8"/>
  <c r="V262" i="8"/>
  <c r="U262" i="8"/>
  <c r="T262" i="8"/>
  <c r="S262" i="8"/>
  <c r="R262" i="8"/>
  <c r="Q262" i="8"/>
  <c r="P262" i="8"/>
  <c r="O262" i="8"/>
  <c r="N262" i="8"/>
  <c r="M262" i="8"/>
  <c r="L262" i="8"/>
  <c r="K262" i="8"/>
  <c r="J262" i="8"/>
  <c r="I262" i="8"/>
  <c r="H262" i="8"/>
  <c r="G262" i="8"/>
  <c r="F262" i="8"/>
  <c r="E262" i="8"/>
  <c r="D262" i="8"/>
  <c r="AK261" i="8"/>
  <c r="AJ261" i="8"/>
  <c r="AI261" i="8"/>
  <c r="AH261" i="8"/>
  <c r="AG261" i="8"/>
  <c r="AF261" i="8"/>
  <c r="AE261" i="8"/>
  <c r="AD261" i="8"/>
  <c r="AC261" i="8"/>
  <c r="AB261" i="8"/>
  <c r="AA261" i="8"/>
  <c r="Z261" i="8"/>
  <c r="Y261" i="8"/>
  <c r="X261" i="8"/>
  <c r="W261" i="8"/>
  <c r="V261" i="8"/>
  <c r="U261" i="8"/>
  <c r="T261" i="8"/>
  <c r="S261" i="8"/>
  <c r="R261" i="8"/>
  <c r="Q261" i="8"/>
  <c r="P261" i="8"/>
  <c r="O261" i="8"/>
  <c r="N261" i="8"/>
  <c r="M261" i="8"/>
  <c r="L261" i="8"/>
  <c r="K261" i="8"/>
  <c r="J261" i="8"/>
  <c r="I261" i="8"/>
  <c r="H261" i="8"/>
  <c r="G261" i="8"/>
  <c r="F261" i="8"/>
  <c r="E261" i="8"/>
  <c r="D261" i="8"/>
  <c r="AK260" i="8"/>
  <c r="AJ260" i="8"/>
  <c r="AI260" i="8"/>
  <c r="AH260" i="8"/>
  <c r="AG260" i="8"/>
  <c r="AF260" i="8"/>
  <c r="AE260" i="8"/>
  <c r="AD260" i="8"/>
  <c r="AC260" i="8"/>
  <c r="AB260" i="8"/>
  <c r="AA260" i="8"/>
  <c r="Z260" i="8"/>
  <c r="Y260" i="8"/>
  <c r="X260" i="8"/>
  <c r="W260" i="8"/>
  <c r="V260" i="8"/>
  <c r="U260" i="8"/>
  <c r="T260" i="8"/>
  <c r="S260" i="8"/>
  <c r="R260" i="8"/>
  <c r="Q260" i="8"/>
  <c r="P260" i="8"/>
  <c r="O260" i="8"/>
  <c r="N260" i="8"/>
  <c r="M260" i="8"/>
  <c r="L260" i="8"/>
  <c r="K260" i="8"/>
  <c r="J260" i="8"/>
  <c r="I260" i="8"/>
  <c r="H260" i="8"/>
  <c r="G260" i="8"/>
  <c r="F260" i="8"/>
  <c r="E260" i="8"/>
  <c r="D260" i="8"/>
  <c r="AK259" i="8"/>
  <c r="AJ259" i="8"/>
  <c r="AI259" i="8"/>
  <c r="AH259" i="8"/>
  <c r="AG259" i="8"/>
  <c r="AF259" i="8"/>
  <c r="AE259" i="8"/>
  <c r="AD259" i="8"/>
  <c r="AC259" i="8"/>
  <c r="AB259" i="8"/>
  <c r="AA259" i="8"/>
  <c r="Z259" i="8"/>
  <c r="Y259" i="8"/>
  <c r="X259" i="8"/>
  <c r="W259" i="8"/>
  <c r="V259" i="8"/>
  <c r="U259" i="8"/>
  <c r="T259" i="8"/>
  <c r="S259" i="8"/>
  <c r="R259" i="8"/>
  <c r="Q259" i="8"/>
  <c r="P259" i="8"/>
  <c r="O259" i="8"/>
  <c r="N259" i="8"/>
  <c r="M259" i="8"/>
  <c r="L259" i="8"/>
  <c r="K259" i="8"/>
  <c r="J259" i="8"/>
  <c r="I259" i="8"/>
  <c r="H259" i="8"/>
  <c r="G259" i="8"/>
  <c r="F259" i="8"/>
  <c r="E259" i="8"/>
  <c r="D259" i="8"/>
  <c r="AK258" i="8"/>
  <c r="AJ258" i="8"/>
  <c r="AI258" i="8"/>
  <c r="AH258" i="8"/>
  <c r="AG258" i="8"/>
  <c r="AF258" i="8"/>
  <c r="AE258" i="8"/>
  <c r="AD258" i="8"/>
  <c r="AC258" i="8"/>
  <c r="AB258" i="8"/>
  <c r="AA258" i="8"/>
  <c r="Z258" i="8"/>
  <c r="Y258" i="8"/>
  <c r="X258" i="8"/>
  <c r="W258" i="8"/>
  <c r="V258" i="8"/>
  <c r="U258" i="8"/>
  <c r="T258" i="8"/>
  <c r="S258" i="8"/>
  <c r="R258" i="8"/>
  <c r="Q258" i="8"/>
  <c r="P258" i="8"/>
  <c r="O258" i="8"/>
  <c r="N258" i="8"/>
  <c r="M258" i="8"/>
  <c r="L258" i="8"/>
  <c r="K258" i="8"/>
  <c r="J258" i="8"/>
  <c r="I258" i="8"/>
  <c r="H258" i="8"/>
  <c r="G258" i="8"/>
  <c r="F258" i="8"/>
  <c r="E258" i="8"/>
  <c r="D258" i="8"/>
  <c r="AK257" i="8"/>
  <c r="AJ257" i="8"/>
  <c r="AI257" i="8"/>
  <c r="AH257" i="8"/>
  <c r="AG257" i="8"/>
  <c r="AF257" i="8"/>
  <c r="AE257" i="8"/>
  <c r="AD257" i="8"/>
  <c r="AC257" i="8"/>
  <c r="AB257" i="8"/>
  <c r="AA257" i="8"/>
  <c r="Z257" i="8"/>
  <c r="Y257" i="8"/>
  <c r="X257" i="8"/>
  <c r="W257" i="8"/>
  <c r="V257" i="8"/>
  <c r="U257" i="8"/>
  <c r="T257" i="8"/>
  <c r="S257" i="8"/>
  <c r="R257" i="8"/>
  <c r="Q257" i="8"/>
  <c r="P257" i="8"/>
  <c r="O257" i="8"/>
  <c r="N257" i="8"/>
  <c r="M257" i="8"/>
  <c r="L257" i="8"/>
  <c r="K257" i="8"/>
  <c r="J257" i="8"/>
  <c r="I257" i="8"/>
  <c r="H257" i="8"/>
  <c r="G257" i="8"/>
  <c r="F257" i="8"/>
  <c r="E257" i="8"/>
  <c r="D257" i="8"/>
  <c r="AK256" i="8"/>
  <c r="AJ256" i="8"/>
  <c r="AI256" i="8"/>
  <c r="AH256" i="8"/>
  <c r="AG256" i="8"/>
  <c r="AF256" i="8"/>
  <c r="AE256" i="8"/>
  <c r="AD256" i="8"/>
  <c r="AC256" i="8"/>
  <c r="AB256" i="8"/>
  <c r="AA256" i="8"/>
  <c r="Z256" i="8"/>
  <c r="Y256" i="8"/>
  <c r="X256" i="8"/>
  <c r="W256" i="8"/>
  <c r="V256" i="8"/>
  <c r="U256" i="8"/>
  <c r="T256" i="8"/>
  <c r="S256" i="8"/>
  <c r="R256" i="8"/>
  <c r="Q256" i="8"/>
  <c r="P256" i="8"/>
  <c r="O256" i="8"/>
  <c r="N256" i="8"/>
  <c r="M256" i="8"/>
  <c r="L256" i="8"/>
  <c r="K256" i="8"/>
  <c r="J256" i="8"/>
  <c r="I256" i="8"/>
  <c r="H256" i="8"/>
  <c r="G256" i="8"/>
  <c r="F256" i="8"/>
  <c r="E256" i="8"/>
  <c r="D256" i="8"/>
  <c r="AK255" i="8"/>
  <c r="AJ255" i="8"/>
  <c r="AI255" i="8"/>
  <c r="AH255" i="8"/>
  <c r="AG255" i="8"/>
  <c r="AF255" i="8"/>
  <c r="AE255" i="8"/>
  <c r="AD255" i="8"/>
  <c r="AC255" i="8"/>
  <c r="AB255" i="8"/>
  <c r="AA255" i="8"/>
  <c r="Z255" i="8"/>
  <c r="Y255" i="8"/>
  <c r="X255" i="8"/>
  <c r="W255" i="8"/>
  <c r="V255" i="8"/>
  <c r="U255" i="8"/>
  <c r="T255" i="8"/>
  <c r="S255" i="8"/>
  <c r="R255" i="8"/>
  <c r="Q255" i="8"/>
  <c r="P255" i="8"/>
  <c r="O255" i="8"/>
  <c r="N255" i="8"/>
  <c r="M255" i="8"/>
  <c r="L255" i="8"/>
  <c r="K255" i="8"/>
  <c r="J255" i="8"/>
  <c r="I255" i="8"/>
  <c r="H255" i="8"/>
  <c r="G255" i="8"/>
  <c r="F255" i="8"/>
  <c r="E255" i="8"/>
  <c r="D255" i="8"/>
  <c r="AK254" i="8"/>
  <c r="AJ254" i="8"/>
  <c r="AI254" i="8"/>
  <c r="AH254" i="8"/>
  <c r="AG254" i="8"/>
  <c r="AF254" i="8"/>
  <c r="AE254" i="8"/>
  <c r="AD254" i="8"/>
  <c r="AC254" i="8"/>
  <c r="AB254" i="8"/>
  <c r="AA254" i="8"/>
  <c r="Z254" i="8"/>
  <c r="Y254" i="8"/>
  <c r="X254" i="8"/>
  <c r="W254" i="8"/>
  <c r="V254" i="8"/>
  <c r="U254" i="8"/>
  <c r="T254" i="8"/>
  <c r="S254" i="8"/>
  <c r="R254" i="8"/>
  <c r="Q254" i="8"/>
  <c r="P254" i="8"/>
  <c r="O254" i="8"/>
  <c r="N254" i="8"/>
  <c r="M254" i="8"/>
  <c r="L254" i="8"/>
  <c r="K254" i="8"/>
  <c r="J254" i="8"/>
  <c r="I254" i="8"/>
  <c r="H254" i="8"/>
  <c r="G254" i="8"/>
  <c r="F254" i="8"/>
  <c r="E254" i="8"/>
  <c r="D254" i="8"/>
  <c r="AK253" i="8"/>
  <c r="AJ253" i="8"/>
  <c r="AI253" i="8"/>
  <c r="AH253" i="8"/>
  <c r="AG253" i="8"/>
  <c r="AF253" i="8"/>
  <c r="AE253" i="8"/>
  <c r="AD253" i="8"/>
  <c r="AC253" i="8"/>
  <c r="AB253" i="8"/>
  <c r="AA253" i="8"/>
  <c r="Z253" i="8"/>
  <c r="Y253" i="8"/>
  <c r="X253" i="8"/>
  <c r="W253" i="8"/>
  <c r="V253" i="8"/>
  <c r="U253" i="8"/>
  <c r="T253" i="8"/>
  <c r="S253" i="8"/>
  <c r="R253" i="8"/>
  <c r="Q253" i="8"/>
  <c r="P253" i="8"/>
  <c r="O253" i="8"/>
  <c r="N253" i="8"/>
  <c r="M253" i="8"/>
  <c r="L253" i="8"/>
  <c r="K253" i="8"/>
  <c r="J253" i="8"/>
  <c r="I253" i="8"/>
  <c r="H253" i="8"/>
  <c r="G253" i="8"/>
  <c r="F253" i="8"/>
  <c r="E253" i="8"/>
  <c r="D253" i="8"/>
  <c r="AK252" i="8"/>
  <c r="AJ252" i="8"/>
  <c r="AI252" i="8"/>
  <c r="AH252" i="8"/>
  <c r="AG252" i="8"/>
  <c r="AF252" i="8"/>
  <c r="AE252" i="8"/>
  <c r="AD252" i="8"/>
  <c r="AC252" i="8"/>
  <c r="AB252" i="8"/>
  <c r="AA252" i="8"/>
  <c r="Z252" i="8"/>
  <c r="Y252" i="8"/>
  <c r="X252" i="8"/>
  <c r="W252" i="8"/>
  <c r="V252" i="8"/>
  <c r="U252" i="8"/>
  <c r="T252" i="8"/>
  <c r="S252" i="8"/>
  <c r="R252" i="8"/>
  <c r="Q252" i="8"/>
  <c r="P252" i="8"/>
  <c r="O252" i="8"/>
  <c r="N252" i="8"/>
  <c r="M252" i="8"/>
  <c r="L252" i="8"/>
  <c r="K252" i="8"/>
  <c r="J252" i="8"/>
  <c r="I252" i="8"/>
  <c r="H252" i="8"/>
  <c r="G252" i="8"/>
  <c r="F252" i="8"/>
  <c r="E252" i="8"/>
  <c r="D252" i="8"/>
  <c r="AK251" i="8"/>
  <c r="AJ251" i="8"/>
  <c r="AI251" i="8"/>
  <c r="AH251" i="8"/>
  <c r="AG251" i="8"/>
  <c r="AF251" i="8"/>
  <c r="AE251" i="8"/>
  <c r="AD251" i="8"/>
  <c r="AC251" i="8"/>
  <c r="AB251" i="8"/>
  <c r="AA251" i="8"/>
  <c r="Z251" i="8"/>
  <c r="Y251" i="8"/>
  <c r="X251" i="8"/>
  <c r="W251" i="8"/>
  <c r="V251" i="8"/>
  <c r="U251" i="8"/>
  <c r="T251" i="8"/>
  <c r="S251" i="8"/>
  <c r="R251" i="8"/>
  <c r="Q251" i="8"/>
  <c r="P251" i="8"/>
  <c r="O251" i="8"/>
  <c r="N251" i="8"/>
  <c r="M251" i="8"/>
  <c r="L251" i="8"/>
  <c r="K251" i="8"/>
  <c r="J251" i="8"/>
  <c r="I251" i="8"/>
  <c r="H251" i="8"/>
  <c r="G251" i="8"/>
  <c r="F251" i="8"/>
  <c r="E251" i="8"/>
  <c r="D251" i="8"/>
  <c r="AK250" i="8"/>
  <c r="AJ250" i="8"/>
  <c r="AI250" i="8"/>
  <c r="AH250" i="8"/>
  <c r="AG250" i="8"/>
  <c r="AF250" i="8"/>
  <c r="AE250" i="8"/>
  <c r="AD250" i="8"/>
  <c r="AC250" i="8"/>
  <c r="AB250" i="8"/>
  <c r="AA250" i="8"/>
  <c r="Z250" i="8"/>
  <c r="Y250" i="8"/>
  <c r="X250" i="8"/>
  <c r="W250" i="8"/>
  <c r="V250" i="8"/>
  <c r="U250" i="8"/>
  <c r="T250" i="8"/>
  <c r="S250" i="8"/>
  <c r="R250" i="8"/>
  <c r="Q250" i="8"/>
  <c r="P250" i="8"/>
  <c r="O250" i="8"/>
  <c r="N250" i="8"/>
  <c r="M250" i="8"/>
  <c r="L250" i="8"/>
  <c r="K250" i="8"/>
  <c r="J250" i="8"/>
  <c r="I250" i="8"/>
  <c r="H250" i="8"/>
  <c r="G250" i="8"/>
  <c r="F250" i="8"/>
  <c r="E250" i="8"/>
  <c r="D250" i="8"/>
  <c r="AK249" i="8"/>
  <c r="AJ249" i="8"/>
  <c r="AI249" i="8"/>
  <c r="AH249" i="8"/>
  <c r="AG249" i="8"/>
  <c r="AF249" i="8"/>
  <c r="AE249" i="8"/>
  <c r="AD249" i="8"/>
  <c r="AC249" i="8"/>
  <c r="AB249" i="8"/>
  <c r="AA249" i="8"/>
  <c r="Z249" i="8"/>
  <c r="Y249" i="8"/>
  <c r="X249" i="8"/>
  <c r="W249" i="8"/>
  <c r="V249" i="8"/>
  <c r="U249" i="8"/>
  <c r="T249" i="8"/>
  <c r="S249" i="8"/>
  <c r="R249" i="8"/>
  <c r="Q249" i="8"/>
  <c r="P249" i="8"/>
  <c r="O249" i="8"/>
  <c r="N249" i="8"/>
  <c r="M249" i="8"/>
  <c r="L249" i="8"/>
  <c r="K249" i="8"/>
  <c r="J249" i="8"/>
  <c r="I249" i="8"/>
  <c r="H249" i="8"/>
  <c r="G249" i="8"/>
  <c r="F249" i="8"/>
  <c r="E249" i="8"/>
  <c r="D249" i="8"/>
  <c r="AK248" i="8"/>
  <c r="AJ248" i="8"/>
  <c r="AI248" i="8"/>
  <c r="AH248" i="8"/>
  <c r="AG248" i="8"/>
  <c r="AF248" i="8"/>
  <c r="AE248" i="8"/>
  <c r="AD248" i="8"/>
  <c r="AC248" i="8"/>
  <c r="AB248" i="8"/>
  <c r="AA248" i="8"/>
  <c r="Z248" i="8"/>
  <c r="Y248" i="8"/>
  <c r="X248" i="8"/>
  <c r="W248" i="8"/>
  <c r="V248" i="8"/>
  <c r="U248" i="8"/>
  <c r="T248" i="8"/>
  <c r="S248" i="8"/>
  <c r="R248" i="8"/>
  <c r="Q248" i="8"/>
  <c r="P248" i="8"/>
  <c r="O248" i="8"/>
  <c r="N248" i="8"/>
  <c r="M248" i="8"/>
  <c r="L248" i="8"/>
  <c r="K248" i="8"/>
  <c r="J248" i="8"/>
  <c r="I248" i="8"/>
  <c r="H248" i="8"/>
  <c r="G248" i="8"/>
  <c r="F248" i="8"/>
  <c r="E248" i="8"/>
  <c r="D248" i="8"/>
  <c r="AK247" i="8"/>
  <c r="AJ247" i="8"/>
  <c r="AI247" i="8"/>
  <c r="AH247" i="8"/>
  <c r="AG247" i="8"/>
  <c r="AF247" i="8"/>
  <c r="AE247" i="8"/>
  <c r="AD247" i="8"/>
  <c r="AC247" i="8"/>
  <c r="AB247" i="8"/>
  <c r="AA247" i="8"/>
  <c r="Z247" i="8"/>
  <c r="Y247" i="8"/>
  <c r="X247" i="8"/>
  <c r="W247" i="8"/>
  <c r="V247" i="8"/>
  <c r="U247" i="8"/>
  <c r="T247" i="8"/>
  <c r="S247" i="8"/>
  <c r="R247" i="8"/>
  <c r="Q247" i="8"/>
  <c r="P247" i="8"/>
  <c r="O247" i="8"/>
  <c r="N247" i="8"/>
  <c r="M247" i="8"/>
  <c r="L247" i="8"/>
  <c r="K247" i="8"/>
  <c r="J247" i="8"/>
  <c r="I247" i="8"/>
  <c r="H247" i="8"/>
  <c r="G247" i="8"/>
  <c r="F247" i="8"/>
  <c r="E247" i="8"/>
  <c r="D247" i="8"/>
  <c r="AK246" i="8"/>
  <c r="AJ246" i="8"/>
  <c r="AI246" i="8"/>
  <c r="AH246" i="8"/>
  <c r="AG246" i="8"/>
  <c r="AF246" i="8"/>
  <c r="AE246" i="8"/>
  <c r="AD246" i="8"/>
  <c r="AC246" i="8"/>
  <c r="AB246" i="8"/>
  <c r="AA246" i="8"/>
  <c r="Z246" i="8"/>
  <c r="Y246" i="8"/>
  <c r="X246" i="8"/>
  <c r="W246" i="8"/>
  <c r="V246" i="8"/>
  <c r="U246" i="8"/>
  <c r="T246" i="8"/>
  <c r="S246" i="8"/>
  <c r="R246" i="8"/>
  <c r="Q246" i="8"/>
  <c r="P246" i="8"/>
  <c r="O246" i="8"/>
  <c r="N246" i="8"/>
  <c r="M246" i="8"/>
  <c r="L246" i="8"/>
  <c r="K246" i="8"/>
  <c r="J246" i="8"/>
  <c r="I246" i="8"/>
  <c r="H246" i="8"/>
  <c r="G246" i="8"/>
  <c r="F246" i="8"/>
  <c r="E246" i="8"/>
  <c r="D246" i="8"/>
  <c r="AK245" i="8"/>
  <c r="AJ245" i="8"/>
  <c r="AI245" i="8"/>
  <c r="AH245" i="8"/>
  <c r="AG245" i="8"/>
  <c r="AF245" i="8"/>
  <c r="AE245" i="8"/>
  <c r="AD245" i="8"/>
  <c r="AC245" i="8"/>
  <c r="AB245" i="8"/>
  <c r="AA245" i="8"/>
  <c r="Z245" i="8"/>
  <c r="Y245" i="8"/>
  <c r="X245" i="8"/>
  <c r="W245" i="8"/>
  <c r="V245" i="8"/>
  <c r="U245" i="8"/>
  <c r="T245" i="8"/>
  <c r="S245" i="8"/>
  <c r="R245" i="8"/>
  <c r="Q245" i="8"/>
  <c r="P245" i="8"/>
  <c r="O245" i="8"/>
  <c r="N245" i="8"/>
  <c r="M245" i="8"/>
  <c r="L245" i="8"/>
  <c r="K245" i="8"/>
  <c r="J245" i="8"/>
  <c r="I245" i="8"/>
  <c r="H245" i="8"/>
  <c r="G245" i="8"/>
  <c r="F245" i="8"/>
  <c r="E245" i="8"/>
  <c r="D245" i="8"/>
  <c r="AK244" i="8"/>
  <c r="AJ244" i="8"/>
  <c r="AI244" i="8"/>
  <c r="AH244" i="8"/>
  <c r="AG244" i="8"/>
  <c r="AF244" i="8"/>
  <c r="AE244" i="8"/>
  <c r="AD244" i="8"/>
  <c r="AC244" i="8"/>
  <c r="AB244" i="8"/>
  <c r="AA244" i="8"/>
  <c r="Z244" i="8"/>
  <c r="Y244" i="8"/>
  <c r="X244" i="8"/>
  <c r="W244" i="8"/>
  <c r="V244" i="8"/>
  <c r="U244" i="8"/>
  <c r="T244" i="8"/>
  <c r="S244" i="8"/>
  <c r="R244" i="8"/>
  <c r="Q244" i="8"/>
  <c r="P244" i="8"/>
  <c r="O244" i="8"/>
  <c r="N244" i="8"/>
  <c r="M244" i="8"/>
  <c r="L244" i="8"/>
  <c r="K244" i="8"/>
  <c r="J244" i="8"/>
  <c r="I244" i="8"/>
  <c r="H244" i="8"/>
  <c r="G244" i="8"/>
  <c r="F244" i="8"/>
  <c r="E244" i="8"/>
  <c r="D244" i="8"/>
  <c r="AK243" i="8"/>
  <c r="AJ243" i="8"/>
  <c r="AI243" i="8"/>
  <c r="AH243" i="8"/>
  <c r="AG243" i="8"/>
  <c r="AF243" i="8"/>
  <c r="AE243" i="8"/>
  <c r="AD243" i="8"/>
  <c r="AC243" i="8"/>
  <c r="AB243" i="8"/>
  <c r="AA243" i="8"/>
  <c r="Z243" i="8"/>
  <c r="Y243" i="8"/>
  <c r="X243" i="8"/>
  <c r="W243" i="8"/>
  <c r="V243" i="8"/>
  <c r="U243" i="8"/>
  <c r="T243" i="8"/>
  <c r="S243" i="8"/>
  <c r="R243" i="8"/>
  <c r="Q243" i="8"/>
  <c r="P243" i="8"/>
  <c r="O243" i="8"/>
  <c r="N243" i="8"/>
  <c r="M243" i="8"/>
  <c r="L243" i="8"/>
  <c r="K243" i="8"/>
  <c r="J243" i="8"/>
  <c r="I243" i="8"/>
  <c r="H243" i="8"/>
  <c r="G243" i="8"/>
  <c r="F243" i="8"/>
  <c r="E243" i="8"/>
  <c r="D243" i="8"/>
  <c r="AK242" i="8"/>
  <c r="AJ242" i="8"/>
  <c r="AI242" i="8"/>
  <c r="AH242" i="8"/>
  <c r="AG242" i="8"/>
  <c r="AF242" i="8"/>
  <c r="AE242" i="8"/>
  <c r="AD242" i="8"/>
  <c r="AC242" i="8"/>
  <c r="AB242" i="8"/>
  <c r="AA242" i="8"/>
  <c r="Z242" i="8"/>
  <c r="Y242" i="8"/>
  <c r="X242" i="8"/>
  <c r="W242" i="8"/>
  <c r="V242" i="8"/>
  <c r="U242" i="8"/>
  <c r="T242" i="8"/>
  <c r="S242" i="8"/>
  <c r="R242" i="8"/>
  <c r="Q242" i="8"/>
  <c r="P242" i="8"/>
  <c r="O242" i="8"/>
  <c r="N242" i="8"/>
  <c r="M242" i="8"/>
  <c r="L242" i="8"/>
  <c r="K242" i="8"/>
  <c r="J242" i="8"/>
  <c r="I242" i="8"/>
  <c r="H242" i="8"/>
  <c r="G242" i="8"/>
  <c r="F242" i="8"/>
  <c r="E242" i="8"/>
  <c r="D242" i="8"/>
  <c r="AK241" i="8"/>
  <c r="AJ241" i="8"/>
  <c r="AI241" i="8"/>
  <c r="AH241" i="8"/>
  <c r="AG241" i="8"/>
  <c r="AF241" i="8"/>
  <c r="AE241" i="8"/>
  <c r="AD241" i="8"/>
  <c r="AC241" i="8"/>
  <c r="AB241" i="8"/>
  <c r="AA241" i="8"/>
  <c r="Z241" i="8"/>
  <c r="Y241" i="8"/>
  <c r="X241" i="8"/>
  <c r="W241" i="8"/>
  <c r="V241" i="8"/>
  <c r="U241" i="8"/>
  <c r="T241" i="8"/>
  <c r="S241" i="8"/>
  <c r="R241" i="8"/>
  <c r="Q241" i="8"/>
  <c r="P241" i="8"/>
  <c r="O241" i="8"/>
  <c r="N241" i="8"/>
  <c r="M241" i="8"/>
  <c r="L241" i="8"/>
  <c r="K241" i="8"/>
  <c r="J241" i="8"/>
  <c r="I241" i="8"/>
  <c r="H241" i="8"/>
  <c r="G241" i="8"/>
  <c r="F241" i="8"/>
  <c r="E241" i="8"/>
  <c r="D241" i="8"/>
  <c r="AK240" i="8"/>
  <c r="AJ240" i="8"/>
  <c r="AI240" i="8"/>
  <c r="AH240" i="8"/>
  <c r="AG240" i="8"/>
  <c r="AF240" i="8"/>
  <c r="AE240" i="8"/>
  <c r="AD240" i="8"/>
  <c r="AC240" i="8"/>
  <c r="AB240" i="8"/>
  <c r="AA240" i="8"/>
  <c r="Z240" i="8"/>
  <c r="Y240" i="8"/>
  <c r="X240" i="8"/>
  <c r="W240" i="8"/>
  <c r="V240" i="8"/>
  <c r="U240" i="8"/>
  <c r="T240" i="8"/>
  <c r="S240" i="8"/>
  <c r="R240" i="8"/>
  <c r="Q240" i="8"/>
  <c r="P240" i="8"/>
  <c r="O240" i="8"/>
  <c r="N240" i="8"/>
  <c r="M240" i="8"/>
  <c r="L240" i="8"/>
  <c r="K240" i="8"/>
  <c r="J240" i="8"/>
  <c r="I240" i="8"/>
  <c r="H240" i="8"/>
  <c r="G240" i="8"/>
  <c r="F240" i="8"/>
  <c r="E240" i="8"/>
  <c r="D240" i="8"/>
  <c r="AK239" i="8"/>
  <c r="AJ239" i="8"/>
  <c r="AI239" i="8"/>
  <c r="AH239" i="8"/>
  <c r="AG239" i="8"/>
  <c r="AF239" i="8"/>
  <c r="AE239" i="8"/>
  <c r="AD239" i="8"/>
  <c r="AC239" i="8"/>
  <c r="AB239" i="8"/>
  <c r="AA239" i="8"/>
  <c r="Z239" i="8"/>
  <c r="Y239" i="8"/>
  <c r="X239" i="8"/>
  <c r="W239" i="8"/>
  <c r="V239" i="8"/>
  <c r="U239" i="8"/>
  <c r="T239" i="8"/>
  <c r="S239" i="8"/>
  <c r="R239" i="8"/>
  <c r="Q239" i="8"/>
  <c r="P239" i="8"/>
  <c r="O239" i="8"/>
  <c r="N239" i="8"/>
  <c r="M239" i="8"/>
  <c r="L239" i="8"/>
  <c r="K239" i="8"/>
  <c r="J239" i="8"/>
  <c r="I239" i="8"/>
  <c r="H239" i="8"/>
  <c r="G239" i="8"/>
  <c r="F239" i="8"/>
  <c r="E239" i="8"/>
  <c r="D239" i="8"/>
  <c r="AK238" i="8"/>
  <c r="AJ238" i="8"/>
  <c r="AI238" i="8"/>
  <c r="AH238" i="8"/>
  <c r="AG238" i="8"/>
  <c r="AF238" i="8"/>
  <c r="AE238" i="8"/>
  <c r="AD238" i="8"/>
  <c r="AC238" i="8"/>
  <c r="AB238" i="8"/>
  <c r="AA238" i="8"/>
  <c r="Z238" i="8"/>
  <c r="Y238" i="8"/>
  <c r="X238" i="8"/>
  <c r="W238" i="8"/>
  <c r="V238" i="8"/>
  <c r="U238" i="8"/>
  <c r="T238" i="8"/>
  <c r="S238" i="8"/>
  <c r="R238" i="8"/>
  <c r="Q238" i="8"/>
  <c r="P238" i="8"/>
  <c r="O238" i="8"/>
  <c r="N238" i="8"/>
  <c r="M238" i="8"/>
  <c r="L238" i="8"/>
  <c r="K238" i="8"/>
  <c r="J238" i="8"/>
  <c r="I238" i="8"/>
  <c r="H238" i="8"/>
  <c r="G238" i="8"/>
  <c r="F238" i="8"/>
  <c r="E238" i="8"/>
  <c r="D238" i="8"/>
  <c r="AK237" i="8"/>
  <c r="AJ237" i="8"/>
  <c r="AI237" i="8"/>
  <c r="AH237" i="8"/>
  <c r="AG237" i="8"/>
  <c r="AF237" i="8"/>
  <c r="AE237" i="8"/>
  <c r="AD237" i="8"/>
  <c r="AC237" i="8"/>
  <c r="AB237" i="8"/>
  <c r="AA237" i="8"/>
  <c r="Z237" i="8"/>
  <c r="Y237" i="8"/>
  <c r="X237" i="8"/>
  <c r="W237" i="8"/>
  <c r="V237" i="8"/>
  <c r="U237" i="8"/>
  <c r="T237" i="8"/>
  <c r="S237" i="8"/>
  <c r="R237" i="8"/>
  <c r="Q237" i="8"/>
  <c r="P237" i="8"/>
  <c r="O237" i="8"/>
  <c r="N237" i="8"/>
  <c r="M237" i="8"/>
  <c r="L237" i="8"/>
  <c r="K237" i="8"/>
  <c r="J237" i="8"/>
  <c r="I237" i="8"/>
  <c r="H237" i="8"/>
  <c r="G237" i="8"/>
  <c r="F237" i="8"/>
  <c r="E237" i="8"/>
  <c r="D237" i="8"/>
  <c r="AK236" i="8"/>
  <c r="AJ236" i="8"/>
  <c r="AI236" i="8"/>
  <c r="AH236" i="8"/>
  <c r="AG236" i="8"/>
  <c r="AF236" i="8"/>
  <c r="AE236" i="8"/>
  <c r="AD236" i="8"/>
  <c r="AC236" i="8"/>
  <c r="AB236" i="8"/>
  <c r="AA236" i="8"/>
  <c r="Z236" i="8"/>
  <c r="Y236" i="8"/>
  <c r="X236" i="8"/>
  <c r="W236" i="8"/>
  <c r="V236" i="8"/>
  <c r="U236" i="8"/>
  <c r="T236" i="8"/>
  <c r="S236" i="8"/>
  <c r="R236" i="8"/>
  <c r="Q236" i="8"/>
  <c r="P236" i="8"/>
  <c r="O236" i="8"/>
  <c r="N236" i="8"/>
  <c r="M236" i="8"/>
  <c r="L236" i="8"/>
  <c r="K236" i="8"/>
  <c r="J236" i="8"/>
  <c r="I236" i="8"/>
  <c r="H236" i="8"/>
  <c r="G236" i="8"/>
  <c r="F236" i="8"/>
  <c r="E236" i="8"/>
  <c r="D236" i="8"/>
  <c r="AK235" i="8"/>
  <c r="AJ235" i="8"/>
  <c r="AI235" i="8"/>
  <c r="AH235" i="8"/>
  <c r="AG235" i="8"/>
  <c r="AF235" i="8"/>
  <c r="AE235" i="8"/>
  <c r="AD235" i="8"/>
  <c r="AC235" i="8"/>
  <c r="AB235" i="8"/>
  <c r="AA235" i="8"/>
  <c r="Z235" i="8"/>
  <c r="Y235" i="8"/>
  <c r="X235" i="8"/>
  <c r="W235" i="8"/>
  <c r="V235" i="8"/>
  <c r="U235" i="8"/>
  <c r="T235" i="8"/>
  <c r="S235" i="8"/>
  <c r="R235" i="8"/>
  <c r="Q235" i="8"/>
  <c r="P235" i="8"/>
  <c r="O235" i="8"/>
  <c r="N235" i="8"/>
  <c r="M235" i="8"/>
  <c r="L235" i="8"/>
  <c r="K235" i="8"/>
  <c r="J235" i="8"/>
  <c r="I235" i="8"/>
  <c r="H235" i="8"/>
  <c r="G235" i="8"/>
  <c r="F235" i="8"/>
  <c r="E235" i="8"/>
  <c r="D235" i="8"/>
  <c r="AK234" i="8"/>
  <c r="AJ234" i="8"/>
  <c r="AI234" i="8"/>
  <c r="AH234" i="8"/>
  <c r="AG234" i="8"/>
  <c r="AF234" i="8"/>
  <c r="AE234" i="8"/>
  <c r="AD234" i="8"/>
  <c r="AC234" i="8"/>
  <c r="AB234" i="8"/>
  <c r="AA234" i="8"/>
  <c r="Z234" i="8"/>
  <c r="Y234" i="8"/>
  <c r="X234" i="8"/>
  <c r="W234" i="8"/>
  <c r="V234" i="8"/>
  <c r="U234" i="8"/>
  <c r="T234" i="8"/>
  <c r="S234" i="8"/>
  <c r="R234" i="8"/>
  <c r="Q234" i="8"/>
  <c r="P234" i="8"/>
  <c r="O234" i="8"/>
  <c r="N234" i="8"/>
  <c r="M234" i="8"/>
  <c r="L234" i="8"/>
  <c r="K234" i="8"/>
  <c r="J234" i="8"/>
  <c r="I234" i="8"/>
  <c r="H234" i="8"/>
  <c r="G234" i="8"/>
  <c r="F234" i="8"/>
  <c r="E234" i="8"/>
  <c r="D234" i="8"/>
  <c r="AK233" i="8"/>
  <c r="AJ233" i="8"/>
  <c r="AI233" i="8"/>
  <c r="AH233" i="8"/>
  <c r="AG233" i="8"/>
  <c r="AF233" i="8"/>
  <c r="AE233" i="8"/>
  <c r="AD233" i="8"/>
  <c r="AC233" i="8"/>
  <c r="AB233" i="8"/>
  <c r="AA233" i="8"/>
  <c r="Z233" i="8"/>
  <c r="Y233" i="8"/>
  <c r="X233" i="8"/>
  <c r="W233" i="8"/>
  <c r="V233" i="8"/>
  <c r="U233" i="8"/>
  <c r="T233" i="8"/>
  <c r="S233" i="8"/>
  <c r="R233" i="8"/>
  <c r="Q233" i="8"/>
  <c r="P233" i="8"/>
  <c r="O233" i="8"/>
  <c r="N233" i="8"/>
  <c r="M233" i="8"/>
  <c r="L233" i="8"/>
  <c r="K233" i="8"/>
  <c r="J233" i="8"/>
  <c r="I233" i="8"/>
  <c r="H233" i="8"/>
  <c r="G233" i="8"/>
  <c r="F233" i="8"/>
  <c r="E233" i="8"/>
  <c r="D233" i="8"/>
  <c r="AK232" i="8"/>
  <c r="AJ232" i="8"/>
  <c r="AI232" i="8"/>
  <c r="AH232" i="8"/>
  <c r="AG232" i="8"/>
  <c r="AF232" i="8"/>
  <c r="AE232" i="8"/>
  <c r="AD232" i="8"/>
  <c r="AC232" i="8"/>
  <c r="AB232" i="8"/>
  <c r="AA232" i="8"/>
  <c r="Z232" i="8"/>
  <c r="Y232" i="8"/>
  <c r="X232" i="8"/>
  <c r="W232" i="8"/>
  <c r="V232" i="8"/>
  <c r="U232" i="8"/>
  <c r="T232" i="8"/>
  <c r="S232" i="8"/>
  <c r="R232" i="8"/>
  <c r="Q232" i="8"/>
  <c r="P232" i="8"/>
  <c r="O232" i="8"/>
  <c r="N232" i="8"/>
  <c r="M232" i="8"/>
  <c r="L232" i="8"/>
  <c r="K232" i="8"/>
  <c r="J232" i="8"/>
  <c r="I232" i="8"/>
  <c r="H232" i="8"/>
  <c r="G232" i="8"/>
  <c r="F232" i="8"/>
  <c r="E232" i="8"/>
  <c r="D232" i="8"/>
  <c r="AK231" i="8"/>
  <c r="AJ231" i="8"/>
  <c r="AI231" i="8"/>
  <c r="AH231" i="8"/>
  <c r="AG231" i="8"/>
  <c r="AF231" i="8"/>
  <c r="AE231" i="8"/>
  <c r="AD231" i="8"/>
  <c r="AC231" i="8"/>
  <c r="AB231" i="8"/>
  <c r="AA231" i="8"/>
  <c r="Z231" i="8"/>
  <c r="Y231" i="8"/>
  <c r="X231" i="8"/>
  <c r="W231" i="8"/>
  <c r="V231" i="8"/>
  <c r="U231" i="8"/>
  <c r="T231" i="8"/>
  <c r="S231" i="8"/>
  <c r="R231" i="8"/>
  <c r="Q231" i="8"/>
  <c r="P231" i="8"/>
  <c r="O231" i="8"/>
  <c r="N231" i="8"/>
  <c r="M231" i="8"/>
  <c r="L231" i="8"/>
  <c r="K231" i="8"/>
  <c r="J231" i="8"/>
  <c r="I231" i="8"/>
  <c r="H231" i="8"/>
  <c r="G231" i="8"/>
  <c r="F231" i="8"/>
  <c r="E231" i="8"/>
  <c r="D231" i="8"/>
  <c r="AK230" i="8"/>
  <c r="AJ230" i="8"/>
  <c r="AI230" i="8"/>
  <c r="AH230" i="8"/>
  <c r="AG230" i="8"/>
  <c r="AF230" i="8"/>
  <c r="AE230" i="8"/>
  <c r="AD230" i="8"/>
  <c r="AC230" i="8"/>
  <c r="AB230" i="8"/>
  <c r="AA230" i="8"/>
  <c r="Z230" i="8"/>
  <c r="Y230" i="8"/>
  <c r="X230" i="8"/>
  <c r="W230" i="8"/>
  <c r="V230" i="8"/>
  <c r="U230" i="8"/>
  <c r="T230" i="8"/>
  <c r="S230" i="8"/>
  <c r="R230" i="8"/>
  <c r="Q230" i="8"/>
  <c r="P230" i="8"/>
  <c r="O230" i="8"/>
  <c r="N230" i="8"/>
  <c r="M230" i="8"/>
  <c r="L230" i="8"/>
  <c r="K230" i="8"/>
  <c r="J230" i="8"/>
  <c r="I230" i="8"/>
  <c r="H230" i="8"/>
  <c r="G230" i="8"/>
  <c r="F230" i="8"/>
  <c r="E230" i="8"/>
  <c r="D230" i="8"/>
  <c r="AK229" i="8"/>
  <c r="AJ229" i="8"/>
  <c r="AI229" i="8"/>
  <c r="AH229" i="8"/>
  <c r="AG229" i="8"/>
  <c r="AF229" i="8"/>
  <c r="AE229" i="8"/>
  <c r="AD229" i="8"/>
  <c r="AC229" i="8"/>
  <c r="AB229" i="8"/>
  <c r="AA229" i="8"/>
  <c r="Z229" i="8"/>
  <c r="Y229" i="8"/>
  <c r="X229" i="8"/>
  <c r="W229" i="8"/>
  <c r="V229" i="8"/>
  <c r="U229" i="8"/>
  <c r="T229" i="8"/>
  <c r="S229" i="8"/>
  <c r="R229" i="8"/>
  <c r="Q229" i="8"/>
  <c r="P229" i="8"/>
  <c r="O229" i="8"/>
  <c r="N229" i="8"/>
  <c r="M229" i="8"/>
  <c r="L229" i="8"/>
  <c r="K229" i="8"/>
  <c r="J229" i="8"/>
  <c r="I229" i="8"/>
  <c r="H229" i="8"/>
  <c r="G229" i="8"/>
  <c r="F229" i="8"/>
  <c r="E229" i="8"/>
  <c r="D229" i="8"/>
  <c r="AK228" i="8"/>
  <c r="AJ228" i="8"/>
  <c r="AI228" i="8"/>
  <c r="AH228" i="8"/>
  <c r="AG228" i="8"/>
  <c r="AF228" i="8"/>
  <c r="AE228" i="8"/>
  <c r="AD228" i="8"/>
  <c r="AC228" i="8"/>
  <c r="AB228" i="8"/>
  <c r="AA228" i="8"/>
  <c r="Z228" i="8"/>
  <c r="Y228" i="8"/>
  <c r="X228" i="8"/>
  <c r="W228" i="8"/>
  <c r="V228" i="8"/>
  <c r="U228" i="8"/>
  <c r="T228" i="8"/>
  <c r="S228" i="8"/>
  <c r="R228" i="8"/>
  <c r="Q228" i="8"/>
  <c r="P228" i="8"/>
  <c r="O228" i="8"/>
  <c r="N228" i="8"/>
  <c r="M228" i="8"/>
  <c r="L228" i="8"/>
  <c r="K228" i="8"/>
  <c r="J228" i="8"/>
  <c r="I228" i="8"/>
  <c r="H228" i="8"/>
  <c r="G228" i="8"/>
  <c r="F228" i="8"/>
  <c r="E228" i="8"/>
  <c r="D228" i="8"/>
  <c r="AK227" i="8"/>
  <c r="AJ227" i="8"/>
  <c r="AI227" i="8"/>
  <c r="AH227" i="8"/>
  <c r="AG227" i="8"/>
  <c r="AF227" i="8"/>
  <c r="AE227" i="8"/>
  <c r="AD227" i="8"/>
  <c r="AC227" i="8"/>
  <c r="AB227" i="8"/>
  <c r="AA227" i="8"/>
  <c r="Z227" i="8"/>
  <c r="Y227" i="8"/>
  <c r="X227" i="8"/>
  <c r="W227" i="8"/>
  <c r="V227" i="8"/>
  <c r="U227" i="8"/>
  <c r="T227" i="8"/>
  <c r="S227" i="8"/>
  <c r="R227" i="8"/>
  <c r="Q227" i="8"/>
  <c r="P227" i="8"/>
  <c r="O227" i="8"/>
  <c r="N227" i="8"/>
  <c r="M227" i="8"/>
  <c r="L227" i="8"/>
  <c r="K227" i="8"/>
  <c r="J227" i="8"/>
  <c r="I227" i="8"/>
  <c r="H227" i="8"/>
  <c r="G227" i="8"/>
  <c r="F227" i="8"/>
  <c r="E227" i="8"/>
  <c r="D227" i="8"/>
  <c r="AK226" i="8"/>
  <c r="AJ226" i="8"/>
  <c r="AI226" i="8"/>
  <c r="AH226" i="8"/>
  <c r="AG226" i="8"/>
  <c r="AF226" i="8"/>
  <c r="AE226" i="8"/>
  <c r="AD226" i="8"/>
  <c r="AC226" i="8"/>
  <c r="AB226" i="8"/>
  <c r="AA226" i="8"/>
  <c r="Z226" i="8"/>
  <c r="Y226" i="8"/>
  <c r="X226" i="8"/>
  <c r="W226" i="8"/>
  <c r="V226" i="8"/>
  <c r="U226" i="8"/>
  <c r="T226" i="8"/>
  <c r="S226" i="8"/>
  <c r="R226" i="8"/>
  <c r="Q226" i="8"/>
  <c r="P226" i="8"/>
  <c r="O226" i="8"/>
  <c r="N226" i="8"/>
  <c r="M226" i="8"/>
  <c r="L226" i="8"/>
  <c r="K226" i="8"/>
  <c r="J226" i="8"/>
  <c r="I226" i="8"/>
  <c r="H226" i="8"/>
  <c r="G226" i="8"/>
  <c r="F226" i="8"/>
  <c r="E226" i="8"/>
  <c r="D226" i="8"/>
  <c r="AK225" i="8"/>
  <c r="AJ225" i="8"/>
  <c r="AI225" i="8"/>
  <c r="AH225" i="8"/>
  <c r="AG225" i="8"/>
  <c r="AF225" i="8"/>
  <c r="AE225" i="8"/>
  <c r="AD225" i="8"/>
  <c r="AC225" i="8"/>
  <c r="AB225" i="8"/>
  <c r="AA225" i="8"/>
  <c r="Z225" i="8"/>
  <c r="Y225" i="8"/>
  <c r="X225" i="8"/>
  <c r="W225" i="8"/>
  <c r="V225" i="8"/>
  <c r="U225" i="8"/>
  <c r="T225" i="8"/>
  <c r="S225" i="8"/>
  <c r="R225" i="8"/>
  <c r="Q225" i="8"/>
  <c r="P225" i="8"/>
  <c r="O225" i="8"/>
  <c r="N225" i="8"/>
  <c r="M225" i="8"/>
  <c r="L225" i="8"/>
  <c r="K225" i="8"/>
  <c r="J225" i="8"/>
  <c r="I225" i="8"/>
  <c r="H225" i="8"/>
  <c r="G225" i="8"/>
  <c r="F225" i="8"/>
  <c r="E225" i="8"/>
  <c r="D225" i="8"/>
  <c r="AK224" i="8"/>
  <c r="AJ224" i="8"/>
  <c r="AI224" i="8"/>
  <c r="AH224" i="8"/>
  <c r="AG224" i="8"/>
  <c r="AF224" i="8"/>
  <c r="AE224" i="8"/>
  <c r="AD224" i="8"/>
  <c r="AC224" i="8"/>
  <c r="AB224" i="8"/>
  <c r="AA224" i="8"/>
  <c r="Z224" i="8"/>
  <c r="Y224" i="8"/>
  <c r="X224" i="8"/>
  <c r="W224" i="8"/>
  <c r="V224" i="8"/>
  <c r="U224" i="8"/>
  <c r="T224" i="8"/>
  <c r="S224" i="8"/>
  <c r="R224" i="8"/>
  <c r="Q224" i="8"/>
  <c r="P224" i="8"/>
  <c r="O224" i="8"/>
  <c r="N224" i="8"/>
  <c r="M224" i="8"/>
  <c r="L224" i="8"/>
  <c r="K224" i="8"/>
  <c r="J224" i="8"/>
  <c r="I224" i="8"/>
  <c r="H224" i="8"/>
  <c r="G224" i="8"/>
  <c r="F224" i="8"/>
  <c r="E224" i="8"/>
  <c r="D224" i="8"/>
  <c r="AK223" i="8"/>
  <c r="AJ223" i="8"/>
  <c r="AI223" i="8"/>
  <c r="AH223" i="8"/>
  <c r="AG223" i="8"/>
  <c r="AF223" i="8"/>
  <c r="AE223" i="8"/>
  <c r="AD223" i="8"/>
  <c r="AC223" i="8"/>
  <c r="AB223" i="8"/>
  <c r="AA223" i="8"/>
  <c r="Z223" i="8"/>
  <c r="Y223" i="8"/>
  <c r="X223" i="8"/>
  <c r="W223" i="8"/>
  <c r="V223" i="8"/>
  <c r="U223" i="8"/>
  <c r="T223" i="8"/>
  <c r="S223" i="8"/>
  <c r="R223" i="8"/>
  <c r="Q223" i="8"/>
  <c r="P223" i="8"/>
  <c r="O223" i="8"/>
  <c r="N223" i="8"/>
  <c r="M223" i="8"/>
  <c r="L223" i="8"/>
  <c r="K223" i="8"/>
  <c r="J223" i="8"/>
  <c r="I223" i="8"/>
  <c r="H223" i="8"/>
  <c r="G223" i="8"/>
  <c r="F223" i="8"/>
  <c r="E223" i="8"/>
  <c r="D223" i="8"/>
  <c r="AK222" i="8"/>
  <c r="AJ222" i="8"/>
  <c r="AI222" i="8"/>
  <c r="AH222" i="8"/>
  <c r="AG222" i="8"/>
  <c r="AF222" i="8"/>
  <c r="AE222" i="8"/>
  <c r="AD222" i="8"/>
  <c r="AC222" i="8"/>
  <c r="AB222" i="8"/>
  <c r="AA222" i="8"/>
  <c r="Z222" i="8"/>
  <c r="Y222" i="8"/>
  <c r="X222" i="8"/>
  <c r="W222" i="8"/>
  <c r="V222" i="8"/>
  <c r="U222" i="8"/>
  <c r="T222" i="8"/>
  <c r="S222" i="8"/>
  <c r="R222" i="8"/>
  <c r="Q222" i="8"/>
  <c r="P222" i="8"/>
  <c r="O222" i="8"/>
  <c r="N222" i="8"/>
  <c r="M222" i="8"/>
  <c r="L222" i="8"/>
  <c r="K222" i="8"/>
  <c r="J222" i="8"/>
  <c r="I222" i="8"/>
  <c r="H222" i="8"/>
  <c r="G222" i="8"/>
  <c r="F222" i="8"/>
  <c r="E222" i="8"/>
  <c r="D222" i="8"/>
  <c r="AK221" i="8"/>
  <c r="AJ221" i="8"/>
  <c r="AI221" i="8"/>
  <c r="AH221" i="8"/>
  <c r="AG221" i="8"/>
  <c r="AF221" i="8"/>
  <c r="AE221" i="8"/>
  <c r="AD221" i="8"/>
  <c r="AC221" i="8"/>
  <c r="AB221" i="8"/>
  <c r="AA221" i="8"/>
  <c r="Z221" i="8"/>
  <c r="Y221" i="8"/>
  <c r="X221" i="8"/>
  <c r="W221" i="8"/>
  <c r="V221" i="8"/>
  <c r="U221" i="8"/>
  <c r="T221" i="8"/>
  <c r="S221" i="8"/>
  <c r="R221" i="8"/>
  <c r="Q221" i="8"/>
  <c r="P221" i="8"/>
  <c r="O221" i="8"/>
  <c r="N221" i="8"/>
  <c r="M221" i="8"/>
  <c r="L221" i="8"/>
  <c r="K221" i="8"/>
  <c r="J221" i="8"/>
  <c r="I221" i="8"/>
  <c r="H221" i="8"/>
  <c r="G221" i="8"/>
  <c r="F221" i="8"/>
  <c r="E221" i="8"/>
  <c r="D221" i="8"/>
  <c r="AK220" i="8"/>
  <c r="AJ220" i="8"/>
  <c r="AI220" i="8"/>
  <c r="AH220" i="8"/>
  <c r="AG220" i="8"/>
  <c r="AF220" i="8"/>
  <c r="AE220" i="8"/>
  <c r="AD220" i="8"/>
  <c r="AC220" i="8"/>
  <c r="AB220" i="8"/>
  <c r="AA220" i="8"/>
  <c r="Z220" i="8"/>
  <c r="Y220" i="8"/>
  <c r="X220" i="8"/>
  <c r="W220" i="8"/>
  <c r="V220" i="8"/>
  <c r="U220" i="8"/>
  <c r="T220" i="8"/>
  <c r="S220" i="8"/>
  <c r="R220" i="8"/>
  <c r="Q220" i="8"/>
  <c r="P220" i="8"/>
  <c r="O220" i="8"/>
  <c r="N220" i="8"/>
  <c r="M220" i="8"/>
  <c r="L220" i="8"/>
  <c r="K220" i="8"/>
  <c r="J220" i="8"/>
  <c r="I220" i="8"/>
  <c r="H220" i="8"/>
  <c r="G220" i="8"/>
  <c r="F220" i="8"/>
  <c r="E220" i="8"/>
  <c r="D220" i="8"/>
  <c r="AK219" i="8"/>
  <c r="AJ219" i="8"/>
  <c r="AI219" i="8"/>
  <c r="AH219" i="8"/>
  <c r="AG219" i="8"/>
  <c r="AF219" i="8"/>
  <c r="AE219" i="8"/>
  <c r="AD219" i="8"/>
  <c r="AC219" i="8"/>
  <c r="AB219" i="8"/>
  <c r="AA219" i="8"/>
  <c r="Z219" i="8"/>
  <c r="Y219" i="8"/>
  <c r="X219" i="8"/>
  <c r="W219" i="8"/>
  <c r="V219" i="8"/>
  <c r="U219" i="8"/>
  <c r="T219" i="8"/>
  <c r="S219" i="8"/>
  <c r="R219" i="8"/>
  <c r="Q219" i="8"/>
  <c r="P219" i="8"/>
  <c r="O219" i="8"/>
  <c r="N219" i="8"/>
  <c r="M219" i="8"/>
  <c r="L219" i="8"/>
  <c r="K219" i="8"/>
  <c r="J219" i="8"/>
  <c r="I219" i="8"/>
  <c r="H219" i="8"/>
  <c r="G219" i="8"/>
  <c r="F219" i="8"/>
  <c r="E219" i="8"/>
  <c r="D219" i="8"/>
  <c r="AK218" i="8"/>
  <c r="AJ218" i="8"/>
  <c r="AI218" i="8"/>
  <c r="AH218" i="8"/>
  <c r="AG218" i="8"/>
  <c r="AF218" i="8"/>
  <c r="AE218" i="8"/>
  <c r="AD218" i="8"/>
  <c r="AC218" i="8"/>
  <c r="AB218" i="8"/>
  <c r="AA218" i="8"/>
  <c r="Z218" i="8"/>
  <c r="Y218" i="8"/>
  <c r="X218" i="8"/>
  <c r="W218" i="8"/>
  <c r="V218" i="8"/>
  <c r="U218" i="8"/>
  <c r="T218" i="8"/>
  <c r="S218" i="8"/>
  <c r="R218" i="8"/>
  <c r="Q218" i="8"/>
  <c r="P218" i="8"/>
  <c r="O218" i="8"/>
  <c r="N218" i="8"/>
  <c r="M218" i="8"/>
  <c r="L218" i="8"/>
  <c r="K218" i="8"/>
  <c r="J218" i="8"/>
  <c r="I218" i="8"/>
  <c r="H218" i="8"/>
  <c r="G218" i="8"/>
  <c r="F218" i="8"/>
  <c r="E218" i="8"/>
  <c r="D218" i="8"/>
  <c r="AK217" i="8"/>
  <c r="AJ217" i="8"/>
  <c r="AI217" i="8"/>
  <c r="AH217" i="8"/>
  <c r="AG217" i="8"/>
  <c r="AF217" i="8"/>
  <c r="AE217" i="8"/>
  <c r="AD217" i="8"/>
  <c r="AC217" i="8"/>
  <c r="AB217" i="8"/>
  <c r="AA217" i="8"/>
  <c r="Z217" i="8"/>
  <c r="Y217" i="8"/>
  <c r="X217" i="8"/>
  <c r="W217" i="8"/>
  <c r="V217" i="8"/>
  <c r="U217" i="8"/>
  <c r="T217" i="8"/>
  <c r="S217" i="8"/>
  <c r="R217" i="8"/>
  <c r="Q217" i="8"/>
  <c r="P217" i="8"/>
  <c r="O217" i="8"/>
  <c r="N217" i="8"/>
  <c r="M217" i="8"/>
  <c r="L217" i="8"/>
  <c r="K217" i="8"/>
  <c r="J217" i="8"/>
  <c r="I217" i="8"/>
  <c r="H217" i="8"/>
  <c r="G217" i="8"/>
  <c r="F217" i="8"/>
  <c r="E217" i="8"/>
  <c r="D217" i="8"/>
  <c r="AK216" i="8"/>
  <c r="AJ216" i="8"/>
  <c r="AI216" i="8"/>
  <c r="AH216" i="8"/>
  <c r="AG216" i="8"/>
  <c r="AF216" i="8"/>
  <c r="AE216" i="8"/>
  <c r="AD216" i="8"/>
  <c r="AC216" i="8"/>
  <c r="AB216" i="8"/>
  <c r="AA216" i="8"/>
  <c r="Z216" i="8"/>
  <c r="Y216" i="8"/>
  <c r="X216" i="8"/>
  <c r="W216" i="8"/>
  <c r="V216" i="8"/>
  <c r="U216" i="8"/>
  <c r="T216" i="8"/>
  <c r="S216" i="8"/>
  <c r="R216" i="8"/>
  <c r="Q216" i="8"/>
  <c r="P216" i="8"/>
  <c r="O216" i="8"/>
  <c r="N216" i="8"/>
  <c r="M216" i="8"/>
  <c r="L216" i="8"/>
  <c r="K216" i="8"/>
  <c r="J216" i="8"/>
  <c r="I216" i="8"/>
  <c r="H216" i="8"/>
  <c r="G216" i="8"/>
  <c r="F216" i="8"/>
  <c r="E216" i="8"/>
  <c r="D216" i="8"/>
  <c r="AK215" i="8"/>
  <c r="AJ215" i="8"/>
  <c r="AI215" i="8"/>
  <c r="AH215" i="8"/>
  <c r="AG215" i="8"/>
  <c r="AF215" i="8"/>
  <c r="AE215" i="8"/>
  <c r="AD215" i="8"/>
  <c r="AC215" i="8"/>
  <c r="AB215" i="8"/>
  <c r="AA215" i="8"/>
  <c r="Z215" i="8"/>
  <c r="Y215" i="8"/>
  <c r="X215" i="8"/>
  <c r="W215" i="8"/>
  <c r="V215" i="8"/>
  <c r="U215" i="8"/>
  <c r="T215" i="8"/>
  <c r="S215" i="8"/>
  <c r="R215" i="8"/>
  <c r="Q215" i="8"/>
  <c r="P215" i="8"/>
  <c r="O215" i="8"/>
  <c r="N215" i="8"/>
  <c r="M215" i="8"/>
  <c r="L215" i="8"/>
  <c r="K215" i="8"/>
  <c r="J215" i="8"/>
  <c r="I215" i="8"/>
  <c r="H215" i="8"/>
  <c r="G215" i="8"/>
  <c r="F215" i="8"/>
  <c r="E215" i="8"/>
  <c r="D215" i="8"/>
  <c r="AK214" i="8"/>
  <c r="AJ214" i="8"/>
  <c r="AI214" i="8"/>
  <c r="AH214" i="8"/>
  <c r="AG214" i="8"/>
  <c r="AF214" i="8"/>
  <c r="AE214" i="8"/>
  <c r="AD214" i="8"/>
  <c r="AC214" i="8"/>
  <c r="AB214" i="8"/>
  <c r="AA214" i="8"/>
  <c r="Z214" i="8"/>
  <c r="Y214" i="8"/>
  <c r="X214" i="8"/>
  <c r="W214" i="8"/>
  <c r="V214" i="8"/>
  <c r="U214" i="8"/>
  <c r="T214" i="8"/>
  <c r="S214" i="8"/>
  <c r="R214" i="8"/>
  <c r="Q214" i="8"/>
  <c r="P214" i="8"/>
  <c r="O214" i="8"/>
  <c r="N214" i="8"/>
  <c r="M214" i="8"/>
  <c r="L214" i="8"/>
  <c r="K214" i="8"/>
  <c r="J214" i="8"/>
  <c r="I214" i="8"/>
  <c r="H214" i="8"/>
  <c r="G214" i="8"/>
  <c r="F214" i="8"/>
  <c r="E214" i="8"/>
  <c r="D214" i="8"/>
  <c r="AK213" i="8"/>
  <c r="AJ213" i="8"/>
  <c r="AI213" i="8"/>
  <c r="AH213" i="8"/>
  <c r="AG213" i="8"/>
  <c r="AF213" i="8"/>
  <c r="AE213" i="8"/>
  <c r="AD213" i="8"/>
  <c r="AC213" i="8"/>
  <c r="AB213" i="8"/>
  <c r="AA213" i="8"/>
  <c r="Z213" i="8"/>
  <c r="Y213" i="8"/>
  <c r="X213" i="8"/>
  <c r="W213" i="8"/>
  <c r="V213" i="8"/>
  <c r="U213" i="8"/>
  <c r="T213" i="8"/>
  <c r="S213" i="8"/>
  <c r="R213" i="8"/>
  <c r="Q213" i="8"/>
  <c r="P213" i="8"/>
  <c r="O213" i="8"/>
  <c r="N213" i="8"/>
  <c r="M213" i="8"/>
  <c r="L213" i="8"/>
  <c r="K213" i="8"/>
  <c r="J213" i="8"/>
  <c r="I213" i="8"/>
  <c r="H213" i="8"/>
  <c r="G213" i="8"/>
  <c r="F213" i="8"/>
  <c r="E213" i="8"/>
  <c r="D213" i="8"/>
  <c r="AK212" i="8"/>
  <c r="AJ212" i="8"/>
  <c r="AI212" i="8"/>
  <c r="AH212" i="8"/>
  <c r="AG212" i="8"/>
  <c r="AF212" i="8"/>
  <c r="AE212" i="8"/>
  <c r="AD212" i="8"/>
  <c r="AC212" i="8"/>
  <c r="AB212" i="8"/>
  <c r="AA212" i="8"/>
  <c r="Z212" i="8"/>
  <c r="Y212" i="8"/>
  <c r="X212" i="8"/>
  <c r="W212" i="8"/>
  <c r="V212" i="8"/>
  <c r="U212" i="8"/>
  <c r="T212" i="8"/>
  <c r="S212" i="8"/>
  <c r="R212" i="8"/>
  <c r="Q212" i="8"/>
  <c r="P212" i="8"/>
  <c r="O212" i="8"/>
  <c r="N212" i="8"/>
  <c r="M212" i="8"/>
  <c r="L212" i="8"/>
  <c r="K212" i="8"/>
  <c r="J212" i="8"/>
  <c r="I212" i="8"/>
  <c r="H212" i="8"/>
  <c r="G212" i="8"/>
  <c r="F212" i="8"/>
  <c r="E212" i="8"/>
  <c r="D212" i="8"/>
  <c r="AK211" i="8"/>
  <c r="AJ211" i="8"/>
  <c r="AI211" i="8"/>
  <c r="AH211" i="8"/>
  <c r="AG211" i="8"/>
  <c r="AF211" i="8"/>
  <c r="AE211" i="8"/>
  <c r="AD211" i="8"/>
  <c r="AC211" i="8"/>
  <c r="AB211" i="8"/>
  <c r="AA211" i="8"/>
  <c r="Z211" i="8"/>
  <c r="Y211" i="8"/>
  <c r="X211" i="8"/>
  <c r="W211" i="8"/>
  <c r="V211" i="8"/>
  <c r="U211" i="8"/>
  <c r="T211" i="8"/>
  <c r="S211" i="8"/>
  <c r="R211" i="8"/>
  <c r="Q211" i="8"/>
  <c r="P211" i="8"/>
  <c r="O211" i="8"/>
  <c r="N211" i="8"/>
  <c r="M211" i="8"/>
  <c r="L211" i="8"/>
  <c r="K211" i="8"/>
  <c r="J211" i="8"/>
  <c r="I211" i="8"/>
  <c r="H211" i="8"/>
  <c r="G211" i="8"/>
  <c r="F211" i="8"/>
  <c r="E211" i="8"/>
  <c r="D211" i="8"/>
  <c r="AK210" i="8"/>
  <c r="AJ210" i="8"/>
  <c r="AI210" i="8"/>
  <c r="AH210" i="8"/>
  <c r="AG210" i="8"/>
  <c r="AF210" i="8"/>
  <c r="AE210" i="8"/>
  <c r="AD210" i="8"/>
  <c r="AC210" i="8"/>
  <c r="AB210" i="8"/>
  <c r="AA210" i="8"/>
  <c r="Z210" i="8"/>
  <c r="Y210" i="8"/>
  <c r="X210" i="8"/>
  <c r="W210" i="8"/>
  <c r="V210" i="8"/>
  <c r="U210" i="8"/>
  <c r="T210" i="8"/>
  <c r="S210" i="8"/>
  <c r="R210" i="8"/>
  <c r="Q210" i="8"/>
  <c r="P210" i="8"/>
  <c r="O210" i="8"/>
  <c r="N210" i="8"/>
  <c r="M210" i="8"/>
  <c r="L210" i="8"/>
  <c r="K210" i="8"/>
  <c r="J210" i="8"/>
  <c r="I210" i="8"/>
  <c r="H210" i="8"/>
  <c r="G210" i="8"/>
  <c r="F210" i="8"/>
  <c r="E210" i="8"/>
  <c r="D210" i="8"/>
  <c r="AK209" i="8"/>
  <c r="AJ209" i="8"/>
  <c r="AI209" i="8"/>
  <c r="AH209" i="8"/>
  <c r="AG209" i="8"/>
  <c r="AF209" i="8"/>
  <c r="AE209" i="8"/>
  <c r="AD209" i="8"/>
  <c r="AC209" i="8"/>
  <c r="AB209" i="8"/>
  <c r="AA209" i="8"/>
  <c r="Z209" i="8"/>
  <c r="Y209" i="8"/>
  <c r="X209" i="8"/>
  <c r="W209" i="8"/>
  <c r="V209" i="8"/>
  <c r="U209" i="8"/>
  <c r="T209" i="8"/>
  <c r="S209" i="8"/>
  <c r="R209" i="8"/>
  <c r="Q209" i="8"/>
  <c r="P209" i="8"/>
  <c r="O209" i="8"/>
  <c r="N209" i="8"/>
  <c r="M209" i="8"/>
  <c r="L209" i="8"/>
  <c r="K209" i="8"/>
  <c r="J209" i="8"/>
  <c r="I209" i="8"/>
  <c r="H209" i="8"/>
  <c r="G209" i="8"/>
  <c r="F209" i="8"/>
  <c r="E209" i="8"/>
  <c r="D209" i="8"/>
  <c r="AK208" i="8"/>
  <c r="AJ208" i="8"/>
  <c r="AI208" i="8"/>
  <c r="AH208" i="8"/>
  <c r="AG208" i="8"/>
  <c r="AF208" i="8"/>
  <c r="AE208" i="8"/>
  <c r="AD208" i="8"/>
  <c r="AC208" i="8"/>
  <c r="AB208" i="8"/>
  <c r="AA208" i="8"/>
  <c r="Z208" i="8"/>
  <c r="Y208" i="8"/>
  <c r="X208" i="8"/>
  <c r="W208" i="8"/>
  <c r="V208" i="8"/>
  <c r="U208" i="8"/>
  <c r="T208" i="8"/>
  <c r="S208" i="8"/>
  <c r="R208" i="8"/>
  <c r="Q208" i="8"/>
  <c r="P208" i="8"/>
  <c r="O208" i="8"/>
  <c r="N208" i="8"/>
  <c r="M208" i="8"/>
  <c r="L208" i="8"/>
  <c r="K208" i="8"/>
  <c r="J208" i="8"/>
  <c r="I208" i="8"/>
  <c r="H208" i="8"/>
  <c r="G208" i="8"/>
  <c r="F208" i="8"/>
  <c r="E208" i="8"/>
  <c r="D208" i="8"/>
  <c r="AK207" i="8"/>
  <c r="AJ207" i="8"/>
  <c r="AI207" i="8"/>
  <c r="AH207" i="8"/>
  <c r="AG207" i="8"/>
  <c r="AF207" i="8"/>
  <c r="AE207" i="8"/>
  <c r="AD207" i="8"/>
  <c r="AC207" i="8"/>
  <c r="AB207" i="8"/>
  <c r="AA207" i="8"/>
  <c r="Z207" i="8"/>
  <c r="Y207" i="8"/>
  <c r="X207" i="8"/>
  <c r="W207" i="8"/>
  <c r="V207" i="8"/>
  <c r="U207" i="8"/>
  <c r="T207" i="8"/>
  <c r="S207" i="8"/>
  <c r="R207" i="8"/>
  <c r="Q207" i="8"/>
  <c r="P207" i="8"/>
  <c r="O207" i="8"/>
  <c r="N207" i="8"/>
  <c r="M207" i="8"/>
  <c r="L207" i="8"/>
  <c r="K207" i="8"/>
  <c r="J207" i="8"/>
  <c r="I207" i="8"/>
  <c r="H207" i="8"/>
  <c r="G207" i="8"/>
  <c r="F207" i="8"/>
  <c r="E207" i="8"/>
  <c r="D207" i="8"/>
  <c r="AK206" i="8"/>
  <c r="AJ206" i="8"/>
  <c r="AI206" i="8"/>
  <c r="AH206" i="8"/>
  <c r="AG206" i="8"/>
  <c r="AF206" i="8"/>
  <c r="AE206" i="8"/>
  <c r="AD206" i="8"/>
  <c r="AC206" i="8"/>
  <c r="AB206" i="8"/>
  <c r="AA206" i="8"/>
  <c r="Z206" i="8"/>
  <c r="Y206" i="8"/>
  <c r="X206" i="8"/>
  <c r="W206" i="8"/>
  <c r="V206" i="8"/>
  <c r="U206" i="8"/>
  <c r="T206" i="8"/>
  <c r="S206" i="8"/>
  <c r="R206" i="8"/>
  <c r="Q206" i="8"/>
  <c r="P206" i="8"/>
  <c r="O206" i="8"/>
  <c r="N206" i="8"/>
  <c r="M206" i="8"/>
  <c r="L206" i="8"/>
  <c r="K206" i="8"/>
  <c r="J206" i="8"/>
  <c r="I206" i="8"/>
  <c r="H206" i="8"/>
  <c r="G206" i="8"/>
  <c r="F206" i="8"/>
  <c r="E206" i="8"/>
  <c r="D206" i="8"/>
  <c r="AK205" i="8"/>
  <c r="AJ205" i="8"/>
  <c r="AI205" i="8"/>
  <c r="AH205" i="8"/>
  <c r="AG205" i="8"/>
  <c r="AF205" i="8"/>
  <c r="AE205" i="8"/>
  <c r="AD205" i="8"/>
  <c r="AC205" i="8"/>
  <c r="AB205" i="8"/>
  <c r="AA205" i="8"/>
  <c r="Z205" i="8"/>
  <c r="Y205" i="8"/>
  <c r="X205" i="8"/>
  <c r="W205" i="8"/>
  <c r="V205" i="8"/>
  <c r="U205" i="8"/>
  <c r="T205" i="8"/>
  <c r="S205" i="8"/>
  <c r="R205" i="8"/>
  <c r="Q205" i="8"/>
  <c r="P205" i="8"/>
  <c r="O205" i="8"/>
  <c r="N205" i="8"/>
  <c r="M205" i="8"/>
  <c r="L205" i="8"/>
  <c r="K205" i="8"/>
  <c r="J205" i="8"/>
  <c r="I205" i="8"/>
  <c r="H205" i="8"/>
  <c r="G205" i="8"/>
  <c r="F205" i="8"/>
  <c r="E205" i="8"/>
  <c r="D205" i="8"/>
  <c r="AK204" i="8"/>
  <c r="AJ204" i="8"/>
  <c r="AI204" i="8"/>
  <c r="AH204" i="8"/>
  <c r="AG204" i="8"/>
  <c r="AF204" i="8"/>
  <c r="AE204" i="8"/>
  <c r="AD204" i="8"/>
  <c r="AC204" i="8"/>
  <c r="AB204" i="8"/>
  <c r="AA204" i="8"/>
  <c r="Z204" i="8"/>
  <c r="Y204" i="8"/>
  <c r="X204" i="8"/>
  <c r="W204" i="8"/>
  <c r="V204" i="8"/>
  <c r="U204" i="8"/>
  <c r="T204" i="8"/>
  <c r="S204" i="8"/>
  <c r="R204" i="8"/>
  <c r="Q204" i="8"/>
  <c r="P204" i="8"/>
  <c r="O204" i="8"/>
  <c r="N204" i="8"/>
  <c r="M204" i="8"/>
  <c r="L204" i="8"/>
  <c r="K204" i="8"/>
  <c r="J204" i="8"/>
  <c r="I204" i="8"/>
  <c r="H204" i="8"/>
  <c r="G204" i="8"/>
  <c r="F204" i="8"/>
  <c r="E204" i="8"/>
  <c r="D204" i="8"/>
  <c r="AK203" i="8"/>
  <c r="AJ203" i="8"/>
  <c r="AI203" i="8"/>
  <c r="AH203" i="8"/>
  <c r="AG203" i="8"/>
  <c r="AF203" i="8"/>
  <c r="AE203" i="8"/>
  <c r="AD203" i="8"/>
  <c r="AC203" i="8"/>
  <c r="AB203" i="8"/>
  <c r="AA203" i="8"/>
  <c r="Z203" i="8"/>
  <c r="Y203" i="8"/>
  <c r="X203" i="8"/>
  <c r="W203" i="8"/>
  <c r="V203" i="8"/>
  <c r="U203" i="8"/>
  <c r="T203" i="8"/>
  <c r="S203" i="8"/>
  <c r="R203" i="8"/>
  <c r="Q203" i="8"/>
  <c r="P203" i="8"/>
  <c r="O203" i="8"/>
  <c r="N203" i="8"/>
  <c r="M203" i="8"/>
  <c r="L203" i="8"/>
  <c r="K203" i="8"/>
  <c r="J203" i="8"/>
  <c r="I203" i="8"/>
  <c r="H203" i="8"/>
  <c r="G203" i="8"/>
  <c r="F203" i="8"/>
  <c r="E203" i="8"/>
  <c r="D203" i="8"/>
  <c r="AK202" i="8"/>
  <c r="AJ202" i="8"/>
  <c r="AI202" i="8"/>
  <c r="AH202" i="8"/>
  <c r="AG202" i="8"/>
  <c r="AF202" i="8"/>
  <c r="AE202" i="8"/>
  <c r="AD202" i="8"/>
  <c r="AC202" i="8"/>
  <c r="AB202" i="8"/>
  <c r="AA202" i="8"/>
  <c r="Z202" i="8"/>
  <c r="Y202" i="8"/>
  <c r="X202" i="8"/>
  <c r="W202" i="8"/>
  <c r="V202" i="8"/>
  <c r="U202" i="8"/>
  <c r="T202" i="8"/>
  <c r="S202" i="8"/>
  <c r="R202" i="8"/>
  <c r="Q202" i="8"/>
  <c r="P202" i="8"/>
  <c r="O202" i="8"/>
  <c r="N202" i="8"/>
  <c r="M202" i="8"/>
  <c r="L202" i="8"/>
  <c r="K202" i="8"/>
  <c r="J202" i="8"/>
  <c r="I202" i="8"/>
  <c r="H202" i="8"/>
  <c r="G202" i="8"/>
  <c r="F202" i="8"/>
  <c r="E202" i="8"/>
  <c r="D202" i="8"/>
  <c r="AK201" i="8"/>
  <c r="AJ201" i="8"/>
  <c r="AI201" i="8"/>
  <c r="AH201" i="8"/>
  <c r="AG201" i="8"/>
  <c r="AF201" i="8"/>
  <c r="AE201" i="8"/>
  <c r="AD201" i="8"/>
  <c r="AC201" i="8"/>
  <c r="AB201" i="8"/>
  <c r="AA201" i="8"/>
  <c r="Z201" i="8"/>
  <c r="Y201" i="8"/>
  <c r="X201" i="8"/>
  <c r="W201" i="8"/>
  <c r="V201" i="8"/>
  <c r="U201" i="8"/>
  <c r="T201" i="8"/>
  <c r="S201" i="8"/>
  <c r="R201" i="8"/>
  <c r="Q201" i="8"/>
  <c r="P201" i="8"/>
  <c r="O201" i="8"/>
  <c r="N201" i="8"/>
  <c r="M201" i="8"/>
  <c r="L201" i="8"/>
  <c r="K201" i="8"/>
  <c r="J201" i="8"/>
  <c r="I201" i="8"/>
  <c r="H201" i="8"/>
  <c r="G201" i="8"/>
  <c r="F201" i="8"/>
  <c r="E201" i="8"/>
  <c r="D201" i="8"/>
  <c r="AK200" i="8"/>
  <c r="AJ200" i="8"/>
  <c r="AI200" i="8"/>
  <c r="AH200" i="8"/>
  <c r="AG200" i="8"/>
  <c r="AF200" i="8"/>
  <c r="AE200" i="8"/>
  <c r="AD200" i="8"/>
  <c r="AC200" i="8"/>
  <c r="AB200" i="8"/>
  <c r="AA200" i="8"/>
  <c r="Z200" i="8"/>
  <c r="Y200" i="8"/>
  <c r="X200" i="8"/>
  <c r="W200" i="8"/>
  <c r="V200" i="8"/>
  <c r="U200" i="8"/>
  <c r="T200" i="8"/>
  <c r="S200" i="8"/>
  <c r="R200" i="8"/>
  <c r="Q200" i="8"/>
  <c r="P200" i="8"/>
  <c r="O200" i="8"/>
  <c r="N200" i="8"/>
  <c r="M200" i="8"/>
  <c r="L200" i="8"/>
  <c r="K200" i="8"/>
  <c r="J200" i="8"/>
  <c r="I200" i="8"/>
  <c r="H200" i="8"/>
  <c r="G200" i="8"/>
  <c r="F200" i="8"/>
  <c r="E200" i="8"/>
  <c r="D200" i="8"/>
  <c r="AK199" i="8"/>
  <c r="AJ199" i="8"/>
  <c r="AI199" i="8"/>
  <c r="AH199" i="8"/>
  <c r="AG199" i="8"/>
  <c r="AF199" i="8"/>
  <c r="AE199" i="8"/>
  <c r="AD199" i="8"/>
  <c r="AC199" i="8"/>
  <c r="AB199" i="8"/>
  <c r="AA199" i="8"/>
  <c r="Z199" i="8"/>
  <c r="Y199" i="8"/>
  <c r="X199" i="8"/>
  <c r="W199" i="8"/>
  <c r="V199" i="8"/>
  <c r="U199" i="8"/>
  <c r="T199" i="8"/>
  <c r="S199" i="8"/>
  <c r="R199" i="8"/>
  <c r="Q199" i="8"/>
  <c r="P199" i="8"/>
  <c r="O199" i="8"/>
  <c r="N199" i="8"/>
  <c r="M199" i="8"/>
  <c r="L199" i="8"/>
  <c r="K199" i="8"/>
  <c r="J199" i="8"/>
  <c r="I199" i="8"/>
  <c r="H199" i="8"/>
  <c r="G199" i="8"/>
  <c r="F199" i="8"/>
  <c r="E199" i="8"/>
  <c r="D199" i="8"/>
  <c r="AK198" i="8"/>
  <c r="AJ198" i="8"/>
  <c r="AI198" i="8"/>
  <c r="AH198" i="8"/>
  <c r="AG198" i="8"/>
  <c r="AF198" i="8"/>
  <c r="AE198" i="8"/>
  <c r="AD198" i="8"/>
  <c r="AC198" i="8"/>
  <c r="AB198" i="8"/>
  <c r="AA198" i="8"/>
  <c r="Z198" i="8"/>
  <c r="Y198" i="8"/>
  <c r="X198" i="8"/>
  <c r="W198" i="8"/>
  <c r="V198" i="8"/>
  <c r="U198" i="8"/>
  <c r="T198" i="8"/>
  <c r="S198" i="8"/>
  <c r="R198" i="8"/>
  <c r="Q198" i="8"/>
  <c r="P198" i="8"/>
  <c r="O198" i="8"/>
  <c r="N198" i="8"/>
  <c r="M198" i="8"/>
  <c r="L198" i="8"/>
  <c r="K198" i="8"/>
  <c r="J198" i="8"/>
  <c r="I198" i="8"/>
  <c r="H198" i="8"/>
  <c r="G198" i="8"/>
  <c r="F198" i="8"/>
  <c r="E198" i="8"/>
  <c r="D198" i="8"/>
  <c r="AK197" i="8"/>
  <c r="AJ197" i="8"/>
  <c r="AI197" i="8"/>
  <c r="AH197" i="8"/>
  <c r="AG197" i="8"/>
  <c r="AF197" i="8"/>
  <c r="AE197" i="8"/>
  <c r="AD197" i="8"/>
  <c r="AC197" i="8"/>
  <c r="AB197" i="8"/>
  <c r="AA197" i="8"/>
  <c r="Z197" i="8"/>
  <c r="Y197" i="8"/>
  <c r="X197" i="8"/>
  <c r="W197" i="8"/>
  <c r="V197" i="8"/>
  <c r="U197" i="8"/>
  <c r="T197" i="8"/>
  <c r="S197" i="8"/>
  <c r="R197" i="8"/>
  <c r="Q197" i="8"/>
  <c r="P197" i="8"/>
  <c r="O197" i="8"/>
  <c r="N197" i="8"/>
  <c r="M197" i="8"/>
  <c r="L197" i="8"/>
  <c r="K197" i="8"/>
  <c r="J197" i="8"/>
  <c r="I197" i="8"/>
  <c r="H197" i="8"/>
  <c r="G197" i="8"/>
  <c r="F197" i="8"/>
  <c r="E197" i="8"/>
  <c r="D197" i="8"/>
  <c r="AK196" i="8"/>
  <c r="AJ196" i="8"/>
  <c r="AI196" i="8"/>
  <c r="AH196" i="8"/>
  <c r="AG196" i="8"/>
  <c r="AF196" i="8"/>
  <c r="AE196" i="8"/>
  <c r="AD196" i="8"/>
  <c r="AC196" i="8"/>
  <c r="AB196" i="8"/>
  <c r="AA196" i="8"/>
  <c r="Z196" i="8"/>
  <c r="Y196" i="8"/>
  <c r="X196" i="8"/>
  <c r="W196" i="8"/>
  <c r="V196" i="8"/>
  <c r="U196" i="8"/>
  <c r="T196" i="8"/>
  <c r="S196" i="8"/>
  <c r="R196" i="8"/>
  <c r="Q196" i="8"/>
  <c r="P196" i="8"/>
  <c r="O196" i="8"/>
  <c r="N196" i="8"/>
  <c r="M196" i="8"/>
  <c r="L196" i="8"/>
  <c r="K196" i="8"/>
  <c r="J196" i="8"/>
  <c r="I196" i="8"/>
  <c r="H196" i="8"/>
  <c r="G196" i="8"/>
  <c r="F196" i="8"/>
  <c r="E196" i="8"/>
  <c r="D196" i="8"/>
  <c r="AK195" i="8"/>
  <c r="AJ195" i="8"/>
  <c r="AI195" i="8"/>
  <c r="AH195" i="8"/>
  <c r="AG195" i="8"/>
  <c r="AF195" i="8"/>
  <c r="AE195" i="8"/>
  <c r="AD195" i="8"/>
  <c r="AC195" i="8"/>
  <c r="AB195" i="8"/>
  <c r="AA195" i="8"/>
  <c r="Z195" i="8"/>
  <c r="Y195" i="8"/>
  <c r="X195" i="8"/>
  <c r="W195" i="8"/>
  <c r="V195" i="8"/>
  <c r="U195" i="8"/>
  <c r="T195" i="8"/>
  <c r="S195" i="8"/>
  <c r="R195" i="8"/>
  <c r="Q195" i="8"/>
  <c r="P195" i="8"/>
  <c r="O195" i="8"/>
  <c r="N195" i="8"/>
  <c r="M195" i="8"/>
  <c r="L195" i="8"/>
  <c r="K195" i="8"/>
  <c r="J195" i="8"/>
  <c r="I195" i="8"/>
  <c r="H195" i="8"/>
  <c r="G195" i="8"/>
  <c r="F195" i="8"/>
  <c r="E195" i="8"/>
  <c r="D195" i="8"/>
  <c r="AK194" i="8"/>
  <c r="AJ194" i="8"/>
  <c r="AI194" i="8"/>
  <c r="AH194" i="8"/>
  <c r="AG194" i="8"/>
  <c r="AF194" i="8"/>
  <c r="AE194" i="8"/>
  <c r="AD194" i="8"/>
  <c r="AC194" i="8"/>
  <c r="AB194" i="8"/>
  <c r="AA194" i="8"/>
  <c r="Z194" i="8"/>
  <c r="Y194" i="8"/>
  <c r="X194" i="8"/>
  <c r="W194" i="8"/>
  <c r="V194" i="8"/>
  <c r="U194" i="8"/>
  <c r="T194" i="8"/>
  <c r="S194" i="8"/>
  <c r="R194" i="8"/>
  <c r="Q194" i="8"/>
  <c r="P194" i="8"/>
  <c r="O194" i="8"/>
  <c r="N194" i="8"/>
  <c r="M194" i="8"/>
  <c r="L194" i="8"/>
  <c r="K194" i="8"/>
  <c r="J194" i="8"/>
  <c r="I194" i="8"/>
  <c r="H194" i="8"/>
  <c r="G194" i="8"/>
  <c r="F194" i="8"/>
  <c r="E194" i="8"/>
  <c r="D194" i="8"/>
  <c r="AK193" i="8"/>
  <c r="AJ193" i="8"/>
  <c r="AI193" i="8"/>
  <c r="AH193" i="8"/>
  <c r="AG193" i="8"/>
  <c r="AF193" i="8"/>
  <c r="AE193" i="8"/>
  <c r="AD193" i="8"/>
  <c r="AC193" i="8"/>
  <c r="AB193" i="8"/>
  <c r="AA193" i="8"/>
  <c r="Z193" i="8"/>
  <c r="Y193" i="8"/>
  <c r="X193" i="8"/>
  <c r="W193" i="8"/>
  <c r="V193" i="8"/>
  <c r="U193" i="8"/>
  <c r="T193" i="8"/>
  <c r="S193" i="8"/>
  <c r="R193" i="8"/>
  <c r="Q193" i="8"/>
  <c r="P193" i="8"/>
  <c r="O193" i="8"/>
  <c r="N193" i="8"/>
  <c r="M193" i="8"/>
  <c r="L193" i="8"/>
  <c r="K193" i="8"/>
  <c r="J193" i="8"/>
  <c r="I193" i="8"/>
  <c r="H193" i="8"/>
  <c r="G193" i="8"/>
  <c r="F193" i="8"/>
  <c r="E193" i="8"/>
  <c r="D193" i="8"/>
  <c r="AK192" i="8"/>
  <c r="AJ192" i="8"/>
  <c r="AI192" i="8"/>
  <c r="AH192" i="8"/>
  <c r="AG192" i="8"/>
  <c r="AF192" i="8"/>
  <c r="AE192" i="8"/>
  <c r="AD192" i="8"/>
  <c r="AC192" i="8"/>
  <c r="AB192" i="8"/>
  <c r="AA192" i="8"/>
  <c r="Z192" i="8"/>
  <c r="Y192" i="8"/>
  <c r="X192" i="8"/>
  <c r="W192" i="8"/>
  <c r="V192" i="8"/>
  <c r="U192" i="8"/>
  <c r="T192" i="8"/>
  <c r="S192" i="8"/>
  <c r="R192" i="8"/>
  <c r="Q192" i="8"/>
  <c r="P192" i="8"/>
  <c r="O192" i="8"/>
  <c r="N192" i="8"/>
  <c r="M192" i="8"/>
  <c r="L192" i="8"/>
  <c r="K192" i="8"/>
  <c r="J192" i="8"/>
  <c r="I192" i="8"/>
  <c r="H192" i="8"/>
  <c r="G192" i="8"/>
  <c r="F192" i="8"/>
  <c r="E192" i="8"/>
  <c r="D192" i="8"/>
  <c r="AK191" i="8"/>
  <c r="AJ191" i="8"/>
  <c r="AI191" i="8"/>
  <c r="AH191" i="8"/>
  <c r="AG191" i="8"/>
  <c r="AF191" i="8"/>
  <c r="AE191" i="8"/>
  <c r="AD191" i="8"/>
  <c r="AC191" i="8"/>
  <c r="AB191" i="8"/>
  <c r="AA191" i="8"/>
  <c r="Z191" i="8"/>
  <c r="Y191" i="8"/>
  <c r="X191" i="8"/>
  <c r="W191" i="8"/>
  <c r="V191" i="8"/>
  <c r="U191" i="8"/>
  <c r="T191" i="8"/>
  <c r="S191" i="8"/>
  <c r="R191" i="8"/>
  <c r="Q191" i="8"/>
  <c r="P191" i="8"/>
  <c r="O191" i="8"/>
  <c r="N191" i="8"/>
  <c r="M191" i="8"/>
  <c r="L191" i="8"/>
  <c r="K191" i="8"/>
  <c r="J191" i="8"/>
  <c r="I191" i="8"/>
  <c r="H191" i="8"/>
  <c r="G191" i="8"/>
  <c r="F191" i="8"/>
  <c r="E191" i="8"/>
  <c r="D191" i="8"/>
  <c r="AK190" i="8"/>
  <c r="AJ190" i="8"/>
  <c r="AI190" i="8"/>
  <c r="AH190" i="8"/>
  <c r="AG190" i="8"/>
  <c r="AF190" i="8"/>
  <c r="AE190" i="8"/>
  <c r="AD190" i="8"/>
  <c r="AC190" i="8"/>
  <c r="AB190" i="8"/>
  <c r="AA190" i="8"/>
  <c r="Z190" i="8"/>
  <c r="Y190" i="8"/>
  <c r="X190" i="8"/>
  <c r="W190" i="8"/>
  <c r="V190" i="8"/>
  <c r="U190" i="8"/>
  <c r="T190" i="8"/>
  <c r="S190" i="8"/>
  <c r="R190" i="8"/>
  <c r="Q190" i="8"/>
  <c r="P190" i="8"/>
  <c r="O190" i="8"/>
  <c r="N190" i="8"/>
  <c r="M190" i="8"/>
  <c r="L190" i="8"/>
  <c r="K190" i="8"/>
  <c r="J190" i="8"/>
  <c r="I190" i="8"/>
  <c r="H190" i="8"/>
  <c r="G190" i="8"/>
  <c r="F190" i="8"/>
  <c r="E190" i="8"/>
  <c r="D190" i="8"/>
  <c r="AK189" i="8"/>
  <c r="AJ189" i="8"/>
  <c r="AI189" i="8"/>
  <c r="AH189" i="8"/>
  <c r="AG189" i="8"/>
  <c r="AF189" i="8"/>
  <c r="AE189" i="8"/>
  <c r="AD189" i="8"/>
  <c r="AC189" i="8"/>
  <c r="AB189" i="8"/>
  <c r="AA189" i="8"/>
  <c r="Z189" i="8"/>
  <c r="Y189" i="8"/>
  <c r="X189" i="8"/>
  <c r="W189" i="8"/>
  <c r="V189" i="8"/>
  <c r="U189" i="8"/>
  <c r="T189" i="8"/>
  <c r="S189" i="8"/>
  <c r="R189" i="8"/>
  <c r="Q189" i="8"/>
  <c r="P189" i="8"/>
  <c r="O189" i="8"/>
  <c r="N189" i="8"/>
  <c r="M189" i="8"/>
  <c r="L189" i="8"/>
  <c r="K189" i="8"/>
  <c r="J189" i="8"/>
  <c r="I189" i="8"/>
  <c r="H189" i="8"/>
  <c r="G189" i="8"/>
  <c r="F189" i="8"/>
  <c r="E189" i="8"/>
  <c r="D189" i="8"/>
  <c r="AK188" i="8"/>
  <c r="AJ188" i="8"/>
  <c r="AI188" i="8"/>
  <c r="AH188" i="8"/>
  <c r="AG188" i="8"/>
  <c r="AF188" i="8"/>
  <c r="AE188" i="8"/>
  <c r="AD188" i="8"/>
  <c r="AC188" i="8"/>
  <c r="AB188" i="8"/>
  <c r="AA188" i="8"/>
  <c r="Z188" i="8"/>
  <c r="Y188" i="8"/>
  <c r="X188" i="8"/>
  <c r="W188" i="8"/>
  <c r="V188" i="8"/>
  <c r="U188" i="8"/>
  <c r="T188" i="8"/>
  <c r="S188" i="8"/>
  <c r="R188" i="8"/>
  <c r="Q188" i="8"/>
  <c r="P188" i="8"/>
  <c r="O188" i="8"/>
  <c r="N188" i="8"/>
  <c r="M188" i="8"/>
  <c r="L188" i="8"/>
  <c r="K188" i="8"/>
  <c r="J188" i="8"/>
  <c r="I188" i="8"/>
  <c r="H188" i="8"/>
  <c r="G188" i="8"/>
  <c r="F188" i="8"/>
  <c r="E188" i="8"/>
  <c r="D188" i="8"/>
  <c r="AK187" i="8"/>
  <c r="AJ187" i="8"/>
  <c r="AI187" i="8"/>
  <c r="AH187" i="8"/>
  <c r="AG187" i="8"/>
  <c r="AF187" i="8"/>
  <c r="AE187" i="8"/>
  <c r="AD187" i="8"/>
  <c r="AC187" i="8"/>
  <c r="AB187" i="8"/>
  <c r="AA187" i="8"/>
  <c r="Z187" i="8"/>
  <c r="Y187" i="8"/>
  <c r="X187" i="8"/>
  <c r="W187" i="8"/>
  <c r="V187" i="8"/>
  <c r="U187" i="8"/>
  <c r="T187" i="8"/>
  <c r="S187" i="8"/>
  <c r="R187" i="8"/>
  <c r="Q187" i="8"/>
  <c r="P187" i="8"/>
  <c r="O187" i="8"/>
  <c r="N187" i="8"/>
  <c r="M187" i="8"/>
  <c r="L187" i="8"/>
  <c r="K187" i="8"/>
  <c r="J187" i="8"/>
  <c r="I187" i="8"/>
  <c r="H187" i="8"/>
  <c r="G187" i="8"/>
  <c r="F187" i="8"/>
  <c r="E187" i="8"/>
  <c r="D187" i="8"/>
  <c r="AK186" i="8"/>
  <c r="AJ186" i="8"/>
  <c r="AI186" i="8"/>
  <c r="AH186" i="8"/>
  <c r="AG186" i="8"/>
  <c r="AF186" i="8"/>
  <c r="AE186" i="8"/>
  <c r="AD186" i="8"/>
  <c r="AC186" i="8"/>
  <c r="AB186" i="8"/>
  <c r="AA186" i="8"/>
  <c r="Z186" i="8"/>
  <c r="Y186" i="8"/>
  <c r="X186" i="8"/>
  <c r="W186" i="8"/>
  <c r="V186" i="8"/>
  <c r="U186" i="8"/>
  <c r="T186" i="8"/>
  <c r="S186" i="8"/>
  <c r="R186" i="8"/>
  <c r="Q186" i="8"/>
  <c r="P186" i="8"/>
  <c r="O186" i="8"/>
  <c r="N186" i="8"/>
  <c r="M186" i="8"/>
  <c r="L186" i="8"/>
  <c r="K186" i="8"/>
  <c r="J186" i="8"/>
  <c r="I186" i="8"/>
  <c r="H186" i="8"/>
  <c r="G186" i="8"/>
  <c r="F186" i="8"/>
  <c r="E186" i="8"/>
  <c r="D186" i="8"/>
  <c r="AK185" i="8"/>
  <c r="AJ185" i="8"/>
  <c r="AI185" i="8"/>
  <c r="AH185" i="8"/>
  <c r="AG185" i="8"/>
  <c r="AF185" i="8"/>
  <c r="AE185" i="8"/>
  <c r="AD185" i="8"/>
  <c r="AC185" i="8"/>
  <c r="AB185" i="8"/>
  <c r="AA185" i="8"/>
  <c r="Z185" i="8"/>
  <c r="Y185" i="8"/>
  <c r="X185" i="8"/>
  <c r="W185" i="8"/>
  <c r="V185" i="8"/>
  <c r="U185" i="8"/>
  <c r="T185" i="8"/>
  <c r="S185" i="8"/>
  <c r="R185" i="8"/>
  <c r="Q185" i="8"/>
  <c r="P185" i="8"/>
  <c r="O185" i="8"/>
  <c r="N185" i="8"/>
  <c r="M185" i="8"/>
  <c r="L185" i="8"/>
  <c r="K185" i="8"/>
  <c r="J185" i="8"/>
  <c r="I185" i="8"/>
  <c r="H185" i="8"/>
  <c r="G185" i="8"/>
  <c r="F185" i="8"/>
  <c r="E185" i="8"/>
  <c r="D185" i="8"/>
  <c r="AK184"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G184" i="8"/>
  <c r="F184" i="8"/>
  <c r="E184" i="8"/>
  <c r="D184" i="8"/>
  <c r="AK183" i="8"/>
  <c r="AJ183" i="8"/>
  <c r="AI183" i="8"/>
  <c r="AH183" i="8"/>
  <c r="AG183" i="8"/>
  <c r="AF183" i="8"/>
  <c r="AE183" i="8"/>
  <c r="AD183" i="8"/>
  <c r="AC183" i="8"/>
  <c r="AB183" i="8"/>
  <c r="AA183" i="8"/>
  <c r="Z183" i="8"/>
  <c r="Y183" i="8"/>
  <c r="X183" i="8"/>
  <c r="W183" i="8"/>
  <c r="V183" i="8"/>
  <c r="U183" i="8"/>
  <c r="T183" i="8"/>
  <c r="S183" i="8"/>
  <c r="R183" i="8"/>
  <c r="Q183" i="8"/>
  <c r="P183" i="8"/>
  <c r="O183" i="8"/>
  <c r="N183" i="8"/>
  <c r="M183" i="8"/>
  <c r="L183" i="8"/>
  <c r="K183" i="8"/>
  <c r="J183" i="8"/>
  <c r="I183" i="8"/>
  <c r="H183" i="8"/>
  <c r="G183" i="8"/>
  <c r="F183" i="8"/>
  <c r="E183" i="8"/>
  <c r="D183" i="8"/>
  <c r="AK182" i="8"/>
  <c r="AJ182" i="8"/>
  <c r="AI182" i="8"/>
  <c r="AH182" i="8"/>
  <c r="AG182" i="8"/>
  <c r="AF182" i="8"/>
  <c r="AE182" i="8"/>
  <c r="AD182" i="8"/>
  <c r="AC182" i="8"/>
  <c r="AB182" i="8"/>
  <c r="AA182" i="8"/>
  <c r="Z182" i="8"/>
  <c r="Y182" i="8"/>
  <c r="X182" i="8"/>
  <c r="W182" i="8"/>
  <c r="V182" i="8"/>
  <c r="U182" i="8"/>
  <c r="T182" i="8"/>
  <c r="S182" i="8"/>
  <c r="R182" i="8"/>
  <c r="Q182" i="8"/>
  <c r="P182" i="8"/>
  <c r="O182" i="8"/>
  <c r="N182" i="8"/>
  <c r="M182" i="8"/>
  <c r="L182" i="8"/>
  <c r="K182" i="8"/>
  <c r="J182" i="8"/>
  <c r="I182" i="8"/>
  <c r="H182" i="8"/>
  <c r="G182" i="8"/>
  <c r="F182" i="8"/>
  <c r="E182" i="8"/>
  <c r="D182" i="8"/>
  <c r="AK181" i="8"/>
  <c r="AJ181" i="8"/>
  <c r="AI181" i="8"/>
  <c r="AH181" i="8"/>
  <c r="AG181" i="8"/>
  <c r="AF181" i="8"/>
  <c r="AE181" i="8"/>
  <c r="AD181" i="8"/>
  <c r="AC181" i="8"/>
  <c r="AB181" i="8"/>
  <c r="AA181" i="8"/>
  <c r="Z181" i="8"/>
  <c r="Y181" i="8"/>
  <c r="X181" i="8"/>
  <c r="W181" i="8"/>
  <c r="V181" i="8"/>
  <c r="U181" i="8"/>
  <c r="T181" i="8"/>
  <c r="S181" i="8"/>
  <c r="R181" i="8"/>
  <c r="Q181" i="8"/>
  <c r="P181" i="8"/>
  <c r="O181" i="8"/>
  <c r="N181" i="8"/>
  <c r="M181" i="8"/>
  <c r="L181" i="8"/>
  <c r="K181" i="8"/>
  <c r="J181" i="8"/>
  <c r="I181" i="8"/>
  <c r="H181" i="8"/>
  <c r="G181" i="8"/>
  <c r="F181" i="8"/>
  <c r="E181" i="8"/>
  <c r="D181" i="8"/>
  <c r="AK180" i="8"/>
  <c r="AJ180" i="8"/>
  <c r="AI180" i="8"/>
  <c r="AH180" i="8"/>
  <c r="AG180" i="8"/>
  <c r="AF180" i="8"/>
  <c r="AE180" i="8"/>
  <c r="AD180" i="8"/>
  <c r="AC180" i="8"/>
  <c r="AB180" i="8"/>
  <c r="AA180" i="8"/>
  <c r="Z180" i="8"/>
  <c r="Y180" i="8"/>
  <c r="X180" i="8"/>
  <c r="W180" i="8"/>
  <c r="V180" i="8"/>
  <c r="U180" i="8"/>
  <c r="T180" i="8"/>
  <c r="S180" i="8"/>
  <c r="R180" i="8"/>
  <c r="Q180" i="8"/>
  <c r="P180" i="8"/>
  <c r="O180" i="8"/>
  <c r="N180" i="8"/>
  <c r="M180" i="8"/>
  <c r="L180" i="8"/>
  <c r="K180" i="8"/>
  <c r="J180" i="8"/>
  <c r="I180" i="8"/>
  <c r="H180" i="8"/>
  <c r="G180" i="8"/>
  <c r="F180" i="8"/>
  <c r="E180" i="8"/>
  <c r="D180" i="8"/>
  <c r="AK179" i="8"/>
  <c r="AJ179" i="8"/>
  <c r="AI179" i="8"/>
  <c r="AH179" i="8"/>
  <c r="AG179" i="8"/>
  <c r="AF179" i="8"/>
  <c r="AE179" i="8"/>
  <c r="AD179" i="8"/>
  <c r="AC179" i="8"/>
  <c r="AB179" i="8"/>
  <c r="AA179" i="8"/>
  <c r="Z179" i="8"/>
  <c r="Y179" i="8"/>
  <c r="X179" i="8"/>
  <c r="W179" i="8"/>
  <c r="V179" i="8"/>
  <c r="U179" i="8"/>
  <c r="T179" i="8"/>
  <c r="S179" i="8"/>
  <c r="R179" i="8"/>
  <c r="Q179" i="8"/>
  <c r="P179" i="8"/>
  <c r="O179" i="8"/>
  <c r="N179" i="8"/>
  <c r="M179" i="8"/>
  <c r="L179" i="8"/>
  <c r="K179" i="8"/>
  <c r="J179" i="8"/>
  <c r="I179" i="8"/>
  <c r="H179" i="8"/>
  <c r="G179" i="8"/>
  <c r="F179" i="8"/>
  <c r="E179" i="8"/>
  <c r="D179" i="8"/>
  <c r="AK178" i="8"/>
  <c r="AJ178" i="8"/>
  <c r="AI178" i="8"/>
  <c r="AH178" i="8"/>
  <c r="AG178" i="8"/>
  <c r="AF178" i="8"/>
  <c r="AE178" i="8"/>
  <c r="AD178" i="8"/>
  <c r="AC178" i="8"/>
  <c r="AB178" i="8"/>
  <c r="AA178" i="8"/>
  <c r="Z178" i="8"/>
  <c r="Y178" i="8"/>
  <c r="X178" i="8"/>
  <c r="W178" i="8"/>
  <c r="V178" i="8"/>
  <c r="U178" i="8"/>
  <c r="T178" i="8"/>
  <c r="S178" i="8"/>
  <c r="R178" i="8"/>
  <c r="Q178" i="8"/>
  <c r="P178" i="8"/>
  <c r="O178" i="8"/>
  <c r="N178" i="8"/>
  <c r="M178" i="8"/>
  <c r="L178" i="8"/>
  <c r="K178" i="8"/>
  <c r="J178" i="8"/>
  <c r="I178" i="8"/>
  <c r="H178" i="8"/>
  <c r="G178" i="8"/>
  <c r="F178" i="8"/>
  <c r="E178" i="8"/>
  <c r="D178" i="8"/>
  <c r="AK177" i="8"/>
  <c r="AJ177" i="8"/>
  <c r="AI177" i="8"/>
  <c r="AH177" i="8"/>
  <c r="AG177" i="8"/>
  <c r="AF177" i="8"/>
  <c r="AE177" i="8"/>
  <c r="AD177" i="8"/>
  <c r="AC177" i="8"/>
  <c r="AB177" i="8"/>
  <c r="AA177" i="8"/>
  <c r="Z177" i="8"/>
  <c r="Y177" i="8"/>
  <c r="X177" i="8"/>
  <c r="W177" i="8"/>
  <c r="V177" i="8"/>
  <c r="U177" i="8"/>
  <c r="T177" i="8"/>
  <c r="S177" i="8"/>
  <c r="R177" i="8"/>
  <c r="Q177" i="8"/>
  <c r="P177" i="8"/>
  <c r="O177" i="8"/>
  <c r="N177" i="8"/>
  <c r="M177" i="8"/>
  <c r="L177" i="8"/>
  <c r="K177" i="8"/>
  <c r="J177" i="8"/>
  <c r="I177" i="8"/>
  <c r="H177" i="8"/>
  <c r="G177" i="8"/>
  <c r="F177" i="8"/>
  <c r="E177" i="8"/>
  <c r="D177" i="8"/>
  <c r="AK176" i="8"/>
  <c r="AJ176" i="8"/>
  <c r="AI176" i="8"/>
  <c r="AH176" i="8"/>
  <c r="AG176" i="8"/>
  <c r="AF176" i="8"/>
  <c r="AE176" i="8"/>
  <c r="AD176" i="8"/>
  <c r="AC176" i="8"/>
  <c r="AB176" i="8"/>
  <c r="AA176" i="8"/>
  <c r="Z176" i="8"/>
  <c r="Y176" i="8"/>
  <c r="X176" i="8"/>
  <c r="W176" i="8"/>
  <c r="V176" i="8"/>
  <c r="U176" i="8"/>
  <c r="T176" i="8"/>
  <c r="S176" i="8"/>
  <c r="R176" i="8"/>
  <c r="Q176" i="8"/>
  <c r="P176" i="8"/>
  <c r="O176" i="8"/>
  <c r="N176" i="8"/>
  <c r="M176" i="8"/>
  <c r="L176" i="8"/>
  <c r="K176" i="8"/>
  <c r="J176" i="8"/>
  <c r="I176" i="8"/>
  <c r="H176" i="8"/>
  <c r="G176" i="8"/>
  <c r="F176" i="8"/>
  <c r="E176" i="8"/>
  <c r="D176" i="8"/>
  <c r="AK175" i="8"/>
  <c r="AJ175" i="8"/>
  <c r="AI175" i="8"/>
  <c r="AH175" i="8"/>
  <c r="AG175" i="8"/>
  <c r="AF175" i="8"/>
  <c r="AE175" i="8"/>
  <c r="AD175" i="8"/>
  <c r="AC175" i="8"/>
  <c r="AB175" i="8"/>
  <c r="AA175" i="8"/>
  <c r="Z175" i="8"/>
  <c r="Y175" i="8"/>
  <c r="X175" i="8"/>
  <c r="W175" i="8"/>
  <c r="V175" i="8"/>
  <c r="U175" i="8"/>
  <c r="T175" i="8"/>
  <c r="S175" i="8"/>
  <c r="R175" i="8"/>
  <c r="Q175" i="8"/>
  <c r="P175" i="8"/>
  <c r="O175" i="8"/>
  <c r="N175" i="8"/>
  <c r="M175" i="8"/>
  <c r="L175" i="8"/>
  <c r="K175" i="8"/>
  <c r="J175" i="8"/>
  <c r="I175" i="8"/>
  <c r="H175" i="8"/>
  <c r="G175" i="8"/>
  <c r="F175" i="8"/>
  <c r="E175" i="8"/>
  <c r="D175" i="8"/>
  <c r="AK174" i="8"/>
  <c r="AJ174" i="8"/>
  <c r="AI174" i="8"/>
  <c r="AH174" i="8"/>
  <c r="AG174" i="8"/>
  <c r="AF174" i="8"/>
  <c r="AE174" i="8"/>
  <c r="AD174" i="8"/>
  <c r="AC174" i="8"/>
  <c r="AB174" i="8"/>
  <c r="AA174" i="8"/>
  <c r="Z174" i="8"/>
  <c r="Y174" i="8"/>
  <c r="X174" i="8"/>
  <c r="W174" i="8"/>
  <c r="V174" i="8"/>
  <c r="U174" i="8"/>
  <c r="T174" i="8"/>
  <c r="S174" i="8"/>
  <c r="R174" i="8"/>
  <c r="Q174" i="8"/>
  <c r="P174" i="8"/>
  <c r="O174" i="8"/>
  <c r="N174" i="8"/>
  <c r="M174" i="8"/>
  <c r="L174" i="8"/>
  <c r="K174" i="8"/>
  <c r="J174" i="8"/>
  <c r="I174" i="8"/>
  <c r="H174" i="8"/>
  <c r="G174" i="8"/>
  <c r="F174" i="8"/>
  <c r="E174" i="8"/>
  <c r="D174" i="8"/>
  <c r="AK173" i="8"/>
  <c r="AJ173" i="8"/>
  <c r="AI173" i="8"/>
  <c r="AH173" i="8"/>
  <c r="AG173" i="8"/>
  <c r="AF173" i="8"/>
  <c r="AE173" i="8"/>
  <c r="AD173" i="8"/>
  <c r="AC173" i="8"/>
  <c r="AB173" i="8"/>
  <c r="AA173" i="8"/>
  <c r="Z173" i="8"/>
  <c r="Y173" i="8"/>
  <c r="X173" i="8"/>
  <c r="W173" i="8"/>
  <c r="V173" i="8"/>
  <c r="U173" i="8"/>
  <c r="T173" i="8"/>
  <c r="S173" i="8"/>
  <c r="R173" i="8"/>
  <c r="Q173" i="8"/>
  <c r="P173" i="8"/>
  <c r="O173" i="8"/>
  <c r="N173" i="8"/>
  <c r="M173" i="8"/>
  <c r="L173" i="8"/>
  <c r="K173" i="8"/>
  <c r="J173" i="8"/>
  <c r="I173" i="8"/>
  <c r="H173" i="8"/>
  <c r="G173" i="8"/>
  <c r="F173" i="8"/>
  <c r="E173" i="8"/>
  <c r="D173" i="8"/>
  <c r="AK172" i="8"/>
  <c r="AJ172" i="8"/>
  <c r="AI172" i="8"/>
  <c r="AH172" i="8"/>
  <c r="AG172" i="8"/>
  <c r="AF172" i="8"/>
  <c r="AE172" i="8"/>
  <c r="AD172" i="8"/>
  <c r="AC172" i="8"/>
  <c r="AB172" i="8"/>
  <c r="AA172" i="8"/>
  <c r="Z172" i="8"/>
  <c r="Y172" i="8"/>
  <c r="X172" i="8"/>
  <c r="W172" i="8"/>
  <c r="V172" i="8"/>
  <c r="U172" i="8"/>
  <c r="T172" i="8"/>
  <c r="S172" i="8"/>
  <c r="R172" i="8"/>
  <c r="Q172" i="8"/>
  <c r="P172" i="8"/>
  <c r="O172" i="8"/>
  <c r="N172" i="8"/>
  <c r="M172" i="8"/>
  <c r="L172" i="8"/>
  <c r="K172" i="8"/>
  <c r="J172" i="8"/>
  <c r="I172" i="8"/>
  <c r="H172" i="8"/>
  <c r="G172" i="8"/>
  <c r="F172" i="8"/>
  <c r="E172" i="8"/>
  <c r="D172" i="8"/>
  <c r="AK171" i="8"/>
  <c r="AJ171" i="8"/>
  <c r="AI171" i="8"/>
  <c r="AH171" i="8"/>
  <c r="AG171" i="8"/>
  <c r="AF171" i="8"/>
  <c r="AE171" i="8"/>
  <c r="AD171" i="8"/>
  <c r="AC171" i="8"/>
  <c r="AB171" i="8"/>
  <c r="AA171" i="8"/>
  <c r="Z171" i="8"/>
  <c r="Y171" i="8"/>
  <c r="X171" i="8"/>
  <c r="W171" i="8"/>
  <c r="V171" i="8"/>
  <c r="U171" i="8"/>
  <c r="T171" i="8"/>
  <c r="S171" i="8"/>
  <c r="R171" i="8"/>
  <c r="Q171" i="8"/>
  <c r="P171" i="8"/>
  <c r="O171" i="8"/>
  <c r="N171" i="8"/>
  <c r="M171" i="8"/>
  <c r="L171" i="8"/>
  <c r="K171" i="8"/>
  <c r="J171" i="8"/>
  <c r="I171" i="8"/>
  <c r="H171" i="8"/>
  <c r="G171" i="8"/>
  <c r="F171" i="8"/>
  <c r="E171" i="8"/>
  <c r="D171" i="8"/>
  <c r="AK170" i="8"/>
  <c r="AJ170" i="8"/>
  <c r="AI170" i="8"/>
  <c r="AH170" i="8"/>
  <c r="AG170" i="8"/>
  <c r="AF170" i="8"/>
  <c r="AE170" i="8"/>
  <c r="AD170" i="8"/>
  <c r="AC170" i="8"/>
  <c r="AB170" i="8"/>
  <c r="AA170" i="8"/>
  <c r="Z170" i="8"/>
  <c r="Y170" i="8"/>
  <c r="X170" i="8"/>
  <c r="W170" i="8"/>
  <c r="V170" i="8"/>
  <c r="U170" i="8"/>
  <c r="T170" i="8"/>
  <c r="S170" i="8"/>
  <c r="R170" i="8"/>
  <c r="Q170" i="8"/>
  <c r="P170" i="8"/>
  <c r="O170" i="8"/>
  <c r="N170" i="8"/>
  <c r="M170" i="8"/>
  <c r="L170" i="8"/>
  <c r="K170" i="8"/>
  <c r="J170" i="8"/>
  <c r="I170" i="8"/>
  <c r="H170" i="8"/>
  <c r="G170" i="8"/>
  <c r="F170" i="8"/>
  <c r="E170" i="8"/>
  <c r="D170"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G169" i="8"/>
  <c r="F169" i="8"/>
  <c r="E169" i="8"/>
  <c r="D169" i="8"/>
  <c r="AK168" i="8"/>
  <c r="AJ168" i="8"/>
  <c r="AI168" i="8"/>
  <c r="AH168" i="8"/>
  <c r="AG168" i="8"/>
  <c r="AF168" i="8"/>
  <c r="AE168" i="8"/>
  <c r="AD168" i="8"/>
  <c r="AC168" i="8"/>
  <c r="AB168" i="8"/>
  <c r="AA168" i="8"/>
  <c r="Z168" i="8"/>
  <c r="Y168" i="8"/>
  <c r="X168" i="8"/>
  <c r="W168" i="8"/>
  <c r="V168" i="8"/>
  <c r="U168" i="8"/>
  <c r="T168" i="8"/>
  <c r="S168" i="8"/>
  <c r="R168" i="8"/>
  <c r="Q168" i="8"/>
  <c r="P168" i="8"/>
  <c r="O168" i="8"/>
  <c r="N168" i="8"/>
  <c r="M168" i="8"/>
  <c r="L168" i="8"/>
  <c r="K168" i="8"/>
  <c r="J168" i="8"/>
  <c r="I168" i="8"/>
  <c r="H168" i="8"/>
  <c r="G168" i="8"/>
  <c r="F168" i="8"/>
  <c r="E168" i="8"/>
  <c r="D168" i="8"/>
  <c r="AK167" i="8"/>
  <c r="AJ167" i="8"/>
  <c r="AI167" i="8"/>
  <c r="AH167" i="8"/>
  <c r="AG167" i="8"/>
  <c r="AF167" i="8"/>
  <c r="AE167" i="8"/>
  <c r="AD167" i="8"/>
  <c r="AC167" i="8"/>
  <c r="AB167" i="8"/>
  <c r="AA167" i="8"/>
  <c r="Z167" i="8"/>
  <c r="Y167" i="8"/>
  <c r="X167" i="8"/>
  <c r="W167" i="8"/>
  <c r="V167" i="8"/>
  <c r="U167" i="8"/>
  <c r="T167" i="8"/>
  <c r="S167" i="8"/>
  <c r="R167" i="8"/>
  <c r="Q167" i="8"/>
  <c r="P167" i="8"/>
  <c r="O167" i="8"/>
  <c r="N167" i="8"/>
  <c r="M167" i="8"/>
  <c r="L167" i="8"/>
  <c r="K167" i="8"/>
  <c r="J167" i="8"/>
  <c r="I167" i="8"/>
  <c r="H167" i="8"/>
  <c r="G167" i="8"/>
  <c r="F167" i="8"/>
  <c r="E167" i="8"/>
  <c r="D167" i="8"/>
  <c r="AK166" i="8"/>
  <c r="AJ166" i="8"/>
  <c r="AI166" i="8"/>
  <c r="AH166" i="8"/>
  <c r="AG166" i="8"/>
  <c r="AF166" i="8"/>
  <c r="AE166" i="8"/>
  <c r="AD166" i="8"/>
  <c r="AC166" i="8"/>
  <c r="AB166" i="8"/>
  <c r="AA166" i="8"/>
  <c r="Z166" i="8"/>
  <c r="Y166" i="8"/>
  <c r="X166" i="8"/>
  <c r="W166" i="8"/>
  <c r="V166" i="8"/>
  <c r="U166" i="8"/>
  <c r="T166" i="8"/>
  <c r="S166" i="8"/>
  <c r="R166" i="8"/>
  <c r="Q166" i="8"/>
  <c r="P166" i="8"/>
  <c r="O166" i="8"/>
  <c r="N166" i="8"/>
  <c r="M166" i="8"/>
  <c r="L166" i="8"/>
  <c r="K166" i="8"/>
  <c r="J166" i="8"/>
  <c r="I166" i="8"/>
  <c r="H166" i="8"/>
  <c r="G166" i="8"/>
  <c r="F166" i="8"/>
  <c r="E166" i="8"/>
  <c r="D166" i="8"/>
  <c r="AK165" i="8"/>
  <c r="AJ165" i="8"/>
  <c r="AI165" i="8"/>
  <c r="AH165" i="8"/>
  <c r="AG165" i="8"/>
  <c r="AF165" i="8"/>
  <c r="AE165" i="8"/>
  <c r="AD165" i="8"/>
  <c r="AC165" i="8"/>
  <c r="AB165" i="8"/>
  <c r="AA165" i="8"/>
  <c r="Z165" i="8"/>
  <c r="Y165" i="8"/>
  <c r="X165" i="8"/>
  <c r="W165" i="8"/>
  <c r="V165" i="8"/>
  <c r="U165" i="8"/>
  <c r="T165" i="8"/>
  <c r="S165" i="8"/>
  <c r="R165" i="8"/>
  <c r="Q165" i="8"/>
  <c r="P165" i="8"/>
  <c r="O165" i="8"/>
  <c r="N165" i="8"/>
  <c r="M165" i="8"/>
  <c r="L165" i="8"/>
  <c r="K165" i="8"/>
  <c r="J165" i="8"/>
  <c r="I165" i="8"/>
  <c r="H165" i="8"/>
  <c r="G165" i="8"/>
  <c r="F165" i="8"/>
  <c r="E165" i="8"/>
  <c r="D165" i="8"/>
  <c r="AK164" i="8"/>
  <c r="AJ164" i="8"/>
  <c r="AI164" i="8"/>
  <c r="AH164" i="8"/>
  <c r="AG164" i="8"/>
  <c r="AF164" i="8"/>
  <c r="AE164" i="8"/>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K163" i="8"/>
  <c r="AJ163" i="8"/>
  <c r="AI163" i="8"/>
  <c r="AH163" i="8"/>
  <c r="AG163" i="8"/>
  <c r="AF163" i="8"/>
  <c r="AE163" i="8"/>
  <c r="AD163" i="8"/>
  <c r="AC163" i="8"/>
  <c r="AB163" i="8"/>
  <c r="AA163" i="8"/>
  <c r="Z163" i="8"/>
  <c r="Y163" i="8"/>
  <c r="X163" i="8"/>
  <c r="W163" i="8"/>
  <c r="V163" i="8"/>
  <c r="U163" i="8"/>
  <c r="T163" i="8"/>
  <c r="S163" i="8"/>
  <c r="R163" i="8"/>
  <c r="Q163" i="8"/>
  <c r="P163" i="8"/>
  <c r="O163" i="8"/>
  <c r="N163" i="8"/>
  <c r="M163" i="8"/>
  <c r="L163" i="8"/>
  <c r="K163" i="8"/>
  <c r="J163" i="8"/>
  <c r="I163" i="8"/>
  <c r="H163" i="8"/>
  <c r="G163" i="8"/>
  <c r="F163" i="8"/>
  <c r="E163" i="8"/>
  <c r="D163" i="8"/>
  <c r="AK162"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L162" i="8"/>
  <c r="K162" i="8"/>
  <c r="J162" i="8"/>
  <c r="I162" i="8"/>
  <c r="H162" i="8"/>
  <c r="G162" i="8"/>
  <c r="F162" i="8"/>
  <c r="E162" i="8"/>
  <c r="D162" i="8"/>
  <c r="AK161"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G161" i="8"/>
  <c r="F161" i="8"/>
  <c r="E161" i="8"/>
  <c r="D161" i="8"/>
  <c r="AK160" i="8"/>
  <c r="AJ160" i="8"/>
  <c r="AI160" i="8"/>
  <c r="AH160" i="8"/>
  <c r="AG160" i="8"/>
  <c r="AF160" i="8"/>
  <c r="AE160" i="8"/>
  <c r="AD160" i="8"/>
  <c r="AC160" i="8"/>
  <c r="AB160" i="8"/>
  <c r="AA160" i="8"/>
  <c r="Z160" i="8"/>
  <c r="Y160" i="8"/>
  <c r="X160" i="8"/>
  <c r="W160" i="8"/>
  <c r="V160" i="8"/>
  <c r="U160" i="8"/>
  <c r="T160" i="8"/>
  <c r="S160" i="8"/>
  <c r="R160" i="8"/>
  <c r="Q160" i="8"/>
  <c r="P160" i="8"/>
  <c r="O160" i="8"/>
  <c r="N160" i="8"/>
  <c r="M160" i="8"/>
  <c r="L160" i="8"/>
  <c r="K160" i="8"/>
  <c r="J160" i="8"/>
  <c r="I160" i="8"/>
  <c r="H160" i="8"/>
  <c r="G160" i="8"/>
  <c r="F160" i="8"/>
  <c r="E160" i="8"/>
  <c r="D160" i="8"/>
  <c r="AK159" i="8"/>
  <c r="AJ159" i="8"/>
  <c r="AI159" i="8"/>
  <c r="AH159" i="8"/>
  <c r="AG159" i="8"/>
  <c r="AF159" i="8"/>
  <c r="AE159" i="8"/>
  <c r="AD159" i="8"/>
  <c r="AC159" i="8"/>
  <c r="AB159" i="8"/>
  <c r="AA159" i="8"/>
  <c r="Z159" i="8"/>
  <c r="Y159" i="8"/>
  <c r="X159" i="8"/>
  <c r="W159" i="8"/>
  <c r="V159" i="8"/>
  <c r="U159" i="8"/>
  <c r="T159" i="8"/>
  <c r="S159" i="8"/>
  <c r="R159" i="8"/>
  <c r="Q159" i="8"/>
  <c r="P159" i="8"/>
  <c r="O159" i="8"/>
  <c r="N159" i="8"/>
  <c r="M159" i="8"/>
  <c r="L159" i="8"/>
  <c r="K159" i="8"/>
  <c r="J159" i="8"/>
  <c r="I159" i="8"/>
  <c r="H159" i="8"/>
  <c r="G159" i="8"/>
  <c r="F159" i="8"/>
  <c r="E159" i="8"/>
  <c r="D159" i="8"/>
  <c r="AK158" i="8"/>
  <c r="AJ158" i="8"/>
  <c r="AI158" i="8"/>
  <c r="AH158" i="8"/>
  <c r="AG158" i="8"/>
  <c r="AF158" i="8"/>
  <c r="AE158" i="8"/>
  <c r="AD158" i="8"/>
  <c r="AC158" i="8"/>
  <c r="AB158" i="8"/>
  <c r="AA158" i="8"/>
  <c r="Z158" i="8"/>
  <c r="Y158" i="8"/>
  <c r="X158" i="8"/>
  <c r="W158" i="8"/>
  <c r="V158" i="8"/>
  <c r="U158" i="8"/>
  <c r="T158" i="8"/>
  <c r="S158" i="8"/>
  <c r="R158" i="8"/>
  <c r="Q158" i="8"/>
  <c r="P158" i="8"/>
  <c r="O158" i="8"/>
  <c r="N158" i="8"/>
  <c r="M158" i="8"/>
  <c r="L158" i="8"/>
  <c r="K158" i="8"/>
  <c r="J158" i="8"/>
  <c r="I158" i="8"/>
  <c r="H158" i="8"/>
  <c r="G158" i="8"/>
  <c r="F158" i="8"/>
  <c r="E158" i="8"/>
  <c r="D158" i="8"/>
  <c r="AK157" i="8"/>
  <c r="AJ157" i="8"/>
  <c r="AI157" i="8"/>
  <c r="AH157" i="8"/>
  <c r="AG157" i="8"/>
  <c r="AF157" i="8"/>
  <c r="AE157" i="8"/>
  <c r="AD157" i="8"/>
  <c r="AC157" i="8"/>
  <c r="AB157" i="8"/>
  <c r="AA157" i="8"/>
  <c r="Z157" i="8"/>
  <c r="Y157" i="8"/>
  <c r="X157" i="8"/>
  <c r="W157" i="8"/>
  <c r="V157" i="8"/>
  <c r="U157" i="8"/>
  <c r="T157" i="8"/>
  <c r="S157" i="8"/>
  <c r="R157" i="8"/>
  <c r="Q157" i="8"/>
  <c r="P157" i="8"/>
  <c r="O157" i="8"/>
  <c r="N157" i="8"/>
  <c r="M157" i="8"/>
  <c r="L157" i="8"/>
  <c r="K157" i="8"/>
  <c r="J157" i="8"/>
  <c r="I157" i="8"/>
  <c r="H157" i="8"/>
  <c r="G157" i="8"/>
  <c r="F157" i="8"/>
  <c r="E157" i="8"/>
  <c r="D157" i="8"/>
  <c r="AK156" i="8"/>
  <c r="AJ156" i="8"/>
  <c r="AI156" i="8"/>
  <c r="AH156" i="8"/>
  <c r="AG156" i="8"/>
  <c r="AF156" i="8"/>
  <c r="AE156" i="8"/>
  <c r="AD156" i="8"/>
  <c r="AC156" i="8"/>
  <c r="AB156" i="8"/>
  <c r="AA156" i="8"/>
  <c r="Z156" i="8"/>
  <c r="Y156" i="8"/>
  <c r="X156" i="8"/>
  <c r="W156" i="8"/>
  <c r="V156" i="8"/>
  <c r="U156" i="8"/>
  <c r="T156" i="8"/>
  <c r="S156" i="8"/>
  <c r="R156" i="8"/>
  <c r="Q156" i="8"/>
  <c r="P156" i="8"/>
  <c r="O156" i="8"/>
  <c r="N156" i="8"/>
  <c r="M156" i="8"/>
  <c r="L156" i="8"/>
  <c r="K156" i="8"/>
  <c r="J156" i="8"/>
  <c r="I156" i="8"/>
  <c r="H156" i="8"/>
  <c r="G156" i="8"/>
  <c r="F156" i="8"/>
  <c r="E156" i="8"/>
  <c r="D156" i="8"/>
  <c r="AK155" i="8"/>
  <c r="AJ155" i="8"/>
  <c r="AI155" i="8"/>
  <c r="AH155" i="8"/>
  <c r="AG155" i="8"/>
  <c r="AF155" i="8"/>
  <c r="AE155" i="8"/>
  <c r="AD155" i="8"/>
  <c r="AC155" i="8"/>
  <c r="AB155" i="8"/>
  <c r="AA155" i="8"/>
  <c r="Z155" i="8"/>
  <c r="Y155" i="8"/>
  <c r="X155" i="8"/>
  <c r="W155" i="8"/>
  <c r="V155" i="8"/>
  <c r="U155" i="8"/>
  <c r="T155" i="8"/>
  <c r="S155" i="8"/>
  <c r="R155" i="8"/>
  <c r="Q155" i="8"/>
  <c r="P155" i="8"/>
  <c r="O155" i="8"/>
  <c r="N155" i="8"/>
  <c r="M155" i="8"/>
  <c r="L155" i="8"/>
  <c r="K155" i="8"/>
  <c r="J155" i="8"/>
  <c r="I155" i="8"/>
  <c r="H155" i="8"/>
  <c r="G155" i="8"/>
  <c r="F155" i="8"/>
  <c r="E155" i="8"/>
  <c r="D155" i="8"/>
  <c r="AK154" i="8"/>
  <c r="AJ154" i="8"/>
  <c r="AI154" i="8"/>
  <c r="AH154" i="8"/>
  <c r="AG154" i="8"/>
  <c r="AF154" i="8"/>
  <c r="AE154" i="8"/>
  <c r="AD154" i="8"/>
  <c r="AC154" i="8"/>
  <c r="AB154" i="8"/>
  <c r="AA154" i="8"/>
  <c r="Z154" i="8"/>
  <c r="Y154" i="8"/>
  <c r="X154" i="8"/>
  <c r="W154" i="8"/>
  <c r="V154" i="8"/>
  <c r="U154" i="8"/>
  <c r="T154" i="8"/>
  <c r="S154" i="8"/>
  <c r="R154" i="8"/>
  <c r="Q154" i="8"/>
  <c r="P154" i="8"/>
  <c r="O154" i="8"/>
  <c r="N154" i="8"/>
  <c r="M154" i="8"/>
  <c r="L154" i="8"/>
  <c r="K154" i="8"/>
  <c r="J154" i="8"/>
  <c r="I154" i="8"/>
  <c r="H154" i="8"/>
  <c r="G154" i="8"/>
  <c r="F154" i="8"/>
  <c r="E154" i="8"/>
  <c r="D154" i="8"/>
  <c r="AK153" i="8"/>
  <c r="AJ153" i="8"/>
  <c r="AI153" i="8"/>
  <c r="AH153" i="8"/>
  <c r="AG153" i="8"/>
  <c r="AF153" i="8"/>
  <c r="AE153" i="8"/>
  <c r="AD153" i="8"/>
  <c r="AC153" i="8"/>
  <c r="AB153" i="8"/>
  <c r="AA153" i="8"/>
  <c r="Z153" i="8"/>
  <c r="Y153" i="8"/>
  <c r="X153" i="8"/>
  <c r="W153" i="8"/>
  <c r="V153" i="8"/>
  <c r="U153" i="8"/>
  <c r="T153" i="8"/>
  <c r="S153" i="8"/>
  <c r="R153" i="8"/>
  <c r="Q153" i="8"/>
  <c r="P153" i="8"/>
  <c r="O153" i="8"/>
  <c r="N153" i="8"/>
  <c r="M153" i="8"/>
  <c r="L153" i="8"/>
  <c r="K153" i="8"/>
  <c r="J153" i="8"/>
  <c r="I153" i="8"/>
  <c r="H153" i="8"/>
  <c r="G153" i="8"/>
  <c r="F153" i="8"/>
  <c r="E153" i="8"/>
  <c r="D153" i="8"/>
  <c r="AK152" i="8"/>
  <c r="AJ152" i="8"/>
  <c r="AI152" i="8"/>
  <c r="AH152" i="8"/>
  <c r="AG152" i="8"/>
  <c r="AF152" i="8"/>
  <c r="AE152" i="8"/>
  <c r="AD152" i="8"/>
  <c r="AC152" i="8"/>
  <c r="AB152" i="8"/>
  <c r="AA152" i="8"/>
  <c r="Z152" i="8"/>
  <c r="Y152" i="8"/>
  <c r="X152" i="8"/>
  <c r="W152" i="8"/>
  <c r="V152" i="8"/>
  <c r="U152" i="8"/>
  <c r="T152" i="8"/>
  <c r="S152" i="8"/>
  <c r="R152" i="8"/>
  <c r="Q152" i="8"/>
  <c r="P152" i="8"/>
  <c r="O152" i="8"/>
  <c r="N152" i="8"/>
  <c r="M152" i="8"/>
  <c r="L152" i="8"/>
  <c r="K152" i="8"/>
  <c r="J152" i="8"/>
  <c r="I152" i="8"/>
  <c r="H152" i="8"/>
  <c r="G152" i="8"/>
  <c r="F152" i="8"/>
  <c r="E152" i="8"/>
  <c r="D152" i="8"/>
  <c r="AK151" i="8"/>
  <c r="AJ151" i="8"/>
  <c r="AI151" i="8"/>
  <c r="AH151" i="8"/>
  <c r="AG151" i="8"/>
  <c r="AF151" i="8"/>
  <c r="AE151" i="8"/>
  <c r="AD151" i="8"/>
  <c r="AC151" i="8"/>
  <c r="AB151" i="8"/>
  <c r="AA151" i="8"/>
  <c r="Z151" i="8"/>
  <c r="Y151" i="8"/>
  <c r="X151" i="8"/>
  <c r="W151" i="8"/>
  <c r="V151" i="8"/>
  <c r="U151" i="8"/>
  <c r="T151" i="8"/>
  <c r="S151" i="8"/>
  <c r="R151" i="8"/>
  <c r="Q151" i="8"/>
  <c r="P151" i="8"/>
  <c r="O151" i="8"/>
  <c r="N151" i="8"/>
  <c r="M151" i="8"/>
  <c r="L151" i="8"/>
  <c r="K151" i="8"/>
  <c r="J151" i="8"/>
  <c r="I151" i="8"/>
  <c r="H151" i="8"/>
  <c r="G151" i="8"/>
  <c r="F151" i="8"/>
  <c r="E151" i="8"/>
  <c r="D151" i="8"/>
  <c r="AM151" i="8" s="1"/>
  <c r="AK150" i="8"/>
  <c r="AJ150" i="8"/>
  <c r="AI150" i="8"/>
  <c r="AH150" i="8"/>
  <c r="AG150" i="8"/>
  <c r="AF150" i="8"/>
  <c r="AE150" i="8"/>
  <c r="AD150" i="8"/>
  <c r="AC150" i="8"/>
  <c r="AB150" i="8"/>
  <c r="AA150" i="8"/>
  <c r="Z150" i="8"/>
  <c r="Y150" i="8"/>
  <c r="X150" i="8"/>
  <c r="W150" i="8"/>
  <c r="V150" i="8"/>
  <c r="U150" i="8"/>
  <c r="T150" i="8"/>
  <c r="S150" i="8"/>
  <c r="R150" i="8"/>
  <c r="Q150" i="8"/>
  <c r="P150" i="8"/>
  <c r="O150" i="8"/>
  <c r="N150" i="8"/>
  <c r="M150" i="8"/>
  <c r="L150" i="8"/>
  <c r="K150" i="8"/>
  <c r="J150" i="8"/>
  <c r="I150" i="8"/>
  <c r="H150" i="8"/>
  <c r="G150" i="8"/>
  <c r="F150" i="8"/>
  <c r="E150" i="8"/>
  <c r="D150" i="8"/>
  <c r="AK149" i="8"/>
  <c r="AJ149" i="8"/>
  <c r="AI149" i="8"/>
  <c r="AH149" i="8"/>
  <c r="AG149" i="8"/>
  <c r="AF149" i="8"/>
  <c r="AE149" i="8"/>
  <c r="AD149" i="8"/>
  <c r="AC149" i="8"/>
  <c r="AB149" i="8"/>
  <c r="AA149" i="8"/>
  <c r="Z149" i="8"/>
  <c r="Y149" i="8"/>
  <c r="X149" i="8"/>
  <c r="W149" i="8"/>
  <c r="V149" i="8"/>
  <c r="U149" i="8"/>
  <c r="T149" i="8"/>
  <c r="S149" i="8"/>
  <c r="R149" i="8"/>
  <c r="Q149" i="8"/>
  <c r="P149" i="8"/>
  <c r="O149" i="8"/>
  <c r="N149" i="8"/>
  <c r="M149" i="8"/>
  <c r="L149" i="8"/>
  <c r="K149" i="8"/>
  <c r="J149" i="8"/>
  <c r="I149" i="8"/>
  <c r="H149" i="8"/>
  <c r="G149" i="8"/>
  <c r="F149" i="8"/>
  <c r="E149" i="8"/>
  <c r="D149" i="8"/>
  <c r="AK148" i="8"/>
  <c r="AJ148" i="8"/>
  <c r="AI148" i="8"/>
  <c r="AH148" i="8"/>
  <c r="AG148" i="8"/>
  <c r="AF148" i="8"/>
  <c r="AE148" i="8"/>
  <c r="AD148" i="8"/>
  <c r="AC148" i="8"/>
  <c r="AB148" i="8"/>
  <c r="AA148" i="8"/>
  <c r="Z148" i="8"/>
  <c r="Y148" i="8"/>
  <c r="X148" i="8"/>
  <c r="W148" i="8"/>
  <c r="V148" i="8"/>
  <c r="U148" i="8"/>
  <c r="T148" i="8"/>
  <c r="S148" i="8"/>
  <c r="R148" i="8"/>
  <c r="Q148" i="8"/>
  <c r="P148" i="8"/>
  <c r="O148" i="8"/>
  <c r="N148" i="8"/>
  <c r="M148" i="8"/>
  <c r="L148" i="8"/>
  <c r="K148" i="8"/>
  <c r="J148" i="8"/>
  <c r="I148" i="8"/>
  <c r="H148" i="8"/>
  <c r="G148" i="8"/>
  <c r="F148" i="8"/>
  <c r="E148" i="8"/>
  <c r="D148" i="8"/>
  <c r="AK147" i="8"/>
  <c r="AJ147" i="8"/>
  <c r="AI147" i="8"/>
  <c r="AH147" i="8"/>
  <c r="AG147" i="8"/>
  <c r="AF147" i="8"/>
  <c r="AE147" i="8"/>
  <c r="AD147" i="8"/>
  <c r="AC147" i="8"/>
  <c r="AB147" i="8"/>
  <c r="AA147" i="8"/>
  <c r="Z147" i="8"/>
  <c r="Y147" i="8"/>
  <c r="X147" i="8"/>
  <c r="W147" i="8"/>
  <c r="V147" i="8"/>
  <c r="U147" i="8"/>
  <c r="T147" i="8"/>
  <c r="S147" i="8"/>
  <c r="R147" i="8"/>
  <c r="Q147" i="8"/>
  <c r="P147" i="8"/>
  <c r="O147" i="8"/>
  <c r="N147" i="8"/>
  <c r="M147" i="8"/>
  <c r="L147" i="8"/>
  <c r="K147" i="8"/>
  <c r="J147" i="8"/>
  <c r="I147" i="8"/>
  <c r="H147" i="8"/>
  <c r="G147" i="8"/>
  <c r="F147" i="8"/>
  <c r="E147" i="8"/>
  <c r="D147" i="8"/>
  <c r="AK146" i="8"/>
  <c r="AJ146" i="8"/>
  <c r="AI146" i="8"/>
  <c r="AH146" i="8"/>
  <c r="AG146" i="8"/>
  <c r="AF146" i="8"/>
  <c r="AE146" i="8"/>
  <c r="AD146" i="8"/>
  <c r="AC146" i="8"/>
  <c r="AB146" i="8"/>
  <c r="AA146" i="8"/>
  <c r="Z146" i="8"/>
  <c r="Y146" i="8"/>
  <c r="X146" i="8"/>
  <c r="W146" i="8"/>
  <c r="V146" i="8"/>
  <c r="U146" i="8"/>
  <c r="T146" i="8"/>
  <c r="S146" i="8"/>
  <c r="R146" i="8"/>
  <c r="Q146" i="8"/>
  <c r="P146" i="8"/>
  <c r="O146" i="8"/>
  <c r="N146" i="8"/>
  <c r="M146" i="8"/>
  <c r="L146" i="8"/>
  <c r="K146" i="8"/>
  <c r="J146" i="8"/>
  <c r="I146" i="8"/>
  <c r="H146" i="8"/>
  <c r="G146" i="8"/>
  <c r="F146" i="8"/>
  <c r="E146" i="8"/>
  <c r="D146" i="8"/>
  <c r="AK145" i="8"/>
  <c r="AJ145" i="8"/>
  <c r="AI145" i="8"/>
  <c r="AH145" i="8"/>
  <c r="AG145" i="8"/>
  <c r="AF145" i="8"/>
  <c r="AE145" i="8"/>
  <c r="AD145" i="8"/>
  <c r="AC145" i="8"/>
  <c r="AB145" i="8"/>
  <c r="AA145" i="8"/>
  <c r="Z145" i="8"/>
  <c r="Y145" i="8"/>
  <c r="X145" i="8"/>
  <c r="W145" i="8"/>
  <c r="V145" i="8"/>
  <c r="U145" i="8"/>
  <c r="T145" i="8"/>
  <c r="S145" i="8"/>
  <c r="R145" i="8"/>
  <c r="Q145" i="8"/>
  <c r="P145" i="8"/>
  <c r="O145" i="8"/>
  <c r="N145" i="8"/>
  <c r="M145" i="8"/>
  <c r="L145" i="8"/>
  <c r="K145" i="8"/>
  <c r="J145" i="8"/>
  <c r="I145" i="8"/>
  <c r="H145" i="8"/>
  <c r="G145" i="8"/>
  <c r="F145" i="8"/>
  <c r="E145" i="8"/>
  <c r="D145" i="8"/>
  <c r="AK144" i="8"/>
  <c r="AJ144" i="8"/>
  <c r="AI144" i="8"/>
  <c r="AH144" i="8"/>
  <c r="AG144" i="8"/>
  <c r="AF144" i="8"/>
  <c r="AE144" i="8"/>
  <c r="AD144" i="8"/>
  <c r="AC144" i="8"/>
  <c r="AB144" i="8"/>
  <c r="AA144" i="8"/>
  <c r="Z144" i="8"/>
  <c r="Y144" i="8"/>
  <c r="X144" i="8"/>
  <c r="W144" i="8"/>
  <c r="V144" i="8"/>
  <c r="U144" i="8"/>
  <c r="T144" i="8"/>
  <c r="S144" i="8"/>
  <c r="R144" i="8"/>
  <c r="Q144" i="8"/>
  <c r="P144" i="8"/>
  <c r="O144" i="8"/>
  <c r="N144" i="8"/>
  <c r="M144" i="8"/>
  <c r="L144" i="8"/>
  <c r="K144" i="8"/>
  <c r="J144" i="8"/>
  <c r="I144" i="8"/>
  <c r="H144" i="8"/>
  <c r="G144" i="8"/>
  <c r="F144" i="8"/>
  <c r="E144" i="8"/>
  <c r="D144" i="8"/>
  <c r="AK143" i="8"/>
  <c r="AJ143" i="8"/>
  <c r="AI143" i="8"/>
  <c r="AH143" i="8"/>
  <c r="AG143" i="8"/>
  <c r="AF143" i="8"/>
  <c r="AE143" i="8"/>
  <c r="AD143" i="8"/>
  <c r="AC143" i="8"/>
  <c r="AB143" i="8"/>
  <c r="AA143" i="8"/>
  <c r="Z143" i="8"/>
  <c r="Y143" i="8"/>
  <c r="X143" i="8"/>
  <c r="W143" i="8"/>
  <c r="V143" i="8"/>
  <c r="U143" i="8"/>
  <c r="T143" i="8"/>
  <c r="S143" i="8"/>
  <c r="R143" i="8"/>
  <c r="Q143" i="8"/>
  <c r="P143" i="8"/>
  <c r="O143" i="8"/>
  <c r="N143" i="8"/>
  <c r="M143" i="8"/>
  <c r="L143" i="8"/>
  <c r="K143" i="8"/>
  <c r="J143" i="8"/>
  <c r="I143" i="8"/>
  <c r="H143" i="8"/>
  <c r="G143" i="8"/>
  <c r="F143" i="8"/>
  <c r="E143" i="8"/>
  <c r="D143" i="8"/>
  <c r="AK142" i="8"/>
  <c r="AJ142" i="8"/>
  <c r="AI142" i="8"/>
  <c r="AH142" i="8"/>
  <c r="AG142" i="8"/>
  <c r="AF142" i="8"/>
  <c r="AE142" i="8"/>
  <c r="AD142" i="8"/>
  <c r="AC142" i="8"/>
  <c r="AB142" i="8"/>
  <c r="AA142" i="8"/>
  <c r="Z142" i="8"/>
  <c r="Y142" i="8"/>
  <c r="X142" i="8"/>
  <c r="W142" i="8"/>
  <c r="V142" i="8"/>
  <c r="U142" i="8"/>
  <c r="T142" i="8"/>
  <c r="S142" i="8"/>
  <c r="R142" i="8"/>
  <c r="Q142" i="8"/>
  <c r="P142" i="8"/>
  <c r="O142" i="8"/>
  <c r="N142" i="8"/>
  <c r="M142" i="8"/>
  <c r="L142" i="8"/>
  <c r="K142" i="8"/>
  <c r="J142" i="8"/>
  <c r="I142" i="8"/>
  <c r="H142" i="8"/>
  <c r="G142" i="8"/>
  <c r="F142" i="8"/>
  <c r="E142" i="8"/>
  <c r="D142" i="8"/>
  <c r="AK141" i="8"/>
  <c r="AJ141" i="8"/>
  <c r="AI141" i="8"/>
  <c r="AH141" i="8"/>
  <c r="AG141" i="8"/>
  <c r="AF141" i="8"/>
  <c r="AE141" i="8"/>
  <c r="AD141" i="8"/>
  <c r="AC141" i="8"/>
  <c r="AB141" i="8"/>
  <c r="AA141" i="8"/>
  <c r="Z141" i="8"/>
  <c r="Y141" i="8"/>
  <c r="X141" i="8"/>
  <c r="W141" i="8"/>
  <c r="V141" i="8"/>
  <c r="U141" i="8"/>
  <c r="T141" i="8"/>
  <c r="S141" i="8"/>
  <c r="R141" i="8"/>
  <c r="Q141" i="8"/>
  <c r="P141" i="8"/>
  <c r="O141" i="8"/>
  <c r="N141" i="8"/>
  <c r="M141" i="8"/>
  <c r="L141" i="8"/>
  <c r="K141" i="8"/>
  <c r="J141" i="8"/>
  <c r="I141" i="8"/>
  <c r="H141" i="8"/>
  <c r="G141" i="8"/>
  <c r="F141" i="8"/>
  <c r="E141" i="8"/>
  <c r="D141" i="8"/>
  <c r="AK140" i="8"/>
  <c r="AJ140" i="8"/>
  <c r="AI140" i="8"/>
  <c r="AH140" i="8"/>
  <c r="AG140" i="8"/>
  <c r="AF140" i="8"/>
  <c r="AE140" i="8"/>
  <c r="AD140" i="8"/>
  <c r="AC140" i="8"/>
  <c r="AB140" i="8"/>
  <c r="AA140" i="8"/>
  <c r="Z140" i="8"/>
  <c r="Y140" i="8"/>
  <c r="X140" i="8"/>
  <c r="W140" i="8"/>
  <c r="V140" i="8"/>
  <c r="U140" i="8"/>
  <c r="T140" i="8"/>
  <c r="S140" i="8"/>
  <c r="R140" i="8"/>
  <c r="Q140" i="8"/>
  <c r="P140" i="8"/>
  <c r="O140" i="8"/>
  <c r="N140" i="8"/>
  <c r="M140" i="8"/>
  <c r="L140" i="8"/>
  <c r="K140" i="8"/>
  <c r="J140" i="8"/>
  <c r="I140" i="8"/>
  <c r="H140" i="8"/>
  <c r="G140" i="8"/>
  <c r="F140" i="8"/>
  <c r="E140" i="8"/>
  <c r="D140" i="8"/>
  <c r="AK139" i="8"/>
  <c r="AJ139" i="8"/>
  <c r="AI139" i="8"/>
  <c r="AH139" i="8"/>
  <c r="AG139" i="8"/>
  <c r="AF139" i="8"/>
  <c r="AE139" i="8"/>
  <c r="AD139" i="8"/>
  <c r="AC139" i="8"/>
  <c r="AB139" i="8"/>
  <c r="AA139" i="8"/>
  <c r="Z139" i="8"/>
  <c r="Y139" i="8"/>
  <c r="X139" i="8"/>
  <c r="W139" i="8"/>
  <c r="V139" i="8"/>
  <c r="U139" i="8"/>
  <c r="T139" i="8"/>
  <c r="S139" i="8"/>
  <c r="R139" i="8"/>
  <c r="Q139" i="8"/>
  <c r="P139" i="8"/>
  <c r="O139" i="8"/>
  <c r="N139" i="8"/>
  <c r="M139" i="8"/>
  <c r="L139" i="8"/>
  <c r="K139" i="8"/>
  <c r="J139" i="8"/>
  <c r="I139" i="8"/>
  <c r="H139" i="8"/>
  <c r="G139" i="8"/>
  <c r="F139" i="8"/>
  <c r="E139" i="8"/>
  <c r="D139" i="8"/>
  <c r="AK138" i="8"/>
  <c r="AJ138" i="8"/>
  <c r="AI138" i="8"/>
  <c r="AH138" i="8"/>
  <c r="AG138" i="8"/>
  <c r="AF138" i="8"/>
  <c r="AE138" i="8"/>
  <c r="AD138" i="8"/>
  <c r="AC138" i="8"/>
  <c r="AB138" i="8"/>
  <c r="AA138" i="8"/>
  <c r="Z138" i="8"/>
  <c r="Y138" i="8"/>
  <c r="X138" i="8"/>
  <c r="W138" i="8"/>
  <c r="V138" i="8"/>
  <c r="U138" i="8"/>
  <c r="T138" i="8"/>
  <c r="S138" i="8"/>
  <c r="R138" i="8"/>
  <c r="Q138" i="8"/>
  <c r="P138" i="8"/>
  <c r="O138" i="8"/>
  <c r="N138" i="8"/>
  <c r="M138" i="8"/>
  <c r="L138" i="8"/>
  <c r="K138" i="8"/>
  <c r="J138" i="8"/>
  <c r="I138" i="8"/>
  <c r="H138" i="8"/>
  <c r="G138" i="8"/>
  <c r="F138" i="8"/>
  <c r="E138" i="8"/>
  <c r="D138" i="8"/>
  <c r="AK137" i="8"/>
  <c r="AJ137" i="8"/>
  <c r="AI137" i="8"/>
  <c r="AH137" i="8"/>
  <c r="AG137" i="8"/>
  <c r="AF137" i="8"/>
  <c r="AE137" i="8"/>
  <c r="AD137" i="8"/>
  <c r="AC137" i="8"/>
  <c r="AB137" i="8"/>
  <c r="AA137" i="8"/>
  <c r="Z137" i="8"/>
  <c r="Y137" i="8"/>
  <c r="X137" i="8"/>
  <c r="W137" i="8"/>
  <c r="V137" i="8"/>
  <c r="U137" i="8"/>
  <c r="T137" i="8"/>
  <c r="S137" i="8"/>
  <c r="R137" i="8"/>
  <c r="Q137" i="8"/>
  <c r="P137" i="8"/>
  <c r="O137" i="8"/>
  <c r="N137" i="8"/>
  <c r="M137" i="8"/>
  <c r="L137" i="8"/>
  <c r="K137" i="8"/>
  <c r="J137" i="8"/>
  <c r="I137" i="8"/>
  <c r="H137" i="8"/>
  <c r="G137" i="8"/>
  <c r="F137" i="8"/>
  <c r="E137" i="8"/>
  <c r="D137" i="8"/>
  <c r="AK136" i="8"/>
  <c r="AJ136" i="8"/>
  <c r="AI136" i="8"/>
  <c r="AH136" i="8"/>
  <c r="AG136" i="8"/>
  <c r="AF136" i="8"/>
  <c r="AE136" i="8"/>
  <c r="AD136" i="8"/>
  <c r="AC136" i="8"/>
  <c r="AB136" i="8"/>
  <c r="AA136" i="8"/>
  <c r="Z136" i="8"/>
  <c r="Y136" i="8"/>
  <c r="X136" i="8"/>
  <c r="W136" i="8"/>
  <c r="V136" i="8"/>
  <c r="U136" i="8"/>
  <c r="T136" i="8"/>
  <c r="S136" i="8"/>
  <c r="R136" i="8"/>
  <c r="Q136" i="8"/>
  <c r="P136" i="8"/>
  <c r="O136" i="8"/>
  <c r="N136" i="8"/>
  <c r="M136" i="8"/>
  <c r="L136" i="8"/>
  <c r="K136" i="8"/>
  <c r="J136" i="8"/>
  <c r="I136" i="8"/>
  <c r="H136" i="8"/>
  <c r="G136" i="8"/>
  <c r="F136" i="8"/>
  <c r="E136" i="8"/>
  <c r="D136" i="8"/>
  <c r="AK135" i="8"/>
  <c r="AJ135" i="8"/>
  <c r="AI135" i="8"/>
  <c r="AH135" i="8"/>
  <c r="AG135" i="8"/>
  <c r="AF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K134" i="8"/>
  <c r="AJ134" i="8"/>
  <c r="AI134" i="8"/>
  <c r="AH134" i="8"/>
  <c r="AG134" i="8"/>
  <c r="AF134" i="8"/>
  <c r="AE134" i="8"/>
  <c r="AD134" i="8"/>
  <c r="AC134" i="8"/>
  <c r="AB134" i="8"/>
  <c r="AA134" i="8"/>
  <c r="Z134" i="8"/>
  <c r="Y134" i="8"/>
  <c r="X134" i="8"/>
  <c r="W134" i="8"/>
  <c r="V134" i="8"/>
  <c r="U134" i="8"/>
  <c r="T134" i="8"/>
  <c r="S134" i="8"/>
  <c r="R134" i="8"/>
  <c r="Q134" i="8"/>
  <c r="P134" i="8"/>
  <c r="O134" i="8"/>
  <c r="N134" i="8"/>
  <c r="M134" i="8"/>
  <c r="L134" i="8"/>
  <c r="K134" i="8"/>
  <c r="J134" i="8"/>
  <c r="I134" i="8"/>
  <c r="H134" i="8"/>
  <c r="G134" i="8"/>
  <c r="F134" i="8"/>
  <c r="E134" i="8"/>
  <c r="D134" i="8"/>
  <c r="AK133" i="8"/>
  <c r="AJ133" i="8"/>
  <c r="AI133" i="8"/>
  <c r="AH133" i="8"/>
  <c r="AG133" i="8"/>
  <c r="AF133" i="8"/>
  <c r="AE133" i="8"/>
  <c r="AD133" i="8"/>
  <c r="AC133" i="8"/>
  <c r="AB133" i="8"/>
  <c r="AA133" i="8"/>
  <c r="Z133" i="8"/>
  <c r="Y133" i="8"/>
  <c r="X133" i="8"/>
  <c r="W133" i="8"/>
  <c r="V133" i="8"/>
  <c r="U133" i="8"/>
  <c r="T133" i="8"/>
  <c r="S133" i="8"/>
  <c r="R133" i="8"/>
  <c r="Q133" i="8"/>
  <c r="P133" i="8"/>
  <c r="O133" i="8"/>
  <c r="N133" i="8"/>
  <c r="M133" i="8"/>
  <c r="L133" i="8"/>
  <c r="K133" i="8"/>
  <c r="J133" i="8"/>
  <c r="I133" i="8"/>
  <c r="H133" i="8"/>
  <c r="G133" i="8"/>
  <c r="F133" i="8"/>
  <c r="E133" i="8"/>
  <c r="D133" i="8"/>
  <c r="AK132" i="8"/>
  <c r="AJ132" i="8"/>
  <c r="AI132" i="8"/>
  <c r="AH132" i="8"/>
  <c r="AG132" i="8"/>
  <c r="AF132" i="8"/>
  <c r="AE132" i="8"/>
  <c r="AD132" i="8"/>
  <c r="AC132" i="8"/>
  <c r="AB132" i="8"/>
  <c r="AA132" i="8"/>
  <c r="Z132" i="8"/>
  <c r="Y132" i="8"/>
  <c r="X132" i="8"/>
  <c r="W132" i="8"/>
  <c r="V132" i="8"/>
  <c r="U132" i="8"/>
  <c r="T132" i="8"/>
  <c r="S132" i="8"/>
  <c r="R132" i="8"/>
  <c r="Q132" i="8"/>
  <c r="P132" i="8"/>
  <c r="O132" i="8"/>
  <c r="N132" i="8"/>
  <c r="M132" i="8"/>
  <c r="L132" i="8"/>
  <c r="K132" i="8"/>
  <c r="J132" i="8"/>
  <c r="I132" i="8"/>
  <c r="H132" i="8"/>
  <c r="G132" i="8"/>
  <c r="F132" i="8"/>
  <c r="E132" i="8"/>
  <c r="D132" i="8"/>
  <c r="AK131" i="8"/>
  <c r="AJ131" i="8"/>
  <c r="AI131" i="8"/>
  <c r="AH131" i="8"/>
  <c r="AG131" i="8"/>
  <c r="AF131" i="8"/>
  <c r="AE131" i="8"/>
  <c r="AD131" i="8"/>
  <c r="AC131" i="8"/>
  <c r="AB131" i="8"/>
  <c r="AA131" i="8"/>
  <c r="Z131" i="8"/>
  <c r="Y131" i="8"/>
  <c r="X131" i="8"/>
  <c r="W131" i="8"/>
  <c r="V131" i="8"/>
  <c r="U131" i="8"/>
  <c r="T131" i="8"/>
  <c r="S131" i="8"/>
  <c r="R131" i="8"/>
  <c r="Q131" i="8"/>
  <c r="P131" i="8"/>
  <c r="O131" i="8"/>
  <c r="N131" i="8"/>
  <c r="M131" i="8"/>
  <c r="L131" i="8"/>
  <c r="K131" i="8"/>
  <c r="J131" i="8"/>
  <c r="I131" i="8"/>
  <c r="H131" i="8"/>
  <c r="G131" i="8"/>
  <c r="F131" i="8"/>
  <c r="E131" i="8"/>
  <c r="D131" i="8"/>
  <c r="AK130" i="8"/>
  <c r="AJ130" i="8"/>
  <c r="AI130" i="8"/>
  <c r="AH130" i="8"/>
  <c r="AG130" i="8"/>
  <c r="AF130" i="8"/>
  <c r="AE130" i="8"/>
  <c r="AD130" i="8"/>
  <c r="AC130" i="8"/>
  <c r="AB130" i="8"/>
  <c r="AA130" i="8"/>
  <c r="Z130" i="8"/>
  <c r="Y130" i="8"/>
  <c r="X130" i="8"/>
  <c r="W130" i="8"/>
  <c r="V130" i="8"/>
  <c r="U130" i="8"/>
  <c r="T130" i="8"/>
  <c r="S130" i="8"/>
  <c r="R130" i="8"/>
  <c r="Q130" i="8"/>
  <c r="P130" i="8"/>
  <c r="O130" i="8"/>
  <c r="N130" i="8"/>
  <c r="M130" i="8"/>
  <c r="L130" i="8"/>
  <c r="K130" i="8"/>
  <c r="J130" i="8"/>
  <c r="I130" i="8"/>
  <c r="H130" i="8"/>
  <c r="G130" i="8"/>
  <c r="F130" i="8"/>
  <c r="E130" i="8"/>
  <c r="D130" i="8"/>
  <c r="AK129" i="8"/>
  <c r="AJ129" i="8"/>
  <c r="AI129" i="8"/>
  <c r="AH129" i="8"/>
  <c r="AG129" i="8"/>
  <c r="AF129" i="8"/>
  <c r="AE129" i="8"/>
  <c r="AD129" i="8"/>
  <c r="AC129" i="8"/>
  <c r="AB129" i="8"/>
  <c r="AA129" i="8"/>
  <c r="Z129" i="8"/>
  <c r="Y129" i="8"/>
  <c r="X129" i="8"/>
  <c r="W129" i="8"/>
  <c r="V129" i="8"/>
  <c r="U129" i="8"/>
  <c r="T129" i="8"/>
  <c r="S129" i="8"/>
  <c r="R129" i="8"/>
  <c r="Q129" i="8"/>
  <c r="P129" i="8"/>
  <c r="O129" i="8"/>
  <c r="N129" i="8"/>
  <c r="M129" i="8"/>
  <c r="L129" i="8"/>
  <c r="K129" i="8"/>
  <c r="J129" i="8"/>
  <c r="I129" i="8"/>
  <c r="H129" i="8"/>
  <c r="G129" i="8"/>
  <c r="F129" i="8"/>
  <c r="E129" i="8"/>
  <c r="D129" i="8"/>
  <c r="AK128" i="8"/>
  <c r="AJ128" i="8"/>
  <c r="AI128" i="8"/>
  <c r="AH128" i="8"/>
  <c r="AG128" i="8"/>
  <c r="AF128" i="8"/>
  <c r="AE128" i="8"/>
  <c r="AD128" i="8"/>
  <c r="AC128" i="8"/>
  <c r="AB128" i="8"/>
  <c r="AA128" i="8"/>
  <c r="Z128" i="8"/>
  <c r="Y128" i="8"/>
  <c r="X128" i="8"/>
  <c r="W128" i="8"/>
  <c r="V128" i="8"/>
  <c r="U128" i="8"/>
  <c r="T128" i="8"/>
  <c r="S128" i="8"/>
  <c r="R128" i="8"/>
  <c r="Q128" i="8"/>
  <c r="P128" i="8"/>
  <c r="O128" i="8"/>
  <c r="N128" i="8"/>
  <c r="M128" i="8"/>
  <c r="L128" i="8"/>
  <c r="K128" i="8"/>
  <c r="J128" i="8"/>
  <c r="I128" i="8"/>
  <c r="H128" i="8"/>
  <c r="G128" i="8"/>
  <c r="F128" i="8"/>
  <c r="E128" i="8"/>
  <c r="D128" i="8"/>
  <c r="AK127" i="8"/>
  <c r="AJ127" i="8"/>
  <c r="AI127" i="8"/>
  <c r="AH127" i="8"/>
  <c r="AG127" i="8"/>
  <c r="AF127" i="8"/>
  <c r="AE127" i="8"/>
  <c r="AD127" i="8"/>
  <c r="AC127" i="8"/>
  <c r="AB127" i="8"/>
  <c r="AA127" i="8"/>
  <c r="Z127" i="8"/>
  <c r="Y127" i="8"/>
  <c r="X127" i="8"/>
  <c r="W127" i="8"/>
  <c r="V127" i="8"/>
  <c r="U127" i="8"/>
  <c r="T127" i="8"/>
  <c r="S127" i="8"/>
  <c r="R127" i="8"/>
  <c r="Q127" i="8"/>
  <c r="P127" i="8"/>
  <c r="O127" i="8"/>
  <c r="N127" i="8"/>
  <c r="M127" i="8"/>
  <c r="L127" i="8"/>
  <c r="K127" i="8"/>
  <c r="J127" i="8"/>
  <c r="I127" i="8"/>
  <c r="H127" i="8"/>
  <c r="G127" i="8"/>
  <c r="F127" i="8"/>
  <c r="E127" i="8"/>
  <c r="D127" i="8"/>
  <c r="AK126" i="8"/>
  <c r="AJ126" i="8"/>
  <c r="AI126" i="8"/>
  <c r="AH126" i="8"/>
  <c r="AG126" i="8"/>
  <c r="AF126" i="8"/>
  <c r="AE126" i="8"/>
  <c r="AD126" i="8"/>
  <c r="AC126" i="8"/>
  <c r="AB126" i="8"/>
  <c r="AA126" i="8"/>
  <c r="Z126" i="8"/>
  <c r="Y126" i="8"/>
  <c r="X126" i="8"/>
  <c r="W126" i="8"/>
  <c r="V126" i="8"/>
  <c r="U126" i="8"/>
  <c r="T126" i="8"/>
  <c r="S126" i="8"/>
  <c r="R126" i="8"/>
  <c r="Q126" i="8"/>
  <c r="P126" i="8"/>
  <c r="O126" i="8"/>
  <c r="N126" i="8"/>
  <c r="M126" i="8"/>
  <c r="L126" i="8"/>
  <c r="K126" i="8"/>
  <c r="J126" i="8"/>
  <c r="I126" i="8"/>
  <c r="H126" i="8"/>
  <c r="G126" i="8"/>
  <c r="F126" i="8"/>
  <c r="E126" i="8"/>
  <c r="D126" i="8"/>
  <c r="AK125" i="8"/>
  <c r="AJ125" i="8"/>
  <c r="AI125" i="8"/>
  <c r="AH125" i="8"/>
  <c r="AG125" i="8"/>
  <c r="AF125" i="8"/>
  <c r="AE125" i="8"/>
  <c r="AD125" i="8"/>
  <c r="AC125" i="8"/>
  <c r="AB125" i="8"/>
  <c r="AA125" i="8"/>
  <c r="Z125" i="8"/>
  <c r="Y125" i="8"/>
  <c r="X125" i="8"/>
  <c r="W125" i="8"/>
  <c r="V125" i="8"/>
  <c r="U125" i="8"/>
  <c r="T125" i="8"/>
  <c r="S125" i="8"/>
  <c r="R125" i="8"/>
  <c r="Q125" i="8"/>
  <c r="P125" i="8"/>
  <c r="O125" i="8"/>
  <c r="N125" i="8"/>
  <c r="M125" i="8"/>
  <c r="L125" i="8"/>
  <c r="K125" i="8"/>
  <c r="J125" i="8"/>
  <c r="I125" i="8"/>
  <c r="H125" i="8"/>
  <c r="G125" i="8"/>
  <c r="F125" i="8"/>
  <c r="E125" i="8"/>
  <c r="D125" i="8"/>
  <c r="AK124" i="8"/>
  <c r="AJ124" i="8"/>
  <c r="AI124" i="8"/>
  <c r="AH124" i="8"/>
  <c r="AG124" i="8"/>
  <c r="AF124" i="8"/>
  <c r="AE124" i="8"/>
  <c r="AD124" i="8"/>
  <c r="AC124" i="8"/>
  <c r="AB124" i="8"/>
  <c r="AA124" i="8"/>
  <c r="Z124" i="8"/>
  <c r="Y124" i="8"/>
  <c r="X124" i="8"/>
  <c r="W124" i="8"/>
  <c r="V124" i="8"/>
  <c r="U124" i="8"/>
  <c r="T124" i="8"/>
  <c r="S124" i="8"/>
  <c r="R124" i="8"/>
  <c r="Q124" i="8"/>
  <c r="P124" i="8"/>
  <c r="O124" i="8"/>
  <c r="N124" i="8"/>
  <c r="M124" i="8"/>
  <c r="L124" i="8"/>
  <c r="K124" i="8"/>
  <c r="J124" i="8"/>
  <c r="I124" i="8"/>
  <c r="H124" i="8"/>
  <c r="G124" i="8"/>
  <c r="F124" i="8"/>
  <c r="E124" i="8"/>
  <c r="D124" i="8"/>
  <c r="AK123" i="8"/>
  <c r="AJ123" i="8"/>
  <c r="AI123" i="8"/>
  <c r="AH123" i="8"/>
  <c r="AG123" i="8"/>
  <c r="AF123" i="8"/>
  <c r="AE123" i="8"/>
  <c r="AD123" i="8"/>
  <c r="AC123" i="8"/>
  <c r="AB123" i="8"/>
  <c r="AA123" i="8"/>
  <c r="Z123" i="8"/>
  <c r="Y123" i="8"/>
  <c r="X123" i="8"/>
  <c r="W123" i="8"/>
  <c r="V123" i="8"/>
  <c r="U123" i="8"/>
  <c r="T123" i="8"/>
  <c r="S123" i="8"/>
  <c r="R123" i="8"/>
  <c r="Q123" i="8"/>
  <c r="P123" i="8"/>
  <c r="O123" i="8"/>
  <c r="N123" i="8"/>
  <c r="M123" i="8"/>
  <c r="L123" i="8"/>
  <c r="K123" i="8"/>
  <c r="J123" i="8"/>
  <c r="I123" i="8"/>
  <c r="H123" i="8"/>
  <c r="G123" i="8"/>
  <c r="F123" i="8"/>
  <c r="E123" i="8"/>
  <c r="D123" i="8"/>
  <c r="AK122" i="8"/>
  <c r="AJ122" i="8"/>
  <c r="AI122" i="8"/>
  <c r="AH122" i="8"/>
  <c r="AG122" i="8"/>
  <c r="AF122" i="8"/>
  <c r="AE122" i="8"/>
  <c r="AD122" i="8"/>
  <c r="AC122" i="8"/>
  <c r="AB122" i="8"/>
  <c r="AA122" i="8"/>
  <c r="Z122" i="8"/>
  <c r="Y122" i="8"/>
  <c r="X122" i="8"/>
  <c r="W122" i="8"/>
  <c r="V122" i="8"/>
  <c r="U122" i="8"/>
  <c r="T122" i="8"/>
  <c r="S122" i="8"/>
  <c r="R122" i="8"/>
  <c r="Q122" i="8"/>
  <c r="P122" i="8"/>
  <c r="O122" i="8"/>
  <c r="N122" i="8"/>
  <c r="M122" i="8"/>
  <c r="L122" i="8"/>
  <c r="K122" i="8"/>
  <c r="J122" i="8"/>
  <c r="I122" i="8"/>
  <c r="H122" i="8"/>
  <c r="G122" i="8"/>
  <c r="F122" i="8"/>
  <c r="E122" i="8"/>
  <c r="D122" i="8"/>
  <c r="AK121" i="8"/>
  <c r="AJ121" i="8"/>
  <c r="AI121" i="8"/>
  <c r="AH121" i="8"/>
  <c r="AG121" i="8"/>
  <c r="AF121" i="8"/>
  <c r="AE121" i="8"/>
  <c r="AD121" i="8"/>
  <c r="AC121" i="8"/>
  <c r="AB121" i="8"/>
  <c r="AA121" i="8"/>
  <c r="Z121" i="8"/>
  <c r="Y121" i="8"/>
  <c r="X121" i="8"/>
  <c r="W121" i="8"/>
  <c r="V121" i="8"/>
  <c r="U121" i="8"/>
  <c r="T121" i="8"/>
  <c r="S121" i="8"/>
  <c r="R121" i="8"/>
  <c r="Q121" i="8"/>
  <c r="P121" i="8"/>
  <c r="O121" i="8"/>
  <c r="N121" i="8"/>
  <c r="M121" i="8"/>
  <c r="L121" i="8"/>
  <c r="K121" i="8"/>
  <c r="J121" i="8"/>
  <c r="I121" i="8"/>
  <c r="H121" i="8"/>
  <c r="G121" i="8"/>
  <c r="F121" i="8"/>
  <c r="E121" i="8"/>
  <c r="D121" i="8"/>
  <c r="AK120" i="8"/>
  <c r="AJ120" i="8"/>
  <c r="AI120" i="8"/>
  <c r="AH120" i="8"/>
  <c r="AG120" i="8"/>
  <c r="AF120" i="8"/>
  <c r="AE120" i="8"/>
  <c r="AD120" i="8"/>
  <c r="AC120" i="8"/>
  <c r="AB120" i="8"/>
  <c r="AA120" i="8"/>
  <c r="Z120" i="8"/>
  <c r="Y120" i="8"/>
  <c r="X120" i="8"/>
  <c r="W120" i="8"/>
  <c r="V120" i="8"/>
  <c r="U120" i="8"/>
  <c r="T120" i="8"/>
  <c r="S120" i="8"/>
  <c r="R120" i="8"/>
  <c r="Q120" i="8"/>
  <c r="P120" i="8"/>
  <c r="O120" i="8"/>
  <c r="N120" i="8"/>
  <c r="M120" i="8"/>
  <c r="L120" i="8"/>
  <c r="K120" i="8"/>
  <c r="J120" i="8"/>
  <c r="I120" i="8"/>
  <c r="H120" i="8"/>
  <c r="G120" i="8"/>
  <c r="F120" i="8"/>
  <c r="E120" i="8"/>
  <c r="D120" i="8"/>
  <c r="AK119" i="8"/>
  <c r="AJ119" i="8"/>
  <c r="AI119" i="8"/>
  <c r="AH119" i="8"/>
  <c r="AG119" i="8"/>
  <c r="AF119" i="8"/>
  <c r="AE119" i="8"/>
  <c r="AD119" i="8"/>
  <c r="AC119" i="8"/>
  <c r="AB119" i="8"/>
  <c r="AA119" i="8"/>
  <c r="Z119" i="8"/>
  <c r="Y119" i="8"/>
  <c r="X119" i="8"/>
  <c r="W119" i="8"/>
  <c r="V119" i="8"/>
  <c r="U119" i="8"/>
  <c r="T119" i="8"/>
  <c r="S119" i="8"/>
  <c r="R119" i="8"/>
  <c r="Q119" i="8"/>
  <c r="P119" i="8"/>
  <c r="O119" i="8"/>
  <c r="N119" i="8"/>
  <c r="M119" i="8"/>
  <c r="L119" i="8"/>
  <c r="K119" i="8"/>
  <c r="J119" i="8"/>
  <c r="I119" i="8"/>
  <c r="H119" i="8"/>
  <c r="G119" i="8"/>
  <c r="F119" i="8"/>
  <c r="E119" i="8"/>
  <c r="D119" i="8"/>
  <c r="AK118" i="8"/>
  <c r="AJ118" i="8"/>
  <c r="AI118" i="8"/>
  <c r="AH118" i="8"/>
  <c r="AG118" i="8"/>
  <c r="AF118" i="8"/>
  <c r="AE118" i="8"/>
  <c r="AD118" i="8"/>
  <c r="AC118" i="8"/>
  <c r="AB118" i="8"/>
  <c r="AA118" i="8"/>
  <c r="Z118" i="8"/>
  <c r="Y118" i="8"/>
  <c r="X118" i="8"/>
  <c r="W118" i="8"/>
  <c r="V118" i="8"/>
  <c r="U118" i="8"/>
  <c r="T118" i="8"/>
  <c r="S118" i="8"/>
  <c r="R118" i="8"/>
  <c r="Q118" i="8"/>
  <c r="P118" i="8"/>
  <c r="O118" i="8"/>
  <c r="N118" i="8"/>
  <c r="M118" i="8"/>
  <c r="L118" i="8"/>
  <c r="K118" i="8"/>
  <c r="J118" i="8"/>
  <c r="I118" i="8"/>
  <c r="H118" i="8"/>
  <c r="G118" i="8"/>
  <c r="F118" i="8"/>
  <c r="E118" i="8"/>
  <c r="D118" i="8"/>
  <c r="AK117" i="8"/>
  <c r="AJ117" i="8"/>
  <c r="AI117" i="8"/>
  <c r="AH117" i="8"/>
  <c r="AG117" i="8"/>
  <c r="AF117" i="8"/>
  <c r="AE117" i="8"/>
  <c r="AD117" i="8"/>
  <c r="AC117" i="8"/>
  <c r="AB117" i="8"/>
  <c r="AA117" i="8"/>
  <c r="Z117" i="8"/>
  <c r="Y117" i="8"/>
  <c r="X117" i="8"/>
  <c r="W117" i="8"/>
  <c r="V117" i="8"/>
  <c r="U117" i="8"/>
  <c r="T117" i="8"/>
  <c r="S117" i="8"/>
  <c r="R117" i="8"/>
  <c r="Q117" i="8"/>
  <c r="P117" i="8"/>
  <c r="O117" i="8"/>
  <c r="N117" i="8"/>
  <c r="M117" i="8"/>
  <c r="L117" i="8"/>
  <c r="K117" i="8"/>
  <c r="J117" i="8"/>
  <c r="I117" i="8"/>
  <c r="H117" i="8"/>
  <c r="G117" i="8"/>
  <c r="F117" i="8"/>
  <c r="E117" i="8"/>
  <c r="D117" i="8"/>
  <c r="AK116" i="8"/>
  <c r="AJ116" i="8"/>
  <c r="AI116" i="8"/>
  <c r="AH116" i="8"/>
  <c r="AG116" i="8"/>
  <c r="AF116" i="8"/>
  <c r="AE116" i="8"/>
  <c r="AD116" i="8"/>
  <c r="AC116" i="8"/>
  <c r="AB116" i="8"/>
  <c r="AA116" i="8"/>
  <c r="Z116" i="8"/>
  <c r="Y116" i="8"/>
  <c r="X116" i="8"/>
  <c r="W116" i="8"/>
  <c r="V116" i="8"/>
  <c r="U116" i="8"/>
  <c r="T116" i="8"/>
  <c r="S116" i="8"/>
  <c r="R116" i="8"/>
  <c r="Q116" i="8"/>
  <c r="P116" i="8"/>
  <c r="O116" i="8"/>
  <c r="N116" i="8"/>
  <c r="M116" i="8"/>
  <c r="L116" i="8"/>
  <c r="K116" i="8"/>
  <c r="J116" i="8"/>
  <c r="I116" i="8"/>
  <c r="H116" i="8"/>
  <c r="G116" i="8"/>
  <c r="F116" i="8"/>
  <c r="E116" i="8"/>
  <c r="D116" i="8"/>
  <c r="AK115" i="8"/>
  <c r="AJ115" i="8"/>
  <c r="AI115" i="8"/>
  <c r="AH115" i="8"/>
  <c r="AG115" i="8"/>
  <c r="AF115" i="8"/>
  <c r="AE115" i="8"/>
  <c r="AD115" i="8"/>
  <c r="AC115" i="8"/>
  <c r="AB115" i="8"/>
  <c r="AA115" i="8"/>
  <c r="Z115" i="8"/>
  <c r="Y115" i="8"/>
  <c r="X115" i="8"/>
  <c r="W115" i="8"/>
  <c r="V115" i="8"/>
  <c r="U115" i="8"/>
  <c r="T115" i="8"/>
  <c r="S115" i="8"/>
  <c r="R115" i="8"/>
  <c r="Q115" i="8"/>
  <c r="P115" i="8"/>
  <c r="O115" i="8"/>
  <c r="N115" i="8"/>
  <c r="M115" i="8"/>
  <c r="L115" i="8"/>
  <c r="K115" i="8"/>
  <c r="J115" i="8"/>
  <c r="I115" i="8"/>
  <c r="H115" i="8"/>
  <c r="G115" i="8"/>
  <c r="F115" i="8"/>
  <c r="E115" i="8"/>
  <c r="D115" i="8"/>
  <c r="AK114" i="8"/>
  <c r="AJ114" i="8"/>
  <c r="AI114" i="8"/>
  <c r="AH114" i="8"/>
  <c r="AG114" i="8"/>
  <c r="AF114" i="8"/>
  <c r="AE114" i="8"/>
  <c r="AD114" i="8"/>
  <c r="AC114" i="8"/>
  <c r="AB114" i="8"/>
  <c r="AA114" i="8"/>
  <c r="Z114" i="8"/>
  <c r="Y114" i="8"/>
  <c r="X114" i="8"/>
  <c r="W114" i="8"/>
  <c r="V114" i="8"/>
  <c r="U114" i="8"/>
  <c r="T114" i="8"/>
  <c r="S114" i="8"/>
  <c r="R114" i="8"/>
  <c r="Q114" i="8"/>
  <c r="P114" i="8"/>
  <c r="O114" i="8"/>
  <c r="N114" i="8"/>
  <c r="M114" i="8"/>
  <c r="L114" i="8"/>
  <c r="K114" i="8"/>
  <c r="J114" i="8"/>
  <c r="I114" i="8"/>
  <c r="H114" i="8"/>
  <c r="G114" i="8"/>
  <c r="F114" i="8"/>
  <c r="E114" i="8"/>
  <c r="D114" i="8"/>
  <c r="AK113" i="8"/>
  <c r="AJ113" i="8"/>
  <c r="AI113" i="8"/>
  <c r="AH113" i="8"/>
  <c r="AG113" i="8"/>
  <c r="AF113" i="8"/>
  <c r="AE113" i="8"/>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K112" i="8"/>
  <c r="AJ112" i="8"/>
  <c r="AI112" i="8"/>
  <c r="AH112" i="8"/>
  <c r="AG112" i="8"/>
  <c r="AF112" i="8"/>
  <c r="AE112" i="8"/>
  <c r="AD112" i="8"/>
  <c r="AC112" i="8"/>
  <c r="AB112" i="8"/>
  <c r="AA112" i="8"/>
  <c r="Z112" i="8"/>
  <c r="Y112" i="8"/>
  <c r="X112" i="8"/>
  <c r="W112" i="8"/>
  <c r="V112" i="8"/>
  <c r="U112" i="8"/>
  <c r="T112" i="8"/>
  <c r="S112" i="8"/>
  <c r="R112" i="8"/>
  <c r="Q112" i="8"/>
  <c r="P112" i="8"/>
  <c r="O112" i="8"/>
  <c r="N112" i="8"/>
  <c r="M112" i="8"/>
  <c r="L112" i="8"/>
  <c r="K112" i="8"/>
  <c r="J112" i="8"/>
  <c r="I112" i="8"/>
  <c r="H112" i="8"/>
  <c r="G112" i="8"/>
  <c r="F112" i="8"/>
  <c r="E112" i="8"/>
  <c r="D112" i="8"/>
  <c r="AK111" i="8"/>
  <c r="AJ111" i="8"/>
  <c r="AI111" i="8"/>
  <c r="AH111" i="8"/>
  <c r="AG111" i="8"/>
  <c r="AF111" i="8"/>
  <c r="AE111" i="8"/>
  <c r="AD111" i="8"/>
  <c r="AC111" i="8"/>
  <c r="AB111" i="8"/>
  <c r="AA111" i="8"/>
  <c r="Z111" i="8"/>
  <c r="Y111" i="8"/>
  <c r="X111" i="8"/>
  <c r="W111" i="8"/>
  <c r="V111" i="8"/>
  <c r="U111" i="8"/>
  <c r="T111" i="8"/>
  <c r="S111" i="8"/>
  <c r="R111" i="8"/>
  <c r="Q111" i="8"/>
  <c r="P111" i="8"/>
  <c r="O111" i="8"/>
  <c r="N111" i="8"/>
  <c r="M111" i="8"/>
  <c r="L111" i="8"/>
  <c r="K111" i="8"/>
  <c r="J111" i="8"/>
  <c r="I111" i="8"/>
  <c r="H111" i="8"/>
  <c r="G111" i="8"/>
  <c r="F111" i="8"/>
  <c r="E111" i="8"/>
  <c r="D111" i="8"/>
  <c r="AK110" i="8"/>
  <c r="AJ110" i="8"/>
  <c r="AI110" i="8"/>
  <c r="AH110" i="8"/>
  <c r="AG110" i="8"/>
  <c r="AF110" i="8"/>
  <c r="AE110" i="8"/>
  <c r="AD110" i="8"/>
  <c r="AC110" i="8"/>
  <c r="AB110" i="8"/>
  <c r="AA110" i="8"/>
  <c r="Z110" i="8"/>
  <c r="Y110" i="8"/>
  <c r="X110" i="8"/>
  <c r="W110" i="8"/>
  <c r="V110" i="8"/>
  <c r="U110" i="8"/>
  <c r="T110" i="8"/>
  <c r="S110" i="8"/>
  <c r="R110" i="8"/>
  <c r="Q110" i="8"/>
  <c r="P110" i="8"/>
  <c r="O110" i="8"/>
  <c r="N110" i="8"/>
  <c r="M110" i="8"/>
  <c r="L110" i="8"/>
  <c r="K110" i="8"/>
  <c r="J110" i="8"/>
  <c r="I110" i="8"/>
  <c r="H110" i="8"/>
  <c r="G110" i="8"/>
  <c r="F110" i="8"/>
  <c r="E110" i="8"/>
  <c r="D110" i="8"/>
  <c r="AK109" i="8"/>
  <c r="AJ109" i="8"/>
  <c r="AI109" i="8"/>
  <c r="AH109" i="8"/>
  <c r="AG109" i="8"/>
  <c r="AF109" i="8"/>
  <c r="AE109" i="8"/>
  <c r="AD109" i="8"/>
  <c r="AC109" i="8"/>
  <c r="AB109" i="8"/>
  <c r="AA109" i="8"/>
  <c r="Z109" i="8"/>
  <c r="Y109" i="8"/>
  <c r="X109" i="8"/>
  <c r="W109" i="8"/>
  <c r="V109" i="8"/>
  <c r="U109" i="8"/>
  <c r="T109" i="8"/>
  <c r="S109" i="8"/>
  <c r="R109" i="8"/>
  <c r="Q109" i="8"/>
  <c r="P109" i="8"/>
  <c r="O109" i="8"/>
  <c r="N109" i="8"/>
  <c r="M109" i="8"/>
  <c r="L109" i="8"/>
  <c r="K109" i="8"/>
  <c r="J109" i="8"/>
  <c r="I109" i="8"/>
  <c r="H109" i="8"/>
  <c r="G109" i="8"/>
  <c r="F109" i="8"/>
  <c r="E109" i="8"/>
  <c r="D109" i="8"/>
  <c r="AK108" i="8"/>
  <c r="AJ108" i="8"/>
  <c r="AI108" i="8"/>
  <c r="AH108" i="8"/>
  <c r="AG108" i="8"/>
  <c r="AF108" i="8"/>
  <c r="AE108" i="8"/>
  <c r="AD108" i="8"/>
  <c r="AC108" i="8"/>
  <c r="AB108" i="8"/>
  <c r="AA108" i="8"/>
  <c r="Z108" i="8"/>
  <c r="Y108" i="8"/>
  <c r="X108" i="8"/>
  <c r="W108" i="8"/>
  <c r="V108" i="8"/>
  <c r="U108" i="8"/>
  <c r="T108" i="8"/>
  <c r="S108" i="8"/>
  <c r="R108" i="8"/>
  <c r="Q108" i="8"/>
  <c r="P108" i="8"/>
  <c r="O108" i="8"/>
  <c r="N108" i="8"/>
  <c r="M108" i="8"/>
  <c r="L108" i="8"/>
  <c r="K108" i="8"/>
  <c r="J108" i="8"/>
  <c r="I108" i="8"/>
  <c r="H108" i="8"/>
  <c r="G108" i="8"/>
  <c r="F108" i="8"/>
  <c r="E108" i="8"/>
  <c r="D108" i="8"/>
  <c r="AK107" i="8"/>
  <c r="AJ107" i="8"/>
  <c r="AI107" i="8"/>
  <c r="AH107" i="8"/>
  <c r="AG107" i="8"/>
  <c r="AF107" i="8"/>
  <c r="AE107" i="8"/>
  <c r="AD107" i="8"/>
  <c r="AC107" i="8"/>
  <c r="AB107" i="8"/>
  <c r="AA107" i="8"/>
  <c r="Z107" i="8"/>
  <c r="Y107" i="8"/>
  <c r="X107" i="8"/>
  <c r="W107" i="8"/>
  <c r="V107" i="8"/>
  <c r="U107" i="8"/>
  <c r="T107" i="8"/>
  <c r="S107" i="8"/>
  <c r="R107" i="8"/>
  <c r="Q107" i="8"/>
  <c r="P107" i="8"/>
  <c r="O107" i="8"/>
  <c r="N107" i="8"/>
  <c r="M107" i="8"/>
  <c r="L107" i="8"/>
  <c r="K107" i="8"/>
  <c r="J107" i="8"/>
  <c r="I107" i="8"/>
  <c r="H107" i="8"/>
  <c r="G107" i="8"/>
  <c r="F107" i="8"/>
  <c r="E107" i="8"/>
  <c r="D107" i="8"/>
  <c r="AK106" i="8"/>
  <c r="AJ106" i="8"/>
  <c r="AI106" i="8"/>
  <c r="AH106" i="8"/>
  <c r="AG106" i="8"/>
  <c r="AF106" i="8"/>
  <c r="AE106" i="8"/>
  <c r="AD106" i="8"/>
  <c r="AC106" i="8"/>
  <c r="AB106" i="8"/>
  <c r="AA106" i="8"/>
  <c r="Z106" i="8"/>
  <c r="Y106" i="8"/>
  <c r="X106" i="8"/>
  <c r="W106" i="8"/>
  <c r="V106" i="8"/>
  <c r="U106" i="8"/>
  <c r="T106" i="8"/>
  <c r="S106" i="8"/>
  <c r="R106" i="8"/>
  <c r="Q106" i="8"/>
  <c r="P106" i="8"/>
  <c r="O106" i="8"/>
  <c r="N106" i="8"/>
  <c r="M106" i="8"/>
  <c r="L106" i="8"/>
  <c r="K106" i="8"/>
  <c r="J106" i="8"/>
  <c r="I106" i="8"/>
  <c r="H106" i="8"/>
  <c r="G106" i="8"/>
  <c r="F106" i="8"/>
  <c r="E106" i="8"/>
  <c r="D106" i="8"/>
  <c r="AK105" i="8"/>
  <c r="AJ105" i="8"/>
  <c r="AI105" i="8"/>
  <c r="AH105" i="8"/>
  <c r="AG105" i="8"/>
  <c r="AF105" i="8"/>
  <c r="AE105" i="8"/>
  <c r="AD105" i="8"/>
  <c r="AC105" i="8"/>
  <c r="AB105" i="8"/>
  <c r="AA105" i="8"/>
  <c r="Z105" i="8"/>
  <c r="Y105" i="8"/>
  <c r="X105" i="8"/>
  <c r="W105" i="8"/>
  <c r="V105" i="8"/>
  <c r="U105" i="8"/>
  <c r="T105" i="8"/>
  <c r="S105" i="8"/>
  <c r="R105" i="8"/>
  <c r="Q105" i="8"/>
  <c r="P105" i="8"/>
  <c r="O105" i="8"/>
  <c r="N105" i="8"/>
  <c r="M105" i="8"/>
  <c r="L105" i="8"/>
  <c r="K105" i="8"/>
  <c r="J105" i="8"/>
  <c r="I105" i="8"/>
  <c r="H105" i="8"/>
  <c r="G105" i="8"/>
  <c r="F105" i="8"/>
  <c r="E105" i="8"/>
  <c r="D105" i="8"/>
  <c r="AK104" i="8"/>
  <c r="AJ104" i="8"/>
  <c r="AI104" i="8"/>
  <c r="AH104" i="8"/>
  <c r="AG104" i="8"/>
  <c r="AF104" i="8"/>
  <c r="AE104" i="8"/>
  <c r="AD104" i="8"/>
  <c r="AC104" i="8"/>
  <c r="AB104" i="8"/>
  <c r="AA104" i="8"/>
  <c r="Z104" i="8"/>
  <c r="Y104" i="8"/>
  <c r="X104" i="8"/>
  <c r="W104" i="8"/>
  <c r="V104" i="8"/>
  <c r="U104" i="8"/>
  <c r="T104" i="8"/>
  <c r="S104" i="8"/>
  <c r="R104" i="8"/>
  <c r="Q104" i="8"/>
  <c r="P104" i="8"/>
  <c r="O104" i="8"/>
  <c r="N104" i="8"/>
  <c r="M104" i="8"/>
  <c r="L104" i="8"/>
  <c r="K104" i="8"/>
  <c r="J104" i="8"/>
  <c r="I104" i="8"/>
  <c r="H104" i="8"/>
  <c r="G104" i="8"/>
  <c r="F104" i="8"/>
  <c r="E104" i="8"/>
  <c r="D104" i="8"/>
  <c r="AK103" i="8"/>
  <c r="AJ103" i="8"/>
  <c r="AI103" i="8"/>
  <c r="AH103" i="8"/>
  <c r="AG103" i="8"/>
  <c r="AF103" i="8"/>
  <c r="AE103" i="8"/>
  <c r="AD103" i="8"/>
  <c r="AC103" i="8"/>
  <c r="AB103" i="8"/>
  <c r="AA103" i="8"/>
  <c r="Z103" i="8"/>
  <c r="Y103" i="8"/>
  <c r="X103" i="8"/>
  <c r="W103" i="8"/>
  <c r="V103" i="8"/>
  <c r="U103" i="8"/>
  <c r="T103" i="8"/>
  <c r="S103" i="8"/>
  <c r="R103" i="8"/>
  <c r="Q103" i="8"/>
  <c r="P103" i="8"/>
  <c r="O103" i="8"/>
  <c r="N103" i="8"/>
  <c r="M103" i="8"/>
  <c r="L103" i="8"/>
  <c r="K103" i="8"/>
  <c r="J103" i="8"/>
  <c r="I103" i="8"/>
  <c r="H103" i="8"/>
  <c r="G103" i="8"/>
  <c r="F103" i="8"/>
  <c r="E103" i="8"/>
  <c r="D103" i="8"/>
  <c r="AK102" i="8"/>
  <c r="AJ102" i="8"/>
  <c r="AI102" i="8"/>
  <c r="AH102" i="8"/>
  <c r="AG102" i="8"/>
  <c r="AF102" i="8"/>
  <c r="AE102" i="8"/>
  <c r="AD102" i="8"/>
  <c r="AC102" i="8"/>
  <c r="AB102" i="8"/>
  <c r="AA102" i="8"/>
  <c r="Z102" i="8"/>
  <c r="Y102" i="8"/>
  <c r="X102" i="8"/>
  <c r="W102" i="8"/>
  <c r="V102" i="8"/>
  <c r="U102" i="8"/>
  <c r="T102" i="8"/>
  <c r="S102" i="8"/>
  <c r="R102" i="8"/>
  <c r="Q102" i="8"/>
  <c r="P102" i="8"/>
  <c r="O102" i="8"/>
  <c r="N102" i="8"/>
  <c r="M102" i="8"/>
  <c r="L102" i="8"/>
  <c r="K102" i="8"/>
  <c r="J102" i="8"/>
  <c r="I102" i="8"/>
  <c r="H102" i="8"/>
  <c r="G102" i="8"/>
  <c r="F102" i="8"/>
  <c r="E102" i="8"/>
  <c r="D102" i="8"/>
  <c r="AK101" i="8"/>
  <c r="AJ101" i="8"/>
  <c r="AI101" i="8"/>
  <c r="AH101" i="8"/>
  <c r="AG101" i="8"/>
  <c r="AF101" i="8"/>
  <c r="AE101" i="8"/>
  <c r="AD101" i="8"/>
  <c r="AC101" i="8"/>
  <c r="AB101" i="8"/>
  <c r="AA101" i="8"/>
  <c r="Z101" i="8"/>
  <c r="Y101" i="8"/>
  <c r="X101" i="8"/>
  <c r="W101" i="8"/>
  <c r="V101" i="8"/>
  <c r="U101" i="8"/>
  <c r="T101" i="8"/>
  <c r="S101" i="8"/>
  <c r="R101" i="8"/>
  <c r="Q101" i="8"/>
  <c r="P101" i="8"/>
  <c r="O101" i="8"/>
  <c r="N101" i="8"/>
  <c r="M101" i="8"/>
  <c r="L101" i="8"/>
  <c r="K101" i="8"/>
  <c r="J101" i="8"/>
  <c r="I101" i="8"/>
  <c r="H101" i="8"/>
  <c r="G101" i="8"/>
  <c r="F101" i="8"/>
  <c r="E101" i="8"/>
  <c r="D101" i="8"/>
  <c r="AK100" i="8"/>
  <c r="AJ100" i="8"/>
  <c r="AI100" i="8"/>
  <c r="AH100" i="8"/>
  <c r="AG100" i="8"/>
  <c r="AF100" i="8"/>
  <c r="AE100" i="8"/>
  <c r="AD100" i="8"/>
  <c r="AC100" i="8"/>
  <c r="AB100" i="8"/>
  <c r="AA100" i="8"/>
  <c r="Z100" i="8"/>
  <c r="Y100" i="8"/>
  <c r="X100" i="8"/>
  <c r="W100" i="8"/>
  <c r="V100" i="8"/>
  <c r="U100" i="8"/>
  <c r="T100" i="8"/>
  <c r="S100" i="8"/>
  <c r="R100" i="8"/>
  <c r="Q100" i="8"/>
  <c r="P100" i="8"/>
  <c r="O100" i="8"/>
  <c r="N100" i="8"/>
  <c r="M100" i="8"/>
  <c r="L100" i="8"/>
  <c r="K100" i="8"/>
  <c r="J100" i="8"/>
  <c r="I100" i="8"/>
  <c r="H100" i="8"/>
  <c r="G100" i="8"/>
  <c r="F100" i="8"/>
  <c r="E100" i="8"/>
  <c r="D100" i="8"/>
  <c r="AK99" i="8"/>
  <c r="AJ99" i="8"/>
  <c r="AI99" i="8"/>
  <c r="AH99" i="8"/>
  <c r="AG99" i="8"/>
  <c r="AF99" i="8"/>
  <c r="AE99" i="8"/>
  <c r="AD99" i="8"/>
  <c r="AC99" i="8"/>
  <c r="AB99" i="8"/>
  <c r="AA99" i="8"/>
  <c r="Z99" i="8"/>
  <c r="Y99" i="8"/>
  <c r="X99" i="8"/>
  <c r="W99" i="8"/>
  <c r="V99" i="8"/>
  <c r="U99" i="8"/>
  <c r="T99" i="8"/>
  <c r="S99" i="8"/>
  <c r="R99" i="8"/>
  <c r="Q99" i="8"/>
  <c r="P99" i="8"/>
  <c r="O99" i="8"/>
  <c r="N99" i="8"/>
  <c r="M99" i="8"/>
  <c r="L99" i="8"/>
  <c r="K99" i="8"/>
  <c r="J99" i="8"/>
  <c r="I99" i="8"/>
  <c r="H99" i="8"/>
  <c r="G99" i="8"/>
  <c r="F99" i="8"/>
  <c r="E99" i="8"/>
  <c r="D99" i="8"/>
  <c r="AK98" i="8"/>
  <c r="AJ98" i="8"/>
  <c r="AI98" i="8"/>
  <c r="AH98" i="8"/>
  <c r="AG98" i="8"/>
  <c r="AF98" i="8"/>
  <c r="AE98" i="8"/>
  <c r="AD98" i="8"/>
  <c r="AC98" i="8"/>
  <c r="AB98" i="8"/>
  <c r="AA98" i="8"/>
  <c r="Z98" i="8"/>
  <c r="Y98" i="8"/>
  <c r="X98" i="8"/>
  <c r="W98" i="8"/>
  <c r="V98" i="8"/>
  <c r="U98" i="8"/>
  <c r="T98" i="8"/>
  <c r="S98" i="8"/>
  <c r="R98" i="8"/>
  <c r="Q98" i="8"/>
  <c r="P98" i="8"/>
  <c r="O98" i="8"/>
  <c r="N98" i="8"/>
  <c r="M98" i="8"/>
  <c r="L98" i="8"/>
  <c r="K98" i="8"/>
  <c r="J98" i="8"/>
  <c r="I98" i="8"/>
  <c r="H98" i="8"/>
  <c r="G98" i="8"/>
  <c r="F98" i="8"/>
  <c r="E98" i="8"/>
  <c r="D98" i="8"/>
  <c r="AK97" i="8"/>
  <c r="AJ97" i="8"/>
  <c r="AI97" i="8"/>
  <c r="AH97" i="8"/>
  <c r="AG97" i="8"/>
  <c r="AF97" i="8"/>
  <c r="AE97" i="8"/>
  <c r="AD97" i="8"/>
  <c r="AC97" i="8"/>
  <c r="AB97" i="8"/>
  <c r="AA97" i="8"/>
  <c r="Z97" i="8"/>
  <c r="Y97" i="8"/>
  <c r="X97" i="8"/>
  <c r="W97" i="8"/>
  <c r="V97" i="8"/>
  <c r="U97" i="8"/>
  <c r="T97" i="8"/>
  <c r="S97" i="8"/>
  <c r="R97" i="8"/>
  <c r="Q97" i="8"/>
  <c r="P97" i="8"/>
  <c r="O97" i="8"/>
  <c r="N97" i="8"/>
  <c r="M97" i="8"/>
  <c r="L97" i="8"/>
  <c r="K97" i="8"/>
  <c r="J97" i="8"/>
  <c r="I97" i="8"/>
  <c r="H97" i="8"/>
  <c r="G97" i="8"/>
  <c r="F97" i="8"/>
  <c r="E97" i="8"/>
  <c r="D97" i="8"/>
  <c r="AK96" i="8"/>
  <c r="AJ96" i="8"/>
  <c r="AI96" i="8"/>
  <c r="AH96" i="8"/>
  <c r="AG96" i="8"/>
  <c r="AF96" i="8"/>
  <c r="AE96" i="8"/>
  <c r="AD96" i="8"/>
  <c r="AC96" i="8"/>
  <c r="AB96" i="8"/>
  <c r="AA96" i="8"/>
  <c r="Z96" i="8"/>
  <c r="Y96" i="8"/>
  <c r="X96" i="8"/>
  <c r="W96" i="8"/>
  <c r="V96" i="8"/>
  <c r="U96" i="8"/>
  <c r="T96" i="8"/>
  <c r="S96" i="8"/>
  <c r="R96" i="8"/>
  <c r="Q96" i="8"/>
  <c r="P96" i="8"/>
  <c r="O96" i="8"/>
  <c r="N96" i="8"/>
  <c r="M96" i="8"/>
  <c r="L96" i="8"/>
  <c r="K96" i="8"/>
  <c r="J96" i="8"/>
  <c r="I96" i="8"/>
  <c r="H96" i="8"/>
  <c r="G96" i="8"/>
  <c r="F96" i="8"/>
  <c r="E96" i="8"/>
  <c r="D96" i="8"/>
  <c r="AK95" i="8"/>
  <c r="AJ95" i="8"/>
  <c r="AI95" i="8"/>
  <c r="AH95" i="8"/>
  <c r="AG95" i="8"/>
  <c r="AF95" i="8"/>
  <c r="AE95" i="8"/>
  <c r="AD95" i="8"/>
  <c r="AC95" i="8"/>
  <c r="AB95" i="8"/>
  <c r="AA95" i="8"/>
  <c r="Z95" i="8"/>
  <c r="Y95" i="8"/>
  <c r="X95" i="8"/>
  <c r="W95" i="8"/>
  <c r="V95" i="8"/>
  <c r="U95" i="8"/>
  <c r="T95" i="8"/>
  <c r="S95" i="8"/>
  <c r="R95" i="8"/>
  <c r="Q95" i="8"/>
  <c r="P95" i="8"/>
  <c r="O95" i="8"/>
  <c r="N95" i="8"/>
  <c r="M95" i="8"/>
  <c r="L95" i="8"/>
  <c r="K95" i="8"/>
  <c r="J95" i="8"/>
  <c r="I95" i="8"/>
  <c r="H95" i="8"/>
  <c r="G95" i="8"/>
  <c r="F95" i="8"/>
  <c r="E95" i="8"/>
  <c r="D95" i="8"/>
  <c r="AK94" i="8"/>
  <c r="AJ94" i="8"/>
  <c r="AI94" i="8"/>
  <c r="AH94" i="8"/>
  <c r="AG94" i="8"/>
  <c r="AF94" i="8"/>
  <c r="AE94" i="8"/>
  <c r="AD94" i="8"/>
  <c r="AC94" i="8"/>
  <c r="AB94" i="8"/>
  <c r="AA94" i="8"/>
  <c r="Z94" i="8"/>
  <c r="Y94" i="8"/>
  <c r="X94" i="8"/>
  <c r="W94" i="8"/>
  <c r="V94" i="8"/>
  <c r="U94" i="8"/>
  <c r="T94" i="8"/>
  <c r="S94" i="8"/>
  <c r="R94" i="8"/>
  <c r="Q94" i="8"/>
  <c r="P94" i="8"/>
  <c r="O94" i="8"/>
  <c r="N94" i="8"/>
  <c r="M94" i="8"/>
  <c r="L94" i="8"/>
  <c r="K94" i="8"/>
  <c r="J94" i="8"/>
  <c r="I94" i="8"/>
  <c r="H94" i="8"/>
  <c r="G94" i="8"/>
  <c r="F94" i="8"/>
  <c r="E94" i="8"/>
  <c r="D94" i="8"/>
  <c r="AK93" i="8"/>
  <c r="AJ93" i="8"/>
  <c r="AI93" i="8"/>
  <c r="AH93" i="8"/>
  <c r="AG93" i="8"/>
  <c r="AF93" i="8"/>
  <c r="AE93" i="8"/>
  <c r="AD93" i="8"/>
  <c r="AC93" i="8"/>
  <c r="AB93" i="8"/>
  <c r="AA93" i="8"/>
  <c r="Z93" i="8"/>
  <c r="Y93" i="8"/>
  <c r="X93" i="8"/>
  <c r="W93" i="8"/>
  <c r="V93" i="8"/>
  <c r="U93" i="8"/>
  <c r="T93" i="8"/>
  <c r="S93" i="8"/>
  <c r="R93" i="8"/>
  <c r="Q93" i="8"/>
  <c r="P93" i="8"/>
  <c r="O93" i="8"/>
  <c r="N93" i="8"/>
  <c r="M93" i="8"/>
  <c r="L93" i="8"/>
  <c r="K93" i="8"/>
  <c r="J93" i="8"/>
  <c r="I93" i="8"/>
  <c r="H93" i="8"/>
  <c r="G93" i="8"/>
  <c r="F93" i="8"/>
  <c r="E93" i="8"/>
  <c r="D93" i="8"/>
  <c r="AK92" i="8"/>
  <c r="AJ92" i="8"/>
  <c r="AI92" i="8"/>
  <c r="AH92" i="8"/>
  <c r="AG92" i="8"/>
  <c r="AF92" i="8"/>
  <c r="AE92" i="8"/>
  <c r="AD92" i="8"/>
  <c r="AC92" i="8"/>
  <c r="AB92" i="8"/>
  <c r="AA92" i="8"/>
  <c r="Z92" i="8"/>
  <c r="Y92" i="8"/>
  <c r="X92" i="8"/>
  <c r="W92" i="8"/>
  <c r="V92" i="8"/>
  <c r="U92" i="8"/>
  <c r="T92" i="8"/>
  <c r="S92" i="8"/>
  <c r="R92" i="8"/>
  <c r="Q92" i="8"/>
  <c r="P92" i="8"/>
  <c r="O92" i="8"/>
  <c r="N92" i="8"/>
  <c r="M92" i="8"/>
  <c r="L92" i="8"/>
  <c r="K92" i="8"/>
  <c r="J92" i="8"/>
  <c r="I92" i="8"/>
  <c r="H92" i="8"/>
  <c r="G92" i="8"/>
  <c r="F92" i="8"/>
  <c r="E92" i="8"/>
  <c r="D92" i="8"/>
  <c r="AK91" i="8"/>
  <c r="AJ91" i="8"/>
  <c r="AI91" i="8"/>
  <c r="AH91" i="8"/>
  <c r="AG91" i="8"/>
  <c r="AF91"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K90" i="8"/>
  <c r="AJ90" i="8"/>
  <c r="AI90" i="8"/>
  <c r="AH90" i="8"/>
  <c r="AG90" i="8"/>
  <c r="AF90" i="8"/>
  <c r="AE90" i="8"/>
  <c r="AD90" i="8"/>
  <c r="AC90" i="8"/>
  <c r="AB90" i="8"/>
  <c r="AA90" i="8"/>
  <c r="Z90" i="8"/>
  <c r="Y90" i="8"/>
  <c r="X90" i="8"/>
  <c r="W90" i="8"/>
  <c r="V90" i="8"/>
  <c r="U90" i="8"/>
  <c r="T90" i="8"/>
  <c r="S90" i="8"/>
  <c r="R90" i="8"/>
  <c r="Q90" i="8"/>
  <c r="P90" i="8"/>
  <c r="O90" i="8"/>
  <c r="N90" i="8"/>
  <c r="M90" i="8"/>
  <c r="L90" i="8"/>
  <c r="K90" i="8"/>
  <c r="J90" i="8"/>
  <c r="I90" i="8"/>
  <c r="H90" i="8"/>
  <c r="G90" i="8"/>
  <c r="F90" i="8"/>
  <c r="E90" i="8"/>
  <c r="D90" i="8"/>
  <c r="AK89" i="8"/>
  <c r="AJ89" i="8"/>
  <c r="AI89" i="8"/>
  <c r="AH89" i="8"/>
  <c r="AG89" i="8"/>
  <c r="AF89" i="8"/>
  <c r="AE89" i="8"/>
  <c r="AD89" i="8"/>
  <c r="AC89" i="8"/>
  <c r="AB89" i="8"/>
  <c r="AA89" i="8"/>
  <c r="Z89" i="8"/>
  <c r="Y89" i="8"/>
  <c r="X89" i="8"/>
  <c r="W89" i="8"/>
  <c r="V89" i="8"/>
  <c r="U89" i="8"/>
  <c r="T89" i="8"/>
  <c r="S89" i="8"/>
  <c r="R89" i="8"/>
  <c r="Q89" i="8"/>
  <c r="P89" i="8"/>
  <c r="O89" i="8"/>
  <c r="N89" i="8"/>
  <c r="M89" i="8"/>
  <c r="L89" i="8"/>
  <c r="K89" i="8"/>
  <c r="J89" i="8"/>
  <c r="I89" i="8"/>
  <c r="H89" i="8"/>
  <c r="G89" i="8"/>
  <c r="F89" i="8"/>
  <c r="E89" i="8"/>
  <c r="D89" i="8"/>
  <c r="AK88" i="8"/>
  <c r="AJ88" i="8"/>
  <c r="AI88" i="8"/>
  <c r="AH88" i="8"/>
  <c r="AG88" i="8"/>
  <c r="AF88" i="8"/>
  <c r="AE88" i="8"/>
  <c r="AD88" i="8"/>
  <c r="AC88" i="8"/>
  <c r="AB88" i="8"/>
  <c r="AA88" i="8"/>
  <c r="Z88" i="8"/>
  <c r="Y88" i="8"/>
  <c r="X88" i="8"/>
  <c r="W88" i="8"/>
  <c r="V88" i="8"/>
  <c r="U88" i="8"/>
  <c r="T88" i="8"/>
  <c r="S88" i="8"/>
  <c r="R88" i="8"/>
  <c r="Q88" i="8"/>
  <c r="P88" i="8"/>
  <c r="O88" i="8"/>
  <c r="N88" i="8"/>
  <c r="M88" i="8"/>
  <c r="L88" i="8"/>
  <c r="K88" i="8"/>
  <c r="J88" i="8"/>
  <c r="I88" i="8"/>
  <c r="H88" i="8"/>
  <c r="G88" i="8"/>
  <c r="F88" i="8"/>
  <c r="E88" i="8"/>
  <c r="D88" i="8"/>
  <c r="AK87" i="8"/>
  <c r="AJ87" i="8"/>
  <c r="AI87" i="8"/>
  <c r="AH87" i="8"/>
  <c r="AG87" i="8"/>
  <c r="AF87" i="8"/>
  <c r="AE87" i="8"/>
  <c r="AD87" i="8"/>
  <c r="AC87" i="8"/>
  <c r="AB87" i="8"/>
  <c r="AA87" i="8"/>
  <c r="Z87" i="8"/>
  <c r="Y87" i="8"/>
  <c r="X87" i="8"/>
  <c r="W87" i="8"/>
  <c r="V87" i="8"/>
  <c r="U87" i="8"/>
  <c r="T87" i="8"/>
  <c r="S87" i="8"/>
  <c r="R87" i="8"/>
  <c r="Q87" i="8"/>
  <c r="P87" i="8"/>
  <c r="O87" i="8"/>
  <c r="N87" i="8"/>
  <c r="M87" i="8"/>
  <c r="L87" i="8"/>
  <c r="K87" i="8"/>
  <c r="J87" i="8"/>
  <c r="I87" i="8"/>
  <c r="H87" i="8"/>
  <c r="G87" i="8"/>
  <c r="F87" i="8"/>
  <c r="E87" i="8"/>
  <c r="D87" i="8"/>
  <c r="AK86" i="8"/>
  <c r="AJ86" i="8"/>
  <c r="AI86" i="8"/>
  <c r="AH86" i="8"/>
  <c r="AG86" i="8"/>
  <c r="AF86" i="8"/>
  <c r="AE86" i="8"/>
  <c r="AD86" i="8"/>
  <c r="AC86" i="8"/>
  <c r="AB86" i="8"/>
  <c r="AA86" i="8"/>
  <c r="Z86" i="8"/>
  <c r="Y86" i="8"/>
  <c r="X86" i="8"/>
  <c r="W86" i="8"/>
  <c r="V86" i="8"/>
  <c r="U86" i="8"/>
  <c r="T86" i="8"/>
  <c r="S86" i="8"/>
  <c r="R86" i="8"/>
  <c r="Q86" i="8"/>
  <c r="P86" i="8"/>
  <c r="O86" i="8"/>
  <c r="N86" i="8"/>
  <c r="M86" i="8"/>
  <c r="L86" i="8"/>
  <c r="K86" i="8"/>
  <c r="J86" i="8"/>
  <c r="I86" i="8"/>
  <c r="H86" i="8"/>
  <c r="G86" i="8"/>
  <c r="F86" i="8"/>
  <c r="E86" i="8"/>
  <c r="D86" i="8"/>
  <c r="AK85" i="8"/>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I85" i="8"/>
  <c r="H85" i="8"/>
  <c r="G85" i="8"/>
  <c r="F85" i="8"/>
  <c r="E85" i="8"/>
  <c r="D85" i="8"/>
  <c r="AK84" i="8"/>
  <c r="AJ84" i="8"/>
  <c r="AI84" i="8"/>
  <c r="AH84" i="8"/>
  <c r="AG84" i="8"/>
  <c r="AF84" i="8"/>
  <c r="AE84" i="8"/>
  <c r="AD84" i="8"/>
  <c r="AC84" i="8"/>
  <c r="AB84" i="8"/>
  <c r="AA84" i="8"/>
  <c r="Z84" i="8"/>
  <c r="Y84" i="8"/>
  <c r="X84" i="8"/>
  <c r="W84" i="8"/>
  <c r="V84" i="8"/>
  <c r="U84" i="8"/>
  <c r="T84" i="8"/>
  <c r="S84" i="8"/>
  <c r="R84" i="8"/>
  <c r="Q84" i="8"/>
  <c r="P84" i="8"/>
  <c r="O84" i="8"/>
  <c r="N84" i="8"/>
  <c r="M84" i="8"/>
  <c r="L84" i="8"/>
  <c r="K84" i="8"/>
  <c r="J84" i="8"/>
  <c r="I84" i="8"/>
  <c r="H84" i="8"/>
  <c r="G84" i="8"/>
  <c r="F84" i="8"/>
  <c r="E84" i="8"/>
  <c r="D84" i="8"/>
  <c r="AK83" i="8"/>
  <c r="AJ83" i="8"/>
  <c r="AI83" i="8"/>
  <c r="AH83" i="8"/>
  <c r="AG83" i="8"/>
  <c r="AF83" i="8"/>
  <c r="AE83" i="8"/>
  <c r="AD83" i="8"/>
  <c r="AC83" i="8"/>
  <c r="AB83" i="8"/>
  <c r="AA83" i="8"/>
  <c r="Z83" i="8"/>
  <c r="Y83" i="8"/>
  <c r="X83" i="8"/>
  <c r="W83" i="8"/>
  <c r="V83" i="8"/>
  <c r="U83" i="8"/>
  <c r="T83" i="8"/>
  <c r="S83" i="8"/>
  <c r="R83" i="8"/>
  <c r="Q83" i="8"/>
  <c r="P83" i="8"/>
  <c r="O83" i="8"/>
  <c r="N83" i="8"/>
  <c r="M83" i="8"/>
  <c r="L83" i="8"/>
  <c r="K83" i="8"/>
  <c r="J83" i="8"/>
  <c r="I83" i="8"/>
  <c r="H83" i="8"/>
  <c r="G83" i="8"/>
  <c r="F83" i="8"/>
  <c r="E83" i="8"/>
  <c r="D83" i="8"/>
  <c r="AK82" i="8"/>
  <c r="AJ82" i="8"/>
  <c r="AI82" i="8"/>
  <c r="AH82" i="8"/>
  <c r="AG82" i="8"/>
  <c r="AF82" i="8"/>
  <c r="AE82" i="8"/>
  <c r="AD82" i="8"/>
  <c r="AC82" i="8"/>
  <c r="AB82" i="8"/>
  <c r="AA82" i="8"/>
  <c r="Z82" i="8"/>
  <c r="Y82" i="8"/>
  <c r="X82" i="8"/>
  <c r="W82" i="8"/>
  <c r="V82" i="8"/>
  <c r="U82" i="8"/>
  <c r="T82" i="8"/>
  <c r="S82" i="8"/>
  <c r="R82" i="8"/>
  <c r="Q82" i="8"/>
  <c r="P82" i="8"/>
  <c r="O82" i="8"/>
  <c r="N82" i="8"/>
  <c r="M82" i="8"/>
  <c r="L82" i="8"/>
  <c r="K82" i="8"/>
  <c r="J82" i="8"/>
  <c r="I82" i="8"/>
  <c r="H82" i="8"/>
  <c r="G82" i="8"/>
  <c r="F82" i="8"/>
  <c r="E82" i="8"/>
  <c r="D82" i="8"/>
  <c r="AK81" i="8"/>
  <c r="AJ81" i="8"/>
  <c r="AI81" i="8"/>
  <c r="AH81" i="8"/>
  <c r="AG81" i="8"/>
  <c r="AF81" i="8"/>
  <c r="AE81" i="8"/>
  <c r="AD81" i="8"/>
  <c r="AC81" i="8"/>
  <c r="AB81" i="8"/>
  <c r="AA81" i="8"/>
  <c r="Z81" i="8"/>
  <c r="Y81" i="8"/>
  <c r="X81" i="8"/>
  <c r="W81" i="8"/>
  <c r="V81" i="8"/>
  <c r="U81" i="8"/>
  <c r="T81" i="8"/>
  <c r="S81" i="8"/>
  <c r="R81" i="8"/>
  <c r="Q81" i="8"/>
  <c r="P81" i="8"/>
  <c r="O81" i="8"/>
  <c r="N81" i="8"/>
  <c r="M81" i="8"/>
  <c r="L81" i="8"/>
  <c r="K81" i="8"/>
  <c r="J81" i="8"/>
  <c r="I81" i="8"/>
  <c r="H81" i="8"/>
  <c r="G81" i="8"/>
  <c r="F81" i="8"/>
  <c r="E81" i="8"/>
  <c r="D81" i="8"/>
  <c r="AK80" i="8"/>
  <c r="AJ80" i="8"/>
  <c r="AI80" i="8"/>
  <c r="AH80" i="8"/>
  <c r="AG80" i="8"/>
  <c r="AF80" i="8"/>
  <c r="AE80" i="8"/>
  <c r="AD80" i="8"/>
  <c r="AC80" i="8"/>
  <c r="AB80" i="8"/>
  <c r="AA80" i="8"/>
  <c r="Z80" i="8"/>
  <c r="Y80" i="8"/>
  <c r="X80" i="8"/>
  <c r="W80" i="8"/>
  <c r="V80" i="8"/>
  <c r="U80" i="8"/>
  <c r="T80" i="8"/>
  <c r="S80" i="8"/>
  <c r="R80" i="8"/>
  <c r="Q80" i="8"/>
  <c r="P80" i="8"/>
  <c r="O80" i="8"/>
  <c r="N80" i="8"/>
  <c r="M80" i="8"/>
  <c r="L80" i="8"/>
  <c r="K80" i="8"/>
  <c r="J80" i="8"/>
  <c r="I80" i="8"/>
  <c r="H80" i="8"/>
  <c r="G80" i="8"/>
  <c r="F80" i="8"/>
  <c r="E80" i="8"/>
  <c r="D80" i="8"/>
  <c r="AK79" i="8"/>
  <c r="AJ79" i="8"/>
  <c r="AI79" i="8"/>
  <c r="AH79" i="8"/>
  <c r="AG79" i="8"/>
  <c r="AF79" i="8"/>
  <c r="AE79" i="8"/>
  <c r="AD79" i="8"/>
  <c r="AC79" i="8"/>
  <c r="AB79" i="8"/>
  <c r="AA79" i="8"/>
  <c r="Z79" i="8"/>
  <c r="Y79" i="8"/>
  <c r="X79" i="8"/>
  <c r="W79" i="8"/>
  <c r="V79" i="8"/>
  <c r="U79" i="8"/>
  <c r="T79" i="8"/>
  <c r="S79" i="8"/>
  <c r="R79" i="8"/>
  <c r="Q79" i="8"/>
  <c r="P79" i="8"/>
  <c r="O79" i="8"/>
  <c r="N79" i="8"/>
  <c r="M79" i="8"/>
  <c r="L79" i="8"/>
  <c r="K79" i="8"/>
  <c r="J79" i="8"/>
  <c r="I79" i="8"/>
  <c r="H79" i="8"/>
  <c r="G79" i="8"/>
  <c r="F79" i="8"/>
  <c r="E79" i="8"/>
  <c r="D79" i="8"/>
  <c r="AK78" i="8"/>
  <c r="AJ78" i="8"/>
  <c r="AI78" i="8"/>
  <c r="AH78" i="8"/>
  <c r="AG78" i="8"/>
  <c r="AF78" i="8"/>
  <c r="AE78" i="8"/>
  <c r="AD78" i="8"/>
  <c r="AC78" i="8"/>
  <c r="AB78" i="8"/>
  <c r="AA78" i="8"/>
  <c r="Z78" i="8"/>
  <c r="Y78" i="8"/>
  <c r="X78" i="8"/>
  <c r="W78" i="8"/>
  <c r="V78" i="8"/>
  <c r="U78" i="8"/>
  <c r="T78" i="8"/>
  <c r="S78" i="8"/>
  <c r="R78" i="8"/>
  <c r="Q78" i="8"/>
  <c r="P78" i="8"/>
  <c r="O78" i="8"/>
  <c r="N78" i="8"/>
  <c r="M78" i="8"/>
  <c r="L78" i="8"/>
  <c r="K78" i="8"/>
  <c r="J78" i="8"/>
  <c r="I78" i="8"/>
  <c r="H78" i="8"/>
  <c r="G78" i="8"/>
  <c r="F78" i="8"/>
  <c r="E78" i="8"/>
  <c r="D78" i="8"/>
  <c r="AK77" i="8"/>
  <c r="AJ77" i="8"/>
  <c r="AI77" i="8"/>
  <c r="AH77" i="8"/>
  <c r="AG77" i="8"/>
  <c r="AF77" i="8"/>
  <c r="AE77" i="8"/>
  <c r="AD77" i="8"/>
  <c r="AC77" i="8"/>
  <c r="AB77" i="8"/>
  <c r="AA77" i="8"/>
  <c r="Z77" i="8"/>
  <c r="Y77" i="8"/>
  <c r="X77" i="8"/>
  <c r="W77" i="8"/>
  <c r="V77" i="8"/>
  <c r="U77" i="8"/>
  <c r="T77" i="8"/>
  <c r="S77" i="8"/>
  <c r="R77" i="8"/>
  <c r="Q77" i="8"/>
  <c r="P77" i="8"/>
  <c r="O77" i="8"/>
  <c r="N77" i="8"/>
  <c r="M77" i="8"/>
  <c r="L77" i="8"/>
  <c r="K77" i="8"/>
  <c r="J77" i="8"/>
  <c r="I77" i="8"/>
  <c r="H77" i="8"/>
  <c r="G77" i="8"/>
  <c r="F77" i="8"/>
  <c r="E77" i="8"/>
  <c r="D77" i="8"/>
  <c r="AK76"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G76" i="8"/>
  <c r="F76" i="8"/>
  <c r="E76" i="8"/>
  <c r="D76" i="8"/>
  <c r="AK75" i="8"/>
  <c r="AJ75" i="8"/>
  <c r="AI75" i="8"/>
  <c r="AH75" i="8"/>
  <c r="AG75" i="8"/>
  <c r="AF75" i="8"/>
  <c r="AE75" i="8"/>
  <c r="AD75" i="8"/>
  <c r="AC75" i="8"/>
  <c r="AB75" i="8"/>
  <c r="AA75" i="8"/>
  <c r="Z75" i="8"/>
  <c r="Y75" i="8"/>
  <c r="X75" i="8"/>
  <c r="W75" i="8"/>
  <c r="V75" i="8"/>
  <c r="U75" i="8"/>
  <c r="T75" i="8"/>
  <c r="S75" i="8"/>
  <c r="R75" i="8"/>
  <c r="Q75" i="8"/>
  <c r="P75" i="8"/>
  <c r="O75" i="8"/>
  <c r="N75" i="8"/>
  <c r="M75" i="8"/>
  <c r="L75" i="8"/>
  <c r="K75" i="8"/>
  <c r="J75" i="8"/>
  <c r="I75" i="8"/>
  <c r="H75" i="8"/>
  <c r="G75" i="8"/>
  <c r="F75" i="8"/>
  <c r="E75" i="8"/>
  <c r="D75" i="8"/>
  <c r="AK74" i="8"/>
  <c r="AJ74" i="8"/>
  <c r="AI74" i="8"/>
  <c r="AH74" i="8"/>
  <c r="AG74" i="8"/>
  <c r="AF74" i="8"/>
  <c r="AE74" i="8"/>
  <c r="AD74" i="8"/>
  <c r="AC74" i="8"/>
  <c r="AB74" i="8"/>
  <c r="AA74" i="8"/>
  <c r="Z74" i="8"/>
  <c r="Y74" i="8"/>
  <c r="X74" i="8"/>
  <c r="W74" i="8"/>
  <c r="V74" i="8"/>
  <c r="U74" i="8"/>
  <c r="T74" i="8"/>
  <c r="S74" i="8"/>
  <c r="R74" i="8"/>
  <c r="Q74" i="8"/>
  <c r="P74" i="8"/>
  <c r="O74" i="8"/>
  <c r="N74" i="8"/>
  <c r="M74" i="8"/>
  <c r="L74" i="8"/>
  <c r="K74" i="8"/>
  <c r="J74" i="8"/>
  <c r="I74" i="8"/>
  <c r="H74" i="8"/>
  <c r="G74" i="8"/>
  <c r="F74" i="8"/>
  <c r="E74" i="8"/>
  <c r="D74" i="8"/>
  <c r="AK73" i="8"/>
  <c r="AJ73" i="8"/>
  <c r="AI73" i="8"/>
  <c r="AH73" i="8"/>
  <c r="AG73" i="8"/>
  <c r="AF73" i="8"/>
  <c r="AE73" i="8"/>
  <c r="AD73" i="8"/>
  <c r="AC73" i="8"/>
  <c r="AB73" i="8"/>
  <c r="AA73" i="8"/>
  <c r="Z73" i="8"/>
  <c r="Y73" i="8"/>
  <c r="X73" i="8"/>
  <c r="W73" i="8"/>
  <c r="V73" i="8"/>
  <c r="U73" i="8"/>
  <c r="T73" i="8"/>
  <c r="S73" i="8"/>
  <c r="R73" i="8"/>
  <c r="Q73" i="8"/>
  <c r="P73" i="8"/>
  <c r="O73" i="8"/>
  <c r="N73" i="8"/>
  <c r="M73" i="8"/>
  <c r="L73" i="8"/>
  <c r="K73" i="8"/>
  <c r="J73" i="8"/>
  <c r="I73" i="8"/>
  <c r="H73" i="8"/>
  <c r="G73" i="8"/>
  <c r="F73" i="8"/>
  <c r="E73" i="8"/>
  <c r="D73" i="8"/>
  <c r="AK72" i="8"/>
  <c r="AJ72" i="8"/>
  <c r="AI72" i="8"/>
  <c r="AH72" i="8"/>
  <c r="AG72" i="8"/>
  <c r="AF72" i="8"/>
  <c r="AE72" i="8"/>
  <c r="AD72" i="8"/>
  <c r="AC72" i="8"/>
  <c r="AB72" i="8"/>
  <c r="AA72" i="8"/>
  <c r="Z72" i="8"/>
  <c r="Y72" i="8"/>
  <c r="X72" i="8"/>
  <c r="W72" i="8"/>
  <c r="V72" i="8"/>
  <c r="U72" i="8"/>
  <c r="T72" i="8"/>
  <c r="S72" i="8"/>
  <c r="R72" i="8"/>
  <c r="Q72" i="8"/>
  <c r="P72" i="8"/>
  <c r="O72" i="8"/>
  <c r="N72" i="8"/>
  <c r="M72" i="8"/>
  <c r="L72" i="8"/>
  <c r="K72" i="8"/>
  <c r="J72" i="8"/>
  <c r="I72" i="8"/>
  <c r="H72" i="8"/>
  <c r="G72" i="8"/>
  <c r="F72" i="8"/>
  <c r="E72" i="8"/>
  <c r="D72" i="8"/>
  <c r="AK71" i="8"/>
  <c r="AJ71" i="8"/>
  <c r="AI71" i="8"/>
  <c r="AH71" i="8"/>
  <c r="AG71" i="8"/>
  <c r="AF71" i="8"/>
  <c r="AE71" i="8"/>
  <c r="AD71" i="8"/>
  <c r="AC71" i="8"/>
  <c r="AB71" i="8"/>
  <c r="AA71" i="8"/>
  <c r="Z71" i="8"/>
  <c r="Y71" i="8"/>
  <c r="X71" i="8"/>
  <c r="W71" i="8"/>
  <c r="V71" i="8"/>
  <c r="U71" i="8"/>
  <c r="T71" i="8"/>
  <c r="S71" i="8"/>
  <c r="R71" i="8"/>
  <c r="Q71" i="8"/>
  <c r="P71" i="8"/>
  <c r="O71" i="8"/>
  <c r="N71" i="8"/>
  <c r="M71" i="8"/>
  <c r="L71" i="8"/>
  <c r="K71" i="8"/>
  <c r="J71" i="8"/>
  <c r="I71" i="8"/>
  <c r="H71" i="8"/>
  <c r="G71" i="8"/>
  <c r="F71" i="8"/>
  <c r="E71" i="8"/>
  <c r="D71" i="8"/>
  <c r="AK70" i="8"/>
  <c r="AJ70" i="8"/>
  <c r="AI70" i="8"/>
  <c r="AH70" i="8"/>
  <c r="AG70" i="8"/>
  <c r="AF70" i="8"/>
  <c r="AE70" i="8"/>
  <c r="AD70" i="8"/>
  <c r="AC70" i="8"/>
  <c r="AB70" i="8"/>
  <c r="AA70" i="8"/>
  <c r="Z70" i="8"/>
  <c r="Y70" i="8"/>
  <c r="X70" i="8"/>
  <c r="W70" i="8"/>
  <c r="V70" i="8"/>
  <c r="U70" i="8"/>
  <c r="T70" i="8"/>
  <c r="S70" i="8"/>
  <c r="R70" i="8"/>
  <c r="Q70" i="8"/>
  <c r="P70" i="8"/>
  <c r="O70" i="8"/>
  <c r="N70" i="8"/>
  <c r="M70" i="8"/>
  <c r="L70" i="8"/>
  <c r="K70" i="8"/>
  <c r="J70" i="8"/>
  <c r="I70" i="8"/>
  <c r="H70" i="8"/>
  <c r="G70" i="8"/>
  <c r="F70" i="8"/>
  <c r="E70" i="8"/>
  <c r="D70" i="8"/>
  <c r="AK69" i="8"/>
  <c r="AJ69" i="8"/>
  <c r="AI69" i="8"/>
  <c r="AH69" i="8"/>
  <c r="AG69" i="8"/>
  <c r="AF69"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K68"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G68" i="8"/>
  <c r="F68" i="8"/>
  <c r="E68" i="8"/>
  <c r="D68" i="8"/>
  <c r="AK67" i="8"/>
  <c r="AJ67"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AK66" i="8"/>
  <c r="AJ66" i="8"/>
  <c r="AI66" i="8"/>
  <c r="AH66"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AK65" i="8"/>
  <c r="AJ65" i="8"/>
  <c r="AI65" i="8"/>
  <c r="AH65" i="8"/>
  <c r="AG65" i="8"/>
  <c r="AF65" i="8"/>
  <c r="AE65" i="8"/>
  <c r="AD65" i="8"/>
  <c r="AC65" i="8"/>
  <c r="AB65" i="8"/>
  <c r="AA65" i="8"/>
  <c r="Z65" i="8"/>
  <c r="Y65" i="8"/>
  <c r="X65" i="8"/>
  <c r="W65" i="8"/>
  <c r="V65" i="8"/>
  <c r="U65" i="8"/>
  <c r="T65" i="8"/>
  <c r="S65" i="8"/>
  <c r="R65" i="8"/>
  <c r="Q65" i="8"/>
  <c r="P65" i="8"/>
  <c r="O65" i="8"/>
  <c r="N65" i="8"/>
  <c r="M65" i="8"/>
  <c r="L65" i="8"/>
  <c r="K65" i="8"/>
  <c r="J65" i="8"/>
  <c r="I65" i="8"/>
  <c r="H65" i="8"/>
  <c r="G65" i="8"/>
  <c r="F65" i="8"/>
  <c r="E65" i="8"/>
  <c r="D65" i="8"/>
  <c r="AK64" i="8"/>
  <c r="AJ64" i="8"/>
  <c r="AI64" i="8"/>
  <c r="AH64" i="8"/>
  <c r="AG64" i="8"/>
  <c r="AF64" i="8"/>
  <c r="AE64" i="8"/>
  <c r="AD64" i="8"/>
  <c r="AC64" i="8"/>
  <c r="AB64" i="8"/>
  <c r="AA64" i="8"/>
  <c r="Z64" i="8"/>
  <c r="Y64" i="8"/>
  <c r="X64" i="8"/>
  <c r="W64" i="8"/>
  <c r="V64" i="8"/>
  <c r="U64" i="8"/>
  <c r="T64" i="8"/>
  <c r="S64" i="8"/>
  <c r="R64" i="8"/>
  <c r="Q64" i="8"/>
  <c r="P64" i="8"/>
  <c r="O64" i="8"/>
  <c r="N64" i="8"/>
  <c r="M64" i="8"/>
  <c r="L64" i="8"/>
  <c r="K64" i="8"/>
  <c r="J64" i="8"/>
  <c r="I64" i="8"/>
  <c r="H64" i="8"/>
  <c r="G64" i="8"/>
  <c r="F64" i="8"/>
  <c r="E64" i="8"/>
  <c r="D64" i="8"/>
  <c r="AK63" i="8"/>
  <c r="AJ63" i="8"/>
  <c r="AI63" i="8"/>
  <c r="AH63" i="8"/>
  <c r="AG63" i="8"/>
  <c r="AF63" i="8"/>
  <c r="AE63" i="8"/>
  <c r="AD63" i="8"/>
  <c r="AC63" i="8"/>
  <c r="AB63" i="8"/>
  <c r="AA63" i="8"/>
  <c r="Z63" i="8"/>
  <c r="Y63" i="8"/>
  <c r="X63" i="8"/>
  <c r="W63" i="8"/>
  <c r="V63" i="8"/>
  <c r="U63" i="8"/>
  <c r="T63" i="8"/>
  <c r="S63" i="8"/>
  <c r="R63" i="8"/>
  <c r="Q63" i="8"/>
  <c r="P63" i="8"/>
  <c r="O63" i="8"/>
  <c r="N63" i="8"/>
  <c r="M63" i="8"/>
  <c r="L63" i="8"/>
  <c r="K63" i="8"/>
  <c r="J63" i="8"/>
  <c r="I63" i="8"/>
  <c r="H63" i="8"/>
  <c r="G63" i="8"/>
  <c r="F63" i="8"/>
  <c r="E63" i="8"/>
  <c r="D63" i="8"/>
  <c r="AK62" i="8"/>
  <c r="AJ62" i="8"/>
  <c r="AI62" i="8"/>
  <c r="AH62" i="8"/>
  <c r="AG62" i="8"/>
  <c r="AF62" i="8"/>
  <c r="AE62" i="8"/>
  <c r="AD62" i="8"/>
  <c r="AC62" i="8"/>
  <c r="AB62" i="8"/>
  <c r="AA62" i="8"/>
  <c r="Z62" i="8"/>
  <c r="Y62" i="8"/>
  <c r="X62" i="8"/>
  <c r="W62" i="8"/>
  <c r="V62" i="8"/>
  <c r="U62" i="8"/>
  <c r="T62" i="8"/>
  <c r="S62" i="8"/>
  <c r="R62" i="8"/>
  <c r="Q62" i="8"/>
  <c r="P62" i="8"/>
  <c r="O62" i="8"/>
  <c r="N62" i="8"/>
  <c r="M62" i="8"/>
  <c r="L62" i="8"/>
  <c r="K62" i="8"/>
  <c r="J62" i="8"/>
  <c r="I62" i="8"/>
  <c r="H62" i="8"/>
  <c r="G62" i="8"/>
  <c r="F62" i="8"/>
  <c r="E62" i="8"/>
  <c r="D62" i="8"/>
  <c r="AK61" i="8"/>
  <c r="AJ61" i="8"/>
  <c r="AI61" i="8"/>
  <c r="AH61" i="8"/>
  <c r="AG61" i="8"/>
  <c r="AF61" i="8"/>
  <c r="AE61" i="8"/>
  <c r="AD61" i="8"/>
  <c r="AC61" i="8"/>
  <c r="AB61" i="8"/>
  <c r="AA61" i="8"/>
  <c r="Z61" i="8"/>
  <c r="Y61" i="8"/>
  <c r="X61" i="8"/>
  <c r="W61" i="8"/>
  <c r="V61" i="8"/>
  <c r="U61" i="8"/>
  <c r="T61" i="8"/>
  <c r="S61" i="8"/>
  <c r="R61" i="8"/>
  <c r="Q61" i="8"/>
  <c r="P61" i="8"/>
  <c r="O61" i="8"/>
  <c r="N61" i="8"/>
  <c r="M61" i="8"/>
  <c r="L61" i="8"/>
  <c r="K61" i="8"/>
  <c r="J61" i="8"/>
  <c r="I61" i="8"/>
  <c r="H61" i="8"/>
  <c r="G61" i="8"/>
  <c r="F61" i="8"/>
  <c r="E61" i="8"/>
  <c r="D61" i="8"/>
  <c r="AK60"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60" i="8"/>
  <c r="AK59" i="8"/>
  <c r="AJ59" i="8"/>
  <c r="AI59" i="8"/>
  <c r="AH59" i="8"/>
  <c r="AG59" i="8"/>
  <c r="AF59" i="8"/>
  <c r="AE59" i="8"/>
  <c r="AD59" i="8"/>
  <c r="AC59" i="8"/>
  <c r="AB59" i="8"/>
  <c r="AA59" i="8"/>
  <c r="Z59" i="8"/>
  <c r="Y59" i="8"/>
  <c r="X59" i="8"/>
  <c r="W59" i="8"/>
  <c r="V59" i="8"/>
  <c r="U59" i="8"/>
  <c r="T59" i="8"/>
  <c r="S59" i="8"/>
  <c r="R59" i="8"/>
  <c r="Q59" i="8"/>
  <c r="P59" i="8"/>
  <c r="O59" i="8"/>
  <c r="N59" i="8"/>
  <c r="M59" i="8"/>
  <c r="L59" i="8"/>
  <c r="K59" i="8"/>
  <c r="J59" i="8"/>
  <c r="I59" i="8"/>
  <c r="H59" i="8"/>
  <c r="G59" i="8"/>
  <c r="F59" i="8"/>
  <c r="E59" i="8"/>
  <c r="D59" i="8"/>
  <c r="AK58" i="8"/>
  <c r="AJ58" i="8"/>
  <c r="AI58" i="8"/>
  <c r="AH58" i="8"/>
  <c r="AG58" i="8"/>
  <c r="AF58" i="8"/>
  <c r="AE58" i="8"/>
  <c r="AD58" i="8"/>
  <c r="AC58" i="8"/>
  <c r="AB58" i="8"/>
  <c r="AA58" i="8"/>
  <c r="Z58" i="8"/>
  <c r="Y58" i="8"/>
  <c r="X58" i="8"/>
  <c r="W58" i="8"/>
  <c r="V58" i="8"/>
  <c r="U58" i="8"/>
  <c r="T58" i="8"/>
  <c r="S58" i="8"/>
  <c r="R58" i="8"/>
  <c r="Q58" i="8"/>
  <c r="P58" i="8"/>
  <c r="O58" i="8"/>
  <c r="N58" i="8"/>
  <c r="M58" i="8"/>
  <c r="L58" i="8"/>
  <c r="K58" i="8"/>
  <c r="J58" i="8"/>
  <c r="I58" i="8"/>
  <c r="H58" i="8"/>
  <c r="G58" i="8"/>
  <c r="F58" i="8"/>
  <c r="E58" i="8"/>
  <c r="D58" i="8"/>
  <c r="AK57" i="8"/>
  <c r="AJ57" i="8"/>
  <c r="AI57" i="8"/>
  <c r="AH57"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AK56" i="8"/>
  <c r="AJ56" i="8"/>
  <c r="AI56" i="8"/>
  <c r="AH56" i="8"/>
  <c r="AG56" i="8"/>
  <c r="AF56" i="8"/>
  <c r="AE56" i="8"/>
  <c r="AD56" i="8"/>
  <c r="AC56" i="8"/>
  <c r="AB56" i="8"/>
  <c r="AA56" i="8"/>
  <c r="Z56" i="8"/>
  <c r="Y56" i="8"/>
  <c r="X56" i="8"/>
  <c r="W56" i="8"/>
  <c r="V56" i="8"/>
  <c r="U56" i="8"/>
  <c r="T56" i="8"/>
  <c r="S56" i="8"/>
  <c r="R56" i="8"/>
  <c r="Q56" i="8"/>
  <c r="P56" i="8"/>
  <c r="O56" i="8"/>
  <c r="N56" i="8"/>
  <c r="M56" i="8"/>
  <c r="L56" i="8"/>
  <c r="K56" i="8"/>
  <c r="J56" i="8"/>
  <c r="I56" i="8"/>
  <c r="H56" i="8"/>
  <c r="G56" i="8"/>
  <c r="F56" i="8"/>
  <c r="E56" i="8"/>
  <c r="D56" i="8"/>
  <c r="AK55" i="8"/>
  <c r="AJ55" i="8"/>
  <c r="AI55" i="8"/>
  <c r="AH55" i="8"/>
  <c r="AG55" i="8"/>
  <c r="AF55" i="8"/>
  <c r="AE55" i="8"/>
  <c r="AD55" i="8"/>
  <c r="AC55" i="8"/>
  <c r="AB55" i="8"/>
  <c r="AA55" i="8"/>
  <c r="Z55" i="8"/>
  <c r="Y55" i="8"/>
  <c r="X55" i="8"/>
  <c r="W55" i="8"/>
  <c r="V55" i="8"/>
  <c r="U55" i="8"/>
  <c r="T55" i="8"/>
  <c r="S55" i="8"/>
  <c r="R55" i="8"/>
  <c r="Q55" i="8"/>
  <c r="P55" i="8"/>
  <c r="O55" i="8"/>
  <c r="N55" i="8"/>
  <c r="M55" i="8"/>
  <c r="L55" i="8"/>
  <c r="K55" i="8"/>
  <c r="J55" i="8"/>
  <c r="I55" i="8"/>
  <c r="H55" i="8"/>
  <c r="G55" i="8"/>
  <c r="F55" i="8"/>
  <c r="E55" i="8"/>
  <c r="D55" i="8"/>
  <c r="AK54" i="8"/>
  <c r="AJ54" i="8"/>
  <c r="AI54" i="8"/>
  <c r="AH54" i="8"/>
  <c r="AG54" i="8"/>
  <c r="AF54" i="8"/>
  <c r="AE54" i="8"/>
  <c r="AD54" i="8"/>
  <c r="AC54" i="8"/>
  <c r="AB54" i="8"/>
  <c r="AA54" i="8"/>
  <c r="Z54" i="8"/>
  <c r="Y54" i="8"/>
  <c r="X54" i="8"/>
  <c r="W54" i="8"/>
  <c r="V54" i="8"/>
  <c r="U54" i="8"/>
  <c r="T54" i="8"/>
  <c r="S54" i="8"/>
  <c r="R54" i="8"/>
  <c r="Q54" i="8"/>
  <c r="P54" i="8"/>
  <c r="O54" i="8"/>
  <c r="N54" i="8"/>
  <c r="M54" i="8"/>
  <c r="L54" i="8"/>
  <c r="K54" i="8"/>
  <c r="J54" i="8"/>
  <c r="I54" i="8"/>
  <c r="H54" i="8"/>
  <c r="G54" i="8"/>
  <c r="F54" i="8"/>
  <c r="E54" i="8"/>
  <c r="D54"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AK52" i="8"/>
  <c r="AJ52" i="8"/>
  <c r="AI52" i="8"/>
  <c r="AH52" i="8"/>
  <c r="AG52" i="8"/>
  <c r="AF52" i="8"/>
  <c r="AE52" i="8"/>
  <c r="AD52" i="8"/>
  <c r="AC52" i="8"/>
  <c r="AB52" i="8"/>
  <c r="AA52" i="8"/>
  <c r="Z52" i="8"/>
  <c r="Y52" i="8"/>
  <c r="X52" i="8"/>
  <c r="W52" i="8"/>
  <c r="V52" i="8"/>
  <c r="U52" i="8"/>
  <c r="T52" i="8"/>
  <c r="S52" i="8"/>
  <c r="R52" i="8"/>
  <c r="Q52" i="8"/>
  <c r="P52" i="8"/>
  <c r="O52" i="8"/>
  <c r="N52" i="8"/>
  <c r="M52" i="8"/>
  <c r="L52" i="8"/>
  <c r="K52" i="8"/>
  <c r="J52" i="8"/>
  <c r="I52" i="8"/>
  <c r="H52" i="8"/>
  <c r="G52" i="8"/>
  <c r="F52" i="8"/>
  <c r="E52" i="8"/>
  <c r="D52"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AK45" i="8"/>
  <c r="AJ45" i="8"/>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G45" i="8"/>
  <c r="F45" i="8"/>
  <c r="E45" i="8"/>
  <c r="D45" i="8"/>
  <c r="AK44" i="8"/>
  <c r="AJ44" i="8"/>
  <c r="AI44" i="8"/>
  <c r="AH44" i="8"/>
  <c r="AG44" i="8"/>
  <c r="AF44" i="8"/>
  <c r="AE44" i="8"/>
  <c r="AD44" i="8"/>
  <c r="AC44" i="8"/>
  <c r="AB44" i="8"/>
  <c r="AA44" i="8"/>
  <c r="Z44" i="8"/>
  <c r="Y44" i="8"/>
  <c r="X44" i="8"/>
  <c r="W44" i="8"/>
  <c r="V44" i="8"/>
  <c r="U44" i="8"/>
  <c r="T44" i="8"/>
  <c r="S44" i="8"/>
  <c r="R44" i="8"/>
  <c r="Q44" i="8"/>
  <c r="P44" i="8"/>
  <c r="O44" i="8"/>
  <c r="N44" i="8"/>
  <c r="M44" i="8"/>
  <c r="L44" i="8"/>
  <c r="K44" i="8"/>
  <c r="J44" i="8"/>
  <c r="I44" i="8"/>
  <c r="H44" i="8"/>
  <c r="G44" i="8"/>
  <c r="F44" i="8"/>
  <c r="E44" i="8"/>
  <c r="D44" i="8"/>
  <c r="AK43" i="8"/>
  <c r="AJ43" i="8"/>
  <c r="AI43" i="8"/>
  <c r="AH43" i="8"/>
  <c r="AG43" i="8"/>
  <c r="AF43" i="8"/>
  <c r="AE43" i="8"/>
  <c r="AD43" i="8"/>
  <c r="AC43" i="8"/>
  <c r="AB43" i="8"/>
  <c r="AA43" i="8"/>
  <c r="Z43" i="8"/>
  <c r="Y43" i="8"/>
  <c r="X43" i="8"/>
  <c r="W43" i="8"/>
  <c r="V43" i="8"/>
  <c r="U43" i="8"/>
  <c r="T43" i="8"/>
  <c r="S43" i="8"/>
  <c r="R43" i="8"/>
  <c r="Q43" i="8"/>
  <c r="P43" i="8"/>
  <c r="O43" i="8"/>
  <c r="N43" i="8"/>
  <c r="M43" i="8"/>
  <c r="L43" i="8"/>
  <c r="K43" i="8"/>
  <c r="J43" i="8"/>
  <c r="I43" i="8"/>
  <c r="H43" i="8"/>
  <c r="G43" i="8"/>
  <c r="F43" i="8"/>
  <c r="E43" i="8"/>
  <c r="D43" i="8"/>
  <c r="AK42" i="8"/>
  <c r="AJ42" i="8"/>
  <c r="AI42" i="8"/>
  <c r="AH42" i="8"/>
  <c r="AG42" i="8"/>
  <c r="AF42" i="8"/>
  <c r="AE42" i="8"/>
  <c r="AD42" i="8"/>
  <c r="AC42" i="8"/>
  <c r="AB42" i="8"/>
  <c r="AA42" i="8"/>
  <c r="Z42" i="8"/>
  <c r="Y42" i="8"/>
  <c r="X42" i="8"/>
  <c r="W42" i="8"/>
  <c r="V42" i="8"/>
  <c r="U42" i="8"/>
  <c r="T42" i="8"/>
  <c r="S42" i="8"/>
  <c r="R42" i="8"/>
  <c r="Q42" i="8"/>
  <c r="P42" i="8"/>
  <c r="O42" i="8"/>
  <c r="N42" i="8"/>
  <c r="M42" i="8"/>
  <c r="L42" i="8"/>
  <c r="K42" i="8"/>
  <c r="J42" i="8"/>
  <c r="I42" i="8"/>
  <c r="H42" i="8"/>
  <c r="G42" i="8"/>
  <c r="F42" i="8"/>
  <c r="E42" i="8"/>
  <c r="D42"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AK40"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AK38" i="8"/>
  <c r="AJ38" i="8"/>
  <c r="AI38" i="8"/>
  <c r="AH38" i="8"/>
  <c r="AG38" i="8"/>
  <c r="AF38" i="8"/>
  <c r="AE38" i="8"/>
  <c r="AD38" i="8"/>
  <c r="AC38" i="8"/>
  <c r="AB38" i="8"/>
  <c r="AA38" i="8"/>
  <c r="Z38" i="8"/>
  <c r="Y38" i="8"/>
  <c r="X38" i="8"/>
  <c r="W38" i="8"/>
  <c r="V38" i="8"/>
  <c r="U38" i="8"/>
  <c r="T38" i="8"/>
  <c r="S38" i="8"/>
  <c r="R38" i="8"/>
  <c r="Q38" i="8"/>
  <c r="P38" i="8"/>
  <c r="O38" i="8"/>
  <c r="N38" i="8"/>
  <c r="M38" i="8"/>
  <c r="L38" i="8"/>
  <c r="K38" i="8"/>
  <c r="J38" i="8"/>
  <c r="I38" i="8"/>
  <c r="H38" i="8"/>
  <c r="G38" i="8"/>
  <c r="F38" i="8"/>
  <c r="E38" i="8"/>
  <c r="D38"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AK36" i="8"/>
  <c r="AJ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E36" i="8"/>
  <c r="D36" i="8"/>
  <c r="AK35" i="8"/>
  <c r="AJ35" i="8"/>
  <c r="AI35" i="8"/>
  <c r="AH35"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AK34" i="8"/>
  <c r="AJ34" i="8"/>
  <c r="AI34" i="8"/>
  <c r="AH34" i="8"/>
  <c r="AG34" i="8"/>
  <c r="AF34" i="8"/>
  <c r="AE34" i="8"/>
  <c r="AD34" i="8"/>
  <c r="AC34" i="8"/>
  <c r="AB34" i="8"/>
  <c r="AA34" i="8"/>
  <c r="Z34" i="8"/>
  <c r="Y34" i="8"/>
  <c r="X34" i="8"/>
  <c r="W34" i="8"/>
  <c r="V34" i="8"/>
  <c r="U34" i="8"/>
  <c r="T34" i="8"/>
  <c r="S34" i="8"/>
  <c r="R34" i="8"/>
  <c r="Q34" i="8"/>
  <c r="P34" i="8"/>
  <c r="O34" i="8"/>
  <c r="N34" i="8"/>
  <c r="M34" i="8"/>
  <c r="L34" i="8"/>
  <c r="K34" i="8"/>
  <c r="J34" i="8"/>
  <c r="I34" i="8"/>
  <c r="H34" i="8"/>
  <c r="G34" i="8"/>
  <c r="F34" i="8"/>
  <c r="E34" i="8"/>
  <c r="D34"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AK32" i="8"/>
  <c r="AJ32" i="8"/>
  <c r="AI32"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AK31" i="8"/>
  <c r="AJ31" i="8"/>
  <c r="AI31" i="8"/>
  <c r="AH31" i="8"/>
  <c r="AG31" i="8"/>
  <c r="AF31" i="8"/>
  <c r="AE31" i="8"/>
  <c r="AD31" i="8"/>
  <c r="AC31" i="8"/>
  <c r="AB31" i="8"/>
  <c r="AA31" i="8"/>
  <c r="Z31" i="8"/>
  <c r="Y31" i="8"/>
  <c r="X31" i="8"/>
  <c r="W31" i="8"/>
  <c r="V31" i="8"/>
  <c r="U31" i="8"/>
  <c r="T31" i="8"/>
  <c r="S31" i="8"/>
  <c r="R31" i="8"/>
  <c r="Q31" i="8"/>
  <c r="P31" i="8"/>
  <c r="O31" i="8"/>
  <c r="N31" i="8"/>
  <c r="M31" i="8"/>
  <c r="L31" i="8"/>
  <c r="K31" i="8"/>
  <c r="J31" i="8"/>
  <c r="I31" i="8"/>
  <c r="H31" i="8"/>
  <c r="G31" i="8"/>
  <c r="F31" i="8"/>
  <c r="E31" i="8"/>
  <c r="D31" i="8"/>
  <c r="AK30"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AK29" i="8"/>
  <c r="AJ29" i="8"/>
  <c r="AI29" i="8"/>
  <c r="AH29"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E28" i="8"/>
  <c r="D28" i="8"/>
  <c r="AK27" i="8"/>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H27" i="8"/>
  <c r="G27" i="8"/>
  <c r="F27" i="8"/>
  <c r="E27" i="8"/>
  <c r="D27"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D20"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AK13" i="8"/>
  <c r="AJ13"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D13"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M226" i="19" l="1"/>
  <c r="O226" i="19"/>
  <c r="N226" i="19"/>
  <c r="D81" i="21" l="1"/>
  <c r="Q21" i="20"/>
  <c r="P21" i="20"/>
  <c r="O21" i="20"/>
  <c r="N21" i="20"/>
  <c r="M21" i="20"/>
  <c r="Q17" i="20"/>
  <c r="Q18" i="20"/>
  <c r="P18" i="20"/>
  <c r="O17" i="20"/>
  <c r="Q16" i="20"/>
  <c r="P16" i="20"/>
  <c r="P491" i="26" l="1"/>
  <c r="O491" i="26"/>
  <c r="N491" i="26"/>
  <c r="M491" i="26"/>
  <c r="O9584" i="25"/>
  <c r="N9584" i="25"/>
  <c r="F36" i="27" l="1"/>
  <c r="H8" i="27"/>
  <c r="A5" i="27"/>
  <c r="A4" i="27"/>
  <c r="H81" i="21"/>
  <c r="G81" i="21"/>
  <c r="F81" i="21"/>
  <c r="E81" i="21"/>
  <c r="A5" i="21"/>
  <c r="A4" i="21"/>
  <c r="P15" i="20"/>
  <c r="Q15" i="20" s="1"/>
  <c r="P14" i="20"/>
  <c r="Q14" i="20" s="1"/>
  <c r="P13" i="20"/>
  <c r="Q13" i="20" s="1"/>
  <c r="Q12" i="20"/>
  <c r="P12" i="20"/>
  <c r="O11" i="20"/>
  <c r="Q11" i="20" s="1"/>
  <c r="Q10" i="20"/>
  <c r="O10" i="20"/>
  <c r="O9" i="20"/>
  <c r="Q9" i="20" s="1"/>
  <c r="A5" i="20"/>
  <c r="A4" i="20"/>
  <c r="A5" i="19"/>
  <c r="A4" i="19"/>
  <c r="A5" i="26"/>
  <c r="A4" i="26"/>
  <c r="AL604" i="8"/>
  <c r="AK604" i="8"/>
  <c r="AJ604" i="8"/>
  <c r="AI604" i="8"/>
  <c r="AH604" i="8"/>
  <c r="AG604" i="8"/>
  <c r="AF604" i="8"/>
  <c r="AE604" i="8"/>
  <c r="AD604" i="8"/>
  <c r="AC604" i="8"/>
  <c r="AB604" i="8"/>
  <c r="AA604" i="8"/>
  <c r="Z604" i="8"/>
  <c r="Y604" i="8"/>
  <c r="X604" i="8"/>
  <c r="W604" i="8"/>
  <c r="V604" i="8"/>
  <c r="U604" i="8"/>
  <c r="T604" i="8"/>
  <c r="S604" i="8"/>
  <c r="R604" i="8"/>
  <c r="Q604" i="8"/>
  <c r="P604" i="8"/>
  <c r="O604" i="8"/>
  <c r="N604" i="8"/>
  <c r="M604" i="8"/>
  <c r="L604" i="8"/>
  <c r="K604" i="8"/>
  <c r="J604" i="8"/>
  <c r="I604" i="8"/>
  <c r="H604" i="8"/>
  <c r="G604" i="8"/>
  <c r="F604" i="8"/>
  <c r="E604" i="8"/>
  <c r="D604" i="8"/>
  <c r="AM602" i="8"/>
  <c r="AM601" i="8"/>
  <c r="AM600" i="8"/>
  <c r="AM599" i="8"/>
  <c r="AM598" i="8"/>
  <c r="AM597" i="8"/>
  <c r="AM596" i="8"/>
  <c r="AM595" i="8"/>
  <c r="AM594" i="8"/>
  <c r="AM593" i="8"/>
  <c r="AM592" i="8"/>
  <c r="AM591" i="8"/>
  <c r="AM590" i="8"/>
  <c r="AM589" i="8"/>
  <c r="AM588" i="8"/>
  <c r="AM587" i="8"/>
  <c r="AM586" i="8"/>
  <c r="AM585" i="8"/>
  <c r="AM584" i="8"/>
  <c r="AM583" i="8"/>
  <c r="AM582" i="8"/>
  <c r="AM581" i="8"/>
  <c r="AM580" i="8"/>
  <c r="AM579" i="8"/>
  <c r="AM578" i="8"/>
  <c r="AM577" i="8"/>
  <c r="AM576" i="8"/>
  <c r="AM575" i="8"/>
  <c r="AM574" i="8"/>
  <c r="AM573" i="8"/>
  <c r="AM572" i="8"/>
  <c r="AM571" i="8"/>
  <c r="AM570" i="8"/>
  <c r="AM569" i="8"/>
  <c r="AM568" i="8"/>
  <c r="AM567" i="8"/>
  <c r="AM566" i="8"/>
  <c r="AM565" i="8"/>
  <c r="AM564" i="8"/>
  <c r="AM563" i="8"/>
  <c r="AM562" i="8"/>
  <c r="AM561" i="8"/>
  <c r="AM560" i="8"/>
  <c r="AM559" i="8"/>
  <c r="AM558" i="8"/>
  <c r="AM557" i="8"/>
  <c r="AM556" i="8"/>
  <c r="AM555" i="8"/>
  <c r="AM554" i="8"/>
  <c r="AM553" i="8"/>
  <c r="AM552" i="8"/>
  <c r="AM551" i="8"/>
  <c r="AM550" i="8"/>
  <c r="AM549" i="8"/>
  <c r="AM548" i="8"/>
  <c r="AM547" i="8"/>
  <c r="AM546" i="8"/>
  <c r="AM545" i="8"/>
  <c r="AM544" i="8"/>
  <c r="AM543" i="8"/>
  <c r="AM542" i="8"/>
  <c r="AM541" i="8"/>
  <c r="AM540" i="8"/>
  <c r="AM539" i="8"/>
  <c r="AM538" i="8"/>
  <c r="AM537" i="8"/>
  <c r="AM536" i="8"/>
  <c r="AM535" i="8"/>
  <c r="AM534" i="8"/>
  <c r="AM533" i="8"/>
  <c r="AM532" i="8"/>
  <c r="AM531" i="8"/>
  <c r="AM530" i="8"/>
  <c r="AM529" i="8"/>
  <c r="AM528" i="8"/>
  <c r="AM527" i="8"/>
  <c r="AM526" i="8"/>
  <c r="AM525" i="8"/>
  <c r="AM524" i="8"/>
  <c r="AM523" i="8"/>
  <c r="AM522" i="8"/>
  <c r="AM521" i="8"/>
  <c r="AM520" i="8"/>
  <c r="AM519" i="8"/>
  <c r="AM518" i="8"/>
  <c r="AM517" i="8"/>
  <c r="AM516" i="8"/>
  <c r="AM515" i="8"/>
  <c r="AM514" i="8"/>
  <c r="AM513" i="8"/>
  <c r="AM512" i="8"/>
  <c r="AM511" i="8"/>
  <c r="AM510" i="8"/>
  <c r="AM509" i="8"/>
  <c r="AM508" i="8"/>
  <c r="AM507" i="8"/>
  <c r="AM506" i="8"/>
  <c r="AM505" i="8"/>
  <c r="AM504" i="8"/>
  <c r="AM503" i="8"/>
  <c r="AM502" i="8"/>
  <c r="AM501" i="8"/>
  <c r="AM500" i="8"/>
  <c r="AM499" i="8"/>
  <c r="AM498" i="8"/>
  <c r="AM497" i="8"/>
  <c r="AM496" i="8"/>
  <c r="AM495" i="8"/>
  <c r="AM494" i="8"/>
  <c r="AM493" i="8"/>
  <c r="AM492" i="8"/>
  <c r="AM491" i="8"/>
  <c r="AM490" i="8"/>
  <c r="AM489" i="8"/>
  <c r="AM488" i="8"/>
  <c r="AM487" i="8"/>
  <c r="AM486" i="8"/>
  <c r="AM485" i="8"/>
  <c r="AM484" i="8"/>
  <c r="AM483" i="8"/>
  <c r="AM482" i="8"/>
  <c r="AM481" i="8"/>
  <c r="AM480" i="8"/>
  <c r="AM479" i="8"/>
  <c r="AM478" i="8"/>
  <c r="AM477" i="8"/>
  <c r="AM476" i="8"/>
  <c r="AM475" i="8"/>
  <c r="AM474" i="8"/>
  <c r="AM473" i="8"/>
  <c r="AM472" i="8"/>
  <c r="AM471" i="8"/>
  <c r="AM470" i="8"/>
  <c r="AM469" i="8"/>
  <c r="AM468" i="8"/>
  <c r="AM467" i="8"/>
  <c r="AM466" i="8"/>
  <c r="AM465" i="8"/>
  <c r="AM464" i="8"/>
  <c r="AM463" i="8"/>
  <c r="AM462" i="8"/>
  <c r="AM461" i="8"/>
  <c r="AM460" i="8"/>
  <c r="AM459" i="8"/>
  <c r="AM458" i="8"/>
  <c r="AM457" i="8"/>
  <c r="AM456" i="8"/>
  <c r="AM455" i="8"/>
  <c r="AM454" i="8"/>
  <c r="AM453" i="8"/>
  <c r="AM452" i="8"/>
  <c r="AM451" i="8"/>
  <c r="AM450" i="8"/>
  <c r="AM449" i="8"/>
  <c r="AM448" i="8"/>
  <c r="AM447" i="8"/>
  <c r="AM446" i="8"/>
  <c r="AM445" i="8"/>
  <c r="AM444" i="8"/>
  <c r="AM443" i="8"/>
  <c r="AM442" i="8"/>
  <c r="AM441" i="8"/>
  <c r="AM440" i="8"/>
  <c r="AM439" i="8"/>
  <c r="AM438" i="8"/>
  <c r="AM437" i="8"/>
  <c r="AM436" i="8"/>
  <c r="AM435" i="8"/>
  <c r="AM434" i="8"/>
  <c r="AM433" i="8"/>
  <c r="AM432" i="8"/>
  <c r="AM431" i="8"/>
  <c r="AM430" i="8"/>
  <c r="AM429" i="8"/>
  <c r="AM428" i="8"/>
  <c r="AM427" i="8"/>
  <c r="AM426" i="8"/>
  <c r="AM425" i="8"/>
  <c r="AM424" i="8"/>
  <c r="AM423" i="8"/>
  <c r="AM422" i="8"/>
  <c r="AM421" i="8"/>
  <c r="AM420" i="8"/>
  <c r="AM419" i="8"/>
  <c r="AM418" i="8"/>
  <c r="AM417" i="8"/>
  <c r="AM416" i="8"/>
  <c r="AM415" i="8"/>
  <c r="AM414" i="8"/>
  <c r="AM413" i="8"/>
  <c r="AM412" i="8"/>
  <c r="AM411" i="8"/>
  <c r="AM410" i="8"/>
  <c r="AM409" i="8"/>
  <c r="AM408" i="8"/>
  <c r="AM407" i="8"/>
  <c r="AM406" i="8"/>
  <c r="AM405" i="8"/>
  <c r="AM404" i="8"/>
  <c r="AM403" i="8"/>
  <c r="AM402" i="8"/>
  <c r="AM401" i="8"/>
  <c r="AM400" i="8"/>
  <c r="AM399" i="8"/>
  <c r="AM398" i="8"/>
  <c r="AM397" i="8"/>
  <c r="AM396" i="8"/>
  <c r="AM395" i="8"/>
  <c r="AM394" i="8"/>
  <c r="AM393" i="8"/>
  <c r="AM392" i="8"/>
  <c r="AM391" i="8"/>
  <c r="AM390" i="8"/>
  <c r="AM389" i="8"/>
  <c r="AM388" i="8"/>
  <c r="AM387" i="8"/>
  <c r="AM386" i="8"/>
  <c r="AM385" i="8"/>
  <c r="AM384" i="8"/>
  <c r="AM383" i="8"/>
  <c r="AM382" i="8"/>
  <c r="AM381" i="8"/>
  <c r="AM380" i="8"/>
  <c r="AM379" i="8"/>
  <c r="AM378" i="8"/>
  <c r="AM377" i="8"/>
  <c r="AM376" i="8"/>
  <c r="AM375" i="8"/>
  <c r="AM374" i="8"/>
  <c r="AM373" i="8"/>
  <c r="AM372" i="8"/>
  <c r="AM371" i="8"/>
  <c r="AM370" i="8"/>
  <c r="AM369" i="8"/>
  <c r="AM368" i="8"/>
  <c r="AM367" i="8"/>
  <c r="AM366" i="8"/>
  <c r="AM365" i="8"/>
  <c r="AM364" i="8"/>
  <c r="AM363" i="8"/>
  <c r="AM362" i="8"/>
  <c r="AM361" i="8"/>
  <c r="AM360" i="8"/>
  <c r="AM359" i="8"/>
  <c r="AM358" i="8"/>
  <c r="AM357" i="8"/>
  <c r="AM356" i="8"/>
  <c r="AM355" i="8"/>
  <c r="AM354" i="8"/>
  <c r="AM353" i="8"/>
  <c r="AM352" i="8"/>
  <c r="AM351" i="8"/>
  <c r="AM350" i="8"/>
  <c r="AM349" i="8"/>
  <c r="AM348" i="8"/>
  <c r="AM347" i="8"/>
  <c r="AM346" i="8"/>
  <c r="AM345" i="8"/>
  <c r="AM344" i="8"/>
  <c r="AM343" i="8"/>
  <c r="AM342" i="8"/>
  <c r="AM341" i="8"/>
  <c r="AM340" i="8"/>
  <c r="AM339" i="8"/>
  <c r="AM338" i="8"/>
  <c r="AM337" i="8"/>
  <c r="AM336" i="8"/>
  <c r="AM335" i="8"/>
  <c r="AM334" i="8"/>
  <c r="AM333" i="8"/>
  <c r="AM332" i="8"/>
  <c r="AM331" i="8"/>
  <c r="AM330" i="8"/>
  <c r="AM329" i="8"/>
  <c r="AM328" i="8"/>
  <c r="AM327" i="8"/>
  <c r="AM326" i="8"/>
  <c r="AM325" i="8"/>
  <c r="AM324" i="8"/>
  <c r="AM323" i="8"/>
  <c r="AM322" i="8"/>
  <c r="AM321" i="8"/>
  <c r="AM320" i="8"/>
  <c r="AM319" i="8"/>
  <c r="AM318" i="8"/>
  <c r="AM317" i="8"/>
  <c r="AM316" i="8"/>
  <c r="AM315" i="8"/>
  <c r="AM314" i="8"/>
  <c r="AM313" i="8"/>
  <c r="AM312" i="8"/>
  <c r="AM311" i="8"/>
  <c r="AM310" i="8"/>
  <c r="AM309" i="8"/>
  <c r="AM308" i="8"/>
  <c r="AM307" i="8"/>
  <c r="AM306" i="8"/>
  <c r="AM305" i="8"/>
  <c r="AM304" i="8"/>
  <c r="AM303" i="8"/>
  <c r="AM302" i="8"/>
  <c r="AM301" i="8"/>
  <c r="AM300" i="8"/>
  <c r="AM299" i="8"/>
  <c r="AM298" i="8"/>
  <c r="AM297" i="8"/>
  <c r="AM296" i="8"/>
  <c r="AM295" i="8"/>
  <c r="AM294" i="8"/>
  <c r="AM293" i="8"/>
  <c r="AM292" i="8"/>
  <c r="AM291" i="8"/>
  <c r="AM290" i="8"/>
  <c r="AM289" i="8"/>
  <c r="AM288" i="8"/>
  <c r="AM287" i="8"/>
  <c r="AM286" i="8"/>
  <c r="AM285" i="8"/>
  <c r="AM284" i="8"/>
  <c r="AM283" i="8"/>
  <c r="AM282" i="8"/>
  <c r="AM281" i="8"/>
  <c r="AM280" i="8"/>
  <c r="AM279" i="8"/>
  <c r="AM278" i="8"/>
  <c r="AM277" i="8"/>
  <c r="AM276" i="8"/>
  <c r="AM275" i="8"/>
  <c r="AM274" i="8"/>
  <c r="AM273" i="8"/>
  <c r="AM272" i="8"/>
  <c r="AM271" i="8"/>
  <c r="AM270" i="8"/>
  <c r="AM269" i="8"/>
  <c r="AM268" i="8"/>
  <c r="AM267" i="8"/>
  <c r="AM266" i="8"/>
  <c r="AM265" i="8"/>
  <c r="AM264" i="8"/>
  <c r="AM263" i="8"/>
  <c r="AM262" i="8"/>
  <c r="AM261" i="8"/>
  <c r="AM260" i="8"/>
  <c r="AM259" i="8"/>
  <c r="AM258" i="8"/>
  <c r="AM257" i="8"/>
  <c r="AM256" i="8"/>
  <c r="AM255" i="8"/>
  <c r="AM254" i="8"/>
  <c r="AM253" i="8"/>
  <c r="AM252" i="8"/>
  <c r="AM251" i="8"/>
  <c r="AM250" i="8"/>
  <c r="AM249" i="8"/>
  <c r="AM248" i="8"/>
  <c r="AM247" i="8"/>
  <c r="AM246" i="8"/>
  <c r="AM245" i="8"/>
  <c r="AM244" i="8"/>
  <c r="AM243" i="8"/>
  <c r="AM242" i="8"/>
  <c r="AM241" i="8"/>
  <c r="AM240" i="8"/>
  <c r="AM239" i="8"/>
  <c r="AM238" i="8"/>
  <c r="AM237" i="8"/>
  <c r="AM236" i="8"/>
  <c r="AM235" i="8"/>
  <c r="AM234" i="8"/>
  <c r="AM233" i="8"/>
  <c r="AM232" i="8"/>
  <c r="AM231" i="8"/>
  <c r="AM230" i="8"/>
  <c r="AM229" i="8"/>
  <c r="AM228" i="8"/>
  <c r="AM227" i="8"/>
  <c r="AM226" i="8"/>
  <c r="AM225" i="8"/>
  <c r="AM224" i="8"/>
  <c r="AM223" i="8"/>
  <c r="AM222" i="8"/>
  <c r="AM221" i="8"/>
  <c r="AM220" i="8"/>
  <c r="AM219" i="8"/>
  <c r="AM218" i="8"/>
  <c r="AM217" i="8"/>
  <c r="AM216" i="8"/>
  <c r="AM215" i="8"/>
  <c r="AM214" i="8"/>
  <c r="AM213" i="8"/>
  <c r="AM212" i="8"/>
  <c r="AM211" i="8"/>
  <c r="AM210" i="8"/>
  <c r="AM209" i="8"/>
  <c r="AM208" i="8"/>
  <c r="AM207" i="8"/>
  <c r="AM206" i="8"/>
  <c r="AM205" i="8"/>
  <c r="AM204" i="8"/>
  <c r="AM203" i="8"/>
  <c r="AM202" i="8"/>
  <c r="AM201" i="8"/>
  <c r="AM200" i="8"/>
  <c r="AM199" i="8"/>
  <c r="AM198" i="8"/>
  <c r="AM197" i="8"/>
  <c r="AM196" i="8"/>
  <c r="AM195" i="8"/>
  <c r="AM194" i="8"/>
  <c r="AM193" i="8"/>
  <c r="AM192" i="8"/>
  <c r="AM191"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M165" i="8"/>
  <c r="AM164" i="8"/>
  <c r="AM163" i="8"/>
  <c r="AM162" i="8"/>
  <c r="AM161" i="8"/>
  <c r="AM160" i="8"/>
  <c r="AM159" i="8"/>
  <c r="AM158" i="8"/>
  <c r="AM157" i="8"/>
  <c r="AM156" i="8"/>
  <c r="AM155" i="8"/>
  <c r="AM154" i="8"/>
  <c r="AM153" i="8"/>
  <c r="AM152" i="8"/>
  <c r="AM150" i="8"/>
  <c r="AM149" i="8"/>
  <c r="AM148" i="8"/>
  <c r="AM147" i="8"/>
  <c r="AM146" i="8"/>
  <c r="AM145" i="8"/>
  <c r="AM144" i="8"/>
  <c r="AM143"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AM116" i="8"/>
  <c r="AM115" i="8"/>
  <c r="AM114" i="8"/>
  <c r="AM113" i="8"/>
  <c r="AM112" i="8"/>
  <c r="AM111" i="8"/>
  <c r="AM110" i="8"/>
  <c r="AM109" i="8"/>
  <c r="AM108"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AM61" i="8"/>
  <c r="AM60" i="8"/>
  <c r="AM59" i="8"/>
  <c r="AM58" i="8"/>
  <c r="AM57"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6" i="8"/>
  <c r="A5" i="8"/>
  <c r="D595" i="9"/>
  <c r="B595" i="9"/>
  <c r="D594" i="9"/>
  <c r="B594" i="9"/>
  <c r="D593" i="9"/>
  <c r="B593" i="9"/>
  <c r="D592" i="9"/>
  <c r="D591" i="9"/>
  <c r="D590" i="9"/>
  <c r="D589" i="9"/>
  <c r="D588" i="9"/>
  <c r="D587" i="9"/>
  <c r="D586" i="9"/>
  <c r="D585" i="9"/>
  <c r="D584" i="9"/>
  <c r="D583" i="9"/>
  <c r="D582" i="9"/>
  <c r="D581" i="9"/>
  <c r="D580" i="9"/>
  <c r="D579" i="9"/>
  <c r="D578" i="9"/>
  <c r="D577" i="9"/>
  <c r="D576" i="9"/>
  <c r="D575" i="9"/>
  <c r="D574" i="9"/>
  <c r="D573" i="9"/>
  <c r="D572" i="9"/>
  <c r="D571" i="9"/>
  <c r="D570" i="9"/>
  <c r="D569" i="9"/>
  <c r="D568" i="9"/>
  <c r="D567" i="9"/>
  <c r="D566" i="9"/>
  <c r="D565" i="9"/>
  <c r="D564" i="9"/>
  <c r="D563" i="9"/>
  <c r="D562" i="9"/>
  <c r="D561" i="9"/>
  <c r="D560" i="9"/>
  <c r="D559" i="9"/>
  <c r="D558" i="9"/>
  <c r="D557" i="9"/>
  <c r="D556" i="9"/>
  <c r="D555" i="9"/>
  <c r="D554" i="9"/>
  <c r="D553" i="9"/>
  <c r="D552" i="9"/>
  <c r="D551" i="9"/>
  <c r="D550" i="9"/>
  <c r="D549" i="9"/>
  <c r="D548" i="9"/>
  <c r="D547" i="9"/>
  <c r="D546" i="9"/>
  <c r="D545" i="9"/>
  <c r="D544" i="9"/>
  <c r="D543" i="9"/>
  <c r="D542" i="9"/>
  <c r="D541" i="9"/>
  <c r="D540" i="9"/>
  <c r="D539" i="9"/>
  <c r="D538" i="9"/>
  <c r="D537" i="9"/>
  <c r="D536" i="9"/>
  <c r="D535" i="9"/>
  <c r="D534" i="9"/>
  <c r="D533" i="9"/>
  <c r="D532" i="9"/>
  <c r="D531" i="9"/>
  <c r="D530" i="9"/>
  <c r="D529" i="9"/>
  <c r="D528" i="9"/>
  <c r="D527" i="9"/>
  <c r="D526" i="9"/>
  <c r="D525" i="9"/>
  <c r="D524" i="9"/>
  <c r="D523" i="9"/>
  <c r="D522" i="9"/>
  <c r="D521" i="9"/>
  <c r="D520" i="9"/>
  <c r="D519" i="9"/>
  <c r="D518" i="9"/>
  <c r="D517" i="9"/>
  <c r="D516" i="9"/>
  <c r="D515" i="9"/>
  <c r="D514" i="9"/>
  <c r="D513" i="9"/>
  <c r="D512" i="9"/>
  <c r="D511" i="9"/>
  <c r="D510" i="9"/>
  <c r="D509" i="9"/>
  <c r="D508" i="9"/>
  <c r="D507" i="9"/>
  <c r="D506" i="9"/>
  <c r="D505" i="9"/>
  <c r="D504" i="9"/>
  <c r="D503" i="9"/>
  <c r="D502" i="9"/>
  <c r="D501" i="9"/>
  <c r="D500" i="9"/>
  <c r="D499" i="9"/>
  <c r="D498" i="9"/>
  <c r="D497" i="9"/>
  <c r="D496" i="9"/>
  <c r="D495" i="9"/>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B3" i="9"/>
  <c r="B2" i="9"/>
  <c r="F39" i="3"/>
  <c r="C39" i="3"/>
  <c r="C38" i="3"/>
  <c r="F37" i="3"/>
  <c r="C37" i="3"/>
  <c r="C36" i="3"/>
  <c r="C35" i="3"/>
  <c r="F34" i="3"/>
  <c r="F33" i="3"/>
  <c r="C33" i="3"/>
  <c r="F32" i="3"/>
  <c r="C32" i="3"/>
  <c r="F31" i="3"/>
  <c r="C31" i="3"/>
  <c r="F30" i="3"/>
  <c r="C30" i="3"/>
  <c r="F29" i="3"/>
  <c r="C29" i="3"/>
  <c r="F28" i="3"/>
  <c r="C28" i="3"/>
  <c r="C27" i="3"/>
  <c r="F26" i="3"/>
  <c r="C26" i="3"/>
  <c r="F25" i="3"/>
  <c r="C25" i="3"/>
  <c r="F24" i="3"/>
  <c r="C24" i="3"/>
  <c r="F23" i="3"/>
  <c r="C22" i="3"/>
  <c r="F21" i="3"/>
  <c r="C21" i="3"/>
  <c r="F12" i="3"/>
  <c r="AH1" i="3" l="1"/>
  <c r="AM604" i="8"/>
</calcChain>
</file>

<file path=xl/comments1.xml><?xml version="1.0" encoding="utf-8"?>
<comments xmlns="http://schemas.openxmlformats.org/spreadsheetml/2006/main">
  <authors>
    <author>Eusebio Wilson Callisaya Fernandez</author>
  </authors>
  <commentList>
    <comment ref="H14" authorId="0" shapeId="0">
      <text>
        <r>
          <rPr>
            <b/>
            <i/>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4.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5.xml><?xml version="1.0" encoding="utf-8"?>
<comments xmlns="http://schemas.openxmlformats.org/spreadsheetml/2006/main">
  <authors>
    <author>Pablo Roberto Laura Soto</author>
  </authors>
  <commentList>
    <comment ref="A8" authorId="0" shapeId="0">
      <text>
        <r>
          <rPr>
            <b/>
            <sz val="11"/>
            <color indexed="10"/>
            <rFont val="Calibri"/>
            <family val="2"/>
          </rPr>
          <t>SEGUIR LOS PASOS EN ORDEN:</t>
        </r>
        <r>
          <rPr>
            <b/>
            <sz val="9"/>
            <color indexed="81"/>
            <rFont val="Tahoma"/>
            <family val="2"/>
          </rPr>
          <t xml:space="preserve">
</t>
        </r>
        <r>
          <rPr>
            <sz val="9"/>
            <color indexed="81"/>
            <rFont val="Tahoma"/>
            <family val="2"/>
          </rPr>
          <t>1° Filtrar por su Codigo Institucional
2° Registrar el comprobante C-21, C-31 o ajuste manual (si corresponde).
3° Comunicar a la DGCF para  descargo respectivo</t>
        </r>
      </text>
    </comment>
  </commentList>
</comments>
</file>

<file path=xl/comments6.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Registrar el comprobante C-21, C-31 o ajuste manual (si corresponde).
3° Comunicar a la DGCF para  descargo respectivo</t>
        </r>
      </text>
    </comment>
  </commentList>
</comments>
</file>

<file path=xl/comments7.xml><?xml version="1.0" encoding="utf-8"?>
<comments xmlns="http://schemas.openxmlformats.org/spreadsheetml/2006/main">
  <authors>
    <author>Eusebio Wilson Callisaya Fernandez</author>
  </authors>
  <commentList>
    <comment ref="A8" authorId="0" shapeId="0">
      <text>
        <r>
          <rPr>
            <b/>
            <sz val="8"/>
            <color indexed="10"/>
            <rFont val="Tahoma"/>
            <family val="2"/>
          </rPr>
          <t>SEGUIR LOS PASOS EN ORDEN</t>
        </r>
        <r>
          <rPr>
            <b/>
            <sz val="8"/>
            <color indexed="81"/>
            <rFont val="Tahoma"/>
            <family val="2"/>
          </rPr>
          <t xml:space="preserve">
</t>
        </r>
        <r>
          <rPr>
            <sz val="8"/>
            <color indexed="81"/>
            <rFont val="Tahoma"/>
            <family val="2"/>
          </rPr>
          <t>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<sst xmlns="http://schemas.openxmlformats.org/spreadsheetml/2006/main" count="58120" uniqueCount="18298">
  <si>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</si>
  <si>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</si>
  <si>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</si>
  <si>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</si>
  <si>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</si>
  <si>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</si>
  <si>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</si>
  <si>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</si>
  <si>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</si>
  <si>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</si>
  <si>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</si>
  <si>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</si>
  <si>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</si>
  <si>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</si>
  <si>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</si>
  <si>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</si>
  <si>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</si>
  <si>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</si>
  <si>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</si>
  <si>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</si>
  <si>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</si>
  <si>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</si>
  <si>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</si>
  <si>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</si>
  <si>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</si>
  <si>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</si>
  <si>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</si>
  <si>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</si>
  <si>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</si>
  <si>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</si>
  <si>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</si>
  <si>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</si>
  <si>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</si>
  <si>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</si>
  <si>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</si>
  <si>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</si>
  <si>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</si>
  <si>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</si>
  <si>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</si>
  <si>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</si>
  <si>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</si>
  <si>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</si>
  <si>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GLOSA</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</si>
  <si>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</si>
  <si>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</si>
  <si>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</si>
  <si>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</si>
  <si>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</si>
  <si>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</si>
  <si>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</si>
  <si>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</si>
  <si>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</si>
  <si>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</si>
  <si>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</si>
  <si>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Ministerio de Culturas y Turismo</t>
  </si>
  <si>
    <t>Ministerio de Planificación del Desarrollo</t>
  </si>
  <si>
    <t>Ministerio de Trabajo, Empleo y Previsión Social</t>
  </si>
  <si>
    <t>Ministerio de Minería y Metalurgia</t>
  </si>
  <si>
    <t>Ministerio de Obras Públicas, Servicios y Vivienda</t>
  </si>
  <si>
    <t>Ministerio de Medio Ambiente y Agua</t>
  </si>
  <si>
    <t>Ministerio de Comunicación</t>
  </si>
  <si>
    <t>Consejo Supremo de Defensa Plurinacional</t>
  </si>
  <si>
    <t>Orquesta Sinfónica Nacional</t>
  </si>
  <si>
    <t>Instituto Boliviano de la Ceguera</t>
  </si>
  <si>
    <t>Comité Nacional de la Persona con Discapacidad</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</si>
  <si>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</si>
  <si>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</si>
  <si>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</si>
  <si>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</si>
  <si>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</si>
  <si>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</si>
  <si>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</si>
  <si>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</si>
  <si>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</si>
  <si>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</si>
  <si>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</si>
  <si>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</si>
  <si>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Mayor de San Simón</t>
  </si>
  <si>
    <t>Universidad Técnica de Oruro</t>
  </si>
  <si>
    <t>Universidad Autónoma Tomás Frías</t>
  </si>
  <si>
    <t>Universidad Autónoma Juan Misael Saracho</t>
  </si>
  <si>
    <t>Universidad Autónoma Gabriel René Moreno</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</si>
  <si>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</si>
  <si>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</si>
  <si>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</si>
  <si>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</si>
  <si>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</si>
  <si>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</si>
  <si>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</si>
  <si>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</si>
  <si>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</si>
  <si>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Agencia Nacional de Hidrocarburos</t>
  </si>
  <si>
    <t>Autoridad General de Impugnación Tributaria</t>
  </si>
  <si>
    <t>Escuela Militar de Ingeniería</t>
  </si>
  <si>
    <t>Centro de Investigación Agrícola Tropical</t>
  </si>
  <si>
    <t>Autoridad Jurisdiccional Administrativa Minera</t>
  </si>
  <si>
    <t>Servicio al Mejoramiento de la Navegación Amazónica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</si>
  <si>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</si>
  <si>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</si>
  <si>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</si>
  <si>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</si>
  <si>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</si>
  <si>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</si>
  <si>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</si>
  <si>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</si>
  <si>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</si>
  <si>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</si>
  <si>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</si>
  <si>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</si>
  <si>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</si>
  <si>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</si>
  <si>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</si>
  <si>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Nacional de Hidrografía Naval</t>
  </si>
  <si>
    <t>Servicio Nacional de Aerofotogrametría</t>
  </si>
  <si>
    <t>Servicio Geodésico de Mapas</t>
  </si>
  <si>
    <t>Central de Abastecimiento y Suministros de Salud</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</si>
  <si>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</si>
  <si>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</si>
  <si>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</si>
  <si>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</si>
  <si>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</si>
  <si>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</si>
  <si>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</si>
  <si>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</si>
  <si>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</si>
  <si>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</si>
  <si>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</si>
  <si>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</si>
  <si>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</si>
  <si>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</si>
  <si>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</si>
  <si>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</si>
  <si>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</si>
  <si>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</si>
  <si>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</si>
  <si>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</si>
  <si>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</si>
  <si>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</si>
  <si>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</si>
  <si>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</si>
  <si>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</si>
  <si>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</si>
  <si>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</si>
  <si>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</si>
  <si>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</si>
  <si>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</si>
  <si>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</si>
  <si>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</si>
  <si>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</si>
  <si>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</si>
  <si>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Escuela Boliviana Intercultural de Música</t>
  </si>
  <si>
    <t>Servicio General de Identificación Personal</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</si>
  <si>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</si>
  <si>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</si>
  <si>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</si>
  <si>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</si>
  <si>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</si>
  <si>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</si>
  <si>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</si>
  <si>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</si>
  <si>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</si>
  <si>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</si>
  <si>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</si>
  <si>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</si>
  <si>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</si>
  <si>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</si>
  <si>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</si>
  <si>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</si>
  <si>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</si>
  <si>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</si>
  <si>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</si>
  <si>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</si>
  <si>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</si>
  <si>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</si>
  <si>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</si>
  <si>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</si>
  <si>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</si>
  <si>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</si>
  <si>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Nacional de Ferrocarriles - Residual</t>
  </si>
  <si>
    <t>Transportes Aéreos Bolivianos</t>
  </si>
  <si>
    <t>Empresa Naviera Boliviana</t>
  </si>
  <si>
    <t>Empresa de Apoyo a la Producción de Alimentos</t>
  </si>
  <si>
    <t>Empresa Siderúrgica del Mutún</t>
  </si>
  <si>
    <t>Boliviana de Aviación</t>
  </si>
  <si>
    <t>Depósitos Aduaneros Bolivianos</t>
  </si>
  <si>
    <t>Empresa Boliviana de Almendras y Derivados</t>
  </si>
  <si>
    <t>Empresa Boliviana de Industrializacion de Hidrocarburos</t>
  </si>
  <si>
    <t>Agencia Boliviana Espacial</t>
  </si>
  <si>
    <t>Empresa Azucarera San Buenaventura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</si>
  <si>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</si>
  <si>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</si>
  <si>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</si>
  <si>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</si>
  <si>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</si>
  <si>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</si>
  <si>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</si>
  <si>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</si>
  <si>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</si>
  <si>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</si>
  <si>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</si>
  <si>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</si>
  <si>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</si>
  <si>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</si>
  <si>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</si>
  <si>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</si>
  <si>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</si>
  <si>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</si>
  <si>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</si>
  <si>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</si>
  <si>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</si>
  <si>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</si>
  <si>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</si>
  <si>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</si>
  <si>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</si>
  <si>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</si>
  <si>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</si>
  <si>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</si>
  <si>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</si>
  <si>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</si>
  <si>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</si>
  <si>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</si>
  <si>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</si>
  <si>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</si>
  <si>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</si>
  <si>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</si>
  <si>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</si>
  <si>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</si>
  <si>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</si>
  <si>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</si>
  <si>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</si>
  <si>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</si>
  <si>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</si>
  <si>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</si>
  <si>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</si>
  <si>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</si>
  <si>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</si>
  <si>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</si>
  <si>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</si>
  <si>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</si>
  <si>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</si>
  <si>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</si>
  <si>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</si>
  <si>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</si>
  <si>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</si>
  <si>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</si>
  <si>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</si>
  <si>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</si>
  <si>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</si>
  <si>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</si>
  <si>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</si>
  <si>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</si>
  <si>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</si>
  <si>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</si>
  <si>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</si>
  <si>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</si>
  <si>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</si>
  <si>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</si>
  <si>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</si>
  <si>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</si>
  <si>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</si>
  <si>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</si>
  <si>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</si>
  <si>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</si>
  <si>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</si>
  <si>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</si>
  <si>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</si>
  <si>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</si>
  <si>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</si>
  <si>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</si>
  <si>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</si>
  <si>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</si>
  <si>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</si>
  <si>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</si>
  <si>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</si>
  <si>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</si>
  <si>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</si>
  <si>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</si>
  <si>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</si>
  <si>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</si>
  <si>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</si>
  <si>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</si>
  <si>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</si>
  <si>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</si>
  <si>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</si>
  <si>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</si>
  <si>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</si>
  <si>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</si>
  <si>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</si>
  <si>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</si>
  <si>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</si>
  <si>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</si>
  <si>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</si>
  <si>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</si>
  <si>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</si>
  <si>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</si>
  <si>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</si>
  <si>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</si>
  <si>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</si>
  <si>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</si>
  <si>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</si>
  <si>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</si>
  <si>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</si>
  <si>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</si>
  <si>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</si>
  <si>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</si>
  <si>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</si>
  <si>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</si>
  <si>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</si>
  <si>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</si>
  <si>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</si>
  <si>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</si>
  <si>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</si>
  <si>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</si>
  <si>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</si>
  <si>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</si>
  <si>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</si>
  <si>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</si>
  <si>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</si>
  <si>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</si>
  <si>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</si>
  <si>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</si>
  <si>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</si>
  <si>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</si>
  <si>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</si>
  <si>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</si>
  <si>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</si>
  <si>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</si>
  <si>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</si>
  <si>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</si>
  <si>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</si>
  <si>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</si>
  <si>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</si>
  <si>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</si>
  <si>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</si>
  <si>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</si>
  <si>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</si>
  <si>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</si>
  <si>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</si>
  <si>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</si>
  <si>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</si>
  <si>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</si>
  <si>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</si>
  <si>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</si>
  <si>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</si>
  <si>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</si>
  <si>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</si>
  <si>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</si>
  <si>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</si>
  <si>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</si>
  <si>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</si>
  <si>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</si>
  <si>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</si>
  <si>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</si>
  <si>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</si>
  <si>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</si>
  <si>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</si>
  <si>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</si>
  <si>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</si>
  <si>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</si>
  <si>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</si>
  <si>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</si>
  <si>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</si>
  <si>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</si>
  <si>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</si>
  <si>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</si>
  <si>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</si>
  <si>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</si>
  <si>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</si>
  <si>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</si>
  <si>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</si>
  <si>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</si>
  <si>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</si>
  <si>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</si>
  <si>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</si>
  <si>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</si>
  <si>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</si>
  <si>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</si>
  <si>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</si>
  <si>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</si>
  <si>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</si>
  <si>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</si>
  <si>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</si>
  <si>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</si>
  <si>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</si>
  <si>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</si>
  <si>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</si>
  <si>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</si>
  <si>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</si>
  <si>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</si>
  <si>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</si>
  <si>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</si>
  <si>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</si>
  <si>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</si>
  <si>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</si>
  <si>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</si>
  <si>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</si>
  <si>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</si>
  <si>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</si>
  <si>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</si>
  <si>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</si>
  <si>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</si>
  <si>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</si>
  <si>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</si>
  <si>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</si>
  <si>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</si>
  <si>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</si>
  <si>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</si>
  <si>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</si>
  <si>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</si>
  <si>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</si>
  <si>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</si>
  <si>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</si>
  <si>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</si>
  <si>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</si>
  <si>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</si>
  <si>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</si>
  <si>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</si>
  <si>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</si>
  <si>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</si>
  <si>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</si>
  <si>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</si>
  <si>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</si>
  <si>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</si>
  <si>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</si>
  <si>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</si>
  <si>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</si>
  <si>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</si>
  <si>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</si>
  <si>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</si>
  <si>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</si>
  <si>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</si>
  <si>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</si>
  <si>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</si>
  <si>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</si>
  <si>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</si>
  <si>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</si>
  <si>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</si>
  <si>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</si>
  <si>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</si>
  <si>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</si>
  <si>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</si>
  <si>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</si>
  <si>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</si>
  <si>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</si>
  <si>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</si>
  <si>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</si>
  <si>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</si>
  <si>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</si>
  <si>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</si>
  <si>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</si>
  <si>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</si>
  <si>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</si>
  <si>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</si>
  <si>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</si>
  <si>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</si>
  <si>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</si>
  <si>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</si>
  <si>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</si>
  <si>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</si>
  <si>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Entre Ríos</t>
  </si>
  <si>
    <t>Gobierno Autónomo Municipal de Cotoca</t>
  </si>
  <si>
    <t>Gobierno Autónomo Municipal de Porongo (Ayacucho)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</si>
  <si>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</si>
  <si>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</si>
  <si>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</si>
  <si>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</si>
  <si>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</si>
  <si>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</si>
  <si>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</si>
  <si>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</si>
  <si>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</si>
  <si>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</si>
  <si>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</si>
  <si>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</si>
  <si>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</si>
  <si>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</si>
  <si>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</si>
  <si>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</si>
  <si>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</si>
  <si>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</si>
  <si>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</si>
  <si>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</si>
  <si>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</si>
  <si>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</si>
  <si>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</si>
  <si>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</si>
  <si>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</si>
  <si>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</si>
  <si>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</si>
  <si>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</si>
  <si>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</si>
  <si>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</si>
  <si>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</si>
  <si>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</si>
  <si>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</si>
  <si>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</si>
  <si>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</si>
  <si>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</si>
  <si>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</si>
  <si>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</si>
  <si>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</si>
  <si>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</si>
  <si>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</si>
  <si>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</si>
  <si>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</si>
  <si>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</si>
  <si>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</si>
  <si>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</si>
  <si>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</si>
  <si>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</si>
  <si>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</si>
  <si>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</si>
  <si>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</si>
  <si>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</si>
  <si>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</si>
  <si>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</si>
  <si>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</si>
  <si>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</si>
  <si>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</si>
  <si>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</si>
  <si>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</si>
  <si>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</si>
  <si>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</si>
  <si>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</si>
  <si>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</si>
  <si>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</si>
  <si>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</si>
  <si>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</si>
  <si>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</si>
  <si>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</si>
  <si>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</si>
  <si>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</si>
  <si>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</si>
  <si>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</si>
  <si>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</si>
  <si>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</si>
  <si>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</si>
  <si>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</si>
  <si>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</si>
  <si>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</si>
  <si>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</si>
  <si>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</si>
  <si>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</si>
  <si>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</si>
  <si>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</si>
  <si>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</si>
  <si>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</si>
  <si>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</si>
  <si>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</si>
  <si>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</si>
  <si>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EMPRESA PÚBLICA DEPARTAMENTAL ESTRATÉGICA DE AGUAS - LA PAZ</t>
  </si>
  <si>
    <t>EMPRESA PUBLICA MUNICIPAL DE SERVICIOS DE AGUA Y ALCANTARRILLADO SANITARIO DE COBIJA</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</si>
  <si>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</si>
  <si>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</si>
  <si>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</si>
  <si>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</si>
  <si>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</si>
  <si>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</si>
  <si>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</si>
  <si>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</si>
  <si>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</si>
  <si>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</si>
  <si>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</si>
  <si>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</si>
  <si>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</si>
  <si>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</si>
  <si>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</si>
  <si>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</si>
  <si>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CONTA</t>
  </si>
  <si>
    <t>N/I</t>
  </si>
  <si>
    <t>CDT</t>
  </si>
  <si>
    <t>Nro. 
TRL</t>
  </si>
  <si>
    <t>Nro. 
LIBRETA</t>
  </si>
  <si>
    <t>Sin  nombre</t>
  </si>
  <si>
    <t>TOTAL</t>
  </si>
  <si>
    <t>TOTALES</t>
  </si>
  <si>
    <t>DETALLE DE OPERACIONES SIN REGULARIZACIÓN POR ENTIDADES</t>
  </si>
  <si>
    <t>(EXPRESADO EN BOLIVIANOS)</t>
  </si>
  <si>
    <t>CUT Bs</t>
  </si>
  <si>
    <t>CUT $US</t>
  </si>
  <si>
    <t>COD.</t>
  </si>
  <si>
    <t>RESP.</t>
  </si>
  <si>
    <t>TOTAL PENDIENTES</t>
  </si>
  <si>
    <t>CONSIDERACIONES GENERALES DEL FORMULARIO</t>
  </si>
  <si>
    <t>BOD Boletas de Depósito</t>
  </si>
  <si>
    <t>• Corresponden a depósitos realizados a la Cuenta Única del Tesoro (CUT) que indican en la glosa la entidad beneficiaria o el número de Libreta específica.</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</si>
  <si>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</si>
  <si>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</si>
  <si>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</si>
  <si>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</si>
  <si>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</si>
  <si>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</si>
  <si>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</si>
  <si>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Regularizar las comisiones bancarias mediante C-31 de "Regularización" afectando el presupuesto del gasto (Fuentes: 11, 20, 80 y 70) según corresponda.</t>
  </si>
  <si>
    <t>DEV  Débitos Varios</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</si>
  <si>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</si>
  <si>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</si>
  <si>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</si>
  <si>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</si>
  <si>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</si>
  <si>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</si>
  <si>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</si>
  <si>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</si>
  <si>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</si>
  <si>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t>• Son débitos provenientes de pagos o cancelación de títulos valores que realiza el BCB a través de operaciones de débito a cuentas del TGN.</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</si>
  <si>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</si>
  <si>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</si>
  <si>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</si>
  <si>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</si>
  <si>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TRL  Transferencias entre Libretas</t>
  </si>
  <si>
    <t>• Corresponde a créditos y/o débitos generados a requerimiento de la entidad, previa evaluación de sus analistas.</t>
  </si>
  <si>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</si>
  <si>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Universidad Nacional Siglo Xx</t>
  </si>
  <si>
    <t>Instituto Nacional De Salud Ocupacional</t>
  </si>
  <si>
    <t>Servicio De Impuestos Nacionales</t>
  </si>
  <si>
    <t>Empresa Metalúrgica Vinto - Nacionalizada</t>
  </si>
  <si>
    <t>Bolivia Tv</t>
  </si>
  <si>
    <t>Empresa Pública "Quipus"</t>
  </si>
  <si>
    <t>Empresa Pública Yacana</t>
  </si>
  <si>
    <t>Entidad Descentralizada Ummipre Proman</t>
  </si>
  <si>
    <t>Acreedores</t>
  </si>
  <si>
    <t>No Identificado</t>
  </si>
  <si>
    <t>Dirección General de Programación y Operaciones del Tesoro</t>
  </si>
  <si>
    <t xml:space="preserve">CÓDIGO ENTIDAD      </t>
  </si>
  <si>
    <t>QUE AFECTAN A LAS CUENTAS ÚNICAS DEL TESORO EN BOLIVIANOS Y DÓLARES
(EXPRESADO EN BOLIVIANOS)</t>
  </si>
  <si>
    <t xml:space="preserve">CUT </t>
  </si>
  <si>
    <t>Dólares
($us) (**)</t>
  </si>
  <si>
    <t>TEC</t>
  </si>
  <si>
    <t>TFD</t>
  </si>
  <si>
    <t>TRL Bs
Crédito</t>
  </si>
  <si>
    <t>TRL Bs
Débito</t>
  </si>
  <si>
    <t>TRL USD
Débito</t>
  </si>
  <si>
    <t>TRL USD
Crédito</t>
  </si>
  <si>
    <t>Lic. Gonzalo Calisaya Gomez</t>
  </si>
  <si>
    <t>Director General de Contabilidad Fiscal
Viceministerio de Presupuesto y Contabilidad Fiscal
Ministerio de Economía y Finanzas Publicas</t>
  </si>
  <si>
    <t>CDC</t>
  </si>
  <si>
    <t>DAU</t>
  </si>
  <si>
    <t>DVD</t>
  </si>
  <si>
    <t>Transferencias entre Cuentas BCB</t>
  </si>
  <si>
    <t>Diferencial Cambiario en Compra Venta de Divisas</t>
  </si>
  <si>
    <t>Comisiones Bancarias</t>
  </si>
  <si>
    <t>Nota Impresa de Pago de Deuda Pública</t>
  </si>
  <si>
    <t>Cierre Definitivo de Cuentas</t>
  </si>
  <si>
    <t>Debito Automático Instruido por el VTCP</t>
  </si>
  <si>
    <t>Fondo de Desarrollo Indigena</t>
  </si>
  <si>
    <t>Agencia de Gobierno Electrónico y Tecnologías de Información y Comunicación</t>
  </si>
  <si>
    <t>Agencia Boliviana de Energía Nuclear</t>
  </si>
  <si>
    <t>Servicio Nacional Textil</t>
  </si>
  <si>
    <t>Gestora Pública de la Seguridad Social de Largo Plazo</t>
  </si>
  <si>
    <t>EMPRESA MUNICIPAL DE AGUA POTABLE Y ALCANTARILLADO SANITARIO DE URIONDO</t>
  </si>
  <si>
    <t>00099021001</t>
  </si>
  <si>
    <t>Conservatorio Plurinacional de Musica</t>
  </si>
  <si>
    <t xml:space="preserve">Servicio Geológico Minero </t>
  </si>
  <si>
    <t>Empresa Estatal "Boliviana de Turismo"</t>
  </si>
  <si>
    <t>Cuenta Contable</t>
  </si>
  <si>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</si>
  <si>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</si>
  <si>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</si>
  <si>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</si>
  <si>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</si>
  <si>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</si>
  <si>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</si>
  <si>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</si>
  <si>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</si>
  <si>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</si>
  <si>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</si>
  <si>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</si>
  <si>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</si>
  <si>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RETIRO TOTAL DE RECURSOS CAPTADOS EN LA FECHA</t>
  </si>
  <si>
    <t>Crédito por Dividendo de Títulos Valores</t>
  </si>
  <si>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</si>
  <si>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</si>
  <si>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</si>
  <si>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</si>
  <si>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</si>
  <si>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5.9.3</t>
  </si>
  <si>
    <t>5.9.4</t>
  </si>
  <si>
    <t>5.9.7</t>
  </si>
  <si>
    <t>5.9.8</t>
  </si>
  <si>
    <t>NO_CONCILIADO</t>
  </si>
  <si>
    <t>NTE</t>
  </si>
  <si>
    <t>CTV</t>
  </si>
  <si>
    <t>Nota de Transferencia Electrónica</t>
  </si>
  <si>
    <t>Ministerio de Hidrocarburos</t>
  </si>
  <si>
    <t>Ministerio de Justicia y Transparencia Institucional</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</si>
  <si>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Tercera  de la Ley Nº856).</t>
    </r>
  </si>
  <si>
    <t>YAP</t>
  </si>
  <si>
    <t>PLS</t>
  </si>
  <si>
    <t>WAM</t>
  </si>
  <si>
    <t>JAD</t>
  </si>
  <si>
    <t>MVP</t>
  </si>
  <si>
    <t>JMT</t>
  </si>
  <si>
    <t>SGP</t>
  </si>
  <si>
    <t>ETC</t>
  </si>
  <si>
    <t>Nro. Comp. BCB</t>
  </si>
  <si>
    <t>Tipo de Operación</t>
  </si>
  <si>
    <t>Fecha Extracto</t>
  </si>
  <si>
    <t>Nro. Doc. Extracto</t>
  </si>
  <si>
    <t>Glosa</t>
  </si>
  <si>
    <t>Registro - Ingresos</t>
  </si>
  <si>
    <t>Registro - Gastos</t>
  </si>
  <si>
    <t>Entidad</t>
  </si>
  <si>
    <t>D.A.</t>
  </si>
  <si>
    <t>C-21 CIP</t>
  </si>
  <si>
    <t>C-31 CIP</t>
  </si>
  <si>
    <t>C-31 SIP</t>
  </si>
  <si>
    <t>C-21 SIP</t>
  </si>
  <si>
    <t>Débitos                                   (Bs)</t>
  </si>
  <si>
    <t>Créditos                                 (Bs)</t>
  </si>
  <si>
    <t>Débitos                                   (USD)</t>
  </si>
  <si>
    <t>Créditos                                 (USD)</t>
  </si>
  <si>
    <t>Importe</t>
  </si>
  <si>
    <t>Descripción</t>
  </si>
  <si>
    <t>Total</t>
  </si>
  <si>
    <t>Fecha</t>
  </si>
  <si>
    <t>Estado Actual</t>
  </si>
  <si>
    <t>Créditos                    (USD)</t>
  </si>
  <si>
    <t>Créditos                    (Bs)</t>
  </si>
  <si>
    <t>Débitos                                 (Bs)</t>
  </si>
  <si>
    <t>N° Libreta</t>
  </si>
  <si>
    <t>IDH</t>
  </si>
  <si>
    <t>'TRANSFERENCIA DE FONDOS||S/G. NOTA CITE: MH/VTCP/DGT/UO/OB NO.1844/2008 DE F.21-10-2008 DEL MIN.DE HACIENDA S/G. DETALLE ADJUNTO. DEBITO DE LA LIBRETA NO.00990201001, REPOSICION UTILES DE ESCRITORIO.</t>
  </si>
  <si>
    <t>00099021001 DEPOSITO DE EFECTIVO, DEPOSITANTE: REMIGIA CHAMBI DE CALLISAYA, CONCEPTO: COBRO INDEBIDO POR NUEVAS NUPCIAS, CUENTA DE DEPOSITO: CUENTA UNICA DEL TESORO</t>
  </si>
  <si>
    <t>00099021001 DEPOSITO DE EFECTIVO, DEPOSITANTE: BRAULIO QUISPE BARRERA, CONCEPTO: DEVOLUCION POR COBRO INDEBIDO, CUENTA DE DEPOSITO: CUENTA UNICA DEL TESORO</t>
  </si>
  <si>
    <t>00099021001 DEPOSITO DE EFECTIVO, DEPOSITANTE: RAIMUNDO ANGEL FERRUFINO EDUARDO, CONCEPTO: DEVOLUCION, CUENTA DE DEPOSITO: CUENTA UNICA DEL TESORO</t>
  </si>
  <si>
    <t>00099021001 DEPOSITO DE EFECTIVO, DEPOSITANTE: VITALIANO MOLINA ERGUETA, CONCEPTO: DEVOLUCION POR COBRO INDEBIDO, CUENTA DE DEPOSITO: CUENTA UNICA DEL TESORO</t>
  </si>
  <si>
    <t>00099021001 DEPOSITO DE EFECTIVO, DEPOSITANTE: FELIPA AYALA DE NINAHUANCA, CONCEPTO: COBRO INDEBIDO, CUENTA DE DEPOSITO: CUENTA UNICA DEL TESORO</t>
  </si>
  <si>
    <t>NUMERO DE LIBRETA CUT: Cuenta Unica del Tesoro OPERACIÓN E18 TRANSFERENCIA DEL SISTEMA FINANCIERO POR CUENTA DE TERCEROS A LA CUT Devolucion pagos en exceso Gobierno Autonomo Departamental de Potosi</t>
  </si>
  <si>
    <t>00099021001 DEPOSITO DE EFECTIVO, DEPOSITANTE: OSCAR NIGOEVIC HEREDIA, CONCEPTO: DEVOLUCION DEMASIA HABERES MAXIMA REMUNERACION SECTOR PUBLICO, CUENTA DE DEPOSITO: CUENTA UNICA DEL TESORO</t>
  </si>
  <si>
    <t>00099021001 DEPOSITO DE EFECTIVO, DEPOSITANTE: LAUREANA QUISPE VDA. DE CANAVIRI, CONCEPTO: COBRO INDEBIDO, CUENTA DE DEPOSITO: CUENTA UNICA DEL TESORO</t>
  </si>
  <si>
    <t>00099021001 DEPOSITO DE EFECTIVO, DEPOSITANTE: EDWIN PEREZ PEREZ, CONCEPTO: DEVOLUCION, CUENTA DE DEPOSITO: CUENTA UNICA DEL TESORO</t>
  </si>
  <si>
    <t>00099021001 DEPOSITO DE EFECTIVO, DEPOSITANTE: IRMA MENESES VDA DE ALDUNATE, CONCEPTO: DEVOLUCION A SENASIR, CUENTA DE DEPOSITO: CUENTA UNICA DEL TESORO</t>
  </si>
  <si>
    <t>00099021001 DEPOSITO DE EFECTIVO, DEPOSITANTE: MARTIN YAHUASI MAMANI, CONCEPTO: ACUERDO PLAN DE PAGO SENASIR, CUENTA DE DEPOSITO: CUENTA UNICA DEL TESORO</t>
  </si>
  <si>
    <t>00099021001 DEPOSITO DE EFECTIVO, DEPOSITANTE: IRENE BALLADARES VELASQUEZ, CONCEPTO: DEVOLUCION AL SENASIR (COACTIVO SOCIAL), CUENTA DE DEPOSITO: CUENTA UNICA DEL TESORO</t>
  </si>
  <si>
    <t>00099021001 DEPOSITO DE EFECTIVO, DEPOSITANTE: CECILIA FLORES DE CEÑI, CONCEPTO: COBRO INDEBIDO DE SENASIR, CUENTA DE DEPOSITO: CUENTA UNICA DEL TESORO</t>
  </si>
  <si>
    <t>00099021001 DEPOSITO DE EFECTIVO, DEPOSITANTE: HUGO PABLO KANTUTA COLQUE, CONCEPTO: DEVOLUCION DE RENTA DE VEJEZ, CUENTA DE DEPOSITO: CUENTA UNICA DEL TESORO</t>
  </si>
  <si>
    <t>00130012002 DEPOSITO DE EFECTIVO, DEPOSITANTE: JUAN GUERREROS ROQUE, CONCEPTO: DEVOLUCION POR GASTOS DE PEAJES, CUENTA DE DEPOSITO: CUENTA UNICA DEL TESORO</t>
  </si>
  <si>
    <t>NUMERO DE LIBRETA CUT: Cuenta Unica del Tesoro OPERACIÓN E18 TRANSFERENCIA DEL SISTEMA FINANCIERO POR CUENTA DE TERCEROS A LA CUT Devolucion de pagos en exceso Gobierno Autonomo Departamental de Potosi</t>
  </si>
  <si>
    <t>00099021001 DEPOSITO DE EFECTIVO, DEPOSITANTE: HEBERT CHOQUE TARQUI, CONCEPTO: DEVOLUCION DEMASIA HABERES MAXIMA REMUNERACION SECTOR PUBLICO, CUENTA DE DEPOSITO: CUENTA UNICA DEL TESORO</t>
  </si>
  <si>
    <t>00099021001 DEPOSITO DE EFECTIVO, DEPOSITANTE: LOLA PORFIRIA RODRIGUEZ, CONCEPTO: DOBLE PERCEPCION, CUENTA DE DEPOSITO: CUENTA UNICA DEL TESORO</t>
  </si>
  <si>
    <t>00099021001 DEPOSITO DE EFECTIVO, DEPOSITANTE: MARTHA LUCIA GUTIERREZ DE MARCA, CONCEPTO: COBRO INDEBIDO POR NUEVAS NUPCIAS, CUENTA DE DEPOSITO: CUENTA UNICA DEL TESORO</t>
  </si>
  <si>
    <t>00099021001 DEPOSITO DE EFECTIVO, DEPOSITANTE: LUCRECIA VELARDE VDA DE FLORES, CONCEPTO: PARA DEPARTAMENTO DE SENASIR, CUENTA DE DEPOSITO: CUENTA UNICA DEL TESORO</t>
  </si>
  <si>
    <t>00099021001 DEPOSITO DE EFECTIVO, DEPOSITANTE: RUPERTO CHURATA MAMANI, CONCEPTO: COBRO INDEBIDO CON INCUMPLIMIENTO DE CONVENIO, CUENTA DE DEPOSITO: CUENTA UNICA DEL TESORO</t>
  </si>
  <si>
    <t>COBRO COSTOS DE PAPELERIA SEGUN TRANSFERENCIA DEL EXTERIOR POR ORDEN DE LIMA GAS S.A. LIB. 00513062001 YPFB-OPERACIONES PLANTA DE SEPARACION DE LIQUIDOS RIO GRANDE</t>
  </si>
  <si>
    <t>COBRO COSTOS DE PAPELERIA SEGUN TRANSFERENCIA DEL EXTERIOR POR ORDEN DE LLAMA GAS S.A. LIB. 00513062001 YPFB-OPERACIONES PLANTA DE SEPARACION DE LIQUIDOS RIO GRANDE</t>
  </si>
  <si>
    <t>CONTABILIZACION ORDENES DE TRANSFERENCIA GRACOS</t>
  </si>
  <si>
    <t>QUE AFECTAN A LA CUENTA ÚNICA DEL TESORO EN DÓLARES (CUT) No. 5970034001</t>
  </si>
  <si>
    <t>Ajuste Manual</t>
  </si>
  <si>
    <t>DETALLE DE OPERACIONES SIN REGULARIZACIÓN POR TRANSFERENCIAS ENTRE LIBRETAS (TRL)</t>
  </si>
  <si>
    <t>00099021001 DEPOSITO DE EFECTIVO, DEPOSITANTE: LOURDES M. CARRASCO MEJIA, CONCEPTO: DEVOLUCION, CUENTA DE DEPOSITO: CUENTA UNICA DEL TESORO</t>
  </si>
  <si>
    <t>00099021001 DEPOSITO DE EFECTIVO, DEPOSITANTE: GERMAN MENA SANTANDER, CONCEPTO: DEVOLUCION DEMASIA HABERES MAXIMA REMUNERACION SECTOR PUBLICO, CUENTA DE DEPOSITO: CUENTA UNICA DEL TESORO</t>
  </si>
  <si>
    <t>00099021001 DEPOSITO DE EFECTIVO, DEPOSITANTE: AMELIA APAZA DE APAZA, CONCEPTO: DEVOLUCION POR CONCEPTO SENASIR, CUENTA DE DEPOSITO: CUENTA UNICA DEL TESORO</t>
  </si>
  <si>
    <t>RCC</t>
  </si>
  <si>
    <t>MZC</t>
  </si>
  <si>
    <t>Empresa Pública "Editorial del Estado Plurinacional de Bolivia"</t>
  </si>
  <si>
    <t>00099021001 DEPOSITO DE EFECTIVO, DEPOSITANTE: GUIDO CRESPO V., CONCEPTO: DEVOLUCION PRA, CUENTA DE DEPOSITO: CUENTA UNICA DEL TESORO</t>
  </si>
  <si>
    <t>00099021001 DEPOSITO DE EFECTIVO, DEPOSITANTE: GERONIMO MAYTA ROMERO, CONCEPTO: CONVENIO DE PAGO POR COBRO INDEBIDO N° 029-17, CUENTA DE DEPOSITO: CUENTA UNICA DEL TESORO</t>
  </si>
  <si>
    <t>00099021001 DEPOSITO DE EFECTIVO, DEPOSITANTE: JULIAN CESAR ROMERO CONDE, CONCEPTO: DEVOLUCION DE SALDO DE CAJA CHICA NO EJECUTADO, CUENTA DE DEPOSITO: CUENTA UNICA DEL TESORO</t>
  </si>
  <si>
    <t>00099021001 DEPOSITO DE EFECTIVO, DEPOSITANTE: JAVIER PERCY BRAVO ARROYO, CONCEPTO: DOBLE PERCEPCION, CUENTA DE DEPOSITO: CUENTA UNICA DEL TESORO</t>
  </si>
  <si>
    <t>00593019201 DEPOSITO DE EFECTIVO, DEPOSITANTE: EMPRESA ESTATAL YACANA, CONCEPTO: REVERSION DE FONDOS ASIGNADOS PARA COMPRA DE FIBRA, CUENTA DE DEPOSITO: CUENTA UNICA DEL TESORO</t>
  </si>
  <si>
    <t>S09100650002</t>
  </si>
  <si>
    <t>Q09263530002</t>
  </si>
  <si>
    <t>Q09274430002</t>
  </si>
  <si>
    <t>Q09281110002</t>
  </si>
  <si>
    <t>S09103430002</t>
  </si>
  <si>
    <t>G06385130002</t>
  </si>
  <si>
    <t>S09107280001</t>
  </si>
  <si>
    <t>S09107910001</t>
  </si>
  <si>
    <t>G06393300002</t>
  </si>
  <si>
    <t>G06393340002</t>
  </si>
  <si>
    <t>Q09294400002</t>
  </si>
  <si>
    <t>Q09294410002</t>
  </si>
  <si>
    <t>G06409740002</t>
  </si>
  <si>
    <t>Q09298490002</t>
  </si>
  <si>
    <t>Q09298520002</t>
  </si>
  <si>
    <t>G06430800002</t>
  </si>
  <si>
    <t>G06430820002</t>
  </si>
  <si>
    <t>Q09310890002</t>
  </si>
  <si>
    <t>G06443450002</t>
  </si>
  <si>
    <t>G06449690002</t>
  </si>
  <si>
    <t>G06450860002</t>
  </si>
  <si>
    <t>Q09319740002</t>
  </si>
  <si>
    <t>S09113340001</t>
  </si>
  <si>
    <t>J03348400001</t>
  </si>
  <si>
    <t>J03348410001</t>
  </si>
  <si>
    <t>J03348420001</t>
  </si>
  <si>
    <t>J03348430001</t>
  </si>
  <si>
    <t>J03348440001</t>
  </si>
  <si>
    <t>J03348450001</t>
  </si>
  <si>
    <t>J03348460001</t>
  </si>
  <si>
    <t>J03348470001</t>
  </si>
  <si>
    <t>J03348480001</t>
  </si>
  <si>
    <t>J03348490001</t>
  </si>
  <si>
    <t>J03348500001</t>
  </si>
  <si>
    <t>J03348510001</t>
  </si>
  <si>
    <t>J03348250001</t>
  </si>
  <si>
    <t>J03348260001</t>
  </si>
  <si>
    <t>J03348270001</t>
  </si>
  <si>
    <t>J03348280001</t>
  </si>
  <si>
    <t>J03348290001</t>
  </si>
  <si>
    <t>J03348300001</t>
  </si>
  <si>
    <t>J03348310001</t>
  </si>
  <si>
    <t>J03348320001</t>
  </si>
  <si>
    <t>J03348330001</t>
  </si>
  <si>
    <t>J03348340001</t>
  </si>
  <si>
    <t>J03348350001</t>
  </si>
  <si>
    <t>J03348360001</t>
  </si>
  <si>
    <t>J03348370001</t>
  </si>
  <si>
    <t>J03348380001</t>
  </si>
  <si>
    <t>J03348390001</t>
  </si>
  <si>
    <t>J03348730001</t>
  </si>
  <si>
    <t>J03348740001</t>
  </si>
  <si>
    <t>J03348750001</t>
  </si>
  <si>
    <t>J03348760001</t>
  </si>
  <si>
    <t>J03348770001</t>
  </si>
  <si>
    <t>J03348780001</t>
  </si>
  <si>
    <t>J03348790001</t>
  </si>
  <si>
    <t>J03348800001</t>
  </si>
  <si>
    <t>J03348810001</t>
  </si>
  <si>
    <t>J03348820001</t>
  </si>
  <si>
    <t>J03348830001</t>
  </si>
  <si>
    <t>J03348840001</t>
  </si>
  <si>
    <t>J03348850001</t>
  </si>
  <si>
    <t>J03348860001</t>
  </si>
  <si>
    <t>J03348870001</t>
  </si>
  <si>
    <t>J03348880001</t>
  </si>
  <si>
    <t>J03348890001</t>
  </si>
  <si>
    <t>J03348900001</t>
  </si>
  <si>
    <t>J03348910001</t>
  </si>
  <si>
    <t>J03348920001</t>
  </si>
  <si>
    <t>J03348930001</t>
  </si>
  <si>
    <t>J03348940001</t>
  </si>
  <si>
    <t>J03348950001</t>
  </si>
  <si>
    <t>J03348960001</t>
  </si>
  <si>
    <t>J03348970001</t>
  </si>
  <si>
    <t>J03348980001</t>
  </si>
  <si>
    <t>J03349680002</t>
  </si>
  <si>
    <t>J03349690002</t>
  </si>
  <si>
    <t>J03349710002</t>
  </si>
  <si>
    <t>J03349730002</t>
  </si>
  <si>
    <t>Q09345150002</t>
  </si>
  <si>
    <t>J03351210001</t>
  </si>
  <si>
    <t>J03351220001</t>
  </si>
  <si>
    <t>J03351230001</t>
  </si>
  <si>
    <t>J03351240001</t>
  </si>
  <si>
    <t>J03351250001</t>
  </si>
  <si>
    <t>J03351260001</t>
  </si>
  <si>
    <t>J03351270001</t>
  </si>
  <si>
    <t>J03351280001</t>
  </si>
  <si>
    <t>J03351290001</t>
  </si>
  <si>
    <t>J03351300001</t>
  </si>
  <si>
    <t>J03351310001</t>
  </si>
  <si>
    <t>J03351320001</t>
  </si>
  <si>
    <t>J03350570001</t>
  </si>
  <si>
    <t>J03350580001</t>
  </si>
  <si>
    <t>J03350590001</t>
  </si>
  <si>
    <t>J03350600001</t>
  </si>
  <si>
    <t>J03350610001</t>
  </si>
  <si>
    <t>J03350620001</t>
  </si>
  <si>
    <t>J03350630001</t>
  </si>
  <si>
    <t>J03350640001</t>
  </si>
  <si>
    <t>J03350650001</t>
  </si>
  <si>
    <t>J03350660001</t>
  </si>
  <si>
    <t>J03350670001</t>
  </si>
  <si>
    <t>J03350680001</t>
  </si>
  <si>
    <t>J03350690001</t>
  </si>
  <si>
    <t>J03350700001</t>
  </si>
  <si>
    <t>J03350710001</t>
  </si>
  <si>
    <t>J03350720001</t>
  </si>
  <si>
    <t>J03350730001</t>
  </si>
  <si>
    <t>J03350740001</t>
  </si>
  <si>
    <t>J03350980001</t>
  </si>
  <si>
    <t>J03350990001</t>
  </si>
  <si>
    <t>J03351000001</t>
  </si>
  <si>
    <t>J03351010001</t>
  </si>
  <si>
    <t>J03351020001</t>
  </si>
  <si>
    <t>J03351030001</t>
  </si>
  <si>
    <t>J03351040001</t>
  </si>
  <si>
    <t>J03351050001</t>
  </si>
  <si>
    <t>J03351060001</t>
  </si>
  <si>
    <t>J03351070001</t>
  </si>
  <si>
    <t>J03351080001</t>
  </si>
  <si>
    <t>J03351090001</t>
  </si>
  <si>
    <t>J03351100001</t>
  </si>
  <si>
    <t>J03351110001</t>
  </si>
  <si>
    <t>J03351120001</t>
  </si>
  <si>
    <t>J03351130001</t>
  </si>
  <si>
    <t>J03351140001</t>
  </si>
  <si>
    <t>J03351150001</t>
  </si>
  <si>
    <t>J03351160001</t>
  </si>
  <si>
    <t>J03351170001</t>
  </si>
  <si>
    <t>J03351180001</t>
  </si>
  <si>
    <t>J03351190001</t>
  </si>
  <si>
    <t>J03351200001</t>
  </si>
  <si>
    <t>J03349910001</t>
  </si>
  <si>
    <t>J03349930001</t>
  </si>
  <si>
    <t>J03349940001</t>
  </si>
  <si>
    <t>J03349950001</t>
  </si>
  <si>
    <t>J03349960001</t>
  </si>
  <si>
    <t>J03350080001</t>
  </si>
  <si>
    <t>J03350090001</t>
  </si>
  <si>
    <t>J03350100001</t>
  </si>
  <si>
    <t>J03350110001</t>
  </si>
  <si>
    <t>J03350120001</t>
  </si>
  <si>
    <t>J03350130001</t>
  </si>
  <si>
    <t>J03350140001</t>
  </si>
  <si>
    <t>J03350150001</t>
  </si>
  <si>
    <t>J03350160001</t>
  </si>
  <si>
    <t>J03350170001</t>
  </si>
  <si>
    <t>J03350180001</t>
  </si>
  <si>
    <t>J03350190001</t>
  </si>
  <si>
    <t>J03350200001</t>
  </si>
  <si>
    <t>J03350210001</t>
  </si>
  <si>
    <t>J03350220001</t>
  </si>
  <si>
    <t>J03350230001</t>
  </si>
  <si>
    <t>J03350240001</t>
  </si>
  <si>
    <t>J03350250001</t>
  </si>
  <si>
    <t>J03350260001</t>
  </si>
  <si>
    <t>J03350270001</t>
  </si>
  <si>
    <t>J03350280001</t>
  </si>
  <si>
    <t>J03350290001</t>
  </si>
  <si>
    <t>J03350300001</t>
  </si>
  <si>
    <t>J03350310001</t>
  </si>
  <si>
    <t>J03350320001</t>
  </si>
  <si>
    <t>J03350330001</t>
  </si>
  <si>
    <t>J03350340001</t>
  </si>
  <si>
    <t>J03350350001</t>
  </si>
  <si>
    <t>J03350360001</t>
  </si>
  <si>
    <t>J03350370001</t>
  </si>
  <si>
    <t>J03350380001</t>
  </si>
  <si>
    <t>J03350390001</t>
  </si>
  <si>
    <t>J03350400001</t>
  </si>
  <si>
    <t>J03350410001</t>
  </si>
  <si>
    <t>J03350420001</t>
  </si>
  <si>
    <t>J03350430001</t>
  </si>
  <si>
    <t>J03350440001</t>
  </si>
  <si>
    <t>J03350450001</t>
  </si>
  <si>
    <t>J03350460001</t>
  </si>
  <si>
    <t>J03350470001</t>
  </si>
  <si>
    <t>J03350480001</t>
  </si>
  <si>
    <t>J03350490001</t>
  </si>
  <si>
    <t>J03350500001</t>
  </si>
  <si>
    <t>J03350510001</t>
  </si>
  <si>
    <t>J03350520001</t>
  </si>
  <si>
    <t>J03350530001</t>
  </si>
  <si>
    <t>J03350540001</t>
  </si>
  <si>
    <t>J03350550001</t>
  </si>
  <si>
    <t>J03350560001</t>
  </si>
  <si>
    <t>J03349270001</t>
  </si>
  <si>
    <t>J03349280001</t>
  </si>
  <si>
    <t>J03349290001</t>
  </si>
  <si>
    <t>J03349300001</t>
  </si>
  <si>
    <t>J03349310001</t>
  </si>
  <si>
    <t>J03349320001</t>
  </si>
  <si>
    <t>J03349330001</t>
  </si>
  <si>
    <t>J03349340001</t>
  </si>
  <si>
    <t>J03349350001</t>
  </si>
  <si>
    <t>J03349360001</t>
  </si>
  <si>
    <t>J03349370001</t>
  </si>
  <si>
    <t>J03349380001</t>
  </si>
  <si>
    <t>J03349390001</t>
  </si>
  <si>
    <t>J03349400001</t>
  </si>
  <si>
    <t>J03349410001</t>
  </si>
  <si>
    <t>J03349420001</t>
  </si>
  <si>
    <t>J03349430001</t>
  </si>
  <si>
    <t>J03349440001</t>
  </si>
  <si>
    <t>J03349450001</t>
  </si>
  <si>
    <t>J03349460001</t>
  </si>
  <si>
    <t>J03349470001</t>
  </si>
  <si>
    <t>J03349480001</t>
  </si>
  <si>
    <t>J03349490001</t>
  </si>
  <si>
    <t>J03349500001</t>
  </si>
  <si>
    <t>J03349510001</t>
  </si>
  <si>
    <t>J03349520001</t>
  </si>
  <si>
    <t>J03349530001</t>
  </si>
  <si>
    <t>J03349540001</t>
  </si>
  <si>
    <t>J03349550001</t>
  </si>
  <si>
    <t>J03349560001</t>
  </si>
  <si>
    <t>J03349570001</t>
  </si>
  <si>
    <t>J03349580001</t>
  </si>
  <si>
    <t>J03349590001</t>
  </si>
  <si>
    <t>J03349600001</t>
  </si>
  <si>
    <t>J03349610001</t>
  </si>
  <si>
    <t>J03349620001</t>
  </si>
  <si>
    <t>J03349630001</t>
  </si>
  <si>
    <t>J03349640001</t>
  </si>
  <si>
    <t>J03349650001</t>
  </si>
  <si>
    <t>J03349660001</t>
  </si>
  <si>
    <t>J03349670001</t>
  </si>
  <si>
    <t>J03349760001</t>
  </si>
  <si>
    <t>J03349790001</t>
  </si>
  <si>
    <t>J03349820001</t>
  </si>
  <si>
    <t>J03349850001</t>
  </si>
  <si>
    <t>J03349870001</t>
  </si>
  <si>
    <t>J03349900001</t>
  </si>
  <si>
    <t>J03352680001</t>
  </si>
  <si>
    <t>J03352690001</t>
  </si>
  <si>
    <t>J03352700001</t>
  </si>
  <si>
    <t>J03352710001</t>
  </si>
  <si>
    <t>J03352720001</t>
  </si>
  <si>
    <t>J03352730001</t>
  </si>
  <si>
    <t>J03352740001</t>
  </si>
  <si>
    <t>J03352750001</t>
  </si>
  <si>
    <t>J03352760001</t>
  </si>
  <si>
    <t>J03352770001</t>
  </si>
  <si>
    <t>J03352780001</t>
  </si>
  <si>
    <t>J03352790001</t>
  </si>
  <si>
    <t>J03352800001</t>
  </si>
  <si>
    <t>J03352810001</t>
  </si>
  <si>
    <t>J03352820001</t>
  </si>
  <si>
    <t>J03352830001</t>
  </si>
  <si>
    <t>J03352840001</t>
  </si>
  <si>
    <t>J03352850001</t>
  </si>
  <si>
    <t>J03352860001</t>
  </si>
  <si>
    <t>J03352870001</t>
  </si>
  <si>
    <t>J03352880001</t>
  </si>
  <si>
    <t>J03352890001</t>
  </si>
  <si>
    <t>J03352900001</t>
  </si>
  <si>
    <t>J03352910001</t>
  </si>
  <si>
    <t>J03352920001</t>
  </si>
  <si>
    <t>J03352930001</t>
  </si>
  <si>
    <t>J03352940001</t>
  </si>
  <si>
    <t>J03352950001</t>
  </si>
  <si>
    <t>J03352960001</t>
  </si>
  <si>
    <t>J03352970001</t>
  </si>
  <si>
    <t>J03352980001</t>
  </si>
  <si>
    <t>J03351940001</t>
  </si>
  <si>
    <t>J03351950001</t>
  </si>
  <si>
    <t>J03351960001</t>
  </si>
  <si>
    <t>J03351970001</t>
  </si>
  <si>
    <t>J03351980001</t>
  </si>
  <si>
    <t>J03351990001</t>
  </si>
  <si>
    <t>J03352000001</t>
  </si>
  <si>
    <t>J03352010001</t>
  </si>
  <si>
    <t>J03352020001</t>
  </si>
  <si>
    <t>J03352030001</t>
  </si>
  <si>
    <t>J03352040001</t>
  </si>
  <si>
    <t>J03352050001</t>
  </si>
  <si>
    <t>J03352060001</t>
  </si>
  <si>
    <t>J03352070001</t>
  </si>
  <si>
    <t>J03352080001</t>
  </si>
  <si>
    <t>J03352090001</t>
  </si>
  <si>
    <t>J03352100001</t>
  </si>
  <si>
    <t>J03352110001</t>
  </si>
  <si>
    <t>J03352120001</t>
  </si>
  <si>
    <t>J03352130001</t>
  </si>
  <si>
    <t>J03352140001</t>
  </si>
  <si>
    <t>J03352150001</t>
  </si>
  <si>
    <t>J03352160001</t>
  </si>
  <si>
    <t>J03352170001</t>
  </si>
  <si>
    <t>J03352210001</t>
  </si>
  <si>
    <t>J03352220001</t>
  </si>
  <si>
    <t>J03352230001</t>
  </si>
  <si>
    <t>J03352240001</t>
  </si>
  <si>
    <t>J03352250001</t>
  </si>
  <si>
    <t>G06508090003</t>
  </si>
  <si>
    <t>J03351350001</t>
  </si>
  <si>
    <t>J03351360001</t>
  </si>
  <si>
    <t>J03351370001</t>
  </si>
  <si>
    <t>J03351380001</t>
  </si>
  <si>
    <t>J03351390001</t>
  </si>
  <si>
    <t>J03351400001</t>
  </si>
  <si>
    <t>J03351410001</t>
  </si>
  <si>
    <t>J03351420001</t>
  </si>
  <si>
    <t>J03351430001</t>
  </si>
  <si>
    <t>J03351440001</t>
  </si>
  <si>
    <t>J03351450001</t>
  </si>
  <si>
    <t>J03351460001</t>
  </si>
  <si>
    <t>J03351470001</t>
  </si>
  <si>
    <t>J03351480001</t>
  </si>
  <si>
    <t>J03351490001</t>
  </si>
  <si>
    <t>J03351500001</t>
  </si>
  <si>
    <t>J03351510001</t>
  </si>
  <si>
    <t>J03351520001</t>
  </si>
  <si>
    <t>J03351530001</t>
  </si>
  <si>
    <t>J03351540001</t>
  </si>
  <si>
    <t>J03351550001</t>
  </si>
  <si>
    <t>J03351560001</t>
  </si>
  <si>
    <t>J03351570001</t>
  </si>
  <si>
    <t>J03351580001</t>
  </si>
  <si>
    <t>J03351590001</t>
  </si>
  <si>
    <t>J03351600001</t>
  </si>
  <si>
    <t>J03351610001</t>
  </si>
  <si>
    <t>J03351620001</t>
  </si>
  <si>
    <t>J03351630001</t>
  </si>
  <si>
    <t>J03351640001</t>
  </si>
  <si>
    <t>J03351650001</t>
  </si>
  <si>
    <t>J03351660001</t>
  </si>
  <si>
    <t>J03351670001</t>
  </si>
  <si>
    <t>J03351680001</t>
  </si>
  <si>
    <t>J03351690001</t>
  </si>
  <si>
    <t>J03351700001</t>
  </si>
  <si>
    <t>J03351710001</t>
  </si>
  <si>
    <t>J03351720001</t>
  </si>
  <si>
    <t>J03351730001</t>
  </si>
  <si>
    <t>J03351740001</t>
  </si>
  <si>
    <t>J03351750001</t>
  </si>
  <si>
    <t>J03351760001</t>
  </si>
  <si>
    <t>J03351770001</t>
  </si>
  <si>
    <t>J03351780001</t>
  </si>
  <si>
    <t>J03351790001</t>
  </si>
  <si>
    <t>J03351800001</t>
  </si>
  <si>
    <t>J03351810001</t>
  </si>
  <si>
    <t>J03351820001</t>
  </si>
  <si>
    <t>J03351830001</t>
  </si>
  <si>
    <t>J03351840001</t>
  </si>
  <si>
    <t>J03351850001</t>
  </si>
  <si>
    <t>J03351860001</t>
  </si>
  <si>
    <t>J03351870001</t>
  </si>
  <si>
    <t>J03351880001</t>
  </si>
  <si>
    <t>J03351890001</t>
  </si>
  <si>
    <t>J03351900001</t>
  </si>
  <si>
    <t>J03351910001</t>
  </si>
  <si>
    <t>J03351920001</t>
  </si>
  <si>
    <t>J03351930001</t>
  </si>
  <si>
    <t>Q09355350002</t>
  </si>
  <si>
    <t>Q09355880002</t>
  </si>
  <si>
    <t>T03787570001</t>
  </si>
  <si>
    <t>T03787590001</t>
  </si>
  <si>
    <t>T03787610001</t>
  </si>
  <si>
    <t>T03787630001</t>
  </si>
  <si>
    <t>T03787650001</t>
  </si>
  <si>
    <t>T03787670001</t>
  </si>
  <si>
    <t>T03787690001</t>
  </si>
  <si>
    <t>T03787710001</t>
  </si>
  <si>
    <t>T03787730001</t>
  </si>
  <si>
    <t>T03787750001</t>
  </si>
  <si>
    <t>T03787770001</t>
  </si>
  <si>
    <t>T03787790001</t>
  </si>
  <si>
    <t>T03787810001</t>
  </si>
  <si>
    <t>T03787830001</t>
  </si>
  <si>
    <t>T03787850001</t>
  </si>
  <si>
    <t>T03787870001</t>
  </si>
  <si>
    <t>T03787890001</t>
  </si>
  <si>
    <t>T03787910001</t>
  </si>
  <si>
    <t>T03787930001</t>
  </si>
  <si>
    <t>T03787950001</t>
  </si>
  <si>
    <t>T03787970001</t>
  </si>
  <si>
    <t>T03787990001</t>
  </si>
  <si>
    <t>T03788010001</t>
  </si>
  <si>
    <t>T03788030001</t>
  </si>
  <si>
    <t>T03788050001</t>
  </si>
  <si>
    <t>T03788070001</t>
  </si>
  <si>
    <t>T03788090001</t>
  </si>
  <si>
    <t>T03788110001</t>
  </si>
  <si>
    <t>T03788130001</t>
  </si>
  <si>
    <t>T03788150001</t>
  </si>
  <si>
    <t>T03788170001</t>
  </si>
  <si>
    <t>T03788190001</t>
  </si>
  <si>
    <t>T03788210001</t>
  </si>
  <si>
    <t>T03786290001</t>
  </si>
  <si>
    <t>T03786310001</t>
  </si>
  <si>
    <t>T03786330001</t>
  </si>
  <si>
    <t>T03786350001</t>
  </si>
  <si>
    <t>T03786370001</t>
  </si>
  <si>
    <t>T03786390001</t>
  </si>
  <si>
    <t>T03786410001</t>
  </si>
  <si>
    <t>T03786430001</t>
  </si>
  <si>
    <t>T03786450001</t>
  </si>
  <si>
    <t>T03786470001</t>
  </si>
  <si>
    <t>T03786490001</t>
  </si>
  <si>
    <t>T03786510001</t>
  </si>
  <si>
    <t>T03786530001</t>
  </si>
  <si>
    <t>T03786550001</t>
  </si>
  <si>
    <t>T03786570001</t>
  </si>
  <si>
    <t>T03786590001</t>
  </si>
  <si>
    <t>T03786610001</t>
  </si>
  <si>
    <t>T03786630001</t>
  </si>
  <si>
    <t>T03786650001</t>
  </si>
  <si>
    <t>T03786670001</t>
  </si>
  <si>
    <t>T03786690001</t>
  </si>
  <si>
    <t>T03786710001</t>
  </si>
  <si>
    <t>T03786730001</t>
  </si>
  <si>
    <t>T03786750001</t>
  </si>
  <si>
    <t>T03786770001</t>
  </si>
  <si>
    <t>T03786790001</t>
  </si>
  <si>
    <t>T03786810001</t>
  </si>
  <si>
    <t>T03786830001</t>
  </si>
  <si>
    <t>T03786850001</t>
  </si>
  <si>
    <t>T03786870001</t>
  </si>
  <si>
    <t>T03786890001</t>
  </si>
  <si>
    <t>T03786910001</t>
  </si>
  <si>
    <t>T03786930001</t>
  </si>
  <si>
    <t>T03786950001</t>
  </si>
  <si>
    <t>T03786970001</t>
  </si>
  <si>
    <t>T03786990001</t>
  </si>
  <si>
    <t>T03787010001</t>
  </si>
  <si>
    <t>T03787030001</t>
  </si>
  <si>
    <t>T03787050001</t>
  </si>
  <si>
    <t>T03787070001</t>
  </si>
  <si>
    <t>T03787090001</t>
  </si>
  <si>
    <t>T03787110001</t>
  </si>
  <si>
    <t>T03787130001</t>
  </si>
  <si>
    <t>T03787150001</t>
  </si>
  <si>
    <t>T03787170001</t>
  </si>
  <si>
    <t>T03787190001</t>
  </si>
  <si>
    <t>T03787210001</t>
  </si>
  <si>
    <t>T03787230001</t>
  </si>
  <si>
    <t>T03787250001</t>
  </si>
  <si>
    <t>T03787270001</t>
  </si>
  <si>
    <t>T03787290001</t>
  </si>
  <si>
    <t>T03787310001</t>
  </si>
  <si>
    <t>T03787330001</t>
  </si>
  <si>
    <t>T03787350001</t>
  </si>
  <si>
    <t>T03787370001</t>
  </si>
  <si>
    <t>T03787390001</t>
  </si>
  <si>
    <t>T03787410001</t>
  </si>
  <si>
    <t>T03787430001</t>
  </si>
  <si>
    <t>T03787450001</t>
  </si>
  <si>
    <t>T03787470001</t>
  </si>
  <si>
    <t>T03787490001</t>
  </si>
  <si>
    <t>T03787510001</t>
  </si>
  <si>
    <t>T03787530001</t>
  </si>
  <si>
    <t>T03787550001</t>
  </si>
  <si>
    <t>J03353280001</t>
  </si>
  <si>
    <t>J03353310001</t>
  </si>
  <si>
    <t>J03353360001</t>
  </si>
  <si>
    <t>S09122290004</t>
  </si>
  <si>
    <t>T03786130001</t>
  </si>
  <si>
    <t>T03786150001</t>
  </si>
  <si>
    <t>T03786170001</t>
  </si>
  <si>
    <t>T03786190001</t>
  </si>
  <si>
    <t>T03786210001</t>
  </si>
  <si>
    <t>T03786230001</t>
  </si>
  <si>
    <t>T03786250001</t>
  </si>
  <si>
    <t>T03786270001</t>
  </si>
  <si>
    <t>G06545860002</t>
  </si>
  <si>
    <t>G06545880002</t>
  </si>
  <si>
    <t>G06545900002</t>
  </si>
  <si>
    <t>G06545920002</t>
  </si>
  <si>
    <t>G06545940002</t>
  </si>
  <si>
    <t>G06546010002</t>
  </si>
  <si>
    <t>G06546030002</t>
  </si>
  <si>
    <t>G06546050002</t>
  </si>
  <si>
    <t>G06546070002</t>
  </si>
  <si>
    <t>G06546090002</t>
  </si>
  <si>
    <t>G06546110002</t>
  </si>
  <si>
    <t>G06548330002</t>
  </si>
  <si>
    <t>G06550210002</t>
  </si>
  <si>
    <t>G06550230002</t>
  </si>
  <si>
    <t>G06550250002</t>
  </si>
  <si>
    <t>G06550560002</t>
  </si>
  <si>
    <t>G06550610002</t>
  </si>
  <si>
    <t>G06550630002</t>
  </si>
  <si>
    <t>S09125320001</t>
  </si>
  <si>
    <t>B15838380002</t>
  </si>
  <si>
    <t>B15838630002</t>
  </si>
  <si>
    <t>O15837710002</t>
  </si>
  <si>
    <t>O15837810002</t>
  </si>
  <si>
    <t>O15837840002</t>
  </si>
  <si>
    <t>O15838050002</t>
  </si>
  <si>
    <t>O15838300002</t>
  </si>
  <si>
    <t>O15838510002</t>
  </si>
  <si>
    <t>O15838540002</t>
  </si>
  <si>
    <t>O15838970002</t>
  </si>
  <si>
    <t>O15839380002</t>
  </si>
  <si>
    <t>O15839470002</t>
  </si>
  <si>
    <t>O15839530002</t>
  </si>
  <si>
    <t>O15839550002</t>
  </si>
  <si>
    <t>O15839570002</t>
  </si>
  <si>
    <t>O15839920002</t>
  </si>
  <si>
    <t>O15840150002</t>
  </si>
  <si>
    <t>B15842200002</t>
  </si>
  <si>
    <t>O15842290002</t>
  </si>
  <si>
    <t>O15842300002</t>
  </si>
  <si>
    <t>O15842310002</t>
  </si>
  <si>
    <t>O15843430002</t>
  </si>
  <si>
    <t>O15844220002</t>
  </si>
  <si>
    <t>O15844680002</t>
  </si>
  <si>
    <t>O15844760002</t>
  </si>
  <si>
    <t>O15844780002</t>
  </si>
  <si>
    <t>O15844810002</t>
  </si>
  <si>
    <t>B15848040002</t>
  </si>
  <si>
    <t>O15846810002</t>
  </si>
  <si>
    <t>O15847160002</t>
  </si>
  <si>
    <t>O15847180002</t>
  </si>
  <si>
    <t>O15847200002</t>
  </si>
  <si>
    <t>O15847220002</t>
  </si>
  <si>
    <t>O15847400002</t>
  </si>
  <si>
    <t>O15847670002</t>
  </si>
  <si>
    <t>O15847680002</t>
  </si>
  <si>
    <t>O15847690002</t>
  </si>
  <si>
    <t>O15848180002</t>
  </si>
  <si>
    <t>O15848310002</t>
  </si>
  <si>
    <t>O15848320002</t>
  </si>
  <si>
    <t>O15848600002</t>
  </si>
  <si>
    <t>O15848800002</t>
  </si>
  <si>
    <t>B15852180002</t>
  </si>
  <si>
    <t>B15852190002</t>
  </si>
  <si>
    <t>O15851020002</t>
  </si>
  <si>
    <t>O15851100002</t>
  </si>
  <si>
    <t>O15851410002</t>
  </si>
  <si>
    <t>O15851480002</t>
  </si>
  <si>
    <t>O15851610002</t>
  </si>
  <si>
    <t>O15851650002</t>
  </si>
  <si>
    <t>O15851680002</t>
  </si>
  <si>
    <t>O15852390002</t>
  </si>
  <si>
    <t>O15852550002</t>
  </si>
  <si>
    <t>O15852880002</t>
  </si>
  <si>
    <t>O15852980002</t>
  </si>
  <si>
    <t>O15853040002</t>
  </si>
  <si>
    <t>O15853060002</t>
  </si>
  <si>
    <t>O15854070002</t>
  </si>
  <si>
    <t>O15854400002</t>
  </si>
  <si>
    <t>O15854820002</t>
  </si>
  <si>
    <t>B15856880002</t>
  </si>
  <si>
    <t>O15856620002</t>
  </si>
  <si>
    <t>O15856720002</t>
  </si>
  <si>
    <t>O15856890002</t>
  </si>
  <si>
    <t>O15856960002</t>
  </si>
  <si>
    <t>O15857000002</t>
  </si>
  <si>
    <t>O15857170002</t>
  </si>
  <si>
    <t>O15857250002</t>
  </si>
  <si>
    <t>O15857400002</t>
  </si>
  <si>
    <t>O15857460002</t>
  </si>
  <si>
    <t>O15857550002</t>
  </si>
  <si>
    <t>O15857570002</t>
  </si>
  <si>
    <t>O15857800002</t>
  </si>
  <si>
    <t>O15857830002</t>
  </si>
  <si>
    <t>O15857990002</t>
  </si>
  <si>
    <t>O15858410002</t>
  </si>
  <si>
    <t>O15858690002</t>
  </si>
  <si>
    <t>O15859090002</t>
  </si>
  <si>
    <t>O15859110002</t>
  </si>
  <si>
    <t>O15859150002</t>
  </si>
  <si>
    <t>O15859170002</t>
  </si>
  <si>
    <t>O15859540002</t>
  </si>
  <si>
    <t>B15861790002</t>
  </si>
  <si>
    <t>O15861120002</t>
  </si>
  <si>
    <t>O15861150002</t>
  </si>
  <si>
    <t>O15861270002</t>
  </si>
  <si>
    <t>O15862440002</t>
  </si>
  <si>
    <t>O15862590002</t>
  </si>
  <si>
    <t>O15862860002</t>
  </si>
  <si>
    <t>O15863330002</t>
  </si>
  <si>
    <t>O15863500002</t>
  </si>
  <si>
    <t>O15863510002</t>
  </si>
  <si>
    <t>O15863520002</t>
  </si>
  <si>
    <t>O15863530002</t>
  </si>
  <si>
    <t>O15863930002</t>
  </si>
  <si>
    <t>B15865860002</t>
  </si>
  <si>
    <t>B15865920002</t>
  </si>
  <si>
    <t>B15866820002</t>
  </si>
  <si>
    <t>B15866830002</t>
  </si>
  <si>
    <t>O15865780002</t>
  </si>
  <si>
    <t>O15865790002</t>
  </si>
  <si>
    <t>O15866010002</t>
  </si>
  <si>
    <t>O15866740002</t>
  </si>
  <si>
    <t>O15867680002</t>
  </si>
  <si>
    <t>O15867740002</t>
  </si>
  <si>
    <t>O15867880002</t>
  </si>
  <si>
    <t>O15867930002</t>
  </si>
  <si>
    <t>O15868300002</t>
  </si>
  <si>
    <t>O15868310002</t>
  </si>
  <si>
    <t>O15870290002</t>
  </si>
  <si>
    <t>O15870580002</t>
  </si>
  <si>
    <t>O15870620002</t>
  </si>
  <si>
    <t>O15870650002</t>
  </si>
  <si>
    <t>O15870660002</t>
  </si>
  <si>
    <t>O15871120002</t>
  </si>
  <si>
    <t>O15871210002</t>
  </si>
  <si>
    <t>O15871240002</t>
  </si>
  <si>
    <t>O15871250002</t>
  </si>
  <si>
    <t>O15872190002</t>
  </si>
  <si>
    <t>O15874040002</t>
  </si>
  <si>
    <t>O15874230002</t>
  </si>
  <si>
    <t>O15874280002</t>
  </si>
  <si>
    <t>O15874560002</t>
  </si>
  <si>
    <t>O15875080002</t>
  </si>
  <si>
    <t>O15875210002</t>
  </si>
  <si>
    <t>O15875390002</t>
  </si>
  <si>
    <t>O15875510002</t>
  </si>
  <si>
    <t>O15875560002</t>
  </si>
  <si>
    <t>O15875970002</t>
  </si>
  <si>
    <t>O15875990002</t>
  </si>
  <si>
    <t>B15877980002</t>
  </si>
  <si>
    <t>B15878390002</t>
  </si>
  <si>
    <t>O15878610002</t>
  </si>
  <si>
    <t>O15878650002</t>
  </si>
  <si>
    <t>O15878730002</t>
  </si>
  <si>
    <t>O15878780002</t>
  </si>
  <si>
    <t>O15879240002</t>
  </si>
  <si>
    <t>O15879310002</t>
  </si>
  <si>
    <t>O15880220002</t>
  </si>
  <si>
    <t>O15880250002</t>
  </si>
  <si>
    <t>B15882650002</t>
  </si>
  <si>
    <t>B15882690002</t>
  </si>
  <si>
    <t>B15882700002</t>
  </si>
  <si>
    <t>O15882100002</t>
  </si>
  <si>
    <t>O15882320002</t>
  </si>
  <si>
    <t>O15882600002</t>
  </si>
  <si>
    <t>O15883310002</t>
  </si>
  <si>
    <t>O15883340002</t>
  </si>
  <si>
    <t>O15883970002</t>
  </si>
  <si>
    <t>O15884100002</t>
  </si>
  <si>
    <t>O15884470002</t>
  </si>
  <si>
    <t>O15884780002</t>
  </si>
  <si>
    <t>B15886440002</t>
  </si>
  <si>
    <t>B15886450002</t>
  </si>
  <si>
    <t>O15886590002</t>
  </si>
  <si>
    <t>O15886800002</t>
  </si>
  <si>
    <t>O15887080002</t>
  </si>
  <si>
    <t>O15887360002</t>
  </si>
  <si>
    <t>O15888350002</t>
  </si>
  <si>
    <t>O15888710002</t>
  </si>
  <si>
    <t>B15891440002</t>
  </si>
  <si>
    <t>B15891470002</t>
  </si>
  <si>
    <t>O15892270002</t>
  </si>
  <si>
    <t>O15892430002</t>
  </si>
  <si>
    <t>O15893550002</t>
  </si>
  <si>
    <t>O15893670002</t>
  </si>
  <si>
    <t>O15893900002</t>
  </si>
  <si>
    <t>B15896410002</t>
  </si>
  <si>
    <t>O15895390002</t>
  </si>
  <si>
    <t>O15895660002</t>
  </si>
  <si>
    <t>O15895800002</t>
  </si>
  <si>
    <t>O15895940002</t>
  </si>
  <si>
    <t>O15896340002</t>
  </si>
  <si>
    <t>O15896960002</t>
  </si>
  <si>
    <t>O15896980002</t>
  </si>
  <si>
    <t>O15897330002</t>
  </si>
  <si>
    <t>O15897600002</t>
  </si>
  <si>
    <t>O15897760002</t>
  </si>
  <si>
    <t>O15898310002</t>
  </si>
  <si>
    <t>O15898330002</t>
  </si>
  <si>
    <t>O15898430002</t>
  </si>
  <si>
    <t>O15898550002</t>
  </si>
  <si>
    <t>O15898590002</t>
  </si>
  <si>
    <t>O15898620002</t>
  </si>
  <si>
    <t>O15898650002</t>
  </si>
  <si>
    <t>B15901120002</t>
  </si>
  <si>
    <t>O15900850002</t>
  </si>
  <si>
    <t>O15900860002</t>
  </si>
  <si>
    <t>O15900870002</t>
  </si>
  <si>
    <t>O15900880002</t>
  </si>
  <si>
    <t>O15900900002</t>
  </si>
  <si>
    <t>O15900960002</t>
  </si>
  <si>
    <t>O15901010002</t>
  </si>
  <si>
    <t>O15901020002</t>
  </si>
  <si>
    <t>O15901180002</t>
  </si>
  <si>
    <t>O15901190002</t>
  </si>
  <si>
    <t>O15901280002</t>
  </si>
  <si>
    <t>O15901310002</t>
  </si>
  <si>
    <t>O15901650002</t>
  </si>
  <si>
    <t>O15902410002</t>
  </si>
  <si>
    <t>O15902510002</t>
  </si>
  <si>
    <t>O15902530002</t>
  </si>
  <si>
    <t>O15902540002</t>
  </si>
  <si>
    <t>O15902550002</t>
  </si>
  <si>
    <t>O15902750002</t>
  </si>
  <si>
    <t>O15903210002</t>
  </si>
  <si>
    <t>O15903220002</t>
  </si>
  <si>
    <t>O15903440002</t>
  </si>
  <si>
    <t>B15905320002</t>
  </si>
  <si>
    <t>O15905350002</t>
  </si>
  <si>
    <t>O15905840002</t>
  </si>
  <si>
    <t>B15909600002</t>
  </si>
  <si>
    <t>O15908690002</t>
  </si>
  <si>
    <t>B15913640002</t>
  </si>
  <si>
    <t>B15914260002</t>
  </si>
  <si>
    <t>O15913280002</t>
  </si>
  <si>
    <t>O15913440002</t>
  </si>
  <si>
    <t>O15914670002</t>
  </si>
  <si>
    <t>O15914740002</t>
  </si>
  <si>
    <t>O15915270002</t>
  </si>
  <si>
    <t>O15915300002</t>
  </si>
  <si>
    <t>O15916790002</t>
  </si>
  <si>
    <t>B15919020002</t>
  </si>
  <si>
    <t>B15919030002</t>
  </si>
  <si>
    <t>O15918460002</t>
  </si>
  <si>
    <t>O15918790002</t>
  </si>
  <si>
    <t>O15919150002</t>
  </si>
  <si>
    <t>O15919210002</t>
  </si>
  <si>
    <t>O15919260002</t>
  </si>
  <si>
    <t>O15920060002</t>
  </si>
  <si>
    <t>O15920170002</t>
  </si>
  <si>
    <t>O15920220002</t>
  </si>
  <si>
    <t>O15920780002</t>
  </si>
  <si>
    <t>O15924300002</t>
  </si>
  <si>
    <t>O15924310002</t>
  </si>
  <si>
    <t>O15924330002</t>
  </si>
  <si>
    <t>O15924340002</t>
  </si>
  <si>
    <t>O15924440002</t>
  </si>
  <si>
    <t>O15924470002</t>
  </si>
  <si>
    <t>O15924480002</t>
  </si>
  <si>
    <t>O15924510002</t>
  </si>
  <si>
    <t>O15924670002</t>
  </si>
  <si>
    <t>O15925380002</t>
  </si>
  <si>
    <t>O15925810002</t>
  </si>
  <si>
    <t>O15926010002</t>
  </si>
  <si>
    <t>O15926150002</t>
  </si>
  <si>
    <t>O15926310002</t>
  </si>
  <si>
    <t>O15926380002</t>
  </si>
  <si>
    <t>O15928530002</t>
  </si>
  <si>
    <t>O15928550002</t>
  </si>
  <si>
    <t>B15929920002</t>
  </si>
  <si>
    <t>B15931140002</t>
  </si>
  <si>
    <t>B15931260002</t>
  </si>
  <si>
    <t>B15931310002</t>
  </si>
  <si>
    <t>O15930860002</t>
  </si>
  <si>
    <t>O15930890002</t>
  </si>
  <si>
    <t>O15930900002</t>
  </si>
  <si>
    <t>O15931130002</t>
  </si>
  <si>
    <t>O15934080002</t>
  </si>
  <si>
    <t>||TRANSFERENCIA DE FONDOS S/G. FORMULARIO, CITE' BUN013/18 DE LA FECHA (HRE-TSO-19). APORTES LOCALES DEL G.A.D. DE CHUQUISACA. PROY.CONST. DOBLE VIA SUCRE-YAMPARAEZ. A SOLICITUD DE LA ADMINISTRADORA BOLIVIANA DE CARRETERAS; LIBRETA 00291024201; BUN.</t>
  </si>
  <si>
    <t>NUMERO DE LIBRETA CUT: Cuenta Unica del Tesoro OPERACIÓN E18 TRANSFERENCIA DEL SISTEMA FINANCIERO POR CUENTA DE TERCEROS A LA CUT Devolucion al TGN pago de FC</t>
  </si>
  <si>
    <t>NUMERO DE LIBRETA CUT: 0099021001 OPERACIÓN E18 TRANSFERENCIA DEL SISTEMA FINANCIERO POR CUENTA DE TERCEROS A LA CUT A SOLICITUD DEL MEFP SEGUN NOTA CITE MEFP VTCP DGPOT UAIS CPI NO 0118002 BUN 18</t>
  </si>
  <si>
    <t>||TRANSFERENCIA A LA CUENTA UNICA DEL TESORO IMPORTE RETENIDO A WALTER ABRAHAM PEREZ ALANDIA POR REMUNERACIÓN MÁXIMA CORRESPONDIENTE AL MES DE DICIEMBRE/2017- LIBRETA N° 00990201001, SEGÚN DOCUMENTOS ADJUNTOS Y "ROC" N° 05/2018 DEL DCR. TRANS.POR REMUNERACIÓN MAXIMA WALTER ABRAHAM PEREZ ALANDIA - DICIEMBRE/2017 LIBRETA N° 00990201001</t>
  </si>
  <si>
    <t>TRANSFERENCIA DEL EXTERIOR SEGUN SWIFT 00314 DE FECHA 10/01/2018 ORDENANTE: CONSULADO GENERAL DE BOLIVIA EN HOUSTON-EE.UU. LIB. 00099021001 TGN-RECURSOS ORDINARIOS (3987)</t>
  </si>
  <si>
    <t>||COBRO DE COMISIONES BANCARIAS POR TRANSF. FDOS. POR ALIVIO OTORGADO POR LA REPUBLICA DE FRANCIA A BOLIVIA DE ACUERDO AL CONTRATO DE DESENDEUDAMIENTO Y DESARROLLO (3C2D) DEL 23/12/2014, REF: DEVOLUCIÓN DE PAGO EFECTUADO A NATIXIS POR DEUDA EXTERNA PTMO. 651-OB1 LIB. N°00099021001 RECURSOS ORDINARIOS -3987, REF.: COMISIONES BANCARIAS</t>
  </si>
  <si>
    <t>||REGISTRO COBRO COMISION AMPLIACION DE VALIDEZ 0,015% POR 20 DIAS S/USD 5.304.505.- REEMB. GTOS DE COMUNICACION BS220.- Y EMISIION DE CBTE. CTBLE. BS50.- SEGUN NOTA ADJUNTA REF.: I-2016-012 LIB. N°00513072001 YPFB- OPERACIONES GNRGD REF.: AMP. LC I-2016-012</t>
  </si>
  <si>
    <t>REGULARIZACION DE TRANSFERENCIA DEL EXTERIOR SEGUN SWIFT 00269 DE FECHA 11/01/2018 ORDENANTE: CONSULADO DE BOLIVIA EN MURCIA REF.: DEVOLUCION DE SALDOS NO EJECUTADOS PROGRAMA DE DOCUMENTACION/2017 LIB. 00099021001 TGN-RECURSOS ORDINARIOS (3987)</t>
  </si>
  <si>
    <t>REGULARIZACION DE TRANSFERENCIA DEL EXTERIOR SEGUN CONSULADO GENL DE BOLIVIA EN HOUSTON REF:DEV.SALDOS NO EJECUTADOS GASTOS DE FUNCIONAMIENTO GESTION 2017 DE FECHA 11/01/2018 ORDENANTE: LIB. 00099021001 TGN-RECURSOS ORDINARIOS (3987)</t>
  </si>
  <si>
    <t>NUMERO DE LIBRETA CUT: 00099021001 OPERACIÓN E18 TRANSFERENCIA DEL SISTEMA FINANCIERO POR CUENTA DE TERCEROS A LA CUT A SOLICITUD DEL MEFP SEGUN NOTA CITE MEFP VTCP DGPOT UAIS CPI NO 0118004 BUN 18</t>
  </si>
  <si>
    <t>NUMERO DE LIBRETA CUT: 00099021001 OPERACIÓN E18 TRANSFERENCIA DEL SISTEMA FINANCIERO POR CUENTA DE TERCEROS A LA CUT A SOLICITUD DEL MEFP SEGUN NOTA CITE MEFP VTCP DGPOT UAIS CPI NO 0118003 BUN 18</t>
  </si>
  <si>
    <t>TRANSFERENCIA DEL EXTERIOR SEGUN SWIFT 00600 DE FECHA 12/01/2018 ORDENANTE: CONSULADO DEL ESTADO PLURINACIIONAL DE BOLIVIA EN ILO-PERU REF.: DEV. SALDOS GASTOS PROGRAMA DE DOCUMENTACION LIB. 00099021001 TGN-RECURSOS ORDINARIOS (3987)</t>
  </si>
  <si>
    <t>NUMERO DE LIBRETA CUT: 00099021001 OPERACIÓN E18 TRANSFERENCIA DEL SISTEMA FINANCIERO POR CUENTA DE TERCEROS A LA CUT TRANSFERENCIA EFECTUADA POR PAGO INDEBIDO RP PERIODO DIC.2017SG LIBRETA N.00099021001</t>
  </si>
  <si>
    <t>NUMERO DE LIBRETA CUT: 00099021001 OPERACIÓN E18 TRANSFERENCIA DEL SISTEMA FINANCIERO POR CUENTA DE TERCEROS A LA CUT TRANSFERENCIA EFECTUADA POR PAGO DE ADELANTO P.R.A. RP PERIODO DIC 2017 SG LIB.00099021001</t>
  </si>
  <si>
    <t>REGULARIZACION DE TRANSFERENCIA DEL EXTERIOR SEGUN SWIFT 00599 DE FECHA 16/01/2018 ORDENANTE: CONSULADO GENERAL DEL ESTADO PLURINACIONAL DE BOLIVIA EN ILO-PERU LIB. 00099021001 TGN-RECURSOS ORDINARIOS (3987)</t>
  </si>
  <si>
    <t>REGULARIZACION DE TRANSFERENCIA DEL EXTERIOR SEGUN SWIFT 00598 DE FECHA 16/01/2018 ORDENANTE: CONSULADO DEL ESTADO PLURINACIONAL DE BOLIVIA EN ILO-PERU LIB. 00099021001 TGN-RECURSOS ORDINARIOS (3987)</t>
  </si>
  <si>
    <t>NUMERO DE LIBRETA CUT: Cuenta Unica del Tesoro OPERACIÓN E18 TRANSFERENCIA DEL SISTEMA FINANCIERO POR CUENTA DE TERCEROS A LA CUT Pago correspondiente a diciembre 2017</t>
  </si>
  <si>
    <t>COBRO COSTOS DE PAPELERIA SEGUN TRANSFERENCIA DEL EXTERIOR POR ORDEN DE PETROLEOS PARAGUAYOS (PETROPAR) LIB. 00513062001 YPFB-OPERACIONES PLANTA DE SEPARACION DE LIQUIDOS RIO GRANDE</t>
  </si>
  <si>
    <t>REGULARIZACION DE TRANSFERENCIA DEL EXTERIOR SEGUN SWIFT 00699 DE FECHA 17/01/2018 ORDENANTE: CONSULADO DEL ESTADO PLURINACIONAL DE BOLIVIA CORDOBA ARGENTINA LIB. 00099021001 TGN-RECURSOS ORDINARIOS (3987)</t>
  </si>
  <si>
    <t>TRANSFERENCIA DEL EXTERIOR SEGUN SWIFT 00806-00818 DE FECHA 18/01/2018 ORDENANTE: EMBAJADA DE BOLIVIA BOGOTA COLOMBIA REF.: DEVOLUCION DE SALDOS NO EJECUTADOS GESTION 2017 PROGRAMA DE DOCUMENTACION LIB. 00099021001 TGN-RECURSOS ORDINARIOS (3987)</t>
  </si>
  <si>
    <t>TRANSFERENCIA DEL EXTERIOR SEGUN SWIFT 00807-00819 DE FECHA 18/01/2018 ORDENANTE: EMBAJADA DE BOLIVIA BOGOTA COLOMBIA REF.: DEVOLUCION DE SALDOS NO EJECUTADOS GESTION 2017 LIB. 00099021001 TGN-RECURSOS ORDINARIOS (3987)</t>
  </si>
  <si>
    <t>NUMERO DE LIBRETA CUT: Cuenta Unica del Tesoro OPERACIÓN E18 TRANSFERENCIA DEL SISTEMA FINANCIERO POR CUENTA DE TERCEROS A LA CUT Devolucion de pagos CC no cobrados por afiliados Civiles y Militares correspondiente al periodo de Septiembre 2017</t>
  </si>
  <si>
    <t>||COM. TRANSF. DE FDOS. AL EXT. 0,10% S/USD 5.304.505.- REEMB. GTOS DE COMUNICACION BS220.- Y EMISION DE CBTE. CTBLE. BS50.- REF.: PAGO N°2 LC I-2016-012 P/C YPFB A/F MAGHREB MANAGEMENT INTERNATIONAL EN COMPLEMENTO A CBTE. ADJ. DE LA FECHA LIB. 00513072001 YPFB- OPERACIONES GNRGD REF.: COMISIONES DE PAGO 2 LC I-2016-012</t>
  </si>
  <si>
    <t>De: 00099021001 Transferencia de recursos al GAM Quiabaya para el pago del Bono de Discapacidad, en el marco de la Ley N977 de fecha 26 de septiembre de 2017, DS N3437 de 20 de diciembre de 2017 y Resolucion Ministerial N010 de fecha 10 de enero de 2018, primer desembolso.</t>
  </si>
  <si>
    <t>De: 00099021001 Transferencia de recursos al GAM Tipuani para el pago del Bono de Discapacidad, en el marco de la Ley N977 de fecha 26 de septiembre de 2017, DS N3437 de 20 de diciembre de 2017 y Resolucion Ministerial N010 de fecha 10 de enero de 2018.</t>
  </si>
  <si>
    <t>De: 00099021001 Transferencia de recursos al GAM Tacacoma para el pago del Bono de Discapacidad, en el marco de la Ley N977 de fecha 26 de septiembre de 2017, DS N3437 de 20 de diciembre de 2017 y Resolucion Ministerial N010 de fecha 10 de enero de 2018.</t>
  </si>
  <si>
    <t>De: 00099021001 Transferencia de recursos al GAM Guanay para el pago del Bono de Discapacidad, en el marco de la Ley N977 de fecha 26 de septiembre de 2017, DS N3437 de 20 de diciembre de 2017 y Resolucion Ministerial N010 de fecha 10 de enero de 2018, primer desembolso.</t>
  </si>
  <si>
    <t>De: 00099021001 Transferencia de recursos al GAM Sorata para el pago del Bono de Discapacidad, en el marco de la Ley N977 de fecha 26 de septiembre de 2017, DS N3437 de 20 de diciembre de 2017 y Resolucion Ministerial N010 de fecha 10 de enero de 2018.</t>
  </si>
  <si>
    <t>De: 00099021001 Transferencia de recursos al GAM Ancoraimes para el pago del Bono de Discapacidad, en el marco de la Ley N977 de fecha 26 de septiembre de 2017, DS N3437 de 20 de diciembre de 2017 y Resolucion Ministerial N010 de fecha 10 de enero de 2018.</t>
  </si>
  <si>
    <t>De: 00099021001 Transferencia de recursos al GAM Achacachi para el pago del Bono de Discapacidad, en el marco de la Ley N977 de fecha 26 de septiembre de 2017, DS N3437 de 20 de diciembre de 2017 y Resolucion Ministerial N010 de fecha 10 de enero de 2018, primer desembolso.</t>
  </si>
  <si>
    <t>De: 00099021001 Transferencia de recursos al GAM Villa Libertad Licoma para el pago del Bono de Discapacidad, en el marco de la Ley N977 de fecha 26 de septiembre de 2017, DS N3437 de 20 de diciembre de 2017 y Resolucion Ministerial N010 de fecha 10 de enero de 2018.</t>
  </si>
  <si>
    <t>De: 00099021001 Transferencia de recursos al GAM Ichoca para el pago del Bono de Discapacidad, en el marco de la Ley N977 de fecha 26 de septiembre de 2017, DS N3437 de 20 de diciembre de 2017 y Resolucion Ministerial N010 de fecha 10 de enero de 2018.</t>
  </si>
  <si>
    <t>De: 00099021001 Transferencia de recursos al GAM Colquiri para el pago del Bono de Discapacidad, en el marco de la Ley N977 de fecha 26 de septiembre de 2017, DS N3437 de 20 de diciembre de 2017 y Resolucion Ministerial N010 de fecha 10 de enero de 2018.</t>
  </si>
  <si>
    <t>De: 00099021001 Transferencia de recursos al GAM Cajuata para el pago del Bono de Discapacidad, en el marco de la Ley N977 de fecha 26 de septiembre de 2017, DS N3437 de 20 de diciembre de 2017 y Resolucion Ministerial N010 de fecha 10 de enero de 2018.</t>
  </si>
  <si>
    <t>De: 00099021001 Transferencia de recursos al GAM Quime para el pago del Bono de Discapacidad, en el marco de la Ley N977 de fecha 26 de septiembre de 2017, DS N3437 de 20 de diciembre de 2017 y Resolucion Ministerial N010 de fecha 10 de enero de 2018.</t>
  </si>
  <si>
    <t>De: 00099021001 Transferencia de recursos al GAM Santiago de Callapa para el pago del Bono de Discapacidad, en el marco de la Ley N977 de fecha 26 de septiembre de 2017, DS N3437 de 20 de diciembre de 2017 y Resolucion Ministerial N010 de fecha 10 de enero de 2018.</t>
  </si>
  <si>
    <t>De: 00099021001 Transferencia de recursos al GAM Nazacara de Pacajes para el pago del Bono de Discapacidad, en el marco de la Ley N977 de fecha 26 de septiembre de 2017, DS N3437 de 20 de diciembre de 2017 y Resolucion Ministerial N010 de fecha 10 de enero de 2018.</t>
  </si>
  <si>
    <t>De: 00099021001 Transferencia de recursos al GAM Waldo Ballivian para el pago del Bono de Discapacidad, en el marco de la Ley N977 de fecha 26 de septiembre de 2017, DS N3437 de 20 de diciembre de 2017 y Resolucion Ministerial N010 de fecha 10 de enero de 2018.</t>
  </si>
  <si>
    <t>De: 00099021001 Transferencia de recursos al GAM Charana para el pago del Bono de Discapacidad, en el marco de la Ley N977 de fecha 26 de septiembre de 2017, DS N3437 de 20 de diciembre de 2017 y Resolucion Ministerial N010 de fecha 10 de enero de 2018.</t>
  </si>
  <si>
    <t>De: 00099021001 Transferencia de recursos al GAM Comanche para el pago del Bono de Discapacidad, en el marco de la Ley N977 de fecha 26 de septiembre de 2017, DS N3437 de 20 de diciembre de 2017 y Resolucion Ministerial N010 de fecha 10 de enero de 2018, primer desembolso.</t>
  </si>
  <si>
    <t>De: 00099021001 Transferencia de recursos al GAM Calacoto para el pago del Bono de Discapacidad, en el marco de la Ley N977 de fecha 26 de septiembre de 2017, DS N3437 de 20 de diciembre de 2017 y Resolucion Ministerial N010 de fecha 10 de enero de 2018.</t>
  </si>
  <si>
    <t>De: 00099021001 Transferencia de recursos al GAM Caquiaviri para el pago del Bono de Discapacidad, en el marco de la Ley N977 de fecha 26 de septiembre de 2017, DS N3437 de 20 de diciembre de 2017 y Resolucion Ministerial N010 de fecha 10 de enero de 2018.</t>
  </si>
  <si>
    <t>De: 00099021001 Transferencia de recursos al GAM Corocoro para el pago del Bono de Discapacidad, en el marco de la Ley N977 de fecha 26 de septiembre de 2017, DS N3437 de 20 de diciembre de 2017 y Resolucion Ministerial N010 de fecha 10 de enero de 2018, primer desembolso.</t>
  </si>
  <si>
    <t>De: 00099021001 Transferencia de recursos al GAM Aucapata para el pago del Bono de Discapacidad, en el marco de la Ley N977 de fecha 26 de septiembre de 2017, DS N3437 de 20 de diciembre de 2017 y Resolucion Ministerial N010 de fecha 10 de enero de 2018.</t>
  </si>
  <si>
    <t>De: 00099021001 Transferencia de recursos al GAM Ayata para el pago del Bono de Discapacidad, en el marco de la Ley N977 de fecha 26 de septiembre de 2017, DS N3437 de 20 de diciembre de 2017 y Resolucion Ministerial N010 de fecha 10 de enero de 2018.</t>
  </si>
  <si>
    <t>De: 00099021001 Transferencia de recursos al GAM Chuma para el pago del Bono de Discapacidad, en el marco de la Ley N977 de fecha 26 de septiembre de 2017, DS N3437 de 20 de diciembre de 2017 y Resolucion Ministerial N010 de fecha 10 de enero de 2018, primer desembolso.</t>
  </si>
  <si>
    <t>De: 00099021001 Transferencia de recursos al GAM Tito Yupanqui para el pago del Bono de Discapacidad, en el marco de la Ley N977 de fecha 26 de septiembre de 2017, DS N3437 de 20 de diciembre de 2017 y Resolucion Ministerial N010 de fecha 10 de enero de 2018.</t>
  </si>
  <si>
    <t>De: 00099021001 Transferencia de recursos al GAM San Pedro de Tiquina para el pago del Bono de Discapacidad, en el marco de la Ley N977 de fecha 26 de septiembre de 2017, DS N3437 de 20 de diciembre de 2017 y Resolucion Ministerial N010 de fecha 10 de enero de 2018.</t>
  </si>
  <si>
    <t>De: 00099021001 Transferencia de recursos al GAM Copacabana para el pago del Bono de Discapacidad, en el marco de la Ley N977 de fecha 26 de septiembre de 2017, DS N3437 de 20 de diciembre de 2017 y Resolucion Ministerial N010 de fecha 10 de enero de 2018.</t>
  </si>
  <si>
    <t>De: 00099021001 Transferencia de recursos al GAM Combaya para el pago del Bono de Discapacidad, en el marco de la Ley N977 de fecha 26 de septiembre de 2017, DS N3437 de 20 de diciembre de 2017 y Resolucion Ministerial N010 de fecha 10 de enero de 2018, primer desembolso.</t>
  </si>
  <si>
    <t>De: 00099021001 Transferencia de recursos al GAM Villa Vaca Guzman para el pago del Bono de Discapacidad, en el marco de la Ley N977 de fecha 26 de septiembre de 2017, DS N3437 de 20 de diciembre de 2017 y Resolucion Ministerial N010 de fecha 10 de enero de 2018, primer desembolso.</t>
  </si>
  <si>
    <t>De: 00099021001 Transferencia de recursos al GAM Las Carreras para el pago del Bono de Discapacidad, en el marco de la Ley N977 de fecha 26 de septiembre de 2017, DS N3437 de 20 de diciembre de 2017 y Resolucion Ministerial N010 de fecha 10 de enero de 2018, primer desembolso.</t>
  </si>
  <si>
    <t>De: 00099021001 Transferencia de recursos al GAM Culpina para el pago del Bono de Discapacidad, en el marco de la Ley N977 de fecha 26 de septiembre de 2017, DS N3437 de 20 de diciembre de 2017 y Resolucion Ministerial N010 de fecha 10 de enero de 2018, primer desembolso.</t>
  </si>
  <si>
    <t>De: 00099021001 Transferencia de recursos al GAM Camataqui para el pago del Bono de Discapacidad, en el marco de la Ley N977 de fecha 26 de septiembre de 2017, DS N3437 de 20 de diciembre de 2017 y Resolucion Ministerial N010 de fecha 10 de enero de 2018, primer desembolso.</t>
  </si>
  <si>
    <t>De: 00099021001 Transferencia de recursos al GAM Villa Serrano para el pago del Bono de Discapacidad, en el marco de la Ley N977 de fecha 26 de septiembre de 2017, DS N3437 de 20 de diciembre de 2017 y Resolucion Ministerial N010 de fecha 10 de enero de 2018, primer desembolso.</t>
  </si>
  <si>
    <t>De: 00099021001 Transferencia de recursos al GAM Incahuasi para el pago del Bono de Discapacidad, en el marco de la Ley N977 de fecha 26 de septiembre de 2017, DS N3437 de 20 de diciembre de 2017 y Resolucion Ministerial N010 de fecha 10 de enero de 2018, primer desembolso.</t>
  </si>
  <si>
    <t>De: 00099021001 Transferencia de recursos al GAM San Lucas para el pago del Bono de Discapacidad, en el marco de la Ley N977 de fecha 26 de septiembre de 2017, DS N3437 de 20 de diciembre de 2017 y Resolucion Ministerial N010 de fecha 10 de enero de 2018, primer desembolso.</t>
  </si>
  <si>
    <t>De: 00099021001 Transferencia de recursos al GAM Camargo para el pago del Bono de Discapacidad, en el marco de la Ley N977 de fecha 26 de septiembre de 2017, DS N3437 de 20 de diciembre de 2017 y Resolucion Ministerial N010 de fecha 10 de enero de 2018, primer desembolso.</t>
  </si>
  <si>
    <t>De: 00099021001 Transferencia de recursos al GAM Yamparaez para el pago del Bono de Discapacidad, en el marco de la Ley N977 de fecha 26 de septiembre de 2017, DS N3437 de 20 de diciembre de 2017 y Resolucion Ministerial N010 de fecha 10 de enero de 2018, primer desembolso.</t>
  </si>
  <si>
    <t>De: 00099021001 Transferencia de recursos al GAM Tarabuco para el pago del Bono de Discapacidad, en el marco de la Ley N977 de fecha 26 de septiembre de 2017, DS N3437 de 20 de diciembre de 2017 y Resolucion Ministerial N010 de fecha 10 de enero de 2018, primer desembolso.</t>
  </si>
  <si>
    <t>De: 00099021001 Transferencia de recursos al GAM San Pablo de Huacareta para el pago del Bono de Discapacidad, en el marco de la Ley N977 de fecha 26 de septiembre de 2017, DS N3437 de 20 de diciembre de 2017 y Resolucion Ministerial N010 de fecha 10 de enero de 2018, primer desembolso.</t>
  </si>
  <si>
    <t>De: 00099021001 Transferencia de recursos al GAM Monteagudo para el pago del Bono de Discapacidad, en el marco de la Ley N977 de fecha 26 de septiembre de 2017, DS N3437 de 20 de diciembre de 2017 y Resolucion Ministerial N010 de fecha 10 de enero de 2018, primer desembolso.</t>
  </si>
  <si>
    <t>De: 00099021001 Transferencia de recursos al GAM El Villar para el pago del Bono de Discapacidad, en el marco de la Ley N977 de fecha 26 de septiembre de 2017, DS N3437 de 20 de diciembre de 2017 y Resolucion Ministerial N010 de fecha 10 de enero de 2018, primer desembolso.</t>
  </si>
  <si>
    <t>De: 00099021001 Transferencia de recursos al GAM Villa Alcala para el pago del Bono de Discapacidad, en el marco de la Ley N977 de fecha 26 de septiembre de 2017, DS N3437 de 20 de diciembre de 2017 y Resolucion Ministerial N010 de fecha 10 de enero de 2018, primer desembolso.</t>
  </si>
  <si>
    <t>De: 00099021001 Transferencia de recursos al GAM Sopachuy para el pago del Bono de Discapacidad, en el marco de la Ley N977 de fecha 26 de septiembre de 2017, DS N3437 de 20 de diciembre de 2017 y Resolucion Ministerial N010 de fecha 10 de enero de 2018, primer desembolso.</t>
  </si>
  <si>
    <t>De: 00099021001 Transferencia de recursos al GAM Tomina para el pago del Bono de Discapacidad, en el marco de la Ley N977 de fecha 26 de septiembre de 2017, DS N3437 de 20 de diciembre de 2017 y Resolucion Ministerial N010 de fecha 10 de enero de 2018, primer desembolso.</t>
  </si>
  <si>
    <t>De: 00099021001 Transferencia de recursos al GAM Icla para el pago del Bono de Discapacidad, en el marco de la Ley N977 de fecha 26 de septiembre de 2017, DS N3437 de 20 de diciembre de 2017 y Resolucion Ministerial N010 de fecha 10 de enero de 2018, primer desembolso.</t>
  </si>
  <si>
    <t>De: 00099021001 Transferencia de recursos al GAM Villa Mojocoya para el pago del Bono de Discapacidad, en el marco de la Ley N977 de fecha 26 de septiembre de 2017, DS N3437 de 20 de diciembre de 2017 y Resolucion Ministerial N010 de fecha 10 de enero de 2018, primer desembolso.</t>
  </si>
  <si>
    <t>De: 00099021001 Transferencia de recursos al GAM Presto para el pago del Bono de Discapacidad, en el marco de la Ley N977 de fecha 26 de septiembre de 2017, DS N3437 de 20 de diciembre de 2017 y Resolucion Ministerial N010 de fecha 10 de enero de 2018, primer desembolso.</t>
  </si>
  <si>
    <t>De: 00099021001 Transferencia de recursos al GAM Villa Zudanez para el pago del Bono de Discapacidad, en el marco de la Ley N977 de fecha 26 de septiembre de 2017, DS N3437 de 20 de diciembre de 2017 y Resolucion Ministerial N010 de fecha 10 de enero de 2018, primer desembolso.</t>
  </si>
  <si>
    <t>De: 00099021001 Transferencia de recursos al GAM Tarvita para el pago del Bono de Discapacidad, en el marco de la Ley N977 de fecha 26 de septiembre de 2017, DS N3437 de 20 de diciembre de 2017 y Resolucion Ministerial N010 de fecha 10 de enero de 2018, primer desembolso.</t>
  </si>
  <si>
    <t>De: 00099021001 Transferencia de recursos al GAM Villa Azurduy para el pago del Bono de Discapacidad, en el marco de la Ley N977 de fecha 26 de septiembre de 2017, DS N3437 de 20 de diciembre de 2017 y Resolucion Ministerial N010 de fecha 10 de enero de 2018, primer desembolso.</t>
  </si>
  <si>
    <t>De: 00099021001 Transferencia de recursos al GAM Poroma para el pago del Bono de Discapacidad, en el marco de la Ley N977 de fecha 26 de septiembre de 2017, DS N3437 de 20 de diciembre de 2017 y Resolucion Ministerial N010 de fecha 10 de enero de 2018, primer desembolso.</t>
  </si>
  <si>
    <t>De: 00099021001 Transferencia de recursos al GAM Yotala para el pago del Bono de Discapacidad, en el marco de la Ley N977 de fecha 26 de septiembre de 2017, DS N3437 de 20 de diciembre de 2017 y Resolucion Ministerial N010 de fecha 10 de enero de 2018, primer desembolso.</t>
  </si>
  <si>
    <t>De: 00099021001 Transferencia de recursos al GAM Sucre para el pago del Bono de Discapacidad, en el marco de la Ley N977 de fecha 26 de septiembre de 2017, DS N3437 de 20 de diciembre de 2017 y Resolucion Ministerial N010 de fecha 10 de enero de 2018, primer desembolso.</t>
  </si>
  <si>
    <t>De: 00099021001 Transferencia de recursos al GAM Padilla para el pago del Bono de Discapacidad, en el marco de la Ley N977 de fecha 26 de septiembre de 2017, DS N3437 de 20 de diciembre de 2017 y Resolucion Ministerial N010 de fecha 10 de enero de 2018, primer desembolso.</t>
  </si>
  <si>
    <t>A:00099021001 A requerimiento de la Unidad de Administracion e Informacion Salarial (UAIS), con nota interna CITE: MEFP/VTCP/DGPOT/UAIS/Nos. 294 y 295/2018, en la cual solicita la reversion definitiva de las boletas de pago solicitados por el SENASIR, consignadas en los Comprobantes de Pago Nos. 715</t>
  </si>
  <si>
    <t>A:00099021001 A requerimiento de la Unidad de Administracion e Informacion Salarial (UAIS), con nota interna CITE: MEFP/VTCP/DGPOT/UAIS/N 103/2018, en la cual solicita la reversion definitiva de las boletas de pago solicitados por el SENASIR, consignadas en el Comprobante de Pago N 71576.H.R. 6-3779</t>
  </si>
  <si>
    <t>A:00099021001 A requerimiento de la Unidad de Administracion e Informacion Salarial (UAIS), con nota interna CITE: MEFP/VTCP/DGPOT/UAIS/N 155/2018, en la cual solicita la reversion definitiva de las boletas de ATT., consignadas en el Comprobante de Pago N 18727. H.R. 6-38799-R/230-R</t>
  </si>
  <si>
    <t>A:00099021001 A requerimiento de la Unidad de Administracion e Informacion Salarial (UAIS), con nota interna CITE: MEFP/VTCP/DGPOT/UAIS/N 155/2018, en la cual solicita la reversion definitiva de las boletas de Ministerio de Educacion, consignadas en el Comprobante de Pago N 18727. H.R. 6-38799-R/230</t>
  </si>
  <si>
    <t>NUMERO DE LIBRETA CUT: 00081011101 OPERACIÓN E18 TRANSFERENCIA DEL SISTEMA FINANCIERO POR CUENTA DE TERCEROS A LA CUT A SOLICITUD DEL MEFP SEGUN NOTA CITE MEFP VTCP DGPOT UAIS CPI NO 0118007 BUN 17</t>
  </si>
  <si>
    <t>De: 00099021001 Transferencia de recursos al GAM Tinguipaya para el pago del Bono de Discapacidad, en el marco de la Ley N977 de fecha 26 de septiembre de 2017, DS N3437 de 20 de diciembre de 2017 y Resolucion Ministerial N010 de fecha 10 de enero de 2018.</t>
  </si>
  <si>
    <t>De: 00099021001 Transferencia de recursos al GAM Potosi para el pago del Bono de Discapacidad, en el marco de la Ley N977 de fecha 26 de septiembre de 2017, DS N3437 de 20 de diciembre de 2017 y Resolucion Ministerial N010 de fecha 10 de enero de 2018, primer desembolso.</t>
  </si>
  <si>
    <t>De: 00099021001 Transferencia de recursos al GAM Soracachi para el pago del Bono de Discapacidad, en el marco de la Ley N977 de fecha 26 de septiembre de 2017, DS N3437 de 20 de diciembre de 2017 y Resolucion Ministerial N010 de fecha 10 de enero de 2018.</t>
  </si>
  <si>
    <t>De: 00099021001 Transferencia de recursos al GAM Huayllamarca (Santiago de Huayllamarca) para el pago del Bono de Discapacidad, en el marco de la Ley N977 de fecha 26 de septiembre de 2017, DS N3437 de 20 de diciembre de 2017 y Resolucion Ministerial N010 de fecha 10 de enero de 2018.</t>
  </si>
  <si>
    <t>De: 00099021001 Transferencia de recursos al GAM Chipaya para el pago del Bono de Discapacidad, en el marco de la Ley N977 de fecha 26 de septiembre de 2017, DS N3437 de 20 de diciembre de 2017 y Resolucion Ministerial N010 de fecha 10 de enero de 2018.</t>
  </si>
  <si>
    <t>De: 00099021001 Transferencia de recursos al GAM Coipasa para el pago del Bono de Discapacidad, en el marco de la Ley N977 de fecha 26 de septiembre de 2017, DS N3437 de 20 de diciembre de 2017 y Resolucion Ministerial N010 de fecha 10 de enero de 2018.</t>
  </si>
  <si>
    <t>De: 00099021001 Transferencia de recursos al GAM Sabaya para el pago del Bono de Discapacidad, en el marco de la Ley N977 de fecha 26 de septiembre de 2017, DS N3437 de 20 de diciembre de 2017 y Resolucion Ministerial N010 de fecha 10 de enero de 2018.</t>
  </si>
  <si>
    <t>De: 00099021001 Transferencia de recursos al GAM La Rivera para el pago del Bono de Discapacidad, en el marco de la Ley N977 de fecha 26 de septiembre de 2017, DS N3437 de 20 de diciembre de 2017 y Resolucion Ministerial N010 de fecha 10 de enero de 2018.</t>
  </si>
  <si>
    <t>De: 00099021001 Transferencia de recursos al GAM Pampa Aullagas para el pago del Bono de Discapacidad, en el marco de la Ley N977 de fecha 26 de septiembre de 2017, DS N3437 de 20 de diciembre de 2017 y Resolucion Ministerial N010 de fecha 10 de enero de 2018.</t>
  </si>
  <si>
    <t>De: 00099021001 Transferencia de recursos al GAM Coroico para el pago del Bono de Discapacidad, en el marco de la Ley N977 de fecha 26 de septiembre de 2017, DS N3437 de 20 de diciembre de 2017 y Resolucion Ministerial N010 de fecha 10 de enero de 2018.</t>
  </si>
  <si>
    <t>De: 00099021001 Transferencia de recursos al GAM Puerto Perez para el pago del Bono de Discapacidad, en el marco de la Ley N 977 de fecha 26 de septiembre de 2017, DS N3437 de 20 de diciembre de 2017 y Resolucion Ministerial N010 de fecha 10 de enero de 2018.</t>
  </si>
  <si>
    <t>De: 00099021001 Transferencia de recursos al GAM Puerto Acosta para el pago del Bono de Discapacidad, en el marco de la Ley N 977 de fecha 26 de septiembre de 2017, DS N3437 de 20 de diciembre de 2017 y Resolucion Ministerial N 010 de fecha 10 de enero de 2018.</t>
  </si>
  <si>
    <t>De: 00099021001 Transferencia de recursos al GAM Pocona para el pago del Bono de Discapacidad, en el marco de la Ley N977 de fecha 26 de septiembre de 2017, DS N3437 de 20 de diciembre de 2017 y Resolucion Ministerial N010 de fecha 10 de enero de 2018.</t>
  </si>
  <si>
    <t>De: 00099021001 Transferencia de recursos al GAM Pojo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</si>
  <si>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 primer desembolso.</t>
  </si>
  <si>
    <t>De: 00099021001 Transferencia de recursos al GAM Tapacari para el pago del Bono de Discapacidad, en el marco de la Ley N977 de fecha 26 de septiembre de 2017, DS N3437 de 20 de diciembre de 2017 y Resolucion Ministerial N010 de fecha 10 de enero de 2018.</t>
  </si>
  <si>
    <t>De: 00099021001 Transferencia de recursos al GAM Sicaya para el pago del Bono de Discapacidad, en el marco de la Ley N977 de fecha 26 de septiembre de 2017, DS N3437 de 20 de diciembre de 2017 y Resolucion Ministerial N010 de fecha 10 de enero de 2018.</t>
  </si>
  <si>
    <t>De: 00099021001 Transferencia de recursos al GAM Santivanez para el pago del Bono de Discapacidad, en el marco de la Ley N977 de fecha 26 de septiembre de 2017, DS N3437 de 20 de diciembre de 2017 y Resolucion Ministerial N010 de fecha 10 de enero de 2018.</t>
  </si>
  <si>
    <t>De: 00099021001 Transferencia de recursos al GAM Capinota para el pago del Bono de Discapacidad, en el marco de la Ley N977 de fecha 26 de septiembre de 2017, DS N3437 de 20 de diciembre de 2017 y Resolucion Ministerial N010 de fecha 10 de enero de 2018.</t>
  </si>
  <si>
    <t>De: 00099021001 Transferencia de recursos al GAM Tolata para el pago del Bono de Discapacidad, en el marco de la Ley N977 de fecha 26 de septiembre de 2017, DS N3437 de 20 de diciembre de 2017 y Resolucion Ministerial N010 de fecha 10 de enero de 2018.</t>
  </si>
  <si>
    <t>De: 00099021001 Transferencia de recursos al GAM Toco para el pago del Bono de Discapacidad, en el marco de la Ley N977 de fecha 26 de septiembre de 2017, DS N3437 de 20 de diciembre de 2017 y Resolucion Ministerial N010 de fecha 10 de enero de 2018.</t>
  </si>
  <si>
    <t>De: 00099021001 Transferencia de recursos al GAM Cliza para el pago del Bono de Discapacidad, en el marco de la Ley N977 de fecha 26 de septiembre de 2017, DS N3437 de 20 de diciembre de 2017 y Resolucion Ministerial N010 de fecha 10 de enero de 2018, primer desembolso.</t>
  </si>
  <si>
    <t>De: 00099021001 Transferencia de recursos al GAM Sacabamba para el pago del Bono de Discapacidad, en el marco de la Ley N977 de fecha 26 de septiembre de 2017, DS N3437 de 20 de diciembre de 2017 y Resolucion Ministerial N010 de fecha 10 de enero de 2018, primer desembolso.</t>
  </si>
  <si>
    <t>De: 00099021001 Transferencia de recursos al GAM Arbieto para el pago del Bono de Discapacidad, en el marco de la Ley N977 de fecha 26 de septiembre de 2017, DS N3437 de 20 de diciembre de 2017 y Resolucion Ministerial N010 de fecha 10 de enero de 2018.</t>
  </si>
  <si>
    <t>De: 00099021001 Transferencia de recursos al GAM Anzaldo para el pago del Bono de Discapacidad, en el marco de la Ley N977 de fecha 26 de septiembre de 2017, DS N3437 de 20 de diciembre de 2017 y Resolucion Ministerial N010 de fecha 10 de enero de 2018</t>
  </si>
  <si>
    <t>De: 00099021001 Transferencia de recursos al GAM Tarata para el pago del Bono de Discapacidad, en el marco de la Ley N977 de fecha 26 de septiembre de 2017, DS N3437 de 20 de diciembre de 2017 y Resolucion Ministerial N010 de fecha 10 de enero de 2018, primer desembolso.</t>
  </si>
  <si>
    <t>De: 00099021001 Transferencia de recursos al GAM Villa Gualberto Villarroel para el pago del Bono de Discapacidad, en el marco de la Ley N977 de fecha 26 de septiembre de 2017, DS N3437 de 20 de diciembre de 2017 y Resolucion Ministerial N010 de fecha 10 de enero de 2018.</t>
  </si>
  <si>
    <t>De: 00099021001 Transferencia de recursos al GAM Tacachi para el pago del Bono de Discapacidad, en el marco de la Ley N977 de fecha 26 de septiembre de 2017, DS N3437 de 20 de diciembre de 2017 y Resolucion Ministerial N010 de fecha 10 de enero de 2018.</t>
  </si>
  <si>
    <t>De: 00099021001 Transferencia de recursos al GAM San Bemito para el pago del Bono de Discapacidad, en el marco de la Ley N977 de fecha 26 de septiembre de 2017, DS N3437 de 20 de diciembre de 2017 y Resolucion Ministerial N010 de fecha 10 de enero de 2018, primer desembolso.</t>
  </si>
  <si>
    <t>De: 00099021001 Transferencia de recursos al GAM Villa Rivero para el pago del Bono de Discapacidad, en el marco de la Ley N977 de fecha 26 de septiembre de 2017, DS N3437 de 20 de diciembre de 2017 y Resolucion Ministerial N010 de fecha 10 de enero de 2018.</t>
  </si>
  <si>
    <t>De: 00099021001 Transferencia de recursos al GAM San Antonio de Esmoruco para el pago del Bono de Discapacidad, en el marco de la Ley N977 de fecha 26 de septiembre de 2017, DS N3437 de 20 de diciembre de 2017 y Resolucion Ministerial N010 de fecha 10 de enero de 2018.</t>
  </si>
  <si>
    <t>De: 00099021001 Transferencia de recursos al GAM Mojinete para el pago del Bono de Discapacidad, en el marco de la Ley N977 de fecha 26 de septiembre de 2017, DS N3437 de 20 de diciembre de 2017 y Resolucion Ministerial N010 de fecha 10 de enero de 2018.</t>
  </si>
  <si>
    <t>De: 00099021001 Transferencia de recursos al GAM San Pablo de Lipez para el pago del Bono de Discapacidad, en el marco de la Ley N977 de fecha 26 de septiembre de 2017, DS N3437 de 20 de diciembre de 2017 y Resolucion Ministerial N010 de fecha 10 de enero de 2018.</t>
  </si>
  <si>
    <t>De: 00099021001 Transferencia de recursos al GAM San Pedro de Quemes para el pago del Bono de Discapacidad, en el marco de la Ley N977 de fecha 26 de septiembre de 2017, DS N3437 de 20 de diciembre de 2017 y Resolucion Ministerial N010 de fecha 10 de enero de 2018.</t>
  </si>
  <si>
    <t>De: 00099021001 Transferencia de recursos al GAM ColchaK (Villa Martin) para el pago del Bono de Discapacidad, en el marco de la Ley N977 de fecha 26 de septiembre de 2017, DS N3437 de 20 de diciembre de 2017 y Resolucion Ministerial N010 de fecha 10 de enero de 2018.</t>
  </si>
  <si>
    <t>De: 00099021001 Transferencia de recursos al GAM Atocha para el pago del Bono de Discapacidad, en el marco de la Ley N977 de fecha 26 de septiembre de 2017, DS N3437 de 20 de diciembre de 2017 y Resolucion Ministerial N010 de fecha 10 de enero de 2018, primer desembolso.</t>
  </si>
  <si>
    <t>De: 00099021001 Transferencia de recursos al GAM Tupiza para el pago del Bono de Discapacidad, en el marco de la Ley N977 de fecha 26 de septiembre de 2017, DS N3437 de 20 de diciembre de 2017 y Resolucion Ministerial N010 de fecha 10 de enero de 2018, primer desembolso.</t>
  </si>
  <si>
    <t>De: 00099021001 Transferencia de recursos al GAM Vitichi para el pago del Bono de Discapacidad, en el marco de la Ley N977 de fecha 26 de septiembre de 2017, DS N3437 de 20 de diciembre de 2017 y Resolucion Ministerial N010 de fecha 10 de enero de 2018, primer desembolso.</t>
  </si>
  <si>
    <t>De: 00099021001 Transferencia de recursos al GAM Cotagaita para el pago del Bono de Discapacidad, en el marco de la Ley N977 de fecha 26 de septiembre de 2017, DS N3437 de 20 de diciembre de 2017 y Resolucion Ministerial N010 de fecha 10 de enero de 2018, primer desembolso.</t>
  </si>
  <si>
    <t>De: 00099021001 Transferencia de recursos al GAM Toro Toro para el pago del Bono de Discapacidad, en el marco de la Ley N977 de fecha 26 de septiembre de 2017, DS N3437 de 20 de diciembre de 2017 y Resolucion Ministerial N010 de fecha 10 de enero de 2018.</t>
  </si>
  <si>
    <t>De: 00099021001 Transferencia de recursos al GAM San Pedro de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</si>
  <si>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Ocuri para el pago del Bono de Discapacidad, en el marco de la Ley N977 de fecha 26 de septiembre de 2017, DS N3437 de 20 de diciembre de 2017 y Resolucion Ministerial N010 de fecha 10 de enero de 2018.</t>
  </si>
  <si>
    <t>De: 00099021001 Transferencia de recursos al GAM Pocoata para el pago del Bono de Discapacidad, en el marco de la Ley N977 de fecha 26 de septiembre de 2017, DS N3437 de 20 de diciembre de 2017 y Resolucion Ministerial N010 de fecha 10 de enero de 2018.</t>
  </si>
  <si>
    <t>De: 00099021001 Transferencia de recursos al GAM Ravelo para el pago del Bono de Discapacidad, en el marco de la Ley N977 de fecha 26 de septiembre de 2017, DS N3437 de 20 de diciembre de 2017 y Resolucion Ministerial N010 de fecha 10 de enero de 2018.</t>
  </si>
  <si>
    <t>De: 00099021001 Transferencia de recursos al GAM Colquechaca para el pago del Bono de Discapacidad, en el marco de la Ley N977 de fecha 26 de septiembre de 2017, DS N3437 de 20 de diciembre de 2017 y Resolucion Ministerial N010 de fecha 10 de enero de 2018.</t>
  </si>
  <si>
    <t>De: 00099021001 Transferencia de recursos al GAM Tacobamba para el pago del Bono de Discapacidad, en el marco de la Ley N977 de fecha 26 de septiembre de 2017, DS N3437 de 20 de diciembre de 2017 y Resolucion Ministerial N010 de fecha 10 de enero de 2018.</t>
  </si>
  <si>
    <t>De: 00099021001 Transferencia de recursos al GAM Chaqui para el pago del Bono de Discapacidad, en el marco de la Ley N977 de fecha 26 de septiembre de 2017, DS N3437 de 20 de diciembre de 2017 y Resolucion Ministerial N010 de fecha 10 de enero de 2018.</t>
  </si>
  <si>
    <t>De: 00099021001 Transferencia de recursos al GAM Betanzos para el pago del Bono de Discapacidad, en el marco de la Ley N977 de fecha 26 de septiembre de 2017, DS N3437 de 20 de diciembre de 2017 y Resolucion Ministerial N010 de fecha 10 de enero de 2018, primer desembolso.</t>
  </si>
  <si>
    <t>De: 00099021001 Transferencia de recursos al GAM Llallagua para el pago del Bono de Discapacidad, en el marco de la Ley N977 de fecha 26 de septiembre de 2017, DS N3437 de 20 de diciembre de 2017 y Resolucion Ministerial N010 de fecha 10 de enero de 2018, primer desembolso.</t>
  </si>
  <si>
    <t>Transferencia de recursos al GAM Chayanta para el pago del Bono de Discapacidad, en el marco de la Ley N977 de fecha 26 de septiembre de 2017, DS N3437 de 20 de diciembre de 2017 y Resolucion Ministerial N010 de fecha 10 de enero de 2018.</t>
  </si>
  <si>
    <t>De: 00099021001 Transferencia de recursos al GAM Uncia para el pago del Bono de Discapacidad, en el marco de la Ley N977 de fecha 26 de septiembre de 2017, DS N3437 de 20 de diciembre de 2017 y Resolucion Ministerial N010 de fecha 10 de enero de 2018, primer desembolso.</t>
  </si>
  <si>
    <t>De: 00099021001 Transferencia de recursos al GAM Urmiri para el pago del Bono de Discapacidad, en el marco de la Ley N977 de fecha 26 de septiembre de 2017, DS N3437 de 20 de diciembre de 2017 y Resolucion Ministerial N010 de fecha 10 de enero de 2018, primer desembolso.</t>
  </si>
  <si>
    <t>De: 00099021001 Transferencia de recursos al GAM Yocalla para el pago del Bono de Discapacidad, en el marco de la Ley N977 de fecha 26 de septiembre de 2017, DS N3437 de 20 de diciembre de 2017 y Resolucion Ministerial N010 de fecha 10 de enero de 2018.</t>
  </si>
  <si>
    <t>De: 00099021001 Transferencia de recursos al GAM Vila Vila para el pago del Bono de Discapacidad, en el marco de la Ley N977 de fecha 26 de septiembre de 2017, DS N3437 de 20 de diciembre de 2017 y Resolucion Ministerial N010 de fecha 10 de enero de 2018.</t>
  </si>
  <si>
    <t>De: 00099021001 Transferencia de recursos al GAM Mizque para el pago del Bono de Discapacidad, en el marco de la Ley N977 de fecha 26 de septiembre de 2017, DS N3437 de 20 de diciembre de 2017 y Resolucion Ministerial N010 de fecha 10 de enero de 2018.</t>
  </si>
  <si>
    <t>De: 00099021001 Transferencia de recursos al GAM Tiraque para el pago del Bono de Discapacidad, en el marco de la Ley N977 de fecha 26 de septiembre de 2017, DS N3437 de 20 de diciembre de 2017 y Resolucion Ministerial N010 de fecha 10 de enero de 2018, primer desembolso.</t>
  </si>
  <si>
    <t>De: 00099021001 Transferencia de recursos al GAM Bolivar para el pago del Bono de Discapacidad, en el marco de la Ley N977 de fecha 26 de septiembre de 2017, DS N3437 de 20 de diciembre de 2017 y Resolucion Ministerial N010 de fecha 10 de enero de 2018.</t>
  </si>
  <si>
    <t>De: 00099021001 Transferencia de recursos al GAM Tacopaya para el pago del Bono de Discapacidad, en el marco de la Ley N977 de fecha 26 de septiembre de 2017, DS N3437 de 20 de diciembre de 2017 y Resolucion Ministerial N010 de fecha 10 de enero de 2018.</t>
  </si>
  <si>
    <t>De: 00099021001 Transferencia de recursos al GAM Trigal para el pago del Bono de Discapacidad, en el marco de la Ley N977 de fecha 26 de septiembre de 2017, DS N3437 de 20 de diciembre de 2017 y Resolucion Ministerial N010 de fecha 10 de enero de 2018, primer desembolso.</t>
  </si>
  <si>
    <t>De: 00099021001 Transferencia de recursos al GAM Vallegrande para el pago del Bono de Discapacidad, en el marco de la Ley N977 de fecha 26 de septiembre de 2017, DS N3437 de 20 de diciembre de 2017 y Resolucion Ministerial N010 de fecha 10 de enero de 2018, primer desembolso.</t>
  </si>
  <si>
    <t>De: 00099021001 Transferencia de recursos al GAM Boyuibe para el pago del Bono de Discapacidad, en el marco de la Ley N977 de fecha 26 de septiembre de 2017, DS N3437 de 20 de diciembre de 2017 y Resolucion Ministerial N010 de fecha 10 de enero de 2018.</t>
  </si>
  <si>
    <t>De: 00099021001 Transferencia de recursos al GAM Camiri para el pago del Bono de Discapacidad, en el marco de la Ley N977 de fecha 26 de septiembre de 2017, DS N3437 de 20 de diciembre de 2017 y Resolucion Ministerial N010 de fecha 10 de enero de 2018, primer desembolso.</t>
  </si>
  <si>
    <t>De: 00099021001 Transferencia de recursos al GAM Gutierrez para el pago del Bono de Discapacidad, en el marco de la Ley N977 de fecha 26 de septiembre de 2017, DS N3437 de 20 de diciembre de 2017 y Resolucion Ministerial N010 de fecha 10 de enero de 2018.</t>
  </si>
  <si>
    <t>De: 00099021001 Transferencia de recursos al GAM Cuevo para el pago del Bono de Discapacidad, en el marco de la Ley N977 de fecha 26 de septiembre de 2017, DS N3437 de 20 de diciembre de 2017 y Resolucion Ministerial N010 de fecha 10 de enero de 2018.</t>
  </si>
  <si>
    <t>De: 00099021001 Transferencia de recursos al GAM Cabezas para el pago del Bono de Discapacidad, en el marco de la Ley N977 de fecha 26 de septiembre de 2017, DS N3437 de 20 de diciembre de 2017 y Resolucion Ministerial N010 de fecha 10 de enero de 2018, primer desembolso.</t>
  </si>
  <si>
    <t>De: 00099021001 Transferencia de recursos al GAM Lagunillas para el pago del Bono de Discapacidad, en el marco de la Ley N977 de fecha 26 de septiembre de 2017, DS N3437 de 20 de diciembre de 2017 y Resolucion Ministerial N010 de fecha 10 de enero de 2018.</t>
  </si>
  <si>
    <t>De: 00099021001 Transferencia de recursos al GAM Santa Rosa del Sara para el pago del Bono de Discapacidad, en el marco de la Ley N977 de fecha 26 de septiembre de 2017, DS N3437 de 20 de diciembre de 2017 y Resolucion Ministerial N010 de fecha 10 de enero de 2018.</t>
  </si>
  <si>
    <t>De: 00099021001 Transferencia de recursos al GAM Portachuelo para el pago del Bono de Discapacidad, en el marco de la Ley N977 de fecha 26 de septiembre de 2017, DS N3437 de 20 de diciembre de 2017 y Resolucion Ministerial N010 de fecha 10 de enero de 2018.</t>
  </si>
  <si>
    <t>De: 00099021001 Transferencia de recursos al GAM Robore para el pago del Bono de Discapacidad, en el marco de la Ley N977 de fecha 26 de septiembre de 2017, DS N3437 de 20 de diciembre de 2017 y Resolucion Ministerial N010 de fecha 10 de enero de 2018, primer desembolso.</t>
  </si>
  <si>
    <t>De: 00099021001 Transferencia de recursos al GAM Pailon para el pago del Bono de Discapacidad, en el marco de la Ley N977 de fecha 26 de septiembre de 2017, DS N3437 de 20 de diciembre de 2017 y Resolucion Ministerial N010 de fecha 10 de enero de 2018.</t>
  </si>
  <si>
    <t>De: 00099021001 Transferencia de recursos al GAM San Jose para el pago del Bono de Discapacidad, en el marco de la Ley N977 de fecha 26 de septiembre de 2017, DS N3437 de 20 de diciembre de 2017 y Resolucion Ministerial N010 de fecha 10 de enero de 2018.</t>
  </si>
  <si>
    <t>De: 00099021001 Transferencia de recursos al GAM San Carlos para el pago del Bono de Discapacidad, en el marco de la Ley N977 de fecha 26 de septiembre de 2017, DS N3437 de 20 de diciembre de 2017 y Resolucion Ministerial N010 de fecha 10 de enero de 2018, primer desembolso.</t>
  </si>
  <si>
    <t>De: 00099021001 Transferencia de recursos al GAM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</si>
  <si>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San Rafael para el pago del Bono de Discapacidad, en el marco de la Ley N977 de fecha 26 de septiembre de 2017, DS N3437 de 20 de diciembre de 2017 y Resolucion Ministerial N010 de fecha 10 de enero de 2018.</t>
  </si>
  <si>
    <t>De: 00099021001 Transferencia de recursos al GAM San Miguel para el pago del Bono de Discapacidad, en el marco de la Ley N977 de fecha 26 de septiembre de 2017, DS N3437 de 20 de diciembre de 2017 y Resolucion Ministerial N010 de fecha 10 de enero de 2018</t>
  </si>
  <si>
    <t>De: 00099021001 Transferencia de recursos al GAM San Ignacio para el pago del Bono de Discapacidad, en el marco de la Ley N977 de fecha 26 de septiembre de 2017, DS N3437 de 20 de diciembre de 2017 y Resolucion Ministerial N010 de fecha 10 de enero de 2018, primer desembolso.</t>
  </si>
  <si>
    <t>De: 00099021001 Transferencia de recursos al GAM Warnes para el pago del Bono de Discapacidad, en el marco de la Ley N977 de fecha 26 de septiembre de 2017, DS N3437 de 20 de diciembre de 2017 y Resolucion Ministerial N010 de fecha 10 de enero de 2018, primer desembolso.</t>
  </si>
  <si>
    <t>De: 00099021001 Transferencia de recursos al GAM El Torno para el pago del Bono de Discapacidad, en el marco de la Ley N977 de fecha 26 de septiembre de 2017, DS N3437 de 20 de diciembre de 2017 y Resolucion Ministerial N010 de fecha 10 de enero de 2018, primer desembolso.</t>
  </si>
  <si>
    <t>De: 00099021001 Transferencia de recursos al GAM La Guardia para el pago del Bono de Discapacidad, en el marco de la Ley N977 de fecha 26 de septiembre de 2017, DS N3437 de 20 de diciembre de 2017 y Resolucion Ministerial N010 de fecha 10 de enero de 2018, primer desembolso.</t>
  </si>
  <si>
    <t>De: 00099021001 Transferencia de recursos al GAM Porongo (Ayacucho) para el pago del Bono de Discapacidad, en el marco de la Ley N977 de fecha 26 de septiembre de 2017, DS N3437 de 20 de diciembre de 2017 y Resolucion Ministerial N010 de fecha 10 de enero de 2018</t>
  </si>
  <si>
    <t>De: 00099021001 Transferencia de recursos al GAM Papel Pampa para el pago del Bono de Discapacidad, en el marco de la Ley N977 de fecha 26 de septiembre de 2017, DS N3437 de 20 de diciembre de 2017 y Resolucion Ministerial N010 de fecha 10 de enero de 2018.</t>
  </si>
  <si>
    <t>De: 00099021001 Transferencia de recursos al GAM San Pedro de Curahuara para el pago del Bono de Discapacidad, en el marco de la Ley N977 de fecha 26 de septiembre de 2017, DS N3437 de 20 de diciembre de 2017 y Resolucion Ministerial N010 de fecha 10 de enero de 2018.</t>
  </si>
  <si>
    <t>De: 00099021001 Transferencia de recursos al GAM Curva para el pago del Bono de Discapacidad, en el marco de la Ley N977 de fecha 26 de septiembre de 2017, DS N3437 de 20 de diciembre de 2017 y Resolucion Ministerial N010 de fecha 10 de enero de 2018.</t>
  </si>
  <si>
    <t>De: 00099021001 Transferencia de recursos al GAM General Juan Jose Perez (Charazani) para el pago del Bono de Discapacidad, en el marco de la Ley N977 de fecha 26 de septiembre de 2017, DS N3437 de 20 de diciembre de 2017 y Resolucion Ministerial N010 de fecha 10 de enero de 2018.</t>
  </si>
  <si>
    <t>De: 00099021001 Transferencia de recursos al GAM San Buenaventura para el pago del Bono de Discapacidad, en el marco de la Ley N977 de fecha 26 de septiembre de 2017, DS N3437 de 20 de diciembre de 2017 y Resolucion Ministerial N010 de fecha 10 de enero de 2018, primer desembolso.</t>
  </si>
  <si>
    <t>De: 00099021001 Transferencia de recursos al GAM Ixiamas para el pago del Bono de Discapacidad, en el marco de la Ley N977 de fecha 26 de septiembre de 2017, DS N3437 de 20 de diciembre de 2017 y Resolucion Ministerial N010 de fecha 10 de enero de 2018, primer desembolso.</t>
  </si>
  <si>
    <t>De: 00099021001 Transferencia de recursos al GAM Coripata para el pago del Bono de Discapacidad, en el marco de la Ley N977 de fecha 26 de septiembre de 2017, DS N3437 de 20 de diciembre de 2017 y Resolucion Ministerial N010 de fecha 10 de enero de 2018.</t>
  </si>
  <si>
    <t>De: 00099021001 Transferencia de recursos al GAM Laja para el pago del Bono de Discapacidad, en el marco de la Ley N977 de fecha 26 de septiembre de 2017, DS N3437 de 20 de diciembre de 2017 y Resolucion Ministerial N010 de fecha 10 de enero de 2018, primer desembolso.</t>
  </si>
  <si>
    <t>De: 00099021001 Transferencia de recursos al GAM Pucarani para el pago del Bono de Discapacidad, en el marco de la Ley N977 de fecha 26 de septiembre de 2017, DS N3437 de 20 de diciembre de 2017 y Resolucion Ministerial N010 de fecha 10 de enero de 2018, primer desembolso.</t>
  </si>
  <si>
    <t>De: 00099021001 Transferencia de recursos al GAM La Asunta para el pago del Bono de Discapacidad, en el marco de la Ley N977 de fecha 26 de septiembre de 2017, DS N3437 de 20 de diciembre de 2017 y Resolucion Ministerial N010 de fecha 10 de enero de 2018.</t>
  </si>
  <si>
    <t>De: 00099021001 Transferencia de recursos al GAM Palos Blancos para el pago del Bono de Discapacidad, en el marco de la Ley N977 de fecha 26 de septiembre de 2017, DS N3437 de 20 de diciembre de 2017 y Resolucion Ministerial N010 de fecha 10 de enero de 2018, primer desembolso.</t>
  </si>
  <si>
    <t>De: 00099021001 Transferencia de recursos al GAM Yanacachi para el pago del Bono de Discapacidad, en el marco de la Ley N977 de fecha 26 de septiembre de 2017, DS N3437 de 20 de diciembre de 2017 y Resolucion Ministerial N010 de fecha 10 de enero de 2018.</t>
  </si>
  <si>
    <t>De: 00099021001 Transferencia de recursos al GAM Irupana (Villa de Lanza) para el pago del Bono de Discapacidad, en el marco de la Ley N977 de fecha 26 de septiembre de 2017, DS N3437 de 20 de diciembre de 2017 y Resolucion Ministerial N010 de fecha 10 de enero de 2018, primer desembolso.</t>
  </si>
  <si>
    <t>De: 00099021001 Transferencia de recursos al GAM Chulumani ( Villa de la Libertad) para el pago del Bono de Discapacidad, en el marco de la Ley N977 de fecha 26 de septiembre de 2017, DS N3437 de 20 de diciembre de 2017 y Resolucion Ministerial N010 de fecha 10 de enero de 2018, primer desembolso.</t>
  </si>
  <si>
    <t>De: 00099021001 Transferencia de recursos al GAM Cairoma para el pago del Bono de Discapacidad, en el marco de la Ley N977 de fecha 26 de septiembre de 2017, DS N3437 de 20 de diciembre de 2017 y Resolucion Ministerial N010 de fecha 10 de enero de 2018.</t>
  </si>
  <si>
    <t>De: 00099021001 Transferencia de recursos al GAM Malla para el pago del Bono de Discapacidad, en el marco de la Ley N977 de fecha 26 de septiembre de 2017, DS N3437 de 20 de diciembre de 2017 y Resolucion Ministerial N010 de fecha 10 de enero de 2018.</t>
  </si>
  <si>
    <t>De: 00099021001 Transferencia de recursos al GAM Yaco para el pago del Bono de Discapacidad, en el marco de la Ley N 977 de fecha 26 de septiembre de 2017, DS N3437 de 20 de diciembre de 2017 y Resolucion Ministerial N 010 de fecha 10 de enero de 2018.</t>
  </si>
  <si>
    <t>De: 00099021001 Transferencia de recursos al GAM Sapahaqui para el pago del Bono de Discapacidad, en el marco de la Ley N977 de fecha 26 de septiembre de 2017, DS N3437 de 20 de diciembre de 2017 y Resolucion Ministerial N010 de fecha 10 de enero de 2018.</t>
  </si>
  <si>
    <t>De: 00099021001 Transferencia de recursos al GAM Luribay para el pago del Bono de Discapacidad, en el marco de la Ley N 977 de fecha 26 de septiembre de 2017, DS N3437 de 20 de diciembre de 2017 y Resolucion Ministerial N010 de fecha 10 de enero de 2018.</t>
  </si>
  <si>
    <t>De: 00099021001 Transferencia de recursos al GAM Pelechuco para el pago del Bono de Discapacidad, en el marco de la Ley N 977 de fecha 26 de septiembre de 2017, DS N3437 de 20 de diciembre de 2017 y Resolucion Ministerial N010 de fecha 10 de enero de 2018.</t>
  </si>
  <si>
    <t>De: 00099021001 Transferencia de recursos al GAM Apolo para el pago del Bono de Discapacidad, en el marco de la Ley N977 de fecha 26 de septiembre de 2017, DS N3437 de 20 de diciembre de 2017 y Resolucion Ministerial N010 de fecha 10 de enero de 2018.</t>
  </si>
  <si>
    <t>De: 00099021001 Transferencia de recursos al GAM Carabuco para el pago del Bono de Discapacidad, en el marco de la Ley N977 de fecha 26 de septiembre de 2017, DS N3437 de 20 de diciembre de 2017 y Resolucion Ministerial N010 de fecha 10 de enero de 2018.</t>
  </si>
  <si>
    <t>De: 00099021001 Transferencia de recursos al GAM Arque para el pago del Bono de Discapacidad, en el marco de la Ley N977 de fecha 26 de septiembre de 2017, DS N3437 de 20 de diciembre de 2017 y Resolucion Ministerial N010 de fecha 10 de enero de 2018.</t>
  </si>
  <si>
    <t>De: 00099021001 Transferencia de recursos al GAM Vacas para el pago del Bono de Discapacidad, en el marco de la Ley N977 de fecha 26 de septiembre de 2017, DS N3437 de 20 de diciembre de 2017 y Resolucion Ministerial N010 de fecha 10 de enero de 2018.</t>
  </si>
  <si>
    <t>De: 00099021001 Transferencia de recursos al GAM Arani para el pago del Bono de Discapacidad, en el marco de la Ley N977 de fecha 26 de septiembre de 2017, DS N3437 de 20 de diciembre de 2017 y Resolucion Ministerial N010 de fecha 10 de enero de 2018.</t>
  </si>
  <si>
    <t>De: 00099021001 Transferencia de recursos al GAM Puerto Villarroel para el pago del Bono de Discapacidad, en el marco de la Ley N977 de fecha 26 de septiembre de 2017, DS N3437 de 20 de diciembre de 2017 y Resolucion Ministerial N010 de fecha 10 de enero de 2018, primer desembolso.</t>
  </si>
  <si>
    <t>De: 00099021001 Transferencia de recursos al GAM Chimore para el pago del Bono de Discapacidad, en el marco de la Ley N977 de fecha 26 de septiembre de 2017, DS N3437 de 20 de diciembre de 2017 y Resolucion Ministerial N010 de fecha 10 de enero de 2018.</t>
  </si>
  <si>
    <t>De: 00099021001 Transferencia de recursos al GAM La Paz para el pago del Bono de Discapacidad, en el marco de la Ley N977 de fecha 26 de septiembre de 2017, DS N3437 de 20 de diciembre de 2017 y Resolucion Ministerial N010 de fecha 10 de enero de 2018, primer desembolso.</t>
  </si>
  <si>
    <t>De: 00099021001 Transferencia de recursos al GAM Collana para el pago del Bono de Discapacidad, en el marco de la Ley N977 de fecha 26 de septiembre de 2017, DS N3437 de 20 de diciembre de 2017 y Resolucion Ministerial N010 de fecha 10 de enero de 2018.</t>
  </si>
  <si>
    <t>De: 00099021001 Transferencia de recursos al GAM Colquencha para el pago del Bono de Discapacidad, en el marco de la Ley N977 de fecha 26 de septiembre de 2017, DS N3437 de 20 de diciembre de 2017 y Resolucion Ministerial N010 de fecha 10 de enero de 2018.</t>
  </si>
  <si>
    <t>De: 00099021001 Transferencia de recursos al GAM Patacamaya para el pago del Bono de Discapacidad, en el marco de la Ley N977 de fecha 26 de septiembre de 2017, DS N3437 de 20 de diciembre de 2017 y Resolucion Ministerial N010 de fecha 10 de enero de 2018.</t>
  </si>
  <si>
    <t>De: 00099021001 Transferencia de recursos al GAM Calamarca para el pago del Bono de Discapacidad, en el marco de la Ley N977 de fecha 26 de septiembre de 2017, DS N3437 de 20 de diciembre de 2017 y Resolucion Ministerial N010 de fecha 10 de enero de 2018, primer desembolso.</t>
  </si>
  <si>
    <t>De: 00099021001 Transferencia de recursos al GAM Ayo Ayo para el pago del Bono de Discapacidad, en el marco de la Ley N977 de fecha 26 de septiembre de 2017, DS N3437 de 20 de diciembre de 2017 y Resolucion Ministerial N010 de fecha 10 de enero de 2018.</t>
  </si>
  <si>
    <t>De: 00099021001 Transferencia de recursos al GAM Umala para el pago del Bono de Discapacidad, en el marco de la Ley N977 de fecha 26 de septiembre de 2017, DS N3437 de 20 de diciembre de 2017 y Resolucion Ministerial N010 de fecha 10 de enero de 2018.</t>
  </si>
  <si>
    <t>De: 00099021001 Transferencia de recursos al GAM Sica Sica para el pago del Bono de Discapacidad, en el marco de la Ley N977 de fecha 26 de septiembre de 2017, DS N3437 de 20 de diciembre de 2017 y Resolucion Ministerial N010 de fecha 10 de enero de 2018.</t>
  </si>
  <si>
    <t>De: 00099021001 Transferencia de recursos al GAM Caranavi para el pago del Bono de Discapacidad, en el marco de la Ley N977 de fecha 26 de septiembre de 2017, DS N3437 de 20 de diciembre de 2017 y Resolucion Ministerial N010 de fecha 10 de enero de 2018, primer desembolso.</t>
  </si>
  <si>
    <t>De: 00099021001 Transferencia de recursos al GAM Desaguadero para el pago del Bono de Discapacidad, en el marco de la Ley N977 de fecha 26 de septiembre de 2017, DS N3437 de 20 de diciembre de 2017 y Resolucion Ministerial N010 de fecha 10 de enero de 2018.</t>
  </si>
  <si>
    <t>De: 00099021001 Transferencia de recursos al GAM Tiahuanacu para el pago del Bono de Discapacidad, en el marco de la Ley N977 de fecha 26 de septiembre de 2017, DS N3437 de 20 de diciembre de 2017 y Resolucion Ministerial N010 de fecha 10 de enero de 2018.</t>
  </si>
  <si>
    <t>De: 00099021001 Transferencia de recursos al GAM Guaqui para el pago del Bono de Discapacidad, en el marco de la Ley N977 de fecha 26 de septiembre de 2017, DS N3437 de 20 de diciembre de 2017 y Resolucion Ministerial N010 de fecha 10 de enero de 2018, primer desembolso.</t>
  </si>
  <si>
    <t>De: 00099021001 Transferencia de recursos al GAM Viacha para el pago del Bono de Discapacidad, en el marco de la Ley N977 de fecha 26 de septiembre de 2017, DS N3437 de 20 de diciembre de 2017 y Resolucion Ministerial N010 de fecha 10 de enero de 2018, primer desembolso.</t>
  </si>
  <si>
    <t>De: 00099021001 Transferencia de recursos al GAM Inquisivi para el pago del Bono de Discapacidad, en el marco de la Ley N977 de fecha 26 de septiembre de 2017, DS N3437 de 20 de diciembre de 2017 y Resolucion Ministerial N010 de fecha 10 de enero de 2018, primer desembolso.</t>
  </si>
  <si>
    <t>De: 00099021001 Transferencia de recursos al GAM Achocalla para el pago del Bono de Discapacidad, en el marco de la Ley N977 de fecha 26 de septiembre de 2017, DS N3437 de 20 de diciembre de 2017 y Resolucion Ministerial N010 de fecha 10 de enero de 2018.</t>
  </si>
  <si>
    <t>De: 00099021001 Transferencia de recursos al GAM Mecapaca para el pago del Bono de Discapacidad, en el marco de la Ley N977 de fecha 26 de septiembre de 2017, DS N3437 de 20 de diciembre de 2017 y Resolucion Ministerial N010 de fecha 10 de enero de 2018.</t>
  </si>
  <si>
    <t>De: 00099021001 Transferencia de recursos al GAM Palca para el pago del Bono de Discapacidad, en el marco de la Ley N977 de fecha 26 de septiembre de 2017, DS N3437 de 20 de diciembre de 2017 y Resolucion Ministerial N010 de fecha 10 de enero de 2018.</t>
  </si>
  <si>
    <t>De: 00099021001 Transferencia de recursos al GAM Villa Charcas para el pago del Bono de Discapacidad, en el marco de la Ley N977 de fecha 26 de septiembre de 2017, DS N3437 de 20 de diciembre de 2017 y Resolucion Ministerial N010 de fecha 10 de enero de 2018.</t>
  </si>
  <si>
    <t>De: 00099021001 Transferencia de recursos al GAM Machareti para el pago del Bono de Discapacidad, en el marco de la Ley N977 de fecha 26 de septiembre de 2017, DS N3437 de 20 de diciembre de 2017 y Resolucion Ministerial N010 de fecha 10 de enero de 2018, primer desembolso.</t>
  </si>
  <si>
    <t>De: 00099021001 Transferencia de recursos al GAM Villa de Huacaya para el pago del Bono de Discapacidad, en el marco de la Ley N977 de fecha 26 de septiembre de 2017, DS N3437 de 20 de diciembre de 2017 y Resolucion Ministerial N010 de fecha 10 de enero de 2018, primer desembolso.</t>
  </si>
  <si>
    <t>De: 00099021001 Transferencia de recursos al GAM Salinas de G. Mendoza para el pago del Bono de Discapacidad, en el marco de la Ley N977 de fecha 26 de septiembre de 2017, DS N3437 de 20 de diciembre de 2017 y Resolucion Ministerial N010 de fecha 10 de enero de 2018.</t>
  </si>
  <si>
    <t>De: 00099021001 Transferencia de recursos al GAM Belen de Andamarca para el pago del Bono de Discapacidad, en el marco de la Ley N977 de fecha 26 de septiembre de 2017, DS N3437 de 20 de diciembre de 2017 y Resolucion Ministerial N010 de fecha 10 de enero de 2018.</t>
  </si>
  <si>
    <t>De: 00099021001 Transferencia de recursos al GAM Andamarca (Santiago de Andamarca) para el pago del Bono de Discapacidad, en el marco de la Ley N977 de fecha 26 de septiembre de 2017, DS N3437 de 20 de diciembre de 2017 y Resolucion Ministerial N010 de fecha 10 de enero de 2018.</t>
  </si>
  <si>
    <t>De: 00099021001 Transferencia de recursos al GAM Toledo para el pago del Bono de Discapacidad, en el marco de la Ley N977 de fecha 26 de septiembre de 2017, DS N3437 de 20 de diciembre de 2017 y Resolucion Ministerial N010 de fecha 10 de enero de 2018.</t>
  </si>
  <si>
    <t>De: 00099021001 Transferencia de recursos al GAM Esmeralda para el pago del Bono de Discapacidad, en el marco de la Ley N977 de fecha 26 de septiembre de 2017, DS N3437 de 20 de diciembre de 2017 y Resolucion Ministerial N010 de fecha 10 de enero de 2018.</t>
  </si>
  <si>
    <t>De: 00099021001 Transferencia de recursos al GAM Escara para el pago del Bono de Discapacidad, en el marco de la Ley N977 de fecha 26 de septiembre de 2017, DS N3437 de 20 de diciembre de 2017 y Resolucion Ministerial N010 de fecha 10 de enero de 2018.</t>
  </si>
  <si>
    <t>De: 00099021001 Transferencia de recursos al GAM Huachacalla para el pago del Bono de Discapacidad, en el marco de la Ley N977 de fecha 26 de septiembre de 2017, DS N3437 de 20 de diciembre de 2017 y Resolucion Ministerial N010 de fecha 10 de enero de 2018.</t>
  </si>
  <si>
    <t>De: 00099021001 Transferencia de recursos al GAM Turco para el pago del Bono de Discapacidad, en el marco de la Ley N977 de fecha 26 de septiembre de 2017, DS N3437 de 20 de diciembre de 2017 y Resolucion Ministerial N010 de fecha 10 de enero de 2018.</t>
  </si>
  <si>
    <t>De: 00099021001 Transferencia de recursos al GAM Curahuara de Carangas para el pago del Bono de Discapacidad, en el marco de la Ley N977 de fecha 26 de septiembre de 2017, DS N3437 de 20 de diciembre de 2017 y Resolucion Ministerial N010 de fecha 10 de enero de 2018, primer desembolso.</t>
  </si>
  <si>
    <t>De: 00099021001 Transferencia de recursos al GAM Choquecota para el pago del Bono de Discapacidad, en el marco de la Ley N977 de fecha 26 de septiembre de 2017, DS N3437 de 20 de diciembre de 2017 y Resolucion Ministerial N010 de fecha 10 de enero de 2018.</t>
  </si>
  <si>
    <t>De: 00099021001 Transferencia de recursos al GAM Corque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</si>
  <si>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t>
  </si>
  <si>
    <t>De: 00099021001 Transferencia de recursos al GAM Santiago de Huari para el pago del Bono de Discapacidad, en el marco de la Ley N977 de fecha 26 de septiembre de 2017, DS N3437 de 20 de diciembre de 2017 y Resolucion Ministerial N010 de fecha 10 de enero de 2018.</t>
  </si>
  <si>
    <t>De: 00099021001 Transferencia de recursos al GAM Eucaliptus para el pago del Bono de Discapacidad, en el marco de la Ley N977 de fecha 26 de septiembre de 2017, DS N3437 de 20 de diciembre de 2017 y Resolucion Ministerial N010 de fecha 10 de enero de 2018.</t>
  </si>
  <si>
    <t>De: 00099021001 Transferencia de recursos al GAM Antequera para el pago del Bono de Discapacidad, en el marco de la Ley N977 de fecha 26 de septiembre de 2017, DS N3437 de 20 de diciembre de 2017 y Resolucion Ministerial N010 de fecha 10 de enero de 2018.</t>
  </si>
  <si>
    <t>De: 00099021001 Transferencia de recursos al GAM Pazna para el pago del Bono de Discapacidad, en el marco de la Ley N977 de fecha 26 de septiembre de 2017, DS N3437 de 20 de diciembre de 2017 y Resolucion Ministerial N010 de fecha 10 de enero de 2018.</t>
  </si>
  <si>
    <t>De: 00099021001 Transferencia de recursos al GAM Poopo (Villa Poopo) para el pago del Bono de Discapacidad, en el marco de la Ley N977 de fecha 26 de septiembre de 2017, DS N3437 de 20 de diciembre de 2017 y Resolucion Ministerial N010 de fecha 10 de enero de 2018.</t>
  </si>
  <si>
    <t>De: 00099021001 Transferencia de recursos al GAM Machacamarca para el pago del Bono de Discapacidad, en el marco de la Ley N977 de fecha 26 de septiembre de 2017, DS N3437 de 20 de diciembre de 2017 y Resolucion Ministerial N010 de fecha 10 de enero de 2018, primer desembolso.</t>
  </si>
  <si>
    <t>De: 00099021001 Transferencia de recursos al GAM Huanuni para el pago del Bono de Discapacidad, en el marco de la Ley N977 de fecha 26 de septiembre de 2017, DS N3437 de 20 de diciembre de 2017 y Resolucion Ministerial N010 de fecha 10 de enero de 2018, primer desembolso.</t>
  </si>
  <si>
    <t>De: 00099021001 Transferencia de recursos al GAM Santuario de Quillacas para el pago del Bono de Discapacidad, en el marco de la Ley N977 de fecha 26 de septiembre de 2017, DS N3437 de 20 de diciembre de 2017 y Resolucion Ministerial N010 de fecha 10 de enero de 2018, primer desembolso.</t>
  </si>
  <si>
    <t>De: 00099021001 Transferencia de recursos al GAM Challapata para el pago del Bono de Discapacidad, en el marco de la Ley N977 de fecha 26 de septiembre de 2017, DS N3437 de 20 de diciembre de 2017 y Resolucion Ministerial N010 de fecha 10 de enero de 2018, primer desembolso.</t>
  </si>
  <si>
    <t>De: 00099021001 Transferencia de recursos al GAM El Choro para el pago del Bono de Discapacidad, en el marco de la Ley N977 de fecha 26 de septiembre de 2017, DS N3437 de 20 de diciembre de 2017 y Resolucion Ministerial N010 de fecha 10 de enero de 2018.</t>
  </si>
  <si>
    <t>De: 00099021001 Transferencia de recursos al GAM Caracollo para el pago del Bono de Discapacidad, en el marco de la Ley N977 de fecha 26 de septiembre de 2017, DS N3437 de 20 de diciembre de 2017 y Resolucion Ministerial N010 de fecha 10 de enero de 2018.</t>
  </si>
  <si>
    <t>De: 00099021001 Transferencia de recursos al GAM Oruro para el pago del Bono de Discapacidad, en el marco de la Ley N977 de fecha 26 de septiembre de 2017, DS N3437 de 20 de diciembre de 2017 y Resolucion Ministerial N010 de fecha 10 de enero de 2018, primer desembolso.</t>
  </si>
  <si>
    <t>De: 00099021001 Transferencia de recursos al GAM Shinahota para el pago del Bono de Discapacidad, en el marco de la Ley N977 de fecha 26 de septiembre de 2017, DS N3437 de 20 de diciembre de 2017 y Resolucion Ministerial N010 de fecha 10 de enero de 2018.</t>
  </si>
  <si>
    <t>De: 00099021001 Transferencia de recursos al GAM Entre Rios para el pago del Bono de Discapacidad, en el marco de la Ley N977 de fecha 26 de septiembre de 2017, DS N3437 de 20 de diciembre de 2017 y Resolucion Ministerial N010 de fecha 10 de enero de 2018, primer desembolso.</t>
  </si>
  <si>
    <t>De: 00099021001 Transferencia de recursos al GAM Alalay para el pago del Bono de Discapacidad, en el marco de la Ley N977 de fecha 26 de septiembre de 2017, DS N3437 de 20 de diciembre de 2017 y Resolucion Ministerial N010 de fecha 10 de enero de 2018, primer desembolso.</t>
  </si>
  <si>
    <t>De: 00099021001 Transferencia de recursos al GAM San Javier para el pago del Bono de Discapacidad, en el marco de la Ley N977 de fecha 26 de septiembre de 2017, DS N3437 de 20 de diciembre de 2017 y Resolucion Ministerial N010 de fecha 10 de enero de 2018.</t>
  </si>
  <si>
    <t>De: 00099021001 Transferencia de recursos al GAM Colpa Belgica para el pago del Bono de Discapacidad, en el marco de la Ley N977 de fecha 26 de septiembre de 2017, DS N3437 de 20 de diciembre de 2017 y Resolucion Ministerial N010 de fecha 10 de enero de 2018.</t>
  </si>
  <si>
    <t>De: 00099021001 Transferencia de recursos al GAM Cuatro Canadas para el pago del Bono de Discapacidad, en el marco de la Ley N977 de fecha 26 de septiembre de 2017, DS N3437 de 20 de diciembre de 2017 y Resolucion Ministerial N010 de fecha 10 de enero de 2018.</t>
  </si>
  <si>
    <t>De: 00099021001 Transferencia de recursos al GAM San Pedro para el pago del Bono de Discapacidad, en el marco de la Ley N977 de fecha 26 de septiembre de 2017, DS N3437 de 20 de diciembre de 2017 y Resolucion Ministerial N010 de fecha 10 de enero de 2018.</t>
  </si>
  <si>
    <t>De: 00099021001 Transferencia de recursos al GAM Fernandez Alonso para el pago del Bono de Discapacidad, en el marco de la Ley N977 de fecha 26 de septiembre de 2017, DS N3437 de 20 de diciembre de 2017 y Resolucion Ministerial N010 de fecha 10 de enero de 2018.</t>
  </si>
  <si>
    <t>De: 00099021001 Transferencia de recursos al GAM San Juan para el pago del Bono de Discapacidad, en el marco de la Ley N977 de fecha 26 de septiembre de 2017, DS N3437 de 20 de diciembre de 2017 y Resolucion Ministerial N010 de fecha 10 de enero de 2018.</t>
  </si>
  <si>
    <t>De: 00099021001 Transferencia de recursos al GAM El Carmen Rivero Torrez para el pago del Bono de Discapacidad, en el marco de la Ley N977 de fecha 26 de septiembre de 2017, DS N3437 de 20 de diciembre de 2017 y Resolucion Ministerial N010 de fecha 10 de enero de 2018.</t>
  </si>
  <si>
    <t>De: 00099021001 Transferencia de recursos al GAM San Ramon para el pago del Bono de Discapacidad, en el marco de la Ley N977 de fecha 26 de septiembre de 2017, DS N3437 de 20 de diciembre de 2017 y Resolucion Ministerial N010 de fecha 10 de enero de 2018.</t>
  </si>
  <si>
    <t>De: 00099021001 Transferencia de recursos al GAM San Antonio de Lomerio para el pago del Bono de Discapacidad, en el marco de la Ley N977 de fecha 26 de septiembre de 2017, DS N3437 de 20 de diciembre de 2017 y Resolucion Ministerial N010 de fecha 10 de enero de 2018.</t>
  </si>
  <si>
    <t>De: 00099021001 Transferencia de recursos al GAM Okinawa Uno para el pago del Bono de Discapacidad, en el marco de la Ley N977 de fecha 26 de septiembre de 2017, DS N3437 de 20 de diciembre de 2017 y Resolucion Ministerial N010 de fecha 10 de enero de 2018.</t>
  </si>
  <si>
    <t>De: 00099021001 Transferencia de recursos al GAM El Puente para el pago del Bono de Discapacidad, en el marco de la Ley N977 de fecha 26 de septiembre de 2017, DS N3437 de 20 de diciembre de 2017 y Resolucion Ministerial N010 de fecha 10 de enero de 2018.</t>
  </si>
  <si>
    <t>De: 00099021001 Transferencia de recursos al GAM Urubicha para el pago del Bono de Discapacidad, en el marco de la Ley N977 de fecha 26 de septiembre de 2017, DS N3437 de 20 de diciembre de 2017 y Resolucion Ministerial N010 de fecha 10 de enero de 2018.</t>
  </si>
  <si>
    <t>De: 00099021001 Transferencia de recursos al GAM Ascencion de Guarayos para el pago del Bono de Discapacidad, en el marco de la Ley N977 de fecha 26 de septiembre de 2017, DS N3437 de 20 de diciembre de 2017 y Resolucion Ministerial N010 de fecha 10 de enero de 2018, primer desembolso.</t>
  </si>
  <si>
    <t>De: 00099021001 Transferencia de recursos al GAM Puerto Quijarro para el pago del Bono de Discapacidad, en el marco de la Ley N977 de fecha 26 de septiembre de 2017, DS N3437 de 20 de diciembre de 2017 y Resolucion Ministerial N010 de fecha 10 de enero de 2018.</t>
  </si>
  <si>
    <t>De: 00099021001 Transferencia de recursos al GAM Puerto Suarez para el pago del Bono de Discapacidad, en el marco de la Ley N977 de fecha 26 de septiembre de 2017, DS N3437 de 20 de diciembre de 2017 y Resolucion Ministerial N010 de fecha 10 de enero de 2018, primer desembolso.</t>
  </si>
  <si>
    <t>De: 00099021001 Transferencia de recursos al GAM Saipina para el pago del Bono de Discapacidad, en el marco de la Ley N977 de fecha 26 de septiembre de 2017, DS N3437 de 20 de diciembre de 2017 y Resolucion Ministerial N010 de fecha 10 de enero de 2018.</t>
  </si>
  <si>
    <t>De: 00099021001 Transferencia de recursos al GAM Comarapa para el pago del Bono de Discapacidad, en el marco de la Ley N977 de fecha 26 de septiembre de 2017, DS N3437 de 20 de diciembre de 2017 y Resolucion Ministerial N010 de fecha 10 de enero de 2018.</t>
  </si>
  <si>
    <t>De: 00099021001 Transferencia de recursos al GAM San Matias para el pago del Bono de Discapacidad, en el marco de la Ley N977 de fecha 26 de septiembre de 2017, DS N3437 de 20 de diciembre de 2017 y Resolucion Ministerial N010 de fecha 10 de enero de 2018, primer desembolso.</t>
  </si>
  <si>
    <t>De: 00099021001 Transferencia de recursos al GAM San Julian para el pago del Bono de Discapacidad, en el marco de la Ley N977 de fecha 26 de septiembre de 2017, DS N3437 de 20 de diciembre de 2017 y Resolucion Ministerial N010 de fecha 10 de enero de 2018, primer desembolso.</t>
  </si>
  <si>
    <t>De: 00099021001 Transferencia de recursos al GAM Concepcion para el pago del Bono de Discapacidad, en el marco de la Ley N977 de fecha 26 de septiembre de 2017, DS N3437 de 20 de diciembre de 2017 y Resolucion Ministerial N010 de fecha 10 de enero de 2018, primer desembolso.</t>
  </si>
  <si>
    <t>De: 00099021001 Transferencia de recursos al GAM Mineros para el pago del Bono de Discapacidad, en el marco de la Ley N977 de fecha 26 de septiembre de 2017, DS N3437 de 20 de diciembre de 2017 y Resolucion Ministerial N010 de fecha 10 de enero de 2018, primer desembolso.</t>
  </si>
  <si>
    <t>De: 00099021001 Transferencia de recursos al GAM General Agustin Saavedra para el pago del Bono de Discapacidad, en el marco de la Ley N977 de fecha 26 de septiembre de 2017, DS N3437 de 20 de diciembre de 2017 y Resolucion Ministerial N010 de fecha 10 de enero de 2018, primer desembolso.</t>
  </si>
  <si>
    <t>De: 00099021001 Transferencia de recursos al GAM Montero para el pago del Bono de Discapacidad, en el marco de la Ley N977 de fecha 26 de septiembre de 2017, DS N3437 de 20 de diciembre de 2017 y Resolucion Ministerial N010 de fecha 10 de enero de 2018, primer desembolso.</t>
  </si>
  <si>
    <t>De: 00099021001 Transferencia de recursos al GAM Quirusillas para el pago del Bono de Discapacidad, en el marco de la Ley N977 de fecha 26 de septiembre de 2017, DS N3437 de 20 de diciembre de 2017 y Resolucion Ministerial N010 de fecha 10 de enero de 2018.</t>
  </si>
  <si>
    <t>De: 00099021001 Transferencia de recursos al GAM Mairana para el pago del Bono de Discapacidad, en el marco de la Ley N977 de fecha 26 de septiembre de 2017, DS N3437 de 20 de diciembre de 2017 y Resolucion Ministerial N010 de fecha 10 de enero de 2018, primer desembolso.</t>
  </si>
  <si>
    <t>De: 00099021001 Transferencia de recursos al GAM Pampa Grande para el pago del Bono de Discapacidad, en el marco de la Ley N977 de fecha 26 de septiembre de 2017, DS N3437 de 20 de diciembre de 2017 y Resolucion Ministerial N010 de fecha 10 de enero de 2018.</t>
  </si>
  <si>
    <t>De: 00099021001 Transferencia de recursos al GAM Samaipata para el pago del Bono de Discapacidad, en el marco de la Ley N977 de fecha 26 de septiembre de 2017, DS N3437 de 20 de diciembre de 2017 y Resolucion Ministerial N010 de fecha 10 de enero de 2018, primer desembolso.</t>
  </si>
  <si>
    <t>De: 00099021001 Transferencia de recursos al GAM Pucara para el pago del Bono de Discapacidad, en el marco de la Ley N977 de fecha 26 de septiembre de 2017, DS N3437 de 20 de diciembre de 2017 y Resolucion Ministerial N010 de fecha 10 de enero de 2018, primer desembolso.</t>
  </si>
  <si>
    <t>De: 00099021001 Transferencia de recursos al GAM Postrer Valle para el pago del Bono de Discapacidad, en el marco de la Ley N977 de fecha 26 de septiembre de 2017, DS N3437 de 20 de diciembre de 2017 y Resolucion Ministerial N010 de fecha 10 de enero de 2018, primer desembolso.</t>
  </si>
  <si>
    <t>De: 00099021001 Transferencia de recursos al GAM Moro Moro para el pago del Bono de Discapacidad, en el marco de la Ley N977 de fecha 26 de septiembre de 2017, DS N3437 de 20 de diciembre de 2017 y Resolucion Ministerial N010 de fecha 10 de enero de 2018, primer desembolso.</t>
  </si>
  <si>
    <t>De: 00099021001 Transferencia de recursos al GAM El Alto para el pago del Bono de Discapacidad, en el marco de la Ley N977 de fecha 26 de septiembre de 2017, DS N3437 de 20 de diciembre de 2017 y Resolucion Ministerial N010 de fecha 10 de enero de 2018, primer desembolso.</t>
  </si>
  <si>
    <t>De: 00099021001 Transferencia de recursos al GAM Cotoca para el pago del Bono de Discapacidad, en el marco de la Ley N977 de fecha 26 de septiembre de 2017, DS N3437 de 20 de diciembre de 2017 y Resolucion Ministerial N010 de fecha 10 de enero de 2018, primer desembolso.</t>
  </si>
  <si>
    <t>De: 00099021001 Transferencia de recursos al GAM Santa Cruz para el pago del Bono de Discapacidad, en el marco de la Ley N977 de fecha 26 de septiembre de 2017, DS N3437 de 20 de diciembre de 2017 y Resolucion Ministerial N010 de fecha 10 de enero de 2018, primer desembolso.</t>
  </si>
  <si>
    <t>De: 00099021001 Transferencia de recursos al GAM El Puente para el pago del Bono de Discapacidad, en el marco de la Ley N977 de fecha 26 de septiembre de 2017, DS N3437 de 20 de diciembre de 2017 y Resolucion Ministerial N010 de fecha 10 de enero de 2018, primer desembolso.</t>
  </si>
  <si>
    <t>De: 00099021001 Transferencia de recursos al GAM San Lorenzo para el pago del Bono de Discapacidad, en el marco de la Ley N977 de fecha 26 de septiembre de 2017, DS N3437 de 20 de diciembre de 2017 y Resolucion Ministerial N010 de fecha 10 de enero de 2018, primer desembolso.</t>
  </si>
  <si>
    <t>De: 00099021001 Transferencia de recursos al GAM Yunchara para el pago del Bono de Discapacidad, en el marco de la Ley N977 de fecha 26 de septiembre de 2017, DS N3437 de 20 de diciembre de 2017 y Resolucion Ministerial N010 de fecha 10 de enero de 2018, primer desembolso.</t>
  </si>
  <si>
    <t>De: 00099021001 Transferencia de recursos al GAM Uriondo para el pago del Bono de Discapacidad, en el marco de la Ley N977 de fecha 26 de septiembre de 2017, DS N3437 de 20 de diciembre de 2017 y Resolucion Ministerial N010 de fecha 10 de enero de 2018, primer desembolso.</t>
  </si>
  <si>
    <t>De: 00099021001 Transferencia de recursos al GAM Villamontes para el pago del Bono de Discapacidad, en el marco de la Ley N977 de fecha 26 de septiembre de 2017, DS N3437 de 20 de diciembre de 2017 y Resolucion Ministerial N010 de fecha 10 de enero de 2018, primer desembolso.</t>
  </si>
  <si>
    <t>De: 00099021001 Transferencia de recursos al GAM Carapari para el pago del Bono de Discapacidad, en el marco de la Ley N977 de fecha 26 de septiembre de 2017, DS N3437 de 20 de diciembre de 2017 y Resolucion Ministerial N010 de fecha 10 de enero de 2018, primer desembolso.</t>
  </si>
  <si>
    <t>De: 00099021001 Transferencia de recursos al GAM Yacuiba para el pago del Bono de Discapacidad, en el marco de la Ley N977 de fecha 26 de septiembre de 2017, DS N3437 de 20 de diciembre de 2017 y Resolucion Ministerial N010 de fecha 10 de enero de 2018, primer desembolso.</t>
  </si>
  <si>
    <t>De: 00099021001 Transferencia de recursos al GAM Bermejo para el pago del Bono de Discapacidad, en el marco de la Ley N977 de fecha 26 de septiembre de 2017, DS N3437 de 20 de diciembre de 2017 y Resolucion Ministerial N010 de fecha 10 de enero de 2018, primer desembolso.</t>
  </si>
  <si>
    <t>De: 00099021001 Transferencia de recursos al GAM Padcaya para el pago del Bono de Discapacidad, en el marco de la Ley N977 de fecha 26 de septiembre de 2017, DS N3437 de 20 de diciembre de 2017 y Resolucion Ministerial N010 de fecha 10 de enero de 2018, primer desembolso.</t>
  </si>
  <si>
    <t>De: 00099021001 Transferencia de recursos al GAM Tarija para el pago del Bono de Discapacidad, en el marco de la Ley N977 de fecha 26 de septiembre de 2017, DS N3437 de 20 de diciembre de 2017 y Resolucion Ministerial N010 de fecha 10 de enero de 2018, primer desembolso.</t>
  </si>
  <si>
    <t>De: 00099021001 Transferencia de recursos al GAM Chuquihuta para el pago del Bono de Discapacidad, en el marco de la Ley N977 de fecha 26 de septiembre de 2017, DS N3437 de 20 de diciembre de 2017 y Resolucion Ministerial N010 de fecha 10 de enero de 2018.</t>
  </si>
  <si>
    <t>De: 00099021001 Transferencia de recursos al GAM Ckochas para el pago del Bono de Discapacidad, en el marco de la Ley N977 de fecha 26 de septiembre de 2017, DS N3437 de 20 de diciembre de 2017 y Resolucion Ministerial N010 de fecha 10 de enero de 2018.</t>
  </si>
  <si>
    <t>De: 00099021001 Transferencia de recursos al GAM San Agustin para el pago del Bono de Discapacidad, en el marco de la Ley N977 de fecha 26 de septiembre de 2017, DS N3437 de 20 de diciembre de 2017 y Resolucion Ministerial N010 de fecha 10 de enero de 2018, primer desembolso.</t>
  </si>
  <si>
    <t>De: 00099021001 Transferencia de recursos al GAM Villazon para el pago del Bono de Discapacidad, en el marco de la Ley N977 de fecha 26 de septiembre de 2017, DS N3437 de 20 de diciembre de 2017 y Resolucion Ministerial N010 de fecha 10 de enero de 2018, primer desembolso.</t>
  </si>
  <si>
    <t>De: 00099021001 Transferencia de recursos al GAM Tahua para el pago del Bono de Discapacidad, en el marco de la Ley N977 de fecha 26 de septiembre de 2017, DS N3437 de 20 de diciembre de 2017 y Resolucion Ministerial N010 de fecha 10 de enero de 2018.</t>
  </si>
  <si>
    <t>De: 00099021001 Transferencia de recursos al GAM Llica para el pago del Bono de Discapacidad, en el marco de la Ley N977 de fecha 26 de septiembre de 2017, DS N3437 de 20 de diciembre de 2017 y Resolucion Ministerial N010 de fecha 10 de enero de 2018, primer desembolso.</t>
  </si>
  <si>
    <t>De: 00099021001 Transferencia de recursos al GAM Acasio para el pago del Bono de Discapacidad, en el marco de la Ley N977 de fecha 26 de septiembre de 2017, DS N3437 de 20 de diciembre de 2017 y Resolucion Ministerial N010 de fecha 10 de enero de 2018.</t>
  </si>
  <si>
    <t>De: 00099021001 Transferencia de recursos al GAM Arampampa para el pago del Bono de Discapacidad, en el marco de la Ley N977 de fecha 26 de septiembre de 2017, DS N3437 de 20 de diciembre de 2017 y Resolucion Ministerial N010 de fecha 10 de enero de 2018, primer desembolso.</t>
  </si>
  <si>
    <t>De: 00099021001 Transferencia de recursos al GAM Porco para el pago del Bono de Discapacidad, en el marco de la Ley N977 de fecha 26 de septiembre de 2017, DS N3437 de 20 de diciembre de 2017 y Resolucion Ministerial N010 de fecha 10 de enero de 2018.</t>
  </si>
  <si>
    <t>De: 00099021001 Transferencia de recursos al GAM Tomave para el pago del Bono de Discapacidad, en el marco de la Ley N977 de fecha 26 de septiembre de 2017, DS N3437 de 20 de diciembre de 2017 y Resolucion Ministerial N010 de fecha 10 de enero de 2018.</t>
  </si>
  <si>
    <t>De: 00099021001 Transferencia de recursos al GAM Uyuni para el pago del Bono de Discapacidad, en el marco de la Ley N977 de fecha 26 de septiembre de 2017, DS N3437 de 20 de diciembre de 2017 y Resolucion Ministerial N010 de fecha 10 de enero de 2018, primer desembolso.</t>
  </si>
  <si>
    <t>De: 00099021001 Transferencia de recursos al GAM Caiza D para el pago del Bono de Discapacidad, en el marco de la Ley N977 de fecha 26 de septiembre de 2017, DS N3437 de 20 de diciembre de 2017 y Resolucion Ministerial N010 de fecha 10 de enero de 2018, primer desembolso.</t>
  </si>
  <si>
    <t>De: 00099021001 Transferencia de recursos al GAM Puna para el pago del Bono de Discapacidad, en el marco de la Ley N977 de fecha 26 de septiembre de 2017, DS N3437 de 20 de diciembre de 2017 y Resolucion Ministerial N010 de fecha 10 de enero de 2018, primer desembolso.</t>
  </si>
  <si>
    <t>De: 00099021001 Transferencia de recursos al GAM Caripuyo para el pago del Bono de Discapacidad, en el marco de la Ley N977 de fecha 26 de septiembre de 2017, DS N3437 de 20 de diciembre de 2017 y Resolucion Ministerial N010 de fecha 10 de enero de 2018.</t>
  </si>
  <si>
    <t>De: 00099021001 Transferencia de recursos al GAM Sacaca para el pago del Bono de Discapacidad, en el marco de la Ley N977 de fecha 26 de septiembre de 2017, DS N3437 de 20 de diciembre de 2017 y Resolucion Ministerial N010 de fecha 10 de enero de 2018.</t>
  </si>
  <si>
    <t>PROVISION DE FONDOS A SOLICITUD DE YACIMIENTOS PETROLIFEROS FISCALES BOLIVIANOS SEGUN SOLICITUD YPFB-0012-2018 REF: PAGO REGALIAS OCTUBRE 2017 TGN LIB. 00099021001 TGN YPFB PARTICIPACION 6% PRODUCCIÓN BRUTA DE HIDROCARBUROS BOCA DE POZO</t>
  </si>
  <si>
    <t>De: 00099021001 Transferencia de recursos al GAIOC de Charagua Iyambae para el pago del Bono de Discapacidad, en el marco de la Ley N 977 de fecha 26 de septiembre de 2017, DS N3437 de 20 de diciembre de 2017 y Resolucion Ministerial N010 de fecha 10 de enero de 2018.</t>
  </si>
  <si>
    <t>De: 00099021001 Transferencia de recursos al GAM Santos Mercado para el pago del Bono de Discapacidad, en el marco de la Ley N 977 de fecha 26 de septiembre de 2017, DS N3437 de 20 de diciembre de 2017 y Resolucion Ministerial N010 de fecha 10 de enero de 2018.</t>
  </si>
  <si>
    <t>De: 00099021001 Transferencia de recursos al GAM Villa Nueva (Loma Alta) para el pago del Bono de Discapacidad, en el marco de la Ley N977 de fecha 26 de septiembre de 2017, DS N3437 de 20 de diciembre de 2017 y Resolucion Ministerial N010 de fecha 10 de enero de 2018, primer desembolso.</t>
  </si>
  <si>
    <t>De: 00099021001 Transferencia de recursos al GAM Nueva Esperanza para el pago del Bono de Discapacidad, en el marco de la Ley N 977 de fecha 26 de septiembre de 2017, DS N3437 de 20 de diciembre de 2017 y Resolucion Ministerial N010 de fecha 10 de enero de 2018.</t>
  </si>
  <si>
    <t>De: 00099021001 Transferencia de recursos al GAM Santa Rosa del Abuna para el pago del Bono de Discapacidad, en el marco de la Ley N977 de fecha 26 de septiembre de 2017, DS N3437 de 20 de diciembre de 2017 y Resolucion Ministerial N010 de fecha 10 de enero de 2018, primer desembolso.</t>
  </si>
  <si>
    <t>De: 00099021001 Transferencia de recursos al GAM Sena para el pago del Bono de Discapacidad, en el marco de la Ley N 977 de fecha 26 de septiembre de 2017, DS N3437 de 20 de diciembre de 2017 y Resolucion Ministerial N010 de fecha 10 de enero de 2018.</t>
  </si>
  <si>
    <t>De: 00099021001 Transferencia de recursos al GAM San Lorenzo para el pago del Bono de Discapacidad, en el marco de la Ley N 977 de fecha 26 de septiembre de 2017, DS N3437 de 20 de diciembre de 2017 y Resolucion Ministerial N010 de fecha 10 de enero de 2018.</t>
  </si>
  <si>
    <t>De: 00099021001 Transferencia de recursos al GAM Puerto Gonzalo Moreno para el pago del Bono de Discapacidad, en el marco de la Ley N 977 de fecha 26 de septiembre de 2017, DS N3437 de 20 de diciembre de 2017 y Resolucion Ministerial N010 de fecha 10 de enero de 2018.</t>
  </si>
  <si>
    <t>De: 00099021001 Transferencia de recursos al GAM Filadelfia para el pago del Bono de Discapacidad, en el marco de la Ley N 977 de fecha 26 de septiembre de 2017, DS N3437 de 20 de diciembre de 2017 y Resolucion Ministerial N010 de fecha 10 de enero de 2018.</t>
  </si>
  <si>
    <t>De: 00099021001 Transferencia de recursos al GAM Puerto Rico para el pago del Bono de Discapacidad, en el marco de la Ley N 977 de fecha 26 de septiembre de 2017, DS N3437 de 20 de diciembre de 2017 y Resolucion Ministerial N010 de fecha 10 de enero de 2018.</t>
  </si>
  <si>
    <t>De: 00099021001 Transferencia de recursos al GAM Bella flor para el pago del Bono de Discapacidad, en el marco de la Ley N977 de fecha 26 de septiembre de 2017, DS N3437 de 20 de diciembre de 2017 y Resolucion Ministerial N010 de fecha 10 de enero de 2018, primer desembolso.</t>
  </si>
  <si>
    <t>De: 00099021001 Transferencia de recursos al GAM Bolpebra para el pago del Bono de Discapacidad, en el marco de la Ley N977 de fecha 26 de septiembre de 2017, DS N3437 de 20 de diciembre de 2017 y Resolucion Ministerial N010 de fecha 10 de enero de 2018, primer desembolso.</t>
  </si>
  <si>
    <t>De: 00099021001 Transferencia de recursos al GAM Porvenir para el pago del Bono de Discapacidad, en el marco de la Ley N977 de fecha 26 de septiembre de 2017, DS N3437 de 20 de diciembre de 2017 y Resolucion Ministerial N010 de fecha 10 de enero de 2018, primer desembolso.</t>
  </si>
  <si>
    <t>De: 00099021001 Transferencia de recursos al GAM Cobija para el pago del Bono de Discapacidad, en el marco de la Ley N977 de fecha 26 de septiembre de 2017, DS N3437 de 20 de diciembre de 2017 y Resolucion Ministerial N010 de fecha 10 de enero de 2018, primer desembolso.</t>
  </si>
  <si>
    <t>De: 00099021001 Transferencia de recursos al GAM Exaltacion para el pago del Bono de Discapacidad, en el marco de la Ley N 977 de fecha 26 de septiembre de 2017, DS N3437 de 20 de diciembre de 2017 y Resolucion Ministerial N010 de fecha 10 de enero de 2018.</t>
  </si>
  <si>
    <t>De: 00099021001 Transferencia de recursos al GAM Huacaraje para el pago del Bono de Discapacidad, en el marco de la Ley N977 de fecha 26 de septiembre de 2017, DS N3437 de 20 de diciembre de 2017 y Resolucion Ministerial N010 de fecha 10 de enero de 2018, primer desembolso.</t>
  </si>
  <si>
    <t>De: 00099021001 Transferencia de recursos al GAM Baures para el pago del Bono de Discapacidad, en el marco de la Ley N 977 de fecha 26 de septiembre de 2017, DS N3437 de 20 de diciembre de 2017 y Resolucion Ministerial N010 de fecha 10 de enero de 2018</t>
  </si>
  <si>
    <t>De: 00099021001 Transferencia de recursos al GAM Magdalena para el pago del Bono de Discapacidad, en el marco de la Ley N977 de fecha 26 de septiembre de 2017, DS N3437 de 20 de diciembre de 2017 y Resolucion Ministerial N010 de fecha 10 de enero de 2018, primer desembolso.</t>
  </si>
  <si>
    <t>De: 00099021001 Transferencia de recursos al GAM San Ramon para el pago del Bono de Discapacidad, en el marco de la Ley N977 de fecha 26 de septiembre de 2017, DS N3437 de 20 de diciembre de 2017 y Resolucion Ministerial N010 de fecha 10 de enero de 2018, primer desembolso.</t>
  </si>
  <si>
    <t>De: 00099021001 Transferencia de recursos al GAM San Joaquin para el pago del Bono de Discapacidad, en el marco de la Ley N977 de fecha 26 de septiembre de 2017, DS N3437 de 20 de diciembre de 2017 y Resolucion Ministerial N010 de fecha 10 de enero de 2018, primer desembolso.</t>
  </si>
  <si>
    <t>De: 00099021001 Transferencia de recursos al GAM San Andres para el pago del Bono de Discapacidad, en el marco de la Ley N 977 de fecha 26 de septiembre de 2017, DS N3437 de 20 de diciembre de 2017 y Resolucion Ministerial N010 de fecha 10 de enero de 2018.</t>
  </si>
  <si>
    <t>De: 00099021001 Transferencia de recursos al GAM Loreto para el pago del Bono de Discapacidad, en el marco de la Ley N977 de fecha 26 de septiembre de 2017, DS N3437 de 20 de diciembre de 2017 y Resolucion Ministerial N010 de fecha 10 de enero de 2018, primer desembolso.</t>
  </si>
  <si>
    <t>De: 00099021001 Transferencia de recursos al GAM Santa Ana para el pago del Bono de Discapacidad, en el marco de la Ley N977 de fecha 26 de septiembre de 2017, DS N3437 de 20 de diciembre de 2017 y Resolucion Ministerial N010 de fecha 10 de enero de 2018, primer desembolso.</t>
  </si>
  <si>
    <t>De: 00099021001 Transferencia de recursos al GAM Santa Rosa para el pago del Bono de Discapacidad, en el marco de la Ley N977 de fecha 26 de septiembre de 2017, DS N3437 de 20 de diciembre de 2017 y Resolucion Ministerial N010 de fecha 10 de enero de 2018, primer desembolso.</t>
  </si>
  <si>
    <t>De: 00099021001 Transferencia de recursos al GAM San Borja para el pago del Bono de Discapacidad, en el marco de la Ley N977 de fecha 26 de septiembre de 2017, DS N3437 de 20 de diciembre de 2017 y Resolucion Ministerial N010 de fecha 10 de enero de 2018, primer desembolso.</t>
  </si>
  <si>
    <t>De: 00099021001 Transferencia de recursos al GAM Puerto Rurrenabaque para el pago del Bono de Discapacidad, en el marco de la Ley N 977 de fecha 26 de septiembre de 2017, DS N3437 de 20 de diciembre de 2017 y Resolucion Ministerial N010 de fecha 10 de enero de 2018.</t>
  </si>
  <si>
    <t>De: 00099021001 Transferencia de recursos al GAM Reyes para el pago del Bono de Discapacidad, en el marco de la Ley N977 de fecha 26 de septiembre de 2017, DS N3437 de 20 de diciembre de 2017 y Resolucion Ministerial N010 de fecha 10 de enero de 2018, primer desembolso.</t>
  </si>
  <si>
    <t>De: 00099021001 Transferencia de recursos al GAM Puerto Guayaramerin para el pago del Bono de Discapacidad, en el marco de la Ley N977 de fecha 26 de septiembre de 2017, DS N3437 de 20 de diciembre de 2017 y Resolucion Ministerial N010 de fecha 10 de enero de 2018, primer desembolso.</t>
  </si>
  <si>
    <t>De: 00099021001 Transferencia de recursos al GAM Riberalta para el pago del Bono de Discapacidad, en el marco de la Ley N977 de fecha 26 de septiembre de 2017, DS N3437 de 20 de diciembre de 2017 y Resolucion Ministerial N010 de fecha 10 de enero de 2018, primer desembolso.</t>
  </si>
  <si>
    <t>De: 00099021001 Transferencia de recursos al GAM Trinidad para el pago del Bono de Discapacidad, en el marco de la Ley N 977 de fecha 26 de septiembre de 2017, DS N3437 de 20 de diciembre de 2017 y Resolucion Ministerial N010 de fecha 10 de enero de 2018, primer desembolso.</t>
  </si>
  <si>
    <t>De: 00099021001 Transferencia de recursos al GAM Punata para el pago del Bono de Discapacidad, en el marco de la Ley N977 de fecha 26 de septiembre de 2017, DS N3437 de 20 de diciembre de 2017 y Resolucion Ministerial N010 de fecha 10 de enero de 2018, primer desembolso.</t>
  </si>
  <si>
    <t>De: 00099021001 Transferencia de recursos al GAM Villa Tunari para el pago del Bono de Discapacidad, en el marco de la Ley N977 de fecha 26 de septiembre de 2017, DS N3437 de 20 de diciembre de 2017 y Resolucion Ministerial N010 de fecha 10 de enero de 2018, primer desembolso.</t>
  </si>
  <si>
    <t>De: 00099021001 Transferencia de recursos al GAM Colomi para el pago del Bono de Discapacidad, en el marco de la Ley N977 de fecha 26 de septiembre de 2017, DS N3437 de 20 de diciembre de 2017 y Resolucion Ministerial N010 de fecha 10 de enero de 2018.</t>
  </si>
  <si>
    <t>De: 00099021001 Transferencia de recursos al GAM Sacaba para el pago del Bono de Discapacidad, en el marco de la Ley N977 de fecha 26 de septiembre de 2017, DS N3437 de 20 de diciembre de 2017 y Resolucion Ministerial N010 de fecha 10 de enero de 2018, primer desembolso.</t>
  </si>
  <si>
    <t>De: 00099021001 Transferencia de recursos al GAM Morochata para el pago del Bono de Discapacidad, en el marco de la Ley N977 de fecha 26 de septiembre de 2017, DS N3437 de 20 de diciembre de 2017 y Resolucion Ministerial N010 de fecha 10 de enero de 2018.</t>
  </si>
  <si>
    <t>De: 00099021001 Transferencia de recursos al GAM Independencia para el pago del Bono de Discapacidad, en el marco de la Ley N977 de fecha 26 de septiembre de 2017, DS N3437 de 20 de diciembre de 2017 y Resolucion Ministerial N010 de fecha 10 de enero de 2018.</t>
  </si>
  <si>
    <t>De: 00099021001 Transferencia de recursos al GAM Omereque para el pago del Bono de Discapacidad, en el marco de la Ley N977 de fecha 26 de septiembre de 2017, DS N3437 de 20 de diciembre de 2017 y Resolucion Ministerial N010 de fecha 10 de enero de 2018.</t>
  </si>
  <si>
    <t>De: 00099021001 Transferencia de recursos al GAM Pasorapa para el pago del Bono de Discapacidad, en el marco de la Ley N977 de fecha 26 de septiembre de 2017, DS N3437 de 20 de diciembre de 2017 y Resolucion Ministerial N010 de fecha 10 de enero de 2018.</t>
  </si>
  <si>
    <t>De: 00099021001 Transferencia de recursos al GAM Aiquile para el pago del Bono de Discapacidad, en el marco de la Ley N977 de fecha 26 de septiembre de 2017, DS N3437 de 20 de diciembre de 2017 y Resolucion Ministerial N010 de fecha 10 de enero de 2018, primer desembolso.</t>
  </si>
  <si>
    <t>De: 00099021001 Transferencia de recursos al GAM Colcapirhua para el pago del Bono de Discapacidad, en el marco de la Ley N977 de fecha 26 de septiembre de 2017, DS N3437 de 20 de diciembre de 2017 y Resolucion Ministerial N010 de fecha 10 de enero de 2018, primer desembolso.</t>
  </si>
  <si>
    <t>De: 00099021001 Transferencia de recursos al GAM Vinto para el pago del Bono de Discapacidad, en el marco de la Ley N977 de fecha 26 de septiembre de 2017, DS N3437 de 20 de diciembre de 2017 y Resolucion Ministerial N010 de fecha 10 de enero de 2018, primer desembolso.</t>
  </si>
  <si>
    <t>De: 00099021001 Transferencia de recursos al GAM Tiquipaya para el pago del Bono de Discapacidad, en el marco de la Ley N977 de fecha 26 de septiembre de 2017, DS N3437 de 20 de diciembre de 2017 y Resolucion Ministerial N010 de fecha 10 de enero de 2018, primer desembolso.</t>
  </si>
  <si>
    <t>De: 00099021001 Transferencia de recursos al GAM Sipe Sipe para el pago del Bono de Discapacidad, en el marco de la Ley N977 de fecha 26 de septiembre de 2017, DS N3437 de 20 de diciembre de 2017 y Resolucion Ministerial N010 de fecha 10 de enero de 2018, primer desembolso.</t>
  </si>
  <si>
    <t>De: 00099021001 Transferencia de recursos al GAM Quillacollo para el pago del Bono de Discapacidad, en el marco de la Ley N977 de fecha 26 de septiembre de 2017, DS N3437 de 20 de diciembre de 2017 y Resolucion Ministerial N010 de fecha 10 de enero de 2018, primer desembolso.</t>
  </si>
  <si>
    <t>De: 00099021001 Transferencia de recursos al GAM Cochabamba para el pago del Bono de Discapacidad, en el marco de la Ley N977 de fecha 26 de septiembre de 2017, DS N3437 de 20 de diciembre de 2017 y Resolucion Ministerial N010 de fecha 10 de enero de 2018, primer desembolso.</t>
  </si>
  <si>
    <t>De: 00099021001 Transferencia de recursos al GAM Huatajata para el pago del Bono de Discapacidad, en el marco de la Ley N977 de fecha 26 de septiembre de 2017, DS N3437 de 20 de diciembre de 2017 y Resolucion Ministerial N010 de fecha 10 de enero de 2018, primer desembolso.</t>
  </si>
  <si>
    <t>De: 00099021001 Transferencia de recursos al GAM Alto Beni para el pago del Bono de Discapacidad, en el marco de la Ley N977 de fecha 26 de septiembre de 2017, DS N3437 de 20 de diciembre de 2017 y Resolucion Ministerial N010 de fecha 10 de enero de 2018.</t>
  </si>
  <si>
    <t>De: 00099021001 Transferencia de recursos al GAM Humanata para el pago del Bono de Discapacidad, en el marco de la Ley N977 de fecha 26 de septiembre de 2017, DS N3437 de 20 de diciembre de 2017 y Resolucion Ministerial N010 de fecha 10 de enero de 2018.</t>
  </si>
  <si>
    <t>De: 00099021001 Transferencia de recursos al GAM Escoma para el pago del Bono de Discapacidad, en el marco de la Ley N977 de fecha 26 de septiembre de 2017, DS N3437 de 20 de diciembre de 2017 y Resolucion Ministerial N010 de fecha 10 de enero de 2018.</t>
  </si>
  <si>
    <t>De: 00099021001 Transferencia de recursos al GAM Santiago de Huata para el pago del Bono de Discapacidad, en el marco de la Ley N977 de fecha 26 de septiembre de 2017, DS N3437 de 20 de diciembre de 2017 y Resolucion Ministerial N010 de fecha 10 de enero de 2018.</t>
  </si>
  <si>
    <t>De: 00099021001 Transferencia de recursos al GAM Taraco para el pago del Bono de Discapacidad, en el marco de la Ley N977 de fecha 26 de septiembre de 2017, DS N3437 de 20 de diciembre de 2017 y Resolucion Ministerial N010 de fecha 10 de enero de 2018.</t>
  </si>
  <si>
    <t>De: 00099021001 Transferencia de recursos al GAM Jesus de Machaca para el pago del Bono de Discapacidad, en el marco de la Ley N977 de fecha 26 de septiembre de 2017, DS N3437 de 20 de diciembre de 2017 y Resolucion Ministerial N010 de fecha 10 de enero de 2018.</t>
  </si>
  <si>
    <t>De: 00099021001 Transferencia de recursos al GAM San Andres de Machaca para el pago del Bono de Discapacidad, en el marco de la Ley N977 de fecha 26 de septiembre de 2017, DS N3437 de 20 de diciembre de 2017 y Resolucion Ministerial N010 de fecha 10 de enero de 2018.</t>
  </si>
  <si>
    <t>De: 00099021001 Transferencia de recursos al GAM Teoponte para el pago del Bono de Discapacidad, en el marco de la Ley N977 de fecha 26 de septiembre de 2017, DS N3437 de 20 de diciembre de 2017 y Resolucion Ministerial N010 de fecha 10 de enero de 2018.</t>
  </si>
  <si>
    <t>De: 00099021001 Transferencia de recursos al GAM Mapiri para el pago del Bono de Discapacidad, en el marco de la Ley N977 de fecha 26 de septiembre de 2017, DS N3437 de 20 de diciembre de 2017 y Resolucion Ministerial N010 de fecha 10 de enero de 2018.</t>
  </si>
  <si>
    <t>De: 00099021001 Transferencia de recursos al GAM Catacora para el pago del Bono de Discapacidad, en el marco de la Ley N977 de fecha 26 de septiembre de 2017, DS N3437 de 20 de diciembre de 2017 y Resolucion Ministerial N010 de fecha 10 de enero de 2018.</t>
  </si>
  <si>
    <t>De: 00099021001 Transferencia de recursos al GAM Santiago de Machaca para el pago del Bono de Discapacidad, en el marco de la Ley N977 de fecha 26 de septiembre de 2017, DS N3437 de 20 de diciembre de 2017 y Resolucion Ministerial N010 de fecha 10 de enero de 2018, primer desembolso.</t>
  </si>
  <si>
    <t>De: 00099021001 Transferencia de recursos al GAM Chacarilla para el pago del Bono de Discapacidad, en el marco de la Ley N977 de fecha 26 de septiembre de 2017, DS N3437 de 20 de diciembre de 2017 y Resolucion Ministerial N010 de fecha 10 de enero de 2018.</t>
  </si>
  <si>
    <t>NUMERO DE LIBRETA CUT: 00291012009 ABC - OTROS RECURSOS ESPECIFICOS OPERACIÓN E18 TRANSFERENCIA DEL SISTEMA FINANCIERO POR CUENTA DE TERCEROS A LA CUT INSTRUCCION RECIBIDA DE LA ADMINISTRADORA BOLIVIANA DE CARRETERAS SG NOTA ABC GNJ SAJ AAJ 2018 0003 POR EJECUCION DE LA BOLETA DE GARANTIA NRO 35</t>
  </si>
  <si>
    <t>De: 00099021001 Transferencia de recursos al GAM Mocomoco para el pago del Bono de Discapacidad, en el marco de la Ley N 977 de fecha 26 de septiembre de 2017, DS N3437 de 20 de diciembre de 2017 y Resolucion Ministerial N010 de fecha 10 de enero de 2018.</t>
  </si>
  <si>
    <t>De: 00099021001 Transferencia de recursos al GAM Batallas para el pago del Bono de Discapacidad, en el marco de la Ley N977 de fecha 26 de septiembre de 2017, DS N3437 de 20 de diciembre de 2017 y Resolucion Ministerial N010 de fecha 10 de enero de 2018.</t>
  </si>
  <si>
    <t>De: 00099021001 Transferencia de recursos al GAM Yapacani para el pago del Bono de Discapacidad, en el marco de la Ley N977 de fecha 26 de septiembre de 2017, DS N3437 de 20 de diciembre de 2017 y Resolucion Ministerial N010 de fecha 10 de enero de 2018, primer desembolso.</t>
  </si>
  <si>
    <t>TRANSFERENCIA DEL EXTERIOR SEGUN SWIFT 01416 DE FECHA 31/01/2018 ORDENANTE: CONSULADO DE BOLIVIA ARGENTINA REF.: DEVOLUCION DE GASTOS DE FUNCIONAMIENTO Y REMESAS EXTRAORDINARIAS LIB. 00099021001 TGN-RECURSOS ORDINARIOS (3987)</t>
  </si>
  <si>
    <t>TRANSFERENCIA DEL EXTERIOR SEGUN SWIFT 01417 DE FECHA 31/01/2018 ORDENANTE: CONSULADO DE BOLIVIA ARGENTINA REF.:DEVOLUCION DE GASTOS DEL PROGRAMA DE REGULARIZACION LIB. 00099021001 TGN-RECURSOS ORDINARIOS (3987)</t>
  </si>
  <si>
    <t>TRANSFERENCIA DEL EXTERIOR SEGUN SWIFT 01419 DE FECHA 31/01/2018 ORDENANTE: EMBAJADA DE BOLIVIA EN CANADA REF.: DEVOLUCION SALDOS-GASTOS FUNCIONAMIENTO LIB. 00099021001 TGN-RECURSOS ORDINARIOS (3987)</t>
  </si>
  <si>
    <t>TRANSFERENCIA DEL EXTERIOR SEGUN SWIFT 01420 DE FECHA 31/01/2018 ORDENANTE: EMBAJADA DE BOLIVIA EN CANADA REF.: DEVOLUCION DE SALDOS-PROGRAMA DE DOCUMENTACION LIB. 00099021001 TGN-RECURSOS ORDINARIOS (3987)</t>
  </si>
  <si>
    <t>TRANSFERENCIA DEL EXTERIOR SEGUN SWIFT 01421 DE FECHA 31/01/2018 ORDENANTE: CONSULADO DE BOLIVIA EN IQUIQUE REF.: DEVOLUCION DE SALDOS-GESTION 2017 PROGRAMA DE DOCUMENTACION LIB. 00099021001 TGN-RECURSOS ORDINARIOS (3987)</t>
  </si>
  <si>
    <t>REGULARIZACION DE TRANSFERENCIA DEL EXTERIOR SEGUN SWIFT 01376 DE FECHA 31/01/2018 ORDENANTE: CONSULADO DE BOLIVIA EN MADRID, ESPAÑA LIB. 00099021001 TGN-RECURSOS ORDINARIOS (3987)</t>
  </si>
  <si>
    <t>REGULARIZACION DE TRANSFERENCIA DEL EXTERIOR SEGUN SWIFT 01350 DE FECHA 31/01/2018 ORDENANTE: EMBAJADA DE BOLIVIA EN COSTA RICA LIB. 00099021001 TGN-RECURSOS ORDINARIOS (3987)</t>
  </si>
  <si>
    <t>REGULARIZACION DE TRANSFERENCIA DEL EXTERIOR SEGUN SWIFT 01380 DE FECHA 31/01/2018 ORDENANTE: CONSULADO DE BOLIVIA EN PUNO, PERU LIB. 00099021001 TGN-RECURSOS ORDINARIOS (3987)</t>
  </si>
  <si>
    <t>REGULARIZACION DE TRANSFERENCIA DEL EXTERIOR SEGUN SWIFT 01351 DE FECHA 31/01/2018 ORDENANTE: EMBAJADA DE BOLIVIA EN SAN JOSE, COSTA RICA LIB. 00099021001 TGN-RECURSOS ORDINARIOS (3987)</t>
  </si>
  <si>
    <t>REGULARIZACION DE TRANSFERENCIA DEL EXTERIOR SEGUN SWIFT 01379 DE FECHA 31/01/2018 ORDENANTE: CONSULADO DE BOLIVIA EN PUNO, PERU LIB. 00099021001 TGN-RECURSOS ORDINARIOS (3987)</t>
  </si>
  <si>
    <t>TRANSFERENCIA DEL EXTERIOR SEGUN SWIFT 01425 DE FECHA 31/01/2018 ORDENANTE: CONSULADO DE BOLIVIA EN MADRID, ESPAÑA LIB. 00099021001 TGN-RECURSOS ORDINARIOS (3987)</t>
  </si>
  <si>
    <t>TRANSFERENCIA DEL EXTERIOR SEGUN SWIFT 01424 DE FECHA 31/01/2018 ORDENANTE: MISION PERMANENTE DE BOLIVIA, GENEVE LIB. 00099021001 TGN-RECURSOS ORDINARIOS (3987)</t>
  </si>
  <si>
    <t>TRANSFERENCIA DEL EXTERIOR SEGUN SWIFT 01446 DE FECHA 31/01/2018 ORDENANTE: MISSION PERMANENTE DE BOLIVIA EN GENEVE LIB. 00099021001 TGN-RECURSOS ORDINARIOS (3987)</t>
  </si>
  <si>
    <t>TRANSFERENCIA DEL EXTERIOR SEGUN SWIFT 01441 DE FECHA 31/01/2018 ORDENANTE: MISSION OF BOLIVIA TO THE OAS WASHINGTON DC REF.: DEVOLUCION DE DIFERENCIA PLANILLA SALARIOS DICIEMBRE 2017 LIB. 00099021001 TGN-RECURSOS ORDINARIOS (3987)</t>
  </si>
  <si>
    <t>TRANSFERENCIA DEL EXTERIOR SEGUN SWIFT 01440 DE FECHA 31/01/2018 ORDENANTE: MISION PERMANENTE DE BOLIVIA EN LA OEA LIB. 00099021001 TGN-RECURSOS ORDINARIOS (3987)</t>
  </si>
  <si>
    <t>TRANSFERENCIA DEL EXTERIOR SEGUN SWIFT 01481 DE FECHA 31/01/2018 ORDENANTE: CONSULADO GENERAL DE BOLIVIA EN WASHINGTON LIB. 00099021001 TGN-RECURSOS ORDINARIOS (3987)</t>
  </si>
  <si>
    <t>TRANSFERENCIA DEL EXTERIOR SEGUN SWIFT 01480 DE FECHA 31/01/2018 ORDENANTE: CONSULADO GENERAL DE BOLIVIA EN WASHINGTON LIB. 00099021001 TGN-RECURSOS ORDINARIOS (3987)</t>
  </si>
  <si>
    <t>TRANSFERENCIA DEL EXTERIOR SEGUN SWIFT 01479 DE FECHA 31/01/2018 ORDENANTE: CONSULADO GENERAL DE BOLIVIA EN MIAMI REF.: RECURSOS EXTRAORDINARIOS DEVOLUCION SALDOS GASTOS DE FUNCIONAMIENTO Y PROGRAMA DOCUMENTACION GESTION 2017 LIB. 00099021001 TGN-RECURSOS ORDINARIOS (3987)</t>
  </si>
  <si>
    <t>||REGISTRO COBRO COMISION TRANSFERENCIA AL EXTERIOR 0,10% S/USD 872.910.- REEMBOLSO GASTOS DE COMUNICACION BS220.- EMISION DE CBTE. CONTABLE BS50.- EN COMPLEMENTO A CBTE. ADJUNTO DE LA FECHA CGO. LIB. N°00513072001 YPFB OPERACIONES GNRGD REF.: PAGO CARTA DE CREDITO I-2017-025</t>
  </si>
  <si>
    <t>00099021001 DEP.DE CHEQ.AJENOS,RET.DE CAM.,CONCEPTO: GIRO:MELEAN CAMACHO LUIS GONZALO,DEP.: BANCO UNION S.A. , PROCEDENCIA: BANCO UNION S.A., CHEQUE: 152752, FECHA DE EMISION:02/01/2018</t>
  </si>
  <si>
    <t>00099021001 DEP.DE CHEQ.AJENOS,RET.DE CAM.,CONCEPTO: REVERSION SALDOS NO EJECUTADOS FTE 10 GASTOS 2017,DEP.: MINISTERIO DE DEFENSA , PROCEDENCIA: BANCO UNION S.A., CHEQUE: 19319, FECHA DE EMISION:29/12/2017</t>
  </si>
  <si>
    <t>00099021001 DEPOSITO DE EFECTIVO, DEPOSITANTE: JUAN CARLOS PACHECO ZEBALLOS, CONCEPTO: DEP. DUODECIMAS DE AGUINALDO, CUENTA DE DEPOSITO: CUENTA UNICA DEL TESORO</t>
  </si>
  <si>
    <t>00099021001 DEPOSITO DE EFECTIVO, DEPOSITANTE: YOLANDA LILIANA GONZALES RIOS, CONCEPTO: DEVOLUCION DE HABERES MES OCTUBRE, CUENTA DE DEPOSITO: CUENTA UNICA DEL TESORO</t>
  </si>
  <si>
    <t>00099021001 DEPOSITO DE EFECTIVO, DEPOSITANTE: YOLANDA LILIANA GONZALES RIOS, CONCEPTO: DEVOLUCION DE HABERES MES NOVIEMBRE, CUENTA DE DEPOSITO: CUENTA UNICA DEL TESORO</t>
  </si>
  <si>
    <t>00020031101 DEPOSITO DE EFECTIVO, DEPOSITANTE: DICOSE, CONCEPTO: RETENCION DE SERVICIO DE TE CORRESPONDIENTE AL MES DE NOVIEMBRE, CUENTA DE DEPOSITO: CUENTA UNICA DEL TESORO</t>
  </si>
  <si>
    <t>00020031101 DEPOSITO DE EFECTIVO, DEPOSITANTE: DICOSE, CONCEPTO: RETENCION DE SERCIO DE TE CORRESPONDIENTE AL MES DE DICIEMBRE, CUENTA DE DEPOSITO: CUENTA UNICA DEL TESORO</t>
  </si>
  <si>
    <t>00099021001 DEPOSITO DE EFECTIVO, DEPOSITANTE: FELIX TICONA LOPEZ, CONCEPTO: DEVOLUCION POR DOBLE PERCEPCION DE SALARIO, CUENTA DE DEPOSITO: CUENTA UNICA DEL TESORO</t>
  </si>
  <si>
    <t>00099021001 DEPOSITO DE EFECTIVO, DEPOSITANTE: NANO ALARCON FLORES, CONCEPTO: DEVOLUCION DE COMBUSTIBLE, CUENTA DE DEPOSITO: CUENTA UNICA DEL TESORO</t>
  </si>
  <si>
    <t>00099021001 DEPOSITO DE EFECTIVO, DEPOSITANTE: ARMADA BOLIVIANA, CONCEPTO: REVERSION - VARIOS, CUENTA DE DEPOSITO: CUENTA UNICA DEL TESORO</t>
  </si>
  <si>
    <t>00099021001 DEPOSITO DE EFECTIVO, DEPOSITANTE: JOSE LUIS VALENCIA FUENTES, CONCEPTO: DEVOLUCION DE COMBUSTIBLE, CUENTA DE DEPOSITO: CUENTA UNICA DEL TESORO</t>
  </si>
  <si>
    <t>00099021001 DEPOSITO DE EFECTIVO, DEPOSITANTE: GREGORIA COLMENA VDA. DE SINKA, CONCEPTO: UNA DUODECIMA DEL AGUINALDO, CUENTA DE DEPOSITO: CUENTA UNICA DEL TESORO</t>
  </si>
  <si>
    <t>00099021001 DEPOSITO DE EFECTIVO, DEPOSITANTE: ADOLFO ZARATE CABELLO, CONCEPTO: REVERSION, CUENTA DE DEPOSITO: CUENTA UNICA DEL TESORO</t>
  </si>
  <si>
    <t>00099024113 DEP.DE CHEQ.AJENOS,RET.DE CAM.,CONCEPTO: MULTA PROY. CONST. SEDE FEDERACION DE TRABAJADORES DE EDUCACION URBANA PANDO,DEP.: MIN. DE LA PRESIDENCIA - UPRE , PROCEDENCIA: BANCO UNION S.A., CHEQUE: 507, FECHA DE EMISION:25/12/2017</t>
  </si>
  <si>
    <t>00099021001 DEPOSITO DE EFECTIVO, DEPOSITANTE: CARLOS QUISPE, CONCEPTO: CONSUMO EXCEDENTE DE LINEA CELULAR DEL MES DE NOVIEMBRE 2017 DEL LIC CARLOS QUISPE LIMA, CUENTA DE DEPOSITO: CUENTA UNICA DEL TESORO</t>
  </si>
  <si>
    <t>00099021001 DEPOSITO DE EFECTIVO, DEPOSITANTE: DAMIANA LAURA ALANOCA, CONCEPTO: SENASIR, CUENTA DE DEPOSITO: CUENTA UNICA DEL TESORO</t>
  </si>
  <si>
    <t>00099021001 DEPOSITO DE EFECTIVO, DEPOSITANTE: DARWIN SANTIAGO PALOMINO LOPEZ, CONCEPTO: DEVOLUCION DE GASTOS OPERATIVOS, CUENTA DE DEPOSITO: CUENTA UNICA DEL TESORO</t>
  </si>
  <si>
    <t>00099021001 DEPOSITO DE EFECTIVO, DEPOSITANTE: MARCIA ANGELICA TARIFA BORDA -ATT, CONCEPTO: DEVOLUCION POR DUPLICIDAD DE PAGO DE REFRIGERIO DEL MES DE NOVIEMBRE DE LA GESTION 2017, CUENTA DE DEPOSITO: CUENTA UNICA DEL TESORO</t>
  </si>
  <si>
    <t>00099021001 DEPOSITO DE EFECTIVO, DEPOSITANTE: CRISTHIAN PABLO BUSTILLOS JIMENEZ, CONCEPTO: REVERSION DE PASAJES PREVENTIVO N° 8709, CUENTA DE DEPOSITO: CUENTA UNICA DEL TESORO</t>
  </si>
  <si>
    <t>00099021001 DEPOSITO DE EFECTIVO, DEPOSITANTE: CRISTHIAN PABLO BUSTILLOS JIMENEZ, CONCEPTO: REVERSION DE PASAJES PREVENTIVO N° 8748, CUENTA DE DEPOSITO: CUENTA UNICA DEL TESORO</t>
  </si>
  <si>
    <t>00099021001 DEPOSITO DE EFECTIVO, DEPOSITANTE: BRAULIO NESTOR SARAVIA CHALCO, CONCEPTO: REVERSION DE PASAJES PREV. N° 8721, CUENTA DE DEPOSITO: CUENTA UNICA DEL TESORO</t>
  </si>
  <si>
    <t>00099021001 DEP.DE CHEQ.AJENOS,RET.DE CAM.,CONCEPTO: REVEOLUCION DE CC NO COBRADA SEPTIEMBRE 2017,DEP.: LA VITALICIA SEGUROS Y REASEGUROS DE VIDA S.A. , PROCEDENCIA: BANCO BISA S.A., CHEQUE: 45978, FECHA DE EMISION:04/01/2018</t>
  </si>
  <si>
    <t>00099021001 DEPOSITO DE EFECTIVO, DEPOSITANTE: MARIA ROSARIO VICHEVICH ZAMBRANA CI 4800568LP, CONCEPTO: DUODECIMAS DE AGUINALDO, CUENTA DE DEPOSITO: CUENTA UNICA DEL TESORO</t>
  </si>
  <si>
    <t>00099021001 DEPOSITO DE EFECTIVO, DEPOSITANTE: ABRAHAM MIRANDA LAYME-ADM SENASAG LA PAZ, CONCEPTO: DEVOL FONDOS ASIGNADOS PARA REFRIGERIO CORRESP SEPTIEMBRE 2017 DEL EX FUNCIONARIO JOSE LUIS CHOQUE C, CUENTA DE DEPOSITO: CUENTA UNICA DEL TESORO</t>
  </si>
  <si>
    <t>00099031004 DEPOSITO DE EFECTIVO, DEPOSITANTE: NACIONAL SEGUROS PATRIMONIALES Y FIANZAS S.A., CONCEPTO: PRORROGA NOCRE, CUENTA DE DEPOSITO: CUENTA UNICA DEL TESORO</t>
  </si>
  <si>
    <t>00099021001 DEPOSITO DE EFECTIVO, DEPOSITANTE: HUSCAR MARCELO TORO MALAGA, CONCEPTO: DEP. DE UNA DUODECIMA DE AGUINALDO, CUENTA DE DEPOSITO: CUENTA UNICA DEL TESORO</t>
  </si>
  <si>
    <t>00099021001 DEPOSITO DE EFECTIVO, DEPOSITANTE: MARIA ESTHER VELASQUEZ HINOJOSA, CONCEPTO: DEPÓSITO DE DOS DUODESIMAS DE AGUINALDO, CUENTA DE DEPOSITO: CUENTA UNICA DEL TESORO</t>
  </si>
  <si>
    <t>00099021001 DEPOSITO DE EFECTIVO, DEPOSITANTE: RAMIRO LUIS CALLISAYA CAUNA, CONCEPTO: REVERSION POR PASAJES PREVENTIVO N 8281/17, CUENTA DE DEPOSITO: CUENTA UNICA DEL TESORO</t>
  </si>
  <si>
    <t>00099021001 DEPOSITO DE EFECTIVO, DEPOSITANTE: JUAN CARLOS ORTEGA BAUTISTA, CONCEPTO: REVERSION POR PASAJES PREVENTIVO N 8267/17, CUENTA DE DEPOSITO: CUENTA UNICA DEL TESORO</t>
  </si>
  <si>
    <t>00099021001 DEPOSITO DE EFECTIVO, DEPOSITANTE: GREGORIO YUJRA MAMANI, CONCEPTO: DOBLE PERCEPCION, CUENTA DE DEPOSITO: CUENTA UNICA DEL TESORO</t>
  </si>
  <si>
    <t>00020031101 DEPOSITO DE EFECTIVO, DEPOSITANTE: CARLOS ERIX RUCK ARZABE, CONCEPTO: DEVOLUCION DE VIATICOS, CUENTA DE DEPOSITO: CUENTA UNICA DEL TESORO</t>
  </si>
  <si>
    <t>00086084202 DEPOSITO DE EFECTIVO, DEPOSITANTE: ALEJANDRO CARTAGENA BELLO, CONCEPTO: DEVOLUCION DE PASAJES Y VIATICOS C-31 (398), CUENTA DE DEPOSITO: CUENTA UNICA DEL TESORO</t>
  </si>
  <si>
    <t>00099021001 DEP.DE CHEQ.AJENOS,RET.DE CAM.,CONCEPTO: DEP. POR REVERSION DE FONDOS,DEP.: SERNAP - APOLOBAMBA , PROCEDENCIA: BANCO UNION S.A., CHEQUE: 1497, FECHA DE EMISION:15/12/2017</t>
  </si>
  <si>
    <t>00099021001 DEP.DE CHEQ.AJENOS,RET.DE CAM.,CONCEPTO: DEP. POR REVERSION DE FONDOS,DEP.: SERNAP - COTAPATA , PROCEDENCIA: BANCO UNION S.A., CHEQUE: 999, FECHA DE EMISION:15/12/2017</t>
  </si>
  <si>
    <t>00099021001 DEPOSITO DE EFECTIVO, DEPOSITANTE: WILLIAM MACEDA CRUZ, CONCEPTO: DOBLE PERCEPCION, CUENTA DE DEPOSITO: CUENTA UNICA DEL TESORO</t>
  </si>
  <si>
    <t>00099021001 DEPOSITO DE EFECTIVO, DEPOSITANTE: NANCY VDA. DE PINTO, CONCEPTO: DEVOLUCION SEGUN LIBRETA N°00099021001, CUENTA DE DEPOSITO: CUENTA UNICA DEL TESORO</t>
  </si>
  <si>
    <t>00099021001 DEPOSITO DE EFECTIVO, DEPOSITANTE: AIDA M. VDA. DE ROSSO, CONCEPTO: CONVENIO DE PAGO 00916, CUENTA DE DEPOSITO: CUENTA UNICA DEL TESORO</t>
  </si>
  <si>
    <t>00099021001 DEPOSITO DE EFECTIVO, DEPOSITANTE: SONIA EUGENIA AGUILERA ALCON, CONCEPTO: DOBLE PERCEPCION, CUENTA DE DEPOSITO: CUENTA UNICA DEL TESORO</t>
  </si>
  <si>
    <t>00020031101 DEPOSITO DE EFECTIVO, DEPOSITANTE: ERICK LEOPOLDO PINO AYALA, CONCEPTO: VIATICOS, CUENTA DE DEPOSITO: CUENTA UNICA DEL TESORO</t>
  </si>
  <si>
    <t>00099021001 DEPOSITO DE EFECTIVO, DEPOSITANTE: EPIFANIA CERRUTO, CONCEPTO: COBRO INDEBIDO POR PAGO DE P.R.A. EN CONFORMIDAD A LO DISPUESTO POR EL D.S. 27066 DE FECHA 06/06/03, CUENTA DE DEPOSITO: CUENTA UNICA DEL TESORO</t>
  </si>
  <si>
    <t>00099021001 DEPOSITO DE EFECTIVO, DEPOSITANTE: NUEMY PLATA VDA DE LOPEZ, CONCEPTO: DEVOLUCION DE BENEFICIOS DE VIUDEZ, CUENTA DE DEPOSITO: CUENTA UNICA DEL TESORO</t>
  </si>
  <si>
    <t>00099021001 DEPOSITO DE EFECTIVO, DEPOSITANTE: SR. HUGO ALRAMIRANO IBARRA CI 34568267 SCZ, CONCEPTO: CUMPLIMIENTO DE COMPROMISO DE DEVOLUCION DE DINERO, CUENTA DE DEPOSITO: CUENTA UNICA DEL TESORO</t>
  </si>
  <si>
    <t>00099021001 DEPOSITO DE EFECTIVO, DEPOSITANTE: ANDREA FRIAS BENITEZ, CONCEPTO: DEVOLUCION REFRIGERIO, CUENTA DE DEPOSITO: CUENTA UNICA DEL TESORO</t>
  </si>
  <si>
    <t>00099021001 DEP.DE CHEQ.AJENOS,RET.DE CAM.,CONCEPTO: PAGO DEVOLUCION DE BOLETOS,DEP.: VICTORIA TRAVEL , PROCEDENCIA: BANCO MERCANTIL SANTA CRUZ SA., CHEQUE: 2044, FECHA DE EMISION:05/01/2018</t>
  </si>
  <si>
    <t>00099021001 DEPOSITO DE EFECTIVO, DEPOSITANTE: LOURDES ALIAGA ZAPATA, CONCEPTO: DEVOLUCION DE COBRO INDEBIDO, CUENTA DE DEPOSITO: CUENTA UNICA DEL TESORO</t>
  </si>
  <si>
    <t>00099021001 DEPOSITO DE EFECTIVO, DEPOSITANTE: MERY MAMANI ARANDA, CONCEPTO: DEVOLUCION POR COBRO DE DOBLE PERCEPCION, CUENTA DE DEPOSITO: CUENTA UNICA DEL TESORO</t>
  </si>
  <si>
    <t>00099021001 DEPOSITO DE EFECTIVO, DEPOSITANTE: LIZETH LIDIA YUJRA GABINCHA, CONCEPTO: DEVOLUCION DE REFRIGERIOS DE 4 DIA POR EL MES DE DICIEMBRE 2017, CUENTA DE DEPOSITO: CUENTA UNICA DEL TESORO</t>
  </si>
  <si>
    <t>00099021001 DEPOSITO DE EFECTIVO, DEPOSITANTE: RS 1 "TTE. GRAL GERMAN BUSCH", CONCEPTO: DEVOLUCION GASTOS NO EJECUTADOS POR CONCEPTO DE COMBUSTIBLE, CUENTA DE DEPOSITO: CUENTA UNICA DEL TESORO</t>
  </si>
  <si>
    <t>00020011103 DEPOSITO DE EFECTIVO, DEPOSITANTE: MINISTERIO DE DEFENSA, CONCEPTO: REVERSION ESCUDO BOL. EN PELTRE PREVENTIVO N 3028, CUENTA DE DEPOSITO: CUENTA UNICA DEL TESORO</t>
  </si>
  <si>
    <t>00099021001 DEPOSITO DE EFECTIVO, DEPOSITANTE: MTEPS, CONCEPTO: DEVOLUCION DE SALDO DE APOYO SINDICAL GESTION 2016, CUENTA DE DEPOSITO: CUENTA UNICA DEL TESORO</t>
  </si>
  <si>
    <t>00099021001 DEPOSITO DE EFECTIVO, DEPOSITANTE: FRANZ RENE MONROY BARRON, CONCEPTO: DEVOLUCION POR DOBLE PERCEPCION, CUENTA DE DEPOSITO: CUENTA UNICA DEL TESORO</t>
  </si>
  <si>
    <t>00099021001 DEPOSITO DE EFECTIVO, DEPOSITANTE: M J T I, CONCEPTO: DEVOLUCION DE AGUINALDO 2017 DUODECIMA - MINISTERIO DE JUSTICIA Y TRANSPARENCIA INSTITUCIONAL, CUENTA DE DEPOSITO: CUENTA UNICA DEL TESORO</t>
  </si>
  <si>
    <t>00099021001 DEPOSITO DE EFECTIVO, DEPOSITANTE: MARIA JESUS HOYOS CASTRO, CONCEPTO: PAGO POR COBRO INDEBIDO POR SEGUNDAS NUPCIAS, CUENTA DE DEPOSITO: CUENTA UNICA DEL TESORO</t>
  </si>
  <si>
    <t>00099021001 DEPOSITO DE EFECTIVO, DEPOSITANTE: CARLOS ALBERTO DIAZ AGUILAR, CONCEPTO: DEVOLUCION POR DOBLE PERCEPCION, CUENTA DE DEPOSITO: CUENTA UNICA DEL TESORO</t>
  </si>
  <si>
    <t>00099021001 DEPOSITO DE EFECTIVO, DEPOSITANTE: ANAVELA SUSANA PEÑARANDA GOMEZ, CONCEPTO: DEP. DUODECIMA DE AGUINALDO, CUENTA DE DEPOSITO: CUENTA UNICA DEL TESORO</t>
  </si>
  <si>
    <t>00099021001 DEPOSITO DE EFECTIVO, DEPOSITANTE: JOSE LUIS BEGAZO AMPUERO, CONCEPTO: REVERSION PASAJES AL EXTERIOR PREVENTIVO 7537, CUENTA DE DEPOSITO: CUENTA UNICA DEL TESORO</t>
  </si>
  <si>
    <t>00099021001 DEPOSITO DE EFECTIVO, DEPOSITANTE: LUIS FERNANDO DELFIN ARDAYA, CONCEPTO: REVERSION PASAJES AL EXTERIOR PREVENTIVO 7357, CUENTA DE DEPOSITO: CUENTA UNICA DEL TESORO</t>
  </si>
  <si>
    <t>00099021001 DEPOSITO DE EFECTIVO, DEPOSITANTE: VICTORIA CARMEN RIVAS, CONCEPTO: COBROS INDEBIDOS POR NUEVAS NUPCIAS, CUENTA DE DEPOSITO: CUENTA UNICA DEL TESORO</t>
  </si>
  <si>
    <t>00099021001 DEP.DE CHEQ.AJENOS,RET.DE CAM.,CONCEPTO: REVERSION FRACCION NUAS-3053431 Y 100297641,DEP.: SEGUROS PROVIDA S.A. , PROCEDENCIA: BANCO NACIONAL DE BOLIVIA S.A., CHEQUE: 2312754, FECHA DE EMISION:09/01/2018</t>
  </si>
  <si>
    <t>00099021001 DEPOSITO DE EFECTIVO, DEPOSITANTE: MARIA ROXANA URDANIVIA MACHICADO, CONCEPTO: DUODECIMA DE AGUINALDO, CUENTA DE DEPOSITO: CUENTA UNICA DEL TESORO</t>
  </si>
  <si>
    <t>00099021001 DEPOSITO DE EFECTIVO, DEPOSITANTE: MARIA ROXANA URDANIVIA MACHICADO, CONCEPTO: DUODECIMAS DE AGUINALDO, CUENTA DE DEPOSITO: CUENTA UNICA DEL TESORO</t>
  </si>
  <si>
    <t>00099021001 DEPOSITO DE EFECTIVO, DEPOSITANTE: GLADYS JOSEFINA LARICO PAREDES, CONCEPTO: DUODECIMAS DE AGUINALDO, CUENTA DE DEPOSITO: CUENTA UNICA DEL TESORO</t>
  </si>
  <si>
    <t>00099021001 DEPOSITO DE EFECTIVO, DEPOSITANTE: NOLBERTA ALBERTO BAUTISTA, CONCEPTO: DEPOSITAR UNA DUODESIMA DE AGUINALDO, CUENTA DE DEPOSITO: CUENTA UNICA DEL TESORO</t>
  </si>
  <si>
    <t>00099021001 DEPOSITO DE EFECTIVO, DEPOSITANTE: CARLA MARIANA CABALLERO-ABEN, CONCEPTO: REVERSION C-31 N° 547, CUENTA DE DEPOSITO: CUENTA UNICA DEL TESORO</t>
  </si>
  <si>
    <t>00099021001 DEPOSITO DE EFECTIVO, DEPOSITANTE: EUFRACIA ALBERTO COLQUE, CONCEPTO: CANCELACION DE DEUDA, CUENTA DE DEPOSITO: CUENTA UNICA DEL TESORO</t>
  </si>
  <si>
    <t>00035031101 DEPOSITO DE EFECTIVO, DEPOSITANTE: LUIS ALBERTO CUELLAR MAMANI, CONCEPTO: DEVOLUCION DE REFRIGERIO, CUENTA DE DEPOSITO: CUENTA UNICA DEL TESORO</t>
  </si>
  <si>
    <t>00035031101 DEPOSITO DE EFECTIVO, DEPOSITANTE: LUIS ALBERTO CUELLAR MAMANI, CONCEPTO: DEVOLUCION E 5 DIAS DE SALARIO, CUENTA DE DEPOSITO: CUENTA UNICA DEL TESORO</t>
  </si>
  <si>
    <t>00099021001 DEPOSITO DE EFECTIVO, DEPOSITANTE: LUIS EDMUNDO ALCOREZA GUARAZ, CONCEPTO: DEVOLUCION DE AGUINALDO DE LA GESTION 2017 A LA UNIVERSIDAD PUBLICA DE EL ALTO, CUENTA DE DEPOSITO: CUENTA UNICA DEL TESORO</t>
  </si>
  <si>
    <t>00035031101 DEPOSITO DE EFECTIVO, DEPOSITANTE: LUIS ALBERTO CUELLAR MAMANI, CONCEPTO: DEVOLUCION DE APORTES PATRONALES, CUENTA DE DEPOSITO: CUENTA UNICA DEL TESORO</t>
  </si>
  <si>
    <t>00099021001 DEPOSITO DE EFECTIVO, DEPOSITANTE: MIRIAM COLQUE CHALLAPA, CONCEPTO: DEP. UNA DUODECIMA DE AGUINALDO, CUENTA DE DEPOSITO: CUENTA UNICA DEL TESORO</t>
  </si>
  <si>
    <t>00099021001 DEP.DE CHEQ.AJENOS,RET.DE CAM.,CONCEPTO: DEVOLUCION DE CONSUMO ENERGIA ELECTRICA EMPRESA CONSTRUCTORA SERRANO - COMPONENTE II UNASUR,DEP.: EMPRESA CONSTRUCTORA "SERRANO" , PROCEDENCIA: BANCO UNION S.A., CHEQUE: 1159, FECHA DE EMISION:09/01/2018</t>
  </si>
  <si>
    <t>00010011101 DEP.DE CHEQ.AJENOS,RET.DE CAM.,CONCEPTO: DEP. EN DEMASIA - FONDO ROTATIVO 2017,DEP.: MINISTERIO DE RELACIONES EXTERIORES , PROCEDENCIA: BANCO UNION S.A., CHEQUE: 1160, FECHA DE EMISION:09/01/2018</t>
  </si>
  <si>
    <t>00099021001 DEP.DE CHEQ.AJENOS,RET.DE CAM.,CONCEPTO: FRACCION COMPLEMENTARIA MENSUAL,DEP.: FUTURO DE BOLIVIA S.A. AFP , PROCEDENCIA: BANCO DE CREDITO DE BOLIVIA S.A., CHEQUE: 52014, FECHA DE EMISION:10/01/2018</t>
  </si>
  <si>
    <t>00099021001 DEP.DE CHEQ.AJENOS,RET.DE CAM.,CONCEPTO: COMPENSACION MENSUAL COTIZACION,DEP.: FUTURO DE BOLIVIA S.A. AFP , PROCEDENCIA: BANCO DE CREDITO DE BOLIVIA S.A., CHEQUE: 52013, FECHA DE EMISION:10/01/2018</t>
  </si>
  <si>
    <t>00099021001 DEPOSITO DE EFECTIVO, DEPOSITANTE: PATRICIA CRISTINA JEMIO MALAGA, CONCEPTO: DEP DE DUODECIMAS DE AGUINALDO, CUENTA DE DEPOSITO: CUENTA UNICA DEL TESORO</t>
  </si>
  <si>
    <t>00099021001 DEPOSITO DE EFECTIVO, DEPOSITANTE: ANGEL GUTIERREZ TORREZ, CONCEPTO: DOBLE PERCEPCION, CUENTA DE DEPOSITO: CUENTA UNICA DEL TESORO</t>
  </si>
  <si>
    <t>00099021001 DEPOSITO DE EFECTIVO, DEPOSITANTE: ELIZABETH MARILU ANTONIO DE ARANIBAR, CONCEPTO: DEPOSITÓ UNA DUODECIMA DE AGUINALDO, CUENTA DE DEPOSITO: CUENTA UNICA DEL TESORO</t>
  </si>
  <si>
    <t>00099021001 DEPOSITO DE EFECTIVO, DEPOSITANTE: HUGO DAVID NOGALES QUISPE, CONCEPTO: DEV.DE DEUDA POR DOBLE PERCEPCION DE OCTUBRE A DICIEMBRE MAS DUODECIMAS DE AGUINALDO, CUENTA DE DEPOSITO: CUENTA UNICA DEL TESORO</t>
  </si>
  <si>
    <t>00099021001 DEPOSITO DE EFECTIVO, DEPOSITANTE: HEINZ FRITZ ABRAHAM GERL MERCADO, CONCEPTO: REVERSION POR PASAJES AL INTERIOR DEL PAIS PREV 3756, CUENTA DE DEPOSITO: CUENTA UNICA DEL TESORO</t>
  </si>
  <si>
    <t>00099021001 DEPOSITO DE EFECTIVO, DEPOSITANTE: MARIA MONICA ENRIQUE DE TORREZ, CONCEPTO: DOBLE PERCEPCION, CUENTA DE DEPOSITO: CUENTA UNICA DEL TESORO</t>
  </si>
  <si>
    <t>00020031101 DEPOSITO DE EFECTIVO, DEPOSITANTE: EJERCITO DE BOLIVIA, CONCEPTO: RETENCION, CUENTA DE DEPOSITO: CUENTA UNICA DEL TESORO</t>
  </si>
  <si>
    <t>00591012001 DEPOSITO DE EFECTIVO, DEPOSITANTE: DIMELSA ZACARIAS SANDALIO, CONCEPTO: SERVICIOS BASICOS, CUENTA DE DEPOSITO: CUENTA UNICA DEL TESORO</t>
  </si>
  <si>
    <t>00512012001 DEPOSITO DE EFECTIVO, DEPOSITANTE: JENNY CLAURE - A.A.S.A.N.A., CONCEPTO: DEVOLUCION, CUENTA DE DEPOSITO: CUENTA UNICA DEL TESORO</t>
  </si>
  <si>
    <t>00099021001 DEPOSITO DE EFECTIVO, DEPOSITANTE: MINISTERIO DE GOBIERNO, CONCEPTO: DEP. DE DUODECIMA DE AGUINALDO, CUENTA DE DEPOSITO: CUENTA UNICA DEL TESORO</t>
  </si>
  <si>
    <t>00099021001 DEPOSITO DE EFECTIVO, DEPOSITANTE: HILARION COPA CRUZ, CONCEPTO: DEVOLUCION COBRO INDEBIDO, CUENTA DE DEPOSITO: CUENTA UNICA DEL TESORO</t>
  </si>
  <si>
    <t>00099021001 DEPOSITO DE EFECTIVO, DEPOSITANTE: ROSE MARY APAZA SUXO 3412620 LP, CONCEPTO: REVERSION DE BOLETA DE HABER MENSUAL, CUENTA DE DEPOSITO: CUENTA UNICA DEL TESORO</t>
  </si>
  <si>
    <t>00099021001 DEPOSITO DE EFECTIVO, DEPOSITANTE: ROSE MARY APAZA SUXO 3412620LP, CONCEPTO: REVERSION DE BOLETA DE HABER MENSUAL, CUENTA DE DEPOSITO: CUENTA UNICA DEL TESORO</t>
  </si>
  <si>
    <t>00086084202 DEPOSITO DE EFECTIVO, DEPOSITANTE: FREDDY VICTOR ARANO BARRIENTOS, CONCEPTO: DEVOLUCION DE FONDOS EN AVANCE C31-402, CUENTA DE DEPOSITO: CUENTA UNICA DEL TESORO</t>
  </si>
  <si>
    <t>00020031101 DEPOSITO DE EFECTIVO, DEPOSITANTE: ALVARO ARMANDO ALARCON ANTEZANA, CONCEPTO: REVERSION POR GASTOS NO EJECUTADOS DEL (P.M.S.) MAXAN-FANEXA, CUENTA DE DEPOSITO: CUENTA UNICA DEL TESORO</t>
  </si>
  <si>
    <t>00099021001 DEPOSITO DE EFECTIVO, DEPOSITANTE: MANUEL FERNANDO QUILLE FLORES, CONCEPTO: PAGO DE LA LUZ, CUENTA DE DEPOSITO: CUENTA UNICA DEL TESORO</t>
  </si>
  <si>
    <t>00099021001 DEPOSITO DE EFECTIVO, DEPOSITANTE: ABC - OFICINA CENTRAL, CONCEPTO: DEVOLUCION DE SALDO DE VIATICOS, CUENTA DE DEPOSITO: CUENTA UNICA DEL TESORO</t>
  </si>
  <si>
    <t>00099021001 DEPOSITO DE EFECTIVO, DEPOSITANTE: GLADYS DEL CARMEN VARGAS RAMIREZ, CONCEPTO: DEVOLUCION DOBLE PERCEPCION, CUENTA DE DEPOSITO: CUENTA UNICA DEL TESORO</t>
  </si>
  <si>
    <t>00099021001 DEPOSITO DE EFECTIVO, DEPOSITANTE: UNIDAD DE INVESTIGACIONES FINANCIERAS, CONCEPTO: DEVOLUCION POR EXCEDENTE EN USO DEL SERVICIO DE INTERNET, CUENTA DE DEPOSITO: CUENTA UNICA DEL TESORO</t>
  </si>
  <si>
    <t>00099021001 DEPOSITO DE EFECTIVO, DEPOSITANTE: HERNAN MAMANI LLOJILLA, CONCEPTO: DEVOLUCION DE HABERES OCTUBRE Y NOVIEMBRE 2017, CUENTA DE DEPOSITO: CUENTA UNICA DEL TESORO</t>
  </si>
  <si>
    <t>00132052001 DEPOSITO DE EFECTIVO, DEPOSITANTE: ISRAEL ROJAS Y ROSMERY MAMANI, CONCEPTO: REVERSION PAGO, CUENTA DE DEPOSITO: CUENTA UNICA DEL TESORO</t>
  </si>
  <si>
    <t>00099021001 DEPOSITO DE EFECTIVO, DEPOSITANTE: TERESA MORALES OLIVERA, CONCEPTO: PRE. 682/2017 DEVOLUCION DE RECURSOS NO UTILIZADOS AL 29-12-2017, CUENTA DE DEPOSITO: CUENTA UNICA DEL TESORO</t>
  </si>
  <si>
    <t>00099021001 DEPOSITO DE EFECTIVO, DEPOSITANTE: ELIODORO LUNA VILLCA, CONCEPTO: DEPOSITÓ UNA DUODECIMA DE AGUINALDO, CUENTA DE DEPOSITO: CUENTA UNICA DEL TESORO</t>
  </si>
  <si>
    <t>00099021001 DEPOSITO DE EFECTIVO, DEPOSITANTE: MARY FRANCISCA MARCA PACO, CONCEPTO: DEVOLUCION POR DOBLE PERCEPCION, CUENTA DE DEPOSITO: CUENTA UNICA DEL TESORO</t>
  </si>
  <si>
    <t>00099021001 DEPOSITO DE EFECTIVO, DEPOSITANTE: LILLY GABRIELA MONTAÑO VIAÑA, CONCEPTO: DEVOLUCION DE RECURSOS NO UTILIZADOS, CUENTA DE DEPOSITO: CUENTA UNICA DEL TESORO</t>
  </si>
  <si>
    <t>00099021001 DEPOSITO DE EFECTIVO, DEPOSITANTE: MARIO CHOQUE CONDORI, CONCEPTO: DEVOLUCION DE DOBLE PERCEPCION, CUENTA DE DEPOSITO: CUENTA UNICA DEL TESORO</t>
  </si>
  <si>
    <t>00099021001 DEPOSITO DE EFECTIVO, DEPOSITANTE: HILARION PUSARICO QUISPE, CONCEPTO: DOBLE PERCEPCION, CUENTA DE DEPOSITO: CUENTA UNICA DEL TESORO</t>
  </si>
  <si>
    <t>00099021001 DEPOSITO DE EFECTIVO, DEPOSITANTE: WILLIAM MACEDA CRUZ, CONCEPTO: DEVOLUCION SALDO SUELDO NOV/2017, CUENTA DE DEPOSITO: CUENTA UNICA DEL TESORO</t>
  </si>
  <si>
    <t>00099021001 DEPOSITO DE EFECTIVO, DEPOSITANTE: MARIA ROXANA PEREZ HIDALGO, CONCEPTO: DEVOLUCION POR DOBLE PERCEPCION, CUENTA DE DEPOSITO: CUENTA UNICA DEL TESORO</t>
  </si>
  <si>
    <t>00291012009 DEP.DE CHEQ.AJENOS,RET.DE CAM.,CONCEPTO: REVERSION DE SALDO,DEP.: ABC. REGIONAL SANTA CRUZ , PROCEDENCIA: BANCO UNION S.A., CHEQUE: 4554, FECHA DE EMISION:29/12/2017</t>
  </si>
  <si>
    <t>00291012002 DEP.DE CHEQ.AJENOS,RET.DE CAM.,CONCEPTO: PAGO DEUDA GESTIONES ANTERIORES,DEP.: EMPRESA CONSTRUCTORA PAVCO (AGUSTIN CORTÉS , PROCEDENCIA: BANCO UNION S.A., CHEQUE: 12766, FECHA DE EMISION:15/01/2018</t>
  </si>
  <si>
    <t>00099021001 DEPOSITO DE EFECTIVO, DEPOSITANTE: DIGCOIN, CONCEPTO: DEVOLUCION E FONDOS DE AVANCE DE DIGCOIN LA PAZ SR. VICENTE MANCACHI, CUENTA DE DEPOSITO: CUENTA UNICA DEL TESORO</t>
  </si>
  <si>
    <t>00099021001 DEPOSITO DE EFECTIVO, DEPOSITANTE: DIGCOIN, CONCEPTO: DEVOLUCION DE FONDOS EN AVANCE DE DIGCOIN LA PAZ DEL SR. VICENTE MANCACHI, CUENTA DE DEPOSITO: CUENTA UNICA DEL TESORO</t>
  </si>
  <si>
    <t>00099021001 DEPOSITO DE EFECTIVO, DEPOSITANTE: ANTONIO TURPO QUISPE, CONCEPTO: DEP. DOBLE PERSEPCION, CUENTA DE DEPOSITO: CUENTA UNICA DEL TESORO</t>
  </si>
  <si>
    <t>00020031101 DEPOSITO DE EFECTIVO, DEPOSITANTE: RI-27 ANTOFAGASTA, CONCEPTO: DEPOSITÓ POR RETENCION DEL 8% DE GASTOS OPERATIVOS RENTA DIGNIDAD CORRESPONDIENTE AL 3ER DESEMBOL, CUENTA DE DEPOSITO: CUENTA UNICA DEL TESORO</t>
  </si>
  <si>
    <t>00099021001 DEPOSITO DE EFECTIVO, DEPOSITANTE: KARLA LIGIA VIDAURRE DONAIRE, CONCEPTO: POR DEVOLUCION DE UNA DUODECIMA DE AGUINALDO, CUENTA DE DEPOSITO: CUENTA UNICA DEL TESORO</t>
  </si>
  <si>
    <t>00020031101 DEPOSITO DE EFECTIVO, DEPOSITANTE: JORGE PASTOR MENDIETA FERRUFINO, CONCEPTO: REVERSION POR CONCEPTO DE PASAJES PERIODO VESTIBULAR, CUENTA DE DEPOSITO: CUENTA UNICA DEL TESORO</t>
  </si>
  <si>
    <t>00020031101 DEPOSITO DE EFECTIVO, DEPOSITANTE: JORGE PASTOR MENDIETA FERRUFINO, CONCEPTO: REVERSION POR CONCEPTO DE VIATICOS PERIODO VESTIBULAR, CUENTA DE DEPOSITO: CUENTA UNICA DEL TESORO</t>
  </si>
  <si>
    <t>00253014204 DEP.DE CHEQ.AJENOS,RET.DE CAM.,CONCEPTO: VEZA DORADO RODRIGO EDUARDO,DEP.: BANCO UNION S.A. , PROCEDENCIA: BANCO UNION S.A., CHEQUE: 150708, FECHA DE EMISION:16/01/2018</t>
  </si>
  <si>
    <t>00253014204 DEP.DE CHEQ.AJENOS,RET.DE CAM.,CONCEPTO: VEZA DORADO RODRIGO EDUARDO,DEP.: BANCO UNION S.A. , PROCEDENCIA: BANCO UNION S.A., CHEQUE: 150709, FECHA DE EMISION:16/01/2018</t>
  </si>
  <si>
    <t>00099021001 DEP.DE CHEQ.AJENOS,RET.DE CAM.,CONCEPTO: GABRIEL GOMEZ GUTIERREZ,DEP.: BANCO UNION S.A. , PROCEDENCIA: BANCO UNION S.A., CHEQUE: 150710, FECHA DE EMISION:16/01/2018</t>
  </si>
  <si>
    <t>00099021001 DEPOSITO DE EFECTIVO, DEPOSITANTE: CELSO ANTERO DELGADO JURADO, CONCEPTO: DEVOLUCION DOBLE PERCEPCION, CUENTA DE DEPOSITO: CUENTA UNICA DEL TESORO</t>
  </si>
  <si>
    <t>00020031101 DEPOSITO DE EFECTIVO, DEPOSITANTE: EDSSON HERMES ARISPE PEDRAZA, CONCEPTO: DEVOLUCION DE VIATICOS, CUENTA DE DEPOSITO: CUENTA UNICA DEL TESORO</t>
  </si>
  <si>
    <t>00099021001 DEPOSITO DE EFECTIVO, DEPOSITANTE: FREDDY BERSATTI TUDELA, CONCEPTO: GASTOS QUE NO SE ENCUENTRAN DEBIDAMENTE RESPALDADOS, CUENTA DE DEPOSITO: CUENTA UNICA DEL TESORO</t>
  </si>
  <si>
    <t>00099021001 DEPOSITO DE EFECTIVO, DEPOSITANTE: ANAHI VALLEJOS ACOSTA PNP, CONCEPTO: DEVOLUCION DE SALDOS NO EJECUTADOS, CUENTA DE DEPOSITO: CUENTA UNICA DEL TESORO</t>
  </si>
  <si>
    <t>00099021001 DEPOSITO DE EFECTIVO, DEPOSITANTE: GABRIELA MARTINEZ SALINAS PNP, CONCEPTO: DEVOLUCION DE SALDOS NO EJECUTADOS, CUENTA DE DEPOSITO: CUENTA UNICA DEL TESORO</t>
  </si>
  <si>
    <t>00099021001 DEPOSITO DE EFECTIVO, DEPOSITANTE: ARMADA BOLIVIANA- LUIS GUSTAVO CLAVIJO GUILLEN, CONCEPTO: DEVOLUCION DE PEAJES, CUENTA DE DEPOSITO: CUENTA UNICA DEL TESORO</t>
  </si>
  <si>
    <t>00099021001 DEPOSITO DE EFECTIVO, DEPOSITANTE: LUCIA ZENOBIA CALLISAYA CANCARI, CONCEPTO: DEVOLUCION DE AGUINALDO, CUENTA DE DEPOSITO: CUENTA UNICA DEL TESORO</t>
  </si>
  <si>
    <t>00099021001 DEPOSITO DE EFECTIVO, DEPOSITANTE: DAMIANA LUCRECIA LAURA ALANOCA, CONCEPTO: DEPÓSITO DE SALDO DUODECIMA DE AGUINALDO, CUENTA DE DEPOSITO: CUENTA UNICA DEL TESORO</t>
  </si>
  <si>
    <t>00099021001 DEPOSITO DE EFECTIVO, DEPOSITANTE: FABIOLA LUISA QUISPE PARISACA, CONCEPTO: DEP DE UNA DUODECIMA DE AGUINALDO DE TEODORO QUISPE CONDORI, CUENTA DE DEPOSITO: CUENTA UNICA DEL TESORO</t>
  </si>
  <si>
    <t>00099021001 DEP.DE CHEQ.AJENOS,RET.DE CAM.,CONCEPTO: DEVOLUCION POR CONCEPTO DE CAPACITACION PERSONAL MILITAR EJTO. PASAJES Y VIATICOS 2017,DEP.: EJERCITO DE BOLIVIA , PROCEDENCIA: BANCO UNION S.A., CHEQUE: 32386, FECHA DE EMISION:16/01/2018</t>
  </si>
  <si>
    <t>00099021001 DEP.DE CHEQ.AJENOS,RET.DE CAM.,CONCEPTO: DEVOLUCION POR CONCEPTO DE ALIMENTACION Y COMBUSTIBLE PARADA MILITAR ACHACACHI 2017,DEP.: EJERCITO DE BOLIVIA , PROCEDENCIA: BANCO UNION S.A., CHEQUE: 32387, FECHA DE EMISION:16/01/2018</t>
  </si>
  <si>
    <t>00099021001 DEPOSITO DE EFECTIVO, DEPOSITANTE: JUAN JIMENEZ GUTIERREZ, CONCEPTO: DEVOLUCION POR EXTRAVIO DE CREDENCIAL, CUENTA DE DEPOSITO: CUENTA UNICA DEL TESORO</t>
  </si>
  <si>
    <t>00020021102 DEPOSITO DE EFECTIVO, DEPOSITANTE: ALBERTINA JULIA LOPEZ RODRIGUEZ CI 3396533LP, CONCEPTO: DEVOLUCION DE SALDO POR PAGO DE SERVICIOS BASICOS, CUENTA DE DEPOSITO: CUENTA UNICA DEL TESORO</t>
  </si>
  <si>
    <t>00099021001 DEPOSITO DE EFECTIVO, DEPOSITANTE: SERNAP-OTUQUIS, CONCEPTO: DEP POR REVERSION DE FONDOS, CUENTA DE DEPOSITO: CUENTA UNICA DEL TESORO</t>
  </si>
  <si>
    <t>00099021001 DEPOSITO DE EFECTIVO, DEPOSITANTE: AGENCIA NACIONAL DE HIDROCARBUROS, CONCEPTO: DEVOLUCION DE RECURSOS, CUENTA DE DEPOSITO: CUENTA UNICA DEL TESORO</t>
  </si>
  <si>
    <t>00099021001 DEPOSITO DE EFECTIVO, DEPOSITANTE: JEANETTE OLMOS SOTO, CONCEPTO: DEVOLUCION POR DOBLE APORTACION, CUENTA DE DEPOSITO: CUENTA UNICA DEL TESORO</t>
  </si>
  <si>
    <t>00020031101 DEPOSITO DE EFECTIVO, DEPOSITANTE: JESUS ALEJANDRO DELGADILLO CESPEDES, CONCEPTO: DEVOLUCION VIATICOS, CUENTA DE DEPOSITO: CUENTA UNICA DEL TESORO</t>
  </si>
  <si>
    <t>00099021001 DEP.DE CHEQ.AJENOS,RET.DE CAM.,CONCEPTO: SANCHEZ ARIAS MERY,DEP.: BANCO UNION S.A. , PROCEDENCIA: BANCO UNION S.A., CHEQUE: 150713, FECHA DE EMISION:18/01/2018</t>
  </si>
  <si>
    <t>00099021001 DEP.DE CHEQ.AJENOS,RET.DE CAM.,CONCEPTO: VARGAS DORADO ALEX,DEP.: BANCO UNION S.A. , PROCEDENCIA: BANCO UNION S.A., CHEQUE: 150711, FECHA DE EMISION:18/01/2018</t>
  </si>
  <si>
    <t>00099021001 DEPOSITO DE EFECTIVO, DEPOSITANTE: HEINZ FRITZ ABRAHAM GERL MERCADO, CONCEPTO: REVERSION POR PASAJES AL INTERIOR DEL PAIS PREV. 3756, CUENTA DE DEPOSITO: CUENTA UNICA DEL TESORO</t>
  </si>
  <si>
    <t>00099021001 DEPOSITO DE EFECTIVO, DEPOSITANTE: FREDDY VARAS SANGUEZA, CONCEPTO: DEVOLUCION DE SUELDO, CUENTA DE DEPOSITO: CUENTA UNICA DEL TESORO</t>
  </si>
  <si>
    <t>00099021001 DEPOSITO DE EFECTIVO, DEPOSITANTE: EDWIN V. VISCARRA ALARCON, CONCEPTO: DEVOLUCION DE SALDOS NO UTILIZADOS, CUENTA DE DEPOSITO: CUENTA UNICA DEL TESORO</t>
  </si>
  <si>
    <t>00099021001 DEPOSITO DE EFECTIVO, DEPOSITANTE: XIMENA MACHICADO, CONCEPTO: REVERSION RENDICION DE CUENTAS AL PREV. 8836, CUENTA DE DEPOSITO: CUENTA UNICA DEL TESORO</t>
  </si>
  <si>
    <t>00222012001 DEP.DE CHEQ.AJENOS,RET.DE CAM.,CONCEPTO: PAGO INCAPACIDAD TEMPORAL DEL PERSONAL INIAF CORRESPONDIENTE MES DE NOVIEMBRE 2017,DEP.: CAJA DE SALUD DE CAMINOS YRA , PROCEDENCIA: BANCO UNION S.A., CHEQUE: 8785, FECHA DE EMISION:11/01/2018</t>
  </si>
  <si>
    <t>00020031101 DEPOSITO DE EFECTIVO, DEPOSITANTE: EJERCITO DE BOLIVIA, CONCEPTO: RETENSION, CUENTA DE DEPOSITO: CUENTA UNICA DEL TESORO</t>
  </si>
  <si>
    <t>00020031101 DEPOSITO DE EFECTIVO, DEPOSITANTE: JUAN DE DIOS GONZALES GUTIERREZ CI/4884391LP, CONCEPTO: DEPÓSITO DE DEVOLUCION, CUENTA DE DEPOSITO: CUENTA UNICA DEL TESORO</t>
  </si>
  <si>
    <t>00099021001 DEPOSITO DE EFECTIVO, DEPOSITANTE: ORLANDO LUIS ALANOCA CONDORI, CONCEPTO: DEPOSITÓ DE DUODECIMAS DE AGUINALDO, CUENTA DE DEPOSITO: CUENTA UNICA DEL TESORO</t>
  </si>
  <si>
    <t>00099021001 DEPOSITO DE EFECTIVO, DEPOSITANTE: MARIA ELENA PONCE FUENTES, CONCEPTO: DEVOLUCION DE DOBLE PERCEPCION, CUENTA DE DEPOSITO: CUENTA UNICA DEL TESORO</t>
  </si>
  <si>
    <t>00099021001 DEPOSITO DE EFECTIVO, DEPOSITANTE: NANCY ELISABETH BLANCO COAQUIRA, CONCEPTO: DEVOLUCION DE VIATICOS, CUENTA DE DEPOSITO: CUENTA UNICA DEL TESORO</t>
  </si>
  <si>
    <t>00020031101 DEPOSITO DE EFECTIVO, DEPOSITANTE: BATALLON DE PRODUCCION DEL EJERCITO, CONCEPTO: REVERSION ADQ. DE SEMILLAS, CUENTA DE DEPOSITO: CUENTA UNICA DEL TESORO</t>
  </si>
  <si>
    <t>00099021001 DEPOSITO DE EFECTIVO, DEPOSITANTE: IGNACIO FLORES CRUZ, CONCEPTO: POR CONCEPTO DE CAMBIO DE BENEFICIO, CUENTA DE DEPOSITO: CUENTA UNICA DEL TESORO</t>
  </si>
  <si>
    <t>00099021001 DEPOSITO DE EFECTIVO, DEPOSITANTE: NORAH TEREZA VDA. DE GONZALEZ, CONCEPTO: CONVENIO ENTRE EL SENASIR Y LA SRA. NORAH TEREZA VDA DE GONZALEZ, CUENTA DE DEPOSITO: CUENTA UNICA DEL TESORO</t>
  </si>
  <si>
    <t>00099021001 DEPOSITO DE EFECTIVO, DEPOSITANTE: JOSE LUIS RODRIGUEZ TORREZ, CONCEPTO: REVERSION POR PASAJES, CUENTA DE DEPOSITO: CUENTA UNICA DEL TESORO</t>
  </si>
  <si>
    <t>00099021001 DEPOSITO DE EFECTIVO, DEPOSITANTE: SANTOS BALTAZAR DIAS, CONCEPTO: DEVOLUCION DE VIATICOS, CUENTA DE DEPOSITO: CUENTA UNICA DEL TESORO</t>
  </si>
  <si>
    <t>00099021001 DEPOSITO DE EFECTIVO, DEPOSITANTE: JUSTO ERLAND HERRERA TOLA, CONCEPTO: DEVOLUCION DE VIATICOS, CUENTA DE DEPOSITO: CUENTA UNICA DEL TESORO</t>
  </si>
  <si>
    <t>00099021001 DEPOSITO DE EFECTIVO, DEPOSITANTE: LUIS ALBERTO SANCHEZ, CONCEPTO: DEVOLUCION VIATICOS Y GASTOS DE REPRESENTACION DE LUIS ALBERTO SANCHEZ N 955 C-312440 DEL 19-09-17, CUENTA DE DEPOSITO: CUENTA UNICA DEL TESORO</t>
  </si>
  <si>
    <t>00099021001 DEPOSITO DE EFECTIVO, DEPOSITANTE: ALEJANDRO QUIROGA, CONCEPTO: DEVOLUCION DE HABERES MES DICIEMBRE 2017, CUENTA DE DEPOSITO: CUENTA UNICA DEL TESORO</t>
  </si>
  <si>
    <t>00099021001 DEPOSITO DE EFECTIVO, DEPOSITANTE: CAROLYN ORDOÑEZ, CONCEPTO: DEVOLUCION DE HABERES MES DICIEMBRE 2017, CUENTA DE DEPOSITO: CUENTA UNICA DEL TESORO</t>
  </si>
  <si>
    <t>00099021001 DEPOSITO DE EFECTIVO, DEPOSITANTE: LUIS CESPEDES, CONCEPTO: DEVOLUCION DE HABERES MES DICIEMBRE 2017, CUENTA DE DEPOSITO: CUENTA UNICA DEL TESORO</t>
  </si>
  <si>
    <t>00099021001 DEPOSITO DE EFECTIVO, DEPOSITANTE: ANA AGREDA, CONCEPTO: DEVOLUCION DE HABERES MES DICIEMBRE 2017, CUENTA DE DEPOSITO: CUENTA UNICA DEL TESORO</t>
  </si>
  <si>
    <t>00099021001 DEP.DE CHEQ.AJENOS,RET.DE CAM.,CONCEPTO: MEJIA ARREDONDO SOLEDAD,DEP.: BANCO UNION S.A. , PROCEDENCIA: BANCO UNION S.A., CHEQUE: 150714, FECHA DE EMISION:23/01/2018</t>
  </si>
  <si>
    <t>00099021001 DEPOSITO DE EFECTIVO, DEPOSITANTE: SANTIAGO DELGADILLO VILLALPANDO, CONCEPTO: DEP.POR CONCEPTO DE DEV.DEL PASAJE N°9305998684218 DE TROPICAL TOURS NO UTILIZADO GESTION 2017, CUENTA DE DEPOSITO: CUENTA UNICA DEL TESORO</t>
  </si>
  <si>
    <t>00099021001 DEPOSITO DE EFECTIVO, DEPOSITANTE: SANTIAGO DELGADILLO VILLALPANDO, CONCEPTO: DEP.POR CONCEPTO DE DEV. DE PASAJE N° 4645957659655 DE TROPICAL TOURS NO UTILIZADO GESTION 2017, CUENTA DE DEPOSITO: CUENTA UNICA DEL TESORO</t>
  </si>
  <si>
    <t>00099021001 DEPOSITO DE EFECTIVO, DEPOSITANTE: SANTIAGO DELGADILLO VILLALPANDO, CONCEPTO: DEP.POR CONCEPTO DE DEV. DE PASAJE N° 9305699231246 EMITIDO TROPICAL TOURS NO UTILIZADO GESTION 2017, CUENTA DE DEPOSITO: CUENTA UNICA DEL TESORO</t>
  </si>
  <si>
    <t>00099021001 DEPOSITO DE EFECTIVO, DEPOSITANTE: SANTIAGO DELGADILLO VILLALPANDO, CONCEPTO: DEP.POR CONCEPTO DE DEV. DE PASAJE N° 9305699182557 EMITIDO TROPICAL TOURS NO UTILIZADO GESTION 2017, CUENTA DE DEPOSITO: CUENTA UNICA DEL TESORO</t>
  </si>
  <si>
    <t>00099021001 DEPOSITO DE EFECTIVO, DEPOSITANTE: SANTIAGO DELGADILLO VILLALPANDO, CONCEPTO: DEP.POR CONCEPTO DE DEV. DE PASAJE N°9304978839701 EMITIDO TROPICAL TOURS NO UTILIZADO GESTION 2017, CUENTA DE DEPOSITO: CUENTA UNICA DEL TESORO</t>
  </si>
  <si>
    <t>00099021001 DEPOSITO DE EFECTIVO, DEPOSITANTE: RENE ACARAPI GUTIERREZ, CONCEPTO: DEVOLUCION DE VIATICOS, CUENTA DE DEPOSITO: CUENTA UNICA DEL TESORO</t>
  </si>
  <si>
    <t>00099021001 DEPOSITO DE EFECTIVO, DEPOSITANTE: JORGE JAVIER LEAÑO OLIVO, CONCEPTO: DEVOLUCION DUODECIMA DE AGUINALDO, CUENTA DE DEPOSITO: CUENTA UNICA DEL TESORO</t>
  </si>
  <si>
    <t>00099021001 DEPOSITO DE EFECTIVO, DEPOSITANTE: JORGE FERNANDO BURGOS IPORRE, CONCEPTO: DEVOLUCION COSTO CURSO DE AYMARA, CUENTA DE DEPOSITO: CUENTA UNICA DEL TESORO</t>
  </si>
  <si>
    <t>00099021001 DEPOSITO DE EFECTIVO, DEPOSITANTE: OMAR EMILIO ROCHA OLIVIO, CONCEPTO: DEVOLUCION COSTO CURSO DE AYMARA, CUENTA DE DEPOSITO: CUENTA UNICA DEL TESORO</t>
  </si>
  <si>
    <t>00099021001 DEPOSITO DE EFECTIVO, DEPOSITANTE: SARA LINDA MAMANI VEGA, CONCEPTO: DEP DE DEVOLUCION, CUENTA DE DEPOSITO: CUENTA UNICA DEL TESORO</t>
  </si>
  <si>
    <t>00099021001 DEPOSITO DE EFECTIVO, DEPOSITANTE: ELEUTERIO RENJIFO CONDORI, CONCEPTO: DEPOSITÓ DOBLE PERCEPCION, CUENTA DE DEPOSITO: CUENTA UNICA DEL TESORO</t>
  </si>
  <si>
    <t>00099021001 DEPOSITO DE EFECTIVO, DEPOSITANTE: VICEMIN. DE DEFENSA SOCIAL Y SUST. CONTROLADAS, CONCEPTO: DEP. POR LICENCIA SIN GOCE DE HABERES, CUENTA DE DEPOSITO: CUENTA UNICA DEL TESORO</t>
  </si>
  <si>
    <t>00020031101 DEPOSITO DE EFECTIVO, DEPOSITANTE: REYMUNDO PEREZ MEDRANO C.I. 6504664 CBBA, CONCEPTO: DEVOLUCION DE PASAJE, CUENTA DE DEPOSITO: CUENTA UNICA DEL TESORO</t>
  </si>
  <si>
    <t>00099021001 DEPOSITO DE EFECTIVO, DEPOSITANTE: LUIS OROZCO, CONCEPTO: DEVOLUCION SALDO DE MEDIO DIA DE FECHA, CUENTA DE DEPOSITO: CUENTA UNICA DEL TESORO</t>
  </si>
  <si>
    <t>00099021001 DEPOSITO DE EFECTIVO, DEPOSITANTE: GUALBERTO FLORES PEÑA, CONCEPTO: REVERSION DE PASAJES, CUENTA DE DEPOSITO: CUENTA UNICA DEL TESORO</t>
  </si>
  <si>
    <t>00099021001 DEPOSITO DE EFECTIVO, DEPOSITANTE: RAMIRO POLO, CONCEPTO: DEVOLUCION SALDO DE 93° CARRERA INTERNACIONAL DE SAN SILVESTRE, CUENTA DE DEPOSITO: CUENTA UNICA DEL TESORO</t>
  </si>
  <si>
    <t>00099021001 DEPOSITO DE EFECTIVO, DEPOSITANTE: SERGIO DAVID CALZADA CASTELLON, CONCEPTO: REVERSION DE PASAJES, CUENTA DE DEPOSITO: CUENTA UNICA DEL TESORO</t>
  </si>
  <si>
    <t>00099021001 DEPOSITO DE EFECTIVO, DEPOSITANTE: RUBEN VICENTE QUINTEROS, CONCEPTO: DEP. POR CONCEPTO DE DEVOLUCION DE PASAJE N° 9301388973948 TROPICAL TOURS NO UTILIZADO GESTION 2017, CUENTA DE DEPOSITO: CUENTA UNICA DEL TESORO</t>
  </si>
  <si>
    <t>00099021001 DEPOSITO DE EFECTIVO, DEPOSITANTE: BAUTISTA HUALLPARA BERTHA FELICIDAD, CONCEPTO: DEVOLUCION BONO DE ANTIGUEDAD, CUENTA DE DEPOSITO: CUENTA UNICA DEL TESORO</t>
  </si>
  <si>
    <t>00099021001 DEPOSITO DE EFECTIVO, DEPOSITANTE: U.P.E.A., CONCEPTO: DEVOLUCION DE AGUINALDO, CUENTA DE DEPOSITO: CUENTA UNICA DEL TESORO</t>
  </si>
  <si>
    <t>00099021001 DEPOSITO DE EFECTIVO, DEPOSITANTE: GUSTAVO ALIAGA PALMA, CONCEPTO: DEVOLUCION CURSOS AYMARA, CUENTA DE DEPOSITO: CUENTA UNICA DEL TESORO</t>
  </si>
  <si>
    <t>00099021001 DEP.DE CHEQ.AJENOS,RET.DE CAM.,CONCEPTO: FLORES BAPTISTA EDWIN,DEP.: BANCO UNION S.A. , PROCEDENCIA: BANCO UNION S.A., CHEQUE: 150715, FECHA DE EMISION:24/01/2018</t>
  </si>
  <si>
    <t>00099021001 DEPOSITO DE EFECTIVO, DEPOSITANTE: JUAN EMILIO ORIHUELA TRISTAN, CONCEPTO: DEVOLUCION DE PAGO, CUENTA DE DEPOSITO: CUENTA UNICA DEL TESORO</t>
  </si>
  <si>
    <t>00099021001 DEPOSITO DE EFECTIVO, DEPOSITANTE: ALVARO M. ANTONIO CABA OLIVAREZ CI/ 2377522, CONCEPTO: CITE: MEFP/VTCP/DEPOT/UAIS-CPJ/N°030/2016 REGULARIZACION :JULIO -AGOST 2017, CUENTA DE DEPOSITO: CUENTA UNICA DEL TESORO</t>
  </si>
  <si>
    <t>00291012002 DEP.DE CHEQ.AJENOS,RET.DE CAM.,CONCEPTO: PAGO DEUDA GESTIONES ANTERIORES,DEP.: EMPRESA CONSTRUCTORA MARISCAL SUCRE LTDA , PROCEDENCIA: BANCO NACIONAL DE BOLIVIA S.A., CHEQUE: 1024165, FECHA DE EMISION:25/01/2018</t>
  </si>
  <si>
    <t>00099021001 DEPOSITO DE EFECTIVO, DEPOSITANTE: SERGIO SANCHEZ, CONCEPTO: DEVOLUCION POR PAGO EN DEMASIA (DEVENGADO GESTION 2017), CUENTA DE DEPOSITO: CUENTA UNICA DEL TESORO</t>
  </si>
  <si>
    <t>00099021001 DEP.DE CHEQ.AJENOS,RET.DE CAM.,CONCEPTO: DEVOLUCION POR SUBSIDIO DE INCAPACIDAD TEMPORAL,DEP.: CAJA DE SALUD DE LA BANCA PRIVADA , PROCEDENCIA: BANCO NACIONAL DE BOLIVIA S.A., CHEQUE: 5987367, FECHA DE EMISION:11/01/2018</t>
  </si>
  <si>
    <t>00099021001 DEP.DE CHEQ.AJENOS,RET.DE CAM.,CONCEPTO: FRACCIONAMIENTO DE NOTA DE CREDITO FISCAL N°90515562,DEP.: INSUMOS BOLIVIA , PROCEDENCIA: BANCO UNION S.A., CHEQUE: 568, FECHA DE EMISION:26/01/2018</t>
  </si>
  <si>
    <t>00099021001 DEPOSITO DE EFECTIVO, DEPOSITANTE: MIGUEL AMARU CHIQUIPA, CONCEPTO: PAGO POR DOBLE PERCEPCION, CUENTA DE DEPOSITO: CUENTA UNICA DEL TESORO</t>
  </si>
  <si>
    <t>00099021001 DEPOSITO DE EFECTIVO, DEPOSITANTE: ROSE MARY APAZA SUXO CI 3412620 L.P., CONCEPTO: REVERSION DE BOLETA DE PAGO DE REINTEGRO DEL MES DE ABRIL, CUENTA DE DEPOSITO: CUENTA UNICA DEL TESORO</t>
  </si>
  <si>
    <t>00020031101 DEPOSITO DE EFECTIVO, DEPOSITANTE: BATALLON DE PRODUCCION DEL EJERCITO IV "V EDUARDO", CONCEPTO: REVERSION DE MATERIAL ELECTRICO Y DE CONSTRUCCION, CUENTA DE DEPOSITO: CUENTA UNICA DEL TESORO</t>
  </si>
  <si>
    <t>00099021001 DEPOSITO DE EFECTIVO, DEPOSITANTE: SANTIAGO GREGORIO ARIAS MAMANI, CONCEPTO: DEP. DOS DUODECIMAS DE AGUINALDO, CUENTA DE DEPOSITO: CUENTA UNICA DEL TESORO</t>
  </si>
  <si>
    <t>00099021001 DEPOSITO DE EFECTIVO, DEPOSITANTE: JUAN PABLO RIVERO CORTES, CONCEPTO: DEVOLUCION DE VIATICOS, CUENTA DE DEPOSITO: CUENTA UNICA DEL TESORO</t>
  </si>
  <si>
    <t>00099021001 DEPOSITO DE EFECTIVO, DEPOSITANTE: RUBEN PRADO ARISPE, CONCEPTO: DEVOLUCION DE HABERES DE ACUERDO A INF. N° EX/EP13, CUENTA DE DEPOSITO: CUENTA UNICA DEL TESORO</t>
  </si>
  <si>
    <t>00099021001 DEP.DE CHEQ.AJENOS,RET.DE CAM.,CONCEPTO: QUISPE JAQUI ROMAN,DEP.: BANCO UNION S.A. , PROCEDENCIA: BANCO UNION S.A., CHEQUE: 150720, FECHA DE EMISION:29/01/2018</t>
  </si>
  <si>
    <t>00099021001 DEP.DE CHEQ.AJENOS,RET.DE CAM.,CONCEPTO: CABRAL ALVAREZ ADELITA,DEP.: BANCO UNION S.A. , PROCEDENCIA: BANCO UNION S.A., CHEQUE: 150718, FECHA DE EMISION:29/01/2018</t>
  </si>
  <si>
    <t>00099021001 DEPOSITO DE EFECTIVO, DEPOSITANTE: PAUL ANTONIO COCA SUAREZ ARANA, CONCEPTO: REVERSION PASAJES PREV. 167/18 N° DE CARGO DE CUENTA, CUENTA DE DEPOSITO: CUENTA UNICA DEL TESORO</t>
  </si>
  <si>
    <t>00099021001 DEPOSITO DE EFECTIVO, DEPOSITANTE: GASPAR AVELINO GUZMAN VARGAS, CONCEPTO: DEP. DOS DUODECIMAS AGUINALDO, CUENTA DE DEPOSITO: CUENTA UNICA DEL TESORO</t>
  </si>
  <si>
    <t>00099021001 DEPOSITO DE EFECTIVO, DEPOSITANTE: JOSE E. SANDOVAL SARAVIA, CONCEPTO: DEVOLUCION DE RECURSOS NO EJECUTADOS, CUENTA DE DEPOSITO: CUENTA UNICA DEL TESORO</t>
  </si>
  <si>
    <t>00099021001 DEPOSITO DE EFECTIVO, DEPOSITANTE: EDUARDO FREDDY ECHEVERRIA VARGAS, CONCEPTO: DEVOLUCION DE SALDOS DE FONDOS EN AVANCE PREV. 964, CUENTA DE DEPOSITO: CUENTA UNICA DEL TESORO</t>
  </si>
  <si>
    <t>00099021001 DEPOSITO DE EFECTIVO, DEPOSITANTE: EDUARDO FREDDY ECHEVERRIA VARGAS, CONCEPTO: DEVOLUCION DE SALDOS DE FONDOS EN AVANCE PREV. 962, CUENTA DE DEPOSITO: CUENTA UNICA DEL TESORO</t>
  </si>
  <si>
    <t>00099021001 DEPOSITO DE EFECTIVO, DEPOSITANTE: EDUARDO FREDDY ECHEVERRIA VARGAS, CONCEPTO: DEVOLUCION DE SALDOS DE FONDOS EN AVANCE PREV 959, CUENTA DE DEPOSITO: CUENTA UNICA DEL TESORO</t>
  </si>
  <si>
    <t>00020051101 DEPOSITO DE EFECTIVO, DEPOSITANTE: JAVIER EDUARDO AYLLON VARGAS, CONCEPTO: DEP. DE REVERSION, CUENTA DE DEPOSITO: CUENTA UNICA DEL TESORO</t>
  </si>
  <si>
    <t>00099021001 DEPOSITO DE EFECTIVO, DEPOSITANTE: DAVID ALFREDO GUTIERREZ BOLIVAR, CONCEPTO: DEP. POR DOBLE PERSEPCION, CUENTA DE DEPOSITO: CUENTA UNICA DEL TESORO</t>
  </si>
  <si>
    <t>00099021001 DEPOSITO DE EFECTIVO, DEPOSITANTE: NIXON EMILIANO VARGAS MAMANI, CONCEPTO: DEVOLUCION CORRESPONDIENTE MES OCTUBRE (LEY FINANCIAL), CUENTA DE DEPOSITO: CUENTA UNICA DEL TESORO</t>
  </si>
  <si>
    <t>00099021001 DEPOSITO DE EFECTIVO, DEPOSITANTE: NIXON EMILIANO VARGAS MAMANI, CONCEPTO: DEVOLUCION CORRESPONDIENTE MES NOVIEMBRE (LEY FINANCIAL), CUENTA DE DEPOSITO: CUENTA UNICA DEL TESORO</t>
  </si>
  <si>
    <t>00099021001 DEPOSITO DE EFECTIVO, DEPOSITANTE: FELICIANO HUANCA LAURA, CONCEPTO: DEPÓSITO DE DEVOLUCION, CUENTA DE DEPOSITO: CUENTA UNICA DEL TESORO</t>
  </si>
  <si>
    <t>00099021001 DEPOSITO DE EFECTIVO, DEPOSITANTE: JHOVANA HUANCA HUANCA, CONCEPTO: DEVOLUCION DEL DESCUENTO MES AGOSTO, CUENTA DE DEPOSITO: CUENTA UNICA DEL TESORO</t>
  </si>
  <si>
    <t>00099021001 DEPOSITO DE EFECTIVO, DEPOSITANTE: JHOVANA HUANCA HUANCA, CONCEPTO: DEVOLUCION DEL DESCUENTO MES SEPTIEMBRE, CUENTA DE DEPOSITO: CUENTA UNICA DEL TESORO</t>
  </si>
  <si>
    <t>00099021001 DEPOSITO DE EFECTIVO, DEPOSITANTE: JHOVANA HUANCA HUANCA, CONCEPTO: DEVOLUCION DE SUELDO DEL MES DE AGOSTO, CUENTA DE DEPOSITO: CUENTA UNICA DEL TESORO</t>
  </si>
  <si>
    <t>00099021001 DEPOSITO DE EFECTIVO, DEPOSITANTE: JHOVANA HUANCA HUANCA, CONCEPTO: DEVOLUCION DE SUELDO DEL MES SEPTIEMBRE, CUENTA DE DEPOSITO: CUENTA UNICA DEL TESORO</t>
  </si>
  <si>
    <t>00099021001 DEPOSITO DE EFECTIVO, DEPOSITANTE: MARCO PADILLA, CONCEPTO: DEVOLUCION DE PUBLICIDAD, CUENTA DE DEPOSITO: CUENTA UNICA DEL TESORO</t>
  </si>
  <si>
    <t>00030014201 DEPOSITO DE EFECTIVO, DEPOSITANTE: NELSON MAMANI, CONCEPTO: DEVOLUCION DE C-31 4196, CUENTA DE DEPOSITO: CUENTA UNICA DEL TESORO</t>
  </si>
  <si>
    <t>00099021001 DEPOSITO DE EFECTIVO, DEPOSITANTE: LUCY ESTHER SANCHEZ HERRERA, CONCEPTO: DEVOLUCION PAGO EN DEMASIA SERVICIOS DE LIMPIEZA DICIEMBRE 2017, CUENTA DE DEPOSITO: CUENTA UNICA DEL TESORO</t>
  </si>
  <si>
    <t>00099021001 DEPOSITO DE EFECTIVO, DEPOSITANTE: MARIANELA CORITZA CALVIMONTES, CONCEPTO: DEP. DE UNA DUODECIMA DE AGUINALDO, CUENTA DE DEPOSITO: CUENTA UNICA DEL TESORO</t>
  </si>
  <si>
    <t>00287102001 DEPOSITO DE EFECTIVO, DEPOSITANTE: FPS OFICINA CENTRAL, CONCEPTO: REVERSION DE REFRIGERIOS 2017 OFICINA CENTRAL, CUENTA DE DEPOSITO: CUENTA UNICA DEL TESORO</t>
  </si>
  <si>
    <t>00099021001 DEPOSITO DE EFECTIVO, DEPOSITANTE: RODOLFO DANIEL DORADO SUBIETA-ATT, CONCEPTO: DEVOLUCION DE VIATICOS NO UTILIZADOS DEL VIAJE A UYUNI-TUPIZA-TARIJA(DAKAR 2018), CUENTA DE DEPOSITO: CUENTA UNICA DEL TESORO</t>
  </si>
  <si>
    <t>00099021001 DEPOSITO DE EFECTIVO, DEPOSITANTE: ERNESTO LENIZ QUICHU, CONCEPTO: DEVOLUCION , PAGO EN DEMASIA SERVICIO DE LIMPIEZA DICIEMBRE 2017 EDIFICIO VICTOR, CUENTA DE DEPOSITO: CUENTA UNICA DEL TESORO</t>
  </si>
  <si>
    <t>00099021001 DEPOSITO DE EFECTIVO, DEPOSITANTE: PATRICIA PONCE CAMBEROS, CONCEPTO: DEVOLUCION SALDOS ASIGNADOS, CUENTA DE DEPOSITO: CUENTA UNICA DEL TESORO</t>
  </si>
  <si>
    <t>00099021001 DEP.DE CHEQ.AJENOS,RET.DE CAM.,CONCEPTO: REVERSION FRACCION NUA 3053431,DEP.: SEGUROS PROVIDA SA , PROCEDENCIA: BANCO NACIONAL DE BOLIVIA S.A., CHEQUE: 2312755, FECHA DE EMISION:29/01/2018</t>
  </si>
  <si>
    <t>00099021001 DEP.DE CHEQ.AJENOS,RET.DE CAM.,CONCEPTO: SEDES DEVOL. INCAPACIDAD TEMPORAL NOV/2017,DEP.: CAJA PETROLERA DE SALUD , PROCEDENCIA: BANCO UNION S.A., CHEQUE: 12667, FECHA DE EMISION:31/01/2018</t>
  </si>
  <si>
    <t>00099021001 DEP.DE CHEQ.AJENOS,RET.DE CAM.,CONCEPTO: DEVOLUCION DE RECURSOS,DEP.: AGENCIA NACIONAL DE HIDROCARBUROS , PROCEDENCIA: BANCO UNION S.A., CHEQUE: 4876, FECHA DE EMISION:26/01/2018</t>
  </si>
  <si>
    <t>00099021001 DEP.DE CHEQ.AJENOS,RET.DE CAM.,CONCEPTO: DEVOLUCION DE RECURSOS,DEP.: AGENCIA NACIONAL DE HIDROCARBUROS , PROCEDENCIA: BANCO UNION S.A., CHEQUE: 4879, FECHA DE EMISION:30/01/2018</t>
  </si>
  <si>
    <t>00099021001 DEPOSITO DE EFECTIVO, DEPOSITANTE: JUAN MANUEL BORDA, CONCEPTO: REVERSION, CUENTA DE DEPOSITO: CUENTA UNICA DEL TESORO</t>
  </si>
  <si>
    <t>00099021001 DEPOSITO DE EFECTIVO, DEPOSITANTE: MINISTERIO DE OBRAS PUBLICAS SERVICIOS Y VIVIENDA, CONCEPTO: DEVOLUCION DE FONDOS, CUENTA DE DEPOSITO: CUENTA UNICA DEL TESORO</t>
  </si>
  <si>
    <t>AJUSTE COMPLEMENTARIO POR REVALORIZACION SALDOS DE ACTIVOS DE RESERVA Y OBLIGACIONES MONEDA EXTRANJERA (DOLARES) Saldo MO = -1002760439.62 ;Bs/Mo: 6.86000000000 ;Saldo Bs: -6878936615.80</t>
  </si>
  <si>
    <t>AJUSTE COMPLEMENTARIO POR REVALORIZACION SALDOS DE ACTIVOS DE RESERVA Y OBLIGACIONES MONEDA EXTRANJERA (DOLARES) Saldo MO = -1002030908.56 ;Bs/Mo: 6.86000000000 ;Saldo Bs: -6873932032.71</t>
  </si>
  <si>
    <t>AJUSTE COMPLEMENTARIO POR REVALORIZACION SALDOS DE ACTIVOS DE RESERVA Y OBLIGACIONES MONEDA EXTRANJERA (DOLARES) Saldo MO = -998807212.57 ;Bs/Mo: 6.86000000000 ;Saldo Bs: -6851817478.22</t>
  </si>
  <si>
    <t>RETIRO TOTAL DE RECURSOS CAPTADOS EN LA FECHA LIBRETA 00513012002</t>
  </si>
  <si>
    <t>AJUSTE COMPLEMENTARIO POR REVALORIZACION SALDOS DE ACTIVOS DE RESERVA Y OBLIGACIONES MONEDA EXTRANJERA (DOLARES) Saldo MO = -994039614.76 ;Bs/Mo: 6.86000000000 ;Saldo Bs: -6819111757.26</t>
  </si>
  <si>
    <t>AJUSTE COMPLEMENTARIO POR REVALORIZACION SALDOS DE ACTIVOS DE RESERVA Y OBLIGACIONES MONEDA EXTRANJERA (DOLARES) Saldo MO = -988764160.67 ;Bs/Mo: 6.86000000000 ;Saldo Bs: -6782922142.21</t>
  </si>
  <si>
    <t>00132039201</t>
  </si>
  <si>
    <t>De: 00132039201 A:00513102001 Débito Automático a requerimiento de YPFB, con nota CITE:YPFB/PRS-GAFC-247/18 y CITE: SEDEM/GAF/18-022 del SEDEM, inf. Téc.GAFC-005 DFC 0013 URPR-08/18 de YPFB e Inf. Legal YPFB/GLC No.041DGAJ 002 ULAR 009/18</t>
  </si>
  <si>
    <t>00076011101</t>
  </si>
  <si>
    <t>De: 00076011101 A:00099021001 Débito Automático según nota CITE: MEFP/VTCP/DGCP/UF-65/2018, informe Técnico MEFP/VTCP/DGCP/UF-56/2017 de la Dir. Gral. de Crédito Público, Inf. Legal MEFP/DGAJ/UAJ/No.168/2017 de la Dir. Gral. Asuntos Jurídi</t>
  </si>
  <si>
    <t>00076014201</t>
  </si>
  <si>
    <t>De: 00076014201 A:00099021001 Débito Automático según nota CITE: MEFP/VTCP/DGCP/UF-65/2018, informe Técnico MEFP/VTCP/DGCP/UF-56/2017 de la Dir. Gral. de Crédito Público, Inf. Legal MEFP/DGAJ/UAJ/No.168/2017 de la Dir. Gral. Asuntos Jurídi</t>
  </si>
  <si>
    <t>00513102001</t>
  </si>
  <si>
    <t>Empresa Estratégica Boliviana de Construcción y Conservación de Infraestructura Civil</t>
  </si>
  <si>
    <t>Empresa Estatal de Transporte por Cable "Mi teleférico"</t>
  </si>
  <si>
    <r>
      <t xml:space="preserve">QUE AFECTAN A LA CUENTA ÚNICA DEL TESORO EN BOLIVIANOS (CUT) No. </t>
    </r>
    <r>
      <rPr>
        <b/>
        <sz val="12"/>
        <rFont val="Calibri"/>
        <family val="2"/>
        <scheme val="minor"/>
      </rPr>
      <t>3987069001</t>
    </r>
  </si>
  <si>
    <r>
      <t xml:space="preserve">QUE AFECTAN A LA CUENTA ÚNICA DEL TESORO EN DÓLARES (CUT) No. </t>
    </r>
    <r>
      <rPr>
        <b/>
        <sz val="12"/>
        <rFont val="Calibri"/>
        <family val="2"/>
        <scheme val="minor"/>
      </rPr>
      <t>5970034001</t>
    </r>
  </si>
  <si>
    <t>G06562320002</t>
  </si>
  <si>
    <t>G06562340002</t>
  </si>
  <si>
    <t>G06562360002</t>
  </si>
  <si>
    <t>G06562420002</t>
  </si>
  <si>
    <t>G06562480002</t>
  </si>
  <si>
    <t>G06563200002</t>
  </si>
  <si>
    <t>G06564020002</t>
  </si>
  <si>
    <t>G06568100002</t>
  </si>
  <si>
    <t>G06568140002</t>
  </si>
  <si>
    <t>G06571380002</t>
  </si>
  <si>
    <t>G06571400002</t>
  </si>
  <si>
    <t>G06571470002</t>
  </si>
  <si>
    <t>G06574180002</t>
  </si>
  <si>
    <t>G06568160004</t>
  </si>
  <si>
    <t>G06568180004</t>
  </si>
  <si>
    <t>G06570290004</t>
  </si>
  <si>
    <t>G06570300004</t>
  </si>
  <si>
    <t>G06571300004</t>
  </si>
  <si>
    <t>G06571310004</t>
  </si>
  <si>
    <t>G06571320004</t>
  </si>
  <si>
    <t>G06571330004</t>
  </si>
  <si>
    <t>G06571340004</t>
  </si>
  <si>
    <t>G06571530004</t>
  </si>
  <si>
    <t>G06571540004</t>
  </si>
  <si>
    <t>G06571570004</t>
  </si>
  <si>
    <t>G06571590004</t>
  </si>
  <si>
    <t>G06579720002</t>
  </si>
  <si>
    <t>G06581790002</t>
  </si>
  <si>
    <t>G06586680002</t>
  </si>
  <si>
    <t>G06586840002</t>
  </si>
  <si>
    <t>G06596840002</t>
  </si>
  <si>
    <t>G06599470002</t>
  </si>
  <si>
    <t>G06599490002</t>
  </si>
  <si>
    <t>G06599550002</t>
  </si>
  <si>
    <t>G06599570002</t>
  </si>
  <si>
    <t>G06599590002</t>
  </si>
  <si>
    <t>G06599610002</t>
  </si>
  <si>
    <t>G06600230002</t>
  </si>
  <si>
    <t>G06593760004</t>
  </si>
  <si>
    <t>G06593770007</t>
  </si>
  <si>
    <t>G06598080003</t>
  </si>
  <si>
    <t>G06604300002</t>
  </si>
  <si>
    <t>G06604320002</t>
  </si>
  <si>
    <t>G06604340002</t>
  </si>
  <si>
    <t>G06610540002</t>
  </si>
  <si>
    <t>G06611950002</t>
  </si>
  <si>
    <t>G06614490002</t>
  </si>
  <si>
    <t>G06614510002</t>
  </si>
  <si>
    <t>G06614570002</t>
  </si>
  <si>
    <t>Q09399160002</t>
  </si>
  <si>
    <t>G06627300002</t>
  </si>
  <si>
    <t>S09134800002</t>
  </si>
  <si>
    <t>G06637110002</t>
  </si>
  <si>
    <t>G06637190002</t>
  </si>
  <si>
    <t>G06637230002</t>
  </si>
  <si>
    <t>G06637250002</t>
  </si>
  <si>
    <t>G06637320002</t>
  </si>
  <si>
    <t>G06637440002</t>
  </si>
  <si>
    <t>G06637570002</t>
  </si>
  <si>
    <t>G06637590002</t>
  </si>
  <si>
    <t>G06637760002</t>
  </si>
  <si>
    <t>G06637780002</t>
  </si>
  <si>
    <t>G06637950002</t>
  </si>
  <si>
    <t>G06641540002</t>
  </si>
  <si>
    <t>G06641720002</t>
  </si>
  <si>
    <t>G06645950002</t>
  </si>
  <si>
    <t>G06647210002</t>
  </si>
  <si>
    <t>G06647250002</t>
  </si>
  <si>
    <t>G06647270002</t>
  </si>
  <si>
    <t>Q09416590002</t>
  </si>
  <si>
    <t>Q09416620002</t>
  </si>
  <si>
    <t>S09136200002</t>
  </si>
  <si>
    <t>J03361470001</t>
  </si>
  <si>
    <t>J03361480001</t>
  </si>
  <si>
    <t>S09136510004</t>
  </si>
  <si>
    <t>G06651960002</t>
  </si>
  <si>
    <t>G06658350002</t>
  </si>
  <si>
    <t>Q09421560002</t>
  </si>
  <si>
    <t>S09137330001</t>
  </si>
  <si>
    <t>S09137370003</t>
  </si>
  <si>
    <t>J03361680001</t>
  </si>
  <si>
    <t>J03361690001</t>
  </si>
  <si>
    <t>J03361700001</t>
  </si>
  <si>
    <t>J03361710001</t>
  </si>
  <si>
    <t>J03361720001</t>
  </si>
  <si>
    <t>J03361730001</t>
  </si>
  <si>
    <t>J03361740001</t>
  </si>
  <si>
    <t>J03361750001</t>
  </si>
  <si>
    <t>J03361760001</t>
  </si>
  <si>
    <t>J03361770001</t>
  </si>
  <si>
    <t>J03361780001</t>
  </si>
  <si>
    <t>J03361910001</t>
  </si>
  <si>
    <t>J03361920001</t>
  </si>
  <si>
    <t>G06677480002</t>
  </si>
  <si>
    <t>G06677500002</t>
  </si>
  <si>
    <t>G06677540002</t>
  </si>
  <si>
    <t>G06677560002</t>
  </si>
  <si>
    <t>G06677580002</t>
  </si>
  <si>
    <t>G06681970002</t>
  </si>
  <si>
    <t>G06682550002</t>
  </si>
  <si>
    <t>Q09429060002</t>
  </si>
  <si>
    <t>G06687750002</t>
  </si>
  <si>
    <t>G06687770002</t>
  </si>
  <si>
    <t>G06687790002</t>
  </si>
  <si>
    <t>G06687810002</t>
  </si>
  <si>
    <t>G06687830002</t>
  </si>
  <si>
    <t>G06687850002</t>
  </si>
  <si>
    <t>I00743370002</t>
  </si>
  <si>
    <t>J03363300002</t>
  </si>
  <si>
    <t>S09140270002</t>
  </si>
  <si>
    <t>G06688970004</t>
  </si>
  <si>
    <t>G06698460002</t>
  </si>
  <si>
    <t>G06703410002</t>
  </si>
  <si>
    <t>J03363750001</t>
  </si>
  <si>
    <t>J03363920001</t>
  </si>
  <si>
    <t>G06713490002</t>
  </si>
  <si>
    <t>G06713510002</t>
  </si>
  <si>
    <t>G06713530002</t>
  </si>
  <si>
    <t>G06716780002</t>
  </si>
  <si>
    <t>G06716820002</t>
  </si>
  <si>
    <t>G06716840002</t>
  </si>
  <si>
    <t>G06722500002</t>
  </si>
  <si>
    <t>Q09452010002</t>
  </si>
  <si>
    <t>Q09452090002</t>
  </si>
  <si>
    <t>G06733450002</t>
  </si>
  <si>
    <t>G06733480002</t>
  </si>
  <si>
    <t>G06733600002</t>
  </si>
  <si>
    <t>G06733620002</t>
  </si>
  <si>
    <t>G06735860004</t>
  </si>
  <si>
    <t>G06735870004</t>
  </si>
  <si>
    <t>G06735880004</t>
  </si>
  <si>
    <t>G06735910004</t>
  </si>
  <si>
    <t>J03365000001</t>
  </si>
  <si>
    <t>G06731590003</t>
  </si>
  <si>
    <t>G06744170002</t>
  </si>
  <si>
    <t>G06744440002</t>
  </si>
  <si>
    <t>G06744460002</t>
  </si>
  <si>
    <t>G06744490002</t>
  </si>
  <si>
    <t>G06744510002</t>
  </si>
  <si>
    <t>G06744580002</t>
  </si>
  <si>
    <t>G06750370002</t>
  </si>
  <si>
    <t>G06751840002</t>
  </si>
  <si>
    <t>T03797140001</t>
  </si>
  <si>
    <t>T03797160001</t>
  </si>
  <si>
    <t>T03797180001</t>
  </si>
  <si>
    <t>T03797200001</t>
  </si>
  <si>
    <t>T03797220001</t>
  </si>
  <si>
    <t>T03797240001</t>
  </si>
  <si>
    <t>T03797260001</t>
  </si>
  <si>
    <t>T03797280001</t>
  </si>
  <si>
    <t>T03797300001</t>
  </si>
  <si>
    <t>T03797320001</t>
  </si>
  <si>
    <t>T03797340001</t>
  </si>
  <si>
    <t>T03797360001</t>
  </si>
  <si>
    <t>T03797380001</t>
  </si>
  <si>
    <t>T03797400001</t>
  </si>
  <si>
    <t>T03797420001</t>
  </si>
  <si>
    <t>T03797440001</t>
  </si>
  <si>
    <t>T03797460001</t>
  </si>
  <si>
    <t>T03797480001</t>
  </si>
  <si>
    <t>T03797500001</t>
  </si>
  <si>
    <t>T03797520001</t>
  </si>
  <si>
    <t>T03797540001</t>
  </si>
  <si>
    <t>T03797560001</t>
  </si>
  <si>
    <t>T03797580001</t>
  </si>
  <si>
    <t>T03797600001</t>
  </si>
  <si>
    <t>T03797620001</t>
  </si>
  <si>
    <t>T03797640001</t>
  </si>
  <si>
    <t>T03797660001</t>
  </si>
  <si>
    <t>T03797680001</t>
  </si>
  <si>
    <t>T03797700001</t>
  </si>
  <si>
    <t>T03797720001</t>
  </si>
  <si>
    <t>T03797740001</t>
  </si>
  <si>
    <t>T03797760001</t>
  </si>
  <si>
    <t>T03797780001</t>
  </si>
  <si>
    <t>T03797800001</t>
  </si>
  <si>
    <t>T03797820001</t>
  </si>
  <si>
    <t>T03797840001</t>
  </si>
  <si>
    <t>T03797860001</t>
  </si>
  <si>
    <t>T03797880001</t>
  </si>
  <si>
    <t>T03797900001</t>
  </si>
  <si>
    <t>T03797920001</t>
  </si>
  <si>
    <t>T03797940001</t>
  </si>
  <si>
    <t>T03797960001</t>
  </si>
  <si>
    <t>T03797980001</t>
  </si>
  <si>
    <t>T03798000001</t>
  </si>
  <si>
    <t>T03798020001</t>
  </si>
  <si>
    <t>T03798040001</t>
  </si>
  <si>
    <t>T03798060001</t>
  </si>
  <si>
    <t>T03798080001</t>
  </si>
  <si>
    <t>T03798100001</t>
  </si>
  <si>
    <t>T03798120001</t>
  </si>
  <si>
    <t>T03798140001</t>
  </si>
  <si>
    <t>T03798160001</t>
  </si>
  <si>
    <t>T03798180001</t>
  </si>
  <si>
    <t>T03798200001</t>
  </si>
  <si>
    <t>T03798220001</t>
  </si>
  <si>
    <t>T03798240001</t>
  </si>
  <si>
    <t>T03798260001</t>
  </si>
  <si>
    <t>S09150260004</t>
  </si>
  <si>
    <t>T03796180001</t>
  </si>
  <si>
    <t>T03796200001</t>
  </si>
  <si>
    <t>T03796220001</t>
  </si>
  <si>
    <t>T03796240001</t>
  </si>
  <si>
    <t>T03796260001</t>
  </si>
  <si>
    <t>T03796280001</t>
  </si>
  <si>
    <t>T03796300001</t>
  </si>
  <si>
    <t>T03796320001</t>
  </si>
  <si>
    <t>T03796340001</t>
  </si>
  <si>
    <t>T03796360001</t>
  </si>
  <si>
    <t>T03796380001</t>
  </si>
  <si>
    <t>T03796400001</t>
  </si>
  <si>
    <t>T03796420001</t>
  </si>
  <si>
    <t>T03796440001</t>
  </si>
  <si>
    <t>T03796460001</t>
  </si>
  <si>
    <t>T03796480001</t>
  </si>
  <si>
    <t>T03796500001</t>
  </si>
  <si>
    <t>T03796520001</t>
  </si>
  <si>
    <t>T03796540001</t>
  </si>
  <si>
    <t>T03796560001</t>
  </si>
  <si>
    <t>T03796580001</t>
  </si>
  <si>
    <t>T03796600001</t>
  </si>
  <si>
    <t>T03796620001</t>
  </si>
  <si>
    <t>T03796640001</t>
  </si>
  <si>
    <t>T03796660001</t>
  </si>
  <si>
    <t>T03796680001</t>
  </si>
  <si>
    <t>T03796700001</t>
  </si>
  <si>
    <t>T03796720001</t>
  </si>
  <si>
    <t>T03796740001</t>
  </si>
  <si>
    <t>T03796760001</t>
  </si>
  <si>
    <t>T03796780001</t>
  </si>
  <si>
    <t>T03796800001</t>
  </si>
  <si>
    <t>T03796820001</t>
  </si>
  <si>
    <t>T03796840001</t>
  </si>
  <si>
    <t>T03796860001</t>
  </si>
  <si>
    <t>T03796880001</t>
  </si>
  <si>
    <t>T03796900001</t>
  </si>
  <si>
    <t>T03796920001</t>
  </si>
  <si>
    <t>T03796940001</t>
  </si>
  <si>
    <t>T03796960001</t>
  </si>
  <si>
    <t>T03796980001</t>
  </si>
  <si>
    <t>T03797000001</t>
  </si>
  <si>
    <t>T03797020001</t>
  </si>
  <si>
    <t>T03797040001</t>
  </si>
  <si>
    <t>T03797060001</t>
  </si>
  <si>
    <t>T03797080001</t>
  </si>
  <si>
    <t>T03797100001</t>
  </si>
  <si>
    <t>T03797120001</t>
  </si>
  <si>
    <t>G06750380001</t>
  </si>
  <si>
    <t>B15936560002</t>
  </si>
  <si>
    <t>O15936820002</t>
  </si>
  <si>
    <t>O15937020002</t>
  </si>
  <si>
    <t>O15937160002</t>
  </si>
  <si>
    <t>O15937220002</t>
  </si>
  <si>
    <t>O15937400002</t>
  </si>
  <si>
    <t>O15938100002</t>
  </si>
  <si>
    <t>O15938200002</t>
  </si>
  <si>
    <t>B15939800002</t>
  </si>
  <si>
    <t>B15939840002</t>
  </si>
  <si>
    <t>B15941140002</t>
  </si>
  <si>
    <t>O15939910002</t>
  </si>
  <si>
    <t>O15940110002</t>
  </si>
  <si>
    <t>O15941060002</t>
  </si>
  <si>
    <t>O15941070002</t>
  </si>
  <si>
    <t>O15941090002</t>
  </si>
  <si>
    <t>O15941260002</t>
  </si>
  <si>
    <t>O15941580002</t>
  </si>
  <si>
    <t>O15941770002</t>
  </si>
  <si>
    <t>O15942230002</t>
  </si>
  <si>
    <t>O15942760002</t>
  </si>
  <si>
    <t>B15946120002</t>
  </si>
  <si>
    <t>O15944810002</t>
  </si>
  <si>
    <t>O15944840002</t>
  </si>
  <si>
    <t>O15944860002</t>
  </si>
  <si>
    <t>O15945010002</t>
  </si>
  <si>
    <t>O15945280002</t>
  </si>
  <si>
    <t>O15945310002</t>
  </si>
  <si>
    <t>O15945820002</t>
  </si>
  <si>
    <t>O15945830002</t>
  </si>
  <si>
    <t>O15945840002</t>
  </si>
  <si>
    <t>O15946290002</t>
  </si>
  <si>
    <t>O15946350002</t>
  </si>
  <si>
    <t>O15947290002</t>
  </si>
  <si>
    <t>B15949850002</t>
  </si>
  <si>
    <t>O15949010002</t>
  </si>
  <si>
    <t>O15949020002</t>
  </si>
  <si>
    <t>O15949110002</t>
  </si>
  <si>
    <t>O15949330002</t>
  </si>
  <si>
    <t>O15949600002</t>
  </si>
  <si>
    <t>O15949620002</t>
  </si>
  <si>
    <t>O15949630002</t>
  </si>
  <si>
    <t>O15949650002</t>
  </si>
  <si>
    <t>O15949670002</t>
  </si>
  <si>
    <t>O15949680002</t>
  </si>
  <si>
    <t>O15949700002</t>
  </si>
  <si>
    <t>O15949720002</t>
  </si>
  <si>
    <t>O15950230002</t>
  </si>
  <si>
    <t>O15950380002</t>
  </si>
  <si>
    <t>O15950440002</t>
  </si>
  <si>
    <t>O15951040002</t>
  </si>
  <si>
    <t>O15951230002</t>
  </si>
  <si>
    <t>O15951600002</t>
  </si>
  <si>
    <t>O15951610002</t>
  </si>
  <si>
    <t>O15951640002</t>
  </si>
  <si>
    <t>B15954170002</t>
  </si>
  <si>
    <t>B15954190002</t>
  </si>
  <si>
    <t>B15954220002</t>
  </si>
  <si>
    <t>B15954280002</t>
  </si>
  <si>
    <t>O15953640002</t>
  </si>
  <si>
    <t>O15953900002</t>
  </si>
  <si>
    <t>O15953910002</t>
  </si>
  <si>
    <t>O15953930002</t>
  </si>
  <si>
    <t>O15953940002</t>
  </si>
  <si>
    <t>O15953950002</t>
  </si>
  <si>
    <t>O15953960002</t>
  </si>
  <si>
    <t>O15953970002</t>
  </si>
  <si>
    <t>O15953980002</t>
  </si>
  <si>
    <t>O15953990002</t>
  </si>
  <si>
    <t>O15954010002</t>
  </si>
  <si>
    <t>O15954030002</t>
  </si>
  <si>
    <t>O15954080002</t>
  </si>
  <si>
    <t>O15955270002</t>
  </si>
  <si>
    <t>O15955280002</t>
  </si>
  <si>
    <t>O15955290002</t>
  </si>
  <si>
    <t>O15955300002</t>
  </si>
  <si>
    <t>O15955310002</t>
  </si>
  <si>
    <t>O15955320002</t>
  </si>
  <si>
    <t>O15955330002</t>
  </si>
  <si>
    <t>O15955350002</t>
  </si>
  <si>
    <t>O15955370002</t>
  </si>
  <si>
    <t>O15955390002</t>
  </si>
  <si>
    <t>O15955400002</t>
  </si>
  <si>
    <t>O15957150002</t>
  </si>
  <si>
    <t>O15957300002</t>
  </si>
  <si>
    <t>O15957710002</t>
  </si>
  <si>
    <t>O15958100002</t>
  </si>
  <si>
    <t>O15958870002</t>
  </si>
  <si>
    <t>O15958880002</t>
  </si>
  <si>
    <t>O15959160002</t>
  </si>
  <si>
    <t>O15959220002</t>
  </si>
  <si>
    <t>O15959490002</t>
  </si>
  <si>
    <t>O15959820002</t>
  </si>
  <si>
    <t>B15962060002</t>
  </si>
  <si>
    <t>B15962280002</t>
  </si>
  <si>
    <t>O15962600002</t>
  </si>
  <si>
    <t>O15962810002</t>
  </si>
  <si>
    <t>O15962950002</t>
  </si>
  <si>
    <t>O15962990002</t>
  </si>
  <si>
    <t>O15964060002</t>
  </si>
  <si>
    <t>O15964090002</t>
  </si>
  <si>
    <t>O15964170002</t>
  </si>
  <si>
    <t>O15965560002</t>
  </si>
  <si>
    <t>O15965680002</t>
  </si>
  <si>
    <t>O15965870002</t>
  </si>
  <si>
    <t>O15966040002</t>
  </si>
  <si>
    <t>O15966050002</t>
  </si>
  <si>
    <t>O15966080002</t>
  </si>
  <si>
    <t>O15966640002</t>
  </si>
  <si>
    <t>O15967190002</t>
  </si>
  <si>
    <t>B15969870002</t>
  </si>
  <si>
    <t>B15970140002</t>
  </si>
  <si>
    <t>B15971070002</t>
  </si>
  <si>
    <t>O15969830002</t>
  </si>
  <si>
    <t>O15970010002</t>
  </si>
  <si>
    <t>O15970950002</t>
  </si>
  <si>
    <t>O15971290002</t>
  </si>
  <si>
    <t>O15971980002</t>
  </si>
  <si>
    <t>O15972650002</t>
  </si>
  <si>
    <t>O15972680002</t>
  </si>
  <si>
    <t>B15974860002</t>
  </si>
  <si>
    <t>B15974890002</t>
  </si>
  <si>
    <t>B15974910002</t>
  </si>
  <si>
    <t>B15975320002</t>
  </si>
  <si>
    <t>O15975340002</t>
  </si>
  <si>
    <t>O15975640002</t>
  </si>
  <si>
    <t>O15975690002</t>
  </si>
  <si>
    <t>O15975880002</t>
  </si>
  <si>
    <t>O15976900002</t>
  </si>
  <si>
    <t>O15977040002</t>
  </si>
  <si>
    <t>O15978950002</t>
  </si>
  <si>
    <t>O15979140002</t>
  </si>
  <si>
    <t>O15979230002</t>
  </si>
  <si>
    <t>O15980750002</t>
  </si>
  <si>
    <t>O15980930002</t>
  </si>
  <si>
    <t>O15981090002</t>
  </si>
  <si>
    <t>O15981610002</t>
  </si>
  <si>
    <t>B15983270002</t>
  </si>
  <si>
    <t>O15983210002</t>
  </si>
  <si>
    <t>O15983240002</t>
  </si>
  <si>
    <t>O15983360002</t>
  </si>
  <si>
    <t>O15983490002</t>
  </si>
  <si>
    <t>O15983520002</t>
  </si>
  <si>
    <t>O15983790002</t>
  </si>
  <si>
    <t>O15984370002</t>
  </si>
  <si>
    <t>O15984760002</t>
  </si>
  <si>
    <t>O15984920002</t>
  </si>
  <si>
    <t>O15985240002</t>
  </si>
  <si>
    <t>O15985250002</t>
  </si>
  <si>
    <t>O15985260002</t>
  </si>
  <si>
    <t>O15985270002</t>
  </si>
  <si>
    <t>O15985280002</t>
  </si>
  <si>
    <t>O15985290002</t>
  </si>
  <si>
    <t>O15985300002</t>
  </si>
  <si>
    <t>O15985320002</t>
  </si>
  <si>
    <t>O15985330002</t>
  </si>
  <si>
    <t>O15985350002</t>
  </si>
  <si>
    <t>O15985360002</t>
  </si>
  <si>
    <t>O15985380002</t>
  </si>
  <si>
    <t>O15985390002</t>
  </si>
  <si>
    <t>O15985890002</t>
  </si>
  <si>
    <t>B15990720002</t>
  </si>
  <si>
    <t>B15991100002</t>
  </si>
  <si>
    <t>O15990480002</t>
  </si>
  <si>
    <t>O15990570002</t>
  </si>
  <si>
    <t>O15990850002</t>
  </si>
  <si>
    <t>O15991120002</t>
  </si>
  <si>
    <t>O15992540002</t>
  </si>
  <si>
    <t>O15992550002</t>
  </si>
  <si>
    <t>B15995380002</t>
  </si>
  <si>
    <t>B15995390002</t>
  </si>
  <si>
    <t>O15994790002</t>
  </si>
  <si>
    <t>O15995320002</t>
  </si>
  <si>
    <t>O15995420002</t>
  </si>
  <si>
    <t>O15995890002</t>
  </si>
  <si>
    <t>O15996080002</t>
  </si>
  <si>
    <t>O15996150002</t>
  </si>
  <si>
    <t>O15996550002</t>
  </si>
  <si>
    <t>O15996570002</t>
  </si>
  <si>
    <t>O15996580002</t>
  </si>
  <si>
    <t>O15996590002</t>
  </si>
  <si>
    <t>O15996600002</t>
  </si>
  <si>
    <t>O15996610002</t>
  </si>
  <si>
    <t>O15996620002</t>
  </si>
  <si>
    <t>O15997100002</t>
  </si>
  <si>
    <t>O15997280002</t>
  </si>
  <si>
    <t>O15997330002</t>
  </si>
  <si>
    <t>B15999780002</t>
  </si>
  <si>
    <t>O15999320002</t>
  </si>
  <si>
    <t>O16000780002</t>
  </si>
  <si>
    <t>O16000790002</t>
  </si>
  <si>
    <t>O16000800002</t>
  </si>
  <si>
    <t>O16000980002</t>
  </si>
  <si>
    <t>O16001530002</t>
  </si>
  <si>
    <t>O16001970002</t>
  </si>
  <si>
    <t>B16003620002</t>
  </si>
  <si>
    <t>O16003390002</t>
  </si>
  <si>
    <t>O16003590002</t>
  </si>
  <si>
    <t>O16004480002</t>
  </si>
  <si>
    <t>B16007570002</t>
  </si>
  <si>
    <t>B16007600002</t>
  </si>
  <si>
    <t>B16007620002</t>
  </si>
  <si>
    <t>B16007650002</t>
  </si>
  <si>
    <t>B16007670002</t>
  </si>
  <si>
    <t>B16007700002</t>
  </si>
  <si>
    <t>O16007550002</t>
  </si>
  <si>
    <t>O16008190002</t>
  </si>
  <si>
    <t>O16008250002</t>
  </si>
  <si>
    <t>O16008550002</t>
  </si>
  <si>
    <t>O16008890002</t>
  </si>
  <si>
    <t>O16009610002</t>
  </si>
  <si>
    <t>Empresa Pública Nacional Estratégica de Yacimientos de Litio Bolivianos</t>
  </si>
  <si>
    <t>Ministerio de Energias</t>
  </si>
  <si>
    <t>TRANSFERENCIA DEL EXTERIOR SEGUN SWIFT 01505 DE FECHA 01/02/2018 ORDENANTE: CONSULADO DE BOLIVIA EN MURCIA REF.: DEVOLUCION SALDO 2017 LIB. 00099021001 TGN-RECURSOS ORDINARIOS (3987)</t>
  </si>
  <si>
    <t>TRANSFERENCIA DEL EXTERIOR SEGUN SWIFT 01506 DE FECHA 01/02/2018 ORDENANTE: CONSULADO DE BOLIVIA EN IQUIQUE CL REF.: DEVOLUCION SALDOS-GESTION 2017 GASTOS DE FUNCIONAMIENTO LIB. 00099021001 TGN-RECURSOS ORDINARIOS (3987)</t>
  </si>
  <si>
    <t>TRANSFERENCIA DEL EXTERIOR SEGUN SWIFT 01508 DE FECHA 01/02/2018 ORDENANTE: CONSULADO GENERAL DE BOLIVIA LOS ANGELES CA REF.: SALDOS GASTOS DE FUNCIONAMIENTO LIB. 00099021001 TGN-RECURSOS ORDINARIOS (3987)</t>
  </si>
  <si>
    <t>TRANSFERENCIA DEL EXTERIOR SEGUN SWIFT 01500 DE FECHA 01/02/2018 ORDENANTE: CONSULADO GENERAL DE BOLIVIA EN WASHINGTON, DC REF.: DEVOLUCION SALDOS-CUENTA EMIPAS LIB. 00099021001 TGN-RECURSOS ORDINARIOS (3987)</t>
  </si>
  <si>
    <t>TRANSFERENCIA DEL EXTERIOR SEGUN SWIFT 01551-01550 DE FECHA 01/02/2018 ORDENANTE: EMBAJADA DE BOLIVIA PAISES BAJOS REF.: DEVOLUCION DE SALDOS GASTOS DE FUNCIONAMIENTO LIB. 00099021001 TGN-RECURSOS ORDINARIOS (3987)</t>
  </si>
  <si>
    <t>TRANSFERENCIA DEL EXTERIOR SEGUN SWIFT 01569-01570 DE FECHA 01/02/2018 ORDENANTE: CONSULADO GENERAL DE BOLIVIA-BUENOS AIRES AR. LIB. 00099021001 TGN-RECURSOS ORDINARIOS (3987)</t>
  </si>
  <si>
    <t>TRANSFERENCIA DEL EXTERIOR SEGUN SWIFT 01550 DE FECHA 01/02/2018 ORDENANTE: CONSULADO DE BOLIVIA EN LA QUIACA AR REF.: PROGRAMA Y RECURSOS ADICIONALES, DEVOLUCION SALDOS NO EJECUTADOS 2017 GASTOS DE FUNCIONAMIENTO LIB. 00099021001 TGN-RECURSOS ORDINARIOS (3987)</t>
  </si>
  <si>
    <t>TRANSFERENCIA DEL EXTERIOR SEGUN SWIFT 01596 DE FECHA 02/02/2018 ORDENANTE: EMB. DE BOLIVIA REINO UNIDO GRAN BRETAÑA REF.: DEVOLUCION SALDOS PROG. DE DOCUMENTACION LIB. 00099021001 TGN-RECURSOS ORDINARIOS (3987)</t>
  </si>
  <si>
    <t>TRANSFERENCIA DEL EXTERIOR SEGUN SWIFT 01591 DE FECHA 02/02/2018 ORDENANTE: EMBAJADA DE BOLIVIA EN ALEMANIA REF.: DEV. SALDOS GASTOS DE FUNCIONAMIENTO PROG. DOC . LIB. 00099021001 TGN-RECURSOS ORDINARIOS (3987)</t>
  </si>
  <si>
    <t>TRANSFERENCIA DEL EXTERIOR SEGUN SWIFT 01593 DE FECHA 02/02/2018 ORDENANTE: CONSULADO DE BOLIVIA EN VALENCIA LIB. 00099021001 TGN-RECURSOS ORDINARIOS (3987)</t>
  </si>
  <si>
    <t>TRANSFERENCIA DEL EXTERIOR SEGUN SWIFT 01595 DE FECHA 02/02/2018 ORDENANTE: EMBAJADA DEL ESTADO PLURINACIONAL DE BOLIVIA EN MADRID LIB. 00099021001 TGN-RECURSOS ORDINARIOS (3987)</t>
  </si>
  <si>
    <t>TRANSFERENCIA DEL EXTERIOR SEGUN SWIFT 01597 DE FECHA 02/02/2018 ORDENANTE: EMBAJADA DE BOLIVIA EN LONDRES LIB. 00099021001 TGN-RECURSOS ORDINARIOS (3987)</t>
  </si>
  <si>
    <t>TRANSFERENCIA DEL EXTERIOR SEGUN SWIFT 12505,64 DE FECHA 02/02/2018 ORDENANTE: EMBAJADA DE BOLIVIA EN MOSCU-RUSIA LIB. 00099021001 TGN-RECURSOS ORDINARIOS (3987)</t>
  </si>
  <si>
    <t>VENTA DE DIVISAS CON TRANSFERENCIA DE FONDOS A SOLICITUD DE MINISTERIO DE DEFENSA SEGUN SOLICITUD 4281 REF: PAGO A XS AVIATION POR ADQUISICION DE MATERIAL CONSUMIBLE DE AERONAVE PARA TRANSPORTE AEREO MILITAR LIB. 00020011103 MINISTERIO DE DEFENSA - INGRESOS VARIOS</t>
  </si>
  <si>
    <t>VENTA DE DIVISAS CON TRANSFERENCIA DE FONDOS A SOLICITUD DE MINISTERIO DE DEFENSA SEGUN SOLICITUD 4280 REF: PAGO A BAE SYSTEMS POR LA ADQUISICION DE KIT DE OPERACIONES DE ALTURA PARA AERONAVE DE TRANSPORTE AEREO MILITAR LIB. 00020011103 MINISTERIO DE DEFENSA - INGRESOS VARIOS</t>
  </si>
  <si>
    <t>VENTA DE DIVISAS CON TRANSFERENCIA DE FONDOS A SOLICITUD DE MINISTERIO DE DEFENSA SEGUN SOLICITUD 4290 REF: PAGO POR ADQUISICION DE TURBO OIL DE EMPRESA CARIBE PARA AERONAVES DE TRANSPORTE AEREO MILITAR LIB. 00020011103 MINISTERIO DE DEFENSA - INGRESOS VARIOS</t>
  </si>
  <si>
    <t>VENTA DE DIVISAS CON TRANSFERENCIA DE FONDOS A SOLICITUD DE MINISTERIO DE DEFENSA SEGUN SOLICITUD 4289 REF: PAGO POR ADQUISICION DE LLANTAS A EMPRESA CARIBE AVIATION PARA AERONAVES DE TRANSPORTE AEREO MILITAR LIB. 00020011103 MINISTERIO DE DEFENSA - INGRESOS VARIOS</t>
  </si>
  <si>
    <t>VENTA DE DIVISAS CON TRANSFERENCIA DE FONDOS A SOLICITUD DE MINISTERIO DE DEFENSA SEGUN SOLICITUD 4288 REF: PAGO POR ADQUISICION DE LLANTAS A EMPRESA CARIBE AVIATION PARA AERONAVES DE TRANSPORTE AEREO MILITAR LIB. 00020011103 MINISTERIO DE DEFENSA - INGRESOS VARIOS</t>
  </si>
  <si>
    <t>VENTA DE DIVISAS CON TRANSFERENCIA DE FONDOS A SOLICITUD DE MINISTERIO DE DEFENSA SEGUN SOLICITUD 4287 REF: PAGO A XS AVIATION POR LA ADQUISICION DE UN STARTER ASSY PARA AERONAVE DE TRANSPORTE AEREO MILITAR LIB. 00020011103 MINISTERIO DE DEFENSA - INGRESOS VARIOS</t>
  </si>
  <si>
    <t>VENTA DE DIVISAS CON TRANSFERENCIA DE FONDOS A SOLICITUD DE MINISTERIO DE DEFENSA SEGUN SOLICITUD 4286 REF: PAGO A XS AVIATION POR SERVICIO OVH PARA TRENES DE AERONAVES PARA TRANSPORTE AEREO MILITAR LIB. 00020011103 MINISTERIO DE DEFENSA - INGRESOS VARIOS</t>
  </si>
  <si>
    <t>VENTA DE DIVISAS CON TRANSFERENCIA DE FONDOS A SOLICITUD DE MINISTERIO DE DEFENSA SEGUN SOLICITUD 4285 REF: PAGO A THINK HOLDINGS POR LA QUINTA CUOTA DE LA ADQUISICION DE AERONAVE PARA TRANSPORTE AEREO MILITAR LIB. 00020011103 MINISTERIO DE DEFENSA - INGRESOS VARIOS</t>
  </si>
  <si>
    <t>VENTA DE DIVISAS CON TRANSFERENCIA DE FONDOS A SOLICITUD DE MINISTERIO DE DEFENSA SEGUN SOLICITUD 4284 REF: PAGO A THINK HOLDINGS POR LA CUARTA CUOTA DE LA ADQUISICION DE AERONAVE PARA TRANSPORTE AEREO MILITAR LIB. 00020011103 MINISTERIO DE DEFENSA - INGRESOS VARIOS</t>
  </si>
  <si>
    <t>VENTA DE DIVISAS CON TRANSFERENCIA DE FONDOS A SOLICITUD DE MINISTERIO DE DEFENSA SEGUN SOLICITUD 4279 REF: PAGO POR ADQUISICION DE LLANTAS A EMPRESA TEX AIR PARA AERONAVES DE TRANSPORTE AEREO MILITAR LIB. 00020011103 MINISTERIO DE DEFENSA - INGRESOS VARIOS</t>
  </si>
  <si>
    <t>VENTA DE DIVISAS CON TRANSFERENCIA DE FONDOS A SOLICITUD DE MINISTERIO DE DEFENSA SEGUN SOLICITUD 4278 REF: PAGO A THINKS HOLDINGS POR SERVICIOS DE ADECUACION DE AERONAVE PARA TRANSPORTE AEREO MILITAR LIB. 00020011103 MINISTERIO DE DEFENSA - INGRESOS VARIOS</t>
  </si>
  <si>
    <t>VENTA DE DIVISAS CON TRANSFERENCIA DE FONDOS A SOLICITUD DE EMPRESA PUBLICA PRODUCTIVA CARTONES DE BOLIVIA-CARTONBOL SEGUN SOLICITUD 4275 REF: TRANSFERENCIA DE RECURSOS AL BCB PARA LA EMPRESA MACARBOX POR LA COMPRA DE ELEMENTOS MECANICOS, ELECTRICOS Y CUCHILLAS SLOTTER, DEL PROCESO CB/RPCD/SE/140/20 LIB. 00576012001 CARTONBOL</t>
  </si>
  <si>
    <t>VENTA DE DIVISAS CON TRANSFERENCIA DE FONDOS A SOLICITUD DE EMPRESA PUBLICA PRODUCTIVA CARTONES DE BOLIVIA-CARTONBOL SEGUN SOLICITUD 4276 REF: TRANSFERENCIA DE RECURSOS AL BCB PARA LA EMPRESA INTERLOG CHILE POR LA COMPRA DE PAPEL WHITE TOP PRIMER LOTE, DEL PROCESO CB/RPCD/SE/003/2018, AUTORIZADO SEG LIB. 00576012001 CARTONBOL</t>
  </si>
  <si>
    <t>TRANSFERENCIA DEL EXTERIOR SEGUN SWIFT 01694 DE FECHA 05/02/2018 ORDENANTE: CONSULADO DE BOLIVIA EN SEVILLA LIB. 00099021001 TGN-RECURSOS ORDINARIOS (3987)</t>
  </si>
  <si>
    <t>TRANSFERENCIA DEL EXTERIOR SEGUN SWIFT 01695 DE FECHA 05/02/2018 ORDENANTE: CONSULADO DE BOLIVIA EN SEVILLA REF.: DEVOLUCION DE SALDOS DE PROGRAMA DOCUMENTACION GESTION 2017 LIB. 00099021001 TGN-RECURSOS ORDINARIOS (3987)</t>
  </si>
  <si>
    <t>REGULARIZACION DE TRANSFERENCIA DEL EXTERIOR SEGUN SWIFT 01507 DE FECHA 05/02/2018 ORDENANTE: CONSULADO DEL ESTADO PLURINACIONAL DE BOLIVIA SALVADOR MAZZA ARGENTINA LIB. 00099021001 TGN-RECURSOS ORDINARIOS (3987)</t>
  </si>
  <si>
    <t>REGULARIZACION DE TRANSFERENCIA DEL EXTERIOR SEGUN SWIFT 01567 DE FECHA 05/02/2018 ORDENANTE: COONSULADO GENERAL DE BOLIVIA EN SAO PAULO LIB. 00099021001 TGN-RECURSOS ORDINARIOS (3987)</t>
  </si>
  <si>
    <t>NUMERO DE LIBRETA CUT: Cuenta Unica del Tesoro OPERACIÓN E18 TRANSFERENCIA DEL SISTEMA FINANCIERO POR CUENTA DE TERCEROS A LA CUT Devolucion de aportes en exceso TGN</t>
  </si>
  <si>
    <t>REGULARIZACION DE TRANSFERENCIA DEL EXTERIOR SEGUN SWIFT 01590 DE FECHA 06/02/2018 ORDENANTE: EMBAJADA DEL ESTADO PLURINACIONAL DE BOLIVIA EN MEXICO LIB. 00099021001 TGN-RECURSOS ORDINARIOS (3987)</t>
  </si>
  <si>
    <t>REGULARIZACION DE TRANSFERENCIA DEL EXTERIOR SEGUN SWIFT 01501 DE FECHA 06/02/2018 ORDENANTE: CONSULADO DEL ESTADO PLURINACIONAL DE BOLIVIA CORDOBA ARGENTINA LIB. 00099021001 TGN-RECURSOS ORDINARIOS (3987)</t>
  </si>
  <si>
    <t>REGULARIZACION DE TRANSFERENCIA DEL EXTERIOR SEGUN SWIFT 01502 DE FECHA 06/02/2018 ORDENANTE: CONSULADO DE BOLIVIA EN CORDOBA ARGENTINA LIB. 00099021001 TGN-RECURSOS ORDINARIOS (3987)</t>
  </si>
  <si>
    <t>REGULARIZACION DE TRANSFERENCIA DEL EXTERIOR SEGUN SWIFT 01504 DE FECHA 06/02/2018 ORDENANTE: EMBAJADA DE BOLIVIA EN PANAMA LIB. 00099021001 TGN-RECURSOS ORDINARIOS (3987)</t>
  </si>
  <si>
    <t>REGULARIZACION DE TRANSFERENCIA DEL EXTERIOR SEGUN SWIFT 01471 DE FECHA 06/02/2018 ORDENANTE: EMBAJADA DE BOLIVIA EN SEUL-COREA REF.: DEVOLUCION SALDO GASTOS DE FUNCIONAMIENTO 2017 LIB. 00099021001 TGN-RECURSOS ORDINARIOS (3987)</t>
  </si>
  <si>
    <t>REGULARIZACION DE TRANSFERENCIA DEL EXTERIOR SEGUN SWIFT 01732 DE FECHA 06/02/2018 ORDENANTE: CONSULADO GENERAL DE BOLIVIA EN BUENOS AIRES ARGENTINA REF.: DEVOLUCION SALDOS GASTOS DE FUNCIONAMIENTO LIB. 00099021001 TGN-RECURSOS ORDINARIOS (3987)</t>
  </si>
  <si>
    <t>TRANSFERENCIA DEL EXTERIOR SEGUN SWIFT 01812-01810 DE FECHA 06/02/2018 ORDENANTE: VICECONSULADO DEL ESTADO PLURINACIONAL DE BOLIVIA-SAN JUSTO,ARGENTINA LIB. 00099021001 TGN-RECURSOS ORDINARIOS (3987)</t>
  </si>
  <si>
    <t>TRANSFERENCIA DEL EXTERIOR SEGUN SWIFT 01824-01823 DE FECHA 06/02/2018 ORDENANTE: VICECONSULADO DEL ESTADO PLURINACINAL DE BOLIVIA-SAN JUSTO,ARGENTINA LIB. 00099021001 TGN-RECURSOS ORDINARIOS (3987)</t>
  </si>
  <si>
    <t>VENTA DE DIVISAS CON TRANSFERENCIA DE FONDOS A SOLICITUD DE MINISTERIO DE DEFENSA SEGUN SOLICITUD 4319 REF: PAGO A EMPRESA ROYAL FBO, POR SERVICIO DE APOYO PARA TRASLADO DE AERONAVE RUTA RUMANIA BOLIVIA PARA TRANSPORTE AEREO MILITAR LIB. 00020011103 MINISTERIO DE DEFENSA - INGRESOS VARIOS</t>
  </si>
  <si>
    <t>VENTA DE DIVISAS CON TRANSFERENCIA DE FONDOS A SOLICITUD DE MINISTERIO DE DEFENSA SEGUN SOLICITUD 4320 REF: PAGO DE HABERES DICIEMBRE 2017 AL PERSONAL DE LAS FF.AA. DESTINADO EN MISION DIPLOMATICA EN EL EXTERIOR LIB. 00020011103 MINISTERIO DE DEFENSA - INGRESOS VARIOS</t>
  </si>
  <si>
    <t>TRANSFERENCIA RECIBIDA DEL EXTERIOR SEGÚN MENSAJES SWIFT Nos. 01818-01808 (REM.EXT.) DE FECHA 06-02-2018 POR DESEMBOLSO DE OPEP PRÉSTAMO 1653-P WA NO.7 LIBRETA N° 00291012002 ABC-RECURSOS PROPIOS REF.: UTILES DE ESCRITORIO</t>
  </si>
  <si>
    <t>REGULARIZACION DE TRANSFERENCIA DEL EXTERIOR SEGUN SWIFT 01826 DE FECHA 07/02/2018 ORDENANTE: CONSULADO GENERAL DE BOLIVIA EN RIO DE JANEIRO-BRASIL LIB. 00099021001 TGN-RECURSOS ORDINARIOS (3987)</t>
  </si>
  <si>
    <t>REGULARIZACION DE TRANSFERENCIA DEL EXTERIOR SEGUN SWIFT 01418 DE FECHA 07/02/2018 ORDENANTE: VICECONSULADO DE BOLIVIA LA PLATA ARGENTINA LIB. 00099021001 TGN-RECURSOS ORDINARIOS (3987)</t>
  </si>
  <si>
    <t>REGULARIZACION DE TRANSFERENCIA DEL EXTERIOR SEGUN SWIFT 01415 DE FECHA 07/02/2018 ORDENANTE: VICECONSULADO DE BOLIVIA LA PALTA ARGENTINA LIB. 00099021001 TGN-RECURSOS ORDINARIOS (3987)</t>
  </si>
  <si>
    <t>TRANSFERENCIA DEL EXTERIOR SEGUN SWIFT 1874-1871 DE FECHA 07/02/2018 ORDENANTE: CONSULADO GENERAL DE BOLIVIA EN BUENOS AIRES LIB. 00099021001 TGN-RECURSOS ORDINARIOS (3987)</t>
  </si>
  <si>
    <t>TRANSFERENCIA DEL EXTERIOR SEGUN SWIFT NO.1889 DE FECHA 07/02/2018 ORDENANTE: EMBAJADA DEL PERU REF.: DEVOLUCION DE SALDOS GASTOS DE FUNCIONAMIENTO LIB. 00099021001 TGN-RECURSOS ORDINARIOS (3987)</t>
  </si>
  <si>
    <t>REGULARIZACION DE TRANSFERENCIA DEL EXTERIOR SEGUN SWIFT 01815 DE FECHA 08/02/2018 ORDENANTE: EMBAJADA DE BOLIVIA EN TOKYO-JAPON LIB. 00099021001 TGN-RECURSOS ORDINARIOS (3987)</t>
  </si>
  <si>
    <t>REGULARIZACION DE TRANSFERENCIA DEL EXTERIOR SEGUN SWIFT 01814 DE FECHA 08/02/2018 ORDENANTE: EMBAJADA DE BOLIVIA EN TOKYO-JAPON LIB. 00099021001 TGN-RECURSOS ORDINARIOS (3987)</t>
  </si>
  <si>
    <t>TRANSFERENCIA DEL EXTERIOR SEGUN SWIFT 01921 DE FECHA 08/02/2018 ORDENANTE: EMBAJADA DE BOLIVIA LIMA PERU REF.: DEVOLUCION DE SALDOS GASTOS DE FUNCIONAMIENTO LIB. 00099021001 TGN-RECURSOS ORDINARIOS (3987)</t>
  </si>
  <si>
    <t>NUMERO DE LIBRETA CUT: Cuenta Unica del Tesoro OPERACIÓN E18 TRANSFERENCIA DEL SISTEMA FINANCIERO POR CUENTA DE TERCEROS A LA CUT Devolucion pagos en exceso Instituto Nacional de Salud Ocupacional</t>
  </si>
  <si>
    <t>REGULARIZACION DE TRANSFERENCIA DEL EXTERIOR SEGUN SWIFT 01731 DE FECHA 09/02/2018 ORDENANTE: CONSULADO GENERAL DE BOLIVIA-BUENOS AIRES AR. LIB. 00099021001 TGN-RECURSOS ORDINARIOS (3987)</t>
  </si>
  <si>
    <t>||TRANSFERENCIA A LA CUENTA UNICA DEL TESORO IMPORTE RETENIDO A WALTER ABRAHAM PEREZ ALANDIA POR REMUNERACIÓN MÁXIMA CORRESPONDIENTE AL MES DE ENERO/2018 - LIBRETA N° 00990201001, SEGÚN DOCUMENTOS ADJUNTOS Y "ROC" N° 93/2018 DEL DCR. TRANS. POR REMUNERACIÓN MÁXIMA WALTER ABRAHAM PEREZ ALANDIA - ENERO/2018 LIBRETA N° 00990201001</t>
  </si>
  <si>
    <t>REGULARIZACION DE TRANSFERENCIA DEL EXTERIOR SEGUN SWIFT 01956 DE FECHA 14/02/2018 ORDENANTE: EMBAJADA DE BOLIVIA EN QUITO-ECUADOR LIB. 00099021001 TGN-RECURSOS ORDINARIOS (3987)</t>
  </si>
  <si>
    <t>REGULARIZACION DE TRANSFERENCIA DEL EXTERIOR SEGUN SWIFT 01957 DE FECHA 14/02/2018 ORDENANTE: EMBAJADA DE BOLIVIA QUITO ECUADOR LIB. 00099021001 TGN-RECURSOS ORDINARIOS (3987)</t>
  </si>
  <si>
    <t>REGULARIZACION DE TRANSFERENCIA DEL EXTERIOR SEGUN SWIFT 01662 DE FECHA 14/02/2018 ORDENANTE: CONSULADO GENERAL DE BOLIVIA EN SAO PAULO BR. LIB. 00099021001 TGN-RECURSOS ORDINARIOS (3987)</t>
  </si>
  <si>
    <t>REGULARIZACION DE TRANSFERENCIA DEL EXTERIOR SEGUN SWIFT 01663 DE FECHA 14/02/2018 ORDENANTE: CONSULADO GENERAL DE BOLIVIA EN SAO PAULO BR. LIB. 00099021001 TGN-RECURSOS ORDINARIOS (3987)</t>
  </si>
  <si>
    <t>TRANSFERENCIA DEL EXTERIOR SEGUN SWIFT NO.2049 DE FECHA 14/02/2018 ORDENANTE: EMBASSY OF BOLIVIA REF.: DEVOLUCION SALDOS GASTOS FUNCIONAMIENTO LIB. 00099021001 TGN-RECURSOS ORDINARIOS (3987)</t>
  </si>
  <si>
    <t>REGULARIZACION DE TRANSFERENCIA DEL EXTERIOR SEGUN SWIFT 01979 DE FECHA 14/02/2018 ORDENANTE: CONSULADO DE BOLIVIA EN CALAMA CL. LIB. 00099021001 TGN-RECURSOS ORDINARIOS (3987)</t>
  </si>
  <si>
    <t>REGULARIZACION DE TRANSFERENCIA DEL EXTERIOR SEGUN SWIFT 01562 DE FECHA 14/02/2018 ORDENANTE: EMBAJADA DE BOLIVIA EN PANAMA LIB. 00099021001 TGN-RECURSOS ORDINARIOS (3987)</t>
  </si>
  <si>
    <t>REGULARIZACION DE TRANSFERENCIA DEL EXTERIOR SEGUN SWIFT 01634 DE FECHA 14/02/2018 ORDENANTE: EMBAJADA DE BOLIVIA EN ITALIA LIB. 00099021001 TGN-RECURSOS ORDINARIOS (3987)</t>
  </si>
  <si>
    <t>REGULARIZACION DE TRANSFERENCIA DEL EXTERIOR SEGUN SWIFT 01878 DE FECHA 14/02/2018 ORDENANTE: VICECONSULADO DEL ESTADO PLURINACIONAL DE BOLIVIA EN PILAR ARG. LIB. 00099021001 TGN-RECURSOS ORDINARIOS (3987)</t>
  </si>
  <si>
    <t>REGULARIZACION DE TRANSFERENCIA DEL EXTERIOR SEGUN SWIFT 01891 DE FECHA 14/02/2018 ORDENANTE: EMBAJADA DE BOLIVIA EN CAPITAL FEDERAL ARG. LIB. 00099021001 TGN-RECURSOS ORDINARIOS (3987)</t>
  </si>
  <si>
    <t>REGULARIZACION DE TRANSFERENCIA DEL EXTERIOR SEGUN SWIFT 01879 DE FECHA 14/02/2018 ORDENANTE: VICECONSULADO DEL EST. PLURINACIONAL DE BOLIVIA EN PILAR ARGENTINA REF.: SERVICIOS DEL GOBIERNO LIB. 00099021001 TGN-RECURSOS ORDINARIOS (3987)</t>
  </si>
  <si>
    <t>REGULARIZACION DE TRANSFERENCIA DEL EXTERIOR SEGUN SWIFT 02041 DE FECHA 15/02/2018 ORDENANTE: CONSULADO GENERAL DE BOLIVIA EN RIO DE JANEIRO,BR. LIB. 00099021001 TGN-RECURSOS ORDINARIOS (3987)</t>
  </si>
  <si>
    <t>TRANSFERENCIA DEL EXTERIOR SEGUN SWIFT 02145 DE FECHA 15/02/2018 ORDENANTE: CONSULADO GENERAL DE BOLIVIA GINEBRA REF.: DEVOLUCION SALDOS PROGRAMA DOCUMENTACION AL 31.12.17 LIB. 00099021001 TGN-RECURSOS ORDINARIOS (3987)</t>
  </si>
  <si>
    <t>REGULARIZACION DE TRANSFERENCIA DEL EXTERIOR SEGUN SWIFT 01890 DE FECHA 15/02/2018 ORDENANTE: EMBAJADA DE BOLIVIA,CAPITAL FEDERAL-ARGENTINA LIB. 00099021001 TGN-RECURSOS ORDINARIOS (3987)</t>
  </si>
  <si>
    <t>TRANSFERENCIA DEL EXTERIOR SEGUN SWIFT 02144 DE FECHA 15/02/2018 ORDENANTE: CONSULADO GENERAL DE BOLIVIA SANTIAGO-CHILE REF.: DEVOLUCION SALDOS NO EJECUTADOS PROGRAMA DE DOCUMENTACION LIB. 00099021001 TGN-RECURSOS ORDINARIOS (3987)</t>
  </si>
  <si>
    <t>TRANSFERENCIA DEL EXTERIOR SEGUN SWIFT 02167 DE FECHA 15/02/2018 ORDENANTE: CONSULADO DE BOLIVIA EN MADRID ESPAÑA REF.: DEVOL. SALDOS GESTION 2017 CENTRO EMISOR PASAPORTES EMIPAS LIB. 00099021001 TGN-RECURSOS ORDINARIOS (3987)</t>
  </si>
  <si>
    <t>TRANSFERENCIA DEL EXTERIOR SEGUN SWIFT 02168 DE FECHA 15/02/2018 ORDENANTE: EMBAJADA DE BOLIVIA MONTEVIDEO URUGUAY REF.: DEVOLUCION SALDOS GASTOS DE FUNCIONAMIENTO LIB. 00099021001 TGN-RECURSOS ORDINARIOS (3987)</t>
  </si>
  <si>
    <t>NUMERO DE LIBRETA CUT: 00099021001 OPERACIÓN E18 TRANSFERENCIA DEL SISTEMA FINANCIERO POR CUENTA DE TERCEROS A LA CUT TRANSFERENCIA POR PAGO ADELANTADO P.R.A. - RP ENERO 2018</t>
  </si>
  <si>
    <t>NUMERO DE LIBRETA CUT: 00099021001 OPERACIÓN E18 TRANSFERENCIA DEL SISTEMA FINANCIERO POR CUENTA DE TERCEROS A LA CUT TRANSFERENCIA POR PAGO INDEBIDO RP ENERO 2018</t>
  </si>
  <si>
    <t>||REGISTRO TRANSFERENCIA DE FONDOS DEL EXTERIOR P/EJECUCION CARTA DE CREDITO STANBY P/C WALDNER LABOREINRICHTUNGEN GMBH &amp; CO.CG A/F CORPORACION MINERA DE BOLIVIA,S/G SWIFT NO.2169 DE LA FECHA Y DOCS.ADJ. LIB.00597012001 RECURSOS PROPIOS VENTAS REF.:SBLC LBW16GA902635</t>
  </si>
  <si>
    <t>De: 00513012004 A requerimiento de Yacimientos Petroliferos Fiscales Bolivianos, con nota CITE: YPFB/DFC - N 3898 URT-1938/2017, y en virtud a la nota interna CITE: MEFP/VPCF/ DGCF/UCCF N 157/2018 de la Direccion General de Contabilidad Fiscal del Ministerio de Economia y Finanzas Publicas, en la cu</t>
  </si>
  <si>
    <t>De: 00513012004 A requerimiento de Yacimientos Petroliferos Fiscales Bolivianos, con nota CITE: DFC - N 3897 URT-1937/2017, y en virtud a la nota interna CITE: MEFP/VPCF/ DGCF/UCCF N 153/2018 de la Direccion General de Contabilidad Fiscal del Ministerio de Economia y Finanzas Publicas, en la cual so</t>
  </si>
  <si>
    <t>||VENTA DE DIVISAS S/G NOTAS DGAF STRÍA. GRAL. Nº 572/17, DGAF STRÍA. GRAL. Nº 075/18 Y AUTORIZACION VTA DIV DEL MEFP COD 010367 4372 DEL 15/02/18, COM EMI LC 0.15% S/USD 171.750,37 POR 120 DIAS, REEM GTOS COM BS 220.- Y EMISION CBTE CONTABLE BS 50.- REF.: I-2018-03. CGO.LIB.N° 0020051101 MINDEF-ARMADA BOLIVIANA VARIOS REF.: COM EMISION LC I-2018-03</t>
  </si>
  <si>
    <t>REGULARIZACION DE TRANSFERENCIA DEL EXTERIOR SEGUN SWIFT 02128 DE FECHA 16/02/2018 ORDENANTE: CONSULADO GENERAL DE BOLIVIA EN GINEBRA LIB. 00099021001 TGN-RECURSOS ORDINARIOS (3987)</t>
  </si>
  <si>
    <t>TRANSFERENCIA DEL EXTERIOR SEGUN SWIFT 02264 DE FECHA 16/02/2018 ORDENANTE: CONSUALDO DE BOLIVIA CUZCO PERU REF.: DEVOLUCION DE SALDOS GASTOS DE FUNCIONAMIENTO PROGRAMA DOCUMENTACION LIB. 00099021001 TGN-RECURSOS ORDINARIOS (3987)</t>
  </si>
  <si>
    <t>NUMERO DE LIBRETA CUT: Cuenta Unica del Tesoro OPERACIÓN E18 TRANSFERENCIA DEL SISTEMA FINANCIERO POR CUENTA DE TERCEROS A LA CUT Pago correspondiente a febrero de 2018</t>
  </si>
  <si>
    <t>||COMPLEMENTO A COBRO COMISIONES POR TRANSFERENCIA DE FDOS. AL EXTERIOR POR PAGO DE LC I-2016-023 LIB. 01320102003 SEDEM - ADM Y OPERACIONES PAPELBOL REF.: PAGO N°2 LC I-2016-023</t>
  </si>
  <si>
    <t>'TRANSFERENCIA'||TRANSFERENCIA RECIBIDA DEL EXTERIOR SEGÚN MENSAJES SWIFT NOS. 2267-2258 (REM.EXT.) DE FECHA 16-02-2018, VALOR 16-02-2018 AYUDA HUMANITARIA LIBRETA N° 00099021001 TGN-RECURSOS ORDINARIOS (3987) REF.: UTILES DE ESCRITORIO</t>
  </si>
  <si>
    <t>De: 00513012004 A requerimiento de Yacimientos Petroliferos Fiscales Bolivianos, con notas CITE: YPFB/DFC - Nos. 3803, 3804 y 3826 URT-1897, 1898 y 1916/2017, y en virtud a la nota interna CITE: MEFP/VPCF/ DGCF/UCCF N 156/2018 de la Direccion General de Contabilidad Fiscal del Ministerio de Economia</t>
  </si>
  <si>
    <t>De: 00513012004 A requerimiento de Yacimientos Petroliferos Fiscales Bolivianos, con notas CITE: YPFB/DFC - Nos. 3833, 3834 y 3835 URT-1923, 1924 y 1925/2017, y en virtud a la nota interna CITE: MEFP/VPCF/ DGCF/UCCF N 156/2018 de la Direccion General de Contabilidad Fiscal del Ministerio de Economia</t>
  </si>
  <si>
    <t>De: 00513012004 A requerimiento de Yacimientos Petroliferos Fiscales Bolivianos, con notas CITE: YPFB/DFC - N 3806 URT-1900/2017, y en virtud a la nota interna CITE: MEFP/VPCF/ DGCF/UCCF N 156/2018 de la Direccion General de Contabilidad Fiscal del Ministerio de Economia y Finanzas Publicas, en la c</t>
  </si>
  <si>
    <t>De: 00513012004 A requerimiento de Yacimientos Petroliferos Fiscales Bolivianos, con notas CITE: YPFB/DFC - Nos. 3888 y 3827 URT-1931 y 1917/2017, y en virtud a la nota interna CITE: MEFP/VPCF/ DGCF/UCCF N 156/2018 de la Direccion General de Contabilidad Fiscal del Ministerio de Economia y Finanzas</t>
  </si>
  <si>
    <t>De: 00513012004 A requerimiento de Yacimientos Petroliferos Fiscales Bolivianos, con nota CITE: YPFB/DFC - N 3828 y URT-1918/2017, y en virtud a la nota interna CITE: MEFP/VPCF/ DGCF/UCCF N 156/2018 de la Direccion General de Contabilidad Fiscal del Ministerio de Economia y Finanzas Publicas, en la</t>
  </si>
  <si>
    <t>De: 00513012004 A requerimiento de Yacimientos Petroliferos Fiscales Bolivianos, con notas CITE: YPFB/DFC - Nos. 3829 y 3830 URT-1919 y 1920/2017, y en virtud a la nota interna CITE: MEFP/VPCF/ DGCF/UCCF N 156/2018 de la Direccion General de Contabilidad Fiscal del Ministerio de Economia y Finanzas</t>
  </si>
  <si>
    <t>De: 00513012004 A requerimiento de Yacimientos Petroliferos Fiscales Bolivianos, con notas CITE: YPFB/DFC - Nos. 3885, 3886 y 3887 y URT-1828, 1829 y 1930/2017, y en virtud a la nota interna CITE: MEFP/VPCF/ DGCF/UCCF N 156/2018 de la Direccion General de Contabilidad Fiscal del Ministerio de Econom</t>
  </si>
  <si>
    <t>De: 00513012004 A requerimiento de Yacimientos Petroliferos Fiscales Bolivianos, con notas CITE: YPFB/DFC - Nos. 3889, 3890 y 3891 y URT-1932, 1933 y 1934/2017, y en virtud a la nota interna CITE: MEFP/VPCF/ DGCF/UCCF N 156/2018 de la Direccion General de Contabilidad Fiscal del Ministerio de Econo</t>
  </si>
  <si>
    <t>De: 00513012002 A requerimiento de Yacimientos Petroliferos Fiscales Bolivianos, con nota CITE: YPFB/DFC - N 3805 URT-1899/2017, y en virtud a la nota interna CITE: MEFP/VPCF/ DGCF/UCCF N 156/2018 de la Direccion General de Contabilidad Fiscal del Ministerio de Economia y Finanzas Publicas, en la cu</t>
  </si>
  <si>
    <t>De: 00513012004 A requerimiento de Yacimientos Petroliferos Fiscales Bolivianos, con nota CITE: YPFB/DFC-3832 y URT-1922/2017, y en virtud a la nota interna CITE: MEFP/VPCF/ DGCF/UCCF N 156/2018 de la Direccion General de Contabilidad Fiscal del Ministerio de Economia y Finanzas Publicas, en la cual</t>
  </si>
  <si>
    <t>De: 00513012004 A requerimiento de Yacimientos Petroliferos Fiscales Bolivianos, con nota CITE: YPFB/DFC - N 3836 y URT-1926/2017, y en virtud a la nota interna CITE: MEFP/VPCF/ DGCF/UCCF N 156/2018 de la Direccion General de Contabilidad Fiscal del Ministerio de Economia y Finanzas Publicas, en la</t>
  </si>
  <si>
    <t>De: 00513012002 A requerimiento de Yacimientos Petroliferos Fiscales Bolivianos, con nota CITE: DFC - N 3831 URT-1921/2017, y en virtud a la nota interna CITE: MEFP/VPCF/ DGCF/UCCF N 156/2018 de la Direccion General de Contabilidad Fiscal del Ministerio de Economia y Finanzas Publicas, en la cual so</t>
  </si>
  <si>
    <t>De: 00513012002 A requerimiento de Yacimientos Petroliferos Fiscales Bolivianos, con nota CITE: YPFB/DFC - N3892 y URT-1935/2017, y en virtud a la nota interna CITE: MEFP/VPCF/ DGCF/UCCF N 156/2018 de la Direccion General de Contabilidad Fiscal del Ministerio de Economia y Finanzas Publicas, en la c</t>
  </si>
  <si>
    <t>TRANSFERENCIA DEL EXTERIOR SEGUN SWIFT 02417 DE FECHA 20/02/2018 ORDENANTE: CONSULADO DE BOLIVIA EN BILBAO REF.: DEV. PROG. DOCUMENT. LIB. 00099021001 TGN-RECURSOS ORDINARIOS (3987)</t>
  </si>
  <si>
    <t>TRANSFERENCIA DEL EXTERIOR SEGUN SWIFT 02416 DE FECHA 20/02/2018 ORDENANTE: CONSULADO DE BOLIVIA EN BILBAO REF.: DEV. PROG. DOCUMET. LIB. 00099021001 TGN-RECURSOS ORDINARIOS (3987)</t>
  </si>
  <si>
    <t>TRANSFERENCIA DEL EXTERIOR SEGUN SWIFT 02422 DE FECHA 20/02/2018 ORDENANTE: EMBAJADA DE BOLIVIA EN DINAMARCA LIB. 00099021001 TGN-RECURSOS ORDINARIOS (3987)</t>
  </si>
  <si>
    <t>TRANSFERENCIA DEL EXTERIOR SEGUN SWIFT 02414 DE FECHA 20/02/2018 ORDENANTE: DELEGACIION BOLIVIA ANTE LA UNESCO REF.: DEVOLUCION SALDOS GASTOS DE FUNCIONAMIENTO LIB. 00099021001 TGN-RECURSOS ORDINARIOS (3987)</t>
  </si>
  <si>
    <t>TRANSFERENCIA DEL EXTERIOR SEGUN SWIFT 02423 DE FECHA 20/02/2018 ORDENANTE: EMBAJADA DE BOLIVIA EN DINAMARCA LIB. 00099021001 TGN-RECURSOS ORDINARIOS (3987)</t>
  </si>
  <si>
    <t>TRANSFERENCIA DEL EXTERIOR SEGUN SWIFT 02410-02407 DE FECHA 20/02/2018 ORDENANTE: EMB DA REP DA BOLIVIA BRASIL REF.: DEVOLUCION SALDOS GASTOS DE FUNCIONAMIENTO GESTION 2017 LIB. 00099021001 TGN-RECURSOS ORDINARIOS (3987)</t>
  </si>
  <si>
    <t>TRANSFERENCIA DEL EXTERIOR SEGUN SWIFT 02412-02409 DE FECHA 20/02/2018 ORDENANTE: CONSULADO GENERAL DE BOLIVIA EN MILAN REF.: DEVOLUCION DE SALDOS GESTION 2017 CUENTA DE PROGRAMA DE DOCUMENTACION LIB. 00099021001 TGN-RECURSOS ORDINARIOS (3987)</t>
  </si>
  <si>
    <t>NUMERO DE LIBRETA CUT: Cuenta Unica del Tesoro OPERACIÓN E18 TRANSFERENCIA DEL SISTEMA FINANCIERO POR CUENTA DE TERCEROS A LA CUT Devolucion de pagos CC no cobrados por afiliados civiles y militares correspondiente al periodo de octubre 2017</t>
  </si>
  <si>
    <t>REGULARIZACION DE TRANSFERENCIA DEL EXTERIOR SEGUN SWIFT 02281 DE FECHA 21/02/2018 ORDENANTE: EMBAJADA DEL ESTADO PLURINACIONAL DE BOLIVIA-MANAGUA-NICARAGUA LIB. 00099021001 TGN-RECURSOS ORDINARIOS (3987)</t>
  </si>
  <si>
    <t>TRANSFERENCIA DEL EXTERIOR SEGUN SWIFT NO.2493 DE FECHA 21/02/2018 ORDENANTE: CONSULATE GENERAL OF BOLIVIA EN LOS ANGELES REF.: DEVOLUCION DE SALDOS PROG DOCUMENTACION LIB. 00099021001 TGN-RECURSOS ORDINARIOS (3987)</t>
  </si>
  <si>
    <t>TRANSFERENCIA DEL EXTERIOR SEGUN SWIFT NO.2492 DE FECHA 21/02/2018 ORDENANTE: CONSULATE GENL OF THE PLURINATIONAL STATE OF BOLIVIA REF.: DEVOLUCION DE SALDOS REMESA ADICIONAL LIB. 00099021001 TGN-RECURSOS ORDINARIOS (3987)</t>
  </si>
  <si>
    <t>TRANSFERENCIA DEL EXTERIOR SEGUN SWIFT NO.2491 DE FECHA 21/02/2018 ORDENANTE: CONSULATE GENL OF THE PLURINATIONAL STATE OF BOLIVIA REF.: DEVOL.SALDOS PROGRAMA DOC 2017 LIB. 00099021001 TGN-RECURSOS ORDINARIOS (3987)</t>
  </si>
  <si>
    <t>TRANSFERENCIA DEL EXTERIOR SEGUN SWIFT NO.2490 DE FECHA 21/02/2018 ORDENANTE: CONSULATE GENL OF THE PLURINATIONAL STATE OF BOLIVIA REF.: DEVOL.SALDOS GASTOS DE FUNCIONAMIENTO 2017 LIB. 00099021001 TGN-RECURSOS ORDINARIOS (3987)</t>
  </si>
  <si>
    <t>TRANSFERENCIA DEL EXTERIOR SEGUN SWIFT NO.2489 DE FECHA 21/02/2018 ORDENANTE: CONSULATE GENL OF THE PLURINATIONAL STATE OF BOLIVIA REF.: DEVOL.SALDOS PROGRAMA DOC 2016 LIB. 00099021001 TGN-RECURSOS ORDINARIOS (3987)</t>
  </si>
  <si>
    <t>TRANSFERENCIA AUTOMATICA SEGUN INSTRUCCION DEL MINISTERIO DE ECONOMIA Y FINANZAS PUBLICAS LIBRETA 00291068001</t>
  </si>
  <si>
    <t>A:00099021001 A requerimiento de la Unidad de Administracion e Informacion Salarial (UAIS), con notas internas CITE: MEFP/VTCP/DGPOT/UAIS/Nos. 514 y 513/2018, en la cual solicita la reversion definitiva de las boletas de pagos solicitados por SENASIR, consignadas en los Comprobantes de Pago Nos. 715</t>
  </si>
  <si>
    <t>'TRANSFERENCIA DE FONDOS DE DPTOS.DE ENCAJE LEGAL DEL SISTEMA FINANCIERO A DPTOS.CTES.DEL SECTOR PUBLICO S/G CITE' BUN.CA/P.CORP/037||2018; DE LA FECHA (HRE-TSO-968). REEMBOLSAR GASTOS A LA CUT POR GASTOS DEL MINEDU. A SOLIC.BDP-SAM FIDEICOMISO BONO JUANCITO PINTO GEST.2017;LIBR.00099021001 TGN-RECURSOS ORDINARIOS.</t>
  </si>
  <si>
    <t>VENTA DE DIVISAS CON TRANSFERENCIA DE FONDOS A SOLICITUD DE EMPRESA PUBLICA PRODUCTIVA CARTONES DE BOLIVIA-CARTONBOL SEGUN SOLICITUD 4390 REF: TRANSFERENCIA DE RECURSOS AL BCB PARA LA EMPRESA CRIPACK, POR LA COMPRA DE TROQUELES PARA LA EMPRESA FABOCE, DEL PROCESO CB/RPCD/SE/009/2018, AUTORIZADO SEGU LIB. 00576012001 CARTONBOL</t>
  </si>
  <si>
    <t>TRANSFERENCIA DEL EXTERIOR SEGUN SWIFT 02544 DE FECHA 22/02/2018 ORDENANTE: CONSULADO DE BOLIVIA ANTOFAGASTA REF.: DEVOLUCION SALDOS GASTOS DE PROGRAMA DE DOC. LIB. 00099021001 TGN-RECURSOS ORDINARIOS (3987)</t>
  </si>
  <si>
    <t>REGULARIZACION DE TRANSFERENCIA DEL EXTERIOR SEGUN SWIFT 02450 DE FECHA 22/02/2018 ORDENANTE: EMBAJADA DE BOLIVIA EN LA INDIA LIB. 00099021001 TGN-RECURSOS ORDINARIOS (3987)</t>
  </si>
  <si>
    <t>De: 00513012004 Transferencia que realizamos a solicitud de Yacimientos Petroliferos Fiscales Bolivianos mediante nota CITE: YPFB/DFC-0287 URT-0122/2018 H.R. 6-3659-R y en virtud a la nota interna CITE: MEFP/VPCF/DGCF/UCCF No 208/2018 de la Direccion General de Contabilidad Fiscal, para la devolucio</t>
  </si>
  <si>
    <t>De: 00513012004 A requerimiento de Yacimientos Petroliferos Fiscales Bolivianos, con nota CITE: YPFB/DFC -0255 URT-0109/2018, en la cual solicita la devolucion de deposito erroneo, de la CUT Libreta N00513012004 a la CCF N 10000006024800, y en virtud a la nota interna CITE: MEFP/VPCF/ DGCF/UCCF N 20</t>
  </si>
  <si>
    <t>REGULARIZACION DE TRANSFERENCIA DEL EXTERIOR SEGUN SWIFT 2231 DE FECHA 23/02/2018 ORDENANTE: EMBAJADA DE BOLIVIA EN LA INDIA LIB. 00099021001 TGN-RECURSOS ORDINARIOS (3987)</t>
  </si>
  <si>
    <t>REGULARIZACION DE TRANSFERENCIA DEL EXTERIOR SEGUN SWIFT 02419 DE FECHA 23/02/2018 ORDENANTE: EMBAJADA DE BOLIVIA EN EGIPTO LIB. 00099021001 TGN-RECURSOS ORDINARIOS (3987)</t>
  </si>
  <si>
    <t>REGULARIZACION DE TRANSFERENCIA DEL EXTERIOR SEGUN SWIFT 02420 DE FECHA 23/02/2018 ORDENANTE: EMBAJADA DE BOLIVIA EN EGIPTO LIB. 00099021001 TGN-RECURSOS ORDINARIOS (3987)</t>
  </si>
  <si>
    <t>TRANSFERENCIA DEL EXTERIOR SEGUN SWIFT 02702 DE FECHA 23/02/2018 ORDENANTE: CONSULADO DE BOLIVIA EN TACNA PERU REF.: DEVOLUCION DE SALDOS GASTOS DE FUNCIONAMIENTO LIB. 00099021001 TGN-RECURSOS ORDINARIOS (3987)</t>
  </si>
  <si>
    <t>REGULARIZACION DE TRANSFERENCIA DEL EXTERIOR SEGUN SWIFT 02186 DE FECHA 23/02/2018 ORDENANTE: CONSULADO DE BOLIVIA EN ROSARIO-ARGENTINA LIB. 00099021001 TGN-RECURSOS ORDINARIOS (3987)</t>
  </si>
  <si>
    <t>REGULARIZACION DE TRANSFERENCIA DEL EXTERIOR SEGUN SWIFT 02185 DE FECHA 23/02/2018 ORDENANTE: CONSULADO DE BOLIVIA EN ROSARIO-ARGENTINA LIB. 00099021001 TGN-RECURSOS ORDINARIOS (3987)</t>
  </si>
  <si>
    <t>REGULARIZACION DE TRANSFERENCIA DEL EXTERIOR SEGUN SWIFT 02421 DE FECHA 26/02/2018 ORDENANTE: CONSULADO GENERAL DE BOLIVIA EN MILAN LIB. 00099021001 TGN-RECURSOS ORDINARIOS (3987)</t>
  </si>
  <si>
    <t>REGULARIZACION DE TRANSFERENCIA DEL EXTERIOR SEGUN SWIFT 02792 DE FECHA 27/02/2018 ORDENANTE: CONSULADO GENERAL DE BOLIVIA EN SAO PAULO BR. LIB. 00099021001 TGN-RECURSOS ORDINARIOS (3987)</t>
  </si>
  <si>
    <t>REGULARIZACION DE TRANSFERENCIA DEL EXTERIOR SEGUN SWIFT 02793 DE FECHA 27/02/2018 ORDENANTE: CONSULADO GENERAL DE BOLIVIA EN SAO PAULO BR. LIB. 00099021001 TGN-RECURSOS ORDINARIOS (3987)</t>
  </si>
  <si>
    <t>REGULARIZACION DE TRANSFERENCIA DEL EXTERIOR SEGUN SWIFT 02700 DE FECHA 27/02/2018 ORDENANTE: CONSULADO GENERAL DE BOLIVIA EN SAO PAULO BR. LIB. 00099021001 TGN-RECURSOS ORDINARIOS (3987)</t>
  </si>
  <si>
    <t>REGULARIZACION DE TRANSFERENCIA DEL EXTERIOR SEGUN SWIFT 02701 DE FECHA 27/02/2018 ORDENANTE: CONSULADO GENERAL DE BOLIVIA EN SAO PAULO BR. LIB. 00099021001 TGN-RECURSOS ORDINARIOS (3987)</t>
  </si>
  <si>
    <t>VENTA DE DIVISAS CON TRANSFERENCIA DE FONDOS A SOLICITUD DE MINISTERIO DE DEFENSA SEGUN SOLICITUD 4416 REF: PAGO A THINK HOLDINGS POR LA TERCERA CUOTA DE LA ADQUISICION DE AERONAVE PARA TRANSPORTE AEREO MILITAR LIB. 00020011103 MINISTERIO DE DEFENSA - INGRESOS VARIOS</t>
  </si>
  <si>
    <t>VENTA DE DIVISAS CON TRANSFERENCIA DE FONDOS A SOLICITUD DE MINISTERIO DE DEFENSA SEGUN SOLICITUD 4415 REF: DESEMBOLSO A EMPRESA THINK HOLDINGS POR EL SEGUNDO PAGO DE AERONAVE PARA TRANSPORTE AEREO MILITAR LIB. 00020011103 MINISTERIO DE DEFENSA - INGRESOS VARIOS</t>
  </si>
  <si>
    <t>VENTA DE DIVISAS CON TRANSFERENCIA DE FONDOS A SOLICITUD DE MINISTERIO DE DEFENSA SEGUN SOLICITUD 4414 REF: PAGO A THINK HOLDINGS POR LA PRIMERA CUOTA DE LA ADQUISICION DE AERONAVE PARA TRANSPORTE AEREO MILITAR LIB. 00020011103 MINISTERIO DE DEFENSA - INGRESOS VARIOS</t>
  </si>
  <si>
    <t>VENTA DE DIVISAS CON TRANSFERENCIA DE FONDOS A SOLICITUD DE MINISTERIO DE DEFENSA SEGUN SOLICITUD 4417 REF: PAGO A THINK HOLDINGS POR LA SEGUNDA CUOTA DE LA ADQUISICION DE AERONAVE PARA TRANSPORTE AEREO MILITAR LIB. 00020011103 MINISTERIO DE DEFENSA - INGRESOS VARIOS</t>
  </si>
  <si>
    <t>De: 00513012004 A requerimiento de Yacimientos Petroliferos Fiscales Bolivianos, con nota CITE: YPFB/DFC -0166 URT-0066/2018, y en virtud a la nota interna CITE: MEFP/VPCF/ DGCF/UCCF N 219/2018 de la Direccion General de Contabilidad Fiscal del Ministerio de Economia y Finanzas Publicas, en la cual</t>
  </si>
  <si>
    <t>PROVISION DE FONDOS A SOLICITUD DE YACIMIENTOS PETROLIFEROS FISCALES BOLIVIANOS SEGUN SOLICITUD YPFB-0047-2018 REF: PAGO REGALIAS DEPT NOVIEMBRE 2017 TGN LIB. 00099021001 TGN YPFB PARTICIPACION 6% PRODUCCIÓN BRUTA DE HIDROCARBUROS BOCA DE POZO</t>
  </si>
  <si>
    <t>REGULARIZACION DE TRANSFERENCIA DEL EXTERIOR SEGUN SWIFT 02486 DE FECHA 28/02/2018 ORDENANTE: EMBAJADA DE BOLIVIA EN ASUNCION-PARAGUAY LIB. 00099021001 TGN-RECURSOS ORDINARIOS (3987)</t>
  </si>
  <si>
    <t>TRANSFERENCIA DEL EXTERIOR SEGUN SWIFT NO.2862 DE FECHA 28/02/2018 ORDENANTE: CONSULADO GENERAL DE BOLIVIA -BARCELONA REF:DEVOL.DE SALDOS GTOS DE FUNC./17 LIB. 00099021001 TGN-RECURSOS ORDINARIOS (3987)</t>
  </si>
  <si>
    <t>TRANSFERENCIA DEL EXTERIOR SEGUN SWIFT NO.2860 DE FECHA 28/02/2018 ORDENANTE: CONSULADO GENERAL DE BOLIVIA -BARCELONA REF:DEVOL.DE SALDOS PROG.2016 LIB. 00099021001 TGN-RECURSOS ORDINARIOS (3987)</t>
  </si>
  <si>
    <t>REGULARIZACION DE TRANSFERENCIA DEL EXTERIOR SEGUN SWIFT 02672 DE FECHA 28/02/2018 ORDENANTE: CONSULADO GENERAL DE BOLIVIA LIMA PERU LIB. 00099021001 TGN-RECURSOS ORDINARIOS (3987)</t>
  </si>
  <si>
    <t>REGULARIZACION DE TRANSFERENCIA DEL EXTERIOR SEGUN SWIFT 02671 DE FECHA 28/02/2018 ORDENANTE: CONSULADO GENERAL DE BOLIVIA LIMA PERU LIB. 00099021001 TGN-RECURSOS ORDINARIOS (3987)</t>
  </si>
  <si>
    <t>TRANSFERENCIA DEL EXTERIOR SEGUN SWIFT 02859 DE FECHA 28/02/2018 ORDENANTE: CONSULADO DE BOLIVIA NEW YORK REF.: DEV. OTROS INGRESOS NO ESPECIFICADOS LIB. 00099021001 TGN-RECURSOS ORDINARIOS (3987)</t>
  </si>
  <si>
    <t>TRANSFERENCIA DEL EXTERIOR SEGUN SWIFT NO.2869 DE FECHA 28/02/2018 ORDENANTE: MINISTRY OF FOREIGN AFFAIRS OF DENMARK-DONACION LIB. 00312014401 ABT-MANEJO SUSTENTABLE RECURSOS NATURALES CAMBIO CLIMATICO</t>
  </si>
  <si>
    <t>TRANSFERENCIA DEL EXTERIOR SEGUN SWIFT 02895 DE FECHA 28/02/2018 ORDENANTE: EMBAJADA DEL ESTADO PLURINACIONAL DE BOLIVIA EN WASHINGTON LIB. 00099021001 TGN-RECURSOS ORDINARIOS (3987)</t>
  </si>
  <si>
    <t>'TRANSFERENCIA DE FONDOS||S/G. NOTA CITE: MH/VTCP/DGT/UO/OB NO.1844/2008 DE F.21-10-2008 DEL MIN.DE HACIENDA S/G. DETALLE ADJUNTO. DEBITO DE LA LIBRETA N° 00990201001, REPOSICION UTILES DE ESCRITORIO.</t>
  </si>
  <si>
    <t>COBRO COSTOS DE PAPELERIA SEGUN TRANSFERENCIA DEL EXTERIOR POR ORDEN DE MINISTRY OF FOREIGN AFFAIRS OF DENMARK-DONACION LIB. 00312014401 ABT-MANEJO SUSTENTABLE RECURSOS NATURALES CAMBIO CLIMATICO</t>
  </si>
  <si>
    <t>00099021001 DEP.DE CHEQ.AJENOS,RET.DE CAM.,CONCEPTO: ZAMORA MARQUEZ KATHIA MERCEDES,DEP.: BANCO UNION S.A. , PROCEDENCIA: BANCO UNION S.A., CHEQUE: 154414, FECHA DE EMISION:01/02/2018</t>
  </si>
  <si>
    <t>00099021001 DEPOSITO DE EFECTIVO, DEPOSITANTE: EJERCITO, CONCEPTO: REVERSION DE PASAJES, CUENTA DE DEPOSITO: CUENTA UNICA DEL TESORO</t>
  </si>
  <si>
    <t>00099021001 DEPOSITO DE EFECTIVO, DEPOSITANTE: JOSE LUIS RAMOS LARICO, CONCEPTO: REVERSION PASAJES, CUENTA DE DEPOSITO: CUENTA UNICA DEL TESORO</t>
  </si>
  <si>
    <t>00099021001 DEPOSITO DE EFECTIVO, DEPOSITANTE: IRMA MENESES VDA ALDUNATE, CONCEPTO: DEVOLUCION A SENASIR, CUENTA DE DEPOSITO: CUENTA UNICA DEL TESORO</t>
  </si>
  <si>
    <t>00099021001 DEPOSITO DE EFECTIVO, DEPOSITANTE: RAIMUNDO ANGEL FERRUFINO AEDUARDO, CONCEPTO: DEVOLUCION, CUENTA DE DEPOSITO: CUENTA UNICA DEL TESORO</t>
  </si>
  <si>
    <t>00099021001 DEPOSITO DE EFECTIVO, DEPOSITANTE: CARLOS ROLANDO ALANEZ SORIA, CONCEPTO: REVERSION PASAJES PREV. N°369/2018 N° DE CARGO DE CUENTA, CUENTA DE DEPOSITO: CUENTA UNICA DEL TESORO</t>
  </si>
  <si>
    <t>00099021001 DEPOSITO DE EFECTIVO, DEPOSITANTE: EDWIN ORTIZ VASQUEZ, CONCEPTO: REVERSION, CUENTA DE DEPOSITO: CUENTA UNICA DEL TESORO</t>
  </si>
  <si>
    <t>00099021001 DEPOSITO DE EFECTIVO, DEPOSITANTE: UNIDAD DE COORDINACION DE PROGRAMAS Y PROYECTOS, CONCEPTO: DEVOLUCION POR COMPRA DE GASOLINA PARA LOS VEHICULOS OFICIALES DE LA U.C.P.P.(C-31 - 16 ), CUENTA DE DEPOSITO: CUENTA UNICA DEL TESORO</t>
  </si>
  <si>
    <t>00130012002 DEP.DE CHEQ.AJENOS,RET.DE CAM.,CONCEPTO: PAGO INTERESES FOFIM CUOTA N° 96,DEP.: FONDO DE FINANCIAMIENTO PARA LA MINERIA-FOFIM , PROCEDENCIA: BANCO MERCANTIL SANTA CRUZ SA., CHEQUE: 7888, FECHA DE EMISION:31/01/2018</t>
  </si>
  <si>
    <t>00130012001 DEP.DE CHEQ.AJENOS,RET.DE CAM.,CONCEPTO: AMORTIZACION CAPITAL CUOTA N° 96,DEP.: FONDO DE FINANCIAMIENTO PARA LA MINERIA-FOFIM , PROCEDENCIA: BANCO MERCANTIL SANTA CRUZ SA., CHEQUE: 7887, FECHA DE EMISION:31/01/2018</t>
  </si>
  <si>
    <t>00099021001 DEP.DE CHEQ.AJENOS,RET.DE CAM.,CONCEPTO: DESCARGO DE REFACCION DE INFRAESTRUCTURA SINDICAL FDTFLP,DEP.: MTEPS , PROCEDENCIA: BANCO UNION S.A., CHEQUE: 164, FECHA DE EMISION:30/01/2018</t>
  </si>
  <si>
    <t>00099021001 DEPOSITO DE EFECTIVO, DEPOSITANTE: NANCY VDA. DE PINTO, CONCEPTO: DEVOLUCION SEGUN LIBRETA N° 00099021001, CUENTA DE DEPOSITO: CUENTA UNICA DEL TESORO</t>
  </si>
  <si>
    <t>00099021001 DEPOSITO DE EFECTIVO, DEPOSITANTE: VICEPRESIDENCIA DEL ESTADO, CONCEPTO: REVERSION AL PREV. N°2258 POR DEVOLUCION DE PAGO RESTAURANTE 7 PASOS AL PALACIO, CUENTA DE DEPOSITO: CUENTA UNICA DEL TESORO</t>
  </si>
  <si>
    <t>00099021001 DEPOSITO DE EFECTIVO, DEPOSITANTE: EMMA F. DECORMIS BALDIVIEZO, CONCEPTO: DEVOLUCIONA A SENASIR, CUENTA DE DEPOSITO: CUENTA UNICA DEL TESORO</t>
  </si>
  <si>
    <t>00580012001 DEPOSITO DE EFECTIVO, DEPOSITANTE: XIMENA ANGULO, CONCEPTO: DEVOLUCION DE FONDOS POR REFRIGERIOS CONSULTORES, CUENTA DE DEPOSITO: CUENTA UNICA DEL TESORO</t>
  </si>
  <si>
    <t>00099021001 DEPOSITO DE EFECTIVO, DEPOSITANTE: GERONIMO MAYTA ROMERO, CONCEPTO: CONVENIO DE PAGO N° 029.17, CUENTA DE DEPOSITO: CUENTA UNICA DEL TESORO</t>
  </si>
  <si>
    <t>00099021001 DEPOSITO DE EFECTIVO, DEPOSITANTE: JUAN CARLOS VISCARRA ARRATIA, CONCEPTO: DEVOLUCION DE DUODECIMAS DE AGUINALDO POR PAGO EN EXCESO DE LA GESTION 2017, CUENTA DE DEPOSITO: CUENTA UNICA DEL TESORO</t>
  </si>
  <si>
    <t>00099021001 DEPOSITO DE EFECTIVO, DEPOSITANTE: GUALY EULATE CHOQUE, CONCEPTO: PAGO DEL 20% EL SALARIO BASICO MENSUAL POR SANCION DE PROCESO ADMINISTRATIVO, CUENTA DE DEPOSITO: CUENTA UNICA DEL TESORO</t>
  </si>
  <si>
    <t>00099021001 DEP.DE CHEQ.AJENOS,RET.DE CAM.,CONCEPTO: DEVOLUCION DE CC NO COBRADA OCTUBRE 2017,DEP.: LA VITALICIA SEGUROS Y REASEGUROS DE VIDA S.A. , PROCEDENCIA: BANCO BISA S.A., CHEQUE: 46078, FECHA DE EMISION:05/02/2018</t>
  </si>
  <si>
    <t>00099021001 DEPOSITO DE EFECTIVO, DEPOSITANTE: AIDA M. VDA DE ROSSO, CONCEPTO: CONVENIO DE PAGO 009136, CUENTA DE DEPOSITO: CUENTA UNICA DEL TESORO</t>
  </si>
  <si>
    <t>00099021001 DEPOSITO DE EFECTIVO, DEPOSITANTE: MARTIN YAHUASI MAMANI, CONCEPTO: ACUERDO PLAN DE PAGOS SENASIR, CUENTA DE DEPOSITO: CUENTA UNICA DEL TESORO</t>
  </si>
  <si>
    <t>00099021001 DEPOSITO DE EFECTIVO, DEPOSITANTE: NELSON F. MORALES MITA, CONCEPTO: DEVOLUCION POR COBRO INDEBIDO, CUENTA DE DEPOSITO: CUENTA UNICA DEL TESORO</t>
  </si>
  <si>
    <t>00099021001 DEPOSITO DE EFECTIVO, DEPOSITANTE: LOURDES MONICA CARRASCO MEJIA, CONCEPTO: DEVOLUCION, CUENTA DE DEPOSITO: CUENTA UNICA DEL TESORO</t>
  </si>
  <si>
    <t>00099021001 DEPOSITO DE EFECTIVO, DEPOSITANTE: MARTIN ESCOBAR FLORES, CONCEPTO: DEVOLUCION - GAS DOMICILIARIO DICIEMBRE / 2017 S/G C31 - 2093/17, CUENTA DE DEPOSITO: CUENTA UNICA DEL TESORO</t>
  </si>
  <si>
    <t>00513212001 DEP.DE CHEQ.AJENOS,RET.DE CAM.,CONCEPTO: REVERSION DIFERENCIA DEVENGADOS,DEP.: YPFB , PROCEDENCIA: BANCO UNION S.A., CHEQUE: 1480, FECHA DE EMISION:31/01/2018</t>
  </si>
  <si>
    <t>00099021001 DEPOSITO DE EFECTIVO, DEPOSITANTE: PINTO CRUZ JIMENA, CONCEPTO: DEVOLUCION SUELDOS DICIEMBRE/2017, CUENTA DE DEPOSITO: CUENTA UNICA DEL TESORO</t>
  </si>
  <si>
    <t>00099021001 DEPOSITO DE EFECTIVO, DEPOSITANTE: FLORES GONZALES ANA ANGELICA, CONCEPTO: DEVOLUCION SUELDOS DICIEMBRE/2017, CUENTA DE DEPOSITO: CUENTA UNICA DEL TESORO</t>
  </si>
  <si>
    <t>00099021001 DEPOSITO DE EFECTIVO, DEPOSITANTE: MOISES CABRERA PINEDO, CONCEPTO: DEVOLUCION POR VIATICOS VIAJE A LA CIUDAD DE SANTA CRUZ, CUENTA DE DEPOSITO: CUENTA UNICA DEL TESORO</t>
  </si>
  <si>
    <t>00099021001 DEPOSITO DE EFECTIVO, DEPOSITANTE: VILMA BRACAMONTE VDA. DE ALIAGA, CONCEPTO: DEVOLUCION POR EL ABONO INDEVIDO - FALLECIMIENTO, CUENTA DE DEPOSITO: CUENTA UNICA DEL TESORO</t>
  </si>
  <si>
    <t>00099021001 DEPOSITO DE EFECTIVO, DEPOSITANTE: MIGUEL GARCIA GUARACHI, CONCEPTO: REVERSION PASAJES PREV. N° 2862/17 N° DE CARGO DE CUENTA, CUENTA DE DEPOSITO: CUENTA UNICA DEL TESORO</t>
  </si>
  <si>
    <t>00099021001 DEPOSITO DE EFECTIVO, DEPOSITANTE: REMBERTO MARTINEZ ARIAS, CONCEPTO: REVERSION PASAJES PREV. N° 2862/17 N° DE CARGO DE CUENTA, CUENTA DE DEPOSITO: CUENTA UNICA DEL TESORO</t>
  </si>
  <si>
    <t>00099021001 DEPOSITO DE EFECTIVO, DEPOSITANTE: MARTHA ADELA LLANOS VARGAS, CONCEPTO: REVERSION PASAJES PREV. N° 2862/17 N° DE CARGO DE CUENTA, CUENTA DE DEPOSITO: CUENTA UNICA DEL TESORO</t>
  </si>
  <si>
    <t>00099021001 DEPOSITO DE EFECTIVO, DEPOSITANTE: GUIDO FLORES GORRITI, CONCEPTO: REVERSION PASAJES PREV. N° 2862/17 N° DE CARGO DE CUENTA, CUENTA DE DEPOSITO: CUENTA UNICA DEL TESORO</t>
  </si>
  <si>
    <t>00099021001 DEPOSITO DE EFECTIVO, DEPOSITANTE: RICARDO ALARCON TERRAZAS, CONCEPTO: REVERSION PASAJES PREV. N° 2862/17 N° DE CARGO DE CUENTA, CUENTA DE DEPOSITO: CUENTA UNICA DEL TESORO</t>
  </si>
  <si>
    <t>00099021001 DEPOSITO DE EFECTIVO, DEPOSITANTE: RUBEN JUAN ANGULO SIÑANI, CONCEPTO: REVERSION PASAJES PREV. N° 2862/17 N° DE CARGO DE CUENTA, CUENTA DE DEPOSITO: CUENTA UNICA DEL TESORO</t>
  </si>
  <si>
    <t>00099021001 DEPOSITO DE EFECTIVO, DEPOSITANTE: ALEJANDRO CHAVEZ PANIAGUA, CONCEPTO: REVERSION PASAJES PREV. N° 2862/17 N° DE CARGO DE CUENTA, CUENTA DE DEPOSITO: CUENTA UNICA DEL TESORO</t>
  </si>
  <si>
    <t>00099021001 DEPOSITO DE EFECTIVO, DEPOSITANTE: JAIME QUEVEDO GUZMAN, CONCEPTO: REVERSION PASAJES PREV. N° 2862/17 N° DE CARGO DE CUENTA, CUENTA DE DEPOSITO: CUENTA UNICA DEL TESORO</t>
  </si>
  <si>
    <t>00580012001 DEPOSITO DE EFECTIVO, DEPOSITANTE: EVELIN PALACIOS OVANDO, CONCEPTO: DEVOLUCION 13% POR PAGO VIATICOS, CUENTA DE DEPOSITO: CUENTA UNICA DEL TESORO</t>
  </si>
  <si>
    <t>00020051101 DEPOSITO DE EFECTIVO, DEPOSITANTE: JANCO APAZA JIMMY FRANZ, CONCEPTO: DEVOLUCION DE VIATICOS, CUENTA DE DEPOSITO: CUENTA UNICA DEL TESORO</t>
  </si>
  <si>
    <t>00099021001 DEPOSITO DE EFECTIVO, DEPOSITANTE: GERMAN LOZA N., CONCEPTO: INCORRECTA DECLARACION DE OBLIGACIONES TRIBUTARIAS Y FALTA DE INFORMACION A IMPUESTOS NACIONALES, CUENTA DE DEPOSITO: CUENTA UNICA DEL TESORO</t>
  </si>
  <si>
    <t>00099021001 DEPOSITO DE EFECTIVO, DEPOSITANTE: CECILIA FLORES DE CEÑI, CONCEPTO: COBRO INDEBIDO SENASIR, CUENTA DE DEPOSITO: CUENTA UNICA DEL TESORO</t>
  </si>
  <si>
    <t>00099021001 DEPOSITO DE EFECTIVO, DEPOSITANTE: REMBERTO RIVERA GUMUCIO, CONCEPTO: DEV.DE RECURSOS GASTOS DE FUNCIONAMIENTO CONSULADO DE BOLIVIA, CUENTA DE DEPOSITO: CUENTA UNICA DEL TESORO</t>
  </si>
  <si>
    <t>00099021001 DEPOSITO DE EFECTIVO, DEPOSITANTE: REMBERTO RIVERA GUMUCIO, CONCEPTO: DEV.DE RECURSOS NO EJECUTADOS,GASTOS DE PROGRAMA DE DOCUMENTACION CONSULADO DE BOLIVIA, CUENTA DE DEPOSITO: CUENTA UNICA DEL TESORO</t>
  </si>
  <si>
    <t>00099021001 DEPOSITO DE EFECTIVO, DEPOSITANTE: REMBERTO RIVERA GUMUCIO, CONCEPTO: DEV.DE RECURSOS NO EJECUTADOS GASTOS DE PROGRAMA DE DOCUMENTACION CONSULADO DE BOLIVIA, CUENTA DE DEPOSITO: CUENTA UNICA DEL TESORO</t>
  </si>
  <si>
    <t>00287100009 DEP.DE CHEQ.AJENOS,RET.DE CAM.,CONCEPTO: DEP. DEL GAM SAN JOSE S/G INF JGCB/020/2017,DEP.: FPS-CENTRAL , PROCEDENCIA: BANCO UNION S.A., CHEQUE: 408, FECHA DE EMISION:06/02/2018</t>
  </si>
  <si>
    <t>00099021001 DEP.DE CHEQ.AJENOS,RET.DE CAM.,CONCEPTO: REV. PARCIAL C-31 N° 193/2015 GESTION 2015 DA-3,DEP.: FPS-CENTRAL , PROCEDENCIA: BANCO UNION S.A., CHEQUE: 208, FECHA DE EMISION:30/01/2018</t>
  </si>
  <si>
    <t>00287102007 DEP.DE CHEQ.AJENOS,RET.DE CAM.,CONCEPTO: DEP. NO IDENTIFICADOS GAM CHAYANTA S/G INF JGCB/020/2017,DEP.: FPS-CENTRAL , PROCEDENCIA: BANCO UNION S.A., CHEQUE: 168, FECHA DE EMISION:31/01/2018</t>
  </si>
  <si>
    <t>00099021001 DEP.DE CHEQ.AJENOS,RET.DE CAM.,CONCEPTO: DESEMBOLSO DEL VALOR CAUCIONADO EN FAVOR DEL BENEFICIARIO,DEP.: CREDINFORM INTERNATIONAL S.A. , PROCEDENCIA: BANCO MERCANTIL SANTA CRUZ SA., CHEQUE: 111740, FECHA DE EMISION:05/02/2018</t>
  </si>
  <si>
    <t>00593012001 DEPOSITO DE EFECTIVO, DEPOSITANTE: CINTHIA CECILIA RENATA MICHEL SEMPERTEGUI, CONCEPTO: PAGO DE FIBRA DE ALPACA, CUENTA DE DEPOSITO: CUENTA UNICA DEL TESORO</t>
  </si>
  <si>
    <t>00099021001 DEPOSITO DE EFECTIVO, DEPOSITANTE: BARRIOS VILLA ALFONSO CI. 1253043, CONCEPTO: DEVOLUCION DE SALARIO EXCEDENTE DEL PRESIDENTE DICIEMBRE 2017, CUENTA DE DEPOSITO: CUENTA UNICA DEL TESORO</t>
  </si>
  <si>
    <t>00099021001 DEPOSITO DE EFECTIVO, DEPOSITANTE: GUERRA AROZAMEN ANTONIO CI. 1255809, CONCEPTO: DEVOLUCION DE PAGO POR EXCESO DEL SALARIO MAYOR AL DEL PRESIDENTE DICIEMBRE 2017, CUENTA DE DEPOSITO: CUENTA UNICA DEL TESORO</t>
  </si>
  <si>
    <t>00099021001 DEPOSITO DE EFECTIVO, DEPOSITANTE: GOYTIA MORALES JOSE CI. 1271669, CONCEPTO: DEVOLUCION DE PAGO EN EXCESO DEL SALARIO MAYOR AL DEL PRESIDENTE DICIEMBRE 2017, CUENTA DE DEPOSITO: CUENTA UNICA DEL TESORO</t>
  </si>
  <si>
    <t>00099021001 DEPOSITO DE EFECTIVO, DEPOSITANTE: FUERTES CALLAPINO BERNARDINO CI. 1283979, CONCEPTO: DEVOLUCION DE PAGO EN EXCESO DEL SALARIO MAYOR AL DEL PRESIDENTE DICIEMBRE 2017, CUENTA DE DEPOSITO: CUENTA UNICA DEL TESORO</t>
  </si>
  <si>
    <t>00099021001 DEPOSITO DE EFECTIVO, DEPOSITANTE: CALLE ARACENA JOSE MANUEL CI. 1284098, CONCEPTO: DEVOLUCION DE PAGO EN EXCESO DEL SALARIO MAYOR AL DEL PRESIDENTE DICIEMBRE 2017, CUENTA DE DEPOSITO: CUENTA UNICA DEL TESORO</t>
  </si>
  <si>
    <t>00099021001 DEPOSITO DE EFECTIVO, DEPOSITANTE: TIRADO ENCINAS JOSE FRANCISCO CI. 1328741, CONCEPTO: DEVOLUCION DE PAGO EN EXCESO DEL SALARIO MAYOR AL DEL PRESIDENTE DICIEMBRE 2017, CUENTA DE DEPOSITO: CUENTA UNICA DEL TESORO</t>
  </si>
  <si>
    <t>00099021001 DEPOSITO DE EFECTIVO, DEPOSITANTE: AGUIRRE HAUG ROSA CI. 1616147, CONCEPTO: DEVOLUCION DE PAGO EN EXCESO DEL SALARIO MAYOR AL DEL PRESIDENTE DICIEMBRE 2017, CUENTA DE DEPOSITO: CUENTA UNICA DEL TESORO</t>
  </si>
  <si>
    <t>00099021001 DEPOSITO DE EFECTIVO, DEPOSITANTE: MORA FERAUDI RUBEN CI. 2216655, CONCEPTO: DEVOLUCION DE PAGO EN EXCESO DEL SALARIO MAYOR AL DEL PRESIDENTE DICIEMBRE 2017, CUENTA DE DEPOSITO: CUENTA UNICA DEL TESORO</t>
  </si>
  <si>
    <t>00099021001 DEPOSITO DE EFECTIVO, DEPOSITANTE: VENEGAS RAMOS HERNAN CI. 3663639, CONCEPTO: DEVOLUCION DE PAGO EN EXCESO DEL SALARIO MAYOR AL DEL PRESIDENTE DICIEMBRE 2017, CUENTA DE DEPOSITO: CUENTA UNICA DEL TESORO</t>
  </si>
  <si>
    <t>00099021001 DEPOSITO DE EFECTIVO, DEPOSITANTE: SECKO GONZALES HUGO CI. 3682597, CONCEPTO: DEVOLUCION DE PAGO EN EXCESO DEL SALARIO MAYOR AL DEL PRESIDENTE DICIEMBRE 2017, CUENTA DE DEPOSITO: CUENTA UNICA DEL TESORO</t>
  </si>
  <si>
    <t>00099021001 DEPOSITO DE EFECTIVO, DEPOSITANTE: BRACAMONTE ALANIZ HUMBERTO CI. 5567062, CONCEPTO: DEVOLUCION DE PAGO EN EXCESO DEL SALARIO MAYOR AL DEL PRESIDENTE DICIEMBRE 2017, CUENTA DE DEPOSITO: CUENTA UNICA DEL TESORO</t>
  </si>
  <si>
    <t>00099021001 DEPOSITO DE EFECTIVO, DEPOSITANTE: BRACAMONTE ALANIZ HUMBERTO CI: 5567062, CONCEPTO: DEVOLUCION DE PAGO EN EXCESO MAYOR AL SALRIO DEL PRESIDENTE ENERO 2018, CUENTA DE DEPOSITO: CUENTA UNICA DEL TESORO</t>
  </si>
  <si>
    <t>00099021001 DEPOSITO DE EFECTIVO, DEPOSITANTE: SECKO GONZALES HUGO CI: 3682597, CONCEPTO: DEVOLUCION DE PAGO EN EXCESO MAYOR AL SALRIO DEL PRESIDENTE ENERO 2018, CUENTA DE DEPOSITO: CUENTA UNICA DEL TESORO</t>
  </si>
  <si>
    <t>00099021001 DEPOSITO DE EFECTIVO, DEPOSITANTE: VENEGAS RAMOS HERNAN CI:3663639, CONCEPTO: DEVOLUCION DE PAGO EN EXCESO MAYOR AL SALRIO DEL PRESIDENTE ENERO 2018, CUENTA DE DEPOSITO: CUENTA UNICA DEL TESORO</t>
  </si>
  <si>
    <t>00099021001 DEPOSITO DE EFECTIVO, DEPOSITANTE: MORA FERAUDI RUBEN CI: 2216655, CONCEPTO: DEVOLUCION DE PAGO EN EXCESO MAYOR AL SALRIO DEL PRESIDENTE ENERO 2018, CUENTA DE DEPOSITO: CUENTA UNICA DEL TESORO</t>
  </si>
  <si>
    <t>00099021001 DEPOSITO DE EFECTIVO, DEPOSITANTE: AGUIRRE HAUG ROSA CI:1616147, CONCEPTO: DEVOLUCION DE PAGO EN EXCESO MAYOR AL SALARIO DEL PRESIDENTE ENERO 2018, CUENTA DE DEPOSITO: CUENTA UNICA DEL TESORO</t>
  </si>
  <si>
    <t>00099021001 DEPOSITO DE EFECTIVO, DEPOSITANTE: TIRADO ENCINAS JOSE FRANCISCO CI: 1328741, CONCEPTO: DEVOLUCION DE PAGO EN EXCESO MAYOR AL SALARIO DEL PRESIDENTE ENERO 2018, CUENTA DE DEPOSITO: CUENTA UNICA DEL TESORO</t>
  </si>
  <si>
    <t>00099021001 DEPOSITO DE EFECTIVO, DEPOSITANTE: CALLE ARACENA JOSE MANUEL CI: 1284098, CONCEPTO: DEVOLUCION DE PAGO EN EXCESO MAYOR AL SALARIO DEL PRESIDENTE ENERO 2018, CUENTA DE DEPOSITO: CUENTA UNICA DEL TESORO</t>
  </si>
  <si>
    <t>00099021001 DEPOSITO DE EFECTIVO, DEPOSITANTE: FUERTES CALLAPINO BERNARDINO CI: 1283979, CONCEPTO: DEVOLUCION DE PAGO EN EXCESO MAYOR AL SALARIO DEL PRESIDENTE ENERO 2018, CUENTA DE DEPOSITO: CUENTA UNICA DEL TESORO</t>
  </si>
  <si>
    <t>00099021001 DEPOSITO DE EFECTIVO, DEPOSITANTE: GOYTIA MORALES JOSE CI: 1271669, CONCEPTO: DEVOLUCION DE PAGO EN EXCESO MAYOR AL SALARIO DEL PRESIDENTE ENERO 2018, CUENTA DE DEPOSITO: CUENTA UNICA DEL TESORO</t>
  </si>
  <si>
    <t>00099021001 DEPOSITO DE EFECTIVO, DEPOSITANTE: GUERRA AROZAMEN ANTONIO CI: 1255809, CONCEPTO: DEVOLUCION DE PAGO EN EXCESO MAYOR AL SALARIO DEL PRESIDENTE ENERO 2018, CUENTA DE DEPOSITO: CUENTA UNICA DEL TESORO</t>
  </si>
  <si>
    <t>00099021001 DEPOSITO DE EFECTIVO, DEPOSITANTE: BARRIOS VILLA ALFONSO CI: 1253043, CONCEPTO: DEVOLUCION DE PAGO EN EXCESO MAYOR AL SALARIO DEL PRESIDENTE ENERO 2018, CUENTA DE DEPOSITO: CUENTA UNICA DEL TESORO</t>
  </si>
  <si>
    <t>00099021001 DEPOSITO DE EFECTIVO, DEPOSITANTE: XIMENA PATRICIA LOZANO VARGAS ATT, CONCEPTO: REEMBOLSO DEL MONTO POR CAPACITACION NO APROBADO DEL CURSO POLITICAS PUBLICAS, CUENTA DE DEPOSITO: CUENTA UNICA DEL TESORO</t>
  </si>
  <si>
    <t>00099021001 DEPOSITO DE EFECTIVO, DEPOSITANTE: BONIFACIA ESCOBAR VDA. DE JIMENEZ, CONCEPTO: DEVOLUCION UNA DUODECIMA DE AGUINALDO, CUENTA DE DEPOSITO: CUENTA UNICA DEL TESORO</t>
  </si>
  <si>
    <t>00099021001 DEPOSITO DE EFECTIVO, DEPOSITANTE: LAUREANA QUISPE VDA DE CANAVIRI, CONCEPTO: COBRO INDEBIDO, CUENTA DE DEPOSITO: CUENTA UNICA DEL TESORO</t>
  </si>
  <si>
    <t>00099021001 DEPOSITO DE EFECTIVO, DEPOSITANTE: FABIOLA LIA ZUBIETA TERRAZAS, CONCEPTO: DEVOLUCION DE SUELDOS OCTUBRE NOVIEMBRE Y DUODECIMAS AGUINALDO 2017, CUENTA DE DEPOSITO: CUENTA UNICA DEL TESORO</t>
  </si>
  <si>
    <t>00099021001 DEPOSITO DE EFECTIVO, DEPOSITANTE: ABENOR HERNAN ALFARO ORDOÑEZ, CONCEPTO: DEVOLUCION CURSO DE AYMARA, CUENTA DE DEPOSITO: CUENTA UNICA DEL TESORO</t>
  </si>
  <si>
    <t>00099021001 DEPOSITO DE EFECTIVO, DEPOSITANTE: MARQUEZ PINTO SEVERO ROLANDO, CONCEPTO: DEVOLUCION DE REFRIGERIO, CUENTA DE DEPOSITO: CUENTA UNICA DEL TESORO</t>
  </si>
  <si>
    <t>00020031101 DEPOSITO DE EFECTIVO, DEPOSITANTE: OMAR AUGUSTO CARMONA MALDONADO CI. 9334377 CB., CONCEPTO: DEPOSITÓ DE DEVOLUCION, CUENTA DE DEPOSITO: CUENTA UNICA DEL TESORO</t>
  </si>
  <si>
    <t>00099021001 DEPOSITO DE EFECTIVO, DEPOSITANTE: IVER HUGO RENGIFO TARIFA, CONCEPTO: DEVOLUCION DE PASAJES, CUENTA DE DEPOSITO: CUENTA UNICA DEL TESORO</t>
  </si>
  <si>
    <t>00597012001 DEP.DE CHEQ.AJENOS,RET.DE CAM.,CONCEPTO: SUELDOS,DEP.: YACIMIENTOS DE LITIO BOLIVIANOS , PROCEDENCIA: BANCO UNION S.A., CHEQUE: 60, FECHA DE EMISION:08/02/2018</t>
  </si>
  <si>
    <t>00099021001 DEP.DE CHEQ.AJENOS,RET.DE CAM.,CONCEPTO: FRACCION CC TGN CONCILIACION OCT / 2017,DEP.: NINO SUAREZ - SEGUROS PROVIDA S.A. , PROCEDENCIA: BANCO NACIONAL DE BOLIVIA S.A., CHEQUE: 4350256, FECHA DE EMISION:07/02/2018</t>
  </si>
  <si>
    <t>00099021001 DEPOSITO DE EFECTIVO, DEPOSITANTE: ANA MARIA FLORES DE AQUINO, CONCEPTO: PARA DEPARTAMENTO DE SENASIR, CUENTA DE DEPOSITO: CUENTA UNICA DEL TESORO</t>
  </si>
  <si>
    <t>00099021001 DEPOSITO DE EFECTIVO, DEPOSITANTE: LOURDES ALIAGA ZAPATA, CONCEPTO: DEVOLUCION DE PAGO DE RENTA, CUENTA DE DEPOSITO: CUENTA UNICA DEL TESORO</t>
  </si>
  <si>
    <t>00099021001 DEPOSITO DE EFECTIVO, DEPOSITANTE: GOBIERNO AUTONOMO MUNICIPAL DE PUCARANI, CONCEPTO: DEV.REC.POR CIERRE CONV. MINIST.MEDIO AMBIENTE Y EL G.A.M. PUCARANI, CUENTA DE DEPOSITO: CUENTA UNICA DEL TESORO</t>
  </si>
  <si>
    <t>00099021001 DEPOSITO DE EFECTIVO, DEPOSITANTE: JAVIER ALEJANDRO OSSIO CALDERON, CONCEPTO: DEVOLUCION RECURSOS SEGUN INF PGE-UAI N° 07/2017 UNIDAD AUDITORIA INTERNA, CUENTA DE DEPOSITO: CUENTA UNICA DEL TESORO</t>
  </si>
  <si>
    <t>00099021001 DEPOSITO DE EFECTIVO, DEPOSITANTE: WALDO HUMEREZ VILLALOBOS, CONCEPTO: DEVOLUCION DE VIATICOS VIAJE SANTA CRUZ, CUENTA DE DEPOSITO: CUENTA UNICA DEL TESORO</t>
  </si>
  <si>
    <t>00099021001 DEPOSITO DE EFECTIVO, DEPOSITANTE: GRACE STEFFANI CORICO HUAYTA, CONCEPTO: DEVOLUCION VIATICOS, CUENTA DE DEPOSITO: CUENTA UNICA DEL TESORO</t>
  </si>
  <si>
    <t>00099021001 DEPOSITO DE EFECTIVO, DEPOSITANTE: JUANA PAOLA OCHOA URQUIOLA CI. 4270168 LP., CONCEPTO: DEPOSITÓ UNA DUODECIMA DE AGUINALDO, CUENTA DE DEPOSITO: CUENTA UNICA DEL TESORO</t>
  </si>
  <si>
    <t>00099021001 DEPOSITO DE EFECTIVO, DEPOSITANTE: JAVIER ANTONIO GOZALVEZ LAH, CONCEPTO: PAGO POR FALLECIMIENTO SENASIR DUODECIMAS DE AGUINALDO, CUENTA DE DEPOSITO: CUENTA UNICA DEL TESORO</t>
  </si>
  <si>
    <t>00099021001 DEPOSITO DE EFECTIVO, DEPOSITANTE: VICTORIA CARMEN RIVAS VDA DE COCHI, CONCEPTO: COBROS INDEVIDOS POR NUEVAS NUPCIAS, CUENTA DE DEPOSITO: CUENTA UNICA DEL TESORO</t>
  </si>
  <si>
    <t>00099021001 DEPOSITO DE EFECTIVO, DEPOSITANTE: OLGA PAIVA CRISPIN, CONCEPTO: CREDENCIAL INSTITUCIONAL-PGE, CUENTA DE DEPOSITO: CUENTA UNICA DEL TESORO</t>
  </si>
  <si>
    <t>00099021001 DEPOSITO DE EFECTIVO, DEPOSITANTE: EDGAR ORLANDO NAVARRO OQUENDO, CONCEPTO: DEVOLUCION POR PERCIBIR HABERES INDEVIDOS, CUENTA DE DEPOSITO: CUENTA UNICA DEL TESORO</t>
  </si>
  <si>
    <t>00099021001 DEPOSITO DE EFECTIVO, DEPOSITANTE: LIMBERT QUISPE GUTIERREZ, CONCEPTO: DANDO CUMPLIMIENTO A AUTO FINAL N° 092/17 DJFAB 07-IBA, CUENTA DE DEPOSITO: CUENTA UNICA DEL TESORO</t>
  </si>
  <si>
    <t>00099021001 DEPOSITO DE EFECTIVO, DEPOSITANTE: ROBERTO ALMENDRAS ROCHA JEMIO, CONCEPTO: DEVOLUCION VIATICOS, CUENTA DE DEPOSITO: CUENTA UNICA DEL TESORO</t>
  </si>
  <si>
    <t>00597012001 DEP.DE CHEQ.AJENOS,RET.DE CAM.,CONCEPTO: PAGO DE ENERGIA,DEP.: YACIMIENTOS DE LITIO BOLIVIANOS , PROCEDENCIA: BANCO UNION S.A., CHEQUE: 61, FECHA DE EMISION:14/02/2018</t>
  </si>
  <si>
    <t>00099021001 DEP.DE CHEQ.AJENOS,RET.DE CAM.,CONCEPTO: CARDOZO URIBE AIDEE LOURDES,DEP.: BANCO UNION S.A. , PROCEDENCIA: BANCO UNION S.A., CHEQUE: 154422, FECHA DE EMISION:15/02/2018</t>
  </si>
  <si>
    <t>00099021001 DEP.DE CHEQ.AJENOS,RET.DE CAM.,CONCEPTO: COMPENSACION MENSUAL DE COTIZACIONES,DEP.: FUTURO DE BOLIVIA S.A. AFP , PROCEDENCIA: BANCO DE CREDITO DE BOLIVIA S.A., CHEQUE: 52522, FECHA DE EMISION:15/02/2018</t>
  </si>
  <si>
    <t>00130012002 DEPOSITO DE EFECTIVO, DEPOSITANTE: LUIS FEDERICO MARTINEZ RETAMOZO, CONCEPTO: DEVOLUCION POR GASTOS DE PEAJE, CUENTA DE DEPOSITO: CUENTA UNICA DEL TESORO</t>
  </si>
  <si>
    <t>00099021001 DEPOSITO DE EFECTIVO, DEPOSITANTE: GLADYS DEL CARMEN VARGAS RAMIREZ, CONCEPTO: DEVOLUCION DEUDA, CUENTA DE DEPOSITO: CUENTA UNICA DEL TESORO</t>
  </si>
  <si>
    <t>00099021001 DEPOSITO DE EFECTIVO, DEPOSITANTE: RICARDO MATEO TINTAYA ALVAREZ, CONCEPTO: DEPOSITÓ POR DEVOLUCION DE VIATICOS, CUENTA DE DEPOSITO: CUENTA UNICA DEL TESORO</t>
  </si>
  <si>
    <t>00035031101 DEPOSITO DE EFECTIVO, DEPOSITANTE: ROGELIO DAVID AGUILAR SANCHEZ DE LOZADA, CONCEPTO: DEVOLUCION CORRESPONDIENTE A UN DIA DE HABER, CUENTA DE DEPOSITO: CUENTA UNICA DEL TESORO</t>
  </si>
  <si>
    <t>00099021001 DEPOSITO DE EFECTIVO, DEPOSITANTE: EDGAR JOSE TORREZ MOSQUEIRA, CONCEPTO: DOBLE PERCEPCION, CUENTA DE DEPOSITO: CUENTA UNICA DEL TESORO</t>
  </si>
  <si>
    <t>00099021001 DEPOSITO DE EFECTIVO, DEPOSITANTE: JORGE ALBERTO COSSIO ROCHA, CONCEPTO: REVERSION DE BONO DE SEGURIDAD CIUDADANA, CUENTA DE DEPOSITO: CUENTA UNICA DEL TESORO</t>
  </si>
  <si>
    <t>00099021001 DEPOSITO DE EFECTIVO, DEPOSITANTE: JORGE ALBERTO COSSIO ROCHA, CONCEPTO: REVERSION SUELDO OCTUBRE 2016, CUENTA DE DEPOSITO: CUENTA UNICA DEL TESORO</t>
  </si>
  <si>
    <t>00099021001 DEP.DE CHEQ.AJENOS,RET.DE CAM.,CONCEPTO: ROCHA REYNAGA NEIDA LILIAN,DEP.: BANCO UNION S.A. , PROCEDENCIA: BANCO UNION S.A., CHEQUE: 154424, FECHA DE EMISION:16/02/2018</t>
  </si>
  <si>
    <t>00099021001 DEP.DE CHEQ.AJENOS,RET.DE CAM.,CONCEPTO: ROCHA REYNAGA NEIDA LILIAN,DEP.: BANCO UNION S.A. , PROCEDENCIA: BANCO UNION S.A., CHEQUE: 154425, FECHA DE EMISION:16/02/2018</t>
  </si>
  <si>
    <t>00099021001 DEP.DE CHEQ.AJENOS,RET.DE CAM.,CONCEPTO: ROCHA REYNAGA NEIDA LILIAN,DEP.: BANCO UNION S.A. , PROCEDENCIA: BANCO UNION S.A., CHEQUE: 154426, FECHA DE EMISION:16/02/2018</t>
  </si>
  <si>
    <t>00099021001 DEP.DE CHEQ.AJENOS,RET.DE CAM.,CONCEPTO: DEVOLUCION DE RECURSOS AL TESORO GENERAL POR VIATICOS NO UTILIZADOS DE IVAN AJHUACHO LOPEZ,DEP.: MARIA ANGELICA TARIFA BORDA -ATT , PROCEDENCIA: BANCO UNION S.A., CHEQUE: 5302, FECHA DE EMISION:14/02/2018</t>
  </si>
  <si>
    <t>00099021001 DEPOSITO DE EFECTIVO, DEPOSITANTE: MARIA ANGELICA TARIFA BORDA -ATT, CONCEPTO: REEMBOLSO DEL MONTO POR CAPACITACION NO APROBADO DEL CURSO POLITICAS PUBLICAS CAPACITACION PAGADA, CUENTA DE DEPOSITO: CUENTA UNICA DEL TESORO</t>
  </si>
  <si>
    <t>00099021001 DEPOSITO DE EFECTIVO, DEPOSITANTE: RAMIRO POLO CRUZ, CONCEPTO: DEVOLUCION DE VIATICOS, CUENTA DE DEPOSITO: CUENTA UNICA DEL TESORO</t>
  </si>
  <si>
    <t>00099021001 DEPOSITO DE EFECTIVO, DEPOSITANTE: JEANETTE OLMOS SOTO, CONCEPTO: DEVOLUCION DOBLE PERCEPCION, CUENTA DE DEPOSITO: CUENTA UNICA DEL TESORO</t>
  </si>
  <si>
    <t>00099021001 DEPOSITO DE EFECTIVO, DEPOSITANTE: ERNESTO ROSSELL A PROCURADURIA GRAL DEL ESTADO, CONCEPTO: DUPLICADO CREDENCIAL, CUENTA DE DEPOSITO: CUENTA UNICA DEL TESORO</t>
  </si>
  <si>
    <t>00020031101 DEPOSITO DE EFECTIVO, DEPOSITANTE: ORMAR AUGUSTO CARMONA MALDONADO CI 9334377 CB, CONCEPTO: DEPÓSITO DE DEVOLUCION, CUENTA DE DEPOSITO: CUENTA UNICA DEL TESORO</t>
  </si>
  <si>
    <t>00099021001 DEPOSITO DE EFECTIVO, DEPOSITANTE: FRIDA GLORIA PEREDO MARTINEZ, CONCEPTO: DEVOLUCION HABERES (DOBLE PERCEPCION), CUENTA DE DEPOSITO: CUENTA UNICA DEL TESORO</t>
  </si>
  <si>
    <t>00099021001 DEPOSITO DE EFECTIVO, DEPOSITANTE: ALEJANDRO ACOCHIRI VARGAS, CONCEPTO: DEVOLUCION DE DEUDA, CUENTA DE DEPOSITO: CUENTA UNICA DEL TESORO</t>
  </si>
  <si>
    <t>00020031101 DEPOSITO DE EFECTIVO, DEPOSITANTE: RS. 1 "TTE GRAL GERMAN BUSCH", CONCEPTO: ALIMENTACION RC-IVA, CUENTA DE DEPOSITO: CUENTA UNICA DEL TESORO</t>
  </si>
  <si>
    <t>00099021001 DEPOSITO DE EFECTIVO, DEPOSITANTE: JOBE LIBORIO ROBLES MAMANI, CONCEPTO: DEVOLUCION POR PERCEPCION INDEBIDA, CUENTA DE DEPOSITO: CUENTA UNICA DEL TESORO</t>
  </si>
  <si>
    <t>00099021001 DEPOSITO DE EFECTIVO, DEPOSITANTE: HUGO SAUL GUTIERREZ LEON, CONCEPTO: REVERSION PAGO DE SUELDOS PREVENTIVO N° 69, CUENTA DE DEPOSITO: CUENTA UNICA DEL TESORO</t>
  </si>
  <si>
    <t>00099021001 DEPOSITO DE EFECTIVO, DEPOSITANTE: ANGEL REYNALDO JAUREGUI URQUIOLA, CONCEPTO: LIQUIDACION DE DOBLE PERCEPCION, CUENTA DE DEPOSITO: CUENTA UNICA DEL TESORO</t>
  </si>
  <si>
    <t>00099021001 DEPOSITO DE EFECTIVO, DEPOSITANTE: MINISTERIO DE DEPORTES-LUIS OROZCO ROMERO, CONCEPTO: DEVOL SALDOS NO EJECUTADOS FONDOS EN AVANCE COPA ESTADO PLURINACIONAL SUB 18 3RA VERSION DIC 2017, CUENTA DE DEPOSITO: CUENTA UNICA DEL TESORO</t>
  </si>
  <si>
    <t>00099021001 DEP.DE CHEQ.AJENOS,RET.DE CAM.,CONCEPTO: NAVARRO TABOADA GASTON PABLO,DEP.: BANCO UNION S.A. , PROCEDENCIA: BANCO UNION S.A., CHEQUE: 154432, FECHA DE EMISION:20/02/2018</t>
  </si>
  <si>
    <t>00099021001 DEPOSITO DE EFECTIVO, DEPOSITANTE: DIONICIO JULIAN PACHECO, CONCEPTO: DEV. DOBLE PERCEPCION DE DICIEMBRE 2017 A ENERO 2018 MAS LAS DUODECIMAS DE AGUINALDO, CUENTA DE DEPOSITO: CUENTA UNICA DEL TESORO</t>
  </si>
  <si>
    <t>00266022001 DEPOSITO DE EFECTIVO, DEPOSITANTE: HERNAN PABLO QUISPE QUISPE, CONCEPTO: DEVOLUCION DE REFRIGERIO DE 9 DIAS LABORALES DEL 22 DE JULIO AL 3 DE AGOSTO, CUENTA DE DEPOSITO: CUENTA UNICA DEL TESORO</t>
  </si>
  <si>
    <t>00020031101 DEPOSITO DE EFECTIVO, DEPOSITANTE: EJERCITO DE BOLIVIA, CONCEPTO: DIFERENCIA DE GASTOS, CUENTA DE DEPOSITO: CUENTA UNICA DEL TESORO</t>
  </si>
  <si>
    <t>00099021001 DEPOSITO DE EFECTIVO, DEPOSITANTE: ZULMA CABEZAS SALAZAR, CONCEPTO: CONCEPTO DE DEVOLUCION PAGO DE HEBERES ENERO 2018, CUENTA DE DEPOSITO: CUENTA UNICA DEL TESORO</t>
  </si>
  <si>
    <t>00099021001 DEPOSITO DE EFECTIVO, DEPOSITANTE: MARIA ADRIANA MARISCAL RAMOS, CONCEPTO: DEVOLUCION MINISTERIO DE SALUD Y DEPORTES, CUENTA DE DEPOSITO: CUENTA UNICA DEL TESORO</t>
  </si>
  <si>
    <t>00099021001 DEPOSITO DE EFECTIVO, DEPOSITANTE: PONCIANO LEON LEON, CONCEPTO: REVERSION TOTAL PASAJES VIATICOS Y FLETES, CUENTA DE DEPOSITO: CUENTA UNICA DEL TESORO</t>
  </si>
  <si>
    <t>00099021001 DEPOSITO DE EFECTIVO, DEPOSITANTE: NORAH TEREZA BOHORQUEZ VDA DE GONZALES, CONCEPTO: PAGP POR CONVENIO ENTRE LA SRA NORAH TEREZA BOHORQUEZ VDA DE GONZALES Y EL SENASIR, CUENTA DE DEPOSITO: CUENTA UNICA DEL TESORO</t>
  </si>
  <si>
    <t>00099021001 DEPOSITO DE EFECTIVO, DEPOSITANTE: ARTURO M. ECHALAR RIVERA, CONCEPTO: REEMBOLSO DE FONDOS DE ACUERDO A INFORME OBSERVADO DE CARGOS DE CUENTA, CUENTA DE DEPOSITO: CUENTA UNICA DEL TESORO</t>
  </si>
  <si>
    <t>00099021001 DEPOSITO DE EFECTIVO, DEPOSITANTE: ROBER SEJAS BERNAL - INSA, CONCEPTO: REVERSION, CUENTA DE DEPOSITO: CUENTA UNICA DEL TESORO</t>
  </si>
  <si>
    <t>00099021001 DEPOSITO DE EFECTIVO, DEPOSITANTE: GASTON HERRERA LOZADA - INSA, CONCEPTO: REVERSION, CUENTA DE DEPOSITO: CUENTA UNICA DEL TESORO</t>
  </si>
  <si>
    <t>00099021001 DEPOSITO DE EFECTIVO, DEPOSITANTE: ALEX GOMEZ CLAROS - INSA, CONCEPTO: REVERSION, CUENTA DE DEPOSITO: CUENTA UNICA DEL TESORO</t>
  </si>
  <si>
    <t>00099021001 DEPOSITO DE EFECTIVO, DEPOSITANTE: IRENE BALLADARES VELASQUEZ, CONCEPTO: DEVOLUCION AL SENASIR ( COACTIVO SOCIAL ), CUENTA DE DEPOSITO: CUENTA UNICA DEL TESORO</t>
  </si>
  <si>
    <t>00099021001 DEP.DE CHEQ.AJENOS,RET.DE CAM.,CONCEPTO: GIRO: MEJIA IVONNE MARLENE JORDAN DE,DEP.: BANCO UNION S.A. , PROCEDENCIA: BANCO UNION S.A., CHEQUE: 154434, FECHA DE EMISION:22/02/2018</t>
  </si>
  <si>
    <t>00291014345 DEP.DE CHEQ.AJENOS,RET.DE CAM.,CONCEPTO: DEVOLUCION SALDO,DEP.: ADMINISTRADORA BOLIVIANA DE CARRETERAS , PROCEDENCIA: BANCO DE CREDITO DE BOLIVIA S.A., CHEQUE: 2861, FECHA DE EMISION:15/02/2018</t>
  </si>
  <si>
    <t>00099021001 DEPOSITO DE EFECTIVO, DEPOSITANTE: MARINA LOZADA VDA DE MICHEL, CONCEPTO: ABONO INDEBIDO ROMULO MICHEL HERVAS, CUENTA DE DEPOSITO: CUENTA UNICA DEL TESORO</t>
  </si>
  <si>
    <t>00099021001 DEPOSITO DE EFECTIVO, DEPOSITANTE: LUCIA HOYOS MERCADO, CONCEPTO: DEVOLUCION IMPORTE PASAJE AEREO LA PAZ-SANTA CRUZ, CUENTA DE DEPOSITO: CUENTA UNICA DEL TESORO</t>
  </si>
  <si>
    <t>00099021001 DEPOSITO DE EFECTIVO, DEPOSITANTE: DAVID BALBOA MAMANI, CONCEPTO: DEVOLUCION DOBLE PERCEPCION DEL MES FEBRERO, CUENTA DE DEPOSITO: CUENTA UNICA DEL TESORO</t>
  </si>
  <si>
    <t>00020031101 DEPOSITO DE EFECTIVO, DEPOSITANTE: BARRIENTOS LIZON DEREK MARCELO, CONCEPTO: REVERSION DE VIATICOS - FUENTE 11 TGN (C-31 SIGEP), CUENTA DE DEPOSITO: CUENTA UNICA DEL TESORO</t>
  </si>
  <si>
    <t>00099021001 DEPOSITO DE EFECTIVO, DEPOSITANTE: YOLANDA LILIANA GONZALES RIOS, CONCEPTO: DEVOLUCION DE HABERES MES ENERO 2018, CUENTA DE DEPOSITO: CUENTA UNICA DEL TESORO</t>
  </si>
  <si>
    <t>00099021001 DEPOSITO DE EFECTIVO, DEPOSITANTE: YOLANDA LILIANA GONZALES RIOS, CONCEPTO: DEVOLUCION DE HABERES MES DICIEMBRE 2017, CUENTA DE DEPOSITO: CUENTA UNICA DEL TESORO</t>
  </si>
  <si>
    <t>00099021001 DEP.DE CHEQ.AJENOS,RET.DE CAM.,CONCEPTO: DEVOLUCION DE RECURSOS,DEP.: AGENCIA NACIONAL DE HIDROCARBUROS , PROCEDENCIA: BANCO UNION S.A., CHEQUE: 4920, FECHA DE EMISION:21/02/2018</t>
  </si>
  <si>
    <t>00099021001 DEP.DE CHEQ.AJENOS,RET.DE CAM.,CONCEPTO: DEVOLUCION DE RECURSOS,DEP.: AGENCIA NACIONAL DE HIDROCARBUROS , PROCEDENCIA: BANCO UNION S.A., CHEQUE: 4918, FECHA DE EMISION:19/02/2018</t>
  </si>
  <si>
    <t>00020031101 DEPOSITO DE EFECTIVO, DEPOSITANTE: BAT. PROD. IV " E. VICTOR ", CONCEPTO: REVERSION POR MATERIAL, CUENTA DE DEPOSITO: CUENTA UNICA DEL TESORO</t>
  </si>
  <si>
    <t>00099021001 DEPOSITO DE EFECTIVO, DEPOSITANTE: NICOLAS ROJAS FLORES, CONCEPTO: DOBLE PERCEPCION, OCTUBRE 2017 A FEBRERO 2018 MAS DUODECIMAS DE AGUINALDO, CUENTA DE DEPOSITO: CUENTA UNICA DEL TESORO</t>
  </si>
  <si>
    <t>00099021001 DEPOSITO DE EFECTIVO, DEPOSITANTE: RIGOBERTO APAZA ALARCON, CONCEPTO: DEVOLUCION DE MONTO PARA COMBUSTIBLE, CUENTA DE DEPOSITO: CUENTA UNICA DEL TESORO</t>
  </si>
  <si>
    <t>00099021001 DEPOSITO DE EFECTIVO, DEPOSITANTE: ROSENDO MENDOZA CUSICANQUI, CONCEPTO: COMPROMISO DE DEVOLUCION DE DEUDA POR DOBLE PERCEPCION, CUENTA DE DEPOSITO: CUENTA UNICA DEL TESORO</t>
  </si>
  <si>
    <t>00020011103 DEPOSITO DE EFECTIVO, DEPOSITANTE: ROMULO MAMANI TIÑINI, CONCEPTO: REVERSION PASAJES PREV 8274 CARGO CTA, CUENTA DE DEPOSITO: CUENTA UNICA DEL TESORO</t>
  </si>
  <si>
    <t>00099021001 DEPOSITO DE EFECTIVO, DEPOSITANTE: RITA PAULINA JIMENEZ HUANCOLLO, CONCEPTO: COBRO INDEBIDO NUEVAS NUPCIAS, CUENTA DE DEPOSITO: CUENTA UNICA DEL TESORO</t>
  </si>
  <si>
    <t>00099021001 DEPOSITO DE EFECTIVO, DEPOSITANTE: ALFONSO VALENCIA CESPEDES, CONCEPTO: REVERSION, CUENTA DE DEPOSITO: CUENTA UNICA DEL TESORO</t>
  </si>
  <si>
    <t>00099021001 DEPOSITO DE EFECTIVO, DEPOSITANTE: JESUS REYNALDO LIMA MAMANI CI. 6800126LP, CONCEPTO: REVERSION BONO AL CARGO NOVIEMBRE 2017, CUENTA DE DEPOSITO: CUENTA UNICA DEL TESORO</t>
  </si>
  <si>
    <t>00099021001 DEPOSITO DE EFECTIVO, DEPOSITANTE: LUIS MENCIAS SURCO, CONCEPTO: DEVOLUCION DE DOBLE PERCEPCION, CUENTA DE DEPOSITO: CUENTA UNICA DEL TESORO</t>
  </si>
  <si>
    <t>00035031101 DEPOSITO DE EFECTIVO, DEPOSITANTE: RENE FERNANDO GONZALEZ MICHEL, CONCEPTO: DEVOLUCION A MEDIO DIA DE HABER, CUENTA DE DEPOSITO: CUENTA UNICA DEL TESORO</t>
  </si>
  <si>
    <t>00099021001 DEP.DE CHEQ.AJENOS,RET.DE CAM.,CONCEPTO: PAGO INCAPACIDADES TEMPORALES REEMBOLSO MIN DE ECONOMIA Y FIANZAS PUBLICAS,DEP.: CAJA NACIONAL DE SALUD , PROCEDENCIA: BANCO UNION S.A., CHEQUE: 14910, FECHA DE EMISION:26/02/2018</t>
  </si>
  <si>
    <t>00099021001 DEPOSITO DE EFECTIVO, DEPOSITANTE: OSCAR VLADIMIR REYES, CONCEPTO: DEPOSITÓ REVERSION PASAJES PREVENTIVO N° 8653 / 17 N° DE CARGO DE CUENTA, CUENTA DE DEPOSITO: CUENTA UNICA DEL TESORO</t>
  </si>
  <si>
    <t>00099021001 DEPOSITO DE EFECTIVO, DEPOSITANTE: ESPINOZA VACA R. ORLANDO, CONCEPTO: DEVOLUCION DE PASAJES, CUENTA DE DEPOSITO: CUENTA UNICA DEL TESORO</t>
  </si>
  <si>
    <t>00099021001 DEPOSITO DE EFECTIVO, DEPOSITANTE: OVANDO CANDIA JOSE ANTONIO, CONCEPTO: DEVOLUCION DE PASAJES, CUENTA DE DEPOSITO: CUENTA UNICA DEL TESORO</t>
  </si>
  <si>
    <t>00099021001 DEPOSITO DE EFECTIVO, DEPOSITANTE: MARTINEZ MONTOYA JUAN MANUEL, CONCEPTO: DEVOLUCION DE PASAJES, CUENTA DE DEPOSITO: CUENTA UNICA DEL TESORO</t>
  </si>
  <si>
    <t>00099021001 DEPOSITO DE EFECTIVO, DEPOSITANTE: ALDO FABIANY CAMACHO ALVIZ, CONCEPTO: DEVOLUCION DE VIATICOS, CUENTA DE DEPOSITO: CUENTA UNICA DEL TESORO</t>
  </si>
  <si>
    <t>00099021001 DEPOSITO DE EFECTIVO, DEPOSITANTE: TCNL CESAR DAVID FERNANDEZ SUAREZ, CONCEPTO: REVERSION PASAJES PREV N° 2862/17 CARGO DE CUENTA, CUENTA DE DEPOSITO: CUENTA UNICA DEL TESORO</t>
  </si>
  <si>
    <t>00099021001 DEPOSITO DE EFECTIVO, DEPOSITANTE: RUBEN PRADO ARISPE, CONCEPTO: DEVOLUCION DE HABERES DE ACUERDO A INF N° EX/EP 13, CUENTA DE DEPOSITO: CUENTA UNICA DEL TESORO</t>
  </si>
  <si>
    <t>00099021001 DEP.DE CHEQ.AJENOS,RET.DE CAM.,CONCEPTO: PERALTA CABALLERO JOSE MAURICIO ENRIQUE,DEP.: BANCO UNION S.A. , PROCEDENCIA: BANCO UNION S.A., CHEQUE: 154440, FECHA DE EMISION:27/02/2018</t>
  </si>
  <si>
    <t>00099021001 DEPOSITO DE EFECTIVO, DEPOSITANTE: RODO ROJAS GUZMAN, CONCEPTO: DEP. DE UNA (DUODECIMA) DE AGUINALDO, CUENTA DE DEPOSITO: CUENTA UNICA DEL TESORO</t>
  </si>
  <si>
    <t>00593019201 DEPOSITO DE EFECTIVO, DEPOSITANTE: EMPRESA ESTATAL YACANA, CONCEPTO: DEVOLUCION PAGO EN DEMASIA AGUINALDO GESTION 2017 JERRY EYZAGUIRRE, CUENTA DE DEPOSITO: CUENTA UNICA DEL TESORO</t>
  </si>
  <si>
    <t>00099021001 DEPOSITO DE EFECTIVO, DEPOSITANTE: LUIS FERNANDO ZABALA FLORES, CONCEPTO: DEVOLUCION HABERES DIC./2017 LUIS FERNANDO ZABALA FLORES PLANILLA 207 C-31 N° 1209, CUENTA DE DEPOSITO: CUENTA UNICA DEL TESORO</t>
  </si>
  <si>
    <t>00212082001 DEPOSITO DE EFECTIVO, DEPOSITANTE: JUAN CARLOS QUISPE CHAMBI, CONCEPTO: DEVOLUCION DE GASTOS OPERATIVOS, CUENTA DE DEPOSITO: CUENTA UNICA DEL TESORO</t>
  </si>
  <si>
    <t>00593019201 DEP.DE CHEQ.AJENOS,RET.DE CAM.,CONCEPTO: REEMBOLSO POR BAJAS MEDICAS DE LA CAJA DE SALUD CORDES A LA EMP. ESTATAL YACANA,DEP.: CAJA DE SALUD CORDES , PROCEDENCIA: BANCO UNION S.A., CHEQUE: 7147, FECHA DE EMISION:22/02/2018</t>
  </si>
  <si>
    <t>00099021001 DEP.DE CHEQ.AJENOS,RET.DE CAM.,CONCEPTO: REEMBOLSO POR BAJAS MEDICAS DE LA CAJA DE SALUD CORDES AL MIN.DE MEDIO AMBIENTE Y AGUA,DEP.: CAJA DE SALUD CORDES , PROCEDENCIA: BANCO UNION S.A., CHEQUE: 7146, FECHA DE EMISION:22/02/2018</t>
  </si>
  <si>
    <t>00099021001 DEP.DE CHEQ.AJENOS,RET.DE CAM.,CONCEPTO: REEMBOLSO POR BAJAS MEDICAS DE LA CAJA DE SALUD CORDES AL SERV. PARA LA PREVENCION DE TORTURA-SEPRET,DEP.: CAJA DE SALUD CORDES , PROCEDENCIA: BANCO UNION S.A., CHEQUE: 7145, FECHA DE EMISION:22/02/2018</t>
  </si>
  <si>
    <t>00099021001 DEP.DE CHEQ.AJENOS,RET.DE CAM.,CONCEPTO: REEMBOLSO POR BAJAS MEDICAS DE LA CAJA DE SALUD CORDES A LA AGENCIA BOLIVIANA DE ENERGIA NUCLEAR,DEP.: CAJA DE SALUD CORDES , PROCEDENCIA: BANCO UNION S.A., CHEQUE: 7144, FECHA DE EMISION:22/02/2018</t>
  </si>
  <si>
    <t>00099021001 DEP.DE CHEQ.AJENOS,RET.DE CAM.,CONCEPTO: REEMBOLSO BAJAS MEDICAS CAJA DE SALUD CORDES A LA AUT. DE REG.Y FISC.DE TELECOMUNICACIONES Y TRANSP.,DEP.: CAJA DE SALUD CORDES , PROCEDENCIA: BANCO UNION S.A., CHEQUE: 7156, FECHA DE EMISION:22/02/2018</t>
  </si>
  <si>
    <t>00099021001 DEP.DE CHEQ.AJENOS,RET.DE CAM.,CONCEPTO: REEMBOLSO POR BAJAS MEDICAS DE LA CAJA DE SALUD CORDES AL MINISTERIO DE DEPORTES,DEP.: CAJA DE SALUD CORDES , PROCEDENCIA: BANCO UNION S.A., CHEQUE: 7135, FECHA DE EMISION:22/02/2018</t>
  </si>
  <si>
    <t>00099021001 DEPOSITO DE EFECTIVO, DEPOSITANTE: MARIA JESUS HOYOS CASTRO, CONCEPTO: COBRO INDEBIDO POR SEGUNDAS NUPCIAS, CUENTA DE DEPOSITO: CUENTA UNICA DEL TESORO</t>
  </si>
  <si>
    <t>00099021001 DEPOSITO DE EFECTIVO, DEPOSITANTE: ELISEO ROJAS PINTO, CONCEPTO: DEVOLUCION 1 DIA DE REFRIGERIO, CUENTA DE DEPOSITO: CUENTA UNICA DEL TESORO</t>
  </si>
  <si>
    <t>00291012006 DEPOSITO DE EFECTIVO, DEPOSITANTE: OFICINA CENTRAL ABC, CONCEPTO: DEVOLUCION DE SALDO VIATICOS, CUENTA DE DEPOSITO: CUENTA UNICA DEL TESORO</t>
  </si>
  <si>
    <t>00099021001 DEPOSITO DE EFECTIVO, DEPOSITANTE: RENE CLEMENTE ALARCON AYALA, CONCEPTO: COMPROMISO DE DEVOLUCION DE DEUDA, CUENTA DE DEPOSITO: CUENTA UNICA DEL TESORO</t>
  </si>
  <si>
    <t>00130012002 DEPOSITO DE EFECTIVO, DEPOSITANTE: ELIZABETH GLADYS CHAVEZ VALDEZ, CONCEPTO: DEVOLUCION POR GASTOS, CUENTA DE DEPOSITO: CUENTA UNICA DEL TESORO</t>
  </si>
  <si>
    <t>00099021001 DEPOSITO DE EFECTIVO, DEPOSITANTE: DAVID BERNABE CALLISAYA QUISPE, CONCEPTO: SANCION CON LA SUSP DE FUNC SIN GOCE DE HABERES DE 15 DIAS (RES. N° 034/2014 EN GRADO DE REVISION), CUENTA DE DEPOSITO: CUENTA UNICA DEL TESORO</t>
  </si>
  <si>
    <t>CONCILIADO_PARCIAL</t>
  </si>
  <si>
    <t>'TRANSFERENCIA'||RECIBIDA DEL EXTERIOR SEGUN MENSAJES SWIFT N°01602-01605 (REM. EXT.) DE FECHA 02-02-2018 POR DESEMBOLSO DE CAF PRESTAMO CFA005544 PROG. AGUA SANEAMIENTO Y DRENAJE. LIBRETA N° 00086017004 MMAYA USD VRHR CAF 5544 PROG.AGUA SANEAMIENTO Y DRENAJE</t>
  </si>
  <si>
    <t>'TRANSFERENCIA'||RECIBIDA DEL EXTERIOR SEGUN MENSAJES SWIFT N°01602-01605 (REM. EXT.) DE FECHA 02-02-2018 POR DESEMBOLSO DE CAF PRESTAMO CFA005544 PROG. AGUA SANEAMIENTO Y DRENAJE. LIBRETA N° 00086017004 MMAYA USD VRHR CAF5544 PROG.AGUA SANEAMIENTO Y DRENAJE (UTILES DE ESCRITORIO)</t>
  </si>
  <si>
    <t>AJUSTE COMPLEMENTARIO POR REVALORIZACION SALDOS DE ACTIVOS DE RESERVA Y OBLIGACIONES MONEDA EXTRANJERA (DOLARES) Saldo MO = -995481747.34 ;Bs/Mo: 6.86000000000 ;Saldo Bs: -6829004786.74</t>
  </si>
  <si>
    <t>AJUSTE COMPLEMENTARIO POR REVALORIZACION SALDOS DE ACTIVOS DE RESERVA Y OBLIGACIONES MONEDA EXTRANJERA (DOLARES) Saldo MO = -994424207.58 ;Bs/Mo: 6.86000000000 ;Saldo Bs: -6821750063.99</t>
  </si>
  <si>
    <t>AJUSTE COMPLEMENTARIO POR REVALORIZACION SALDOS DE ACTIVOS DE RESERVA Y OBLIGACIONES MONEDA EXTRANJERA (DOLARES) Saldo MO = -961721867.72 ;Bs/Mo: 6.86000000000 ;Saldo Bs: -6597412012.55</t>
  </si>
  <si>
    <t>'TRANSFERENCIA'||TRANSFERENCIA RECIBIDA DEL EXTERIOR SEGÚN MENSAJES SWIFT NOS. 2267-2258 (REM.EXT.) DE FECHA 16-02-2018, VALOR 16-02-2018 AYUDA HUMANITARIA LIBRETA N° 00099021001 TGN-RECURSOS ORDINARIOS-DOLARES (5970)</t>
  </si>
  <si>
    <t>AJUSTE COMPLEMENTARIO POR REVALORIZACION SALDOS DE ACTIVOS DE RESERVA Y OBLIGACIONES MONEDA EXTRANJERA (DOLARES) Saldo MO = -960590167.56 ;Bs/Mo: 6.86000000000 ;Saldo Bs: -6589648549.47</t>
  </si>
  <si>
    <t>AJUSTE COMPLEMENTARIO POR REVALORIZACION SALDOS DE ACTIVOS DE RESERVA Y OBLIGACIONES MONEDA EXTRANJERA (DOLARES) Saldo MO = -954959523.96 ;Bs/Mo: 6.86000000000 ;Saldo Bs: -6551022334.35</t>
  </si>
  <si>
    <t>00099037019 DEPOSITO DE EFECTIVO, DEPOSITANTE: TITO BERROCAL CASTILLO, CONCEPTO: REPOSICION UTILES DE ESCRITORIO, CUENTA DE DEPOSITO: CUENTA UNICA DEL TESORO EN DOLARES AMERICANOS</t>
  </si>
  <si>
    <t>AJUSTE COMPLEMENTARIO POR REVALORIZACION SALDOS DE ACTIVOS DE RESERVA Y OBLIGACIONES MONEDA EXTRANJERA (DOLARES) Saldo MO = -921173344.87 ;Bs/Mo: 6.86000000000 ;Saldo Bs: -6319249145.82</t>
  </si>
  <si>
    <t>NUMERO DE LIBRETACUT: 00291012001 OPERACIÓN E46 TRANSFERENCIA DEL SISTEMA FINANCIERO POR CUENTA DE TERCEROS A LA CUT EN DOLARES AMERICANOS ABONAR AL BCB CUENTA UNICA DEL TESORO EN DOLARES NRO.5970034001 LIBRETA 00291012001 CON LA DENOMINACION US ABC OTROS RECURSOS ESPECIFICOS DE ACUERDO A SOLICITUD</t>
  </si>
  <si>
    <t>00099021001 DEP.DE CHEQ.AJENOS,RET.DE CAM.,CONCEPTO: DEVOLUCION ASISTENCIA TECNICA-FONDESIF,DEP.: FUNDACION SARTAWI , PROCEDENCIA: BANCO UNION S.A., CHEQUE: 182, FECHA DE EMISION:22/02/2018</t>
  </si>
  <si>
    <t>AJUSTE COMPLEMENTARIO POR REVALORIZACION SALDOS DE ACTIVOS DE RESERVA Y OBLIGACIONES MONEDA EXTRANJERA (DOLARES) Saldo MO = -929548752.48 ;Bs/Mo: 6.86000000000 ;Saldo Bs: -6376704442.02</t>
  </si>
  <si>
    <t>AJUSTE COMPLEMENTARIO POR REVALORIZACION SALDOS DE ACTIVOS DE RESERVA Y OBLIGACIONES MONEDA EXTRANJERA (DOLARES) Saldo MO = -924361817.26 ;Bs/Mo: 6.86000000000 ;Saldo Bs: -6341122066.38</t>
  </si>
  <si>
    <t>TRANSFERENCIA DE FONDOS S/G CITE N°||FSF ADM 007/18 DEL FONDESIF RECIBIDA EN LA FECHA (TRAM-TSO-1029) REF: TRANSFERENCIA DE FONDOS POR DEVOLUCION A LA CUT DE SALDOS NO UTILIZADOS POR GASTOS DE PROTOCOLIZACION DEL TGN VII ABONO EN LA LIB. N° 00099021001 TGN RECURSOS ORDINARIOS DOLARES AMERICANOS</t>
  </si>
  <si>
    <t>De: 00153012001 A:00099021001 TRASPASO A SOLICITUD DEL OBSERVATORIO PLURINACIONAL DE CALIDAD EDUCATIVA S/G CITE: NE.:/OPCE/DE 016/2018 EN EL MARCO DE LA NOTA CITE: MEFP/VPCF/DGCF/UCCF/Nº043/2018, 6-3286-R.</t>
  </si>
  <si>
    <t>De: 00153018001 A:00099021001 TRASPASO A SOLICITUD DEL OBSERVATORIO PLURINACIONAL DE CALIDAD EDUCATIVA S/G CITE: NE.:/OPCE/DE 016/2018 EN EL MARCO DE LA NOTA CITE: MEFP/VPCF/DGCF/UCCF/Nº043/2018, HR 6-3286-R.</t>
  </si>
  <si>
    <t>De: 00225024301 A:00099021001 Traspaso de la Libreta N°00225024301 SENASBA-BS. PROGRAMA RURAL -BID 2597 a solicitud del SENASBA según Cite: SENASBA/DGE/NE/N°148/2018, en virtud al cierre del préstamo BID-2597/BL-BO"PROGRAMA DE AGUA POTABLE</t>
  </si>
  <si>
    <t>B16012760002</t>
  </si>
  <si>
    <t>00099021001 DEP.DE CHEQ.AJENOS,RET.DE CAM.,CONCEPTO: SEDES - DEVOLUCION INCAPACIDAD TEMP. - DIC / 17,DEP.: CAJA PETROLERA DE SALUD , PROCEDENCIA: BANCO UNION S.A., CHEQUE: 12865, FECHA DE EMISION:01/03/2018</t>
  </si>
  <si>
    <t>B16012770002</t>
  </si>
  <si>
    <t>00597012001 DEP.DE CHEQ.AJENOS,RET.DE CAM.,CONCEPTO: PAGO DE SUELDOS,DEP.: YACIMIENTOS DE LITIO BOLIVIANOS , PROCEDENCIA: BANCO UNION S.A., CHEQUE: 62, FECHA DE EMISION:01/03/2018</t>
  </si>
  <si>
    <t>O16011470002</t>
  </si>
  <si>
    <t>00099021001 DEPOSITO DE EFECTIVO, DEPOSITANTE: CYNTIA GUTIERREZ VALDIVIA, CONCEPTO: PARA EL COBRO DE SUELDO DEL MAGISTERIO, CUENTA DE DEPOSITO: CUENTA UNICA DEL TESORO</t>
  </si>
  <si>
    <t>O16011490002</t>
  </si>
  <si>
    <t>00099021001 DEPOSITO DE EFECTIVO, DEPOSITANTE: AUTORIDAD DE FISCALIZACION DEL JUEGO, CONCEPTO: POR INCAPACIDAD TEMPORAL NOVIEMBRE 2017, CUENTA DE DEPOSITO: CUENTA UNICA DEL TESORO</t>
  </si>
  <si>
    <t>O16011800002</t>
  </si>
  <si>
    <t>O16011820002</t>
  </si>
  <si>
    <t>O16011910002</t>
  </si>
  <si>
    <t>00099021001 DEPOSITO DE EFECTIVO, DEPOSITANTE: MARIA DEL CARMEN CAMACHO ALDANA, CONCEPTO: DEVOLUCION POR DOBLE PERCEPCION, CUENTA DE DEPOSITO: CUENTA UNICA DEL TESORO</t>
  </si>
  <si>
    <t>O16012420002</t>
  </si>
  <si>
    <t>O16012470002</t>
  </si>
  <si>
    <t>O16012490002</t>
  </si>
  <si>
    <t>O16012860002</t>
  </si>
  <si>
    <t>00099021001 DEPOSITO DE EFECTIVO, DEPOSITANTE: RUDY ROBERTO MAMANI QUISBERT, CONCEPTO: DEVOLUCION DE AGUINALDO 2017 UPEA, CUENTA DE DEPOSITO: CUENTA UNICA DEL TESORO</t>
  </si>
  <si>
    <t>O16013110002</t>
  </si>
  <si>
    <t>B16015840002</t>
  </si>
  <si>
    <t>00287102001 DEP.DE CHEQ.AJENOS,RET.DE CAM.,CONCEPTO: REVERSION C-31 N° 21 SCZ,DEP.: F.P.S. - OFICINA CENTRAL , PROCEDENCIA: BANCO UNION S.A., CHEQUE: 768, FECHA DE EMISION:28/02/2018</t>
  </si>
  <si>
    <t>O16015590002</t>
  </si>
  <si>
    <t>00099021001 DEPOSITO DE EFECTIVO, DEPOSITANTE: LOURDES ALIAGA ZAPATA, CONCEPTO: DOBLE PERCEPCION DEL MES, CUENTA DE DEPOSITO: CUENTA UNICA DEL TESORO</t>
  </si>
  <si>
    <t>O16016090002</t>
  </si>
  <si>
    <t>00099021001 DEPOSITO DE EFECTIVO, DEPOSITANTE: NANCY VDA DE PINTO, CONCEPTO: DEVOLUCION, CUENTA DE DEPOSITO: CUENTA UNICA DEL TESORO</t>
  </si>
  <si>
    <t>O16016530002</t>
  </si>
  <si>
    <t>00099021001 DEPOSITO DE EFECTIVO, DEPOSITANTE: WALDO FLORENTINO YAPU MACHICADO, CONCEPTO: DEVOLUCION DE DEUDA, CUENTA DE DEPOSITO: CUENTA UNICA DEL TESORO</t>
  </si>
  <si>
    <t>O16017040002</t>
  </si>
  <si>
    <t>00099021001 DEPOSITO DE EFECTIVO, DEPOSITANTE: DENNIS VINO CARRILLO ATT, CONCEPTO: DEVOLUCION INACISTENCIA CURSO CENCAP, CUENTA DE DEPOSITO: CUENTA UNICA DEL TESORO</t>
  </si>
  <si>
    <t>O16017340002</t>
  </si>
  <si>
    <t>00099021001 DEPOSITO DE EFECTIVO, DEPOSITANTE: GERONIMO MAYTA ROMERO, CONCEPTO: CONVENIO DE PAGO `POR COBRO INDEVIDO N 029-17, CUENTA DE DEPOSITO: CUENTA UNICA DEL TESORO</t>
  </si>
  <si>
    <t>O16017350002</t>
  </si>
  <si>
    <t>B16021400002</t>
  </si>
  <si>
    <t>00099021001 DEP.DE CHEQ.AJENOS,RET.DE CAM.,CONCEPTO: RESTITUCION AL BCB EJECUCION DE BOLETA DE GARANTIA POR INCUMPLIMIENTO DE CONTRATO,DEP.: MINISTERIO DE GOBIERNO UELICN , PROCEDENCIA: BANCO UNION S.A., CHEQUE: 7801, FECHA DE EMISION:28/02/2018</t>
  </si>
  <si>
    <t>O16020300002</t>
  </si>
  <si>
    <t>O16020350002</t>
  </si>
  <si>
    <t>O16020440002</t>
  </si>
  <si>
    <t>00099021001 DEPOSITO DE EFECTIVO, DEPOSITANTE: AIDA M. VDA DE ROSSO, CONCEPTO: CONVENIO DE PAGO 00916, CUENTA DE DEPOSITO: CUENTA UNICA DEL TESORO</t>
  </si>
  <si>
    <t>O16020910002</t>
  </si>
  <si>
    <t>O16021120002</t>
  </si>
  <si>
    <t>O16021320002</t>
  </si>
  <si>
    <t>00099021001 DEPOSITO DE EFECTIVO, DEPOSITANTE: JANNET VILLARROEL RIVERA, CONCEPTO: REVERSION REFRIGERIO PREV. 968/18, CUENTA DE DEPOSITO: CUENTA UNICA DEL TESORO</t>
  </si>
  <si>
    <t>O16021360002</t>
  </si>
  <si>
    <t>00099021001 DEPOSITO DE EFECTIVO, DEPOSITANTE: CECILIA FLORES DE CEÑI, CONCEPTO: COBRO INDEBIDO DE SENASIR DEL MES DE MARZO, CUENTA DE DEPOSITO: CUENTA UNICA DEL TESORO</t>
  </si>
  <si>
    <t>O16021380002</t>
  </si>
  <si>
    <t>00099021001 DEPOSITO DE EFECTIVO, DEPOSITANTE: ANTONIO PACORICONA QUISPE, CONCEPTO: POR DOBLE COBRO PERCEPCION FPS, CUENTA DE DEPOSITO: CUENTA UNICA DEL TESORO</t>
  </si>
  <si>
    <t>O16021450002</t>
  </si>
  <si>
    <t>O16021890002</t>
  </si>
  <si>
    <t>O16022800002</t>
  </si>
  <si>
    <t>00099021001 DEPOSITO DE EFECTIVO, DEPOSITANTE: CEFERINA CELIA PEREZ CHUCA, CONCEPTO: DEVOLUCION POR EL COBRO INDEBIDO, CUENTA DE DEPOSITO: CUENTA UNICA DEL TESORO</t>
  </si>
  <si>
    <t>O16023110002</t>
  </si>
  <si>
    <t>00099021001 DEPOSITO DE EFECTIVO, DEPOSITANTE: FLORA RODRIGUEZ SIRPA, CONCEPTO: DEVOLUCION COBRO INDEBIDO, CUENTA DE DEPOSITO: CUENTA UNICA DEL TESORO</t>
  </si>
  <si>
    <t>O16023360002</t>
  </si>
  <si>
    <t>O16023530002</t>
  </si>
  <si>
    <t>B16026210002</t>
  </si>
  <si>
    <t>00046181101 DEP.DE CHEQ.AJENOS,RET.DE CAM.,CONCEPTO: REVERSION DE FONDOS,DEP.: MINISTERIO DE SALUD , PROCEDENCIA: BANCO UNION S.A., CHEQUE: 12491, FECHA DE EMISION:28/02/2018</t>
  </si>
  <si>
    <t>B16026570002</t>
  </si>
  <si>
    <t>00099021001 DEP.DE CHEQ.AJENOS,RET.DE CAM.,CONCEPTO: DEVOLUCION DE CC NO COBRADA NOVIEMBRE Y AGUINALDO 2017,DEP.: LA VITALICIA SEGUROS Y REASEGUROS DE VIDA S.A. , PROCEDENCIA: BANCO BISA S.A., CHEQUE: 46177, FECHA DE EMISION:06/03/2018</t>
  </si>
  <si>
    <t>O16025660002</t>
  </si>
  <si>
    <t>00047297001 DEPOSITO DE EFECTIVO, DEPOSITANTE: JUAN JOSE APARICIO PORRES, CONCEPTO: DEVOLUCION DE DOS DIAS DE HABER MAR / 17, CUENTA DE DEPOSITO: CUENTA UNICA DEL TESORO</t>
  </si>
  <si>
    <t>O16025860002</t>
  </si>
  <si>
    <t>00099021001 DEPOSITO DE EFECTIVO, DEPOSITANTE: OFEP, CONCEPTO: PAGO CONSUMO DE AGUA POTABLE CORRESPONDIENTE A LOS MESES DE ENERO Y FEBRERO DE 2018, CUENTA DE DEPOSITO: CUENTA UNICA DEL TESORO</t>
  </si>
  <si>
    <t>O16026030002</t>
  </si>
  <si>
    <t>O16027370002</t>
  </si>
  <si>
    <t>00099021001 DEPOSITO DE EFECTIVO, DEPOSITANTE: SEDES LA PAZ, CONCEPTO: DEVOLUCION POR DOBLE PERCEPCION DE HABERES, CUENTA DE DEPOSITO: CUENTA UNICA DEL TESORO</t>
  </si>
  <si>
    <t>O16027400002</t>
  </si>
  <si>
    <t>O16027550002</t>
  </si>
  <si>
    <t>00212014306 DEPOSITO DE EFECTIVO, DEPOSITANTE: LUIS HORACIO PLAZA CHUQUIMIA CI. 4744604 LP., CONCEPTO: DEVOLUCION DE HABERES GESTION 2017, CUENTA DE DEPOSITO: CUENTA UNICA DEL TESORO</t>
  </si>
  <si>
    <t>O16027870002</t>
  </si>
  <si>
    <t>O16029290002</t>
  </si>
  <si>
    <t>00099021001 DEPOSITO DE EFECTIVO, DEPOSITANTE: FREDDY HUMBERTO VASQUEZ SANDOVAL, CONCEPTO: DEVOLUCION DE DEUDA SENASIR, CUENTA DE DEPOSITO: CUENTA UNICA DEL TESORO</t>
  </si>
  <si>
    <t>O16029530002</t>
  </si>
  <si>
    <t>O16030480002</t>
  </si>
  <si>
    <t>00099021001 DEPOSITO DE EFECTIVO, DEPOSITANTE: OFICINA CENTRAL ABC, CONCEPTO: DEVOLUCION DE SALDO VIATICOS, CUENTA DE DEPOSITO: CUENTA UNICA DEL TESORO</t>
  </si>
  <si>
    <t>O16030670002</t>
  </si>
  <si>
    <t>00099021001 DEPOSITO DE EFECTIVO, DEPOSITANTE: AMELIA APAZA DE APAZA, CONCEPTO: DEVOLUCION POR CONCEPTO ""SENASIR"", CUENTA DE DEPOSITO: CUENTA UNICA DEL TESORO</t>
  </si>
  <si>
    <t>O16031240002</t>
  </si>
  <si>
    <t>00081014202 DEPOSITO DE EFECTIVO, DEPOSITANTE: EDWIN TAPIA CABALLERO, CONCEPTO: DEVOLUCION DE VIATICOS NO UTILIZADOS, CUENTA DE DEPOSITO: CUENTA UNICA DEL TESORO</t>
  </si>
  <si>
    <t>O16033870002</t>
  </si>
  <si>
    <t>00099021001 DEPOSITO DE EFECTIVO, DEPOSITANTE: CARLOS FERNANDO TAPIA CASTILLO, CONCEPTO: DEVOLUCION DEUDA, CUENTA DE DEPOSITO: CUENTA UNICA DEL TESORO</t>
  </si>
  <si>
    <t>O16034030002</t>
  </si>
  <si>
    <t>O16034120002</t>
  </si>
  <si>
    <t>00099021001 DEPOSITO DE EFECTIVO, DEPOSITANTE: MARTHA CLOTILDE ARANDA MERCADO, CONCEPTO: DEVOLUCION, CUENTA DE DEPOSITO: CUENTA UNICA DEL TESORO</t>
  </si>
  <si>
    <t>O16034390002</t>
  </si>
  <si>
    <t>O16034540002</t>
  </si>
  <si>
    <t>00512012001 DEPOSITO DE EFECTIVO, DEPOSITANTE: ANDREA RUBIN DE CELIS SORIA GALVARRO - AASANA, CONCEPTO: DEVOLUCION, CUENTA DE DEPOSITO: CUENTA UNICA DEL TESORO</t>
  </si>
  <si>
    <t>O16035230002</t>
  </si>
  <si>
    <t>B16037230002</t>
  </si>
  <si>
    <t>00046181101 DEP.DE CHEQ.AJENOS,RET.DE CAM.,CONCEPTO: REVERSION DE FONDOS,DEP.: MINISTERIO DE SALUD , PROCEDENCIA: BANCO UNION S.A., CHEQUE: 12503, FECHA DE EMISION:06/03/2018</t>
  </si>
  <si>
    <t>B16037360002</t>
  </si>
  <si>
    <t>00099021001 DEP.DE CHEQ.AJENOS,RET.DE CAM.,CONCEPTO: AYDDE MAMANI COLQUE,DEP.: BANCO UNION S.A. , PROCEDENCIA: BANCO UNION S.A., CHEQUE: 154447, FECHA DE EMISION:09/03/2018</t>
  </si>
  <si>
    <t>O16037370002</t>
  </si>
  <si>
    <t>00099021001 DEPOSITO DE EFECTIVO, DEPOSITANTE: JULIA ROSALIA TICONIPA CHEJE, CONCEPTO: DOBLE PERCEPCION, CUENTA DE DEPOSITO: CUENTA UNICA DEL TESORO</t>
  </si>
  <si>
    <t>O16037780002</t>
  </si>
  <si>
    <t>00130012002 DEPOSITO DE EFECTIVO, DEPOSITANTE: CARLOS FAUSTO ALIAGA LIMA, CONCEPTO: DEVOLUCION SUELDO PARA REGULARIZAR ENERO 2018, CUENTA DE DEPOSITO: CUENTA UNICA DEL TESORO</t>
  </si>
  <si>
    <t>O16038170002</t>
  </si>
  <si>
    <t>00099021001 DEPOSITO DE EFECTIVO, DEPOSITANTE: JAVIER ALEJANDRO OSSIO CALDERON, CONCEPTO: DEVOLUCION RECURSOS SEGUN INF DGE - UAI N° 07/2017 UNIDAD AUDITORIA INTERNA, CUENTA DE DEPOSITO: CUENTA UNICA DEL TESORO</t>
  </si>
  <si>
    <t>O16039270002</t>
  </si>
  <si>
    <t>00099021001 DEPOSITO DE EFECTIVO, DEPOSITANTE: SARAH RAFAEL ANTEZANA, CONCEPTO: POR COBRO INDEBIDO - MAGISTERIO, CUENTA DE DEPOSITO: CUENTA UNICA DEL TESORO</t>
  </si>
  <si>
    <t>B16041120002</t>
  </si>
  <si>
    <t>00099021001 DEP.DE CHEQ.AJENOS,RET.DE CAM.,CONCEPTO: REVERSION DE C-31 N° 303 DA9,DEP.: FPS-CENTRAL , PROCEDENCIA: BANCO UNION S.A., CHEQUE: 158, FECHA DE EMISION:06/03/2018</t>
  </si>
  <si>
    <t>O16040280002</t>
  </si>
  <si>
    <t>O16040350002</t>
  </si>
  <si>
    <t>00070011102 DEPOSITO DE EFECTIVO, DEPOSITANTE: RENE ARTURO MIRANDA SARAVIA, CONCEPTO: DEVOLUCION PAGO EN EXCESO AGOSTO 2013, CUENTA DE DEPOSITO: CUENTA UNICA DEL TESORO</t>
  </si>
  <si>
    <t>O16040840002</t>
  </si>
  <si>
    <t>00099021001 DEPOSITO DE EFECTIVO, DEPOSITANTE: GILBERTO TOLEDO LLUPANQUI, CONCEPTO: DOBLE PERCEPCION, CUENTA DE DEPOSITO: CUENTA UNICA DEL TESORO</t>
  </si>
  <si>
    <t>O16041130002</t>
  </si>
  <si>
    <t>00099021001 DEPOSITO DE EFECTIVO, DEPOSITANTE: CATALINA CAROLINA SALAZAR MIRANDA, CONCEPTO: DOBLE PERCEPCION, CUENTA DE DEPOSITO: CUENTA UNICA DEL TESORO</t>
  </si>
  <si>
    <t>O16041880002</t>
  </si>
  <si>
    <t>00378012002 DEPOSITO DE EFECTIVO, DEPOSITANTE: PEREZ YUJRA FLORENTINO ISRAEL, CONCEPTO: DEVOLUCION PREVENTIVO N 109, CUENTA DE DEPOSITO: CUENTA UNICA DEL TESORO</t>
  </si>
  <si>
    <t>O16041940002</t>
  </si>
  <si>
    <t>00099021001 DEPOSITO DE EFECTIVO, DEPOSITANTE: PEDRO HUGO QUISPE FERNANDEZ, CONCEPTO: DEVOLUCION DE HABERES, CUENTA DE DEPOSITO: CUENTA UNICA DEL TESORO</t>
  </si>
  <si>
    <t>O16042340002</t>
  </si>
  <si>
    <t>00099021001 DEPOSITO DE EFECTIVO, DEPOSITANTE: MARIO CHOQUE CONDORI, CONCEPTO: DEVOLUCION DOBLE PERCEPCION, CUENTA DE DEPOSITO: CUENTA UNICA DEL TESORO</t>
  </si>
  <si>
    <t>O16042420002</t>
  </si>
  <si>
    <t>00099021001 DEPOSITO DE EFECTIVO, DEPOSITANTE: DAVID BALBOA MAMANI, CONCEPTO: DEVOLUCION DOBLE PERCEPCION DEL MES DE MARZO 2016, CUENTA DE DEPOSITO: CUENTA UNICA DEL TESORO</t>
  </si>
  <si>
    <t>00292012001 DEPOSITO DE EFECTIVO, DEPOSITANTE: EBER MAMANI TINCUTA, CONCEPTO: CONVENIO ENTRE VIAS BOLIVIA Y FEDERACION 1RO DE MAYO, CUENTA DE DEPOSITO: CUENTA UNICA DEL TESORO</t>
  </si>
  <si>
    <t>O16042960002</t>
  </si>
  <si>
    <t>00099021001 DEPOSITO DE EFECTIVO, DEPOSITANTE: JORGE ALBERTO COSSIO ROCHA, CONCEPTO: REVERCION SUELDO OCTUBRE 2016, CUENTA DE DEPOSITO: CUENTA UNICA DEL TESORO</t>
  </si>
  <si>
    <t>O16043010002</t>
  </si>
  <si>
    <t>00099021001 DEPOSITO DE EFECTIVO, DEPOSITANTE: JORGE ALBERTO COSSIO ROCHA, CONCEPTO: REVERCION DE SUELDO NOVIEMBRE 2016, CUENTA DE DEPOSITO: CUENTA UNICA DEL TESORO</t>
  </si>
  <si>
    <t>B16046380002</t>
  </si>
  <si>
    <t>00099021001 DEP.DE CHEQ.AJENOS,RET.DE CAM.,CONCEPTO: COMPENSACION MENSUAL DE COTIZACION,DEP.: FUTURO DE BOLIVIA S.A. AFP , PROCEDENCIA: BANCO DE CREDITO DE BOLIVIA S.A., CHEQUE: 52829, FECHA DE EMISION:13/03/2018</t>
  </si>
  <si>
    <t>B16046390002</t>
  </si>
  <si>
    <t>00099021001 DEP.DE CHEQ.AJENOS,RET.DE CAM.,CONCEPTO: DEVOLUCION FONDOS SENASIR CONCILIACION NOV/2017,DEP.: SEGUROS PROVIDA SA , PROCEDENCIA: BANCO NACIONAL DE BOLIVIA S.A., CHEQUE: 4350259, FECHA DE EMISION:09/03/2018</t>
  </si>
  <si>
    <t>B16046410002</t>
  </si>
  <si>
    <t>00099021001 DEP.DE CHEQ.AJENOS,RET.DE CAM.,CONCEPTO: FRACCION COMPLEMENTARIA MENSUAL,DEP.: FUTURO DE BOLIVIA S.A. AFP , PROCEDENCIA: BANCO DE CREDITO DE BOLIVIA S.A., CHEQUE: 52830, FECHA DE EMISION:13/03/2018</t>
  </si>
  <si>
    <t>B16046430002</t>
  </si>
  <si>
    <t>00099021001 DEP.DE CHEQ.AJENOS,RET.DE CAM.,CONCEPTO: DEVOLUCION FONDOS CASO PASCUALA VILLCA QUISPE,DEP.: SEGUROS PROVIDA SA , PROCEDENCIA: BANCO NACIONAL DE BOLIVIA S.A., CHEQUE: 2312756, FECHA DE EMISION:09/03/2018</t>
  </si>
  <si>
    <t>B16046720002</t>
  </si>
  <si>
    <t>00099021001 DEP.DE CHEQ.AJENOS,RET.DE CAM.,CONCEPTO: DEVOLUCION DE CC NO COBRADA NOVIEMBRE Y AGUINALDO 2017,DEP.: LA VITALICIA SEGUROS Y REASEGUROS DE VIDA S.A. , PROCEDENCIA: BANCO BISA S.A., CHEQUE: 46191, FECHA DE EMISION:13/03/2018</t>
  </si>
  <si>
    <t>O16045720002</t>
  </si>
  <si>
    <t>00099021001 DEPOSITO DE EFECTIVO, DEPOSITANTE: GLADYS DEL CARMEN VARGAS RAMIREZ, CONCEPTO: DEVOLUCION DE DEUDA, CUENTA DE DEPOSITO: CUENTA UNICA DEL TESORO</t>
  </si>
  <si>
    <t>O16045790002</t>
  </si>
  <si>
    <t>00099021001 DEPOSITO DE EFECTIVO, DEPOSITANTE: FRANKLIN ALEGRIA CRUZ, CONCEPTO: DEVOLUCION FONDOS EN AVANCE, CUENTA DE DEPOSITO: CUENTA UNICA DEL TESORO</t>
  </si>
  <si>
    <t>O16045900002</t>
  </si>
  <si>
    <t>00099021001 DEPOSITO DE EFECTIVO, DEPOSITANTE: NELLY ROSARIO ALIAGA ARANDA, CONCEPTO: DOBLE PERCEPCION, CUENTA DE DEPOSITO: CUENTA UNICA DEL TESORO</t>
  </si>
  <si>
    <t>O16046090002</t>
  </si>
  <si>
    <t>00099021001 DEPOSITO DE EFECTIVO, DEPOSITANTE: IGNACIO SIÑANI QUISPE, CONCEPTO: REVERSION COMBUSTIBLE, CUENTA DE DEPOSITO: CUENTA UNICA DEL TESORO</t>
  </si>
  <si>
    <t>O16046160002</t>
  </si>
  <si>
    <t>00099021001 DEPOSITO DE EFECTIVO, DEPOSITANTE: WALDO FLORENTINO YAPU MACHICADO, CONCEPTO: DEVOLUCION DE DEUDAD POR DOBLE PERCEPCION, CUENTA DE DEPOSITO: CUENTA UNICA DEL TESORO</t>
  </si>
  <si>
    <t>O16046230002</t>
  </si>
  <si>
    <t>00099021001 DEPOSITO DE EFECTIVO, DEPOSITANTE: ROSARIO SANCHEZ CARRILLO, CONCEPTO: DOBLE PERCEPCION, CUENTA DE DEPOSITO: CUENTA UNICA DEL TESORO</t>
  </si>
  <si>
    <t>O16046300002</t>
  </si>
  <si>
    <t>00099021001 DEPOSITO DE EFECTIVO, DEPOSITANTE: EDWIN VALERIO CHANA SILVESTRE, CONCEPTO: REVERSION COMBUSTIBLE, CUENTA DE DEPOSITO: CUENTA UNICA DEL TESORO</t>
  </si>
  <si>
    <t>O16046540002</t>
  </si>
  <si>
    <t>00099021001 DEPOSITO DE EFECTIVO, DEPOSITANTE: JESUS HENRY CALZADA JUSTO, CONCEPTO: REVERSION PASAJES PREV. N 8684/17 N CARGO DE CUENTA, CUENTA DE DEPOSITO: CUENTA UNICA DEL TESORO</t>
  </si>
  <si>
    <t>O16046650002</t>
  </si>
  <si>
    <t>00099021001 DEPOSITO DE EFECTIVO, DEPOSITANTE: POLICIA BOLIVIANA-LUIS A. CORDOVA CARDOZO, CONCEPTO: REVERSION DE HABERES ENERO 2018, CUENTA DE DEPOSITO: CUENTA UNICA DEL TESORO</t>
  </si>
  <si>
    <t>O16047050002</t>
  </si>
  <si>
    <t>00020011103 DEPOSITO DE EFECTIVO, DEPOSITANTE: CARMEN GALARZA ORDOÑEZ, CONCEPTO: GASTOS POR ALIMENTACION N° PREV/171/18 FUENTE N° 11, CUENTA DE DEPOSITO: CUENTA UNICA DEL TESORO</t>
  </si>
  <si>
    <t>O16047070002</t>
  </si>
  <si>
    <t>00099021001 DEPOSITO DE EFECTIVO, DEPOSITANTE: CARMEN GALARZA ORDOÑEZ, CONCEPTO: GASTOS POR VIATICOS N° PREV169/18 FUENTE 10, CUENTA DE DEPOSITO: CUENTA UNICA DEL TESORO</t>
  </si>
  <si>
    <t>O16047650002</t>
  </si>
  <si>
    <t>00099021001 DEPOSITO DE EFECTIVO, DEPOSITANTE: JUAN GERARDO QUELCA MEDINA, CONCEPTO: REVERSION DEFINITIVA, CUENTA DE DEPOSITO: CUENTA UNICA DEL TESORO</t>
  </si>
  <si>
    <t>O16047680002</t>
  </si>
  <si>
    <t>00099021001 DEPOSITO DE EFECTIVO, DEPOSITANTE: RENE ALEJO PUCHO - MIN. DE LA PRESIEDENCIA, CONCEPTO: DEVOLUCION DE COMBUSTIBLE, CUENTA DE DEPOSITO: CUENTA UNICA DEL TESORO</t>
  </si>
  <si>
    <t>O16049990002</t>
  </si>
  <si>
    <t>00099021001 DEPOSITO DE EFECTIVO, DEPOSITANTE: MERCEDEZ ANA GOMEZ FERNANDEZ, CONCEPTO: DOBLE PERCEPCION, CUENTA DE DEPOSITO: CUENTA UNICA DEL TESORO</t>
  </si>
  <si>
    <t>O16050320002</t>
  </si>
  <si>
    <t>00099021001 DEPOSITO DE EFECTIVO, DEPOSITANTE: BLANCA PILAR CHAMBILLA LUNA, CONCEPTO: REVERSION DE BOLETA A MONTO CERO POR NO CORRESPONDER MI PAGO DE FEBRERO 2018, CUENTA DE DEPOSITO: CUENTA UNICA DEL TESORO</t>
  </si>
  <si>
    <t>O16051560002</t>
  </si>
  <si>
    <t>00099021001 DEPOSITO DE EFECTIVO, DEPOSITANTE: SEDES-FERNANDO LUIS MALDONADO TIÑINI, CONCEPTO: DEVOLUCION BONO DE FRONTERA DIC/2017, CUENTA DE DEPOSITO: CUENTA UNICA DEL TESORO</t>
  </si>
  <si>
    <t>O16051570002</t>
  </si>
  <si>
    <t>00099021001 DEPOSITO DE EFECTIVO, DEPOSITANTE: SEDES-FERNANDO LUIS MALDONADO TIÑINI, CONCEPTO: DEVOLUCION BONO FRONTERA FEBRERO 2018, CUENTA DE DEPOSITO: CUENTA UNICA DEL TESORO</t>
  </si>
  <si>
    <t>O16051580002</t>
  </si>
  <si>
    <t>00099021001 DEPOSITO DE EFECTIVO, DEPOSITANTE: SEDES-FERNANDO LUIS MALDONADO TIÑINI, CONCEPTO: DEVOLUCION BONO DE FRONTERA ENERO/2018, CUENTA DE DEPOSITO: CUENTA UNICA DEL TESORO</t>
  </si>
  <si>
    <t>O16052390002</t>
  </si>
  <si>
    <t>00593019201 DEPOSITO DE EFECTIVO, DEPOSITANTE: WILMER RAUL QUISPE SIES, CONCEPTO: REVERSION PREVENTIVO 411 Y 430 * 2017, CUENTA DE DEPOSITO: CUENTA UNICA DEL TESORO</t>
  </si>
  <si>
    <t>B16054070002</t>
  </si>
  <si>
    <t>00099021001 DEP.DE CHEQ.AJENOS,RET.DE CAM.,CONCEPTO: OLGA MAMANI COLQUE,DEP.: BANCO UNION S.A. , PROCEDENCIA: BANCO UNION S.A., CHEQUE: 154450, FECHA DE EMISION:15/03/2018</t>
  </si>
  <si>
    <t>B16054260002</t>
  </si>
  <si>
    <t>B16054300002</t>
  </si>
  <si>
    <t>B16054320002</t>
  </si>
  <si>
    <t>B16054410002</t>
  </si>
  <si>
    <t>00099024113 DEP.DE CHEQ.AJENOS,RET.DE CAM.,CONCEPTO: DEVOLUCION RECURSOS PROGRAMA UPRE PROY RECURSOS NO UTILIZADOS GESTIONES ANTERIORES-SAN BORJA,DEP.: GOBIERNO AUTONOMO MUNICIPAL DE SAN BORJA-BENI</t>
  </si>
  <si>
    <t>B16054820002</t>
  </si>
  <si>
    <t>00099021001 DEP.DE CHEQ.AJENOS,RET.DE CAM.,CONCEPTO: DEVOLUCION DE COTIZAC. EXCESO EMPLEADOR,DEP.: FUTURO DE BOLIVIA S.A. AFP , PROCEDENCIA: BANCO DE CREDITO DE BOLIVIA S.A., CHEQUE: 52948, FECHA DE EMISION:14/03/2018</t>
  </si>
  <si>
    <t>O16053750002</t>
  </si>
  <si>
    <t>00099021001 DEPOSITO DE EFECTIVO, DEPOSITANTE: CASTA AMANDA INOFUENTES BURGOS, CONCEPTO: DOBLE PERCEPCION, CUENTA DE DEPOSITO: CUENTA UNICA DEL TESORO</t>
  </si>
  <si>
    <t>O16053800002</t>
  </si>
  <si>
    <t>00130012002 DEPOSITO DE EFECTIVO, DEPOSITANTE: LUIS FEDERICO MARTINEZ RETAMOZO, CONCEPTO: POR CONCEPTO DEVOLUCION GASTOS DE COMBUSTIBLE Y PEAJE, CUENTA DE DEPOSITO: CUENTA UNICA DEL TESORO</t>
  </si>
  <si>
    <t>O16054590002</t>
  </si>
  <si>
    <t>00099021001 DEPOSITO DE EFECTIVO, DEPOSITANTE: EDWIN A. MACHICADO R. -UMSA PETAENG-DERECHO, CONCEPTO: DEVOLUCION EXCESO TOPE SALARIAL DIRECCION A.I. UMSA -PETAENG-DERECHO, CUENTA DE DEPOSITO: CUENTA UNICA DEL TESORO</t>
  </si>
  <si>
    <t>O16054680002</t>
  </si>
  <si>
    <t>00099021001 DEPOSITO DE EFECTIVO, DEPOSITANTE: EDIFICIO CONAVI COOPROPIETARIOS, CONCEPTO: PAGO EPSAS SALDO ABRIL 2017, CUENTA DE DEPOSITO: CUENTA UNICA DEL TESORO</t>
  </si>
  <si>
    <t>O16054690002</t>
  </si>
  <si>
    <t>00099021001 DEPOSITO DE EFECTIVO, DEPOSITANTE: COOPROPIETARIOS EDIFICIO CONAVI, CONCEPTO: PAGO EPSAS AGOSTO/2017, CUENTA DE DEPOSITO: CUENTA UNICA DEL TESORO</t>
  </si>
  <si>
    <t>O16054700002</t>
  </si>
  <si>
    <t>00099021001 DEPOSITO DE EFECTIVO, DEPOSITANTE: COOPROPIETARIOS EDIFICIO CONAVI, CONCEPTO: PAGO EPSAS DICIEMBRE/2017, CUENTA DE DEPOSITO: CUENTA UNICA DEL TESORO</t>
  </si>
  <si>
    <t>O16054720002</t>
  </si>
  <si>
    <t>00099021001 DEPOSITO DE EFECTIVO, DEPOSITANTE: COOPROPIETARIOS EDIFICIO CONAVI, CONCEPTO: PAGO EPSAS ENERO/2018, CUENTA DE DEPOSITO: CUENTA UNICA DEL TESORO</t>
  </si>
  <si>
    <t>O16054730002</t>
  </si>
  <si>
    <t>00099021001 DEPOSITO DE EFECTIVO, DEPOSITANTE: COOPROPIETARIOS EDIFICIO CONAVI, CONCEPTO: PAGO EPSAS FEBRERO/2018, CUENTA DE DEPOSITO: CUENTA UNICA DEL TESORO</t>
  </si>
  <si>
    <t>O16054750002</t>
  </si>
  <si>
    <t>00099021001 DEPOSITO DE EFECTIVO, DEPOSITANTE: HILDA MERCADO PERALTA C.I. 2374005 LP, CONCEPTO: DOBLE PERCEPCION, CUENTA DE DEPOSITO: CUENTA UNICA DEL TESORO</t>
  </si>
  <si>
    <t>O16054930002</t>
  </si>
  <si>
    <t>00580012001 DEPOSITO DE EFECTIVO, DEPOSITANTE: JORGE YAÑEZ MEJIA, CONCEPTO: DEVOLUCION DE PASAJES NO UTILIZADOS ORURO, CUENTA DE DEPOSITO: CUENTA UNICA DEL TESORO</t>
  </si>
  <si>
    <t>O16054960002</t>
  </si>
  <si>
    <t>00099021001 DEPOSITO DE EFECTIVO, DEPOSITANTE: MARIA LUISA CORDERO RODRIGUEZ, CONCEPTO: DEVOLUCION DE HABERES, CUENTA DE DEPOSITO: CUENTA UNICA DEL TESORO</t>
  </si>
  <si>
    <t>O16055960002</t>
  </si>
  <si>
    <t>00513012003 DEPOSITO DE EFECTIVO, DEPOSITANTE: JOHN PANTOJA SERRANO, CONCEPTO: PLANILLA DE HABERES ENERO/2018 (DESCUENTOS), CUENTA DE DEPOSITO: CUENTA UNICA DEL TESORO</t>
  </si>
  <si>
    <t>O16055990002</t>
  </si>
  <si>
    <t>00099021001 DEPOSITO DE EFECTIVO, DEPOSITANTE: ENRIQUE BOTELLO MONTESINOS, CONCEPTO: DOBLE PERCEPCION, CUENTA DE DEPOSITO: CUENTA UNICA DEL TESORO</t>
  </si>
  <si>
    <t>O16056190002</t>
  </si>
  <si>
    <t>00099021001 DEPOSITO DE EFECTIVO, DEPOSITANTE: CARMEN VIRGINIA MERCADO FLORES CI 1081588 CH, CONCEPTO: DEVOLUCION HABERES EN DEMASIA, CUENTA DE DEPOSITO: CUENTA UNICA DEL TESORO</t>
  </si>
  <si>
    <t>B16059050002</t>
  </si>
  <si>
    <t>00046191101 DEP.DE CHEQ.AJENOS,RET.DE CAM.,CONCEPTO: REVERSION DE FONDOS,DEP.: MINISTERIO DE SALUD , PROCEDENCIA: BANCO UNION S.A., CHEQUE: 2926, FECHA DE EMISION:05/03/2018</t>
  </si>
  <si>
    <t>B16059070002</t>
  </si>
  <si>
    <t>00046191101 DEP.DE CHEQ.AJENOS,RET.DE CAM.,CONCEPTO: REVERSION DE FONDOS,DEP.: MINISTERIO DE SALUD , PROCEDENCIA: BANCO UNION S.A., CHEQUE: 2925, FECHA DE EMISION:15/03/2018</t>
  </si>
  <si>
    <t>O16057720002</t>
  </si>
  <si>
    <t>00099021001 DEPOSITO DE EFECTIVO, DEPOSITANTE: ASFI-MAX PABLO NINA PAYE, CONCEPTO: DEVOLUCION DE FONDOS ASIGNADOS, CUENTA DE DEPOSITO: CUENTA UNICA DEL TESORO</t>
  </si>
  <si>
    <t>O16057890002</t>
  </si>
  <si>
    <t>00099021001 DEPOSITO DE EFECTIVO, DEPOSITANTE: IRMA ORDOÑEZ POMA, CONCEPTO: REVERSION DE HABER, CUENTA DE DEPOSITO: CUENTA UNICA DEL TESORO</t>
  </si>
  <si>
    <t>O16058470002</t>
  </si>
  <si>
    <t>00099021001 DEPOSITO DE EFECTIVO, DEPOSITANTE: ELEUTERIO MAMANI LIMACHI, CONCEPTO: DEVOLUCION DE COBRO DE PAGO UNICO, CUENTA DE DEPOSITO: CUENTA UNICA DEL TESORO</t>
  </si>
  <si>
    <t>O16058500002</t>
  </si>
  <si>
    <t>00099021001 DEPOSITO DE EFECTIVO, DEPOSITANTE: RAMIRO FERNANDO PINILLA LIZARRAGA, CONCEPTO: D5 2242 REGULARIZACION ENERO 2017 A DICIEMBRE 2017, CUENTA DE DEPOSITO: CUENTA UNICA DEL TESORO</t>
  </si>
  <si>
    <t>O16058650002</t>
  </si>
  <si>
    <t>00099021001 DEPOSITO DE EFECTIVO, DEPOSITANTE: RODOLFO HUARACHI AJHUACHO, CONCEPTO: REVERSION POR COMBUSTIBLE, CUENTA DE DEPOSITO: CUENTA UNICA DEL TESORO</t>
  </si>
  <si>
    <t>O16059150002</t>
  </si>
  <si>
    <t>00099021001 DEPOSITO DE EFECTIVO, DEPOSITANTE: ALVARO MARCO ANTONIO CABA OLIVAREZ, CONCEPTO: CITE: MEFP/VTCP/DGPOT/UAIS-CPI/N° 030/2016 REGULARIZACION SEPTIEMBRE-OCTUBRE 2017, CUENTA DE DEPOSITO: CUENTA UNICA DEL TESORO</t>
  </si>
  <si>
    <t>O16059330002</t>
  </si>
  <si>
    <t>00099021001 DEPOSITO DE EFECTIVO, DEPOSITANTE: DINA RAMIREZ CHUI VDA. DE NINA, CONCEPTO: REVERSION HABERES AGOSTO 2015, CUENTA DE DEPOSITO: CUENTA UNICA DEL TESORO</t>
  </si>
  <si>
    <t>O16059870002</t>
  </si>
  <si>
    <t>00099021001 DEPOSITO DE EFECTIVO, DEPOSITANTE: FUNDACION BRIGADA MEDICA CUBANA, CONCEPTO: DEVOLUCION POR CONCEPTO DE COMUNICACIONES CORRESPONDIENTE AL MES DE FEBRERO, CUENTA DE DEPOSITO: CUENTA UNICA DEL TESORO</t>
  </si>
  <si>
    <t>O16060690002</t>
  </si>
  <si>
    <t>00099021001 DEPOSITO DE EFECTIVO, DEPOSITANTE: JEANETTE OLMOS SOTO, CONCEPTO: DOBLE PERCEPCION, CUENTA DE DEPOSITO: CUENTA UNICA DEL TESORO</t>
  </si>
  <si>
    <t>B16063680002</t>
  </si>
  <si>
    <t>00046181101 DEP.DE CHEQ.AJENOS,RET.DE CAM.,CONCEPTO: PAGO DE SUELDOS,DEP.: MINISTERIO DE SALUD , PROCEDENCIA: BANCO UNION S.A., CHEQUE: 12520, FECHA DE EMISION:16/03/2018</t>
  </si>
  <si>
    <t>O16063440002</t>
  </si>
  <si>
    <t>00099021001 DEPOSITO DE EFECTIVO, DEPOSITANTE: VIAS BOLIVIA MIGUEL ADRIAN CUELLAR QUINO, CONCEPTO: DEVOLUCION POR DOBLE PERCEPCION, CUENTA DE DEPOSITO: CUENTA UNICA DEL TESORO</t>
  </si>
  <si>
    <t>O16064070002</t>
  </si>
  <si>
    <t>O16064110002</t>
  </si>
  <si>
    <t>00099021001 DEPOSITO DE EFECTIVO, DEPOSITANTE: SEDES LA PAZ FLORA SIÑANI MOLLIZACA, CONCEPTO: DEVOLUCION DE BONO DE FRONTERA, CUENTA DE DEPOSITO: CUENTA UNICA DEL TESORO</t>
  </si>
  <si>
    <t>O16064530002</t>
  </si>
  <si>
    <t>O16066780002</t>
  </si>
  <si>
    <t>00099021001 DEPOSITO DE EFECTIVO, DEPOSITANTE: NORAH TEREZA BOHORQUEZ VDA DE GONZALES, CONCEPTO: COBRO INDEBIDO POR NUEVAS NUPCIAS, CUENTA DE DEPOSITO: CUENTA UNICA DEL TESORO</t>
  </si>
  <si>
    <t>O16066900002</t>
  </si>
  <si>
    <t>00099021001 DEPOSITO DE EFECTIVO, DEPOSITANTE: MARIA TERESA DURAN SUAREZ, CONCEPTO: DEVOLUCION POR DAÑO ECONOMICO INVOLUNTARIO, CUENTA DE DEPOSITO: CUENTA UNICA DEL TESORO</t>
  </si>
  <si>
    <t>O16067920002</t>
  </si>
  <si>
    <t>00099021001 DEPOSITO DE EFECTIVO, DEPOSITANTE: ABENOR ROBERTO ALFARO CASTILLO, CONCEPTO: DEVOLUCION POR COBRO DE DOBLE PERCEPCION MES FEBRERO, CUENTA DE DEPOSITO: CUENTA UNICA DEL TESORO</t>
  </si>
  <si>
    <t>B16070520002</t>
  </si>
  <si>
    <t>00015011108 DEP.DE CHEQ.AJENOS,RET.DE CAM.,CONCEPTO: DEVOLUCION DE FONDOS,DEP.: MIN. GOBIERNO , PROCEDENCIA: BANCO UNION S.A., CHEQUE: 51039, FECHA DE EMISION:13/03/2018</t>
  </si>
  <si>
    <t>O16070420002</t>
  </si>
  <si>
    <t>00099021001 DEPOSITO DE EFECTIVO, DEPOSITANTE: NATTY GINA HUARACHI RODRIGUEZ, CONCEPTO: DOBLE PERCEPCION, CUENTA DE DEPOSITO: CUENTA UNICA DEL TESORO</t>
  </si>
  <si>
    <t>O16070450002</t>
  </si>
  <si>
    <t>O16070750002</t>
  </si>
  <si>
    <t>00099021001 DEPOSITO DE EFECTIVO, DEPOSITANTE: CONALPEDIS, CONCEPTO: REPOSICION DE FONDOS, CUENTA DE DEPOSITO: CUENTA UNICA DEL TESORO</t>
  </si>
  <si>
    <t>O16070760002</t>
  </si>
  <si>
    <t>O16070960002</t>
  </si>
  <si>
    <t>00099021001 DEPOSITO DE EFECTIVO, DEPOSITANTE: CAROLINA VICTORIA SAAVEDRA RONCAL, CONCEPTO: DOBLE PERCEPCION, CUENTA DE DEPOSITO: CUENTA UNICA DEL TESORO</t>
  </si>
  <si>
    <t>O16071050002</t>
  </si>
  <si>
    <t>00099021001 DEPOSITO DE EFECTIVO, DEPOSITANTE: OSCAR HUGO PAUCARA QUISPE, CONCEPTO: DEVOLUCION REFRIGERIO SEGURIDAD ENERO/18, CUENTA DE DEPOSITO: CUENTA UNICA DEL TESORO</t>
  </si>
  <si>
    <t>O16071090002</t>
  </si>
  <si>
    <t>00580012001 DEPOSITO DE EFECTIVO, DEPOSITANTE: RONALD ARRAYA VELIZ, CONCEPTO: DEVOLUCION DE PASAJES NO UTILIZADOS, CUENTA DE DEPOSITO: CUENTA UNICA DEL TESORO</t>
  </si>
  <si>
    <t>O16071350002</t>
  </si>
  <si>
    <t>00099021001 DEPOSITO DE EFECTIVO, DEPOSITANTE: ASFI-ROBERTO ALEJANDRO FERNANDEZ, CONCEPTO: DEVOLUCON DE VIATICOS, CUENTA DE DEPOSITO: CUENTA UNICA DEL TESORO</t>
  </si>
  <si>
    <t>O16072090002</t>
  </si>
  <si>
    <t>00099021001 DEPOSITO DE EFECTIVO, DEPOSITANTE: SOCORRO MARAÑON CABRERA DE REQUE, CONCEPTO: DEVOLUCION DE DUODECIMAS DE AGUINALDO, CUENTA DE DEPOSITO: CUENTA UNICA DEL TESORO</t>
  </si>
  <si>
    <t>B16073890002</t>
  </si>
  <si>
    <t>00099021001 DEP.DE CHEQ.AJENOS,RET.DE CAM.,CONCEPTO: PAGO INCAPACIDADES TEMPORALES (REEMBOLSO) MINISTERIO DE ECONOMIA FINANZAS PUBLICAS,DEP.: CAJA NACIONAL DE SALUD , PROCEDENCIA: BANCO UNION S.A., CHEQUE: 15092, FECHA DE EMISION:22/03/2018</t>
  </si>
  <si>
    <t>B16074140002</t>
  </si>
  <si>
    <t>00099021001 DEP.DE CHEQ.AJENOS,RET.DE CAM.,CONCEPTO: PELAGIA MARTINEZ CHUCA,DEP.: BANCO UNION S.A. , PROCEDENCIA: BANCO UNION S.A., CHEQUE: 154456, FECHA DE EMISION:22/03/2018</t>
  </si>
  <si>
    <t>B16074160002</t>
  </si>
  <si>
    <t>00099021001 DEP.DE CHEQ.AJENOS,RET.DE CAM.,CONCEPTO: ACOSTA CALLEJO WILMA,DEP.: BANCO UNION S.A. , PROCEDENCIA: BANCO UNION S.A., CHEQUE: 154457, FECHA DE EMISION:22/03/2018</t>
  </si>
  <si>
    <t>O16074390002</t>
  </si>
  <si>
    <t>00099021001 DEPOSITO DE EFECTIVO, DEPOSITANTE: FERMIN CIPRIANO QUISPE MAMANI, CONCEPTO: DOBLE PERCEPCION, CUENTA DE DEPOSITO: CUENTA UNICA DEL TESORO</t>
  </si>
  <si>
    <t>O16074810002</t>
  </si>
  <si>
    <t>00099021001 DEPOSITO DE EFECTIVO, DEPOSITANTE: SUSY JANNETTE MOYA HOYOS, CONCEPTO: HABERES: NOVIEMBRE,DICIEMBRE-2017 ENERO,FEBRERO-2018, CUENTA DE DEPOSITO: CUENTA UNICA DEL TESORO</t>
  </si>
  <si>
    <t>B16077520002</t>
  </si>
  <si>
    <t>00587012009 DEP.DE CHEQ.AJENOS,RET.DE CAM.,CONCEPTO: DEVOLUCION DE FONDOS,DEP.: BISMARCK CHINO , PROCEDENCIA: BANCO UNION S.A., CHEQUE: 1125, FECHA DE EMISION:21/03/2018</t>
  </si>
  <si>
    <t>B16078230002</t>
  </si>
  <si>
    <t>00099021001 DEP.DE CHEQ.AJENOS,RET.DE CAM.,CONCEPTO: REVERSION FRACCION CC TGN NUA 1432424,DEP.: SEGUROS PROVIDA S.A. , PROCEDENCIA: BANCO NACIONAL DE BOLIVIA S.A., CHEQUE: 2312757, FECHA DE EMISION:21/03/2018</t>
  </si>
  <si>
    <t>O16077570002</t>
  </si>
  <si>
    <t>00099021001 DEPOSITO DE EFECTIVO, DEPOSITANTE: PAULINA RAMOS CALLISAYA, CONCEPTO: DEVOLUCION DE BONO DE FRONTERA ENERO, CUENTA DE DEPOSITO: CUENTA UNICA DEL TESORO</t>
  </si>
  <si>
    <t>O16077580002</t>
  </si>
  <si>
    <t>00099021001 DEPOSITO DE EFECTIVO, DEPOSITANTE: PAULINA RAMOS CALLISAYA, CONCEPTO: DEVOLUCION DE BONO DE FRONTERA FEBRERO, CUENTA DE DEPOSITO: CUENTA UNICA DEL TESORO</t>
  </si>
  <si>
    <t>O16077600002</t>
  </si>
  <si>
    <t>00099021001 DEPOSITO DE EFECTIVO, DEPOSITANTE: ENDE-RUBEN VARGAS, CONCEPTO: CUMPL. DS. 3034 REMUNERACION MAX. FEB/18 WILFREDO OVANDO ROJAS, CUENTA DE DEPOSITO: CUENTA UNICA DEL TESORO</t>
  </si>
  <si>
    <t>O16077640002</t>
  </si>
  <si>
    <t>00587012009 DEPOSITO DE EFECTIVO, DEPOSITANTE: BISMARCK CHINO, CONCEPTO: DEVOLUCION DE FONDOS, CUENTA DE DEPOSITO: CUENTA UNICA DEL TESORO</t>
  </si>
  <si>
    <t>O16077950002</t>
  </si>
  <si>
    <t>00099021001 DEPOSITO DE EFECTIVO, DEPOSITANTE: MILENCA BERNARDINA PINTO FLORES, CONCEPTO: SALDO DE FONDOS EN AVANCE, CUENTA DE DEPOSITO: CUENTA UNICA DEL TESORO</t>
  </si>
  <si>
    <t>O16079050002</t>
  </si>
  <si>
    <t>00020041101 DEPOSITO DE EFECTIVO, DEPOSITANTE: VIVIANA CAMBARA FLORES, CONCEPTO: REVERSION PAGO RENUMERACIONES CONSULTORES DE LINEA PREV. N° 373, CUENTA DE DEPOSITO: CUENTA UNICA DEL TESORO</t>
  </si>
  <si>
    <t>B16081670002</t>
  </si>
  <si>
    <t>00099021001 DEP.DE CHEQ.AJENOS,RET.DE CAM.,CONCEPTO: DEVOLUCION SALDOS NO EJECUTADOS POR RESOLUCION DE CONTRATO MD-CE12/16,DEP.: MINISTERIO DE DEFENSA , PROCEDENCIA: BANCO UNION S.A., CHEQUE: 19421, FECHA DE EMISION:16/03/2018</t>
  </si>
  <si>
    <t>B16081700002</t>
  </si>
  <si>
    <t>00099021001 DEP.DE CHEQ.AJENOS,RET.DE CAM.,CONCEPTO: REVERSION DE RECUSRSOS NO EJECUTADOS FUENTE 10 GESTIONES PASADAS (ALIMENTACION),DEP.: MINISTERIO DE DEFENSA , PROCEDENCIA: BANCO UNION S.A., CHEQUE: 127, FECHA DE EMISION:14/03/2018</t>
  </si>
  <si>
    <t>B16081730002</t>
  </si>
  <si>
    <t>00099021001 DEP.DE CHEQ.AJENOS,RET.DE CAM.,CONCEPTO: REVERSION DE RECURSOS NO EJECUTADOS FUENTE 10 SOCORROS GESTIONES PASADAS,DEP.: MINISTERIO DE DEFENSA , PROCEDENCIA: BANCO UNION S.A., CHEQUE: 99, FECHA DE EMISION:14/03/2018</t>
  </si>
  <si>
    <t>B16081760002</t>
  </si>
  <si>
    <t>00099021001 DEP.DE CHEQ.AJENOS,RET.DE CAM.,CONCEPTO: REVERSION DE RECURSOS NO EJECUTADOS SOCORROS FUENTE 10 GESTIONES PASADAS,DEP.: MINISTERIO DE DEFENSA , PROCEDENCIA: BANCO UNION S.A., CHEQUE: 100, FECHA DE EMISION:14/03/2018</t>
  </si>
  <si>
    <t>B16081800002</t>
  </si>
  <si>
    <t>00099021001 DEP.DE CHEQ.AJENOS,RET.DE CAM.,CONCEPTO: REVERSION DE RECURSOS NO EJECUTADOS ALIMENTACION FUENTE 10 GESTIONES PASADAS,DEP.: MINISTERIO DE DEFENSA , PROCEDENCIA: BANCO UNION S.A., CHEQUE: 126, FECHA DE EMISION:14/03/2018</t>
  </si>
  <si>
    <t>B16081840002</t>
  </si>
  <si>
    <t>00099021001 DEP.DE CHEQ.AJENOS,RET.DE CAM.,CONCEPTO: REVERSION DE RECURSOS NO EJECUTADOS ALIMENTACION FUENTE 10 GESTIONES PASADAS,DEP.: MINISTERIO DE DEFENSA , PROCEDENCIA: BANCO UNION S.A., CHEQUE: 125, FECHA DE EMISION:14/03/2018</t>
  </si>
  <si>
    <t>B16081890002</t>
  </si>
  <si>
    <t>00099021001 DEP.DE CHEQ.AJENOS,RET.DE CAM.,CONCEPTO: REVERSION DE RECURSOS NO EJECUTADOS SOCORROS FUENTE 10 GESTIONES PASADAS,DEP.: MINISTERIO DE DEFENSA , PROCEDENCIA: BANCO UNION S.A., CHEQUE: 98, FECHA DE EMISION:14/03/2018</t>
  </si>
  <si>
    <t>O16081470002</t>
  </si>
  <si>
    <t>00099021001 DEPOSITO DE EFECTIVO, DEPOSITANTE: E.M. VILOCO, CONCEPTO: DEVOLUCION, CUENTA DE DEPOSITO: CUENTA UNICA DEL TESORO</t>
  </si>
  <si>
    <t>O16082040002</t>
  </si>
  <si>
    <t>00099021001 DEPOSITO DE EFECTIVO, DEPOSITANTE: MERCEDES AMPARO BOZO ABASTO, CONCEPTO: DEVOLUCION DE RENTA SENASIR DE FALLECIDO JOSE ANTONIO BOZO MEDINA, CUENTA DE DEPOSITO: CUENTA UNICA DEL TESORO</t>
  </si>
  <si>
    <t>O16082960002</t>
  </si>
  <si>
    <t>00099021001 DEPOSITO DE EFECTIVO, DEPOSITANTE: JACINTA MAMANI CANAVIRI-PROFESORA, CONCEPTO: DEVOLUCION DE SUELDO (MES DE ABRIL 2017), CUENTA DE DEPOSITO: CUENTA UNICA DEL TESORO</t>
  </si>
  <si>
    <t>O16083880002</t>
  </si>
  <si>
    <t>00099021001 DEPOSITO DE EFECTIVO, DEPOSITANTE: TATIANA TANIA CUELLAR GAVINCHA, CONCEPTO: REVERSION DE BOLETA MENSUAL DEL MES DE NOVIEMBRE DEL AÑO 2014, CUENTA DE DEPOSITO: CUENTA UNICA DEL TESORO</t>
  </si>
  <si>
    <t>O16083890002</t>
  </si>
  <si>
    <t>00020011103 DEPOSITO DE EFECTIVO, DEPOSITANTE: REGISTRO INTERNACIONAL BOLIVIANO DE BUQUES, CONCEPTO: REVERSION PASAJES A RURENABAQUE SEGUN PREV. 85161, CUENTA DE DEPOSITO: CUENTA UNICA DEL TESORO</t>
  </si>
  <si>
    <t>O16084000002</t>
  </si>
  <si>
    <t>00099021001 DEPOSITO DE EFECTIVO, DEPOSITANTE: GILBERTA CABANA CHIRINOS, CONCEPTO: DEVOLUCION DE HABERES FEBRERO, CUENTA DE DEPOSITO: CUENTA UNICA DEL TESORO</t>
  </si>
  <si>
    <t>O16084290002</t>
  </si>
  <si>
    <t>00099021001 DEPOSITO DE EFECTIVO, DEPOSITANTE: CELESTINA APAZA DE HINOJOSA, CONCEPTO: UNA DUODECIMA DE AGUINALDO, CUENTA DE DEPOSITO: CUENTA UNICA DEL TESORO</t>
  </si>
  <si>
    <t>O16084490002</t>
  </si>
  <si>
    <t>00099021001 DEPOSITO DE EFECTIVO, DEPOSITANTE: GRACIELA JUDITH GUTIERREZ TAPIA VDA. DE DEHEZA, CONCEPTO: DEVOLUCION POR COBROS INDEBIDAMENTE PERCIBIDOS, CUENTA DE DEPOSITO: CUENTA UNICA DEL TESORO</t>
  </si>
  <si>
    <t>B16086270002</t>
  </si>
  <si>
    <t>00099021001 DEP.DE CHEQ.AJENOS,RET.DE CAM.,CONCEPTO: DEVOLUCION DEL IMPORTE NO UTILIZADO AL BCB-CUT,DEP.: MINISTERIO DE GOBIERNO-UELICN , PROCEDENCIA: BANCO UNION S.A., CHEQUE: 7814, FECHA DE EMISION:21/03/2018</t>
  </si>
  <si>
    <t>B16086300002</t>
  </si>
  <si>
    <t>00099021001 DEP.DE CHEQ.AJENOS,RET.DE CAM.,CONCEPTO: IMPORTE NO UTILIZADO AL BCB-CUT,DEP.: MINISTERIO DE GOBIERNO-UELICN , PROCEDENCIA: BANCO UNION S.A., CHEQUE: 7813, FECHA DE EMISION:21/03/2018</t>
  </si>
  <si>
    <t>O16086470002</t>
  </si>
  <si>
    <t>00099021001 DEPOSITO DE EFECTIVO, DEPOSITANTE: ARMADA BOLIVIANA, CONCEPTO: REVERSION POR CONCEPTO DE COMBUSTIBLES LUBRICANTES Y DERIVADOS PARA CONSUMO, CUENTA DE DEPOSITO: CUENTA UNICA DEL TESORO</t>
  </si>
  <si>
    <t>O16086730002</t>
  </si>
  <si>
    <t>00099021001 DEPOSITO DE EFECTIVO, DEPOSITANTE: ARMING QUISPE MORALES, CONCEPTO: DEVOLUCION DE BONOS, CUENTA DE DEPOSITO: CUENTA UNICA DEL TESORO</t>
  </si>
  <si>
    <t>O16087520002</t>
  </si>
  <si>
    <t>00513012007 DEPOSITO DE EFECTIVO, DEPOSITANTE: YPFB PETROANDINA SAM, CONCEPTO: APORTES DE CAPITAL DEL SOCIO, CUENTA DE DEPOSITO: CUENTA UNICA DEL TESORO</t>
  </si>
  <si>
    <t>O16088050002</t>
  </si>
  <si>
    <t>00099021001 DEPOSITO DE EFECTIVO, DEPOSITANTE: MARIA FLORES HINOJOSA, CONCEPTO: REVERSION DE HABER, CUENTA DE DEPOSITO: CUENTA UNICA DEL TESORO</t>
  </si>
  <si>
    <t>O16090110002</t>
  </si>
  <si>
    <t>00130012002 DEPOSITO DE EFECTIVO, DEPOSITANTE: LUIS FEDERICO MARTINEZ RETAMOZO, CONCEPTO: DEVOLUCION POR CONCEPTO DE PEAJES, CUENTA DE DEPOSITO: CUENTA UNICA DEL TESORO</t>
  </si>
  <si>
    <t>O16090200002</t>
  </si>
  <si>
    <t>00099021001 DEPOSITO DE EFECTIVO, DEPOSITANTE: CARLA A. MONTAÑO RIVERA, CONCEPTO: DEVOLUCION DE FONDOS, CUENTA DE DEPOSITO: CUENTA UNICA DEL TESORO</t>
  </si>
  <si>
    <t>O16090280002</t>
  </si>
  <si>
    <t>00099021001 DEPOSITO DE EFECTIVO, DEPOSITANTE: SENASIR GERLAN CHOQUE BLANCO, CONCEPTO: DEVOLUCION DOS DUODECIMAS DE AGUINALDO, CUENTA DE DEPOSITO: CUENTA UNICA DEL TESORO</t>
  </si>
  <si>
    <t>O16090630002</t>
  </si>
  <si>
    <t>00099021001 DEPOSITO DE EFECTIVO, DEPOSITANTE: SIMON BARRIONUEVO CANAVIRI CI 6045960 LP EJERCITO, CONCEPTO: DEVOLUCION DE VIATICOS, CUENTA DE DEPOSITO: CUENTA UNICA DEL TESORO</t>
  </si>
  <si>
    <t>O16090650002</t>
  </si>
  <si>
    <t>00099021001 DEPOSITO DE EFECTIVO, DEPOSITANTE: LUIS FERNANDO LOMA ARAGONES, CONCEPTO: DEPOSITÓ POR DEVOLUCION DE FONDOS SEA, CUENTA DE DEPOSITO: CUENTA UNICA DEL TESORO</t>
  </si>
  <si>
    <t>O16091770002</t>
  </si>
  <si>
    <t>00099021001 DEPOSITO DE EFECTIVO, DEPOSITANTE: JUAN ACHO COLQUE, CONCEPTO: DEVOLCION DE SUELDO, CUENTA DE DEPOSITO: CUENTA UNICA DEL TESORO</t>
  </si>
  <si>
    <t>O16091780002</t>
  </si>
  <si>
    <t>00099021001 DEPOSITO DE EFECTIVO, DEPOSITANTE: CONALPEDIS, CONCEPTO: DIFERENCIA EN PLANILLAS DEL MES DE AGOSTO GESTION 2017, CUENTA DE DEPOSITO: CUENTA UNICA DEL TESORO</t>
  </si>
  <si>
    <t>O16091950002</t>
  </si>
  <si>
    <t>00099021001 DEPOSITO DE EFECTIVO, DEPOSITANTE: ROSARIO SEMPERTEGUI MENA, CONCEPTO: DOBLE PERCEPCION (DEVOLUCION), CUENTA DE DEPOSITO: CUENTA UNICA DEL TESORO</t>
  </si>
  <si>
    <t>O16092170002</t>
  </si>
  <si>
    <t>00234014202 DEPOSITO DE EFECTIVO, DEPOSITANTE: NANCY ARANO YUCRA, CONCEPTO: DEV. AL C-31 N° 279 PARTIDA 31110 REFRIGERIOS, CUENTA DE DEPOSITO: CUENTA UNICA DEL TESORO</t>
  </si>
  <si>
    <t>O16092390002</t>
  </si>
  <si>
    <t>00513012003 DEPOSITO DE EFECTIVO, DEPOSITANTE: LINE HOUSE SERVICES SRL, CONCEPTO: DEVOLUCION PAGO DOBLE YPFB MES DICIEMBRE 2017, CUENTA DE DEPOSITO: CUENTA UNICA DEL TESORO</t>
  </si>
  <si>
    <t>O16093800002</t>
  </si>
  <si>
    <t>00099021001 DEPOSITO DE EFECTIVO, DEPOSITANTE: IVAN PABLO ALTAMIRANO MENDOZA, CONCEPTO: DEVOLUCION DE HABER, CUENTA DE DEPOSITO: CUENTA UNICA DEL TESORO</t>
  </si>
  <si>
    <t>O16093810002</t>
  </si>
  <si>
    <t>O16094780002</t>
  </si>
  <si>
    <t>00099021001 DEPOSITO DE EFECTIVO, DEPOSITANTE: MARIA JESUS HOYOS CASTRO, CONCEPTO: COBRO POR SEGUNDAS NUPCIAS, CUENTA DE DEPOSITO: CUENTA UNICA DEL TESORO</t>
  </si>
  <si>
    <t>O16095510002</t>
  </si>
  <si>
    <t>00099021001 DEPOSITO DE EFECTIVO, DEPOSITANTE: TERESA ROSARIO CARTAGENA ALIAGA, CONCEPTO: DEVOLUCION POR DOBLE PERCEPCION, CUENTA DE DEPOSITO: CUENTA UNICA DEL TESORO</t>
  </si>
  <si>
    <t>G06757870002</t>
  </si>
  <si>
    <t>TRANSFERENCIA DEL EXTERIOR SEGUN SWIFT NO.2924 DE FECHA 01/03/2018 ORDENANTE: PERMANENT MSSN OF BOLIVIA-NEW YORK REF:DEVOLUCION SALDOS LIB. 00099021001 TGN-RECURSOS ORDINARIOS (3987)</t>
  </si>
  <si>
    <t>G06763580002</t>
  </si>
  <si>
    <t>TRANSFERENCIA DEL EXTERIOR SEGUN SWIFT 02960 DE FECHA 01/03/2018 ORDENANTE: CONSULADO GENL DE BOLIVIA EN HOUSTON REF.: DEV. SALDOS GASTOS DE FUNCIONAMIENTO LIB. 00099021001 TGN-RECURSOS ORDINARIOS (3987)</t>
  </si>
  <si>
    <t>G06764900002</t>
  </si>
  <si>
    <t>REGULARIZACION DE TRANSFERENCIA DEL EXTERIOR SEGUN SWIFT 02675 DE FECHA 01/03/2018 ORDENANTE: CONSULADO DE BOLIVIA EN SALTA-ARGENTINA REF.: DEVOLUCION SALDOS NO EJECUTADOS CORRESP. A LA RECAUDACION DECRETO SUPREMO 741 GESTION 2017 LIB. 00099021001 TGN-RECURSOS ORDINARIOS (3987)</t>
  </si>
  <si>
    <t>Q09469090002</t>
  </si>
  <si>
    <t>G06757800003</t>
  </si>
  <si>
    <t>TRANSFERENCIA DE FONDOS AL EXTERIOR A SOLICITUD DE TESORO GENERAL DE LA NACION SEGUN SOLICITUD 4441 REF: PAGO POR LA RECEPCION DE 15 QUINCE MIL PIEZAS DE LIBRETAS DE PASAPORTES DE LECTURA MECANICA LPLM A LA EMPRESA IN INTERNATIONAL IMPRIMERIE NATIONALE LIB. 00099021001 TGN-RECURSOS ORDINARIOS (3987)</t>
  </si>
  <si>
    <t>S09151740002</t>
  </si>
  <si>
    <t>||TRANSFERENCIA DE FONDOS S/G. FORMULARIO CITE: BUN135/17 DE LA FECHA.(HRE-TSO-1072), A FAVOR DE MIN.MEDIO AMBIENTE Y AGUA, DEVOLUCION DE RECURSOS PARA EJECUCION DEL PROYECTO DE IMPLEMENTACION SISTEMA DE MONITOREO DEL AGUA CUENCA RIO GUADALQUIVIR DPTO.TARIJA. A SOLICITUD OFICINA TECNICA NACIONAL RIO PILCOMAYO,LIBRETA00099021001 TGN-RECURSOS ORDINARIOS;BUN.</t>
  </si>
  <si>
    <t>G06780000002</t>
  </si>
  <si>
    <t>REGULARIZACION DE TRANSFERENCIA DEL EXTERIOR SEGUN SWIFT 02805 DE FECHA 05/03/2018 ORDENANTE: EMBAJADA DE BOLIVIA ASUNCION PARAGUAY REF.: DEVOLUCION SALDO DE GASTOS DE FUNCIONAMIENTO GESTION 2017 A FECHA 31 DE DICIEMBRE Y SALDO DE LA REMESA ADICIONAL SEGUN NOTA GM-DGAA-UFI LIB. 00099021001 TGN-RECURSOS ORDINARIOS (3987)</t>
  </si>
  <si>
    <t>G06780060002</t>
  </si>
  <si>
    <t>REGULARIZACION DE TRANSFERENCIA DEL EXTERIOR SEGUN SWIFT 02545 DE FECHA 05/03/2018 ORDENANTE: EMBAJADA DE BOLIVIA EN FRANCIA REF:: DEVOLUCION DE SALDOS DE GASTOS DE FUNCIONAMIENTO GESTION 2017 LIB. 00099021001 TGN-RECURSOS ORDINARIOS (3987)</t>
  </si>
  <si>
    <t>G06785750002</t>
  </si>
  <si>
    <t>REGULARIZACION DE TRANSFERENCIA DEL EXTERIOR SEGUN SWIFT 02673 DE FECHA 05/03/2018 ORDENANTE: CONSULADO GERAL DA BOLIVIA BR/SAO PAULO LIB. 00099021001 TGN-RECURSOS ORDINARIOS (3987)</t>
  </si>
  <si>
    <t>G06798010002</t>
  </si>
  <si>
    <t>REGULARIZACION DE TRANSFERENCIA DEL EXTERIOR SEGUN SWIFT NO.3069 DE FECHA 06/03/2018 ORDENANTE: CONSULADO DE BOLIVIA EN ARICA REF:DEVOLUCION SALDOS NO EJECUTADOS GASTOS DE FUNCIONAMIENTO. LIB. 00099021001 TGN-RECURSOS ORDINARIOS (3987)</t>
  </si>
  <si>
    <t>G06808410004</t>
  </si>
  <si>
    <t>VENTA DE DIVISAS CON TRANSFERENCIA DE FONDOS A SOLICITUD DE MINISTERIO DE DEFENSA SEGUN SOLICITUD 4470 REF: PAGO A BAE SYSTEMS POR ACTUALIZACION DE TIPO DE CAMBIO EN LA COMPRA DE KIT DE ALTURA DE LA AERONAVE PARA TRANSPORTE AEREO MILITAR LIB. 00020011103 MINISTERIO DE DEFENSA - INGRESOS VARIOS</t>
  </si>
  <si>
    <t>G06808420004</t>
  </si>
  <si>
    <t>VENTA DE DIVISAS CON TRANSFERENCIA DE FONDOS A SOLICITUD DE MINISTERIO DE DEFENSA SEGUN SOLICITUD 4471 REF: PAGO A THINK HOLDINGS POR LA SEXTA CUOTA DE LA ADQUISICION DE AERONAVE PARA TRANSPORTE AEREO MILITAR LIB. 00020011103 MINISTERIO DE DEFENSA - INGRESOS VARIOS</t>
  </si>
  <si>
    <t>G06808430004</t>
  </si>
  <si>
    <t>VENTA DE DIVISAS CON TRANSFERENCIA DE FONDOS A SOLICITUD DE MINISTERIO DE DEFENSA SEGUN SOLICITUD 4472 REF: PAGO A THINK HOLDINGS POR LA SEPTIMA CUOTA DE LA ADQUISICION DE AERONAVE PARA TRANSPORTE AEREO MILITAR LIB. 00020011103 MINISTERIO DE DEFENSA - INGRESOS VARIOS</t>
  </si>
  <si>
    <t>Q09496640002</t>
  </si>
  <si>
    <t>NUMERO DE LIBRETA CUT: 00099021001 OPERACIÓN E18 TRANSFERENCIA DEL SISTEMA FINANCIERO POR CUENTA DE TERCEROS A LA CUT TRANSFERENCIA DE FONDOS POR PAGO INDEBIDO - RP FEBRERO 2018</t>
  </si>
  <si>
    <t>Q09496650002</t>
  </si>
  <si>
    <t>NUMERO DE LIBRETA CUT: 00099021001 OPERACIÓN E18 TRANSFERENCIA DEL SISTEMA FINANCIERO POR CUENTA DE TERCEROS A LA CUT TRANSFERENCIA DE FONDOS POR PAGO ADELANTADO P.R.A. - RP FEBRERO 2018</t>
  </si>
  <si>
    <t>G06816060004</t>
  </si>
  <si>
    <t>VENTA DE DIVISAS CON TRANSFERENCIA DE FONDOS A SOLICITUD DE EMPRESA PUBLICA PRODUCTIVA CARTONES DE BOLIVIA-CARTONBOL SEGUN SOLICITUD 4476 REF: TRANSFERENCIA DE RECURSOS AL BCB, PARA LA EMPRESA TOOLS CORRUGATED S.L. POR LA ADQUISICION DE TROQUELES ROTATIVOS - JABA 9 PARA LABORATORIOS COFAR, CORRESPO LIB. 00576012001 CARTONBOL POR DIFERENCIAL CAMBIARIO</t>
  </si>
  <si>
    <t>G06816060005</t>
  </si>
  <si>
    <t>VENTA DE DIVISAS CON TRANSFERENCIA DE FONDOS A SOLICITUD DE EMPRESA PUBLICA PRODUCTIVA CARTONES DE BOLIVIA-CARTONBOL SEGUN SOLICITUD 4476 REF: TRANSFERENCIA DE RECURSOS AL BCB, PARA LA EMPRESA TOOLS CORRUGATED S.L. POR LA ADQUISICION DE TROQUELES ROTATIVOS - JABA 9 PARA LABORATORIOS COFAR, CORRESPO LIB. 00576012001 CARTONBOL</t>
  </si>
  <si>
    <t>G06832180002</t>
  </si>
  <si>
    <t>REGULARIZACION DE TRANSFERENCIA DEL EXTERIOR SEGUN SWIFT NO.3119 DE FECHA 09/03/2018 ORDENANTE: CONSULADO DE BOLIVIA EN ARICA-CHILE REF:DEVOLUCION SALDOS GASTOS DE FUNCIONAMIENTO GESTION 2017 LIB. 00099021001 TGN-RECURSOS ORDINARIOS (3987)</t>
  </si>
  <si>
    <t>J03368730002</t>
  </si>
  <si>
    <t>A:00099021001 DEVOLUCION DE RECURSOS POR PAGO DE SESION DE DERECHOS DE TELEVISION, RADIO INTERNET, COMERCIALIZACION MARKETING Y LICENCIA DE LOS XI JUEGOS SUDAMERICANOS COCHABAMBA 2018. C-31 N 316 GESTION 2016, DE ACUERDO A DOCUMENTACION ADJUNTA.</t>
  </si>
  <si>
    <t>J03369110002</t>
  </si>
  <si>
    <t>A:00099021001 Transferencia que efectuamos a requerimiento de la Unidad de Administracion e Informacion Salarial segun nota CITE: MEFP/VTCP/DGPOT/UAIS/No.1279/2018, por concepto de reversion definitiva correspondiente al Instituto Nacional de Estadistica, Ministerio de Obras Publicas y al Ministerio</t>
  </si>
  <si>
    <t>Q09500840002</t>
  </si>
  <si>
    <t>Q09500850002</t>
  </si>
  <si>
    <t>NUMERO DE LIBRETA CUT: Cuenta Unica del Tesoro OPERACIÓN E18 TRANSFERENCIA DEL SISTEMA FINANCIERO POR CUENTA DE TERCEROS A LA CUT Pago correspondiente a Febrero 2018</t>
  </si>
  <si>
    <t>S09155030002</t>
  </si>
  <si>
    <t>||TRANSFERENCIA A LA CUENTA UNICA DEL TESORO IMPORTES RETENIDOS A WALTER ABRAHAM PEREZ ALANDIA Y JULIO HUMEREZ QUIROZ POR REMUNERACION MAXIMA CORRESPONDIENTE AL MES DE FEBRERO/2018 - LIBRETA N° 00990201001, SEGUN DOCUMENTOS ADJUNTOS Y "ROC" N° 0196/2018 DEL DCR. TRANS. POR REMUNERACION MAXIMA DE WALTER ABRAHAM PEREZ ALANDIA - FEBRERO/2018 LIBRETA N° 00990201001</t>
  </si>
  <si>
    <t>S09155030003</t>
  </si>
  <si>
    <t>||TRANSFERENCIA A LA CUENTA UNICA DEL TESORO IMPORTES RETENIDOS A WALTER ABRAHAM PEREZ ALANDIA Y JULIO HUMEREZ QUIROZ POR REMUNERACION MAXIMA CORRESPONDIENTE AL MES DE FEBRERO/2018 - LIBRETA N° 00990201001, SEGUN DOCUMENTOS ADJUNTOS Y "ROC" N° 0196/2018 DEL DCR. TRANSFERENCIA POR REMUNERACION MAXIMA DE JULIO HUMEREZ QUIROZ - FEBRERO/2018 LIBRETA N° 00990201001</t>
  </si>
  <si>
    <t>COBRO COSTOS DE PAPELERIA POR REGULARIZACION DE TRANSFERENCIA DEL EXTERIOR POR ORDEN DE GAS TOTAL S.A. LIB. 00513062001 YPFB-OPERACIONES PLANTA DE SEPARACION DE LIQUIDOS RIO GRANDE</t>
  </si>
  <si>
    <t>G06830980004</t>
  </si>
  <si>
    <t>VENTA DE DIVISAS CON TRANSFERENCIA DE FONDOS A SOLICITUD DE MINISTERIO DE DEFENSA SEGUN SOLICITUD 4492 REF: PAGO A THINK HOLDINGS POR CONTRATACION DE 2 PILOTOS POR TRASLADO DE AERONAVE PARA TRANSPORTE AEREO MILITAR LIB. 00020011103 MINISTERIO DE DEFENSA - INGRESOS VARIOS</t>
  </si>
  <si>
    <t>G06840930002</t>
  </si>
  <si>
    <t>REGULARIZACION DE TRANSFERENCIA DEL EXTERIOR SEGUN SWIFT NO.3240 DE FECHA 12/03/2018 ORDENANTE: CONSULADO GERAL DA BOLIVIA SAO PAULO-BRASIL REF:GASTOS PROGRAMA DE DOCUMENTACION LIB. 00099021001 TGN-RECURSOS ORDINARIOS (3987)</t>
  </si>
  <si>
    <t>S09156490001</t>
  </si>
  <si>
    <t>||COMISION TRANSFERENCIA DE FONDOS AL EXT. 0,10% S/USD 109.200.- REEMB. GASTOS DE COMUNICACION BS220.- Y EMISION CBTE. CONTABLE BS50.- EN COMPLEMENTO A CBTE. ADJUNTO DE LA FECHA GCO. LIB. N°00513012004 LBP-YPFB UNICOMERCIAL REF: COM. PAGO N°7 LC I-2016-032</t>
  </si>
  <si>
    <t>COBRO COSTOS DE PAPELERIA POR REGULARIZACION DE TRANSFERENCIA DEL EXTERIOR POR ORDEN DE LIMA GAS S.A. LIB. 00513062001 YPFB-OPERACIONES PLANTA DE SEPARACION DE LIQUIDOS RIO GRANDE</t>
  </si>
  <si>
    <t>COBRO COSTOS DE PAPELERIA SEGUN TRANSFERENCIA DEL EXTERIOR POR ORDEN DE PETROLEO BRASILEIRO S.A. PETROBRAS LIB. 00513012007 YPFB - RECURSOS NACIONALIZACIÓN</t>
  </si>
  <si>
    <t>G06856260002</t>
  </si>
  <si>
    <t>REGULARIZACION DE TRANSFERENCIA DEL EXTERIOR SEGUN SWIFT 03121 DE FECHA 13/03/2018 ORDENANTE: EMBAJADA DE BOLIVIA EN ESTOCOLMO -SUECIA REF.: DEVOLUCION SALDOS PROGRAMA DE DOCUMENTACION LIB. 00099021001 TGN-RECURSOS ORDINARIOS (3987)</t>
  </si>
  <si>
    <t>G06856220001</t>
  </si>
  <si>
    <t>PAGO A PDVSA PRÉSTAMO SA137065 VCTO. 13-03-2018 POR CUENTA DE YPFB , NTI. 010537 VALOR 13-03-2018 CAPITAL USD 16.899,71 INTERESES USD 3.717,94 CTA. 00513012004 LBP-YPFB-UNICOMERCIAL (4030005415/1-2188907)</t>
  </si>
  <si>
    <t>G06856220004</t>
  </si>
  <si>
    <t>PAGO A PDVSA PRÉSTAMO SA137065 VCTO. 13-03-2018 POR CUENTA DE YPFB , NTI. 010537 VALOR 13-03-2018 CAPITAL USD 16.899,71 INTERESES USD 3.717,94 CTA. 00513012004 LBP-YPFB-UNICOMERCIAL (4030005415/1-2188907) REF.: COMISIONES BANCARIAS</t>
  </si>
  <si>
    <t>G06871250002</t>
  </si>
  <si>
    <t>REGULARIZACION DE TRANSFERENCIA DEL EXTERIOR SEGUN SWIFT 03120 DE FECHA 14/03/2018 ORDENANTE: REPRESENTACION PERMANENTE DE BOLIVIA ANTE LA ORG. DE NACIONES UNIDAS EN ROMA LIB. 00099021001 TGN-RECURSOS ORDINARIOS (3987)</t>
  </si>
  <si>
    <t>COBRO COSTOS DE PAPELERIA SEGUN TRANSFERENCIA DEL EXTERIOR POR ORDEN DE GAS CORONA S.A.E.C.A. REF.: ANTICIPO SEGUN CONTRATO YPFB DLG LIB. 00513062001 YPFB-OPERACIONES PLANTA DE SEPARACION DE LIQUIDOS RIO GRANDE</t>
  </si>
  <si>
    <t>G06867950004</t>
  </si>
  <si>
    <t>VENTA DE DIVISAS CON TRANSFERENCIA DE FONDOS A SOLICITUD DE MINISTERIO DE DEFENSA SEGUN SOLICITUD 4523 REF: PAGO A EMPRESA CARIBE AVIATION POR ADQUISCION DE UN MOTOR PARA AERONAVE DE TRANSPORTE AEREO MILITAR LIB. 00020011103 MINISTERIO DE DEFENSA - INGRESOS VARIOS</t>
  </si>
  <si>
    <t>G06867960004</t>
  </si>
  <si>
    <t>VENTA DE DIVISAS CON TRANSFERENCIA DE FONDOS A SOLICITUD DE MINISTERIO DE DEFENSA SEGUN SOLICITUD 4522 REF: PAGO A EMPRESA THINK HOLDINGS POR SERVICIO DE ADECUACION PARA VUELO FERRY DE TRASLADO DE AERONAVE PARA TRANSPORTE AEREO MILITAR LIB. 00020011103 MINISTERIO DE DEFENSA - INGRESOS VARIOS</t>
  </si>
  <si>
    <t>G06867970004</t>
  </si>
  <si>
    <t>VENTA DE DIVISAS CON TRANSFERENCIA DE FONDOS A SOLICITUD DE MINISTERIO DE DEFENSA SEGUN SOLICITUD 4521 REF: PAGO A EMPRESA SKY SYSTEMS POR ADQUISICION DE MATERIAL CONSUMIBLE SERVICIO C DE AERONAVE PARA TRANSPORTE AEREO MILITAR LIB. 00020011103 MINISTERIO DE DEFENSA - INGRESOS VARIOS</t>
  </si>
  <si>
    <t>G06868680004</t>
  </si>
  <si>
    <t>VENTA DE DIVISAS CON TRANSFERENCIA DE FONDOS A SOLICITUD DE MINISTERIO DE DEFENSA SEGUN SOLICITUD 4524 REF: PAGO EMPRESA THINK HOLDINGS POR EL SERVICO DE ALQUILER DE CONTAINER TRANSPORTE Y PARQUEO DE AERONAVE PARA TRANSPORTE AEREO MILITAR LIB. 00020011103 MINISTERIO DE DEFENSA - INGRESOS VARIOS</t>
  </si>
  <si>
    <t>G06873730003</t>
  </si>
  <si>
    <t>TRANSFERENCIA RECIBIDA DEL EXTERIOR SEGÚN MENSAJES SWIFT Nos. 3702-3701 (REM.EXT.) DE FECHA 15-03-2018 POR DESEMBOLSO DE CAF PRÉSTAMO CFA009277 CONST.CARR.SAN BORJA-S.IGNACIO LIBRETA N° 00291012002 ABC-RECURSOS PROPIOS REF.: UTILES DE ESCRITORIO</t>
  </si>
  <si>
    <t>G06886930004</t>
  </si>
  <si>
    <t>VENTA DE DIVISAS A SOLICITUD DE YACIMIENTOS PETROLIFEROS FISCALES BOLIVIANOS SEGUN SOLICITUD 4548 REF: PAGO A SAMSUNG ENGINEERING BOLIVIA SA PARA SERVICIO DE OPERACION Y MANTENIMIENTO ASISTIDO AMPLIADO POR LA PLANTA DE AMONIACO Y UREA CERTIFICADO 1 DE LA SEXTA ADENDA OCTUBRE 2017 CONTRATO DLG 0304 LIB. 00513062001 YPFB-OPERACIONES PLANTA DE SEPARACION DE LIQUIDOS RIO GRANDE</t>
  </si>
  <si>
    <t>Q09533550002</t>
  </si>
  <si>
    <t>NUMERO DE LIBRETA CUT: Cuenta Unica del Tesoro OPERACIÓN E18 TRANSFERENCIA DEL SISTEMA FINANCIERO POR CUENTA DE TERCEROS A LA CUT Devolucion de pagos CC no cobrados por afiliados civiles y militares correspondiente a periodo de Noviembre 2017</t>
  </si>
  <si>
    <t>G06905300004</t>
  </si>
  <si>
    <t>VENTA DE DIVISAS CON TRANSFERENCIA DE FONDOS A SOLICITUD DE MINISTERIO DE DEFENSA SEGUN SOLICITUD 4560 REF: PAGO A EMPRESA SKY SYSTEMS POR LA ADQUISCION DE REPUESTOS PARA MOTOR DE AERONAVE DE TRANSPORTE AEREO MILITAR LIB. 00020011103 MINISTERIO DE DEFENSA - INGRESOS VARIOS</t>
  </si>
  <si>
    <t>J03372480001</t>
  </si>
  <si>
    <t>De: 00513012004 A requerimiento de Yacimientos Petroliferos Fiscales Bolivianos, con nota Cite: YPFB/DFC-0256 URT-0110/2018, en la cual solicita la devolucion de deposito erroneo, de la CUT Libreta N00513012004 LBP-YPFB-UNICOMERCIAL a la CCF N10000006024800 Y.P.F.B. CTA. LOCAL COCHABAMBA, y en virtu</t>
  </si>
  <si>
    <t>G06910990002</t>
  </si>
  <si>
    <t>REGULARIZACION DE TRANSFERENCIA DEL EXTERIOR SEGUN SWIFT 03836 DE FECHA 20/03/2018 ORDENANTE: CONSULADO DE BOLIVIA EN MENDOZA-ARGENTINA LIB. 00099021001 TGN-RECURSOS ORDINARIOS (3987)</t>
  </si>
  <si>
    <t>Q09535400002</t>
  </si>
  <si>
    <t>NUMERO DE LIBRETA CUT: 00523012001 OPERACIÓN E18 TRANSFERENCIA DEL SISTEMA FINANCIERO POR CUENTA DE TERCEROS A LA CUT EMPRESA DE CORREOS DE BOLIVIA NÚMERO DE LIBRETA 00523012001</t>
  </si>
  <si>
    <t>G06926850002</t>
  </si>
  <si>
    <t>REGULARIZACION DE TRANSFERENCIA DEL EXTERIOR SEGUN SWIFT 03242 DE FECHA 21/03/2018 ORDENANTE: CONSUALDO GERAL DA BOLIVIA BR/ SAO PAULO LIB. 00099021001 TGN-RECURSOS ORDINARIOS (3987)</t>
  </si>
  <si>
    <t>S09163500001</t>
  </si>
  <si>
    <t>||COMPLEMENTO A NUESTRO COMPROBANTE CONTABLE N° G 0692433 DE LA FECHA POR PAGO AL EXIMBANK CHINA, PTMO. GCL 2004(08)118, POR CUENTA DE YPFB, COBRO COMISIONES DEL BANQUERO USD 10.- LIBRETA N°00513012002 LBP-YPFB- VENTA GAS NAT.UNRC LP CP (2011349951300)</t>
  </si>
  <si>
    <t>S09163500004</t>
  </si>
  <si>
    <t>||COMPLEMENTO A NUESTRO COMPROBANTE CONTABLE N° G 0692433 DE LA FECHA POR PAGO AL EXIMBANK CHINA, PTMO. GCL 2004(08)118, POR CUENTA DE YPFB, COBRO COMISIONES DEL BANQUERO USD 10.- LIBRETA N°00513012002 LBP-YPFB- VENTA GAS NAT.UNRC LP CP (2011349951300),REF.:UTILES DE ESCRITORIO</t>
  </si>
  <si>
    <t>G06924330001</t>
  </si>
  <si>
    <t>PAGO A EXIMBANK CHINA POPUL PRÉSTAMO GCL 2004 (08) 118 VCTO. 21-03-2018 POR CUENTA DE YPFB , NTI. 010559 VALOR 21-03-2018 CAPITAL RMY 6.620.579,87 INTERESES RMY 1.065.177,74 CTA. 00513012002 LBP-YPFB-VENTA GAS NAT.UNRC LP CP (2011349951300)</t>
  </si>
  <si>
    <t>G06924330004</t>
  </si>
  <si>
    <t>PAGO A EXIMBANK CHINA POPUL PRÉSTAMO GCL 2004 (08) 118 VCTO. 21-03-2018 POR CUENTA DE YPFB , NTI. 010559 VALOR 21-03-2018 CAPITAL RMY 6.620.579,87 INTERESES RMY 1.065.177,74 CTA. 00513012002 LBP-YPFB-VENTA GAS NAT.UNRC LP CP (2011349951300) REF.: COMISIONES BANCARIAS</t>
  </si>
  <si>
    <t>G06948740002</t>
  </si>
  <si>
    <t>TRANSFERENCIA DEL EXTERIOR SEGUN SWIFT 04104-04112 DE FECHA 23/03/2018 ORDENANTE: EMBAJADA DE BOLIVIA EN CARACAS VE. LIB. 00099021001 TGN-RECURSOS ORDINARIOS (3987)</t>
  </si>
  <si>
    <t>L00043680003</t>
  </si>
  <si>
    <t>REGULARIZACION DE NUESTRO COMPROBANTE N°003281 DEL 22 DE MARZO DE 2018 POR RETORNO DE FONDOS DEL BANK OF AMERICA Y REVERSION DEL COMPROBANTE N°G0685622 DEL 13-03-2018, PAGO PRESTAMO PDVSA DEL PRESTAMO SA137065 VENCIMIENTO 13-03-2018 CTA.00513012004 LPB-YPFB UNICOMERCIAL (4030005415/1-2188907)</t>
  </si>
  <si>
    <t>L00043680004</t>
  </si>
  <si>
    <t>G06946260003</t>
  </si>
  <si>
    <t>TRANSFERENCIA RECIBIDA DEL EXTERIOR SEGÚN MENSAJES SWIFT Nos. 4075-4074 (REM.EXT.) DE FECHA 23-03-2018 POR DESEMBOLSO DE CAF PRÉSTAMO CFA009272 PROY.CARR.DOBLE VÍA SC-WARNES SOLICITUD DE DESEMBOLSO NRO. 12 LIBRETA N° 00291012002 ABC-RECURSOS PROPIOS REF.: UTILES DE ESCRITORIO</t>
  </si>
  <si>
    <t>COBRO COSTOS DE PAPELERIA SEGUN TRANSFERENCIA DEL EXTERIOR POR ORDEN DE HERCO COMBUSTIBLES S.A. LIB. 00513062001 YPFB-OPERACIONES PLANTA DE SEPARACION DE LIQUIDOS RIO GRANDE</t>
  </si>
  <si>
    <t>G06959560004</t>
  </si>
  <si>
    <t>VENTA DE DIVISAS CON TRANSFERENCIA DE FONDOS A SOLICITUD DE YACIMIENTOS PETROLIFEROS FISCALES BOLIVIANOS SEGUN SOLICITUD 4605 REF: PAGO A VITOL SA POR EL SUMINISTRO DE DIESEL OIL MEDIANTE BUQUE SEXTO EMBARQUE DEL LOTE 3 MES DE MARZO 2018 SEGUN PROFORMA INVOICE PI 18020155 Y DEMAS DOCUMENTACION DE RE LIB. 00513012004 LBP-YPFB-UNICOMERCIAL (4030005415/1-2188907)</t>
  </si>
  <si>
    <t>G06959580004</t>
  </si>
  <si>
    <t>VENTA DE DIVISAS CON TRANSFERENCIA DE FONDOS A SOLICITUD DE MINISTERIO DE DEFENSA SEGUN SOLICITUD 4604 REF: PAGO A EMPRESA AIR PARTS POR ADQUISICION DE LLANTAS DE TREN PRINCIPAL GESTION 2015 DE AERONAVE PARA TRANSPORTE AEREO MILITAR LIB. 00020011103 MINISTERIO DE DEFENSA - INGRESOS VARIOS</t>
  </si>
  <si>
    <t>G06959670004</t>
  </si>
  <si>
    <t>VENTA DE DIVISAS CON TRANSFERENCIA DE FONDOS A SOLICITUD DE YACIMIENTOS PETROLIFEROS FISCALES BOLIVIANOS SEGUN SOLICITUD 4606 REF: PAGO A COMPANIA DE PETROLEOS DE CHILE COPEC SA POR SUMINISTRO DE PRODUCTO FACTURAS FINALES CARGAS DEL 01 AL 31 DE ENERO DE 2018 SEGUN DEMAS DOCUMENTACION DE RESPALDO ADJ LIB. 00513012004 LBP-YPFB-UNICOMERCIAL (4030005415/1-2188907)</t>
  </si>
  <si>
    <t>J03374640001</t>
  </si>
  <si>
    <t>De: 00513012004 Transferencia que realizamos a solicitud de Yacimientos Petroliferos Fiscales Bolivianos mediante nota CITE: YPFB/DFC/0449 URT-0203/2018 y en virtud a la nota CITE: MEFP/VPCF/DGCF/UCCF No. 327/2018 de la Direccion General de Contabilidad Fiscal, para la devolucion del deposito errone</t>
  </si>
  <si>
    <t>G06971310004</t>
  </si>
  <si>
    <t>VENTA DE DIVISAS CON TRANSFERENCIA DE FONDOS A SOLICITUD DE MINISTERIO DE DEFENSA SEGUN SOLICITUD 4607 REF: PAGO A EMPRESA THINK HOLDINGS POR ADQUISICION DE REPUESTOS DE AERONAVE PARA TRANSPORTE AEREO MILITAR LIB. 00020011103 MINISTERIO DE DEFENSA - INGRESOS VARIOS</t>
  </si>
  <si>
    <t>COBRO COSTOS DE PAPELERIA SEGUN TRANSFERENCIA DEL EXTERIOR POR ORDEN DE PUMA ENERGY PARAGUAY S.A. LIB. 00513062001 YPFB-OPERACIONES PLANTA DE SEPARACION DE LIQUIDOS RIO GRANDE</t>
  </si>
  <si>
    <t>G06980670002</t>
  </si>
  <si>
    <t>TRANSFERENCIA DEL EXTERIOR SEGUN SWIFT 04295 DE FECHA 28/03/2018 ORDENANTE: CONSULADO DE BOLIVIA EN VALENCIA REF.: DEVOLUCION DE SALDOS DE GASTOS DE FUNCIONAMIENTO GESTION 2017 LIB. 00099021001 TGN-RECURSOS ORDINARIOS (3987)</t>
  </si>
  <si>
    <t>COBRO COSTOS DE PAPELERIA SEGUN TRANSFERENCIA DEL EXTERIOR POR ORDEN DE GAS CORONA S.A.E.C.A. LIB. 00513062001 YPFB-OPERACIONES PLANTA DE SEPARACION DE LIQUIDOS RIO GRANDE</t>
  </si>
  <si>
    <t>G06980040003</t>
  </si>
  <si>
    <t>PROVISION DE FONDOS A SOLICITUD DE YACIMIENTOS PETROLIFEROS FISCALES BOLIVIANOS SEGUN SOLICITUD YPFB-0089-2018 REF: PAGO REGALIAS DICIEMBRE 2017 TGN LIB. 00099021001 TGN YPFB PARTICIPACION 6% PRODUCCIÓN BRUTA DE HIDROCARBUROS BOCA DE POZO</t>
  </si>
  <si>
    <t>G06982010004</t>
  </si>
  <si>
    <t>VENTA DE DIVISAS CON TRANSFERENCIA DE FONDOS A SOLICITUD DE EMPRESA PUBLICA PRODUCTIVA CARTONES DE BOLIVIA-CARTONBOL SEGUN SOLICITUD 4616 REF: TRANSFERENCIA DE RECURSOS AL EXTERIOR AL BCB, PARA LA EMPRESA PG PAPER COMPANY LTD POR LA ADQUISICION DE PAPEL TESTLINER Y FLUTING (ONDA) PARA LA PRODUCCION LIB. 00576012001 CARTONBOL</t>
  </si>
  <si>
    <t>S09171450001</t>
  </si>
  <si>
    <t>||COMISION TRANSFERENCIA FDOS.AL EXTERIOR 0,10% S/USD1.232.000.-,REEMB.GSTS.COMUNICACION BS220.-Y EMISION COMP.CONTABLE BS50.-REF.:PAGO 1 LC I-2017-032 P/C Y.P.F.B. A/F KOSAN CRISPLANT A/S,EN COMPL.A COMP.917144,28/03/18. LIB.00513012004 LBP-YPFB-UNICOMERCIAL REF.:COMISIONES PAGO 1 LC I-2017-032</t>
  </si>
  <si>
    <t>T03808870001</t>
  </si>
  <si>
    <t>T03808890001</t>
  </si>
  <si>
    <t>T03808910001</t>
  </si>
  <si>
    <t>T03808930001</t>
  </si>
  <si>
    <t>T03808950001</t>
  </si>
  <si>
    <t>T03808970001</t>
  </si>
  <si>
    <t>T03808990001</t>
  </si>
  <si>
    <t>T03809010001</t>
  </si>
  <si>
    <t>T03809030001</t>
  </si>
  <si>
    <t>T03809050001</t>
  </si>
  <si>
    <t>T03809070001</t>
  </si>
  <si>
    <t>T03809090001</t>
  </si>
  <si>
    <t>T03809110001</t>
  </si>
  <si>
    <t>T03809130001</t>
  </si>
  <si>
    <t>T03809150001</t>
  </si>
  <si>
    <t>T03809170001</t>
  </si>
  <si>
    <t>T03809190001</t>
  </si>
  <si>
    <t>T03809210001</t>
  </si>
  <si>
    <t>T03807580001</t>
  </si>
  <si>
    <t>T03807600001</t>
  </si>
  <si>
    <t>T03807620001</t>
  </si>
  <si>
    <t>T03807640001</t>
  </si>
  <si>
    <t>T03807660001</t>
  </si>
  <si>
    <t>T03807680001</t>
  </si>
  <si>
    <t>T03807700001</t>
  </si>
  <si>
    <t>T03807720001</t>
  </si>
  <si>
    <t>T03807740001</t>
  </si>
  <si>
    <t>T03807760001</t>
  </si>
  <si>
    <t>T03807780001</t>
  </si>
  <si>
    <t>T03807800001</t>
  </si>
  <si>
    <t>T03807820001</t>
  </si>
  <si>
    <t>T03807840001</t>
  </si>
  <si>
    <t>T03807860001</t>
  </si>
  <si>
    <t>T03807880001</t>
  </si>
  <si>
    <t>T03807900001</t>
  </si>
  <si>
    <t>T03807920001</t>
  </si>
  <si>
    <t>T03807940001</t>
  </si>
  <si>
    <t>T03807960001</t>
  </si>
  <si>
    <t>T03807980001</t>
  </si>
  <si>
    <t>T03808000001</t>
  </si>
  <si>
    <t>T03808020001</t>
  </si>
  <si>
    <t>T03808040001</t>
  </si>
  <si>
    <t>T03808060001</t>
  </si>
  <si>
    <t>T03808080001</t>
  </si>
  <si>
    <t>T03808100001</t>
  </si>
  <si>
    <t>T03808120001</t>
  </si>
  <si>
    <t>T03808140001</t>
  </si>
  <si>
    <t>T03808160001</t>
  </si>
  <si>
    <t>T03808180001</t>
  </si>
  <si>
    <t>T03808200001</t>
  </si>
  <si>
    <t>T03808220001</t>
  </si>
  <si>
    <t>T03808240001</t>
  </si>
  <si>
    <t>T03808260001</t>
  </si>
  <si>
    <t>T03808280001</t>
  </si>
  <si>
    <t>T03808300001</t>
  </si>
  <si>
    <t>T03808320001</t>
  </si>
  <si>
    <t>T03808340001</t>
  </si>
  <si>
    <t>T03808360001</t>
  </si>
  <si>
    <t>T03808380001</t>
  </si>
  <si>
    <t>T03808400001</t>
  </si>
  <si>
    <t>T03808420001</t>
  </si>
  <si>
    <t>T03808450001</t>
  </si>
  <si>
    <t>T03808470001</t>
  </si>
  <si>
    <t>T03808490001</t>
  </si>
  <si>
    <t>T03808510001</t>
  </si>
  <si>
    <t>T03808530001</t>
  </si>
  <si>
    <t>T03808550001</t>
  </si>
  <si>
    <t>T03808570001</t>
  </si>
  <si>
    <t>T03808590001</t>
  </si>
  <si>
    <t>T03808610001</t>
  </si>
  <si>
    <t>T03808630001</t>
  </si>
  <si>
    <t>T03808650001</t>
  </si>
  <si>
    <t>T03808670001</t>
  </si>
  <si>
    <t>T03808690001</t>
  </si>
  <si>
    <t>T03808710001</t>
  </si>
  <si>
    <t>T03808730001</t>
  </si>
  <si>
    <t>T03808750001</t>
  </si>
  <si>
    <t>T03808770001</t>
  </si>
  <si>
    <t>T03808790001</t>
  </si>
  <si>
    <t>T03808810001</t>
  </si>
  <si>
    <t>T03808830001</t>
  </si>
  <si>
    <t>T03808850001</t>
  </si>
  <si>
    <t>S09174720004</t>
  </si>
  <si>
    <t>T03807120001</t>
  </si>
  <si>
    <t>T03807140001</t>
  </si>
  <si>
    <t>T03807160001</t>
  </si>
  <si>
    <t>T03807180001</t>
  </si>
  <si>
    <t>T03807200001</t>
  </si>
  <si>
    <t>T03807220001</t>
  </si>
  <si>
    <t>T03807240001</t>
  </si>
  <si>
    <t>T03807260001</t>
  </si>
  <si>
    <t>T03807280001</t>
  </si>
  <si>
    <t>T03807300001</t>
  </si>
  <si>
    <t>T03807320001</t>
  </si>
  <si>
    <t>T03807340001</t>
  </si>
  <si>
    <t>T03807360001</t>
  </si>
  <si>
    <t>T03807380001</t>
  </si>
  <si>
    <t>T03807400001</t>
  </si>
  <si>
    <t>T03807420001</t>
  </si>
  <si>
    <t>T03807440001</t>
  </si>
  <si>
    <t>T03807460001</t>
  </si>
  <si>
    <t>T03807480001</t>
  </si>
  <si>
    <t>T03807500001</t>
  </si>
  <si>
    <t>T03807520001</t>
  </si>
  <si>
    <t>T03807540001</t>
  </si>
  <si>
    <t>T03807560001</t>
  </si>
  <si>
    <t>G06993670004</t>
  </si>
  <si>
    <t>VENTA DE DIVISAS CON TRANSFERENCIA DE FONDOS A SOLICITUD DE YACIMIENTOS PETROLIFEROS FISCALES BOLIVIANOS SEGUN SOLICITUD 4638 REF: PAGO A OIL TEST INTERNACIONAL DE CHILE OTI POR SERVICIOS DE INSPECCION DE CANTIDAD Y CALIDAD CORRESPONDIENTE DEL 13 AL 15 DE ENERO DE 2018 SEGUN FACTURA EXPORT INVOICE N LIB. 00513012004 LBP-YPFB-UNICOMERCIAL (4030005415/1-2188907)</t>
  </si>
  <si>
    <t>AJUSTE COMPLEMENTARIO POR REVALORIZACION SALDOS DE ACTIVOS DE RESERVA Y OBLIGACIONES MONEDA EXTRANJERA (DOLARES) Saldo MO = -1002398401.25 ;Bs/Mo: 6.86000000000 ;Saldo Bs: -6876453032.57</t>
  </si>
  <si>
    <t>AJUSTE COMPLEMENTARIO POR REVALORIZACION SALDOS DE ACTIVOS DE RESERVA Y OBLIGACIONES MONEDA EXTRANJERA (DOLARES) Saldo MO = -980177751.53 ;Bs/Mo: 6.86000000000 ;Saldo Bs: -6724019375.48</t>
  </si>
  <si>
    <t>AJUSTE COMPLEMENTARIO POR REVALORIZACION SALDOS DE ACTIVOS DE RESERVA Y OBLIGACIONES MONEDA EXTRANJERA (DOLARES) Saldo MO = -980714025.10 ;Bs/Mo: 6.86000000000 ;Saldo Bs: -6727698212.18</t>
  </si>
  <si>
    <t>AJUSTE COMPLEMENTARIO POR REVALORIZACION SALDOS DE ACTIVOS DE RESERVA Y OBLIGACIONES MONEDA EXTRANJERA (DOLARES) Saldo MO = -1054250590.86 ;Bs/Mo: 6.86000000000 ;Saldo Bs: -7232159053.29</t>
  </si>
  <si>
    <t>AJUSTE COMPLEMENTARIO POR REVALORIZACION SALDOS DE ACTIVOS DE RESERVA Y OBLIGACIONES MONEDA EXTRANJERA (DOLARES) Saldo MO = -1054822615.00 ;Bs/Mo: 6.86000000000 ;Saldo Bs: -7236083138.88</t>
  </si>
  <si>
    <t>AJUSTE COMPLEMENTARIO POR REVALORIZACION SALDOS DE ACTIVOS DE RESERVA Y OBLIGACIONES MONEDA EXTRANJERA (DOLARES) Saldo MO = -1022008475.40 ;Bs/Mo: 6.86000000000 ;Saldo Bs: -7010978141.25</t>
  </si>
  <si>
    <t>AJUSTE COMPLEMENTARIO POR REVALORIZACION SALDOS DE ACTIVOS DE RESERVA Y OBLIGACIONES MONEDA EXTRANJERA (DOLARES) Saldo MO = -1004518874.26 ;Bs/Mo: 6.86000000000 ;Saldo Bs: -6890999477.41</t>
  </si>
  <si>
    <t>AJUSTE COMPLEMENTARIO POR REVALORIZACION SALDOS DE ACTIVOS DE RESERVA Y OBLIGACIONES MONEDA EXTRANJERA (DOLARES) Saldo MO = -1025525439.15 ;Bs/Mo: 6.86000000000 ;Saldo Bs: -7035104512.56</t>
  </si>
  <si>
    <t>'TRANSFERENCIA'||RECIBIDA DEL EXTERIOR POR DESEMBOLSO DEL BID REF.: GRT-WE-11830-BO REQ.:0060 OPS0201811970A LIB.00086058001 MMAYA US PROGAGUA PERIURBANO ESPAÑA REF.:UTILES DE ESCRITORIO</t>
  </si>
  <si>
    <t>AJUSTE COMPLEMENTARIO POR REVALORIZACION SALDOS DE ACTIVOS DE RESERVA Y OBLIGACIONES MONEDA EXTRANJERA (DOLARES) Saldo MO = -1015682931.04 ;Bs/Mo: 6.86000000000 ;Saldo Bs: -6967584906.94</t>
  </si>
  <si>
    <t>AJUSTE COMPLEMENTARIO POR REVALORIZACION SALDOS DE ACTIVOS DE RESERVA Y OBLIGACIONES MONEDA EXTRANJERA (DOLARES) Saldo MO = -976578703.39 ;Bs/Mo: 6.86000000000 ;Saldo Bs: -6699329905.25</t>
  </si>
  <si>
    <t>De: 00099018038 A:00253018008 TRASPASO DE RECURSOS A SOLICITUD DEL MINISTERIO DE PLANIFICACIÓN DEL DESARROLLO S/G NOTA CITE:MPD/VIPFE/DGGFE/UAP-000413/2018 DESEMBOLSO UAP/006/2018 - CIF UAP/ESP/1277/2016.HR 6-6534-R.</t>
  </si>
  <si>
    <t>00253018008</t>
  </si>
  <si>
    <t>00291038002</t>
  </si>
  <si>
    <t>De: 00099021001 A:00016011001 TRASPASO DE RECURSOS A SOLICITUD DEL MINISTERIO DE EDUCACIÓN S/G NOTA CITE:DGAA/UF/CONT. Nº 0021/18 POR ERROR DE APROPIACIÓN DE LIBRETA 00016011001 GESTIÓN 2017.HR. 6-5950-R.</t>
  </si>
  <si>
    <t>00066047001</t>
  </si>
  <si>
    <t>De: 00066047001 A:00099021001 TRASPASO A SOL. DE LA DGCP MEDIANTE NOTA CITE: MEFP/VTCP/DGCP/UODP-262/2018 Y NOTA MINISTERIO DE PLANIFICACIÓN DEL DESARROLLO CITE: MPD/VIPFE/DGPP/UP-000178/2018, EN CUMPLIMIENTO A LO ESTABLECIDO EN LA DISPOSI</t>
  </si>
  <si>
    <t>00016011001</t>
  </si>
  <si>
    <t>00222012001</t>
  </si>
  <si>
    <t>B16123080002</t>
  </si>
  <si>
    <t>B16161110002</t>
  </si>
  <si>
    <t>B16127830002</t>
  </si>
  <si>
    <t>B16136410002</t>
  </si>
  <si>
    <t>O16099720002</t>
  </si>
  <si>
    <t>B16102340002</t>
  </si>
  <si>
    <t>B16102360002</t>
  </si>
  <si>
    <t>B16102380002</t>
  </si>
  <si>
    <t>B16106930002</t>
  </si>
  <si>
    <t>B16141360002</t>
  </si>
  <si>
    <t>B16119520002</t>
  </si>
  <si>
    <t>B16097570002</t>
  </si>
  <si>
    <t>B16127870002</t>
  </si>
  <si>
    <t>O16104070002</t>
  </si>
  <si>
    <t>O16104380002</t>
  </si>
  <si>
    <t>O16104390002</t>
  </si>
  <si>
    <t>B16132460002</t>
  </si>
  <si>
    <t>B16149010002</t>
  </si>
  <si>
    <t>B16105950002</t>
  </si>
  <si>
    <t>B16106890002</t>
  </si>
  <si>
    <t>B16105980002</t>
  </si>
  <si>
    <t>B16105990002</t>
  </si>
  <si>
    <t>B16114650002</t>
  </si>
  <si>
    <t>O16106350002</t>
  </si>
  <si>
    <t>O16106760002</t>
  </si>
  <si>
    <t>B16123350002</t>
  </si>
  <si>
    <t>B16140700002</t>
  </si>
  <si>
    <t>O16161910002</t>
  </si>
  <si>
    <t>O16110240002</t>
  </si>
  <si>
    <t>O16114550002</t>
  </si>
  <si>
    <t>O16109970002</t>
  </si>
  <si>
    <t>O16116130002</t>
  </si>
  <si>
    <t>O16156450002</t>
  </si>
  <si>
    <t>O16111420002</t>
  </si>
  <si>
    <t>O16112010002</t>
  </si>
  <si>
    <t>O16158780002</t>
  </si>
  <si>
    <t>O16165330002</t>
  </si>
  <si>
    <t>O16103240002</t>
  </si>
  <si>
    <t>O16115110002</t>
  </si>
  <si>
    <t>O16114400002</t>
  </si>
  <si>
    <t>O16120330002</t>
  </si>
  <si>
    <t>O16114640002</t>
  </si>
  <si>
    <t>O16106460002</t>
  </si>
  <si>
    <t>O16176370002</t>
  </si>
  <si>
    <t>O16114500002</t>
  </si>
  <si>
    <t>O16114520002</t>
  </si>
  <si>
    <t>O16122780002</t>
  </si>
  <si>
    <t>O16156910002</t>
  </si>
  <si>
    <t>O16106630002</t>
  </si>
  <si>
    <t>O16110510002</t>
  </si>
  <si>
    <t>O16161670002</t>
  </si>
  <si>
    <t>O16119050002</t>
  </si>
  <si>
    <t>O16119040002</t>
  </si>
  <si>
    <t>O16158890002</t>
  </si>
  <si>
    <t>O16120020002</t>
  </si>
  <si>
    <t>O16176730002</t>
  </si>
  <si>
    <t>O16112300002</t>
  </si>
  <si>
    <t>O16125380002</t>
  </si>
  <si>
    <t>O16128240002</t>
  </si>
  <si>
    <t>O16124820002</t>
  </si>
  <si>
    <t>O16129550002</t>
  </si>
  <si>
    <t>O16123830002</t>
  </si>
  <si>
    <t>O16129530002</t>
  </si>
  <si>
    <t>O16141650002</t>
  </si>
  <si>
    <t>O16165170002</t>
  </si>
  <si>
    <t>O16178040002</t>
  </si>
  <si>
    <t>O16152240002</t>
  </si>
  <si>
    <t>O16145910002</t>
  </si>
  <si>
    <t>O16124930002</t>
  </si>
  <si>
    <t>O16105830002</t>
  </si>
  <si>
    <t>O16099180002</t>
  </si>
  <si>
    <t>O16133260002</t>
  </si>
  <si>
    <t>O16109990002</t>
  </si>
  <si>
    <t>O16177990002</t>
  </si>
  <si>
    <t>B16127420002</t>
  </si>
  <si>
    <t>B16127450002</t>
  </si>
  <si>
    <t>B16127470002</t>
  </si>
  <si>
    <t>B16127500002</t>
  </si>
  <si>
    <t>B16127520002</t>
  </si>
  <si>
    <t>B16127550002</t>
  </si>
  <si>
    <t>B16127580002</t>
  </si>
  <si>
    <t>B16127610002</t>
  </si>
  <si>
    <t>B16127650002</t>
  </si>
  <si>
    <t>B16127670002</t>
  </si>
  <si>
    <t>O16099410002</t>
  </si>
  <si>
    <t>O16114480002</t>
  </si>
  <si>
    <t>O16153790002</t>
  </si>
  <si>
    <t>O16127800002</t>
  </si>
  <si>
    <t>O16129360002</t>
  </si>
  <si>
    <t>O16101890002</t>
  </si>
  <si>
    <t>O16103170002</t>
  </si>
  <si>
    <t>O16173230002</t>
  </si>
  <si>
    <t>O16140600002</t>
  </si>
  <si>
    <t>O16133070002</t>
  </si>
  <si>
    <t>O16114460002</t>
  </si>
  <si>
    <t>O16109720002</t>
  </si>
  <si>
    <t>O16114440002</t>
  </si>
  <si>
    <t>O16166620002</t>
  </si>
  <si>
    <t>O16106150002</t>
  </si>
  <si>
    <t>O16132050002</t>
  </si>
  <si>
    <t>O16161220002</t>
  </si>
  <si>
    <t>O16101900002</t>
  </si>
  <si>
    <t>O16133290002</t>
  </si>
  <si>
    <t>O16172730002</t>
  </si>
  <si>
    <t>O16103070002</t>
  </si>
  <si>
    <t>O16149340002</t>
  </si>
  <si>
    <t>O16110370002</t>
  </si>
  <si>
    <t>O16106910002</t>
  </si>
  <si>
    <t>O16134090002</t>
  </si>
  <si>
    <t>B16136010002</t>
  </si>
  <si>
    <t>B16136780002</t>
  </si>
  <si>
    <t>O16135540002</t>
  </si>
  <si>
    <t>O16102630002</t>
  </si>
  <si>
    <t>O16141560002</t>
  </si>
  <si>
    <t>O16103490002</t>
  </si>
  <si>
    <t>O16127890002</t>
  </si>
  <si>
    <t>O16137140002</t>
  </si>
  <si>
    <t>O16122740002</t>
  </si>
  <si>
    <t>O16153730002</t>
  </si>
  <si>
    <t>O16120170002</t>
  </si>
  <si>
    <t>O16098680002</t>
  </si>
  <si>
    <t>O16107920002</t>
  </si>
  <si>
    <t>O16162020002</t>
  </si>
  <si>
    <t>O16107460002</t>
  </si>
  <si>
    <t>O16174330002</t>
  </si>
  <si>
    <t>O16123000002</t>
  </si>
  <si>
    <t>O16129060002</t>
  </si>
  <si>
    <t>O16145740002</t>
  </si>
  <si>
    <t>O16125180002</t>
  </si>
  <si>
    <t>O16100140002</t>
  </si>
  <si>
    <t>O16155770002</t>
  </si>
  <si>
    <t>O16142610002</t>
  </si>
  <si>
    <t>O16142340002</t>
  </si>
  <si>
    <t>O16142730002</t>
  </si>
  <si>
    <t>O16142280002</t>
  </si>
  <si>
    <t>O16144540002</t>
  </si>
  <si>
    <t>O16162730002</t>
  </si>
  <si>
    <t>O16115130002</t>
  </si>
  <si>
    <t>O16145290002</t>
  </si>
  <si>
    <t>O16105850002</t>
  </si>
  <si>
    <t>O16114170002</t>
  </si>
  <si>
    <t>O16110430002</t>
  </si>
  <si>
    <t>O16146180002</t>
  </si>
  <si>
    <t>O16165340002</t>
  </si>
  <si>
    <t>O16114770002</t>
  </si>
  <si>
    <t>B16148840002</t>
  </si>
  <si>
    <t>B16148870002</t>
  </si>
  <si>
    <t>O16137110002</t>
  </si>
  <si>
    <t>O16119320002</t>
  </si>
  <si>
    <t>O16116740002</t>
  </si>
  <si>
    <t>O16148650002</t>
  </si>
  <si>
    <t>O16110680002</t>
  </si>
  <si>
    <t>O16128300002</t>
  </si>
  <si>
    <t>O16132470002</t>
  </si>
  <si>
    <t>B16151780002</t>
  </si>
  <si>
    <t>O16161820002</t>
  </si>
  <si>
    <t>O16146390002</t>
  </si>
  <si>
    <t>O16169160002</t>
  </si>
  <si>
    <t>O16114740002</t>
  </si>
  <si>
    <t>O16110330002</t>
  </si>
  <si>
    <t>O16153430002</t>
  </si>
  <si>
    <t>O16144910002</t>
  </si>
  <si>
    <t>O16176310002</t>
  </si>
  <si>
    <t>B16156420002</t>
  </si>
  <si>
    <t>B16156440002</t>
  </si>
  <si>
    <t>B16156460002</t>
  </si>
  <si>
    <t>B16156480002</t>
  </si>
  <si>
    <t>B16156520002</t>
  </si>
  <si>
    <t>B16156900002</t>
  </si>
  <si>
    <t>B16156920002</t>
  </si>
  <si>
    <t>O16161990002</t>
  </si>
  <si>
    <t>O16156680002</t>
  </si>
  <si>
    <t>O16157010002</t>
  </si>
  <si>
    <t>O16103730002</t>
  </si>
  <si>
    <t>O16114580002</t>
  </si>
  <si>
    <t>O16110000002</t>
  </si>
  <si>
    <t>B16161010002</t>
  </si>
  <si>
    <t>B16161030002</t>
  </si>
  <si>
    <t>B16161840002</t>
  </si>
  <si>
    <t>B16161860002</t>
  </si>
  <si>
    <t>O16160680002</t>
  </si>
  <si>
    <t>O16156430002</t>
  </si>
  <si>
    <t>O16105840002</t>
  </si>
  <si>
    <t>O16110920002</t>
  </si>
  <si>
    <t>O16114670002</t>
  </si>
  <si>
    <t>O16098260002</t>
  </si>
  <si>
    <t>O16102590002</t>
  </si>
  <si>
    <t>O16162120002</t>
  </si>
  <si>
    <t>O16145810002</t>
  </si>
  <si>
    <t>O16098340002</t>
  </si>
  <si>
    <t>O16097900002</t>
  </si>
  <si>
    <t>O16167210002</t>
  </si>
  <si>
    <t>O16167240002</t>
  </si>
  <si>
    <t>O16167260002</t>
  </si>
  <si>
    <t>O16167290002</t>
  </si>
  <si>
    <t>O16167310002</t>
  </si>
  <si>
    <t>O16167330002</t>
  </si>
  <si>
    <t>O16118410002</t>
  </si>
  <si>
    <t>O16148590002</t>
  </si>
  <si>
    <t>O16166890002</t>
  </si>
  <si>
    <t>O16140280002</t>
  </si>
  <si>
    <t>O16110800002</t>
  </si>
  <si>
    <t>O16116450002</t>
  </si>
  <si>
    <t>O16120550002</t>
  </si>
  <si>
    <t>O16106200002</t>
  </si>
  <si>
    <t>O16167230002</t>
  </si>
  <si>
    <t>O16167250002</t>
  </si>
  <si>
    <t>O16167280002</t>
  </si>
  <si>
    <t>O16167300002</t>
  </si>
  <si>
    <t>O16167320002</t>
  </si>
  <si>
    <t>O16167340002</t>
  </si>
  <si>
    <t>O16165430002</t>
  </si>
  <si>
    <t>O16114610002</t>
  </si>
  <si>
    <t>O16103280002</t>
  </si>
  <si>
    <t>O16128710002</t>
  </si>
  <si>
    <t>O16115340002</t>
  </si>
  <si>
    <t>O16137100002</t>
  </si>
  <si>
    <t>O16114510002</t>
  </si>
  <si>
    <t>O16115330002</t>
  </si>
  <si>
    <t>O16114600002</t>
  </si>
  <si>
    <t>O16165780002</t>
  </si>
  <si>
    <t>O16123840002</t>
  </si>
  <si>
    <t>O16100130002</t>
  </si>
  <si>
    <t>O16178490002</t>
  </si>
  <si>
    <t>O16162510002</t>
  </si>
  <si>
    <t>O16173910002</t>
  </si>
  <si>
    <t>O16173930002</t>
  </si>
  <si>
    <t>O16116030002</t>
  </si>
  <si>
    <t>O16140650002</t>
  </si>
  <si>
    <t>O16103440002</t>
  </si>
  <si>
    <t>B16177000002</t>
  </si>
  <si>
    <t>O16176150002</t>
  </si>
  <si>
    <t>O16111030002</t>
  </si>
  <si>
    <t>O16111010002</t>
  </si>
  <si>
    <t>O16111020002</t>
  </si>
  <si>
    <t>O16115140002</t>
  </si>
  <si>
    <t>O16124060002</t>
  </si>
  <si>
    <t>O16123990002</t>
  </si>
  <si>
    <t>O16124090002</t>
  </si>
  <si>
    <t>O16123970002</t>
  </si>
  <si>
    <t>O16124080002</t>
  </si>
  <si>
    <t>O16124010002</t>
  </si>
  <si>
    <t>O16124020002</t>
  </si>
  <si>
    <t>O16124070002</t>
  </si>
  <si>
    <t>O16124040002</t>
  </si>
  <si>
    <t>O16178500002</t>
  </si>
  <si>
    <t>O16179120002</t>
  </si>
  <si>
    <t>O16124120002</t>
  </si>
  <si>
    <t>O16124130002</t>
  </si>
  <si>
    <t>O16180310002</t>
  </si>
  <si>
    <t>O16124140002</t>
  </si>
  <si>
    <t>O16111520002</t>
  </si>
  <si>
    <t>O16165130002</t>
  </si>
  <si>
    <t>O16170630002</t>
  </si>
  <si>
    <t>O16119350002</t>
  </si>
  <si>
    <t>G07007650004</t>
  </si>
  <si>
    <t>G07007730004</t>
  </si>
  <si>
    <t>G07016010001</t>
  </si>
  <si>
    <t>G07016030001</t>
  </si>
  <si>
    <t>G07019180004</t>
  </si>
  <si>
    <t>G07022210001</t>
  </si>
  <si>
    <t>G07023530004</t>
  </si>
  <si>
    <t>G07026990001</t>
  </si>
  <si>
    <t>G07028420004</t>
  </si>
  <si>
    <t>G07031740004</t>
  </si>
  <si>
    <t>G07033030001</t>
  </si>
  <si>
    <t>G07033050001</t>
  </si>
  <si>
    <t>G07039290001</t>
  </si>
  <si>
    <t>G07039370001</t>
  </si>
  <si>
    <t>G07044210004</t>
  </si>
  <si>
    <t>G07044250005</t>
  </si>
  <si>
    <t>G07044260004</t>
  </si>
  <si>
    <t>G07044270004</t>
  </si>
  <si>
    <t>G07044280004</t>
  </si>
  <si>
    <t>G07047510001</t>
  </si>
  <si>
    <t>G07047530001</t>
  </si>
  <si>
    <t>G07047620001</t>
  </si>
  <si>
    <t>S09179760002</t>
  </si>
  <si>
    <t>S09179760003</t>
  </si>
  <si>
    <t>G07050600001</t>
  </si>
  <si>
    <t>G07050620001</t>
  </si>
  <si>
    <t>G07050700001</t>
  </si>
  <si>
    <t>G07050900001</t>
  </si>
  <si>
    <t>G07050920001</t>
  </si>
  <si>
    <t>G07050940001</t>
  </si>
  <si>
    <t>G07050960001</t>
  </si>
  <si>
    <t>G07050980001</t>
  </si>
  <si>
    <t>G07055170001</t>
  </si>
  <si>
    <t>G07057900001</t>
  </si>
  <si>
    <t>G07057920001</t>
  </si>
  <si>
    <t>G07057940001</t>
  </si>
  <si>
    <t>J03380200002</t>
  </si>
  <si>
    <t>J03380210002</t>
  </si>
  <si>
    <t>G07064300001</t>
  </si>
  <si>
    <t>G07064320001</t>
  </si>
  <si>
    <t>G07065770001</t>
  </si>
  <si>
    <t>G07065810001</t>
  </si>
  <si>
    <t>G07068870004</t>
  </si>
  <si>
    <t>G07068880004</t>
  </si>
  <si>
    <t>G07068920022</t>
  </si>
  <si>
    <t>G07068940004</t>
  </si>
  <si>
    <t>G07071730001</t>
  </si>
  <si>
    <t>G07071750001</t>
  </si>
  <si>
    <t>G07071800001</t>
  </si>
  <si>
    <t>Q09616090002</t>
  </si>
  <si>
    <t>Q09616100002</t>
  </si>
  <si>
    <t>G07074610069</t>
  </si>
  <si>
    <t>G07075820004</t>
  </si>
  <si>
    <t>G07075820005</t>
  </si>
  <si>
    <t>G07077120001</t>
  </si>
  <si>
    <t>G07077140001</t>
  </si>
  <si>
    <t>G07081020001</t>
  </si>
  <si>
    <t>G07082170003</t>
  </si>
  <si>
    <t>G07082190001</t>
  </si>
  <si>
    <t>G07082250003</t>
  </si>
  <si>
    <t>Q09620330002</t>
  </si>
  <si>
    <t>G07088570001</t>
  </si>
  <si>
    <t>G07088590001</t>
  </si>
  <si>
    <t>G07088610001</t>
  </si>
  <si>
    <t>G07088630001</t>
  </si>
  <si>
    <t>G07088650001</t>
  </si>
  <si>
    <t>G07089980004</t>
  </si>
  <si>
    <t>G07094160005</t>
  </si>
  <si>
    <t>G07094180003</t>
  </si>
  <si>
    <t>G07094200004</t>
  </si>
  <si>
    <t>G07094290001</t>
  </si>
  <si>
    <t>G07095580001</t>
  </si>
  <si>
    <t>G07096390001</t>
  </si>
  <si>
    <t>J03381860002</t>
  </si>
  <si>
    <t>Q09625760002</t>
  </si>
  <si>
    <t>Q09625770002</t>
  </si>
  <si>
    <t>Q09625800002</t>
  </si>
  <si>
    <t>Q09625810002</t>
  </si>
  <si>
    <t>Q09625820002</t>
  </si>
  <si>
    <t>G07099910001</t>
  </si>
  <si>
    <t>G07101100001</t>
  </si>
  <si>
    <t>G07101120001</t>
  </si>
  <si>
    <t>G07101140001</t>
  </si>
  <si>
    <t>G07104210004</t>
  </si>
  <si>
    <t>G07104220004</t>
  </si>
  <si>
    <t>G07104230004</t>
  </si>
  <si>
    <t>G07104240004</t>
  </si>
  <si>
    <t>G07105420001</t>
  </si>
  <si>
    <t>G07105440001</t>
  </si>
  <si>
    <t>G07105460001</t>
  </si>
  <si>
    <t>G07105480001</t>
  </si>
  <si>
    <t>G07105520004</t>
  </si>
  <si>
    <t>G07106870003</t>
  </si>
  <si>
    <t>G07106880003</t>
  </si>
  <si>
    <t>G07107130001</t>
  </si>
  <si>
    <t>G07107790003</t>
  </si>
  <si>
    <t>S09186770001</t>
  </si>
  <si>
    <t>G07109610001</t>
  </si>
  <si>
    <t>G07111030001</t>
  </si>
  <si>
    <t>G07111070001</t>
  </si>
  <si>
    <t>G07112370004</t>
  </si>
  <si>
    <t>G07117730001</t>
  </si>
  <si>
    <t>G07119060001</t>
  </si>
  <si>
    <t>S09188700001</t>
  </si>
  <si>
    <t>G07125860004</t>
  </si>
  <si>
    <t>G07125880004</t>
  </si>
  <si>
    <t>G07128930004</t>
  </si>
  <si>
    <t>G07128990004</t>
  </si>
  <si>
    <t>G07129010005</t>
  </si>
  <si>
    <t>G07130180001</t>
  </si>
  <si>
    <t>G07131560001</t>
  </si>
  <si>
    <t>J03383610002</t>
  </si>
  <si>
    <t>J03383730002</t>
  </si>
  <si>
    <t>S09189590002</t>
  </si>
  <si>
    <t>G07133500043</t>
  </si>
  <si>
    <t>G07133510038</t>
  </si>
  <si>
    <t>G07135870003</t>
  </si>
  <si>
    <t>G07137280001</t>
  </si>
  <si>
    <t>G07137300001</t>
  </si>
  <si>
    <t>G07140420004</t>
  </si>
  <si>
    <t>G07140430005</t>
  </si>
  <si>
    <t>G07148900001</t>
  </si>
  <si>
    <t>G07148920001</t>
  </si>
  <si>
    <t>G07151850004</t>
  </si>
  <si>
    <t>G07151890003</t>
  </si>
  <si>
    <t>G07151900004</t>
  </si>
  <si>
    <t>J03385090002</t>
  </si>
  <si>
    <t>J03385300002</t>
  </si>
  <si>
    <t>J03385260001</t>
  </si>
  <si>
    <t>J03385270001</t>
  </si>
  <si>
    <t>J03385280001</t>
  </si>
  <si>
    <t>G07160440001</t>
  </si>
  <si>
    <t>G07164690001</t>
  </si>
  <si>
    <t>G07166170001</t>
  </si>
  <si>
    <t>G07166200001</t>
  </si>
  <si>
    <t>Q09656890002</t>
  </si>
  <si>
    <t>Q09656910002</t>
  </si>
  <si>
    <t>G07171970001</t>
  </si>
  <si>
    <t>G07172050001</t>
  </si>
  <si>
    <t>G07176400004</t>
  </si>
  <si>
    <t>G07177660001</t>
  </si>
  <si>
    <t>G07177780001</t>
  </si>
  <si>
    <t>G07177820001</t>
  </si>
  <si>
    <t>G07177840001</t>
  </si>
  <si>
    <t>G07182570002</t>
  </si>
  <si>
    <t>G07182580001</t>
  </si>
  <si>
    <t>G07182620004</t>
  </si>
  <si>
    <t>G07188280004</t>
  </si>
  <si>
    <t>Q09665650002</t>
  </si>
  <si>
    <t>J03386940001</t>
  </si>
  <si>
    <t>G07194970001</t>
  </si>
  <si>
    <t>G07196250003</t>
  </si>
  <si>
    <t>G07196270003</t>
  </si>
  <si>
    <t>G07200570001</t>
  </si>
  <si>
    <t>J03387310002</t>
  </si>
  <si>
    <t>G07209500001</t>
  </si>
  <si>
    <t>G07209580001</t>
  </si>
  <si>
    <t>G07209620001</t>
  </si>
  <si>
    <t>G07211590004</t>
  </si>
  <si>
    <t>G07212750001</t>
  </si>
  <si>
    <t>J03388510002</t>
  </si>
  <si>
    <t>J03388520002</t>
  </si>
  <si>
    <t>Q09681240002</t>
  </si>
  <si>
    <t>G07229100004</t>
  </si>
  <si>
    <t>G07229170004</t>
  </si>
  <si>
    <t>G07229260004</t>
  </si>
  <si>
    <t>G07232640004</t>
  </si>
  <si>
    <t>G07232960001</t>
  </si>
  <si>
    <t>G07238410001</t>
  </si>
  <si>
    <t>J03389790002</t>
  </si>
  <si>
    <t>J03389800002</t>
  </si>
  <si>
    <t>J03389960002</t>
  </si>
  <si>
    <t>Q09691820002</t>
  </si>
  <si>
    <t>T03819100001</t>
  </si>
  <si>
    <t>T03819120001</t>
  </si>
  <si>
    <t>T03819140001</t>
  </si>
  <si>
    <t>T03819160001</t>
  </si>
  <si>
    <t>T03819180001</t>
  </si>
  <si>
    <t>T03819200001</t>
  </si>
  <si>
    <t>T03819220001</t>
  </si>
  <si>
    <t>T03819240001</t>
  </si>
  <si>
    <t>T03819260001</t>
  </si>
  <si>
    <t>T03819280001</t>
  </si>
  <si>
    <t>T03819300001</t>
  </si>
  <si>
    <t>T03819320001</t>
  </si>
  <si>
    <t>T03819340001</t>
  </si>
  <si>
    <t>T03819360001</t>
  </si>
  <si>
    <t>T03819380001</t>
  </si>
  <si>
    <t>T03819400001</t>
  </si>
  <si>
    <t>T03819420001</t>
  </si>
  <si>
    <t>T03819440001</t>
  </si>
  <si>
    <t>T03819460001</t>
  </si>
  <si>
    <t>T03819480001</t>
  </si>
  <si>
    <t>T03819500001</t>
  </si>
  <si>
    <t>T03819520001</t>
  </si>
  <si>
    <t>T03819540001</t>
  </si>
  <si>
    <t>T03819560001</t>
  </si>
  <si>
    <t>T03819580001</t>
  </si>
  <si>
    <t>T03819600001</t>
  </si>
  <si>
    <t>T03819620001</t>
  </si>
  <si>
    <t>T03819640001</t>
  </si>
  <si>
    <t>T03819660001</t>
  </si>
  <si>
    <t>T03819680001</t>
  </si>
  <si>
    <t>T03819700001</t>
  </si>
  <si>
    <t>T03819720001</t>
  </si>
  <si>
    <t>T03819740001</t>
  </si>
  <si>
    <t>T03819760001</t>
  </si>
  <si>
    <t>T03819780001</t>
  </si>
  <si>
    <t>T03819800001</t>
  </si>
  <si>
    <t>T03819820001</t>
  </si>
  <si>
    <t>T03819840001</t>
  </si>
  <si>
    <t>T03819860001</t>
  </si>
  <si>
    <t>T03819880001</t>
  </si>
  <si>
    <t>T03819910001</t>
  </si>
  <si>
    <t>T03819930001</t>
  </si>
  <si>
    <t>T03819950001</t>
  </si>
  <si>
    <t>T03819970001</t>
  </si>
  <si>
    <t>T03819990001</t>
  </si>
  <si>
    <t>T03820010001</t>
  </si>
  <si>
    <t>T03820030001</t>
  </si>
  <si>
    <t>T03820050001</t>
  </si>
  <si>
    <t>T03820070001</t>
  </si>
  <si>
    <t>T03820090001</t>
  </si>
  <si>
    <t>T03820110001</t>
  </si>
  <si>
    <t>T03820130001</t>
  </si>
  <si>
    <t>T03820150001</t>
  </si>
  <si>
    <t>T03820170001</t>
  </si>
  <si>
    <t>S09204640004</t>
  </si>
  <si>
    <t>T03818080001</t>
  </si>
  <si>
    <t>T03818100001</t>
  </si>
  <si>
    <t>T03818120001</t>
  </si>
  <si>
    <t>T03818140001</t>
  </si>
  <si>
    <t>T03818160001</t>
  </si>
  <si>
    <t>T03818180001</t>
  </si>
  <si>
    <t>T03818200001</t>
  </si>
  <si>
    <t>T03818220001</t>
  </si>
  <si>
    <t>T03818240001</t>
  </si>
  <si>
    <t>T03818260001</t>
  </si>
  <si>
    <t>T03818280001</t>
  </si>
  <si>
    <t>T03818300001</t>
  </si>
  <si>
    <t>T03818320001</t>
  </si>
  <si>
    <t>T03818340001</t>
  </si>
  <si>
    <t>T03818360001</t>
  </si>
  <si>
    <t>T03818380001</t>
  </si>
  <si>
    <t>T03818400001</t>
  </si>
  <si>
    <t>T03818420001</t>
  </si>
  <si>
    <t>T03818440001</t>
  </si>
  <si>
    <t>T03818460001</t>
  </si>
  <si>
    <t>T03818480001</t>
  </si>
  <si>
    <t>T03818500001</t>
  </si>
  <si>
    <t>T03818520001</t>
  </si>
  <si>
    <t>T03818540001</t>
  </si>
  <si>
    <t>T03818560001</t>
  </si>
  <si>
    <t>T03818580001</t>
  </si>
  <si>
    <t>T03818600001</t>
  </si>
  <si>
    <t>T03818620001</t>
  </si>
  <si>
    <t>T03818640001</t>
  </si>
  <si>
    <t>T03818660001</t>
  </si>
  <si>
    <t>T03818680001</t>
  </si>
  <si>
    <t>T03818700001</t>
  </si>
  <si>
    <t>T03818720001</t>
  </si>
  <si>
    <t>T03818740001</t>
  </si>
  <si>
    <t>T03818760001</t>
  </si>
  <si>
    <t>T03818780001</t>
  </si>
  <si>
    <t>T03818800001</t>
  </si>
  <si>
    <t>T03818820001</t>
  </si>
  <si>
    <t>T03818840001</t>
  </si>
  <si>
    <t>T03818860001</t>
  </si>
  <si>
    <t>T03818880001</t>
  </si>
  <si>
    <t>T03818900001</t>
  </si>
  <si>
    <t>T03818920001</t>
  </si>
  <si>
    <t>T03818940001</t>
  </si>
  <si>
    <t>T03818960001</t>
  </si>
  <si>
    <t>T03818980001</t>
  </si>
  <si>
    <t>T03819000001</t>
  </si>
  <si>
    <t>T03819020001</t>
  </si>
  <si>
    <t>T03819040001</t>
  </si>
  <si>
    <t>T03819060001</t>
  </si>
  <si>
    <t>T03819080001</t>
  </si>
  <si>
    <t>G07243120003</t>
  </si>
  <si>
    <t>G07244650003</t>
  </si>
  <si>
    <t>G07244660003</t>
  </si>
  <si>
    <t>G07248150004</t>
  </si>
  <si>
    <t>J03389620001</t>
  </si>
  <si>
    <t>00099021001 DEP.DE CHEQ.AJENOS,RET.DE NO_CONCILIADO CAM.,CONCEPTO: PAGO INCAPACIDADES TEMPORALES (REEMBOLSO) MINISTERIO DE ECONOMIA FINANZAS PUBLICAS,DEP.: CAJA NACIONAL DE SALUD , PROCEDENCIA: BANCO UNION S.A., CHEQUE: 15058, FECHA DE EMISION:15/03/2018</t>
  </si>
  <si>
    <t>00099021001 DEP.DE CHEQ.AJENOS,RET.DE NO_CONCILIADO CAM.,CONCEPTO: PAGO INCAPACIDADES TEMPORALES (REEMBOLSO) MINISTERIO DE ECONOMIA FINANZAS PUBLICAS,DEP.: CAJA NACIONAL DE SALUD , PROCEDENCIA: BANCO UNION S.A., CHEQUE: 15060, FECHA DE EMISION:15/03/2018</t>
  </si>
  <si>
    <t>00099021001 DEP.DE CHEQ.AJENOS,RET.DE NO_CONCILIADO CAM.,CONCEPTO: PAGO INCAPACIDADES TEMPORALES (REEMBOLSO) MINISTERIO DE ECONOMIA FINANZAS PUBLICAS,DEP.: CAJA NACIONAL DE SALUD , PROCEDENCIA: BANCO UNION S.A., CHEQUE: 15059, FECHA DE EMISION:15/03/2018</t>
  </si>
  <si>
    <t>00099021001 DEP.DE CHEQ.AJENOS,RET.DE CAM.,CONCEPTO: BARBERY MONTERO JOHNNY,DEP.: BANCO UNION S.A. , PROCEDENCIA: BANCO UNION S.A., CHEQUE: 154466, FECHA DE EMISION:10/04/2018</t>
  </si>
  <si>
    <t>00099021001 DEP.DE CHEQ.AJENOS,RET.DE CAM.,CONCEPTO: COMPENSACION MENSUAL DE COTIZACION,DEP.: FUTURO DE BOLIVIA S.A AFP , PROCEDENCIA: BANCO DE CREDITO DE BOLIVIA S.A., CHEQUE: 53429, FECHA DE EMISION:23/04/2018</t>
  </si>
  <si>
    <t>00099021001 DEP.DE CHEQ.AJENOS,RET.DE CAM.,CONCEPTO: COMPENSACION MENSUAL DE COTIZACION,DEP.: FUTURO DE BOLIVIA S.A. AFP , PROCEDENCIA: BANCO DE CREDITO DE BOLIVIA S.A., CHEQUE: 53287, FECHA DE EMISION:11/04/2018</t>
  </si>
  <si>
    <t>00099021001 DEP.DE CHEQ.AJENOS,RET.DE CAM.,CONCEPTO: DEVOLUCION COBROS INDEBIDOS GRUPO N° 13 COMPROBANTE N° 65 DE FECHA 3-04-18,DEP.: SENASIR , PROCEDENCIA: BANCO UNION S.A., CHEQUE: 7869, FECHA DE EMISION:03/04/2018</t>
  </si>
  <si>
    <t>00016071101 DEPOSITO DE EFECTIVO, DEPOSITANTE: MARIA EUGENIA ASINA VALDA, CONCEPTO: DEVOLUCION DE SALDO POR FONDOS EN AVANCE, CUENTA DE DEPOSITO: CUENTA UNICA DEL TESORO</t>
  </si>
  <si>
    <t>00099021001 DEP.DE CHEQ.AJENOS,RET.DE CAM.,CONCEPTO: TRANSFERENCIA DE RECURSOS (MORATO ROJAS MARIA EUGENIA),DEP.: MINISTERIO DE EDUCACION , PROCEDENCIA: BANCO UNION S.A., CHEQUE: 22122, FECHA DE EMISION:02/04/2018</t>
  </si>
  <si>
    <t>00099021001 DEP.DE CHEQ.AJENOS,RET.DE CAM.,CONCEPTO: TRANSFERENCIA DE RECURSOS (SANABRIA OSINA MARIA CRISTINA),DEP.: MINISTERIO DE EDUCACION , PROCEDENCIA: BANCO UNION S.A., CHEQUE: 22121, FECHA DE EMISION:02/04/2018</t>
  </si>
  <si>
    <t>00099021001 DEP.DE CHEQ.AJENOS,RET.DE CAM.,CONCEPTO: TRANSFERENCIA DE RECURSOS (ALBA SUAREZ MARIA ROSA),DEP.: MINISTERIO DE EDUCACION , PROCEDENCIA: BANCO UNION S.A., CHEQUE: 22120, FECHA DE EMISION:02/04/2018</t>
  </si>
  <si>
    <t>00099021001 DEP.DE CHEQ.AJENOS,RET.DE CAM.,CONCEPTO: DEVOLUCION DE CC NO COBRADA DICIEMBRE 2017,DEP.: LA VITALICIA SEGUROS Y REASEGUROS DE VIDA S.A. , PROCEDENCIA: BANCO BISA S.A., CHEQUE: 46274, FECHA DE EMISION:04/04/2018</t>
  </si>
  <si>
    <t>00099021001 DEP.DE CHEQ.AJENOS,RET.DE CAM.,CONCEPTO: DEVOLUCION PASAJES NACIONALES GESTION 2015 S/G NOTA PGE / DGAA N° 014/18,DEP.: BOA - BOLIVIANA DE AVIACION , PROCEDENCIA: BANCO UNION S.A., CHEQUE: 8833, FECHA DE EMISION:13/04/2018</t>
  </si>
  <si>
    <t>00099021001 DEP.DE CHEQ.AJENOS,RET.DE CAM.,CONCEPTO: DEVOLUCION PRIMA,DEP.: CREDINFORM INTERNATIONAL S.A. , PROCEDENCIA: BANCO MERCANTIL SANTA CRUZ SA., CHEQUE: 112728, FECHA DE EMISION:02/04/2018</t>
  </si>
  <si>
    <t>00099021001 DEP.DE CHEQ.AJENOS,RET.DE CAM.,CONCEPTO: ELIZABETH FLORES ORTEGA,DEP.: BANCO UNION S.A. , PROCEDENCIA: BANCO UNION S.A., CHEQUE: 154461, FECHA DE EMISION:02/04/2018</t>
  </si>
  <si>
    <t>00099021001 DEP.DE CHEQ.AJENOS,RET.DE CAM.,CONCEPTO: FRACCION COMPLEMENTARIA MENSUAL,DEP.: FUTURO DE BOLIVIA S.A. AFP , PROCEDENCIA: BANCO DE CREDITO DE BOLIVIA S.A., CHEQUE: 53288, FECHA DE EMISION:11/04/2018</t>
  </si>
  <si>
    <t>00373024105 DEPOSITO DE EFECTIVO, DEPOSITANTE: PRODUCCION DE PAPA COMUNIDAD PAMPA LUPIARA CH., CONCEPTO: DEVOLUCION DE INTERESES, CUENTA DE DEPOSITO: CUENTA UNICA DEL TESORO</t>
  </si>
  <si>
    <t>00373024105 DEPOSITO DE EFECTIVO, DEPOSITANTE: GONZALO L. CALLE PAXIPATTY, CONCEPTO: DEVOLUCION DE INTERESES GENERADAS DEL EXTRACTO BANCARIO, CUENTA DE DEPOSITO: CUENTA UNICA DEL TESORO</t>
  </si>
  <si>
    <t>00373024105 DEPOSITO DE EFECTIVO, DEPOSITANTE: GONZALO LUIS CALLE PAXIPATTY, CONCEPTO: DEVOLUCION DE RECURSOS NO EJECUTADOS, CUENTA DE DEPOSITO: CUENTA UNICA DEL TESORO</t>
  </si>
  <si>
    <t>00099021001 DEP.DE CHEQ.AJENOS,RET.DE CAM.,CONCEPTO: PAGO AL MINISTERIO DE ECONOMIA Y FINANZAS PUBLICAS POR DEVOLUCION DE NOTA DE CREDITO FISCAL AZUCAR,DEP.: INSUMOS BOLIVIA , PROCEDENCIA: BANCO UNION S.A., CHEQUE: 572, FECHA DE EMISION:12/04/2018</t>
  </si>
  <si>
    <t>00099021001 DEP.DE CHEQ.AJENOS,RET.DE CAM.,CONCEPTO: PAGO DEVOLUCION DE PASAJE A LA AGENCIA DE VIAJE BOLTUR TKT 2890300173417,2890300173409,DEP.: TRANSPORTE AEREO MILITAR , PROCEDENCIA: BANCO UNION S.A., CHEQUE: 19353, FECHA DE EMISION:09/04/2018</t>
  </si>
  <si>
    <t>00099021001 DEP.DE CHEQ.AJENOS,RET.DE CAM.,CONCEPTO: PAGO INCAPACIDADES TEMPORALES REEMBOLSO MINISTERIO DE ECONOMIA Y FINANZAS PUBLICAS,DEP.: CAJA NACIONAL DE SALUD , PROCEDENCIA: BANCO UNION S.A., CHEQUE: 15183, FECHA DE EMISION:04/04/2018</t>
  </si>
  <si>
    <t>00597012001 DEP.DE CHEQ.AJENOS,RET.DE CAM.,CONCEPTO: RECURSOS PROPIOS VENTAS YLB,DEP.: YACIMIENTOS DE LITIO BOLIVIANOS , PROCEDENCIA: BANCO UNION S.A., CHEQUE: 65, FECHA DE EMISION:02/04/2018</t>
  </si>
  <si>
    <t>00099021001 DEP.DE CHEQ.AJENOS,RET.DE CAM.,CONCEPTO: PAGO INCAPACIDADES TEMPORALES REEMBOLSO MINISTERIO DE ECONOMIA Y FINANZAS PUBLICAS,DEP.: CAJA NACIONAL DE SALUD , PROCEDENCIA: BANCO UNION S.A., CHEQUE: 15184, FECHA DE EMISION:04/04/2018</t>
  </si>
  <si>
    <t>00099021001 DEP.DE CHEQ.AJENOS,RET.DE CAM.,CONCEPTO: PAGO INCAPACIDADES TEMPORALES REEMBOLSO MINISTERIO DE ECONOMIA Y FINANZAS PUBLICAS,DEP.: CAJA NACIONAL DE SALUD , PROCEDENCIA: BANCO UNION S.A., CHEQUE: 15185, FECHA DE EMISION:04/04/2018</t>
  </si>
  <si>
    <t>00099021001 DEP.DE CHEQ.AJENOS,RET.DE CAM.,CONCEPTO: PAGO POR ENFERMEDAD COMUN, CORRESPONDIENTE AL MES DE FEBRERO DE 2018,DEP.: CAJA DE SALUD DE LA BANCA PRIVADA , PROCEDENCIA: BANCO NACIONAL DE BOLIVIA S.A., CHEQUE: 6895075, FECHA DE EMISION:26/03/2018</t>
  </si>
  <si>
    <t>00373024101 DEPOSITO DE EFECTIVO, DEPOSITANTE: JAIME MOLLO CHAVEZ, CONCEPTO: DEVOLUCION DE FONDOS EN AVANCE, CUENTA DE DEPOSITO: CUENTA UNICA DEL TESORO</t>
  </si>
  <si>
    <t>00206012001 DEPOSITO DE EFECTIVO, DEPOSITANTE: TANIA TABORGA VARGAS C.I. 7580964, CONCEPTO: DEVOLUCION DE HABERES DICIEMBRE 2017, CUENTA DE DEPOSITO: CUENTA UNICA DEL TESORO</t>
  </si>
  <si>
    <t>00099021001 DEP.DE CHEQ.AJENOS,RET.DE CAM.,CONCEPTO: REVERSION FRACCION DICIEMBRE NUAS 26805960,19587156 Y 12299431,DEP.: SEGUROS PROVIDA SA , PROCEDENCIA: BANCO NACIONAL DE BOLIVIA S.A., CHEQUE: 4350264, FECHA DE EMISION:09/04/2018</t>
  </si>
  <si>
    <t>00099021001 DEP.DE CHEQ.AJENOS,RET.DE CAM.,CONCEPTO: WILLY GONZALO CABEZAS IGLESIAS,DEP.: BANCO UNION S.A. , PROCEDENCIA: BANCO UNION S.A., CHEQUE: 154470, FECHA DE EMISION:16/04/2018</t>
  </si>
  <si>
    <t>00099021001 DEPOSITO DE EFECTIVO, DEPOSITANTE: ABRAHAM ALARCON CALZADA, CONCEPTO: DEVOLUCION, CUENTA DE DEPOSITO: CUENTA UNICA DEL TESORO</t>
  </si>
  <si>
    <t>00020031101 DEPOSITO DE EFECTIVO, DEPOSITANTE: FROILAN MARIN ALANOCA CI 4796736 LP, CONCEPTO: REVERSION POR CONCEPTO DE VIATICOS PERIODO VESTIBULAR, CUENTA DE DEPOSITO: CUENTA UNICA DEL TESORO</t>
  </si>
  <si>
    <t>00099021001 DEPOSITO DE EFECTIVO, DEPOSITANTE: AGUIRRE HAUG ROSA CI 1616147, CONCEPTO: DEVOLUCION DE SALARIO EXCEDENTE AL DEL PRESIDENTE MARZO 2018, CUENTA DE DEPOSITO: CUENTA UNICA DEL TESORO</t>
  </si>
  <si>
    <t>00099021001 DEPOSITO DE EFECTIVO, DEPOSITANTE: AMELIA APAZA DE APAZA, CONCEPTO: DEVOLUCION POR CONCEPTO " SENASIR ", CUENTA DE DEPOSITO: CUENTA UNICA DEL TESORO</t>
  </si>
  <si>
    <t>00099021001 DEPOSITO DE EFECTIVO, DEPOSITANTE: AMERICA GONZALES HERRERA, CONCEPTO: DEVOLUCION RENTA, CUENTA DE DEPOSITO: CUENTA UNICA DEL TESORO</t>
  </si>
  <si>
    <t>00373024105 DEPOSITO DE EFECTIVO, DEPOSITANTE: PROYECTO APOYO Y FORTALECIMIENTO DE LA GESTION, CONCEPTO: DEVOLUCION DE SALDOS NO EJECUTADOS, CUENTA DE DEPOSITO: CUENTA UNICA DEL TESORO</t>
  </si>
  <si>
    <t>00212014305 DEPOSITO DE EFECTIVO, DEPOSITANTE: LUIS HORACIO PLATA CHUQUIMIA 4744604 LP, CONCEPTO: DEVOLUCION DE HABERES GESTION 2017, CUENTA DE DEPOSITO: CUENTA UNICA DEL TESORO</t>
  </si>
  <si>
    <t>00099021001 DEPOSITO DE EFECTIVO, DEPOSITANTE: ARTEAGA LOAYZA RAUL ANTONIO, CONCEPTO: REVERSION DE HABERES MARZO 2018 PREV. 2067 N PLANILLA 2340 DE ARTEAGA LOAYZA RAUL ANTONIO, CUENTA DE DEPOSITO: CUENTA UNICA DEL TESORO</t>
  </si>
  <si>
    <t>00099021001 DEPOSITO DE EFECTIVO, DEPOSITANTE: ARTEAGA LOAYZA RAUL ANTONIO, CONCEPTO: REVERSION DE HABERES MARZO 2018 PREV. 2067 N° PLANILLAS 2340 DE ARTEAGA LOAYZA RAUL ANTONIO, CUENTA DE DEPOSITO: CUENTA UNICA DEL TESORO</t>
  </si>
  <si>
    <t>00099021001 DEPOSITO DE EFECTIVO, DEPOSITANTE: ASUNTA ELIZABETH PARI MUÑOZ, CONCEPTO: DOBLE PERCEPCION, CUENTA DE DEPOSITO: CUENTA UNICA DEL TESORO</t>
  </si>
  <si>
    <t>00099021001 DEPOSITO DE EFECTIVO, DEPOSITANTE: AURELIO CHUQUIMIA - INSA, CONCEPTO: REVERSION, CUENTA DE DEPOSITO: CUENTA UNICA DEL TESORO</t>
  </si>
  <si>
    <t>00099021001 DEPOSITO DE EFECTIVO, DEPOSITANTE: BARRIOS VILLA ALFONSO CI 1253043, CONCEPTO: DEVOLUCION DE SALARIO EXCEDENTE AL DEL PRESIDENTE MARZO 2018, CUENTA DE DEPOSITO: CUENTA UNICA DEL TESORO</t>
  </si>
  <si>
    <t>00099021001 DEPOSITO DE EFECTIVO, DEPOSITANTE: BASILIA HORTENCIA CABRERA COLQUE, CONCEPTO: REVERSION TOTAL, CUENTA DE DEPOSITO: CUENTA UNICA DEL TESORO</t>
  </si>
  <si>
    <t>00099021001 DEPOSITO DE EFECTIVO, DEPOSITANTE: BRACAMONTE ALANIZ HUMBERTO CI 5567062, CONCEPTO: DEVOLUCION DE SALARIO EXCEDENTE AL DEL PRESIDENTE MARZO 2018, CUENTA DE DEPOSITO: CUENTA UNICA DEL TESORO</t>
  </si>
  <si>
    <t>00099021001 DEPOSITO DE EFECTIVO, DEPOSITANTE: CALLE ARACENA JOSE MANUEL CI 1284098, CONCEPTO: DEVOLUCION DE SALARIO EXCEDENTE AL DEL PRESIDENTE MARZO 2018, CUENTA DE DEPOSITO: CUENTA UNICA DEL TESORO</t>
  </si>
  <si>
    <t>00099021001 DEPOSITO DE EFECTIVO, DEPOSITANTE: CAMARGO BARRIONUEVO HERNAN CI 1394844, CONCEPTO: DEVOLUCION DE SALARIO EXCEDENTE AL DEL PRESIDENTE MARZO 2018, CUENTA DE DEPOSITO: CUENTA UNICA DEL TESORO</t>
  </si>
  <si>
    <t>00099021001 DEPOSITO DE EFECTIVO, DEPOSITANTE: CARLA MELISA LOPEZ ROSSE LOAIZA, CONCEPTO: DEVOLUCION DE AGUINALDO EN DEMASIA POR RENUNCIA, CUENTA DE DEPOSITO: CUENTA UNICA DEL TESORO</t>
  </si>
  <si>
    <t>00099021001 DEPOSITO DE EFECTIVO, DEPOSITANTE: CARMEN EDUBIGES SURCO GUACHALLA, CONCEPTO: DOBLE PERCEPCION, CUENTA DE DEPOSITO: CUENTA UNICA DEL TESORO</t>
  </si>
  <si>
    <t>00099021001 DEPOSITO DE EFECTIVO, DEPOSITANTE: CATALINA GUTIERREZ MAMANI, CONCEPTO: DEVOLUCION SENASIR, CUENTA DE DEPOSITO: CUENTA UNICA DEL TESORO</t>
  </si>
  <si>
    <t>00099021001 DEPOSITO DE EFECTIVO, DEPOSITANTE: CECILIA FLORES DE CEÑI, CONCEPTO: COBRO INDEBIDO DE SENASIR DEL MES DE ABRIL, CUENTA DE DEPOSITO: CUENTA UNICA DEL TESORO</t>
  </si>
  <si>
    <t>00099021001 DEPOSITO DE EFECTIVO, DEPOSITANTE: CELIA PELAEZ AGUILAR, CONCEPTO: REVERSION DE BOLETA NO CORRESPONDE EL PAGO, CUENTA DE DEPOSITO: CUENTA UNICA DEL TESORO</t>
  </si>
  <si>
    <t>00099021001 DEPOSITO DE EFECTIVO, DEPOSITANTE: CIRO GERMAN ALAVIA MARIN, CONCEPTO: DEVOLUCION POR REMUNEERACION MAXIMA PERMITIDA EN EL SECTOR PUBLICO AGOSTO 2017, CUENTA DE DEPOSITO: CUENTA UNICA DEL TESORO</t>
  </si>
  <si>
    <t>00099021001 DEPOSITO DE EFECTIVO, DEPOSITANTE: CIRO GERMAN ALAVIA MARIN, CONCEPTO: DEVOLUCION POR REMUNERACION MAXIMA PERMITIDA EN EL SECTOR PUBLICO SEPTIEMBRE 2017, CUENTA DE DEPOSITO: CUENTA UNICA DEL TESORO</t>
  </si>
  <si>
    <t>00099021001 DEPOSITO DE EFECTIVO, DEPOSITANTE: CONSTANTINO PATZI MEDINA, CONCEPTO: COMPROMISO DEVOLUCION DE DEUDA, CUENTA DE DEPOSITO: CUENTA UNICA DEL TESORO</t>
  </si>
  <si>
    <t>00130012002 DEPOSITO DE EFECTIVO, DEPOSITANTE: LUIS FEDERICO MARTINEZ RETAMOZO, CONCEPTO: DEVOLUCION POR CONCEPTO COMPRA DE GASOLINA, CUENTA DE DEPOSITO: CUENTA UNICA DEL TESORO</t>
  </si>
  <si>
    <t>00099021001 DEPOSITO DE EFECTIVO, DEPOSITANTE: DINA S, SALAZAR RECAMO, CONCEPTO: DEVOLUCION AL SENASIR, CUENTA DE DEPOSITO: CUENTA UNICA DEL TESORO</t>
  </si>
  <si>
    <t>00099021001 DEPOSITO DE EFECTIVO, DEPOSITANTE: DINA SUSANA SALAZAR RECAMO, CONCEPTO: DEVOLUCION AL SENASIR, CUENTA DE DEPOSITO: CUENTA UNICA DEL TESORO</t>
  </si>
  <si>
    <t>00099021001 DEPOSITO DE EFECTIVO, DEPOSITANTE: DIONICIA ORTEGA ORUÑO, CONCEPTO: DOBLE PERCEPCION, CUENTA DE DEPOSITO: CUENTA UNICA DEL TESORO</t>
  </si>
  <si>
    <t>00099021001 DEPOSITO DE EFECTIVO, DEPOSITANTE: EDMUNDO PACHECO ROQUE, CONCEPTO: REVERSION DE HABERES DE MES DE AGOSTO 2017, CUENTA DE DEPOSITO: CUENTA UNICA DEL TESORO</t>
  </si>
  <si>
    <t>00099021001 DEPOSITO DE EFECTIVO, DEPOSITANTE: MINISTERIO DE DEFENSA, CONCEPTO: REVERSION PASAJES PREV. N° P-9007/17 N° DE CARGO DE CUENTA, CUENTA DE DEPOSITO: CUENTA UNICA DEL TESORO</t>
  </si>
  <si>
    <t>00099021001 DEPOSITO DE EFECTIVO, DEPOSITANTE: EDMUNDO PACHECO ROQUE, CONCEPTO: REVERSION DE HABERES DE MES DE JULIO 2017, CUENTA DE DEPOSITO: CUENTA UNICA DEL TESORO</t>
  </si>
  <si>
    <t>00099021001 DEPOSITO DE EFECTIVO, DEPOSITANTE: EINAR ERIC SOLIZ FLORES, CONCEPTO: DEVOLUCION DE PASAJES, CUENTA DE DEPOSITO: CUENTA UNICA DEL TESORO</t>
  </si>
  <si>
    <t>00099021001 DEPOSITO DE EFECTIVO, DEPOSITANTE: ELENA NINA MAMANI, CONCEPTO: DEVOLUCION POR DOBLE PERCEPCION, CUENTA DE DEPOSITO: CUENTA UNICA DEL TESORO</t>
  </si>
  <si>
    <t>00099021001 DEPOSITO DE EFECTIVO, DEPOSITANTE: ELVIRA COCA VEIZAGA, CONCEPTO: DOBLE PERCEPCION, CUENTA DE DEPOSITO: CUENTA UNICA DEL TESORO</t>
  </si>
  <si>
    <t>00099021001 DEPOSITO DE EFECTIVO, DEPOSITANTE: ERNESTO PEREYRA VILLEGAS, CONCEPTO: DOBLE PERSEPCION, CUENTA DE DEPOSITO: CUENTA UNICA DEL TESORO</t>
  </si>
  <si>
    <t>00099021001 DEPOSITO DE EFECTIVO, DEPOSITANTE: FATIMA CABALLERO R., CONCEPTO: DOBLE PERCEPCION DEVOLUCION, CUENTA DE DEPOSITO: CUENTA UNICA DEL TESORO</t>
  </si>
  <si>
    <t>00099021001 DEPOSITO DE EFECTIVO, DEPOSITANTE: FAUSTINO QUISPE GUTIERREZ, CONCEPTO: DEVOLUCION DE HABERES, CUENTA DE DEPOSITO: CUENTA UNICA DEL TESORO</t>
  </si>
  <si>
    <t>00099021001 DEPOSITO DE EFECTIVO, DEPOSITANTE: FELIPE PAÑUNI ALI, CONCEPTO: DEVOLUCION DE HABERES DE MES FEBRERO, CUENTA DE DEPOSITO: CUENTA UNICA DEL TESORO</t>
  </si>
  <si>
    <t>00099021001 DEPOSITO DE EFECTIVO, DEPOSITANTE: FLAVIA ARACELLY VEGA QUINTANA, CONCEPTO: DEVOLUCION DE HABERES, CUENTA DE DEPOSITO: CUENTA UNICA DEL TESORO</t>
  </si>
  <si>
    <t>00099021001 DEPOSITO DE EFECTIVO, DEPOSITANTE: FLORENCIO PAREDES QUISPE, CONCEPTO: DOBLE PERCEPCION, CUENTA DE DEPOSITO: CUENTA UNICA DEL TESORO</t>
  </si>
  <si>
    <t>00010011101 DEP.DE CHEQ.AJENOS,RET.DE CAM.,CONCEPTO: REEMBOLSO DE SUBSIDIO DE INCAPACIDAD TEMPORAL ENERO 2018,DEP.: CAJA BANCARIA ESTATAL DE SALUD , PROCEDENCIA: BANCO UNION S.A., CHEQUE: 26603, FECHA DE EMISION:13/03/2018</t>
  </si>
  <si>
    <t>00099021001 DEP.DE CHEQ.AJENOS,RET.DE CAM.,CONCEPTO: REVERSION SALDOS NO EJECUTADOS GESTIONES PASADAS,DEP.: MINISTERIO DE DEFENSA , PROCEDENCIA: BANCO UNION S.A., CHEQUE: 102, FECHA DE EMISION:03/04/2018</t>
  </si>
  <si>
    <t>00099021001 DEP.DE CHEQ.AJENOS,RET.DE CAM.,CONCEPTO: REVERSION SALDOS NO EJECUTADOS GESTIONES PASADAS,DEP.: MINISTERIO DE DEFENSA , PROCEDENCIA: BANCO UNION S.A., CHEQUE: 129, FECHA DE EMISION:03/04/2018</t>
  </si>
  <si>
    <t>00099021001 DEP.DE CHEQ.AJENOS,RET.DE CAM.,CONCEPTO: REVERSION SALDOS NO EJECUTADOS GESTIONES PASADAS,DEP.: MINISTERIO DE DEFENSA , PROCEDENCIA: BANCO UNION S.A., CHEQUE: 130, FECHA DE EMISION:03/04/2018</t>
  </si>
  <si>
    <t>00099021001 DEP.DE CHEQ.AJENOS,RET.DE CAM.,CONCEPTO: REVERSION SALDOS NO EJECUTADOS GESTIONES PASADAS,DEP.: MINISTERIO DE DEFENSA , PROCEDENCIA: BANCO UNION S.A., CHEQUE: 101, FECHA DE EMISION:29/03/2018</t>
  </si>
  <si>
    <t>00099021001 DEP.DE CHEQ.AJENOS,RET.DE CAM.,CONCEPTO: REVERSION SALDOS NO EJECUTADOS GESTIONES PASADAS,DEP.: MINISTERIO DE DEFENSA , PROCEDENCIA: BANCO UNION S.A., CHEQUE: 52, FECHA DE EMISION:03/04/2018</t>
  </si>
  <si>
    <t>00099021001 DEP.DE CHEQ.AJENOS,RET.DE CAM.,CONCEPTO: REVERSION SALDOS NO EJECUTADOS GESTIONES PASADAS,DEP.: MINISTERIO DE DEFENSA , PROCEDENCIA: BANCO UNION S.A., CHEQUE: 19423, FECHA DE EMISION:29/03/2018</t>
  </si>
  <si>
    <t>00099021001 DEP.DE CHEQ.AJENOS,RET.DE CAM.,CONCEPTO: REVERSION HABERES DEVUELTOS POR PERSONAL DE LAS FF.AA.,DEP.: MINISTERIO DE DEFENSA , PROCEDENCIA: BANCO UNION S.A., CHEQUE: 9678, FECHA DE EMISION:10/04/2018</t>
  </si>
  <si>
    <t>00020011103 DEP.DE CHEQ.AJENOS,RET.DE CAM.,CONCEPTO: REVERSION VIATICOS GESTIONES PASADAS,DEP.: MINISTERIO DE DEFENSA , PROCEDENCIA: BANCO UNION S.A., CHEQUE: 15738, FECHA DE EMISION:29/03/2018</t>
  </si>
  <si>
    <t>00099021001 DEP.DE CHEQ.AJENOS,RET.DE CAM.,CONCEPTO: REVERSION SALDOS NO EJECUTADOS GASTOS GESTIONES PASADAS,DEP.: MINISTERIO DE DEFENSA , PROCEDENCIA: BANCO UNION S.A., CHEQUE: 19428, FECHA DE EMISION:03/04/2018</t>
  </si>
  <si>
    <t>00099021001 DEPOSITO DE EFECTIVO, DEPOSITANTE: FRANKLIN ALEGRIA, CONCEPTO: DEVOLUCION POR COMBUSTIBLE, CUENTA DE DEPOSITO: CUENTA UNICA DEL TESORO</t>
  </si>
  <si>
    <t>00099021001 DEPOSITO DE EFECTIVO, DEPOSITANTE: FUERTES CALLAPINO BERNARDINO CI 1283979, CONCEPTO: DEVOLUCION DE SALARIO EXCEDENTE AL DEL PRESIDENTE MARZO 2018, CUENTA DE DEPOSITO: CUENTA UNICA DEL TESORO</t>
  </si>
  <si>
    <t>00099021001 DEPOSITO DE EFECTIVO, DEPOSITANTE: FUNDACION BRIGADA MEDICA CUBANA, CONCEPTO: DEVOLUCION POR CONCEPTO DE VIATICO CORRESPONDIENTE AL CITE 0090, CUENTA DE DEPOSITO: CUENTA UNICA DEL TESORO</t>
  </si>
  <si>
    <t>00099021001 DEPOSITO DE EFECTIVO, DEPOSITANTE: GENNY PAULINA MARQUEZ TORRICO, CONCEPTO: DOBLE PERCEPCION, CUENTA DE DEPOSITO: CUENTA UNICA DEL TESORO</t>
  </si>
  <si>
    <t>00020011103 DEPOSITO DE EFECTIVO, DEPOSITANTE: MINISTERIO DE DEFENSA, CONCEPTO: REVERSION PASAJES PREV. N P-9007/17, CUENTA DE DEPOSITO: CUENTA UNICA DEL TESORO</t>
  </si>
  <si>
    <t>00099021001 DEPOSITO DE EFECTIVO, DEPOSITANTE: GIOVANNA TITO CARDENAS, CONCEPTO: REVERSION DE HABERES, CUENTA DE DEPOSITO: CUENTA UNICA DEL TESORO</t>
  </si>
  <si>
    <t>00099021001 DEPOSITO DE EFECTIVO, DEPOSITANTE: GOB. AUTONOMO MUNICIPAL DE CHULUMANI, CONCEPTO: DEVOLUCION DE SALDOS NO EJECUTADOS PROYECTO " CONSTRUCCION AULAS UNIDAD EDUCATIVA YARIJA", CUENTA DE DEPOSITO: CUENTA UNICA DEL TESORO</t>
  </si>
  <si>
    <t>00099021001 DEPOSITO DE EFECTIVO, DEPOSITANTE: GONZALO PABLO LOBATON CAMACHO, CONCEPTO: DEVOLUCION PASAJES, CUENTA DE DEPOSITO: CUENTA UNICA DEL TESORO</t>
  </si>
  <si>
    <t>00099021001 DEPOSITO DE EFECTIVO, DEPOSITANTE: GOYTIA MORALES JOSE CI 1271669, CONCEPTO: DEVOLUCION DE SALARIO EXCEDENTE AL DEL PRESIDENTE MARZO 2018, CUENTA DE DEPOSITO: CUENTA UNICA DEL TESORO</t>
  </si>
  <si>
    <t>00099021001 DEPOSITO DE EFECTIVO, DEPOSITANTE: GRACIELA JUDITH GUTIERREZ TAPIA VDA DE DEHEZA, CONCEPTO: DEVOLUCION DE COBROS INDEBIDAMENTE PERCIBIDOS, CUENTA DE DEPOSITO: CUENTA UNICA DEL TESORO</t>
  </si>
  <si>
    <t>00099021001 DEPOSITO DE EFECTIVO, DEPOSITANTE: GUERRA AROZAMEN ANTONIO CI 1255809, CONCEPTO: DEVOLUCION DE SALARIO EXCEDENTE AL DEL PRESIDENTE MARZO 2018, CUENTA DE DEPOSITO: CUENTA UNICA DEL TESORO</t>
  </si>
  <si>
    <t>00099021001 DEPOSITO DE EFECTIVO, DEPOSITANTE: GUERY GERMAN CHACON RODRIGUEZ, CONCEPTO: DEVOLUCION DE UN (1) DIA DE HABER, CUENTA DE DEPOSITO: CUENTA UNICA DEL TESORO</t>
  </si>
  <si>
    <t>00099021001 DEPOSITO DE EFECTIVO, DEPOSITANTE: GUIDO SIMON CRESPO VALLEJOS, CONCEPTO: DEVOLUCION PRA, CUENTA DE DEPOSITO: CUENTA UNICA DEL TESORO</t>
  </si>
  <si>
    <t>00016011101 DEPOSITO DE EFECTIVO, DEPOSITANTE: DELIA RIVERA DAVALOS, CONCEPTO: DEVOLUCION DE VIATICOS, CUENTA DE DEPOSITO: CUENTA UNICA DEL TESORO</t>
  </si>
  <si>
    <t>00099021001 DEPOSITO DE EFECTIVO, DEPOSITANTE: GUMERCINDA LUNA - MAGISTERIO URBANO, CONCEPTO: DEVOLUCION POR DOBLE PERCEPCION, CUENTA DE DEPOSITO: CUENTA UNICA DEL TESORO</t>
  </si>
  <si>
    <t>00099021001 DEPOSITO DE EFECTIVO, DEPOSITANTE: HECTOR ALFREDO LAURA AJNO, CONCEPTO: DEVOLUCION DE SUELDO, CUENTA DE DEPOSITO: CUENTA UNICA DEL TESORO</t>
  </si>
  <si>
    <t>00099021001 DEPOSITO DE EFECTIVO, DEPOSITANTE: HERNAN J. MARCONI RODRIGUEZ, CONCEPTO: DEVOLUCION POR DOBLE PERCEPCION, CUENTA DE DEPOSITO: CUENTA UNICA DEL TESORO</t>
  </si>
  <si>
    <t>00099021001 DEPOSITO DE EFECTIVO, DEPOSITANTE: HERNAN MAMANI APAZA, CONCEPTO: REVERSION DE BOLETA DE HABER MENSUAL, CUENTA DE DEPOSITO: CUENTA UNICA DEL TESORO</t>
  </si>
  <si>
    <t>00099021001 DEPOSITO DE EFECTIVO, DEPOSITANTE: HILARION KAPA VILLCA, CONCEPTO: DEVOLUCION DE DEUDA, CUENTA DE DEPOSITO: CUENTA UNICA DEL TESORO</t>
  </si>
  <si>
    <t>00099021001 DEPOSITO DE EFECTIVO, DEPOSITANTE: HILDA MERCADO PERALTA, CONCEPTO: DOBLE PERCEPCION, CUENTA DE DEPOSITO: CUENTA UNICA DEL TESORO</t>
  </si>
  <si>
    <t>00373024105 DEPOSITO DE EFECTIVO, DEPOSITANTE: JANNETH ESTELA POMA CHOQUEHUANCA, CONCEPTO: DEVOLUCION PROYECTO FONDO DE DESARROLLO INDIGENA, CUENTA DE DEPOSITO: CUENTA UNICA DEL TESORO</t>
  </si>
  <si>
    <t>00340012003 DEP.DE CHEQ.AJENOS,RET.DE CAM.,CONCEPTO: CRUZ AREVALO GABRIELA,DEP.: BANCO UNION S.A. , PROCEDENCIA: BANCO UNION S.A., CHEQUE: 154469, FECHA DE EMISION:13/04/2018</t>
  </si>
  <si>
    <t>00130012002 DEP.DE CHEQ.AJENOS,RET.DE CAM.,CONCEPTO: PAGO INCAPACIDAD TEMPORAL DEL PERSONAL FOFIM CORRESPONDIENTE MES MARZO 2018,DEP.: CAJA DE SALUD DE CAMINOS Y R.A. , PROCEDENCIA: BANCO UNION S.A., CHEQUE: 9070, FECHA DE EMISION:09/04/2018</t>
  </si>
  <si>
    <t>00020031101 DEPOSITO DE EFECTIVO, DEPOSITANTE: SERGIO FERNANDEZ CHOQUE, CONCEPTO: REVERSION, CUENTA DE DEPOSITO: CUENTA UNICA DEL TESORO</t>
  </si>
  <si>
    <t>00099021001 DEPOSITO DE EFECTIVO, DEPOSITANTE: IRMA MORALES DIAZ, CONCEPTO: DEVOLUCION DOBLE PERCEPCION - MAGISTERIO, CUENTA DE DEPOSITO: CUENTA UNICA DEL TESORO</t>
  </si>
  <si>
    <t>00130012002 DEPOSITO DE EFECTIVO, DEPOSITANTE: ORLANDO CLAURE MOLINA, CONCEPTO: DEVOLUCION POR GASTOS DE VIATICO, CUENTA DE DEPOSITO: CUENTA UNICA DEL TESORO</t>
  </si>
  <si>
    <t>00099021001 DEPOSITO DE EFECTIVO, DEPOSITANTE: JOHN MENESES ESCOBAR, CONCEPTO: REVERSION DE RECURSOS PREVENTIVO 232 GESTION 2017, CUENTA DE DEPOSITO: CUENTA UNICA DEL TESORO</t>
  </si>
  <si>
    <t>00099021001 DEPOSITO DE EFECTIVO, DEPOSITANTE: JOHSELIN ALANOCA NIGAÑEZ CONALPEDIS, CONCEPTO: POR REPOSICION DE FONDOS, CUENTA DE DEPOSITO: CUENTA UNICA DEL TESORO</t>
  </si>
  <si>
    <t>00099021001 DEPOSITO DE EFECTIVO, DEPOSITANTE: JORGE CONDE CHOQUE C.I. 2316406 LP, CONCEPTO: REVERSION PARCIAL, CUENTA DE DEPOSITO: CUENTA UNICA DEL TESORO</t>
  </si>
  <si>
    <t>00099021001 DEPOSITO DE EFECTIVO, DEPOSITANTE: JORGE ROGELIO SANTANDER ESTRADA - UMSA, CONCEPTO: REGULARIZACION POR TOPE SALARIAL SEPT 2017- OCT 2017- NOV 2017- DIC 2017, CUENTA DE DEPOSITO: CUENTA UNICA DEL TESORO</t>
  </si>
  <si>
    <t>00099021001 DEPOSITO DE EFECTIVO, DEPOSITANTE: JOSE LIRAUZE ORTIZ, CONCEPTO: DEVOLUCION DEUDA, CUENTA DE DEPOSITO: CUENTA UNICA DEL TESORO</t>
  </si>
  <si>
    <t>00099021001 DEPOSITO DE EFECTIVO, DEPOSITANTE: JOSE LUIS MONZON M, CONCEPTO: DEVOLUCION DE FONDOS EN AVANCE PARA REFRIGERIOS TALLERES SUCRE ABRIL/2018, CUENTA DE DEPOSITO: CUENTA UNICA DEL TESORO</t>
  </si>
  <si>
    <t>00099021001 DEPOSITO DE EFECTIVO, DEPOSITANTE: JOSE RAMIREZ SALCEDO, CONCEPTO: DEVOLUCION DE DOBLE PERCEPCION, CUENTA DE DEPOSITO: CUENTA UNICA DEL TESORO</t>
  </si>
  <si>
    <t>00099021001 DEPOSITO DE EFECTIVO, DEPOSITANTE: JUAN ACHO COLQUE, CONCEPTO: DEVOLUCION DE SUELDO, CUENTA DE DEPOSITO: CUENTA UNICA DEL TESORO</t>
  </si>
  <si>
    <t>00099021001 DEPOSITO DE EFECTIVO, DEPOSITANTE: JUAN ARI MAMANI, CONCEPTO: DEVOLUCION DE PAGO UNICO SEGUN D.S. 822, CUENTA DE DEPOSITO: CUENTA UNICA DEL TESORO</t>
  </si>
  <si>
    <t>00099021001 DEPOSITO DE EFECTIVO, DEPOSITANTE: JUAN CARLOS FERNANDEZ COLQUE, CONCEPTO: DEVOLUCION POR TOPE SALARIAL DE LOS MESES DE AGOSTO A NOVIEMBRE DE 2017, CUENTA DE DEPOSITO: CUENTA UNICA DEL TESORO</t>
  </si>
  <si>
    <t>00099021001 DEPOSITO DE EFECTIVO, DEPOSITANTE: JUAN CRUZ PINTO, CONCEPTO: DEVOLUCION TOTAL CAMBIO DE DESTINO, CUENTA DE DEPOSITO: CUENTA UNICA DEL TESORO</t>
  </si>
  <si>
    <t>00099021001 DEPOSITO DE EFECTIVO, DEPOSITANTE: JUAN PABLO CHAIN BALDIVIEZO, CONCEPTO: DEVOLUCION GASTOS OBSERVADOS, CUENTA DE DEPOSITO: CUENTA UNICA DEL TESORO</t>
  </si>
  <si>
    <t>00373024105 DEPOSITO DE EFECTIVO, DEPOSITANTE: COMUNIDAD JANKO MARCA Y SANTA ROSA, CONCEPTO: DEV DE FONDOS PREOYECTO "APOYO A LA PRODUCCION DE FORRAJE EN 10 COMUNIDADES DE CORO CORO LP", CUENTA DE DEPOSITO: CUENTA UNICA DEL TESORO</t>
  </si>
  <si>
    <t>00099021001 DEPOSITO DE EFECTIVO, DEPOSITANTE: JULIA PATRICIA URQUIZU MASS, CONCEPTO: REVERSION RECURSOS NO UTILIZADOS COMUNICACIONES N PREVENTIVO 5033, CUENTA DE DEPOSITO: CUENTA UNICA DEL TESORO</t>
  </si>
  <si>
    <t>00020011103 DEPOSITO DE EFECTIVO, DEPOSITANTE: VICTORIO RONNIE TERAN RIOJA, CONCEPTO: RETENCION, CUENTA DE DEPOSITO: CUENTA UNICA DEL TESORO</t>
  </si>
  <si>
    <t>00099021001 DEPOSITO DE EFECTIVO, DEPOSITANTE: JULIA PATRICIA URQUIZU MASS, CONCEPTO: REVERSION RECURSOS NO UTILIZADOS COMUNICACIONES N PREVENTIVO 8996, CUENTA DE DEPOSITO: CUENTA UNICA DEL TESORO</t>
  </si>
  <si>
    <t>00130012002 DEPOSITO DE EFECTIVO, DEPOSITANTE: JUAN R. GUERREROS ROQUE, CONCEPTO: DEVOLUION POR GASTOS DE VIATICOS GASOLINA Y PEAJES, CUENTA DE DEPOSITO: CUENTA UNICA DEL TESORO</t>
  </si>
  <si>
    <t>00099021001 DEPOSITO DE EFECTIVO, DEPOSITANTE: LANDELINO RAFAEL BANDEIRA ARZE, CONCEPTO: DEVOLUCION DOS DIAS HABERES DE MARZO DE 2018, CUENTA DE DEPOSITO: CUENTA UNICA DEL TESORO</t>
  </si>
  <si>
    <t>00099021001 DEPOSITO DE EFECTIVO, DEPOSITANTE: LOLA LOURDES KOSLKA SEQUEIROS LORDEMANN, CONCEPTO: DEVOLUCION DE VIATICOS, CUENTA DE DEPOSITO: CUENTA UNICA DEL TESORO</t>
  </si>
  <si>
    <t>00099021001 DEPOSITO DE EFECTIVO, DEPOSITANTE: LOURDES ALIAGA ZAPATA, CONCEPTO: DOBLE PERCEPCION DEL MES DE ABRIL 2018, CUENTA DE DEPOSITO: CUENTA UNICA DEL TESORO</t>
  </si>
  <si>
    <t>00513012003 DEPOSITO DE EFECTIVO, DEPOSITANTE: LBP-YPFB (2011349681373), CONCEPTO: APORTE SINDICAL Y.P.F.B., CUENTA DE DEPOSITO: CUENTA UNICA DEL TESORO</t>
  </si>
  <si>
    <t>00099021001 DEPOSITO DE EFECTIVO, DEPOSITANTE: LOURDES PEREZ LAURA, CONCEPTO: DOBLE PERCEPCION, CUENTA DE DEPOSITO: CUENTA UNICA DEL TESORO</t>
  </si>
  <si>
    <t>00099021001 DEPOSITO DE EFECTIVO, DEPOSITANTE: LUCRECIA VELARDE VDA. DE FLORES, CONCEPTO: PARA DEPARTAMENTO DE SENASIR, CUENTA DE DEPOSITO: CUENTA UNICA DEL TESORO</t>
  </si>
  <si>
    <t>00287102012 DEP.DE CHEQ.AJENOS,RET.DE CAM.,CONCEPTO: PAGO FACTURA N° 99 POR EL MDRYT PROY."MERCADO CAMPESINO ZONAL 16 DE JULIO SAN FELIPE DE SEQUE",DEP.: FPS / SUPERVISION / CENTRAL , PROCEDENCIA: BANCO UNION S.A., CHEQUE: 782, FECHA DE EMISION:05/04/2018</t>
  </si>
  <si>
    <t>00287102012 DEP.DE CHEQ.AJENOS,RET.DE CAM.,CONCEPTO: PAGO DE LA FACTURA N° 100 POR EL MDRYT PROY."MERCADO CAMPESINO ZONAL NUEVA JERUSALEM",DEP.: FPS / SUPERVISION / CENTRAL , PROCEDENCIA: BANCO UNION S.A., CHEQUE: 783, FECHA DE EMISION:05/04/2018</t>
  </si>
  <si>
    <t>00099021001 DEPOSITO DE EFECTIVO, DEPOSITANTE: LUIS ENRIQUE CAPELLA CORDERO, CONCEPTO: DEVOLUCION DE SUELDO MES DE ENERO 2018, CUENTA DE DEPOSITO: CUENTA UNICA DEL TESORO</t>
  </si>
  <si>
    <t>00099021001 DEPOSITO DE EFECTIVO, DEPOSITANTE: LUIS FERNANDO ARTEAGA ORTIZ, CONCEPTO: DEVOLUCION DE IMPRENTA,FOTOCOPIADO; PREV N° 8271/17 N° CARGO CTA 8271.1, CUENTA DE DEPOSITO: CUENTA UNICA DEL TESORO</t>
  </si>
  <si>
    <t>00099021001 DEPOSITO DE EFECTIVO, DEPOSITANTE: LUIS FERNANDO ARTEAGA ORTIZ, CONCEPTO: DEVOLUCION DE REFRIGERIO PREV. N 5955/17 N DE CARGO DE CUENTA 2017-5955,1, CUENTA DE DEPOSITO: CUENTA UNICA DEL TESORO</t>
  </si>
  <si>
    <t>00016011101 DEPOSITO DE EFECTIVO, DEPOSITANTE: JUAN CARLOS ESCOBAR, CONCEPTO: DEVOLUCION DE PASAJE Y VIATICOS, CUENTA DE DEPOSITO: CUENTA UNICA DEL TESORO</t>
  </si>
  <si>
    <t>00099021001 DEPOSITO DE EFECTIVO, DEPOSITANTE: MAGISTERIO-EDUARDO MALDONADO GALLARDO, CONCEPTO: DEVOLUCION SENASIR, CUENTA DE DEPOSITO: CUENTA UNICA DEL TESORO</t>
  </si>
  <si>
    <t>00099021001 DEPOSITO DE EFECTIVO, DEPOSITANTE: MARCELA BEATRIZ AYALA AVILA C.I. 2835114 SC., CONCEPTO: REVERSION ALIMENTACION PREVENTIVO N° 8234, CUENTA DE DEPOSITO: CUENTA UNICA DEL TESORO</t>
  </si>
  <si>
    <t>00099021001 DEPOSITO DE EFECTIVO, DEPOSITANTE: MARCELINA HUANCA LLUSCO, CONCEPTO: DOBLE PERCEPCION, CUENTA DE DEPOSITO: CUENTA UNICA DEL TESORO</t>
  </si>
  <si>
    <t>00099021001 DEP.DE CHEQ.AJENOS,RET.DE CAM.,CONCEPTO: DEV. RECURSOS POR EXTRAVIO DE CREDENCIALES (YESELI GUTIERREZ, ISRAEL VASQUEZ, DANIELA ZABALA),DEP.: CAMARA DE SENADORES , PROCEDENCIA: BANCO UNION S.A., CHEQUE: 6888, FECHA DE EMISION:19/04/2018</t>
  </si>
  <si>
    <t>00099021001 DEPOSITO DE EFECTIVO, DEPOSITANTE: MARIA CALLE LIPA, CONCEPTO: DOBLE PERCEPCION, CUENTA DE DEPOSITO: CUENTA UNICA DEL TESORO</t>
  </si>
  <si>
    <t>00099021001 DEPOSITO DE EFECTIVO, DEPOSITANTE: MARIANA ALEJANDRA ROJAS GUARACHI, CONCEPTO: DEVOLUCION VIATICO VIAJE TAMBO QUEMADO 29/03/2018, CUENTA DE DEPOSITO: CUENTA UNICA DEL TESORO</t>
  </si>
  <si>
    <t>00099021001 DEPOSITO DE EFECTIVO, DEPOSITANTE: MARTIN YAHUASI MAMANI, CONCEPTO: PLAN DE PAGOS ACUERDO SENASIR, CUENTA DE DEPOSITO: CUENTA UNICA DEL TESORO</t>
  </si>
  <si>
    <t>00020031101 DEPOSITO DE EFECTIVO, DEPOSITANTE: DICOSE, CONCEPTO: REVERSION DE FONDOS, CUENTA DE DEPOSITO: CUENTA UNICA DEL TESORO</t>
  </si>
  <si>
    <t>00099021001 DEPOSITO DE EFECTIVO, DEPOSITANTE: MIGUEL ANGEL PEDREGAL PARDO, CONCEPTO: DEVOLUCION DE DEUDA, CUENTA DE DEPOSITO: CUENTA UNICA DEL TESORO</t>
  </si>
  <si>
    <t>00099021001 DEPOSITO DE EFECTIVO, DEPOSITANTE: MINISTERIO DE ECONOMIA Y FINANZAS PUBLICA, CONCEPTO: DEVOLUCION DE FONDOS DE AVANCE, CUENTA DE DEPOSITO: CUENTA UNICA DEL TESORO</t>
  </si>
  <si>
    <t>00035031101 DEP.DE CHEQ.AJENOS,RET.DE CAM.,CONCEPTO: ARRENDAMIENTO ESPACIO PARQUEO CAMPO FERIAL A OSCAR GALLARDO POR EL MES DE ABRIL 2018,DEP.: MEFP-UCPP , PROCEDENCIA: BANCO UNION S.A., CHEQUE: 1247, FECHA DE EMISION:19/04/2018</t>
  </si>
  <si>
    <t>00035031101 DEP.DE CHEQ.AJENOS,RET.DE CAM.,CONCEPTO: ARRENDAMIENTO ESPACIO PARQUEO CAMPO FERIAL A ALEX ROJAS POR EL MES DE ABRIL 2018,DEP.: MEFP-UCPP , PROCEDENCIA: BANCO UNION S.A., CHEQUE: 1248, FECHA DE EMISION:19/04/2018</t>
  </si>
  <si>
    <t>00035031101 DEP.DE CHEQ.AJENOS,RET.DE CAM.,CONCEPTO: ARRENDAMIENTO PISO 6 BLOQUE AMARILLO Y PLAZA AKAPANA EVENTO ETC 2 EDUCATION TRAINING,DEP.: MEFP-UCPP , PROCEDENCIA: BANCO UNION S.A., CHEQUE: 1249, FECHA DE EMISION:19/04/2018</t>
  </si>
  <si>
    <t>00035031101 DEP.DE CHEQ.AJENOS,RET.DE CAM.,CONCEPTO: INGRESOS PARQUEO CAMPO FERIAL CHUQUIAGO MARKA POR EL MES DE MARZO 2018,DEP.: MEFP-UCPP , PROCEDENCIA: BANCO UNION S.A., CHEQUE: 1250, FECHA DE EMISION:19/04/2018</t>
  </si>
  <si>
    <t>00035031101 DEP.DE CHEQ.AJENOS,RET.DE CAM.,CONCEPTO: INGRESOS FERIA VACACION FELIZ EN EL CHUQUIAGO CONVENIO UCPP N° 01/2018 CON KRONOPIOS,DEP.: MEFP-UCPP , PROCEDENCIA: BANCO UNION S.A., CHEQUE: 1242, FECHA DE EMISION:11/04/2018</t>
  </si>
  <si>
    <t>00222012001 DEP.DE CHEQ.AJENOS,RET.DE CAM.,CONCEPTO: PAGO INCAPACIDAD TEMPORAL DEL PERSONAL INIAF CORRESPONDIENTE MES ENERO 2018,DEP.: CAJA DE SALUD DE CAMINOS Y R.A. , PROCEDENCIA: BANCO UNION S.A., CHEQUE: 9092, FECHA DE EMISION:17/04/2018</t>
  </si>
  <si>
    <t>00222012001 DEP.DE CHEQ.AJENOS,RET.DE CAM.,CONCEPTO: PAGO INCAPACIDAD TEMPORAL DEL PERSONAL INIAF CORRESPONDIENTE MES DICIEMBRE 2017,DEP.: CAJA DE SALUD DE CAMINOS Y R.A. , PROCEDENCIA: BANCO UNION S.A., CHEQUE: 9093, FECHA DE EMISION:17/04/2018</t>
  </si>
  <si>
    <t>00099021001 DEPOSITO DE EFECTIVO, DEPOSITANTE: MINISTERIO DE SALUD-FELICIA CHOQUE RESINI, CONCEPTO: REVERSION DE PAGO, CUENTA DE DEPOSITO: CUENTA UNICA DEL TESORO</t>
  </si>
  <si>
    <t>00373024105 DEPOSITO DE EFECTIVO, DEPOSITANTE: CONSTRUCCION DE ESTABLOS E IMPLEMENTACION, CONCEPTO: DEVOLUCION DE RECURSOS NO EJECUTADOS, CUENTA DE DEPOSITO: CUENTA UNICA DEL TESORO</t>
  </si>
  <si>
    <t>00130012002 DEPOSITO DE EFECTIVO, DEPOSITANTE: MOISES LUIS CORTES TORRES, CONCEPTO: DEVOLUCION POR CONCEPTO DE VIATICOS, CUENTA DE DEPOSITO: CUENTA UNICA DEL TESORO</t>
  </si>
  <si>
    <t>00099021001 DEPOSITO DE EFECTIVO, DEPOSITANTE: MIRNA JHANETH FLORES PEREZ, CONCEPTO: COBRO POR DOBLE PERCEPCION PERIODOS MAYO A DICIEMBRE 2017, CUENTA DE DEPOSITO: CUENTA UNICA DEL TESORO</t>
  </si>
  <si>
    <t>00099021001 DEPOSITO DE EFECTIVO, DEPOSITANTE: MORA FERAUDI RUBEN CI 2216655, CONCEPTO: DEVOLUCION DE SALARIO EXCEDENTE AL DEL PRESIDENTE MARZO 2018, CUENTA DE DEPOSITO: CUENTA UNICA DEL TESORO</t>
  </si>
  <si>
    <t>00099024113 DEP.DE CHEQ.AJENOS,RET.DE CAM.,CONCEPTO: MULTA PROY CONSTRUCCION U.E. ELSENA-MUNICIPIO EL SENA,DEP.: MINISTERIO DE LA PRESIDENCIA - UPRE , PROCEDENCIA: BANCO UNION S.A., CHEQUE: 558, FECHA DE EMISION:17/04/2018</t>
  </si>
  <si>
    <t>00099024113 DEP.DE CHEQ.AJENOS,RET.DE CAM.,CONCEPTO: MULTA PROY CONSTRUCCION AMPLIACION U.E. JESUS DE NAZARETH NIVEL SECUNDARIA MUNICIPIO DE ORURO,DEP.: MINISTERIO DE LA PRESIDENCIA-UPRE</t>
  </si>
  <si>
    <t>00099021001 DEP.DE CHEQ.AJENOS,RET.DE CAM.,CONCEPTO: DEV.DE BOLETO AEREO NACIONAL AEROLINEA ECOGET,CORRESPONDIENTE A LA GESTION 2017,DEP.: CAMARA DE SENADORES , PROCEDENCIA: BANCO UNION S.A., CHEQUE: 6897, FECHA DE EMISION:23/04/2018</t>
  </si>
  <si>
    <t>00513212001 DEP.DE CHEQ.AJENOS,RET.DE CAM.,CONCEPTO: REVERSION DE RECURSOS,DEP.: YPFB , PROCEDENCIA: BANCO UNION S.A., CHEQUE: 1560, FECHA DE EMISION:20/04/2018</t>
  </si>
  <si>
    <t>00130012002 DEPOSITO DE EFECTIVO, DEPOSITANTE: LUIS FEDERICO MARTINEZ RETAMOZO, CONCEPTO: DEPÓSITO POR GASTOS DE PASAJE, CUENTA DE DEPOSITO: CUENTA UNICA DEL TESORO</t>
  </si>
  <si>
    <t>00099021001 DEPOSITO DE EFECTIVO, DEPOSITANTE: NORAH TEREZA BOHORQUEZ VDA. DE GONZALES, CONCEPTO: COBRO INDEBIDO POR NUEVAS NUPCIAS, CUENTA DE DEPOSITO: CUENTA UNICA DEL TESORO</t>
  </si>
  <si>
    <t>00099021001 DEPOSITO DE EFECTIVO, DEPOSITANTE: NORKA MARIA CRISTINA TAPIA VILLARREAL, CONCEPTO: DOBLE PERCEPCION, CUENTA DE DEPOSITO: CUENTA UNICA DEL TESORO</t>
  </si>
  <si>
    <t>00099021001 DEPOSITO DE EFECTIVO, DEPOSITANTE: OPORTO GAMBOA MARCO RAUL CI 1317561, CONCEPTO: DEVOLUCION DE SALARIO EXCEDENTE AL DEL PRESIDENTE SEPTIEMBRE A DICIEMBRE 2017, CUENTA DE DEPOSITO: CUENTA UNICA DEL TESORO</t>
  </si>
  <si>
    <t>00099021001 DEPOSITO DE EFECTIVO, DEPOSITANTE: OSCAR DEMETRIO QUINTANA HUAYLLUCO, CONCEPTO: DEVOLUCION DE DEUDA - DOBLE PERCEPCION, CUENTA DE DEPOSITO: CUENTA UNICA DEL TESORO</t>
  </si>
  <si>
    <t>00099021001 DEPOSITO DE EFECTIVO, DEPOSITANTE: OSCAR NIGOEVIC HEREDIA, CONCEPTO: DEVOLUCION DEMASIA HABERES MAXIMA RENUMERACION SECTOR PUBLICO, CUENTA DE DEPOSITO: CUENTA UNICA DEL TESORO</t>
  </si>
  <si>
    <t>00373024105 DEPOSITO DE EFECTIVO, DEPOSITANTE: LUISA VICTORIA SALLUCO DE MOLLO, CONCEPTO: DEVOLUCION DE DINEROS RECIBIDOS DEL FONDO INDIGENA PARA PROYECTOS PRODUCTIVOS, CUENTA DE DEPOSITO: CUENTA UNICA DEL TESORO</t>
  </si>
  <si>
    <t>00099021001 DEPOSITO DE EFECTIVO, DEPOSITANTE: POLICIA BOLIVIANA, CONCEPTO: DEVOLUCION DE SERVICIOS BASICOS TARIJA, CUENTA DE DEPOSITO: CUENTA UNICA DEL TESORO</t>
  </si>
  <si>
    <t>00099021001 DEPOSITO DE EFECTIVO, DEPOSITANTE: PONCIANO CONDORI SIÑANI, CONCEPTO: DEVOLUCION DE HABERES, CUENTA DE DEPOSITO: CUENTA UNICA DEL TESORO</t>
  </si>
  <si>
    <t>00099021001 DEPOSITO DE EFECTIVO, DEPOSITANTE: RAMIRO JOAQUIN CHOQUE CHOQUE, CONCEPTO: DEVOLUCION EXCEDENTE DE HORAS, CUENTA DE DEPOSITO: CUENTA UNICA DEL TESORO</t>
  </si>
  <si>
    <t>00099021001 DEPOSITO DE EFECTIVO, DEPOSITANTE: RENE ALEJO PUCHO, CONCEPTO: DEVOLUCION DE COMBUSTIBLE, CUENTA DE DEPOSITO: CUENTA UNICA DEL TESORO</t>
  </si>
  <si>
    <t>00086084202 DEPOSITO DE EFECTIVO, DEPOSITANTE: JOAQUIN COIMBAA DRIAS UNIDAD DESCON. SUST., CONCEPTO: DEVOLUCION DE FONDOS EN AVANCE, CUENTA DE DEPOSITO: CUENTA UNICA DEL TESORO</t>
  </si>
  <si>
    <t>00099021001 DEPOSITO DE EFECTIVO, DEPOSITANTE: RICHARD GERMAN CANAVIRI PACO, CONCEPTO: DEVOLUCION DE PERCEPCION DE DOBLE AGUINALDO, CUENTA DE DEPOSITO: CUENTA UNICA DEL TESORO</t>
  </si>
  <si>
    <t>00099021001 DEPOSITO DE EFECTIVO, DEPOSITANTE: ROBERTO MARCHANT ALFARO, CONCEPTO: DOBLE PERCEPCION, CUENTA DE DEPOSITO: CUENTA UNICA DEL TESORO</t>
  </si>
  <si>
    <t>00099021001 DEPOSITO DE EFECTIVO, DEPOSITANTE: RUBEN CONDORI CHAMBI - C.I. 7078750 LP., CONCEPTO: REVERSION DE HABER MENSUAL, CUENTA DE DEPOSITO: CUENTA UNICA DEL TESORO</t>
  </si>
  <si>
    <t>00099021001 DEPOSITO DE EFECTIVO, DEPOSITANTE: RUBEN PRADO ARISPE, CONCEPTO: DEVOLUCION DE HABERES DE ACUERDO A INF. N° EX/EP 13, CUENTA DE DEPOSITO: CUENTA UNICA DEL TESORO</t>
  </si>
  <si>
    <t>00099021001 DEPOSITO DE EFECTIVO, DEPOSITANTE: RUPERTO CHURATA MAMANI, CONCEPTO: COBRO INDEVIDO CON INCUMPLIMIENTO DE CONVENIO, CUENTA DE DEPOSITO: CUENTA UNICA DEL TESORO</t>
  </si>
  <si>
    <t>00099021001 DEPOSITO DE EFECTIVO, DEPOSITANTE: SABINA MARTINA HUASCO OROSCO, CONCEPTO: DEVOLUCION EXCEDENTE DE HORAS, CUENTA DE DEPOSITO: CUENTA UNICA DEL TESORO</t>
  </si>
  <si>
    <t>00099021001 DEPOSITO DE EFECTIVO, DEPOSITANTE: SANTOS RAMON VELASCO MAMANI, CONCEPTO: DOBLE PERCEPCION, CUENTA DE DEPOSITO: CUENTA UNICA DEL TESORO</t>
  </si>
  <si>
    <t>00099021001 DEPOSITO DE EFECTIVO, DEPOSITANTE: SECKO GONZALES HUGO CI 3682597, CONCEPTO: DEVOLUCION DE SALARIO EXCEDENTE AL DEL PRESIDENTE MARZO 2018, CUENTA DE DEPOSITO: CUENTA UNICA DEL TESORO</t>
  </si>
  <si>
    <t>00099021001 DEPOSITO DE EFECTIVO, DEPOSITANTE: SEDEGES -ORURO, CONCEPTO: DEPOSITÓ EN EFECTIVO POR CONCEPTO DE PAGO EN DEMASIA DE SUELDO DEL EXFUNCIONARIO JAVIER F. VILLCA V, CUENTA DE DEPOSITO: CUENTA UNICA DEL TESORO</t>
  </si>
  <si>
    <t>00099021001 DEPOSITO DE EFECTIVO, DEPOSITANTE: SEDES LA PAZ, CONCEPTO: DEVOLUCION DE BONO FRONTERA, CUENTA DE DEPOSITO: CUENTA UNICA DEL TESORO</t>
  </si>
  <si>
    <t>00099021001 DEPOSITO DE EFECTIVO, DEPOSITANTE: SEMAPE - SANTA CRUZ, CONCEPTO: DEVOLUCION DE RECURSOS NO UTILIZADOS - FONDOS EN AVANCE, CUENTA DE DEPOSITO: CUENTA UNICA DEL TESORO</t>
  </si>
  <si>
    <t>00099021001 DEPOSITO DE EFECTIVO, DEPOSITANTE: SERGIO ORLANDO CHAVEZ GARCIA, CONCEPTO: DEVOLUCION DE VIATICOS NO UTILIZADOS DE FECHA 7/4/18, CUENTA DE DEPOSITO: CUENTA UNICA DEL TESORO</t>
  </si>
  <si>
    <t>00099021001 DEPOSITO DE EFECTIVO, DEPOSITANTE: TIRADO ENCINAS JOSE FRANCISCO CI 1328741, CONCEPTO: DEVOLUCION DE SALARIO EXCEDENTE AL DEL PRESIDENTE MARZO 2018, CUENTA DE DEPOSITO: CUENTA UNICA DEL TESORO</t>
  </si>
  <si>
    <t>00099021001 DEPOSITO DE EFECTIVO, DEPOSITANTE: TRINIDAD ROSARIO ZABALA OCHOA, CONCEPTO: CUENTAS POR PAGAR-PASAJES SIN UTILIZAR - GESTION 2002, CUENTA DE DEPOSITO: CUENTA UNICA DEL TESORO</t>
  </si>
  <si>
    <t>00099021001 DEPOSITO DE EFECTIVO, DEPOSITANTE: VENEGAS RAMOS HERNAN CI 3663639, CONCEPTO: DEVOLUCION DE SALARIO EXCEDENTE AL DEL PRESIDENTE MARZO 2018, CUENTA DE DEPOSITO: CUENTA UNICA DEL TESORO</t>
  </si>
  <si>
    <t>00099021001 DEPOSITO DE EFECTIVO, DEPOSITANTE: VIAS BOLIVIA-LUIS MENCIAS SURCO, CONCEPTO: DEVOLUCION DE DOBLE PERCEPCION, CUENTA DE DEPOSITO: CUENTA UNICA DEL TESORO</t>
  </si>
  <si>
    <t>00099021001 DEPOSITO DE EFECTIVO, DEPOSITANTE: VICENTE SOTO CARRASCO, CONCEPTO: DEVOLUCION DE DOBLE PERCEPCION, CUENTA DE DEPOSITO: CUENTA UNICA DEL TESORO</t>
  </si>
  <si>
    <t>00099021001 DEPOSITO DE EFECTIVO, DEPOSITANTE: VICTOR ANDRES COCA ZAMBRANA, CONCEPTO: DEVOLUCION TOTAL CAMBIO DE DESTINO, CUENTA DE DEPOSITO: CUENTA UNICA DEL TESORO</t>
  </si>
  <si>
    <t>00099021001 DEPOSITO DE EFECTIVO, DEPOSITANTE: VICTOR HUGO NAVARRO MICHEL, CONCEPTO: DEVOLUCION POR DOBLE PERCEPCION, CUENTA DE DEPOSITO: CUENTA UNICA DEL TESORO</t>
  </si>
  <si>
    <t>00099021001 DEPOSITO DE EFECTIVO, DEPOSITANTE: VICTOR MENDOZA QUISPE, CONCEPTO: DOBLE PERCEPCION, CUENTA DE DEPOSITO: CUENTA UNICA DEL TESORO</t>
  </si>
  <si>
    <t>00373024105 DEPOSITO DE EFECTIVO, DEPOSITANTE: MACARIO FLORES ARTEAGA, CONCEPTO: DEVOLUCION DE SALDOS DEL PROYECTO CONSTRUCCION DE ESTABLOS COMUNIDAD DE GUARAYA DEL MUN TIAHUANACU, CUENTA DE DEPOSITO: CUENTA UNICA DEL TESORO</t>
  </si>
  <si>
    <t>00373024105 DEPOSITO DE EFECTIVO, DEPOSITANTE: AMALIA ROMERO RUIZ, CONCEPTO: DEVOLUCION PROYECTO DE VACAS HOTEN DE SELLA MENDEZ DEL MUNICIPIO DE SAN LORENZO DEP DE TARIJA, CUENTA DE DEPOSITO: CUENTA UNICA DEL TESORO</t>
  </si>
  <si>
    <t>00099021001 DEPOSITO DE EFECTIVO, DEPOSITANTE: VICTORIA CARMEN RIVAS VDA DE COCHI, CONCEPTO: COBRO INDEVIDO POR NUEVAS NUPCIAS, CUENTA DE DEPOSITO: CUENTA UNICA DEL TESORO</t>
  </si>
  <si>
    <t>00099021001 DEPOSITO DE EFECTIVO, DEPOSITANTE: VICTORIO RONNIE TERAN RIOJA, CONCEPTO: REVERSION, CUENTA DE DEPOSITO: CUENTA UNICA DEL TESORO</t>
  </si>
  <si>
    <t>00513212001 DEP.DE CHEQ.AJENOS,RET.DE CAM.,CONCEPTO: REVERSION DE RECURSOS,DEP.: YPFB , PROCEDENCIA: BANCO UNION S.A., CHEQUE: 1563, FECHA DE EMISION:26/04/2018</t>
  </si>
  <si>
    <t>00020031101 DEPOSITO DE EFECTIVO, DEPOSITANTE: BEATRIZ BETTY CALLE GUTIERREZ, CONCEPTO: REVERSION POR GASTO NO EJECUTADO POR ALIMENTACION Y OTROS SIMILARES, CUENTA DE DEPOSITO: CUENTA UNICA DEL TESORO</t>
  </si>
  <si>
    <t>00099021001 DEPOSITO DE EFECTIVO, DEPOSITANTE: WALTER PABLO LA SERNA MENA, CONCEPTO: DEVOLUCION DE HABERES MARZO 2010, CUENTA DE DEPOSITO: CUENTA UNICA DEL TESORO</t>
  </si>
  <si>
    <t>00099021001 DEPOSITO DE EFECTIVO, DEPOSITANTE: WALTER PABLO LA SERNA MENA, CONCEPTO: DEVOLUCION DE HABERES NOVIEMBRE 2009, CUENTA DE DEPOSITO: CUENTA UNICA DEL TESORO</t>
  </si>
  <si>
    <t>00099021001 DEPOSITO DE EFECTIVO, DEPOSITANTE: WALTER PABLO LA SERNA MENA, CONCEPTO: DEVOLUCION DE HABERES OCTUBRE 2009, CUENTA DE DEPOSITO: CUENTA UNICA DEL TESORO</t>
  </si>
  <si>
    <t>00099021001 DEPOSITO DE EFECTIVO, DEPOSITANTE: WALTER VILLARROEL CHUQUIMIA, CONCEPTO: DEVOLUCION POR COBRO INDEBIDO, CUENTA DE DEPOSITO: CUENTA UNICA DEL TESORO</t>
  </si>
  <si>
    <t>00099021001 DEPOSITO DE EFECTIVO, DEPOSITANTE: WENDY CABRERA AGUILAR, CONCEPTO: DEVOLUCION DE INGRESOS POR EXCEDER TECHO SALARIAL ABRIL 2017, CUENTA DE DEPOSITO: CUENTA UNICA DEL TESORO</t>
  </si>
  <si>
    <t>00099021001 DEPOSITO DE EFECTIVO, DEPOSITANTE: WENDY CABRERA AGUILAR, CONCEPTO: DEVOLUCION DE INGRESOS POR EXCEDER TECHO SALARIAL AGOSTO 2017, CUENTA DE DEPOSITO: CUENTA UNICA DEL TESORO</t>
  </si>
  <si>
    <t>00099021001 DEPOSITO DE EFECTIVO, DEPOSITANTE: WENDY CABRERA AGUILAR, CONCEPTO: DEVOLUCION DE INGRESOS POR EXCEDER TECHO SALARIAL DICIEMBRE 2017, CUENTA DE DEPOSITO: CUENTA UNICA DEL TESORO</t>
  </si>
  <si>
    <t>00099021001 DEPOSITO DE EFECTIVO, DEPOSITANTE: WENDY CABRERA AGUILAR, CONCEPTO: DEVOLUCION DE INGRESOS POR EXCEDER TECHO SALARIAL ENERO 2017, CUENTA DE DEPOSITO: CUENTA UNICA DEL TESORO</t>
  </si>
  <si>
    <t>00099021001 DEPOSITO DE EFECTIVO, DEPOSITANTE: WENDY CABRERA AGUILAR, CONCEPTO: DEVOLUCION DE INGRESOS POR EXCEDER TECHO SALARIAL FEBRERO 2017, CUENTA DE DEPOSITO: CUENTA UNICA DEL TESORO</t>
  </si>
  <si>
    <t>00099021001 DEPOSITO DE EFECTIVO, DEPOSITANTE: WENDY CABRERA AGUILAR, CONCEPTO: DEVOLUCION DE INGRESOS POR EXCEDER TECHO SALARIAL JULIO 2017, CUENTA DE DEPOSITO: CUENTA UNICA DEL TESORO</t>
  </si>
  <si>
    <t>00099021001 DEPOSITO DE EFECTIVO, DEPOSITANTE: WENDY CABRERA AGUILAR, CONCEPTO: DEVOLUCION DE INGRESOS POR EXCEDER TECHO SALARIAL JUNIO 2017, CUENTA DE DEPOSITO: CUENTA UNICA DEL TESORO</t>
  </si>
  <si>
    <t>00099021001 DEPOSITO DE EFECTIVO, DEPOSITANTE: WENDY CABRERA AGUILAR, CONCEPTO: DEVOLUCION DE INGRESOS POR EXCEDER TECHO SALARIAL MARZO 2017, CUENTA DE DEPOSITO: CUENTA UNICA DEL TESORO</t>
  </si>
  <si>
    <t>00099021001 DEPOSITO DE EFECTIVO, DEPOSITANTE: WENDY CABRERA AGUILAR, CONCEPTO: DEVOLUCION DE INGRESOS POR EXCEDER TECHO SALARIAL MAYO 2017, CUENTA DE DEPOSITO: CUENTA UNICA DEL TESORO</t>
  </si>
  <si>
    <t>00222018015 DEPOSITO DE EFECTIVO, DEPOSITANTE: JORGE RUBEN CALDERON OROPEZA, CONCEPTO: REVERSION C-31 851, CUENTA DE DEPOSITO: CUENTA UNICA DEL TESORO</t>
  </si>
  <si>
    <t>00378012002 DEPOSITO DE EFECTIVO, DEPOSITANTE: SENATEX - PACHECO SORUCO RAQUEL MARIA, CONCEPTO: DEVOLUCION AL C-31 N° 182 POR SALDO NO EJECUTADO, CUENTA DE DEPOSITO: CUENTA UNICA DEL TESORO</t>
  </si>
  <si>
    <t>00099021001 DEPOSITO DE EFECTIVO, DEPOSITANTE: WENDY CABRERA AGUILAR, CONCEPTO: DEVOLUCION DE INGRESOS POR EXCEDER TECHO SALARIAL NOVIEMBRE 2017, CUENTA DE DEPOSITO: CUENTA UNICA DEL TESORO</t>
  </si>
  <si>
    <t>00099021001 DEPOSITO DE EFECTIVO, DEPOSITANTE: WENDY CABRERA AGUILAR, CONCEPTO: DEVOLUCION DE INGRESOS POR EXCEDER TECHO SALARIAL OCTUBRE 2017, CUENTA DE DEPOSITO: CUENTA UNICA DEL TESORO</t>
  </si>
  <si>
    <t>00373024105 DEPOSITO DE EFECTIVO, DEPOSITANTE: PRIMA MOLLO OLAZO, CONCEPTO: DEVOLUCION DE GASTOS SOBRANTE DE PROYECTO, CUENTA DE DEPOSITO: CUENTA UNICA DEL TESORO</t>
  </si>
  <si>
    <t>00099021001 DEPOSITO DE EFECTIVO, DEPOSITANTE: WENDY CABRERA AGUILAR, CONCEPTO: DEVOLUCION DE INGRESOS POR EXCEDER TECHO SALARIAL SEPTIEMBRE 2017, CUENTA DE DEPOSITO: CUENTA UNICA DEL TESORO</t>
  </si>
  <si>
    <t>00099021001 DEPOSITO DE EFECTIVO, DEPOSITANTE: XIMENA ANA MARIA CENTELLAS ROJAS, CONCEPTO: DEVOLUCION DE PASAJES Y VIATICOS DE 2009 SRA.XIMENA ANA MARIA CENTELLAS ROJAS, CUENTA DE DEPOSITO: CUENTA UNICA DEL TESORO</t>
  </si>
  <si>
    <t>00099021001 DEPOSITO DE EFECTIVO, DEPOSITANTE: YOLANDA DOLORES MAZUELOS POOL, CONCEPTO: DEVOLUCION DE DEUDA ( DOBLE PERCEPCION ), CUENTA DE DEPOSITO: CUENTA UNICA DEL TESORO</t>
  </si>
  <si>
    <t>00099021001 DEPOSITO DE EFECTIVO, DEPOSITANTE: YOSELIN AVERANGA LADINO CI. 7676683 SC., CONCEPTO: DEVOLUCION DE HABERES, CUENTA DE DEPOSITO: CUENTA UNICA DEL TESORO</t>
  </si>
  <si>
    <t>00099021001 DEPOSITO DE EFECTIVO, DEPOSITANTE: YOVANA FUENTES CASTRO, CONCEPTO: PERCEPCION INDEBIDA DE HABERES, CUENTA DE DEPOSITO: CUENTA UNICA DEL TESORO</t>
  </si>
  <si>
    <t>VENTA DE DIVISAS A SOLICITUD DE YACIMIENTOS PETROLIFEROS FISCALES BOLIVIANOS SEGUN SOLICITUD 4654 REF: PAGO A SAMSUNG ENGINEERING BOLIVIA SA POR EL SERVICIO OPERACION Y MANTENIMIENTO ASISTIDO AMPLIADO PLANTA DE AMONIACO Y UREA SEXTA ADENDA NOVIEMBRE 2017 LIB. 00513062001 YPFB-OPERACIONES PLANTA DE SEPARACION DE LIQUIDOS RIO GRANDE</t>
  </si>
  <si>
    <t>VENTA DE DIVISAS CON TRANSFERENCIA DE FONDOS A SOLICITUD DE ADMINISTRACION DE SERVICIOS PORTUARIOS BOLIVIA SEGUN SOLICITUD 4653 REF: H.R. 1004 - ENVIO DE RECURSOS AL PUERTO DE ARICA POR PAGO DE LIMPIEZA DE LAS OFICINAS DEL PUERTO DE ARICA, CORRESPONDIENTE A FEBRERO/2018 SEGUN ORDEN DE PAGO ASP-B/DAF LIB. 00594012001 ASP-B FONDO DE OPERACIONES</t>
  </si>
  <si>
    <t>COBRO COSTOS DE PAPELERIA SEGUN TRANSFERENCIA DEL EXTERIOR POR ORDEN DE SECCION CONSULAR EMBAJADA EN ITALIA REF.: GESTORIA CONSULAR LIB. 00010011102 MIN.RELACIONES EXTERIORES - GESTORIA CONSULAR LEY Nº 3108</t>
  </si>
  <si>
    <t>COBRO COSTOS DE PAPELERIA SEGUN TRANSFERENCIA DEL EXTERIOR POR ORDEN DE SECCION CONSULAR EMBAJADA DE BOLIVIA EN TOKYO JAPON LIB. 00010011102 MIN.RELACIONES EXTERIORES - GESTORIA CONSULAR LEY Nº 3108</t>
  </si>
  <si>
    <t>VENTA DE DIVISAS CON TRANSFERENCIA DE FONDOS A SOLICITUD DE ADMINISTRACION DE SERVICIOS PORTUARIOS BOLIVIA SEGUN SOLICITUD 4664 REF: H.R. 1007 - PAGO AL SENOR JOSE LUIS FERNANDEZ CASTILLO POR ALQUILER DE OFICINAS EN EL PUERTO DE ILO CORRESPONDIENTE A MARZO SEGUN ORDEN DE PAGO ASP-B/DAF-UAD/OP-143/20 LIB. 00594012001 ASP-B FONDO DE OPERACIONES</t>
  </si>
  <si>
    <t>COBRO COSTOS DE PAPELERIA SEGUN TRANSFERENCIA DEL EXTERIOR POR ORDEN DE CORPORACION PETROLERA S.A. LIB. 00513062001 YPFB-OPERACIONES PLANTA DE SEPARACION DE LIQUIDOS RIO GRANDE</t>
  </si>
  <si>
    <t>VENTA DE DIVISAS CON TRANSFERENCIA DE FONDOS A SOLICITUD DE AUTORIDAD DE REG.Y FISCALIZ.DE TELECOMUNICACIONES Y TRANSP. SEGUN SOLICITUD 4614 REF: PAGO DE CUOTA DE AMORTIZACION DE LA DEUDA POR CONTRIBUCIONES Y CUOTA ANUAL 2018 A LA UNION INTERNACIONAL DE TELECOMUNICACIONES UIT, EN CUMPLIMIENTO A NUME LIB. 00099021001 TGN-RECURSOS ORDINARIOS (3987) POR DIFERENCIAL CAMBIARIO</t>
  </si>
  <si>
    <t>COBRO COSTOS DE PAPELERIA SEGUN TRANSFERENCIA DEL EXTERIOR POR ORDEN DE HERCO COMBUSTIBLES S.A. REF.: CONTRATO DE CONDENSADO DE GAS 10-18 LIB. 00513062001 YPFB-OPERACIONES PLANTA DE SEPARACION DE LIQUIDOS RIO GRANDE</t>
  </si>
  <si>
    <t>VENTA DE DIVISAS A SOLICITUD DE YACIMIENTOS PETROLIFEROS FISCALES BOLIVIANOS SEGUN SOLICITUD 4683 REF: PAGO A SAMSUNG ENGINEERING SA POR EL SERVICIO DE OPERACION Y MANTENIMIENTO ASISTIDO PARA LA PLANTA DE AMONIACO Y UREA QUINTA ADENDA OCTUBRE 2017 LIB. 00513062001 YPFB-OPERACIONES PLANTA DE SEPARACION DE LIQUIDOS RIO GRANDE</t>
  </si>
  <si>
    <t>VENTA DE DIVISAS CON TRANSFERENCIA DE FONDOS A SOLICITUD DE MINISTERIO DE DEFENSA SEGUN SOLICITUD 4672 REF: UMB02712 - 114000 DIR. GENERAL DE LOGISTICA - ADQUISICION DE IMPLEMENTOS PARA EL PERSONAL DE CUADROS DE LAS FF.AA. DEL ESTADO - ANEXOS: INF.80-OF.85-INVENTARIOS 1-00207707-INF.5-INVOICE GA 315 LIB. 00020011103 MINISTERIO DE DEFENSA - INGRESOS VARIOS</t>
  </si>
  <si>
    <t>COBRO COSTOS DE PAPELERIA SEGUN TRANSFERENCIA DEL EXTERIOR POR ORDEN DE CONSULADO GENERAL DE BOLIVIA EN GINEBRA-SUIZA REF.: GESTORIA CONSULAR MARZO LIB. 00010011102 MIN.RELACIONES EXTERIORES - GESTORIA CONSULAR LEY Nº 3108</t>
  </si>
  <si>
    <t>COBRO COSTOS DE PAPELERIA SEGUN TRANSFERENCIA DEL EXTERIOR POR ORDEN DE EMBAJADA DE BOLIVIA EN OTTAWA -CANADA REF.: RECAUDACION DE DICIEMBRE 2017, ENERO - MARZO/2018 GESTORIA CONSULAR LIB. 00010011102 MIN.RELACIONES EXTERIORES - GESTORIA CONSULAR LEY Nº 3108</t>
  </si>
  <si>
    <t>COBRO COSTOS DE PAPELERIA SEGUN TRANSFERENCIA DEL EXTERIOR POR ORDEN DE CONSULADO DE LA REPUBLICA DE BOLIVIA EN VIEDMA REF.: GESTORIA CONSULAR MARZO LIB. 00010011102 MIN.RELACIONES EXTERIORES - GESTORIA CONSULAR LEY Nº 3108</t>
  </si>
  <si>
    <t>COBRO COSTOS DE PAPELERIA SEGUN TRANSFERENCIA DEL EXTERIOR POR ORDEN DE CONSULADO DEL ESTADO PLURINACIONAL COMODORO RIVADAVIA-ARGENTINA REF.GESTORIA CONSULAR MARZO 2018 LIB. 00010011102 MIN.RELACIONES EXTERIORES - GESTORIA CONSULAR LEY Nº 3108</t>
  </si>
  <si>
    <t>VENTA DE DIVISAS CON TRANSFERENCIA DE FONDOS A SOLICITUD DE ADMINISTRACION DE SERVICIOS PORTUARIOS BOLIVIA SEGUN SOLICITUD 4694 REF: H.R. 375 - PAGO DE FACTURAS AL TPA POR SERVICIO DE FAENAS EN EL PUERTO DE ARICA CORRESPONDIENTE A LA PRIMERA QUINCENA DE MARZO/2018, SEGUN COMUNICACION INTERNA ASP-B/D LIB. 00594012001 ASP-B FONDO DE OPERACIONES</t>
  </si>
  <si>
    <t>VENTA DE DIVISAS CON TRANSFERENCIA DE FONDOS A SOLICITUD DE MINISTERIO DE RELACIONES EXTERIORES SEGUN SOLICITUD 4697 REF: REMESA ADICIONAL A FAVOR DE LAS EMBAJADAS EN ECUADOR Y VATICANO PARA CUBRIR GASTOS DE PASAJES Y VIATICOS POR ALMUERZO TRABAJO EN LA HAYA SEGUN NOTAS 43 Y27. LIB. 00099021001 TGN-RECURSOS ORDINARIOS (3987)</t>
  </si>
  <si>
    <t>VENTA DE DIVISAS CON TRANSFERENCIA DE FONDOS A SOLICITUD DE ADMINISTRACION DE SERVICIOS PORTUARIOS BOLIVIA SEGUN SOLICITUD 4691 REF: H.R. 365 - 366 - 368 - PAGO DE FACTURAS AL TPA POR SERVICIOS DE EXPORTACIONES PRIMERA QUINCENA DE MARZO/2018, PESAJE VGN Y MANIPULEO DE TUBERIAS, SEGUN COMUNICACION IN LIB. 00594012001 ASP-B FONDO DE OPERACIONES</t>
  </si>
  <si>
    <t>VENTA DE DIVISAS CON TRANSFERENCIA DE FONDOS A SOLICITUD DE ADMINISTRACION DE SERVICIOS PORTUARIOS BOLIVIA SEGUN SOLICITUD 4693 REF: H.R. 237 - PAGO A CUENTA DE FACTURAS DEL TPA POR SERVICIO DE CARGA FIO - HOOK EN EL PUERTO DE ARICA, SEGUN COMUNICACION INTERNA ASP-B/DOP-UAP/CI-149/2018 Y DEMAS DOCUM LIB. 00594012001 ASP-B FONDO DE OPERACIONES</t>
  </si>
  <si>
    <t>VENTA DE DIVISAS CON TRANSFERENCIA DE FONDOS A SOLICITUD DE ADMINISTRACION DE SERVICIOS PORTUARIOS BOLIVIA SEGUN SOLICITUD 4692 REF: H.R. 344-326-390-389 - PAGO DE FACTURAS AL TPA POR SERVICIOS DE: REFRIGERACION DE CONTENEDORES Y CARGA FREE OUT, SEGUN COMUNICACION INTERNA ASP-B/DOP-UAP/CI-152-151-14 LIB. 00594012001 ASP-B FONDO DE OPERACIONES</t>
  </si>
  <si>
    <t>COBRO COSTOS DE PAPELERIA SEGUN TRANSFERENCIA DEL EXTERIOR POR ORDEN DE CONSULADO GENERAL DE BOLIVIA HOUSTON REF.: REC. GESTORIA MARZO 2018 LIB. 00010011102 MIN.RELACIONES EXTERIORES - GESTORIA CONSULAR LEY Nº 3108</t>
  </si>
  <si>
    <t>COBRO COSTOS DE PAPELERIA SEGUN TRANSFERENCIA DEL EXTERIOR POR ORDEN DE CONSULADO DE BOLIVIA-JUJUY-ARGENTINA REF:GESTORIA CONSULAR LIB. 00010011102 MIN.RELACIONES EXTERIORES - GESTORIA CONSULAR LEY Nº 3108</t>
  </si>
  <si>
    <t>||TRANSFERENCIA ALA CUENTA UNICA DEL TESORO IMPORTES RETENIDOS A WALTER ABRAHAM PEREZ ALANDIA Y JULIO HUMEREZ QUIROZ POR REMUNERACION MAXIMA CORRESPONDIENTE AL MES DE MARZO/2018 - LIBRETA N° 00990201001, SEGUN DOCUMENTOS Y "ROC" N° 0349/2018 DEL DCR. TRANS. POR REMUNERACION MAXIMA DE WALTER ABRAHAM PEREZ ALANDIA - MARZO/2018 LIBRETA N° 00990201001</t>
  </si>
  <si>
    <t>||TRANSFERENCIA ALA CUENTA UNICA DEL TESORO IMPORTES RETENIDOS A WALTER ABRAHAM PEREZ ALANDIA Y JULIO HUMEREZ QUIROZ POR REMUNERACION MAXIMA CORRESPONDIENTE AL MES DE MARZO/2018 - LIBRETA N° 00990201001, SEGUN DOCUMENTOS Y "ROC" N° 0349/2018 DEL DCR. TRANSFERENCIA POR REMUNERACION MAXIMA DE JULIO HUMEREZ QUIROZ - MARZO/2018 LIBRETA N° 00990201001</t>
  </si>
  <si>
    <t>COBRO COSTOS DE PAPELERIA POR REGULARIZACION DE TRANSFERENCIA DEL EXTERIOR POR ORDEN DE EMBAJADA DE BOLIVIA EN PANAMA LIB. 00010011102 MIN.RELACIONES EXTERIORES - GESTORIA CONSULAR LEY Nº 3108</t>
  </si>
  <si>
    <t>COBRO COSTOS DE PAPELERIA SEGUN TRANSFERENCIA DEL EXTERIOR POR ORDEN DE CONSULADO DE BOLIVIA EN MURCIA REF.: GESTORIA CONSULAR MARZO 2018 LIB. 00010011102 MIN.RELACIONES EXTERIORES - GESTORIA CONSULAR LEY Nº 3108</t>
  </si>
  <si>
    <t>COBRO COSTOS DE PAPELERIA SEGUN TRANSFERENCIA DEL EXTERIOR POR ORDEN DE CONSULADO DE BOLIVIA EN CALAMA REF.: GESTORIA CONSULAR MES MARZO 2018 LIB. 00010011102 MIN.RELACIONES EXTERIORES - GESTORIA CONSULAR LEY Nº 3108</t>
  </si>
  <si>
    <t>COBRO COSTOS DE PAPELERIA SEGUN TRANSFERENCIA DEL EXTERIOR POR ORDEN DE CONSUALDO GERAL DA BOLIVIA RIO DE JANEIRO BRAZIL LIB. 00010011102 MIN.RELACIONES EXTERIORES - GESTORIA CONSULAR LEY Nº 3108</t>
  </si>
  <si>
    <t>COBRO COSTOS DE PAPELERIA POR REGULARIZACION DE TRANSFERENCIA DEL EXTERIOR POR ORDEN DE VICECONSULADO DE BOLIVIA LA PLATA ARGENTINA LIB. 00010011102 MIN.RELACIONES EXTERIORES - GESTORIA CONSULAR LEY Nº 3108</t>
  </si>
  <si>
    <t>COBRO COSTOS DE PAPELERIA SEGUN TRANSFERENCIA DEL EXTERIOR POR ORDEN DE EMBAJADA DE BOLIVIA MEXICO REF.: MARZO 2018 LIB. 00010011102 MIN.RELACIONES EXTERIORES - GESTORIA CONSULAR LEY Nº 3108</t>
  </si>
  <si>
    <t>COBRO COSTOS DE PAPELERIA SEGUN TRANSFERENCIA DEL EXTERIOR POR ORDEN DE CONSULADO GENERAL DE BOLIVIA LIMA PERU LIB. 00010011102 MIN.RELACIONES EXTERIORES - GESTORIA CONSULAR LEY Nº 3108</t>
  </si>
  <si>
    <t>COBRO COSTOS DE PAPELERIA SEGUN TRANSFERENCIA DEL EXTERIOR POR ORDEN DE CONSULADO DE BOLIVIA ANTOFAGASTA CL REF.: RECAUDACIONES DE GESTORIA CONSULAR LIB. 00010011102 MIN.RELACIONES EXTERIORES - GESTORIA CONSULAR LEY Nº 3108</t>
  </si>
  <si>
    <t>A:00513010001 Transferencia que efectuamos a requerimiento de Y.P.F.B.,segun notas CITE:DFC-3641 y 3763 URT1807,1881/17,DFC-0730 URT-0382/18 y en virtud al informe Tecnico YPFB/DCOM-040/17 e Inf. Legal YPFB/GLC-048/DLGAJC-08/ULGD-06/18, por devolucion de recursos debido al cierre de varias cuentas c</t>
  </si>
  <si>
    <t>A:00513012004 Transferencia que efectuamos a requerimiento de Y.P.F.B.,segun notas CITE:DFC-3641 y 3763 URT1807,1881/17,DFC-0730 URT-0382/18 y en virtud al informe Tecnico YPFB/DCOM-040/17 e Inf. Legal YPFB/GLC-048/DLGAJC-08/ULGD-06/18, por devolucion de recursos debido al cierre de varias cuentas c</t>
  </si>
  <si>
    <t>COBRO COSTOS DE PAPELERIA SEGUN TRANSFERENCIA DEL EXTERIOR POR ORDEN DE CONSULADO GENERAL DE BOLIVIA BOGOTA-COLOMBIA REF:GESTORIA CONSULAR MARZO 2018 LIB. 00010011102 MIN.RELACIONES EXTERIORES - GESTORIA CONSULAR LEY Nº 3108</t>
  </si>
  <si>
    <t>COBRO COSTOS DE PAPELERIA POR REGULARIZACION DE TRANSFERENCIA DEL EXTERIOR POR ORDEN DE CONSULADO DE BOLIVIA EN MENDOZA-ARGENTINA REF:GESTORIA CONSULAR FEBRERO-MARZO 2018 LIB. 00010011102 MIN.RELACIONES EXTERIORES - GESTORIA CONSULAR LEY Nº 3108</t>
  </si>
  <si>
    <t>COBRO COSTOS DE PAPELERIA SEGUN TRANSFERENCIA DEL EXTERIOR POR ORDEN DE BOLIVIAN CONSULATE LONDON GB REF.: GESTORIA CONSULAR MARZO 2018 LIB. 00010011102 MIN.RELACIONES EXTERIORES - GESTORIA CONSULAR LEY Nº 3108</t>
  </si>
  <si>
    <t>COBRO COSTOS DE PAPELERIA SEGUN TRANSFERENCIA DEL EXTERIOR POR ORDEN DE CONSULADO DE BOLIVIA EN SEVILLA REF.: RECAUDACION GESTORIA CONSULAR MARZO 2018 LIB. 00010011102 MIN.RELACIONES EXTERIORES - GESTORIA CONSULAR LEY Nº 3108</t>
  </si>
  <si>
    <t>VENTA DE DIVISAS CON TRANSFERENCIA DE FONDOS A SOLICITUD DE MINISTERIO DE RELACIONES EXTERIORES SEGUN SOLICITUD 4709 REF: PAGO DE HABERES Y COSTO DE VIDA DEL SERVICIO DIPLOMATICO CONSULAR Y AGREGADOS COMERCIALES AUXILIARES II CORRESPONDIENTE AL MES DE MARZO 2018 SEGUN PLANILLA DE RRHH N 031802. LIB. 00010011102 MIN.RELACIONES EXTERIORES - GESTORIA CONSULAR LEY Nº 3108</t>
  </si>
  <si>
    <t>VENTA DE DIVISAS CON TRANSFERENCIA DE FONDOS A SOLICITUD DE MINISTERIO DE RELACIONES EXTERIORES SEGUN SOLICITUD 4711 REF: PAGO DE HABERES Y COSTO DE VIDA AL PERSONAL DE EMIPAS MADRID CORRESPONDIENTE AL MES DE MARZO 2018 SEGUN PLANILLA DE RRHH N 031803. LIB. 00099021001 TGN-RECURSOS ORDINARIOS (3987)</t>
  </si>
  <si>
    <t>VENTA DE DIVISAS CON TRANSFERENCIA DE FONDOS A SOLICITUD DE MINISTERIO DE RELACIONES EXTERIORES SEGUN SOLICITUD 4712 REF: PAGO DE COSTO DE VIDA DEL PERSONAL SERVICIO DIPLOMATICO CONSULAR Y AGREGADOS COMERCIALES DEL MES DE MARZO 2018 SEGUN PLANILLA MIXTA DE RRHH N 031806. LIB. 00099021001 TGN-RECURSOS ORDINARIOS (3987)</t>
  </si>
  <si>
    <t>VENTA DE DIVISAS CON TRANSFERENCIA DE FONDOS A SOLICITUD DE MINISTERIO DE RELACIONES EXTERIORES SEGUN SOLICITUD 4719 REF: PAGO DE HABERES Y COSTO DE VIDA AL PERSONAL DE EMIPAS WASHINGTON CORRESPONDIENTE AL MES DE MARZO 2018 SEGUN PLANILLA DE RRHH N 031804. LIB. 00010011102 MIN.RELACIONES EXTERIORES - GESTORIA CONSULAR LEY Nº 3108</t>
  </si>
  <si>
    <t>COBRO COSTOS DE PAPELERIA SEGUN TRANSFERENCIA DEL EXTERIOR POR ORDEN DE CONSULADO GENERAL DE BOLIVIA LOS ANGELES CA REF.: GESTORIA CONSULAR LIB. 00010011102 MIN.RELACIONES EXTERIORES - GESTORIA CONSULAR LEY Nº 3108</t>
  </si>
  <si>
    <t>COBRO COSTOS DE PAPELERIA SEGUN TRANSFERENCIA DEL EXTERIOR POR ORDEN DE EMBASSY OF THE PLURINATIONAL-MOSCOW REF:GESTORIA CONSULAR ACUMULADA FEB 2018 LIB. 00010011102 MIN.RELACIONES EXTERIORES - GESTORIA CONSULAR LEY Nº 3108</t>
  </si>
  <si>
    <t>COBRO COSTOS DE PAPELERIA SEGUN TRANSFERENCIA DEL EXTERIOR POR ORDEN DE PETROLEOS PARAGUAYOS (PETROPAR) REF.: OPE 0/387295 LIB. 00513062001 YPFB-OPERACIONES PLANTA DE SEPARACION DE LIQUIDOS RIO GRANDE</t>
  </si>
  <si>
    <t>NUMERO DE LIBRETA CUT: 00099021001 OPERACIÓN E18 TRANSFERENCIA DEL SISTEMA FINANCIERO POR CUENTA DE TERCEROS A LA CUT TRANSFERENCIA POR PAGO INDEBIDO -RP MARZO 2018</t>
  </si>
  <si>
    <t>NUMERO DE LIBRETA CUT: 00099021001 OPERACIÓN E18 TRANSFERENCIA DEL SISTEMA FINANCIERO POR CUENTA DE TERCEROS A LA CUT TRANSFERENCIA POR PAGO ADELANTADO PRA -RP MARZO 2018</t>
  </si>
  <si>
    <t>VENTA DE DIVISAS CON TRANSFERENCIA DE FONDOS A SOLICITUD DE MINISTERIO DE RELACIONES EXTERIORES SEGUN SOLICITUD 4710 REF: PAGO DE HABERES Y COSTO DE VIDA DEL SERVICIO DIPLOMATICO CONSULAR Y AGREGADOS COMERCIALES CORRESPONDIENTE AL MES DE MARZO 2018 SEGUN PLANILLA DE RRHH N 031801. LIB. 00099021001 TGN-RECURSOS ORDINARIOS (3987)</t>
  </si>
  <si>
    <t>VENTA DE DIVISAS CON TRANSFERENCIA DE FONDOS A SOLICITUD DE MINISTERIO DE DEFENSA SEGUN SOLICITUD 4708 REF: PAGO A EMPRESA JESTSTREAM PARA CAPACITACION DE CURSO DE SIMULADOR DE VUELO PARA AERONAVE DE TRANSPORTE AEREO MILITAR EQUIVALENTES 126.715,73 USD LIB. 00020011103 MINISTERIO DE DEFENSA - INGRESOS VARIOS POR DIFERENCIAL CAMBIARIO</t>
  </si>
  <si>
    <t>VENTA DE DIVISAS CON TRANSFERENCIA DE FONDOS A SOLICITUD DE MINISTERIO DE DEFENSA SEGUN SOLICITUD 4708 REF: PAGO A EMPRESA JESTSTREAM PARA CAPACITACION DE CURSO DE SIMULADOR DE VUELO PARA AERONAVE DE TRANSPORTE AEREO MILITAR EQUIVALENTES 126.715,73 USD LIB. 00020011103 MINISTERIO DE DEFENSA - INGRESOS VARIOS</t>
  </si>
  <si>
    <t>COBRO COSTOS DE PAPELERIA POR REGULARIZACION DE TRANSFERENCIA DEL EXTERIOR POR ORDEN DE CONSULADO GERAL DA BOLIVIA CORUMBA-BRASIL REF:GESTORIA CONSULAR FEBRERO Y MARZO-2018 LIB. 00010011102 MIN.RELACIONES EXTERIORES - GESTORIA CONSULAR LEY Nº 3108</t>
  </si>
  <si>
    <t>COBRO COSTOS DE PAPELERIA SEGUN TRANSFERENCIA DEL EXTERIOR POR ORDEN DE CONSULADO GENERAL DE BOLIVIE EN MILAN REF.: RECUADACION GESTORIA CONSULAR MARZO 2018 LIB. 00010011102 MIN.RELACIONES EXTERIORES - GESTORIA CONSULAR LEY Nº 3108</t>
  </si>
  <si>
    <t>COBRO COSTOS DE PAPELERIA SEGUN TRANSFERENCIA DEL EXTERIOR POR ORDEN DE CONSULADO GERAL DA BOLIVIA SAO PAULO-BRASIL REF:GESTORIA CONSULAR MES DE MARZO LIB. 00010011102 MIN.RELACIONES EXTERIORES - GESTORIA CONSULAR LEY Nº 3108</t>
  </si>
  <si>
    <t>TRANSFERENCIA RECIBIDA DEL EXTERIOR SEGÚN MENSAJES SWIFT Nos. 4864-4851 (REM.EXT.) DE FECHA 10-04-2018 POR DESEMBOLSO DE CAF PRÉSTAMO CFA007860 CARRETERA CHACAPUCO RAVELO SOLICITUD DE DESEMBOLSO NRO. 44 LIBRETA N° 00291012002 ABC-RECURSOS PROPIOS REF.: UTILES DE ESCRITORIO</t>
  </si>
  <si>
    <t>COBRO COSTOS DE PAPELERIA POR REGULARIZACION DE TRANSFERENCIA DEL EXTERIOR POR ORDEN DE CONSULADO GENERAL DE BOLIVIA BUENOS AIRES-ARGENTINA REF:GESTORIA MARZO 2018 LIB. 00010011102 MIN.RELACIONES EXTERIORES - GESTORIA CONSULAR LEY Nº 3108</t>
  </si>
  <si>
    <t>TRANSFERENCIA RECIBIDA DEL EXTERIOR SEGÚN MENSAJES SWIFT Nos. 04929-04919 (REM.EXT.) DE FECHA 10-04-2018 POR DESEMBOLSO DE OPEP PRÉSTAMO 1653-P WA NO. 8 OFID LOAN 1653P THIRD LIBRETA N° 00291012002 ABC-RECURSOS PROPIOS REF.: UTILES DE ESCRITORIO</t>
  </si>
  <si>
    <t>NUMERO DE LIBRETA CUT: 00099021001 OPERACIÓN E18 TRANSFERENCIA DEL SISTEMA FINANCIERO POR CUENTA DE TERCEROS A LA CUT Pago correspondiente a Marzo 2018 Libreta 00099021001 TGN Recursos Ordinarios</t>
  </si>
  <si>
    <t>COBRO COSTOS DE PAPELERIA SEGUN TRANSFERENCIA DEL EXTERIOR POR ORDEN DE CONSULAT GENERAL BOLIVIE (FRANCIA PARIS) REF.: RECAUDACIONES MARZO 2018 GESTORIA CONSULAR LIB. 00010011102 MIN.RELACIONES EXTERIORES - GESTORIA CONSULAR LEY Nº 3108</t>
  </si>
  <si>
    <t>COBRO COSTOS DE PAPELERIA SEGUN TRANSFERENCIA DEL EXTERIOR POR ORDEN DE CONSULADO DE BOLIVIA EN IQUIQUE REF.: RECAUDACION GESTION CONSULAR MARZO 2018 LIB. 00010011102 MIN.RELACIONES EXTERIORES - GESTORIA CONSULAR LEY Nº 3108</t>
  </si>
  <si>
    <t>COBRO COSTOS DE PAPELERIA POR REGULARIZACION DE TRANSFERENCIA DEL EXTERIOR POR ORDEN DE CONSULADO DE BOLIVIA EN SALTA-ARGENTINA REF.: RECAUDACIONES CONSULARES DICIEMBRE 2017 LIB. 00010011102 MIN.RELACIONES EXTERIORES - GESTORIA CONSULAR LEY Nº 3108</t>
  </si>
  <si>
    <t>COBRO COSTOS DE PAPELERIA SEGUN TRANSFERENCIA DEL EXTERIOR POR ORDEN DE PUMA ENERGY PARAGUAY S.A. REF.: OPE 0/387643 LIB. 00513062001 YPFB-OPERACIONES PLANTA DE SEPARACION DE LIQUIDOS RIO GRANDE</t>
  </si>
  <si>
    <t>VENTA DE DIVISAS A SOLICITUD DE YACIMIENTOS PETROLIFEROS FISCALES BOLIVIANOS SEGUN SOLICITUD 4741 REF: PAGO A SAMSUNG ENGINEERING SA POR SERVICIO DE OPERACION Y MANTENIMIENTO ASISTIDO PARA LA PLANTA DE AMONIACO UREA QUINTA ADENDA NOVIEMBRE 2017 LIB. 00513062001 YPFB-OPERACIONES PLANTA DE SEPARACION DE LIQUIDOS RIO GRANDE</t>
  </si>
  <si>
    <t>VENTA DE DIVISAS CON TRANSFERENCIA DE FONDOS A SOLICITUD DE MINISTERIO DE RELACIONES EXTERIORES SEGUN SOLICITUD 4732 REF: REMESAS ADICIONALES A FAVOR DE LA MISION PERMANENTE ANTE LA ONU PARA CUBRIR PASAJES Y VIATICOS POR VIAJE AL HAYA Y PARA LA EMBAJADA EN PERU PARA COMPRA DE RADIADOR SEGUN INFORME LIB. 00099021001 TGN-RECURSOS ORDINARIOS (3987)</t>
  </si>
  <si>
    <t>TRANSFERENCIA DE FONDOS AL EXTERIOR A SOLICITUD DE TESORO GENERAL DE LA NACION SEGUN SOLICITUD 4739 REF: PAGO DEL SEGUNDO LOTE DE 55 MIL PIEZAS DE LIBRETAS DE PASAPORTE DE LECTURA MECANICA A LA EMPRESA IN IMPRIMERIE NATIONALE LIB. 00099021001 TGN-RECURSOS ORDINARIOS (3987)</t>
  </si>
  <si>
    <t>VENTA DE DIVISAS CON TRANSFERENCIA DE FONDOS A SOLICITUD DE ADMINISTRACION DE SERVICIOS PORTUARIOS BOLIVIA SEGUN SOLICITUD 4743 REF: H.R. 593 - 592 - ENVIO DE RECURSOS AL PUERTO DE ARICA PARA GASTOS DE FUNCIONAMIENTO Y GATE OUT CORRESPONDIENTE A LA REPOSICION DE FEBRERO Y MARZO/2018 SEGUN COMUNICACI LIB. 00594012001 ASP-B FONDO DE OPERACIONES</t>
  </si>
  <si>
    <t>COBRO COSTOS DE PAPELERIA SEGUN TRANSFERENCIA DEL EXTERIOR POR ORDEN DE EMBAJADA DE BOLIVIA QUITO-ECUADOR REF:RECAUDACION GESTORIA MARZO 2018 LIB. 00010011102 MIN.RELACIONES EXTERIORES - GESTORIA CONSULAR LEY Nº 3108</t>
  </si>
  <si>
    <t>COBRO COSTOS DE PAPELERIA SEGUN TRANSFERENCIA DEL EXTERIOR POR ORDEN DE CONSULADO DE BOLIVIA EN MADRID REF.: RECAUDACIONES GESTORIA CONSULAR MARZO 2018 LIB. 00010011102 MIN.RELACIONES EXTERIORES - GESTORIA CONSULAR LEY Nº 3108</t>
  </si>
  <si>
    <t>COBRO COSTOS DE PAPELERIA SEGUN TRANSFERENCIA DEL EXTERIOR POR ORDEN DE CORPORACION PETROLERA S.A. REF.FACTURA NRO.79 LIB. 00513062001 YPFB-OPERACIONES PLANTA DE SEPARACION DE LIQUIDOS RIO GRANDE</t>
  </si>
  <si>
    <t>A:00373024105 DESEMBOLSO DE RECURSOS AL FONDO DE DESARROLLO INDIGENA PARA 4 PROGRAMAS Y/O PROYECTOS DE LOS GOBIERNOS AUTONOMOS MUNICIPALES DE LOS DEPARTAMENTOS DE CHUQUISACA Y ORURO S/G NOTA CITE: FDI/DGE/EXT/N 151/2018 E INFORME MEFP/VTCP/DGPOT/UPCFTGN/INF/N33/2018. (H.R. 6-9169-R)</t>
  </si>
  <si>
    <t>NUMERO DE LIBRETA CUT: 00099021001 OPERACIÓN E18 TRANSFERENCIA DEL SISTEMA FINANCIERO POR CUENTA DE TERCEROS A LA CUT A SOLICITUD DEL MEFP SEGUN NOTA CITE MEFP VTCP DGPOT UAIS CPI NO 0418006 BUN 18</t>
  </si>
  <si>
    <t>NUMERO DE LIBRETA CUT: 00099021001 OPERACIÓN E18 TRANSFERENCIA DEL SISTEMA FINANCIERO POR CUENTA DE TERCEROS A LA CUT A SOLICITUD DEL MEFP SEGUN NOTA CITE MEFP VTCP DGPOT UAIS CPI NO 0418005 BUN 18</t>
  </si>
  <si>
    <t>NUMERO DE LIBRETA CUT: 00099021001 OPERACIÓN E18 TRANSFERENCIA DEL SISTEMA FINANCIERO POR CUENTA DE TERCEROS A LA CUT A SOLICITUD DEL MEFP SEGUN NOTA CITE MEFP VTCP DGPOT UAIS CPI NO 0418004 BUN 18</t>
  </si>
  <si>
    <t>NUMERO DE LIBRETA CUT: 00099021001 OPERACIÓN E18 TRANSFERENCIA DEL SISTEMA FINANCIERO POR CUENTA DE TERCEROS A LA CUT A SOLICITUD DEL MEFP SEGUN NOTA CITE MEFP VTCP DGPOT UAIS CPI NO 0418003 BUN 18</t>
  </si>
  <si>
    <t>NUMERO DE LIBRETA CUT: 00099021001 OPERACIÓN E18 TRANSFERENCIA DEL SISTEMA FINANCIERO POR CUENTA DE TERCEROS A LA CUT A SOLICITUD DEL MEFP SEGUN NOTA CITE MEFP VTCP DGPOT UAIS CPI NO 0418002 BUN 18</t>
  </si>
  <si>
    <t>COBRO COSTOS DE PAPELERIA SEGUN TRANSFERENCIA DEL EXTERIOR POR ORDEN DE CONSULADO GENERAL DE BOLIVIA EN ARICA-CHILE GESTORIA CONSULAR FEB 2018 LIB. 00010011102 MIN.RELACIONES EXTERIORES - GESTORIA CONSULAR LEY Nº 3108</t>
  </si>
  <si>
    <t>COBRO COSTOS DE PAPELERIA SEGUN TRANSFERENCIA DEL EXTERIOR POR ORDEN DE EMBAJADA DE BOLIVIA EN SUECIA REF.: GESTORIA CONSULAR LIB. 00010011102 MIN.RELACIONES EXTERIORES - GESTORIA CONSULAR LEY Nº 3108</t>
  </si>
  <si>
    <t>COBRO COSTOS DE PAPELERIA SEGUN TRANSFERENCIA DEL EXTERIOR POR ORDEN DE CONSULADO DE BOLIVIA EN VALENCIA REF.: RECAUDACION CONSULAR MARZO 2018 LIB. 00010011102 MIN.RELACIONES EXTERIORES - GESTORIA CONSULAR LEY Nº 3108</t>
  </si>
  <si>
    <t>COBRO COSTOS DE PAPELERIA SEGUN TRANSFERENCIA DEL EXTERIOR POR ORDEN DE CONSULATE GENL OF THE PLURINATIONAL STATE OF BOLIVIA REF.: GESTORIA CONSULAR LIB. 00010011102 MIN.RELACIONES EXTERIORES - GESTORIA CONSULAR LEY Nº 3108</t>
  </si>
  <si>
    <t>VENTA DE DIVISAS CON TRANSFERENCIA DE FONDOS A SOLICITUD DE MINISTERIO DE DEFENSA SEGUN SOLICITUD 4746 REF: PAGO A EMPRESA CARIBE AVIATION POR ADQUISICION DE LLANTAS NLG Y MLG DE AERONAVES PARA TRANSPORTE AEREO MILITAR LIB. 00020011103 MINISTERIO DE DEFENSA - INGRESOS VARIOS</t>
  </si>
  <si>
    <t>VENTA DE DIVISAS CON TRANSFERENCIA DE FONDOS A SOLICITUD DE MINISTERIO DE DEFENSA SEGUN SOLICITUD 4745 REF: PAGO A EMPRESA THINK HOLDINGS POR LA OCTAVA CUOTA DE LA ADQUISICION DE AERONAVE PARA TRANSPORTE AEREO MILITAR LIB. 00020011103 MINISTERIO DE DEFENSA - INGRESOS VARIOS</t>
  </si>
  <si>
    <t>VENTA DE DIVISAS CON TRANSFERENCIA DE FONDOS A SOLICITUD DE MINISTERIO DE RELACIONES EXTERIORES SEGUN SOLICITUD 4740 REF: COMPRA DE PASAPORTES EN BLANCO 5500 PARA LOS CENTRO EMISOR DE PASAPORTES EN MADRID Y EN WASHINGTON SEGUN NOTA NI 20. LIB. 00010011102 MIN.RELACIONES EXTERIORES - GESTORIA CONSULAR LEY Nº 3108</t>
  </si>
  <si>
    <t>VENTA DE DIVISAS CON TRANSFERENCIA DE FONDOS A SOLICITUD DE MINISTERIO DE DEFENSA SEGUN SOLICITUD 4744 REF: PAGO A EMPRESA CARIBE AVIATION POR ADQUISICION DE MATERIAL ELECTRICO Y REPUESTOS PARA AERONAVE DE TRANSPORTE AEREO MILITAR LIB. 00020011103 MINISTERIO DE DEFENSA - INGRESOS VARIOS</t>
  </si>
  <si>
    <t>COBRO COSTOS DE PAPELERIA SEGUN TRANSFERENCIA DEL EXTERIOR POR ORDEN DE CONSULADO DE BOLIVIA-MONTEVIDEO URUGUAY REF.GESTORIA CONSULAR NOV-2017 A MARZO 2018 LIB. 00010011102 MIN.RELACIONES EXTERIORES - GESTORIA CONSULAR LEY Nº 3108</t>
  </si>
  <si>
    <t>COBRO COSTOS DE PAPELERIA SEGUN TRANSFERENCIA DEL EXTERIOR POR ORDEN DE CORPORACION PARAGUAYA DISTRIBUIDORA DE DERIVADOS DE PETROLEO S.A. REF.: PAGO A PROVEEDORES LIB. 00513062001 YPFB-OPERACIONES PLANTA DE SEPARACION DE LIQUIDOS RIO GRANDE</t>
  </si>
  <si>
    <t>VENTA DE DIVISAS A SOLICITUD DE YACIMIENTOS PETROLIFEROS FISCALES BOLIVIANOS SEGUN SOLICITUD 4754 REF: PAGO A SAMSUNG ENGINEERING SA POR SERVICIO DE OPERACION Y MANTENIMIENTO ASISTIDO DE AMONIACO UREA QUINTA ADENDA DICIEMBRE 2017 LIB. 00513062001 YPFB-OPERACIONES PLANTA DE SEPARACION DE LIQUIDOS RIO GRANDE</t>
  </si>
  <si>
    <t>TRANSFERENCIA RECIBIDA DEL EXTERIOR SEGÚN MENSAJES SWIFT Nos. 05125-05113 (REM.EXT.) DE FECHA 12-04-2018 POR DESEMBOLSO DE BID PRÉSTAMO 2786/BL-BO REQ 0025 OPS0201814725A LIBRETA N° 00291012002 ABC-RECURSOS PROPIOS REF.: UTILES DE ESCRITORIO</t>
  </si>
  <si>
    <t>TRANSFERENCIA RECIBIDA DEL EXTERIOR SEGÚN MENSAJES SWIFT Nos. 05126-05114 (REM.EXT.) DE FECHA 12-04-2018 POR DESEMBOLSO DE BID PRÉSTAMO 2786/BL-BO REQ 0025 OPS0201814725A LIBRETA N° 00291012002 ABC-RECURSOS PROPIOS REF.: UTILES DE ESCRITORIO</t>
  </si>
  <si>
    <t>COBRO COSTOS DE PAPELERIA SEGUN TRANSFERENCIA DEL EXTERIOR POR ORDEN DE CONSULADO GERAL DA BOLIVIA BR/SAO PAULO LIB. 00010011102 MIN.RELACIONES EXTERIORES - GESTORIA CONSULAR LEY Nº 3108</t>
  </si>
  <si>
    <t>TRANSFERENCIA RECIBIDA DEL EXTERIOR SEGÚN MENSAJES SWIFT Nos. 05124-05112 (REM.EXT.) DE FECHA 12-04-2018 POR DESEMBOLSO DE CAF PRÉSTAMO CFA008239 CARRETERA PADILLA-EL SALTO LIBRETA N° 00291012002 ABC-RECURSOS PROPIOS REF.: UTILES DE ESCRITORIO</t>
  </si>
  <si>
    <t>||COMISION TRANSFERENCIA FDOS.AL EXTERIOR 0,10% S/USD103.050,22.-,REEMB.GSTS.COMUNICACION BS220.-Y EMISION COMP.CONTABLE BS50.-REF.:PAGO 1 LC I-2018-03 P/C ARMADA BOLIVIANA A/F ZODIAC MILPRO INTERNATIONAL,EN COMPL.A COMP.918676,13/04/18. LIB.0020051101 MINDEF-ARMADA BOLIVIANA VARIOS REF.:COMISIONES PAGO 1 LC I-2018-03</t>
  </si>
  <si>
    <t>COBRO COSTOS DE PAPELERIA POR REGULARIZACION DE TRANSFERENCIA DEL EXTERIOR POR ORDEN DE CONSULADO GENERAL DE BOLIVIA REF.: RECAUDACIONES GESTORIA CONSULAR MES DE MARZO 2018 LIB. 00010011102 MIN.RELACIONES EXTERIORES - GESTORIA CONSULAR LEY Nº 3108</t>
  </si>
  <si>
    <t>COBRO COSTOS DE PAPELERIA SEGUN TRANSFERENCIA DEL EXTERIOR POR ORDEN DE CONSULADO DE BOLIVIA EN BILBAO REF.: GESTORIA CONSULAR LIB. 00010011102 MIN.RELACIONES EXTERIORES - GESTORIA CONSULAR LEY Nº 3108</t>
  </si>
  <si>
    <t>VENTA DE DIVISAS A SOLICITUD DE YACIMIENTOS PETROLIFEROS FISCALES BOLIVIANOS SEGUN SOLICITUD 4761 REF: PAGO A SAMSUNG ENGINEERING SA POR SERVICIO DE OPERACION Y MATENIMIENTO ASISTIDO AMPLIADO PARA LA PLANTA AMONIACO UREA SEXTA ADENDA DICIEMBRE 2017 LIB. 00513062001 YPFB-OPERACIONES PLANTA DE SEPARACION DE LIQUIDOS RIO GRANDE</t>
  </si>
  <si>
    <t>||PAGO A PDVSA PRESTAMO SA137065 VCTO.13-03-2018 POR CUENTA DE YPFB, SEGUN NOTAS DE YPFB DFC-0900 URT-0467/2018 DEL 11-04-2018 Y DFC-0912 URT-0477/2018 DEL 13-04-2018, CAPITAL USD 16.899,71 INTERESES USD 3.717,94 CTA.00513012004 LBP-YPFB-UNICOMERCIAL (4030005415/1-2188907)</t>
  </si>
  <si>
    <t>VENTA DE DIVISAS A SOLICITUD DE YACIMIENTOS PETROLIFEROS FISCALES BOLIVIANOS SEGUN SOLICITUD 4786 REF: PAGO A SAMSUNG ENGINEERING SA POR EL SERVICIO OPERACION Y MATENIMIENTO ASISTIDO AMPLIADO PARA LA PLANTA DE AMONIACO UREA SEXTA ADENDA ENERO 2018 LIB. 00513062001 YPFB-OPERACIONES PLANTA DE SEPARACION DE LIQUIDOS RIO GRANDE</t>
  </si>
  <si>
    <t>VENTA DE DIVISAS A SOLICITUD DE YACIMIENTOS PETROLIFEROS FISCALES BOLIVIANOS SEGUN SOLICITUD 4787 REF: PAGO A SAMSUNG ENGINEERING SA POR SERVICIO DE OPERACION Y MANTENIMIENTO ASISTIDO DE LA PLANTA DE AMONIACO UREA QUINTA ADENDA ENERO 2018 LIB. 00513062001 YPFB-OPERACIONES PLANTA DE SEPARACION DE LIQUIDOS RIO GRANDE</t>
  </si>
  <si>
    <t>VENTA DE DIVISAS CON TRANSFERENCIA DE FONDOS A SOLICITUD DE MINISTERIO DE RELACIONES EXTERIORES SEGUN SOLICITUD 4781 REF: REMISION DE RECURSOS DEL 2DO TRIMESTRE A FAVOR DE CENTRO EMISOR DE DOCUMENTACION MADRID EMIPAS MADRID SEGUN DETALLE ADJUNTO. LIB. 00099021001 TGN-RECURSOS ORDINARIOS (3987)</t>
  </si>
  <si>
    <t>VENTA DE DIVISAS CON TRANSFERENCIA DE FONDOS A SOLICITUD DE MINISTERIO DE RELACIONES EXTERIORES SEGUN SOLICITUD 4780 REF: REMISION DE RECURSOS DEL 2DO TRIMESTRE A FAVOR DE CENTRO EMISOR DE DOCUMENTACION WASHINGTON SEGUN DETALLE ADJUNTO. LIB. 00010011102 MIN.RELACIONES EXTERIORES - GESTORIA CONSULAR LEY Nº 3108</t>
  </si>
  <si>
    <t>VENTA DE DIVISAS CON TRANSFERENCIA DE FONDOS A SOLICITUD DE MINISTERIO DE RELACIONES EXTERIORES SEGUN SOLICITUD 4778 REF: REMESAS ADICIONALES A FAVOR DE LA EMBOLIVIA PERU PARA ALQUILER DE TOLDO Y PARA EMBOLIVIA BELGICA POR VIATICOS POR VIAJE AL HAYA SEGUN NOTAS PE 445 Y BR 243. LIB. 00099021001 TGN-RECURSOS ORDINARIOS (3987)</t>
  </si>
  <si>
    <t>COBRO COSTOS DE PAPELERIA SEGUN TRANSFERENCIA DEL EXTERIOR POR ORDEN DE PETROLEOS PARAGUAYOS (PETROPAR) REF.: OPE 0/388663 LIB. 00513062001 YPFB-OPERACIONES PLANTA DE SEPARACION DE LIQUIDOS RIO GRANDE</t>
  </si>
  <si>
    <t>A:00099021001 A requerimiento de la Unidad de Administracion e Informacion Salarial (UAIS), con notas internas CITE: MEFP/VTCP/DGPOT/UAIS/Nos. 1732, 1997 y 1996/2018, en las cuales solicita la reversion definitiva de las boletas de pago de SENASIR, consignadas en los Comprobantes de Pago Nos. 71609,</t>
  </si>
  <si>
    <t>A:00099021001 El concepto de la mencionada operacion corresponde a la transferencia de capital por el mes de Marzo/2018, de Cooperativa Sudamerica al TGN.</t>
  </si>
  <si>
    <t>||TRANSFERENCIA DE FONDOS S/G FORMULARIO CITE: BUN/221/18 DE LA FECHA (HRE-TSO-2025). A SOLICITUD DEL MEFP, CIERRE DE CUENTAS; BUN.</t>
  </si>
  <si>
    <t>VENTA DE DIVISAS CON TRANSFERENCIA DE FONDOS A SOLICITUD DE MINISTERIO DE RELACIONES EXTERIORES SEGUN SOLICITUD 4777 REF: REMISION DE GASTOS DE FUNCIONAMIENTO DEL 2DO TRIMESTRE A FAVOR DE CONSULADOS SEGUN INFORME 29 Y DETALLE ADJUNTO. LIB. 00099021001 TGN-RECURSOS ORDINARIOS (3987)</t>
  </si>
  <si>
    <t>VENTA DE DIVISAS CON TRANSFERENCIA DE FONDOS A SOLICITUD DE MINISTERIO DE RELACIONES EXTERIORES SEGUN SOLICITUD 4779 REF: REMISION DE GASTOS DE FUNCIONAMIENTO DEL 2DO TRIMESTRE A FAVOR DE EMBAJADAS SEGUN INFORME 28 Y DETALLE ADJUNTO. LIB. 00099021001 TGN-RECURSOS ORDINARIOS (3987)</t>
  </si>
  <si>
    <t>TRANSFERENCIA RECIBIDA DEL EXTERIOR SEGÚN MENSAJES SWIFT Nos. 05321-05320 (REM.EXT.) DE FECHA 17-04-2018 POR DESEMBOLSO DE CAF PRÉSTAMO CFA009272 PROY.CARR.DOBLE VÍA SC-WARNES LIBRETA N° 00291012002 ABC-RECURSOS PROPIOS REF.: UTILES DE ESCRITORIO</t>
  </si>
  <si>
    <t>COBRO COSTOS DE PAPELERIA SEGUN TRANSFERENCIA DEL EXTERIOR POR ORDEN DE CONSULADO GENERAL DE BOLIVIA EN WASHINGTON D.C. REF.: RECAUDACIONES CORRESPONDIENTES AL MES DE MARZO 2018 LIB. 00010011102 MIN.RELACIONES EXTERIORES - GESTORIA CONSULAR LEY Nº 3108</t>
  </si>
  <si>
    <t>VENTA DE DIVISAS CON TRANSFERENCIA DE FONDOS A SOLICITUD DE ADMINISTRACION DE SERVICIOS PORTUARIOS BOLIVIA SEGUN SOLICITUD 4791 REF: H.R.707 - PAGO A LA EMPRESA MERCOSOFT CONSULTORES S.R.L., POR SERVICIO DE PUBLICIDAD PARA LA ASP-B EN LA REVISTA TODOLOGISTICA COMERCIO EXTERIOR, SEGUN ORDEN DE COMPR LIB. 00594012001 ASP-B FONDO DE OPERACIONES</t>
  </si>
  <si>
    <t>VENTA DE DIVISAS CON TRANSFERENCIA DE FONDOS A SOLICITUD DE ADMINISTRACION DE SERVICIOS PORTUARIOS BOLIVIA SEGUN SOLICITUD 4792 REF: H.R. 996 - 1195 - 1193 PAGO A LAS EMPRESAS NAVIERAS ATI Y TRAMARSA POR DESCARGA DE PRODUCTOS Y MANIPULEO DE CARGA Y CONTENEDORES LLENOS EN EL PUERTO DE MATARANI, SEG LIB. 00594012001 ASP-B FONDO DE OPERACIONES</t>
  </si>
  <si>
    <t>COBRO COSTOS DE PAPELERIA SEGUN TRANSFERENCIA DEL EXTERIOR POR ORDEN DE HERCO COMBUSTIBLES SA REF.: CONTRATO CONDENSADO DE GAS LIB. 00513062001 YPFB-OPERACIONES PLANTA DE SEPARACION DE LIQUIDOS RIO GRANDE</t>
  </si>
  <si>
    <t>VENTA DE DIVISAS CON TRANSFERENCIA DE FONDOS A SOLICITUD DE ADMINISTRACION DE SERVICIOS PORTUARIOS BOLIVIA SEGUN SOLICITUD 4800 REF: H.R. 1157 - ENVIO DE RECURSOS A JORGE DAVILA ZEBALLOS SUPERVISOR GESTION DEL SERVICIO DEL PUERTO DE ANTOFAGASTA, PARA GASTOS DE FUNCIONAMIENTO POR SERVICIOS BASICOS CO LIB. 00594012001 ASP-B FONDO DE OPERACIONES</t>
  </si>
  <si>
    <t>TRANSFERENCIA DE FONDOS AL EXTERIOR A SOLICITUD DE ADMINISTRADORA BOLIVIANA DE CARRETERAS SEGUN SOLICITUD 4796 REF: TRANSFERENCIA DE RECURSOS CERTIFICADO 1 2 3 Y 4 CONSORCIO BARIMONT SERVINGCI ESTUDIOS TESA PROYECTO CARRETERA OKINAWA CRUCE RF 09 LOS TRONCOS CUENTA BENEFICIARIO 50 27 182223 56 BANCO LIB. 00291012009 BS - ABC - OTROS RECURSOS ESPECIFICOS</t>
  </si>
  <si>
    <t>VENTA DE DIVISAS CON TRANSFERENCIA DE FONDOS A SOLICITUD DE EMPRESA PUBLICA PRODUCTIVA CARTONES DE BOLIVIA-CARTONBOL SEGUN SOLICITUD 4802 REF: TRANSFERENCIA DE RECURSOS AL BCB PARA PAGO AL EXTERIOR, EMPRESA PG PAPER COMPANY LTD. POR LA ADQUISICION DE PAPEL KRAFT LINER, SEGUNDO LOTE, PARA LA PRODUCCI LIB. 00576012001 CARTONBOL</t>
  </si>
  <si>
    <t>COBRO COSTOS DE PAPELERIA SEGUN TRANSFERENCIA DEL EXTERIOR POR ORDEN DE COMPANHIA MATOGROSSENSE DE GAS LIB. 00513012007 YPFB - RECURSOS NACIONALIZACIÓN</t>
  </si>
  <si>
    <t>A:00373024101 TRANSFERENCIA DE RECURSOS PARA GASTOS DE FUNCIONAMIENTO DEL FDI CORRESPONDIENTE AL MES DE MARZO DE 2018, S/G INFORME MEFP/VTCP/DGPOT/UPCFTGN/N40/2018. (H.R. 389-68-D)</t>
  </si>
  <si>
    <t>A:00373024104 TRANSFERENCIA DE RECURSOS AL FDI A FAVOR DE LAS UNIBOL CORRESPONDIENTE AL MES DE MARZO DE 2018, S/G INFORME MEFP/VTCP/DGPOT/UPCFTGN/N41/2018. (H.R.389-69-D)</t>
  </si>
  <si>
    <t>De: 00513012004 A requerimiento de Yacimientos Petroliferos Fiscales Bolivianos, con nota Cite: YPFB/DFC-0671 URT-0343/2018 en la cual solicita la devolucion de deposito erroneo, de la CUT Libreta N00513012004 LBP-YPFB-UNICOMERCIAL a la CCF N10000006024800 Y.P.F.B. CTA. LOCAL, y en virtud de la nota</t>
  </si>
  <si>
    <t>De: 00513012004 A requerimiento de Yacimientos Petroliferos Fiscales Bolivianos, con nota Cite: YPFB/DFC-0673 URT-0345/2018, en la cual solicita la devolucion de deposito erroneo, de la CUT Libreta N00513012004 LBP-YPFB-UNICOMERCIAL a la CCF N10000006024800 Y.P.F.B. CTA. LOCAL, y en virtud de la not</t>
  </si>
  <si>
    <t>De: 00513012004 A requerimiento de Yacimientos Petroliferos Fiscales Bolivianos, con nota Cite: YPFB/DFC-0672 URT-0344/2018, en la cual solicita la devolucion de deposito erroneo, de la CUT Libreta N00513012004 LBP-YPFB-UNICOMERCIAL a la CCF N10000006024800 Y.P.F.B. CTA. LOCAL, y en virtud de la not</t>
  </si>
  <si>
    <t>COBRO COSTOS DE PAPELERIA SEGUN TRANSFERENCIA DEL EXTERIOR POR ORDEN DE EMBAJADA DEL ESTADO PLURINACIONAL DE BOLIVIA EN BERLIN ALEMANIA REF.: GESTORIA CONSULAR - MARZO 2018 LIB. 00010011102 MIN.RELACIONES EXTERIORES - GESTORIA CONSULAR LEY Nº 3108</t>
  </si>
  <si>
    <t>COBRO COSTOS DE PAPELERIA SEGUN TRANSFERENCIA DEL EXTERIOR POR ORDEN DE CONSULADO GENERAL DE BOLIVIA EN BARCELONA LIB. 00010011102 MIN.RELACIONES EXTERIORES - GESTORIA CONSULAR LEY Nº 3108</t>
  </si>
  <si>
    <t>NUMERO DE LIBRETA CUT: 00099021001 OPERACIÓN E18 TRANSFERENCIA DEL SISTEMA FINANCIERO POR CUENTA DE TERCEROS A LA CUT Devolucion de pagos CC no cobrados por afiliados civiles y militares diciembre 2017, Libreta Nro 00099021001 TGN recursos ordinarios</t>
  </si>
  <si>
    <t>NUMERO DE LIBRETA CUT: 00099021001 OPERACIÓN E18 TRANSFERENCIA DEL SISTEMA FINANCIERO POR CUENTA DE TERCEROS A LA CUT Devolucion al TGN pago de FC Libreta Nro 00099021001 TGN- Recursos Ordinarios</t>
  </si>
  <si>
    <t>COBRO COSTOS DE PAPELERIA SEGUN TRANSFERENCIA DEL EXTERIOR POR ORDEN DE CONSULADO GENERAL DE BOLIVIA BARCELONA ESPAÑA REF.: GESTORIA CONSULAR LIB. 00010011102 MIN.RELACIONES EXTERIORES - GESTORIA CONSULAR LEY Nº 3108</t>
  </si>
  <si>
    <t>VENTA DE DIVISAS CON TRANSFERENCIA DE FONDOS A SOLICITUD DE MINISTERIO DE RELACIONES EXTERIORES SEGUN SOLICITUD 4813 REF: REMESA ADICIONAL A FAVOR DE LA REPRESENTACION PERMANENTE ANTE LAS NACIONES UNIDAS ONU PARA CUBRIR GASTOS DE ALIMENTACION PARA LAS ORGANIZACIONES SOCIALES QUE PARTICIPEN FORO PERM LIB. 00099021001 TGN-RECURSOS ORDINARIOS (3987)</t>
  </si>
  <si>
    <t>COBRO COSTOS DE PAPELERIA SEGUN TRANSFERENCIA DEL EXTERIOR POR ORDEN DE GAS TOTAL S.A. REF.: ANTICIPO DE IMPORTACION DE GLP ABRIL 2018 LIB. 00513062001 YPFB-OPERACIONES PLANTA DE SEPARACION DE LIQUIDOS RIO GRANDE</t>
  </si>
  <si>
    <t>COBRO COSTOS DE PAPELERIA SEGUN TRANSFERENCIA DEL EXTERIOR POR ORDEN DE AMARILLA GAS S.A. BS.AS. LIB. 00513062001 YPFB-OPERACIONES PLANTA DE SEPARACION DE LIQUIDOS RIO GRANDE</t>
  </si>
  <si>
    <t>COBRO COSTOS DE PAPELERIA SEGUN TRANSFERENCIA DEL EXTERIOR POR ORDEN DE CONSULADO GENERAL DE BOLIVIA EN MIAMI FL REF.: RECAUDACIONES DE GESTORIA CONSUALR FEBRERO 2018 LIB. 00010011102 MIN.RELACIONES EXTERIORES - GESTORIA CONSULAR LEY Nº 3108</t>
  </si>
  <si>
    <t>TRANSFERENCIA DEL EXTERIOR SEGUN SWIFT 05631 DE FECHA 23/04/2018 ORDENANTE: CONSULADO GENERAL DE BOLIVIA - BARCELONA LIB. 00099021001 TGN-RECURSOS ORDINARIOS (3987)</t>
  </si>
  <si>
    <t>COBRO COSTOS DE PAPELERIA POR REGULARIZACION DE TRANSFERENCIA DEL EXTERIOR POR ORDEN DE BG BOLIVIA CORPORATION LIB. 00513012007 YPFB - RECURSOS NACIONALIZACIÓN</t>
  </si>
  <si>
    <t>COBRO COSTOS DE PAPELERIA SEGUN TRANSFERENCIA DEL EXTERIOR POR ORDEN DE CONSULADO GENERAL DE BOLIVIA - BARCELONA LIB. 00099021001 TGN-RECURSOS ORDINARIOS (3987)</t>
  </si>
  <si>
    <t>TRANSFERENCIA DE FONDOS AL EXTERIOR A SOLICITUD DE ADMINISTRADORA BOLIVIANA DE CARRETERAS SEGUN SOLICITUD 4824 REF: TRANSFERENCIA DE RECURSOS AL EXTERIOR PAGO A LA CAMARA DE COMERCIO DE ESPANA POR CONCEPTO DE GASTOS DE SALA DE AUDIENCIA RESECTO AL ARBITRAJE STAMPA PROCESO TRADECO VS ABC CUENTA ES47 LIB. 00291012009 BS - ABC - OTROS RECURSOS ESPECIFICOS</t>
  </si>
  <si>
    <t>VENTA DE DIVISAS CON TRANSFERENCIA DE FONDOS A SOLICITUD DE ADMINISTRACION DE SERVICIOS PORTUARIOS BOLIVIA SEGUN SOLICITUD 4828 REF: H.R. 1229 - ENVIO DE RECURSOS AL PUERTO DE ARICA PARA GASTOS DE GATE OUT POR REPOSICION A LA REMESA DE MARZO/2018, SEGUN COMUNICACION INTERNA ASP-B/DOP-UAP/CI-193/2018 LIB. 00594012001 ASP-B FONDO DE OPERACIONES</t>
  </si>
  <si>
    <t>NUMERO DE LIBRETA CUT: 00099021001 OPERACIÓN E18 TRANSFERENCIA DEL SISTEMA FINANCIERO POR CUENTA DE TERCEROS A LA CUT A SOLICITUD DE FERROVIARIA ORIENTAL</t>
  </si>
  <si>
    <t>De: 00016011101 Devolucion de recursos no ejecutados del Bachiller Destacado de las gestiones 2015 y 2016</t>
  </si>
  <si>
    <t>COBRO COSTOS DE PAPELERIA SEGUN TRANSFERENCIA DEL EXTERIOR POR ORDEN DE HERCO COMBUSTIBLES S.A. REF.: CONTRATO CONDENSADO DE GAS DE SP 15-18 LIB. 00513062001 YPFB-OPERACIONES PLANTA DE SEPARACION DE LIQUIDOS RIO GRANDE</t>
  </si>
  <si>
    <t>TRANSFERENCIA RECIBIDA DEL EXTERIOR SEGÚN MENSAJES SWIFT Nos. 05697-05689 (REM.EXT.) DE FECHA 24-04-2018 POR DESEMBOLSO DE CAF PRÉSTAMO CFA008604 Carr.Epizana-Comarapa-El torno LIBRETA N° 00291012002 ABC-RECURSOS PROPIOS REF.: UTILES DE ESCRITORIO</t>
  </si>
  <si>
    <t>TRANSFERENCIA RECIBIDA DEL EXTERIOR SEGÚN MENSAJES SWIFT Nos. 5698-5690 (REM.EXT.) DE FECHA 24-04-2018 POR DESEMBOLSO DE CAF PRÉSTAMO CFA009277 CONST.CARR.SAN BORJA-S.IGNACIO LIBRETA N° 00291012002 ABC-RECURSOS PROPIOS REF.: UTILES DE ESCRITORIO</t>
  </si>
  <si>
    <t>COBRO COSTOS DE PAPELERIA SEGUN TRANSFERENCIA DEL EXTERIOR POR ORDEN DE VICECONSULADO DEL ESTADO PLURINACIONAL DE BOLIVIA ARGENTINA LIB. 00010011102 MIN.RELACIONES EXTERIORES - GESTORIA CONSULAR LEY Nº 3108</t>
  </si>
  <si>
    <t>A:00373024105 DESEMBOLSO DE RECURSOS AL FONDO DE DESARROLLO INDIGENA PARA 3 PROGRAMAS Y/O PROYECTOS DEL GOBIERNO AUTONOMO MUNICIPAL DE CHUQUISACA S/G NOTA CITE: FDI/DGE/EXT/N 167/2018 E INFORME MEFP/VTCP/DGPOT/UPCFTGN/INF/N43/2018. (H.R. 6-10853-R)</t>
  </si>
  <si>
    <t>COBRO COSTOS DE PAPELERIA POR REGULARIZACION DE TRANSFERENCIA DEL EXTERIOR POR ORDEN DE LLAMA GAS S.A. LIB. 00513062001 YPFB-OPERACIONES PLANTA DE SEPARACION DE LIQUIDOS RIO GRANDE</t>
  </si>
  <si>
    <t>COBRO COSTOS DE PAPELERIA SEGUN TRANSFERENCIA DEL EXTERIOR POR ORDEN DE HERCO COMBUSTIBLES S.A. REF.: CONTRATO CONDENSADO DE GAS DE SP 16/17-18 LIB. 00513062001 YPFB-OPERACIONES PLANTA DE SEPARACION DE LIQUIDOS RIO GRANDE</t>
  </si>
  <si>
    <t>VENTA DE DIVISAS CON TRANSFERENCIA DE FONDOS A SOLICITUD DE MINISTERIO DE RELACIONES EXTERIORES SEGUN SOLICITUD 4841 REF: PAGO DE HABERES Y COSTO DE VIDA DEL SERVICIO DIPLOMATICO CON DISCAPACIDAD CORRESPONDIENTE AL MES DE MARZO 2018 SEGUN PLANILLA DE RRHH N 031807. LIB. 00099021001 TGN-RECURSOS ORDINARIOS (3987)</t>
  </si>
  <si>
    <t>A:00373024105 TRANSFERENCIA DE RECURSOS A SOLICITUD DEL FDI SG NOTA FDI/DGE/EXT/N177/2018 E INFORME MEFP/VTCP/DGPOT/UPCFTGN N46/2018 HR: 6-11815-R.</t>
  </si>
  <si>
    <t>A:00373024105 TRANSFERENCIA DE RECURSOS A SOLICITUD DEL FDI SG NOTA FDI/DGE/EXT/N172 Y 174/2018 E INFORME MEFP/VTCP/DGPOT/UPCFTGN N45/2018 HR: 6-11564-R; 6-11815-R.</t>
  </si>
  <si>
    <t>NUMERO DE LIBRETA CUT: 00513012008 OPERACIÓN E18 TRANSFERENCIA DEL SISTEMA FINANCIERO POR CUENTA DE TERCEROS A LA CUT TRANSFERENCIA PAGO DE DIVIDENDOS GESTION 2017 SOLICITUD YPFB TRANSIERRA SA</t>
  </si>
  <si>
    <t>VENTA DE DIVISAS CON TRANSFERENCIA DE FONDOS A SOLICITUD DE ADMINISTRACION DE SERVICIOS PORTUARIOS BOLIVIA SEGUN SOLICITUD 4852 REF: H.R. 1274 - PAGO AL SENOR ALEJANDRO NICOLAS TARA URQUIETA - SERVICIOS E.I.R.L. POR EL SERVICIO DE LIMPIEZA EN LAS OFICINAS DEL LA ASP-B EN EL PUERTO DE ARICA CORRESPO LIB. 00594012001 ASP-B FONDO DE OPERACIONES</t>
  </si>
  <si>
    <t>VENTA DE DIVISAS CON TRANSFERENCIA DE FONDOS A SOLICITUD DE ADMINISTRACION DE SERVICIOS PORTUARIOS BOLIVIA SEGUN SOLICITUD 4854 REF: H.R. 342 - ENVIO DE RECURSOS AL PUERTO DE ARICA PAGO TOTAL PARA GASTOS DE FUNCIONAMIENTO APERTURA DE FONDOS GESTION 2018, SEGUN COMUNICACION INTERNA ASP-B/DOP-UAP/CI-4 LIB. 00594012001 ASP-B FONDO DE OPERACIONES</t>
  </si>
  <si>
    <t>VENTA DE DIVISAS CON TRANSFERENCIA DE FONDOS A SOLICITUD DE EMPRESA PUBLICA PRODUCTIVA CARTONES DE BOLIVIA-CARTONBOL SEGUN SOLICITUD 4851 REF: TRANSFERENCIA DE RECURSOS AL EXTERIOR AL BCB, PARA LA EMPRESA INTERLOG CHILE POR LA ADQUISICION DE PAPEL KRAFTLINER VIRGEN, PARA LA PRODUCCION DE CAJAS DE CA LIB. 00576012001 CARTONBOL</t>
  </si>
  <si>
    <t>VENTA DE DIVISAS CON TRANSFERENCIA DE FONDOS A SOLICITUD DE ADMINISTRACION DE SERVICIOS PORTUARIOS BOLIVIA SEGUN SOLICITUD 4853 REF: H.R. 455-441-442 - PAGO DE FACTURAS AL TPA POR SERVICIOS DE REFRIGERACION DE CONTENEDORES, EXPORTACIONES MARZO EN EL PUERTO DE ARICA , SEGUN COMUNICACION INTERNA ASP- LIB. 00594012001 ASP-B FONDO DE OPERACIONES</t>
  </si>
  <si>
    <t>A:00099021001 A requerimiento de la Unidad de Administracion e Informacion Salarial (UAIS), con nota interna CITE: MEFP/VTCP/DGPOT/UAIS/N 2379/2018, en la cual solicita la reversion definitiva de las boletas consignadas en el Comprobante de Pago N 18738, H.R. 6-9570-R/1798.</t>
  </si>
  <si>
    <t>A:00292012001 A requerimiento de la Unidad de Administracion e Informacion Salarial (UAIS), con nota interna CITE: MEFP/VTCP/DGPOT/UAIS/N 2379/2018, en la cual solicita la reversion definitiva de las boletas consignadas en el Comprobante de Pago N 18738, VIAS BOLIVIA H.R. 6-9570-R/1798.</t>
  </si>
  <si>
    <t>A:00373024105 DESEMBOLSO DE RECURSOS AL FONDO DE DESARROLLO INDIGENA PARA PROGRAMAS Y/O PROYECTOS DE LOS GOBIERNOS AUTONOMOS MUNICIPALES DEL DEPARTAMENTO DE LA PAZ S/G NOTA FDI/DGE/EXT/N180/2018 E INFORME MEFP/VTCP/DGPOT/UPCFTGN/INF/N47/2018. HR. 6-11976-R.</t>
  </si>
  <si>
    <t>NUMERO DE LIBRETA CUT: 00099021001 OPERACIÓN E18 TRANSFERENCIA DEL SISTEMA FINANCIERO POR CUENTA DE TERCEROS A LA CUT Devolucion al TGN pago del FC Libreta Nro 00099021001 TGN Recursos Ordinarios</t>
  </si>
  <si>
    <t>TRANSFERENCIA DE FONDOS||S/G. NOTA CITE: MH/VTCP/DGT/UO/OB NO.1844/2008 DE F.21-10-2008 DEL MIN.DE HACIENDA S/G. DETALLE ADJUNTO. DEBITO DE LA LIBRETA NO.00099021001, REPOSICION UTILES DE ESCRITORIO.</t>
  </si>
  <si>
    <t>PROVISION DE FONDOS A SOLICITUD DE YACIMIENTOS PETROLIFEROS FISCALES BOLIVIANOS SEGUN SOLICITUD YPFB-0132-2018 REF: PAGO REGALIAS TGN ENERO 18 LIB. 00099021001 TGN YPFB PARTICIPACION 6% PRODUCCIÓN BRUTA DE HIDROCARBUROS BOCA DE POZO</t>
  </si>
  <si>
    <t>TRANSFERENCIA RECIBIDA DEL EXTERIOR SEGÚN MENSAJES SWIFT Nos. 05968-05960 (REM.EXT.) DE FECHA 30-04-2018 POR DESEMBOLSO DE BID PRÉSTAMO 3540/BL-BO REQ 0004 OPS0201817476A LIBRETA N° 00291012002 ABC-RECURSOS PROPIOS REF.: UTILES DE ESCRITORIO</t>
  </si>
  <si>
    <t>TRANSFERENCIA RECIBIDA DEL EXTERIOR SEGÚN MENSAJES SWIFT Nos. 05967-05959 (REM.EXT.) DE FECHA 30-04-2018 POR DESEMBOLSO DE BID PRÉSTAMO 3540/BL-BO REQ 0004 OPS0201817476A LIBRETA N° 00291012002 ABC-RECURSOS PROPIOS REF.: UTILES DE ESCRITORIO</t>
  </si>
  <si>
    <t>VENTA DE DIVISAS CON TRANSFERENCIA DE FONDOS A SOLICITUD DE MINISTERIO DE RELACIONES EXTERIORES SEGUN SOLICITUD 4872 REF: PAGO DE HABERES Y COSTO DE VIDA A FAVOR DE ENRIQUE PEDRO DEL RIO BRAVO EX PRIMER SECRETARIO DE LA EMBAJADA EN LA INDIA CORRESPONDIENTE AL MES DE MARZO 2018 SEGUN PLANILLA DE RR LIB. 00099021001 TGN-RECURSOS ORDINARIOS (3987)</t>
  </si>
  <si>
    <t>De: 00513012004 A requerimiento de Yacimientos Petroliferos Fiscales Bolivianos, con nota CITE: YPFB/DFC - N 0843 URT-0445/2018, y en virtud a la nota interna CITE: MEFP/VPCF/ DGCF/UCCF N 422/2018 de la Direccion General de Contabilidad Fiscal del Ministerio de Economia y Finanzas Publicas, en la cu</t>
  </si>
  <si>
    <t>AJUSTE COMPLEMENTARIO POR REVALORIZACION SALDOS DE ACTIVOS DE RESERVA Y OBLIGACIONES MONEDA EXTRANJERA (DOLARES) Saldo MO = -975642651.85 ;Bs/Mo: 6.86000000000 ;Saldo Bs: -6692908591.70</t>
  </si>
  <si>
    <t>||DEVOLUCION DE IMPORTE S/G NOTA DGAA DIR.FINN.SECC.TSRA NO.160/18 MIN.DEFENSA -FUERZA AEREA BOLIVIANA , EN COMPLEMENTO A COMPROBANTE S-917631 DE LA FECHA REF:TRANSF. DE FONDOS A/F THALES AIR SYSTEMS SAS EQUIV. EUR 14,986,676,88 (MENOS COMISION POR TRANSFERENCIA) LIB.00099021001 TGN-RECURSOS ORDINARIOS.</t>
  </si>
  <si>
    <t>AJUSTE COMPLEMENTARIO POR REVALORIZACION SALDOS DE ACTIVOS DE RESERVA Y OBLIGACIONES MONEDA EXTRANJERA (DOLARES) Saldo MO = -1042659691.44 ;Bs/Mo: 6.86000000000 ;Saldo Bs: -7152645483.26</t>
  </si>
  <si>
    <t>AJUSTE COMPLEMENTARIO POR REVALORIZACION SALDOS DE ACTIVOS DE RESERVA Y OBLIGACIONES MONEDA EXTRANJERA (DOLARES) Saldo MO = -1041266804.02 ;Bs/Mo: 6.86000000000 ;Saldo Bs: -7143090275.57</t>
  </si>
  <si>
    <t>AJUSTE COMPLEMENTARIO POR REVALORIZACION SALDOS DE ACTIVOS DE RESERVA Y OBLIGACIONES MONEDA EXTRANJERA (DOLARES) Saldo MO = -1067781948.27 ;Bs/Mo: 6.86000000000 ;Saldo Bs: -7324984165.14</t>
  </si>
  <si>
    <t>AJUSTE COMPLEMENTARIO POR REVALORIZACION SALDOS DE ACTIVOS DE RESERVA Y OBLIGACIONES MONEDA EXTRANJERA (DOLARES) Saldo MO = -1064682192.64 ;Bs/Mo: 6.86000000000 ;Saldo Bs: -7303719841.50</t>
  </si>
  <si>
    <t>AJUSTE COMPLEMENTARIO POR REVALORIZACION SALDOS DE ACTIVOS DE RESERVA Y OBLIGACIONES MONEDA EXTRANJERA (DOLARES) Saldo MO = -1076208357.41 ;Bs/Mo: 6.86000000000 ;Saldo Bs: -7382789331.84</t>
  </si>
  <si>
    <t>AJUSTE COMPLEMENTARIO POR REVALORIZACION SALDOS DE ACTIVOS DE RESERVA Y OBLIGACIONES MONEDA EXTRANJERA (DOLARES) Saldo MO = -1071491208.09 ;Bs/Mo: 6.86000000000 ;Saldo Bs: -7350429687.51</t>
  </si>
  <si>
    <t>AJUSTE COMPLEMENTARIO POR REVALORIZACION SALDOS DE ACTIVOS DE RESERVA Y OBLIGACIONES MONEDA EXTRANJERA (DOLARES) Saldo MO = -1063302319.41 ;Bs/Mo: 6.86000000000 ;Saldo Bs: -7294253911.17</t>
  </si>
  <si>
    <t>'TRANSFERENCIA'||RECIBIDA DEL EXTERIOR POR DESEMBOLSO DEL BID REF.: ATN-FM-15060-BO REQ.0009 OPS0201814941A LIB.00086048002 MMAYA-US. ACTUAL.DE LA ESTRATEGIA DE BIODIVERSIDAD (REM.EXT) S/G SWIFT 05485 DE HOY</t>
  </si>
  <si>
    <t>AJUSTE COMPLEMENTARIO POR REVALORIZACION SALDOS DE ACTIVOS DE RESERVA Y OBLIGACIONES MONEDA EXTRANJERA (DOLARES) Saldo MO = -1064005412.29 ;Bs/Mo: 6.86000000000 ;Saldo Bs: -7299077128.32</t>
  </si>
  <si>
    <t>'TRANSFERENCIA'||RECIBIDA DEL EXTERIOR POR DESEMBOLSO DEL BID REF.: ATN-FM-15060-BO REQ.0009 OPS0201814941A LIBRETA N° 00086048002 MMAYA-US. ACTUAL.DE LA ESTRATEGIA DE BIODIVERSIDAD REF.:UTILES DE ESCRITORIO</t>
  </si>
  <si>
    <t>REGULARIZACION DE TRANSFERENCIA DEL EXTERIOR SEGUN SWIFT NOS.5229-5224 DE FECHA 19/04/2018 ORDENANTE: UNITED NATIONS INDUSTRIAL LIB. 00086018017 MMAYA-$US-ONUDI-PLAN IMP.ESTOCOLMO COP´S</t>
  </si>
  <si>
    <t>AJUSTE COMPLEMENTARIO POR REVALORIZACION SALDOS DE ACTIVOS DE RESERVA Y OBLIGACIONES MONEDA EXTRANJERA (DOLARES) Saldo MO = -1064083836.08 ;Bs/Mo: 6.86000000000 ;Saldo Bs: -7299615115.53</t>
  </si>
  <si>
    <t>AJUSTE COMPLEMENTARIO POR REVALORIZACION SALDOS DE ACTIVOS DE RESERVA Y OBLIGACIONES MONEDA EXTRANJERA (DOLARES) Saldo MO = -1043402097.10 ;Bs/Mo: 6.86000000000 ;Saldo Bs: -7157738386.10</t>
  </si>
  <si>
    <t>TRANSFERENCIA DE FONDOS AL EXTERIOR A SOLICITUD DE ADMINISTRADORA BOLIVIANA DE CARRETERAS SEGUN SOLICITUD 4824 REF: TRANSFERENCIA DE RECURSOS AL EXTERIOR PAGO A LA CAMARA DE COMERCIO DE ESPANA POR CONCEPTO DE GASTOS DE SALA DE AUDIENCIA RESECTO AL ARBITRAJE STAMPA PROCESO TRADECO VS ABC CUENTA ES47 LIB. 00291012001 ABC-CNC-PEAJE POR DIFERENCIAL CAMBIARIO</t>
  </si>
  <si>
    <t>AJUSTE COMPLEMENTARIO POR REVALORIZACION SALDOS DE ACTIVOS DE RESERVA Y OBLIGACIONES MONEDA EXTRANJERA (DOLARES) Saldo MO = -1055978862.07 ;Bs/Mo: 6.86000000000 ;Saldo Bs: -7244014993.77</t>
  </si>
  <si>
    <t>00291012001 DEP.DE CHEQ.AJENOS,RET.DE CAM.,CONCEPTO: ALQUILER DE UN SITIO,DEP.: NUEVATEL PCS DE BOLIVIA S.A. , PROCEDENCIA: BANCO BISA S.A., CHEQUE: 66846, FECHA DE EMISION:13/04/2018</t>
  </si>
  <si>
    <t>AJUSTE COMPLEMENTARIO POR REVALORIZACION SALDOS DE ACTIVOS DE RESERVA Y OBLIGACIONES MONEDA EXTRANJERA (DOLARES) Saldo MO = -1050505506.45 ;Bs/Mo: 6.86000000000 ;Saldo Bs: -7206467774.26</t>
  </si>
  <si>
    <t>||REGULARIZACION COMPROBANTE TRANSITORIO G-0719162 DE FECHA 23/04/2018. REF.: TRANSF. DEL EXTERIOR A FAVOR DE YACIMIENTOS DE LITIO BOLIVIANOS SEG. NOTA YLB-GEE:399/2018 DE LA FECHA. LIBRETA 00099021001 TGN-RECURSOS ORDINARIOS</t>
  </si>
  <si>
    <t>'COBRO DE UTILES DE ESCRITORIO POR´||COMPLEMENTO AL COMPROBANTE G-0920254 DE LA FECHA LIBRETA00099021001 TGN-RECURSOS ORDINARIOS. REF.: UTILES DE ESCRITORIO</t>
  </si>
  <si>
    <t>AJUSTE COMPLEMENTARIO POR REVALORIZACION SALDOS DE ACTIVOS DE RESERVA Y OBLIGACIONES MONEDA EXTRANJERA (DOLARES) Saldo MO = -1035454845.56 ;Bs/Mo: 6.86000000000 ;Saldo Bs: -7103220240.56</t>
  </si>
  <si>
    <t>AJUSTE COMPLEMENTARIO POR REVALORIZACION SALDOS DE ACTIVOS DE RESERVA Y OBLIGACIONES MONEDA EXTRANJERA (DOLARES) Saldo MO = -1054741510.47 ;Bs/Mo: 6.86000000000 ;Saldo Bs: -7235526761.83</t>
  </si>
  <si>
    <t>O16184620002</t>
  </si>
  <si>
    <t>O16186180002</t>
  </si>
  <si>
    <t>O16186370002</t>
  </si>
  <si>
    <t>O16185110002</t>
  </si>
  <si>
    <t>O16185150002</t>
  </si>
  <si>
    <t>O16185160002</t>
  </si>
  <si>
    <t>O16185170002</t>
  </si>
  <si>
    <t>O16185180002</t>
  </si>
  <si>
    <t>O16185230002</t>
  </si>
  <si>
    <t>O16185300002</t>
  </si>
  <si>
    <t>O16185640002</t>
  </si>
  <si>
    <t>O16185830002</t>
  </si>
  <si>
    <t>O16185850002</t>
  </si>
  <si>
    <t>O16185870002</t>
  </si>
  <si>
    <t>B16184880002</t>
  </si>
  <si>
    <t>J03390960001</t>
  </si>
  <si>
    <t>J03390970001</t>
  </si>
  <si>
    <t>J03390980001</t>
  </si>
  <si>
    <t>G07257100004</t>
  </si>
  <si>
    <t>G07257100005</t>
  </si>
  <si>
    <t>O16190170002</t>
  </si>
  <si>
    <t>O16190160002</t>
  </si>
  <si>
    <t>O16190130002</t>
  </si>
  <si>
    <t>O16189980002</t>
  </si>
  <si>
    <t>O16189680002</t>
  </si>
  <si>
    <t>O16190310002</t>
  </si>
  <si>
    <t>O16190550002</t>
  </si>
  <si>
    <t>O16188630002</t>
  </si>
  <si>
    <t>O16188650002</t>
  </si>
  <si>
    <t>O16189270002</t>
  </si>
  <si>
    <t>O16191390002</t>
  </si>
  <si>
    <t>O16191440002</t>
  </si>
  <si>
    <t>O16191490002</t>
  </si>
  <si>
    <t>O16190630002</t>
  </si>
  <si>
    <t>O16190720002</t>
  </si>
  <si>
    <t>O16190790002</t>
  </si>
  <si>
    <t>O16190950002</t>
  </si>
  <si>
    <t>B16189150002</t>
  </si>
  <si>
    <t>B16188790002</t>
  </si>
  <si>
    <t>B16188850002</t>
  </si>
  <si>
    <t>B16188880002</t>
  </si>
  <si>
    <t>B16188910002</t>
  </si>
  <si>
    <t>B16188950002</t>
  </si>
  <si>
    <t>B16188970002</t>
  </si>
  <si>
    <t>B16189000002</t>
  </si>
  <si>
    <t>J03392030002</t>
  </si>
  <si>
    <t>J03392040002</t>
  </si>
  <si>
    <t>J03392050002</t>
  </si>
  <si>
    <t>O16195030002</t>
  </si>
  <si>
    <t>O16195130002</t>
  </si>
  <si>
    <t>O16195180002</t>
  </si>
  <si>
    <t>O16195200002</t>
  </si>
  <si>
    <t>O16195220002</t>
  </si>
  <si>
    <t>O16195230002</t>
  </si>
  <si>
    <t>O16195240002</t>
  </si>
  <si>
    <t>O16195450002</t>
  </si>
  <si>
    <t>O16195680002</t>
  </si>
  <si>
    <t>O16195880002</t>
  </si>
  <si>
    <t>O16194010002</t>
  </si>
  <si>
    <t>O16194590002</t>
  </si>
  <si>
    <t>O16194650002</t>
  </si>
  <si>
    <t>O16194720002</t>
  </si>
  <si>
    <t>O16195930002</t>
  </si>
  <si>
    <t>O16195960002</t>
  </si>
  <si>
    <t>O16195970002</t>
  </si>
  <si>
    <t>O16196820002</t>
  </si>
  <si>
    <t>O16196950002</t>
  </si>
  <si>
    <t>B16194510002</t>
  </si>
  <si>
    <t>B16194820002</t>
  </si>
  <si>
    <t>B16194830002</t>
  </si>
  <si>
    <t>B16194850002</t>
  </si>
  <si>
    <t>O16193440002</t>
  </si>
  <si>
    <t>O16193530002</t>
  </si>
  <si>
    <t>O16193560002</t>
  </si>
  <si>
    <t>O16193600002</t>
  </si>
  <si>
    <t>O16193640002</t>
  </si>
  <si>
    <t>O16193650002</t>
  </si>
  <si>
    <t>O16193660002</t>
  </si>
  <si>
    <t>O16193280002</t>
  </si>
  <si>
    <t>O16199940002</t>
  </si>
  <si>
    <t>O16200180002</t>
  </si>
  <si>
    <t>O16200190002</t>
  </si>
  <si>
    <t>O16198810002</t>
  </si>
  <si>
    <t>O16198900002</t>
  </si>
  <si>
    <t>O16199080002</t>
  </si>
  <si>
    <t>O16199100002</t>
  </si>
  <si>
    <t>O16199270002</t>
  </si>
  <si>
    <t>O16199280002</t>
  </si>
  <si>
    <t>O16199360002</t>
  </si>
  <si>
    <t>O16199620002</t>
  </si>
  <si>
    <t>O16200700002</t>
  </si>
  <si>
    <t>B16198530002</t>
  </si>
  <si>
    <t>B16198550002</t>
  </si>
  <si>
    <t>B16198640002</t>
  </si>
  <si>
    <t>B16198880002</t>
  </si>
  <si>
    <t>B16199250002</t>
  </si>
  <si>
    <t>B16199320002</t>
  </si>
  <si>
    <t>B16199340002</t>
  </si>
  <si>
    <t>O16198240002</t>
  </si>
  <si>
    <t>O16198290002</t>
  </si>
  <si>
    <t>O16198320002</t>
  </si>
  <si>
    <t>O16198340002</t>
  </si>
  <si>
    <t>O16198380002</t>
  </si>
  <si>
    <t>O16198470002</t>
  </si>
  <si>
    <t>O16198590002</t>
  </si>
  <si>
    <t>O16198670002</t>
  </si>
  <si>
    <t>O16204960002</t>
  </si>
  <si>
    <t>O16205150002</t>
  </si>
  <si>
    <t>O16205440002</t>
  </si>
  <si>
    <t>O16205450002</t>
  </si>
  <si>
    <t>O16205470002</t>
  </si>
  <si>
    <t>O16203900002</t>
  </si>
  <si>
    <t>O16204730002</t>
  </si>
  <si>
    <t>O16205480002</t>
  </si>
  <si>
    <t>O16205490002</t>
  </si>
  <si>
    <t>O16205500002</t>
  </si>
  <si>
    <t>O16205510002</t>
  </si>
  <si>
    <t>O16205520002</t>
  </si>
  <si>
    <t>O16205530002</t>
  </si>
  <si>
    <t>O16205550002</t>
  </si>
  <si>
    <t>O16205740002</t>
  </si>
  <si>
    <t>B16204080002</t>
  </si>
  <si>
    <t>B16204130002</t>
  </si>
  <si>
    <t>B16202980002</t>
  </si>
  <si>
    <t>B16203010002</t>
  </si>
  <si>
    <t>B16203090002</t>
  </si>
  <si>
    <t>B16203100002</t>
  </si>
  <si>
    <t>O16202950002</t>
  </si>
  <si>
    <t>O16202960002</t>
  </si>
  <si>
    <t>O16202970002</t>
  </si>
  <si>
    <t>O16202990002</t>
  </si>
  <si>
    <t>O16203000002</t>
  </si>
  <si>
    <t>O16203030002</t>
  </si>
  <si>
    <t>O16203060002</t>
  </si>
  <si>
    <t>O16203080002</t>
  </si>
  <si>
    <t>O16203160002</t>
  </si>
  <si>
    <t>O16203380002</t>
  </si>
  <si>
    <t>O16202750002</t>
  </si>
  <si>
    <t>O16202710002</t>
  </si>
  <si>
    <t>O16202700002</t>
  </si>
  <si>
    <t>O16202580002</t>
  </si>
  <si>
    <t>G07312890004</t>
  </si>
  <si>
    <t>J03393550002</t>
  </si>
  <si>
    <t>G07312890005</t>
  </si>
  <si>
    <t>O16208440002</t>
  </si>
  <si>
    <t>O16208790002</t>
  </si>
  <si>
    <t>O16207380002</t>
  </si>
  <si>
    <t>O16210030002</t>
  </si>
  <si>
    <t>O16210150002</t>
  </si>
  <si>
    <t>O16209390002</t>
  </si>
  <si>
    <t>O16209430002</t>
  </si>
  <si>
    <t>B16208530002</t>
  </si>
  <si>
    <t>B16207400002</t>
  </si>
  <si>
    <t>B16207530002</t>
  </si>
  <si>
    <t>B16207770002</t>
  </si>
  <si>
    <t>B16207890002</t>
  </si>
  <si>
    <t>J03393660002</t>
  </si>
  <si>
    <t>J03393780002</t>
  </si>
  <si>
    <t>O16212940002</t>
  </si>
  <si>
    <t>O16212770002</t>
  </si>
  <si>
    <t>O16212760002</t>
  </si>
  <si>
    <t>O16213250002</t>
  </si>
  <si>
    <t>O16213260002</t>
  </si>
  <si>
    <t>O16213310002</t>
  </si>
  <si>
    <t>O16213400002</t>
  </si>
  <si>
    <t>O16213420002</t>
  </si>
  <si>
    <t>O16213450002</t>
  </si>
  <si>
    <t>O16213470002</t>
  </si>
  <si>
    <t>O16211850002</t>
  </si>
  <si>
    <t>O16211950002</t>
  </si>
  <si>
    <t>O16211970002</t>
  </si>
  <si>
    <t>O16212490002</t>
  </si>
  <si>
    <t>O16212580002</t>
  </si>
  <si>
    <t>O16212620002</t>
  </si>
  <si>
    <t>O16212630002</t>
  </si>
  <si>
    <t>O16213910002</t>
  </si>
  <si>
    <t>O16213500002</t>
  </si>
  <si>
    <t>O16213510002</t>
  </si>
  <si>
    <t>O16213520002</t>
  </si>
  <si>
    <t>O16213560002</t>
  </si>
  <si>
    <t>O16213570002</t>
  </si>
  <si>
    <t>O16213580002</t>
  </si>
  <si>
    <t>O16213600002</t>
  </si>
  <si>
    <t>O16213630002</t>
  </si>
  <si>
    <t>O16213640002</t>
  </si>
  <si>
    <t>O16213670002</t>
  </si>
  <si>
    <t>O16213680002</t>
  </si>
  <si>
    <t>O16213710002</t>
  </si>
  <si>
    <t>O16213730002</t>
  </si>
  <si>
    <t>O16213740002</t>
  </si>
  <si>
    <t>O16213750002</t>
  </si>
  <si>
    <t>O16213760002</t>
  </si>
  <si>
    <t>O16213780002</t>
  </si>
  <si>
    <t>O16213790002</t>
  </si>
  <si>
    <t>O16213820002</t>
  </si>
  <si>
    <t>B16212930002</t>
  </si>
  <si>
    <t>O16211660002</t>
  </si>
  <si>
    <t>O16211680002</t>
  </si>
  <si>
    <t>J03394210002</t>
  </si>
  <si>
    <t>J03394300002</t>
  </si>
  <si>
    <t>S09212590002</t>
  </si>
  <si>
    <t>S09212590003</t>
  </si>
  <si>
    <t>S09212870001</t>
  </si>
  <si>
    <t>O16216940002</t>
  </si>
  <si>
    <t>O16217310002</t>
  </si>
  <si>
    <t>O16217360002</t>
  </si>
  <si>
    <t>O16215500002</t>
  </si>
  <si>
    <t>O16215760002</t>
  </si>
  <si>
    <t>O16216200002</t>
  </si>
  <si>
    <t>O16216390002</t>
  </si>
  <si>
    <t>O16218430002</t>
  </si>
  <si>
    <t>O16217520002</t>
  </si>
  <si>
    <t>O16217530002</t>
  </si>
  <si>
    <t>O16217670002</t>
  </si>
  <si>
    <t>Q09736030002</t>
  </si>
  <si>
    <t>Q09736040002</t>
  </si>
  <si>
    <t>O16221280002</t>
  </si>
  <si>
    <t>O16221230002</t>
  </si>
  <si>
    <t>O16220930002</t>
  </si>
  <si>
    <t>O16220850002</t>
  </si>
  <si>
    <t>O16220090002</t>
  </si>
  <si>
    <t>O16220050002</t>
  </si>
  <si>
    <t>O16222180002</t>
  </si>
  <si>
    <t>O16222090002</t>
  </si>
  <si>
    <t>O16222030002</t>
  </si>
  <si>
    <t>B16220600002</t>
  </si>
  <si>
    <t>B16220590002</t>
  </si>
  <si>
    <t>B16220550002</t>
  </si>
  <si>
    <t>B16220110002</t>
  </si>
  <si>
    <t>B16219480002</t>
  </si>
  <si>
    <t>O16219580002</t>
  </si>
  <si>
    <t>O16219470002</t>
  </si>
  <si>
    <t>O16219460002</t>
  </si>
  <si>
    <t>Q09742980002</t>
  </si>
  <si>
    <t>S09216200001</t>
  </si>
  <si>
    <t>O16227460002</t>
  </si>
  <si>
    <t>O16228060002</t>
  </si>
  <si>
    <t>O16228070002</t>
  </si>
  <si>
    <t>B16226120002</t>
  </si>
  <si>
    <t>O16226350002</t>
  </si>
  <si>
    <t>O16226430002</t>
  </si>
  <si>
    <t>O16226490002</t>
  </si>
  <si>
    <t>O16225760002</t>
  </si>
  <si>
    <t>O16225700002</t>
  </si>
  <si>
    <t>O16225640002</t>
  </si>
  <si>
    <t>O16225580002</t>
  </si>
  <si>
    <t>G07369050004</t>
  </si>
  <si>
    <t>G07370380003</t>
  </si>
  <si>
    <t>O16231780002</t>
  </si>
  <si>
    <t>O16232750002</t>
  </si>
  <si>
    <t>O16231460002</t>
  </si>
  <si>
    <t>O16231530002</t>
  </si>
  <si>
    <t>B16231370002</t>
  </si>
  <si>
    <t>O16230230002</t>
  </si>
  <si>
    <t>O16230250002</t>
  </si>
  <si>
    <t>O16230280002</t>
  </si>
  <si>
    <t>O16230810002</t>
  </si>
  <si>
    <t>G07375080004</t>
  </si>
  <si>
    <t>G07381450004</t>
  </si>
  <si>
    <t>G07381490004</t>
  </si>
  <si>
    <t>G07381500004</t>
  </si>
  <si>
    <t>S09218960003</t>
  </si>
  <si>
    <t>O16235040002</t>
  </si>
  <si>
    <t>O16234960002</t>
  </si>
  <si>
    <t>O16235260002</t>
  </si>
  <si>
    <t>O16234430002</t>
  </si>
  <si>
    <t>O16234560002</t>
  </si>
  <si>
    <t>O16236270002</t>
  </si>
  <si>
    <t>O16236510002</t>
  </si>
  <si>
    <t>O16235920002</t>
  </si>
  <si>
    <t>O16235930002</t>
  </si>
  <si>
    <t>O16236050002</t>
  </si>
  <si>
    <t>B16234590002</t>
  </si>
  <si>
    <t>B16234630002</t>
  </si>
  <si>
    <t>Q09758570002</t>
  </si>
  <si>
    <t>G07394110003</t>
  </si>
  <si>
    <t>O16239730002</t>
  </si>
  <si>
    <t>O16239650002</t>
  </si>
  <si>
    <t>O16239400002</t>
  </si>
  <si>
    <t>O16238370002</t>
  </si>
  <si>
    <t>O16238580002</t>
  </si>
  <si>
    <t>O16238940002</t>
  </si>
  <si>
    <t>O16239040002</t>
  </si>
  <si>
    <t>O16240400002</t>
  </si>
  <si>
    <t>O16240540002</t>
  </si>
  <si>
    <t>B16239010002</t>
  </si>
  <si>
    <t>G07400910002</t>
  </si>
  <si>
    <t>G07400920001</t>
  </si>
  <si>
    <t>G07403990004</t>
  </si>
  <si>
    <t>G07403960004</t>
  </si>
  <si>
    <t>G07404010004</t>
  </si>
  <si>
    <t>G07404060004</t>
  </si>
  <si>
    <t>Q09763890002</t>
  </si>
  <si>
    <t>S09220700002</t>
  </si>
  <si>
    <t>O16244180002</t>
  </si>
  <si>
    <t>O16243150002</t>
  </si>
  <si>
    <t>O16243160002</t>
  </si>
  <si>
    <t>O16243240002</t>
  </si>
  <si>
    <t>O16244880002</t>
  </si>
  <si>
    <t>O16245000002</t>
  </si>
  <si>
    <t>O16245160002</t>
  </si>
  <si>
    <t>O16245270002</t>
  </si>
  <si>
    <t>O16244510002</t>
  </si>
  <si>
    <t>B16242900002</t>
  </si>
  <si>
    <t>B16242980002</t>
  </si>
  <si>
    <t>B16243010002</t>
  </si>
  <si>
    <t>B16243030002</t>
  </si>
  <si>
    <t>J03399870002</t>
  </si>
  <si>
    <t>J03399880002</t>
  </si>
  <si>
    <t>J03399890002</t>
  </si>
  <si>
    <t>G07417260004</t>
  </si>
  <si>
    <t>Q09769820002</t>
  </si>
  <si>
    <t>O16248820002</t>
  </si>
  <si>
    <t>O16248390002</t>
  </si>
  <si>
    <t>O16247040002</t>
  </si>
  <si>
    <t>B16248250002</t>
  </si>
  <si>
    <t>B16248270002</t>
  </si>
  <si>
    <t>B16248280002</t>
  </si>
  <si>
    <t>B16248300002</t>
  </si>
  <si>
    <t>B16248340002</t>
  </si>
  <si>
    <t>B16248320002</t>
  </si>
  <si>
    <t>O16252580002</t>
  </si>
  <si>
    <t>O16252900002</t>
  </si>
  <si>
    <t>O16252090002</t>
  </si>
  <si>
    <t>O16252020002</t>
  </si>
  <si>
    <t>O16251730002</t>
  </si>
  <si>
    <t>O16251690002</t>
  </si>
  <si>
    <t>O16253190002</t>
  </si>
  <si>
    <t>O16253180002</t>
  </si>
  <si>
    <t>B16252280002</t>
  </si>
  <si>
    <t>B16252070002</t>
  </si>
  <si>
    <t>Q09779230002</t>
  </si>
  <si>
    <t>S09223650001</t>
  </si>
  <si>
    <t>O16257610002</t>
  </si>
  <si>
    <t>O16255340002</t>
  </si>
  <si>
    <t>O16256110002</t>
  </si>
  <si>
    <t>O16257560002</t>
  </si>
  <si>
    <t>O16256820002</t>
  </si>
  <si>
    <t>B16256090002</t>
  </si>
  <si>
    <t>B16256140002</t>
  </si>
  <si>
    <t>B16256200002</t>
  </si>
  <si>
    <t>B16256370002</t>
  </si>
  <si>
    <t>B16256330002</t>
  </si>
  <si>
    <t>B16256260002</t>
  </si>
  <si>
    <t>G07450650004</t>
  </si>
  <si>
    <t>S09225520002</t>
  </si>
  <si>
    <t>O16260400002</t>
  </si>
  <si>
    <t>O16260970002</t>
  </si>
  <si>
    <t>O16261490002</t>
  </si>
  <si>
    <t>O16261940002</t>
  </si>
  <si>
    <t>B16260200002</t>
  </si>
  <si>
    <t>B16260320002</t>
  </si>
  <si>
    <t>B16259520002</t>
  </si>
  <si>
    <t>B16259550002</t>
  </si>
  <si>
    <t>B16259570002</t>
  </si>
  <si>
    <t>B16259750002</t>
  </si>
  <si>
    <t>J03403510002</t>
  </si>
  <si>
    <t>S09227400002</t>
  </si>
  <si>
    <t>O16264640002</t>
  </si>
  <si>
    <t>O16263930002</t>
  </si>
  <si>
    <t>O16265430002</t>
  </si>
  <si>
    <t>O16265110002</t>
  </si>
  <si>
    <t>O16264950002</t>
  </si>
  <si>
    <t>B16264020002</t>
  </si>
  <si>
    <t>O16263670002</t>
  </si>
  <si>
    <t>O16263640002</t>
  </si>
  <si>
    <t>O16263240002</t>
  </si>
  <si>
    <t>O16263270002</t>
  </si>
  <si>
    <t>G07470140003</t>
  </si>
  <si>
    <t>S09228560001</t>
  </si>
  <si>
    <t>O16269900002</t>
  </si>
  <si>
    <t>B16267780002</t>
  </si>
  <si>
    <t>B16267760002</t>
  </si>
  <si>
    <t>B16268660002</t>
  </si>
  <si>
    <t>O16268540002</t>
  </si>
  <si>
    <t>O16267910002</t>
  </si>
  <si>
    <t>O16269420002</t>
  </si>
  <si>
    <t>O16269390002</t>
  </si>
  <si>
    <t>O16269080002</t>
  </si>
  <si>
    <t>O16268890002</t>
  </si>
  <si>
    <t>O16268870002</t>
  </si>
  <si>
    <t>O16267650002</t>
  </si>
  <si>
    <t>O16267630002</t>
  </si>
  <si>
    <t>O16267340002</t>
  </si>
  <si>
    <t>O16267380002</t>
  </si>
  <si>
    <t>O16267440002</t>
  </si>
  <si>
    <t>G07481450003</t>
  </si>
  <si>
    <t>Q09797320002</t>
  </si>
  <si>
    <t>Q09797360002</t>
  </si>
  <si>
    <t>Q09797330002</t>
  </si>
  <si>
    <t>J03405050001</t>
  </si>
  <si>
    <t>J03405200002</t>
  </si>
  <si>
    <t>Q09799900002</t>
  </si>
  <si>
    <t>G07485510003</t>
  </si>
  <si>
    <t>T03828190001</t>
  </si>
  <si>
    <t>T03828210001</t>
  </si>
  <si>
    <t>T03828230001</t>
  </si>
  <si>
    <t>T03828250001</t>
  </si>
  <si>
    <t>T03828270001</t>
  </si>
  <si>
    <t>T03828290001</t>
  </si>
  <si>
    <t>T03828310001</t>
  </si>
  <si>
    <t>T03828330001</t>
  </si>
  <si>
    <t>T03828350001</t>
  </si>
  <si>
    <t>T03828370001</t>
  </si>
  <si>
    <t>T03828390001</t>
  </si>
  <si>
    <t>T03828410001</t>
  </si>
  <si>
    <t>T03828430001</t>
  </si>
  <si>
    <t>T03828450001</t>
  </si>
  <si>
    <t>T03828470001</t>
  </si>
  <si>
    <t>T03828490001</t>
  </si>
  <si>
    <t>T03828510001</t>
  </si>
  <si>
    <t>T03828530001</t>
  </si>
  <si>
    <t>T03828550001</t>
  </si>
  <si>
    <t>T03828570001</t>
  </si>
  <si>
    <t>T03828590001</t>
  </si>
  <si>
    <t>T03828610001</t>
  </si>
  <si>
    <t>T03828630001</t>
  </si>
  <si>
    <t>T03828650001</t>
  </si>
  <si>
    <t>T03828670001</t>
  </si>
  <si>
    <t>T03828690001</t>
  </si>
  <si>
    <t>T03828710001</t>
  </si>
  <si>
    <t>T03828730001</t>
  </si>
  <si>
    <t>T03828750001</t>
  </si>
  <si>
    <t>T03828770001</t>
  </si>
  <si>
    <t>T03828790001</t>
  </si>
  <si>
    <t>T03828810001</t>
  </si>
  <si>
    <t>T03828830001</t>
  </si>
  <si>
    <t>T03828850001</t>
  </si>
  <si>
    <t>T03828870001</t>
  </si>
  <si>
    <t>T03828890001</t>
  </si>
  <si>
    <t>T03828910001</t>
  </si>
  <si>
    <t>T03828930001</t>
  </si>
  <si>
    <t>T03828950001</t>
  </si>
  <si>
    <t>T03828970001</t>
  </si>
  <si>
    <t>T03828990001</t>
  </si>
  <si>
    <t>T03829010001</t>
  </si>
  <si>
    <t>T03829030001</t>
  </si>
  <si>
    <t>T03829050001</t>
  </si>
  <si>
    <t>T03829070001</t>
  </si>
  <si>
    <t>T03829090001</t>
  </si>
  <si>
    <t>T03829110001</t>
  </si>
  <si>
    <t>T03829130001</t>
  </si>
  <si>
    <t>T03829150001</t>
  </si>
  <si>
    <t>T03829170001</t>
  </si>
  <si>
    <t>T03829190001</t>
  </si>
  <si>
    <t>T03829210001</t>
  </si>
  <si>
    <t>T03829230001</t>
  </si>
  <si>
    <t>T03829250001</t>
  </si>
  <si>
    <t>T03829270001</t>
  </si>
  <si>
    <t>T03829290001</t>
  </si>
  <si>
    <t>T03829310001</t>
  </si>
  <si>
    <t>T03829330001</t>
  </si>
  <si>
    <t>T03829350001</t>
  </si>
  <si>
    <t>T03829370001</t>
  </si>
  <si>
    <t>T03829390001</t>
  </si>
  <si>
    <t>T03829410001</t>
  </si>
  <si>
    <t>T03829430001</t>
  </si>
  <si>
    <t>T03829450001</t>
  </si>
  <si>
    <t>T03829470001</t>
  </si>
  <si>
    <t>T03829490001</t>
  </si>
  <si>
    <t>T03829510001</t>
  </si>
  <si>
    <t>T03829530001</t>
  </si>
  <si>
    <t>T03829550001</t>
  </si>
  <si>
    <t>T03829570001</t>
  </si>
  <si>
    <t>T03829590001</t>
  </si>
  <si>
    <t>T03829610001</t>
  </si>
  <si>
    <t>T03829630001</t>
  </si>
  <si>
    <t>T03829650001</t>
  </si>
  <si>
    <t>T03829670001</t>
  </si>
  <si>
    <t>T03829690001</t>
  </si>
  <si>
    <t>T03829710001</t>
  </si>
  <si>
    <t>T03829730001</t>
  </si>
  <si>
    <t>T03829750001</t>
  </si>
  <si>
    <t>T03829770001</t>
  </si>
  <si>
    <t>T03829790001</t>
  </si>
  <si>
    <t>T03829810001</t>
  </si>
  <si>
    <t>T03829830001</t>
  </si>
  <si>
    <t>T03829850001</t>
  </si>
  <si>
    <t>T03829870001</t>
  </si>
  <si>
    <t>T03829890001</t>
  </si>
  <si>
    <t>T03829910001</t>
  </si>
  <si>
    <t>T03829930001</t>
  </si>
  <si>
    <t>T03829950001</t>
  </si>
  <si>
    <t>T03829970001</t>
  </si>
  <si>
    <t>T03829990001</t>
  </si>
  <si>
    <t>T03830010001</t>
  </si>
  <si>
    <t>T03830030001</t>
  </si>
  <si>
    <t>T03830050001</t>
  </si>
  <si>
    <t>T03830070001</t>
  </si>
  <si>
    <t>T03830090001</t>
  </si>
  <si>
    <t>T03830110001</t>
  </si>
  <si>
    <t>T03830130001</t>
  </si>
  <si>
    <t>T03830150001</t>
  </si>
  <si>
    <t>T03830170001</t>
  </si>
  <si>
    <t>T03830190001</t>
  </si>
  <si>
    <t>T03830210001</t>
  </si>
  <si>
    <t>T03830230001</t>
  </si>
  <si>
    <t>T03830250001</t>
  </si>
  <si>
    <t>T03830270001</t>
  </si>
  <si>
    <t>S09231540004</t>
  </si>
  <si>
    <t>O16273430002</t>
  </si>
  <si>
    <t>O16273450002</t>
  </si>
  <si>
    <t>O16273460002</t>
  </si>
  <si>
    <t>O16273540002</t>
  </si>
  <si>
    <t>O16273690002</t>
  </si>
  <si>
    <t>O16273720002</t>
  </si>
  <si>
    <t>O16272230002</t>
  </si>
  <si>
    <t>B16272210002</t>
  </si>
  <si>
    <t>B16272460002</t>
  </si>
  <si>
    <t>B16272600002</t>
  </si>
  <si>
    <t>B16272620002</t>
  </si>
  <si>
    <t>O16271880002</t>
  </si>
  <si>
    <t>O16271890002</t>
  </si>
  <si>
    <t>O16272040002</t>
  </si>
  <si>
    <t>O16272070002</t>
  </si>
  <si>
    <t>O16272130002</t>
  </si>
  <si>
    <t>G07498290004</t>
  </si>
  <si>
    <t>Q09808970002</t>
  </si>
  <si>
    <t>S09233190001</t>
  </si>
  <si>
    <t>Q09809930002</t>
  </si>
  <si>
    <t>00373024105 DEPOSITO DE EFECTIVO, DEPOSITANTE: LUCIANO  PRECIO ROMERO, CONCEPTO: DEVOLUCION DE INTERESES DEL PROYECTO CON  CODIGO  CSUT 01-01-70171, CUENTA DE DEPOSITO: CUENTA UNICA DEL TESORO</t>
  </si>
  <si>
    <t>00099021001 DEPOSITO DE EFECTIVO, DEPOSITANTE: WALDO HUMEREZ VILLALOBOS, CONCEPTO: DEVOLUCION VIATICOS VIAJE A ORURO, CUENTA DE DEPOSITO: CUENTA UNICA DEL TESORO</t>
  </si>
  <si>
    <t>00099021001 DEPOSITO DE EFECTIVO, DEPOSITANTE: LUIS FERNANDO CRUZ JEREZ, CONCEPTO: DOBLE PERCEPCION MAYO/2016, CUENTA DE DEPOSITO: CUENTA UNICA DEL TESORO</t>
  </si>
  <si>
    <t>00099021001 DEPOSITO DE EFECTIVO, DEPOSITANTE: JUAN EMILIO ORIHUELA TRISTAN, CONCEPTO: DEVOLUCION DE DOBLE PERCEPCION, CUENTA DE DEPOSITO: CUENTA UNICA DEL TESORO</t>
  </si>
  <si>
    <t>00373024105 DEPOSITO DE EFECTIVO, DEPOSITANTE: FONDO DESARROLLO INDIGENA F.D.I., CONCEPTO: DEVOLUCION DE SALDOS NO EJECUTADOS DEL PROYECTO CODIGO-CNMC-01-07-20211, CUENTA DE DEPOSITO: CUENTA UNICA DEL TESORO</t>
  </si>
  <si>
    <t>00099021001 DEPOSITO DE EFECTIVO, DEPOSITANTE: MIN DE DEPORTES  FRANCISCO GARCIA ANGELO, CONCEPTO: DEVOLUCION SALDOS NO UTILIZADOS PAGO DE ALMACENAJE POR CONCEPTO DE DONACION DE  CHINA, CUENTA DE DEPOSITO: CUENTA UNICA DEL TESORO</t>
  </si>
  <si>
    <t>00099021001 DEPOSITO DE EFECTIVO, DEPOSITANTE: ALVARO MARCO ANTONIO CABA OLIVAREZ C.I. 2377522 LP, CONCEPTO: CITE: MEFP/VTCP/DGPOT/UAIS-CPI/N° 030/2016 REGULARIZACION NOVIEMBRE-DICIEMBRE 2017, CUENTA DE DEPOSITO: CUENTA UNICA DEL TESORO</t>
  </si>
  <si>
    <t>00099021001 DEPOSITO DE EFECTIVO, DEPOSITANTE: YOLANDA LILIANA GONZALES RIOS, CONCEPTO: DEVOLUCION DE HABERES MES MARZO, CUENTA DE DEPOSITO: CUENTA UNICA DEL TESORO</t>
  </si>
  <si>
    <t>00099021001 DEPOSITO DE EFECTIVO, DEPOSITANTE: YOLANDA LILIANA GONZALES RIOS, CONCEPTO: DEVOLUCION DE HABERES MES ABRIL, CUENTA DE DEPOSITO: CUENTA UNICA DEL TESORO</t>
  </si>
  <si>
    <t>00099021001 DEP.DE CHEQ.AJENOS,RET.DE CAM.,CONCEPTO: DESEMBOLSO POR BAJAS MEDICAS DE LA CAJA DE SALUD CORDES AL MINISTERIO DE MEDIO AMBIENTE Y AGUA,DEP.: CAJA DE SALUD CORDES , PROCEDENCIA: BANCO UNION S.A., CHEQUE: 7796, FECHA DE EMISION:25/04/2018</t>
  </si>
  <si>
    <t>De: 00513012004 A requerimiento de Yacimientos Petroliferos Fiscales Bolivianos, con nota CITE: YPFB/DFC - N 0799 URT-0421/2018 y en virtud a la nota CITE: MEFP/VPCF/DGCF/UCCF N 423/2018 de la Direccion General de Contabilidad Fiscal del Ministerio de Economia y Finanzas Publicas, en la cual solicit</t>
  </si>
  <si>
    <t>De: 00513012004 A requerimiento de Yacimientos Petroliferos Fiscales Bolivianos, con notas CITE: YPFB/DFC - N 0798 URT-0420/2018, y en virtud a la nota interna CITE: MEFP/VPCF/ DGCF/UCCF N 423/2018 de la Direccion General de Contabilidad Fiscal del Ministerio de Economia y Finanzas Publicas, en la c</t>
  </si>
  <si>
    <t>De: 00513012004 A requerimiento de Yacimientos Petroliferos Fiscales Bolivianos, con nota CITE: YPFB/DFC - N 0797 URT-0419/2018, y en virtud a la nota interna CITE: MEFP/VPCF/ DGCF/UCCF N 423/2018 de la Direccion General de Contabilidad Fiscal del Ministerio de Economia y Finanzas Publicas, en la c</t>
  </si>
  <si>
    <t>VENTA DE DIVISAS CON TRANSFERENCIA DE FONDOS A SOLICITUD DE DIRECCION ESTRATEGICA DE REIVINDICACION MARITIMA DIREMAR SEGUN SOLICITUD 4879 REF: PAGO A CONSULTORA POR PRODUCTO ASESORA GIMENA GONZALES POR ASISTENCIA EN MATERIAL DE DERECHO INTERNACIONAL PUBLICO SOLICITADO CON INFORME CONJUNTO IC DIREMAR LIB. 00099021001 TGN-RECURSOS ORDINARIOS (3987) POR DIFERENCIAL CAMBIARIO</t>
  </si>
  <si>
    <t>VENTA DE DIVISAS CON TRANSFERENCIA DE FONDOS A SOLICITUD DE DIRECCION ESTRATEGICA DE REIVINDICACION MARITIMA DIREMAR SEGUN SOLICITUD 4879 REF: PAGO A CONSULTORA POR PRODUCTO ASESORA GIMENA GONZALES POR ASISTENCIA EN MATERIAL DE DERECHO INTERNACIONAL PUBLICO SOLICITADO CON INFORME CONJUNTO IC DIREMAR LIB. 00099021001 TGN-RECURSOS ORDINARIOS (3987)</t>
  </si>
  <si>
    <t>00099021001 DEPOSITO DE EFECTIVO, DEPOSITANTE: IRMA MENESES VDA. ALDUNATE, CONCEPTO: DEVOLUCION A SENASIR, CUENTA DE DEPOSITO: CUENTA UNICA DEL TESORO</t>
  </si>
  <si>
    <t>00099021001 DEPOSITO DE EFECTIVO, DEPOSITANTE: FIDEL ANGEL AGUILERA MONTECINOS, CONCEPTO: DOBLE PERCEPCION, CUENTA DE DEPOSITO: CUENTA UNICA DEL TESORO</t>
  </si>
  <si>
    <t>00099021001 DEPOSITO DE EFECTIVO, DEPOSITANTE: UMSA- IRSEN GIMENA HUANCA DE AGUILAR, CONCEPTO: DEV. EXCESO DE HABERES PERCIBIDOS EN EL SECTOR PUBLICO S/OBSERVACION DEL MEFP, CUENTA DE DEPOSITO: CUENTA UNICA DEL TESORO</t>
  </si>
  <si>
    <t>00020031101 DEPOSITO DE EFECTIVO, DEPOSITANTE: MINDEF EJTO DE BOLIVIA INGRESOS VARIOS, CONCEPTO: REVERSION MONTO NO UTILIZADO COMPRA PASAJES VIA TERRESTRE, CUENTA DE DEPOSITO: CUENTA UNICA DEL TESORO</t>
  </si>
  <si>
    <t>00155012001 DEPOSITO DE EFECTIVO, DEPOSITANTE: DIRECCION DEL NOTARIADO PLURINACIONAL, CONCEPTO: DEVOLUCION DE  FONDOS EN AVANCE, CUENTA DE DEPOSITO: CUENTA UNICA DEL TESORO</t>
  </si>
  <si>
    <t>00099021001 DEPOSITO DE EFECTIVO, DEPOSITANTE: NIXON EMILIANO VARGAS MAMANI, CONCEPTO: DEVOLUCION POR LEY FINANCIAL CORRESPONDIENTE AL MES DE MARZO, CUENTA DE DEPOSITO: CUENTA UNICA DEL TESORO</t>
  </si>
  <si>
    <t>00099021001 DEPOSITO DE EFECTIVO, DEPOSITANTE: VANESSA TORRICOS DIAZ, CONCEPTO: REVERSION PARTIDA 256 FOTOCOPIAS PREV. 8264/17 N CARGO DE CUENTA, CUENTA DE DEPOSITO: CUENTA UNICA DEL TESORO</t>
  </si>
  <si>
    <t>00099021001 DEPOSITO DE EFECTIVO, DEPOSITANTE: DAVID ANTEQUERA FRIAS, CONCEPTO: SALDO FONDOS EN AVANCE PARA SERVICIOS Y DOTACION DE MATERIAL, CUENTA DE DEPOSITO: CUENTA UNICA DEL TESORO</t>
  </si>
  <si>
    <t>00099021001 DEPOSITO DE EFECTIVO, DEPOSITANTE: NANCY VDA. DE PINTO, CONCEPTO: DEVOLUCION SEGUN LIBRETA 00099021001, CUENTA DE DEPOSITO: CUENTA UNICA DEL TESORO</t>
  </si>
  <si>
    <t>00020031101 DEPOSITO DE EFECTIVO, DEPOSITANTE: MARCELO ANTONIO VARGAS RIVERO C.I. 3130638 CBBA, CONCEPTO: REVERSION, CUENTA DE DEPOSITO: CUENTA UNICA DEL TESORO</t>
  </si>
  <si>
    <t>00099021001 DEPOSITO DE EFECTIVO, DEPOSITANTE: LOURDES ALIAGA ZAPATA, CONCEPTO: DOBLE PERCEPCION DEL MES DE MAYO 2018, CUENTA DE DEPOSITO: CUENTA UNICA DEL TESORO</t>
  </si>
  <si>
    <t>00099021001 DEPOSITO DE EFECTIVO, DEPOSITANTE: LUCILA G.GUTIERREZ CLAVIJO, CONCEPTO: DEVOLUCION DE DEUDA, CUENTA DE DEPOSITO: CUENTA UNICA DEL TESORO</t>
  </si>
  <si>
    <t>00291012008 DEPOSITO DE EFECTIVO, DEPOSITANTE: KEYSTONE GROUP OU, CONCEPTO: SOLICITUD DE ENSAYO DE LABORATORIO - CARACTERIZACION DEL ASFALTO MODIFICADO CON POLIMERO, CUENTA DE DEPOSITO: CUENTA UNICA DEL TESORO</t>
  </si>
  <si>
    <t>00099021001 DEPOSITO DE EFECTIVO, DEPOSITANTE: BLANCA MATIENZO PORTUGAL, CONCEPTO: DEVOLUCION POR DOBLE PERCEPCION, CUENTA DE DEPOSITO: CUENTA UNICA DEL TESORO</t>
  </si>
  <si>
    <t>00373024105 DEPOSITO DE EFECTIVO, DEPOSITANTE: VITA SAUCEDO COAQUIRA, CONCEPTO: DEVOLUCION DE SALDO NO EJECUTADO, CUENTA DE DEPOSITO: CUENTA UNICA DEL TESORO</t>
  </si>
  <si>
    <t>00099021001 DEPOSITO DE EFECTIVO, DEPOSITANTE: MARIO CHAVEZ CONDORI, CONCEPTO: DEVOLUCION POR DOBLE PERCEPCION, CUENTA DE DEPOSITO: CUENTA UNICA DEL TESORO</t>
  </si>
  <si>
    <t>00099021001 DEP.DE CHEQ.AJENOS,RET.DE CAM.,CONCEPTO: MARTINEZ FLORES JHOVANNA LESLY,DEP.: BANCO UNION S.A. , PROCEDENCIA: BANCO UNION S.A., CHEQUE: 154477, FECHA DE EMISION:03/05/2018</t>
  </si>
  <si>
    <t>00099021001 DEP.DE CHEQ.AJENOS,RET.DE CAM.,CONCEPTO: REVERSION SALDOS NO EJECUTADOS GASTOS VARIOS FUENTE 10,DEP.: MINISTERIO DE DEFENSA , PROCEDENCIA: BANCO UNION S.A., CHEQUE: 19447, FECHA DE EMISION:25/04/2018</t>
  </si>
  <si>
    <t>00099021001 DEP.DE CHEQ.AJENOS,RET.DE CAM.,CONCEPTO: REVERSION SALDOS NO EJECUTADOS GEST PASADAS ALIMENTACION FUENTE 10,DEP.: MINISTERIO DE DEFENSA , PROCEDENCIA: BANCO UNION S.A., CHEQUE: 19453, FECHA DE EMISION:30/04/2018</t>
  </si>
  <si>
    <t>00099021001 DEP.DE CHEQ.AJENOS,RET.DE CAM.,CONCEPTO: DEVOLUCION A LA CUT DEP EN CUSTODIA PAGO ASMAIN,DEP.: MINISTERIO DE DEFENSA , PROCEDENCIA: BANCO UNION S.A., CHEQUE: 15743, FECHA DE EMISION:30/04/2018</t>
  </si>
  <si>
    <t>00099021001 DEP.DE CHEQ.AJENOS,RET.DE CAM.,CONCEPTO: REVERSION SALDOS NO EJECUTADOS GEST PASADAS SOCORROS FUENTE 10,DEP.: MINISTERIO DE DEFENSA , PROCEDENCIA: BANCO UNION S.A., CHEQUE: 105, FECHA DE EMISION:30/04/2018</t>
  </si>
  <si>
    <t>00099021001 DEP.DE CHEQ.AJENOS,RET.DE CAM.,CONCEPTO: REVERSION SALDOS NO EJECUTADOS GEST PASADAS ALIMENTACION FUENTE 10,DEP.: MINISTERIO DE DEFENSA , PROCEDENCIA: BANCO UNION S.A., CHEQUE: 133, FECHA DE EMISION:30/04/2018</t>
  </si>
  <si>
    <t>00099021001 DEP.DE CHEQ.AJENOS,RET.DE CAM.,CONCEPTO: REVERSION SALDOS NO EJECUTADOS ALIMENTACION FUENTE 10,DEP.: MINISTERIO DE DEFENSA , PROCEDENCIA: BANCO UNION S.A., CHEQUE: 132, FECHA DE EMISION:25/04/2018</t>
  </si>
  <si>
    <t>00099021001 DEP.DE CHEQ.AJENOS,RET.DE CAM.,CONCEPTO: REVERSION SALDOS NO EJECUTADOS SOCORROS FUENTE 10,DEP.: MINISTERIO DE DEFENSA , PROCEDENCIA: BANCO UNION S.A., CHEQUE: 104, FECHA DE EMISION:25/04/2018</t>
  </si>
  <si>
    <t>A:00099021001 Debito automatico por incumplimiento del GAM El Alto, correspondiente al Convenio Interinstitucional de Financiamiento UPRE-CIF-0907/2013 de fecha 16 de agosto de 2013, suscrito entre la Unidad de Proyectos Especiales y el GAM El Alto, proyecto Construccion de 4 Aulas Unidad Educativa</t>
  </si>
  <si>
    <t>A:00099021001 Debito automatico por incumplimiento del GAM El Alto, correspondiente al Convenio Interinstitucional de Financiamiento UPRE-CIF 0277/13 de fecha 08 de abril de 2013, suscrito entre la Unidad de Proyectos Especiales y el GAM El Alto, proyecto Construccion Coliseo Cerrado Anexo Tahuantin</t>
  </si>
  <si>
    <t>A:00099021001 Debito automatico por incumplimiento del GAM Postrer Valle, correspondiente al Convenio Intergubernativo de Financiamiento UPRE-CIF-IG/035/2016 de fecha 08 de enero de 2016, suscrito entre la Unidad de Proyectos Especiales y el GAM Postrer Valle, proyecto Construccion Unidad Educativa</t>
  </si>
  <si>
    <t>00099021001 DEPOSITO DE EFECTIVO, DEPOSITANTE: BRIGIDA BETTY ZARATE PONGO, CONCEPTO: REVERSION TOTAL DE HABERES - MARZO 2018, CUENTA DE DEPOSITO: CUENTA UNICA DEL TESORO</t>
  </si>
  <si>
    <t>00099021001 DEPOSITO DE EFECTIVO, DEPOSITANTE: LORENZO MARIO PAUCARA LARUTA, CONCEPTO: DEVOLUCION DE DEUDA, CUENTA DE DEPOSITO: CUENTA UNICA DEL TESORO</t>
  </si>
  <si>
    <t>00099021001 DEPOSITO DE EFECTIVO, DEPOSITANTE: BARRIOS VILLA ALFONSO CI 1253043, CONCEPTO: DEVOLUCION DE SALARIO EXCEDENTE AL DEL PRESIDENTE MES ABRIL 2018, CUENTA DE DEPOSITO: CUENTA UNICA DEL TESORO</t>
  </si>
  <si>
    <t>00099021001 DEPOSITO DE EFECTIVO, DEPOSITANTE: GOYTIA MORALES JOSE CI 1271669, CONCEPTO: DEVOLUCION DE SALARIO EXCEDENTE AL DEL PRESIDENTE MES ABRIL 2018, CUENTA DE DEPOSITO: CUENTA UNICA DEL TESORO</t>
  </si>
  <si>
    <t>00099021001 DEPOSITO DE EFECTIVO, DEPOSITANTE: FUERTES CALLAPINO BERNARDINO CI 1283979, CONCEPTO: DEVOLUCION DE SALARIO EXCEDENTE AL DEL PRESIDENTE MES ABRIL 2018, CUENTA DE DEPOSITO: CUENTA UNICA DEL TESORO</t>
  </si>
  <si>
    <t>00099021001 DEPOSITO DE EFECTIVO, DEPOSITANTE: AGUIRRE HAUG ROSA CI 1616147, CONCEPTO: DEVOLUCION DE SALARIO EXCEDENTE AL DEL PRESIDENTE MES ABRIL 2018, CUENTA DE DEPOSITO: CUENTA UNICA DEL TESORO</t>
  </si>
  <si>
    <t>00099021001 DEPOSITO DE EFECTIVO, DEPOSITANTE: SECKO GONZALES HUGO CI 3682597, CONCEPTO: DEVOLUCION DE SALARIO EXCEDENTE AL DEL PRESIDENTE MES ABRIL 2018, CUENTA DE DEPOSITO: CUENTA UNICA DEL TESORO</t>
  </si>
  <si>
    <t>00099021001 DEPOSITO DE EFECTIVO, DEPOSITANTE: FANNY EMA GUTIERREZ, CONCEPTO: DOBLE PERCEPCION, CUENTA DE DEPOSITO: CUENTA UNICA DEL TESORO</t>
  </si>
  <si>
    <t>00099021001 DEPOSITO DE EFECTIVO, DEPOSITANTE: ROSMERY TERRAZAS, CONCEPTO: DEVOLUCION DE REFRIGERIO, CUENTA DE DEPOSITO: CUENTA UNICA DEL TESORO</t>
  </si>
  <si>
    <t>00099021001 DEPOSITO DE EFECTIVO, DEPOSITANTE: GUIDO CRESPO VALLEJOS, CONCEPTO: DEVOLUCION PRA, CUENTA DE DEPOSITO: CUENTA UNICA DEL TESORO</t>
  </si>
  <si>
    <t>00099021001 DEPOSITO DE EFECTIVO, DEPOSITANTE: NATALIA ESTELA CHUQUIMIA GUZMAN, CONCEPTO: DEVOLUCION COBRO INDEBIDO SENASIR, CUENTA DE DEPOSITO: CUENTA UNICA DEL TESORO</t>
  </si>
  <si>
    <t>00099021001 DEPOSITO DE EFECTIVO, DEPOSITANTE: OSWLADO JAVIER SANCHEZ BALLIVIAN, CONCEPTO: DOBLE PERCEPCION, CUENTA DE DEPOSITO: CUENTA UNICA DEL TESORO</t>
  </si>
  <si>
    <t>00099021001 DEPOSITO DE EFECTIVO, DEPOSITANTE: ADEMAF-CARLOS ERNESTO MOLDIZ CASTILLO, CONCEPTO: DEVOLUCION DE FONDOS CUENTAS POR COBRAR, CUENTA DE DEPOSITO: CUENTA UNICA DEL TESORO</t>
  </si>
  <si>
    <t>00099021001 DEPOSITO DE EFECTIVO, DEPOSITANTE: PAOLA VALERIA MIRANDA URIBE MDCYT, CONCEPTO: DEVOLUCION DE VIATICOS, CUENTA DE DEPOSITO: CUENTA UNICA DEL TESORO</t>
  </si>
  <si>
    <t>00099021001 DEP.DE CHEQ.AJENOS,RET.DE CAM.,CONCEPTO: DEVOLUCION DEP. EFECTUADOS ALA CTA ACREEDORES POR CONCEPTO COBRO INDEBIDOS CPTE 88 03-05-18,DEP.: SENASIR , PROCEDENCIA: BANCO UNION S.A., CHEQUE: 7907, FECHA DE EMISION:03/05/2018</t>
  </si>
  <si>
    <t>00099021001 DEP.DE CHEQ.AJENOS,RET.DE CAM.,CONCEPTO: SEDEGES - DEVOL. INCAPACIDAD TEMPORAL - FEB./2018,DEP.: CAJA PETROLERA DE SALUD , PROCEDENCIA: BANCO UNION S.A., CHEQUE: 13253, FECHA DE EMISION:04/05/2018</t>
  </si>
  <si>
    <t>00597019202 DEP.DE CHEQ.AJENOS,RET.DE CAM.,CONCEPTO: Y.L.B. - DEVOL. INCAPACIDAD TEMP. ENERO / 2018,DEP.: CAJA PETROLERA DE SALUD , PROCEDENCIA: BANCO UNION S.A., CHEQUE: 13252, FECHA DE EMISION:04/05/2018</t>
  </si>
  <si>
    <t>00597019202 DEP.DE CHEQ.AJENOS,RET.DE CAM.,CONCEPTO: Y.L.B. - DEVOL. INCAPACIDAD TEMP. - FEB./2018,DEP.: CAJA PETROLERA DE SALUD , PROCEDENCIA: BANCO UNION S.A., CHEQUE: 13251, FECHA DE EMISION:04/05/2018</t>
  </si>
  <si>
    <t>00099021001 DEPOSITO DE EFECTIVO, DEPOSITANTE: GUILLERMO KUQUIMIYA TADAYOSHI, CONCEPTO: DEVOLUCION DE SALDO NO UTILIZADO EN PASAJES, CUENTA DE DEPOSITO: CUENTA UNICA DEL TESORO</t>
  </si>
  <si>
    <t>00099021001 DEPOSITO DE EFECTIVO, DEPOSITANTE: EDUARDO MALDONADO GALLARDO, CONCEPTO: DEVOLUCION DE APORTE, CUENTA DE DEPOSITO: CUENTA UNICA DEL TESORO</t>
  </si>
  <si>
    <t>00099021001 DEPOSITO DE EFECTIVO, DEPOSITANTE: MARTIN YAHUASI MAMANI, CONCEPTO: PLAN DE PAGO SENASIR, CUENTA DE DEPOSITO: CUENTA UNICA DEL TESORO</t>
  </si>
  <si>
    <t>00099021001 DEPOSITO DE EFECTIVO, DEPOSITANTE: RUPERTO CHURATA MAMANI, CONCEPTO: DEVOLUCION DE VIATICOS, CUENTA DE DEPOSITO: CUENTA UNICA DEL TESORO</t>
  </si>
  <si>
    <t>00099021001 DEPOSITO DE EFECTIVO, DEPOSITANTE: FLORA RODRIGUEZ SIRPA, CONCEPTO: DEVOLUCION POR COBRO INDEBIDO, CUENTA DE DEPOSITO: CUENTA UNICA DEL TESORO</t>
  </si>
  <si>
    <t>00099021001 DEPOSITO DE EFECTIVO, DEPOSITANTE: ORLANDO RAMIRO FERRER MORON, CONCEPTO: DEVOLUCION POR DOBLE PERCEPCION, CUENTA DE DEPOSITO: CUENTA UNICA DEL TESORO</t>
  </si>
  <si>
    <t>00099021001 DEPOSITO DE EFECTIVO, DEPOSITANTE: DORYS CAMACHO GUACOPE, CONCEPTO: DOBLE PERCEPCION, CUENTA DE DEPOSITO: CUENTA UNICA DEL TESORO</t>
  </si>
  <si>
    <t>00099021001 DEPOSITO DE EFECTIVO, DEPOSITANTE: LAUREANA QUISPE VIUDA DE CANAVIRI, CONCEPTO: COBRO INDEBIDO, CUENTA DE DEPOSITO: CUENTA UNICA DEL TESORO</t>
  </si>
  <si>
    <t>00373024105 DEPOSITO DE EFECTIVO, DEPOSITANTE: NATIVIDAD NIERVA DE FLORES, CONCEPTO: DEVOLUCION DE SALDOS NO EJECUTADOS DEL PROYECTO, CUENTA DE DEPOSITO: CUENTA UNICA DEL TESORO</t>
  </si>
  <si>
    <t>00099021001 DEPOSITO DE EFECTIVO, DEPOSITANTE: DANITZA MOLINA VIAÑA, CONCEPTO: DOBLE PERCEPCION, CUENTA DE DEPOSITO: CUENTA UNICA DEL TESORO</t>
  </si>
  <si>
    <t>00099021001 DEPOSITO DE EFECTIVO, DEPOSITANTE: MARIA EUGENIA VENTURA QUISPE, CONCEPTO: REVERSION DE BOLETA DE HABER, CUENTA DE DEPOSITO: CUENTA UNICA DEL TESORO</t>
  </si>
  <si>
    <t>00099021001 DEPOSITO DE EFECTIVO, DEPOSITANTE: ELOINA CALLEJAS DE BURGOA, CONCEPTO: DEVOLUCION DOBLE PERCEPCION, CUENTA DE DEPOSITO: CUENTA UNICA DEL TESORO</t>
  </si>
  <si>
    <t>00099021001 DEPOSITO DE EFECTIVO, DEPOSITANTE: HUMBERTO PAYE ANCALLE, CONCEPTO: DEVOLUCION DE SUELDO RECURSOS ORDINARIOS, CUENTA DE DEPOSITO: CUENTA UNICA DEL TESORO</t>
  </si>
  <si>
    <t>00373024105 DEPOSITO DE EFECTIVO, DEPOSITANTE: CONST.DE ESTABLOS EN LA COMUNIDAD SURIRI-TIWANAKU, CONCEPTO: DEVOLUCION, CUENTA DE DEPOSITO: CUENTA UNICA DEL TESORO</t>
  </si>
  <si>
    <t>00099021001 DEPOSITO DE EFECTIVO, DEPOSITANTE: ENRIQUE RAUL CALDERON VILLCA, CONCEPTO: DEVOLUCION DE HABER FEBRERO 2017, CUENTA DE DEPOSITO: CUENTA UNICA DEL TESORO</t>
  </si>
  <si>
    <t>00099021001 DEPOSITO DE EFECTIVO, DEPOSITANTE: ELBA CECILIA COLLAO BEDREGAL, CONCEPTO: DEVOLUCION DE HABERES, CUENTA DE DEPOSITO: CUENTA UNICA DEL TESORO</t>
  </si>
  <si>
    <t>00099021001 DEPOSITO DE EFECTIVO, DEPOSITANTE: EYNAR HUMBERTO FLORES GUZMAN - MTCYT, CONCEPTO: DEVOLUCION DE SUELDOS, CUENTA DE DEPOSITO: CUENTA UNICA DEL TESORO</t>
  </si>
  <si>
    <t>00099021001 DEPOSITO DE EFECTIVO, DEPOSITANTE: CLAUDIA MACHICADO LARICO, CONCEPTO: PAGO DE CONSUMO DE PRODUCTO DEL PROGRAMA JUANA AZURDUY, CUENTA DE DEPOSITO: CUENTA UNICA DEL TESORO</t>
  </si>
  <si>
    <t>00099021001 DEPOSITO DE EFECTIVO, DEPOSITANTE: MAGNO CHARCAS MITA, CONCEPTO: DEVOLUCION DE VIATICOS, CUENTA DE DEPOSITO: CUENTA UNICA DEL TESORO</t>
  </si>
  <si>
    <t>00099021001 DEPOSITO DE EFECTIVO, DEPOSITANTE: DAMASO VILLANUEVA TARQUI, CONCEPTO: DEVOLUCION POR DOBLE PERCEPCION CONPENSACION DE COTIZACIONES SENASIR, CUENTA DE DEPOSITO: CUENTA UNICA DEL TESORO</t>
  </si>
  <si>
    <t>00099024113 DEP.DE CHEQ.AJENOS,RET.DE CAM.,CONCEPTO: MULTA PROY. CONSTRUCCION COMPLEJO RAQUET BALL LOS PINOS-GAD POTOSI,DEP.: MINISTERIO DE LA PRESIDENCIA , PROCEDENCIA: BANCO UNION S.A., CHEQUE: 590, FECHA DE EMISION:30/04/2018</t>
  </si>
  <si>
    <t>00099024113 DEP.DE CHEQ.AJENOS,RET.DE CAM.,CONCEPTO: MULTA PROY.CONSTRUCCION COMPLEJO DEPORTIVO-EVO MORALES AYMA DISTRITO EL ALTO,DEP.: MINISTERIO DE LA PRESIDENCIA , PROCEDENCIA: BANCO UNION S.A., CHEQUE: 591, FECHA DE EMISION:30/04/2018</t>
  </si>
  <si>
    <t>00010011101 DEP.DE CHEQ.AJENOS,RET.DE CAM.,CONCEPTO: REEMBOLSO DE SUBSIDIO DE INCAPACIDAD TEMPORAL FEBRERO 2018,DEP.: CAJA BANCARIA ESTATAL DE SALUD , PROCEDENCIA: BANCO UNION S.A., CHEQUE: 27015, FECHA DE EMISION:10/04/2018</t>
  </si>
  <si>
    <t>00015021101 DEP.DE CHEQ.AJENOS,RET.DE CAM.,CONCEPTO: REVERSION POR GASTOS DE OPERACION,DEP.: POLICIA BOLIVIANA , PROCEDENCIA: BANCO UNION S.A., CHEQUE: 3869, FECHA DE EMISION:24/04/2018</t>
  </si>
  <si>
    <t>00099021001 DEP.DE CHEQ.AJENOS,RET.DE CAM.,CONCEPTO: DEVOLUCION DE CC NO COBRADA ENERO 2018,DEP.: LA VITALICIA SEGUROS Y REASEGUROS DE VIDA S.A. , PROCEDENCIA: BANCO BISA S.A., CHEQUE: 46376, FECHA DE EMISION:04/05/2018</t>
  </si>
  <si>
    <t>00099021001 DEP.DE CHEQ.AJENOS,RET.DE CAM.,CONCEPTO: DEVOLUCION DE SALDOS RECURSOS TGN DE ODESUR GESTION 2017,DEP.: GOBIERNO DEPARTAMENTAL DE COCHABAMBA , PROCEDENCIA: BANCO UNION S.A., CHEQUE: 110829, FECHA DE EMISION:26/04/2018</t>
  </si>
  <si>
    <t>00099021001 DEP.DE CHEQ.AJENOS,RET.DE CAM.,CONCEPTO: DEVOLUCION SALDOS NO UTILIZADOS PROY.CONST. PAVIMENTO PTO. SAN FRANCISCO 14 DE SEPTIEMBRE(FASE II),DEP.: SERVICIO DEPARTAMENTAL DE CAMINOS</t>
  </si>
  <si>
    <t>00099021001 DEPOSITO DE EFECTIVO, DEPOSITANTE: JEANETTE OLMOS SOTO, CONCEPTO: DEVOLUCION, CUENTA DE DEPOSITO: CUENTA UNICA DEL TESORO</t>
  </si>
  <si>
    <t>00099021001 DEPOSITO DE EFECTIVO, DEPOSITANTE: BENEDICTO HUAYNOCA QUISBERT, CONCEPTO: DEVOLUCION DE PASAJES TERRESTRES NO UTILIZADOS, CUENTA DE DEPOSITO: CUENTA UNICA DEL TESORO</t>
  </si>
  <si>
    <t>00099021001 DEPOSITO DE EFECTIVO, DEPOSITANTE: TERESA PATRICIA LAMADRID AGUILAR, CONCEPTO: DEVOLUCION DE PASAJES TERRESTRES NO UTILIZADOS, CUENTA DE DEPOSITO: CUENTA UNICA DEL TESORO</t>
  </si>
  <si>
    <t>00099021001 DEPOSITO DE EFECTIVO, DEPOSITANTE: JOSE EDGAR BORDA QUEVEDO, CONCEPTO: DEVOLUCION SENASIR, CUENTA DE DEPOSITO: CUENTA UNICA DEL TESORO</t>
  </si>
  <si>
    <t>00099021001 DEPOSITO DE EFECTIVO, DEPOSITANTE: CECILIA FLORES DE CEÑI, CONCEPTO: DEVOLUCION DE VIATICOS, CUENTA DE DEPOSITO: CUENTA UNICA DEL TESORO</t>
  </si>
  <si>
    <t>00099021001 DEPOSITO DE EFECTIVO, DEPOSITANTE: TANIA ELIZABETH QUINTANILLA DE NOYA, CONCEPTO: DEVOLUCION - BONO FRONTERA CORRESPONDIENTE MES-ENERO/18, CUENTA DE DEPOSITO: CUENTA UNICA DEL TESORO</t>
  </si>
  <si>
    <t>00099021001 DEPOSITO DE EFECTIVO, DEPOSITANTE: GUSTAVO CHOQUE VELASQUEZ, CONCEPTO: DEVOLUCION DE RENTA, CUENTA DE DEPOSITO: CUENTA UNICA DEL TESORO</t>
  </si>
  <si>
    <t>00099021001 DEPOSITO DE EFECTIVO, DEPOSITANTE: JOSE LIRAUZE ORTIZ - C.I. 2046957 LP, CONCEPTO: DEVOLUCION DEUDA, CUENTA DE DEPOSITO: CUENTA UNICA DEL TESORO</t>
  </si>
  <si>
    <t>00099021001 DEPOSITO DE EFECTIVO, DEPOSITANTE: OMAR SARSURI CALLEJAS, CONCEPTO: DEVOLUCION DE SUELDO MES ABRIL 2017 N° COMP. 902181/ABRIL/17, CUENTA DE DEPOSITO: CUENTA UNICA DEL TESORO</t>
  </si>
  <si>
    <t>00099021001 DEPOSITO DE EFECTIVO, DEPOSITANTE: OMAR SARSURI CALLEJAS, CONCEPTO: DEVOLUCION DE SUELDO MES MAYO 2017 N° DE COMP. 902191/MAYO/17, CUENTA DE DEPOSITO: CUENTA UNICA DEL TESORO</t>
  </si>
  <si>
    <t>00099021001 DEPOSITO DE EFECTIVO, DEPOSITANTE: OMAR SARSURI CALLEJAS, CONCEPTO: DEVOLUCION DE SUELDO MES JUNIO 2017 N° DE COMP. 902201/JUNIO/17, CUENTA DE DEPOSITO: CUENTA UNICA DEL TESORO</t>
  </si>
  <si>
    <t>00099021001 DEPOSITO DE EFECTIVO, DEPOSITANTE: JAVIER FERNANDO MONCADA CEVALLOS, CONCEPTO: DEVOLUCION PASAJES Y VIATICOS G-2008 (JAVIER FERNANDO MONCADA CEVALLOS), CUENTA DE DEPOSITO: CUENTA UNICA DEL TESORO</t>
  </si>
  <si>
    <t>00099021001 DEPOSITO DE EFECTIVO, DEPOSITANTE: ARISTIDES PANTOJA CUELLAR, CONCEPTO: DEVOLUCION POR DOBLE PERCEPCION, CUENTA DE DEPOSITO: CUENTA UNICA DEL TESORO</t>
  </si>
  <si>
    <t>00099021001 DEPOSITO DE EFECTIVO, DEPOSITANTE: OMAR SARSURI CALLEJAS, CONCEPTO: DEVOLUCION DE SUELDO MES JULIO 2017 N° DE COMP. 902205/JULIO/17, CUENTA DE DEPOSITO: CUENTA UNICA DEL TESORO</t>
  </si>
  <si>
    <t>00099021001 DEPOSITO DE EFECTIVO, DEPOSITANTE: OMAR SARSURI CALLEJAS, CONCEPTO: DEVOLUCION DE SUELDO MES AGOSTO 2017 N° DE COMP. 902211/AGOSTO/17, CUENTA DE DEPOSITO: CUENTA UNICA DEL TESORO</t>
  </si>
  <si>
    <t>00099021001 DEPOSITO DE EFECTIVO, DEPOSITANTE: OMAR SARSURI CALLEJAS, CONCEPTO: DEVOLUCION DE SUELDO MES SEPTIEMBRE 2017 N°DE COMP. 902215/SEPTIEMBRE/17, CUENTA DE DEPOSITO: CUENTA UNICA DEL TESORO</t>
  </si>
  <si>
    <t>00099021001 DEPOSITO DE EFECTIVO, DEPOSITANTE: OMAR SARSURI CALLEJAS, CONCEPTO: DEVOLUCION DE SUELDO OCTUBRE 2017 N°DE COMP. 902221/OCTUBRE/17, CUENTA DE DEPOSITO: CUENTA UNICA DEL TESORO</t>
  </si>
  <si>
    <t>00099021001 DEPOSITO DE EFECTIVO, DEPOSITANTE: OMAR SARSURI CALLEJAS, CONCEPTO: DEVOLUCION DE SUELDO MES NOVIEMBRE 2017 N°DE COMP.902225/NOVIEMBRE/17, CUENTA DE DEPOSITO: CUENTA UNICA DEL TESORO</t>
  </si>
  <si>
    <t>00099021001 DEPOSITO DE EFECTIVO, DEPOSITANTE: OMAR SARSURI CALLEJAS, CONCEPTO: DEVOLUCION SUELDO MES DE DICIEMBRE 2017 N° DE COMP. 902231/DICIEMBRE/17, CUENTA DE DEPOSITO: CUENTA UNICA DEL TESORO</t>
  </si>
  <si>
    <t>00099021001 DEPOSITO DE EFECTIVO, DEPOSITANTE: OMAR SARSURI CALLEJAS, CONCEPTO: DEVOLUCION DE SUELDO MES ENERO 2018 N° DE COMP. 902151/ENERO/18, CUENTA DE DEPOSITO: CUENTA UNICA DEL TESORO</t>
  </si>
  <si>
    <t>00099021001 DEPOSITO DE EFECTIVO, DEPOSITANTE: JUAN CARLOS RAMOS ALANOCA, CONCEPTO: DEVOLUCION DOBLE PERCEPCION, CUENTA DE DEPOSITO: CUENTA UNICA DEL TESORO</t>
  </si>
  <si>
    <t>00513212001 DEP.DE CHEQ.AJENOS,RET.DE CAM.,CONCEPTO: REVERSION,DEP.: YPFB , PROCEDENCIA: BANCO UNION S.A., CHEQUE: 1588, FECHA DE EMISION:07/05/2018</t>
  </si>
  <si>
    <t>00035011105 DEP.DE CHEQ.AJENOS,RET.DE CAM.,CONCEPTO: REEMBOLSO DE SUBSIDIOS POR INCAPACIDAD TEMPORAL CAJA BANCARIA ESTATAL DE SALUD ENERO/2018,DEP.: CBES , PROCEDENCIA: BANCO UNION S.A., CHEQUE: 26602, FECHA DE EMISION:25/04/2018</t>
  </si>
  <si>
    <t>00099021001 DEP.DE CHEQ.AJENOS,RET.DE CAM.,CONCEPTO: PAGO INCAPACIDADES TEMPORALES (REEMBOLSO) MINISTERIO DE ECONOMIA FINANZAS PUBLICAS,DEP.: CAJA NACIONAL DE SALUD , PROCEDENCIA: BANCO UNION S.A., CHEQUE: 15444, FECHA DE EMISION:03/05/2018</t>
  </si>
  <si>
    <t>00099021001 DEP.DE CHEQ.AJENOS,RET.DE CAM.,CONCEPTO: PAGO INCAPACIDADES TEMPORALES (REEMBOLSO) MINISTERIO DE ECONOMIA FINANZAS PUBLICAS,DEP.: CAJA NACIONAL DE SALUD , PROCEDENCIA: BANCO UNION S.A., CHEQUE: 15445, FECHA DE EMISION:03/05/2018</t>
  </si>
  <si>
    <t>00099021001 DEP.DE CHEQ.AJENOS,RET.DE CAM.,CONCEPTO: SANDOVAL GALVIS MARIA LENY,DEP.: BANCO UNION S.A. , PROCEDENCIA: BANCO UNION S.A., CHEQUE: 154481, FECHA DE EMISION:08/05/2018</t>
  </si>
  <si>
    <t>00099021001 DEP.DE CHEQ.AJENOS,RET.DE CAM.,CONCEPTO: CARO MAREÑO JOSE,DEP.: BANCO UNION S.A. , PROCEDENCIA: BANCO UNION S.A., CHEQUE: 154480, FECHA DE EMISION:08/05/2018</t>
  </si>
  <si>
    <t>00099021001 DEPOSITO DE EFECTIVO, DEPOSITANTE: MARTHA LUCIA GUTIERREZ DE MARCA, CONCEPTO: DEVOLUCION DE COBRO INDEBIDO POR NUEVAS NUPCIAS, CUENTA DE DEPOSITO: CUENTA UNICA DEL TESORO</t>
  </si>
  <si>
    <t>00099021001 DEPOSITO DE EFECTIVO, DEPOSITANTE: OLGA QUISPE RAMIREZ, CONCEPTO: DEVOLUCION EXCEDENTE DE HORAS, CUENTA DE DEPOSITO: CUENTA UNICA DEL TESORO</t>
  </si>
  <si>
    <t>00099021001 DEPOSITO DE EFECTIVO, DEPOSITANTE: SANDRA  YOUSSETTE SIACAR BACARREZA, CONCEPTO: DEVOLUCION HABERES POR LEY FINANCIAL MARZO - JUNIO 2017 AGOSTO - NOVIEMBRE 2017, CUENTA DE DEPOSITO: CUENTA UNICA DEL TESORO</t>
  </si>
  <si>
    <t>00592012001 DEPOSITO DE EFECTIVO, DEPOSITANTE: ANA WENDY MAMANI YUJRA, CONCEPTO: ND 111054 MMAYA SUSTENTAR GESTION 2017, CUENTA DE DEPOSITO: CUENTA UNICA DEL TESORO</t>
  </si>
  <si>
    <t>00099021001 DEPOSITO DE EFECTIVO, DEPOSITANTE: HUGO CHUQUIMIA BARRIENTOS, CONCEPTO: DEVOLUCION DOBLE PERCEPCION-MARZO Y ABRIL 2018 SENASIR, CUENTA DE DEPOSITO: CUENTA UNICA DEL TESORO</t>
  </si>
  <si>
    <t>00099021001 DEPOSITO DE EFECTIVO, DEPOSITANTE: VICKY ARUQUIPA GONGORA, CONCEPTO: PERCEPCION INDEBIDA, CUENTA DE DEPOSITO: CUENTA UNICA DEL TESORO</t>
  </si>
  <si>
    <t>00086084202 DEPOSITO DE EFECTIVO, DEPOSITANTE: JUAN DAVID ADUVIRI LIMACHI, CONCEPTO: DEVOLUCION DE FONDOS EN AVANCE, CUENTA DE DEPOSITO: CUENTA UNICA DEL TESORO</t>
  </si>
  <si>
    <t>COBRO COSTOS DE PAPELERIA POR REGULARIZACION DE TRANSFERENCIA DEL EXTERIOR POR ORDEN DE YPF EXPLORACION Y PRODUCCION DE HIDROCARBUROS DE BOLIVIA S.A. LIB. 00513012007 YPFB - RECURSOS NACIONALIZACIÓN</t>
  </si>
  <si>
    <t>VENTA DE DIVISAS CON TRANSFERENCIA DE FONDOS A SOLICITUD DE DIRECCION ESTRATEGICA DE REIVINDICACION MARITIMA DIREMAR SEGUN SOLICITUD 4884 REF: PAYMENT CORRESPONDING TO THE FEES OF COUNSEL FRANCESCO SINDICO FOR PERFORMANCE OF COUNSELLING SERVICES IN PUBLIC INTERNATIONAL LAW REQUESTED THROUGH REPORTS LIB. 00099021001 TGN-RECURSOS ORDINARIOS (3987) POR DIFERENCIAL CAMBIARIO</t>
  </si>
  <si>
    <t>A:00373024105 DESEMBOLSO DE RECURSOS AL FONDO DE DESARROLLO INDIGENA PARA PROGRAMAS Y/O PROYECTOS DE LOS GOBIERNOS AUTONOMOS MUNICIPALES DEL DEPARTAMENTO DE CHUQUISACA, COCHABAMBA, ORURO, SANTA CRUZ Y PANDO S/G NOTA FDI/DGE/EXT/N278/2018 E INFORME MEFP/VTCP/DGPOT/UPCFTGN/INF/N49/2018. HR. 6-13409-R.</t>
  </si>
  <si>
    <t>COBRO COSTOS DE PAPELERIA SEGUN TRANSFERENCIA DEL EXTERIOR POR ORDEN DE PETROLEO BRASILEIRO SA PETROBRAS LIB. 00513012007 YPFB - RECURSOS NACIONALIZACIÓN</t>
  </si>
  <si>
    <t>VENTA DE DIVISAS CON TRANSFERENCIA DE FONDOS A SOLICITUD DE DIRECCION ESTRATEGICA DE REIVINDICACION MARITIMA DIREMAR SEGUN SOLICITUD 4884 REF: PAYMENT CORRESPONDING TO THE FEES OF COUNSEL FRANCESCO SINDICO FOR PERFORMANCE OF COUNSELLING SERVICES IN PUBLIC INTERNATIONAL LAW REQUESTED THROUGH REPORTS LIB. 00099021001 TGN-RECURSOS ORDINARIOS (3987)</t>
  </si>
  <si>
    <t>00099021001 DEPOSITO DE EFECTIVO, DEPOSITANTE: JAQUELINE DE LA BARRA BARRIENTOS, CONCEPTO: DEVOLUCION DEL PAGO DE HABERES - MARZO, CUENTA DE DEPOSITO: CUENTA UNICA DEL TESORO</t>
  </si>
  <si>
    <t>00373024105 DEPOSITO DE EFECTIVO, DEPOSITANTE: MEJ DE PROD LECHERA MUN. TIRAQUE CNMC-1-03-20280, CONCEPTO: DEVOLUCION DE SALDOS NO EJECUTADOS DEL PROYECTO, CUENTA DE DEPOSITO: CUENTA UNICA DEL TESORO</t>
  </si>
  <si>
    <t>00373024101 DEPOSITO DE EFECTIVO, DEPOSITANTE: BASILIA MENESES OROS, CONCEPTO: DEVOLUCION DE VIATICOS GESTION 2015, CUENTA DE DEPOSITO: CUENTA UNICA DEL TESORO</t>
  </si>
  <si>
    <t>00099021001 DEPOSITO DE EFECTIVO, DEPOSITANTE: BLANCA MONICA ZAMBRANA SANTOS, CONCEPTO: DEVOLUCION DE BONO AL CARGO 00099021001, CUENTA DE DEPOSITO: CUENTA UNICA DEL TESORO</t>
  </si>
  <si>
    <t>00099021001 DEPOSITO DE EFECTIVO, DEPOSITANTE: IRENE BALLADARES VELASQUEZ, CONCEPTO: DEVOLUCION AL SENASIR ( COACTIVO SOCIAL), CUENTA DE DEPOSITO: CUENTA UNICA DEL TESORO</t>
  </si>
  <si>
    <t>00373024105 DEPOSITO DE EFECTIVO, DEPOSITANTE: CNMCIOB-BS, CONCEPTO: DEVOLUCION DE RECURSOS PROYECTO "APOYO A FORTALECIMIENTO DE LA GESTION DE PROYECTOS ", CUENTA DE DEPOSITO: CUENTA UNICA DEL TESORO</t>
  </si>
  <si>
    <t>00016011101 DEPOSITO DE EFECTIVO, DEPOSITANTE: NOEMY CARLO MORALES, CONCEPTO: DEVOLUCION CARGO A CUENTA, CUENTA DE DEPOSITO: CUENTA UNICA DEL TESORO</t>
  </si>
  <si>
    <t>00099021001 DEP.DE CHEQ.AJENOS,RET.DE CAM.,CONCEPTO: PAGO POR DEVOLUCION DE PASAJE A AGENCIA DE VIAJE TARCO TOUR TKT.2890300096176,DEP.: TRANSPORTE AEREO MILITAR , PROCEDENCIA: BANCO UNION S.A., CHEQUE: 19572, FECHA DE EMISION:07/05/2018</t>
  </si>
  <si>
    <t>00046024204 DEP.DE CHEQ.AJENOS,RET.DE CAM.,CONCEPTO: REVERSION DE FONDOS,DEP.: MINISTERIO DE SALUD , PROCEDENCIA: BANCO UNION S.A., CHEQUE: 8831, FECHA DE EMISION:13/04/2018</t>
  </si>
  <si>
    <t>00099021001 DEP.DE CHEQ.AJENOS,RET.DE CAM.,CONCEPTO: MARCELO RICHARD QUISPE CHUMACERO,DEP.: BANCO UNION S.A. , PROCEDENCIA: BANCO UNION S.A., CHEQUE: 154482, FECHA DE EMISION:09/05/2018</t>
  </si>
  <si>
    <t>00099021001 DEP.DE CHEQ.AJENOS,RET.DE CAM.,CONCEPTO: REVERSION FRACION CC TGN,DEP.: SEGUROS PROVIDA S.A , PROCEDENCIA: BANCO NACIONAL DE BOLIVIA S.A., CHEQUE: 2312758, FECHA DE EMISION:08/05/2018</t>
  </si>
  <si>
    <t>00099021001 DEP.DE CHEQ.AJENOS,RET.DE CAM.,CONCEPTO: DEVOLUCION POR PAGOS EN DEMASIA PROY SANTA BARBARA-CARANAVI,DEP.: ASOCIACION ACCIDENTAL EUROESTUDIOS-ESSING , PROCEDENCIA: BANCO BISA S.A., CHEQUE: 1474, FECHA DE EMISION:08/05/2018</t>
  </si>
  <si>
    <t>A:00373024105 DESEMBOLSO DE RECURSOS AL FONDO DE DESARROLLO INDIGENA PARA PROGRAMAS Y/O PROYECTOS DE LOS GOBIERNOS AUTONOMOS MUNICIPALES DEL DEPARTAMENTO DE PANDO S/G NOTA FDI/DGE/EXT/N282/2018 E INFORME MEFP/VTCP/DGPOT/UPCFTGN/INF/N49/2018. HR. 6-13537-R.</t>
  </si>
  <si>
    <t>A:00099021001 TRANSFERENCIA A SOLICITUD DE IMPUESTOS NACIONALES S/G NOTA CITE: SIN/GAF/DRF/NOT/00922/2018 PARA DAR CUMPLIMIENTO A INSTRUCCION JUDICIAL MEDIANTE RESOLUCION N 494/2017.HR 6-13384-R</t>
  </si>
  <si>
    <t>00020011103 DEPOSITO DE EFECTIVO, DEPOSITANTE: BETO QUELCA HUAYTA, CONCEPTO: REVERSION PRODUCTOS METALICOS Y PLASTICOS PREV 2898, CUENTA DE DEPOSITO: CUENTA UNICA DEL TESORO</t>
  </si>
  <si>
    <t>00099021001 DEPOSITO DE EFECTIVO, DEPOSITANTE: OMAR SARSURI CALLEJAS, CONCEPTO: DEVOLUCION SUELDO MES FEBRERO 2018 N°COMPROBANTE  902155/FEBRERO /18, CUENTA DE DEPOSITO: CUENTA UNICA DEL TESORO</t>
  </si>
  <si>
    <t>00099021001 DEPOSITO DE EFECTIVO, DEPOSITANTE: JAVIER LINO HILARI KAPA, CONCEPTO: DEVOLUCION TOTAL DE PAGO DEL MES DE ABRIL, CUENTA DE DEPOSITO: CUENTA UNICA DEL TESORO</t>
  </si>
  <si>
    <t>00099021001 DEPOSITO DE EFECTIVO, DEPOSITANTE: PASTOR CHOQUE CHOQUE, CONCEPTO: DEVOLUCION POR DOBLE PERCEPCION, CUENTA DE DEPOSITO: CUENTA UNICA DEL TESORO</t>
  </si>
  <si>
    <t>00099021001 DEPOSITO DE EFECTIVO, DEPOSITANTE: NATALIO HUANCA MARCA, CONCEPTO: DEVOLUCION COBRO INDEBIDO O DOBLE PERCEPCION, CUENTA DE DEPOSITO: CUENTA UNICA DEL TESORO</t>
  </si>
  <si>
    <t>00099021001 DEPOSITO DE EFECTIVO, DEPOSITANTE: AMELIA APAZA DE APAZA, CONCEPTO: DEVOLUCION POR CONCEPTO "SENASIR", CUENTA DE DEPOSITO: CUENTA UNICA DEL TESORO</t>
  </si>
  <si>
    <t>00099021001 DEPOSITO DE EFECTIVO, DEPOSITANTE: LARIZA LUZ ARANDO GUTIERREZ, CONCEPTO: DEVOLUCION SUELDO RESIDENCIA MEDICA CODIGO 902241, CUENTA DE DEPOSITO: CUENTA UNICA DEL TESORO</t>
  </si>
  <si>
    <t>00099021001 DEPOSITO DE EFECTIVO, DEPOSITANTE: LARIZZA LUZ ARANDO GUTIERREZ, CONCEPTO: DEVOLUCION SUELDO RESIDENCIA MEDICA CODIGO 902241, CUENTA DE DEPOSITO: CUENTA UNICA DEL TESORO</t>
  </si>
  <si>
    <t>00099021001 DEPOSITO DE EFECTIVO, DEPOSITANTE: LARIZZA LUZ ARANDO GUTIERREZ, CONCEPTO: DEVOLUCION SUELDO RESIDENCIA MEDICA CODIGO 902251, CUENTA DE DEPOSITO: CUENTA UNICA DEL TESORO</t>
  </si>
  <si>
    <t>00155012001 DEPOSITO DE EFECTIVO, DEPOSITANTE: PAOLA PATRICIA DE LA BARRA ARAUCO, CONCEPTO: DEVOLUCION DE RECURSOS A LA DIRECCION DEL NOTARIADO PLURINACIONAL, CUENTA DE DEPOSITO: CUENTA UNICA DEL TESORO</t>
  </si>
  <si>
    <t>00099021001 DEPOSITO DE EFECTIVO, DEPOSITANTE: VICTORIA CARMAN RIVAS VDA DE COCHI, CONCEPTO: DEVOLUCION COBRO INDEBIDO POR NUEVAS NUPCIAS, CUENTA DE DEPOSITO: CUENTA UNICA DEL TESORO</t>
  </si>
  <si>
    <t>00099021001 DEPOSITO DE EFECTIVO, DEPOSITANTE: JAIME MENDEZ ZAMBRANA, CONCEPTO: DEVOLUCION  DE SALDO, CUENTA DE DEPOSITO: CUENTA UNICA DEL TESORO</t>
  </si>
  <si>
    <t>00099021001 DEPOSITO DE EFECTIVO, DEPOSITANTE: FLORA QUISPE GUERRERO, CONCEPTO: DEVOLUCION POR CONCEPTO DE REVERSION DE BOLETA DE HABER MENSUAL, CUENTA DE DEPOSITO: CUENTA UNICA DEL TESORO</t>
  </si>
  <si>
    <t>00221012001 DEPOSITO DE EFECTIVO, DEPOSITANTE: SENARECOM, CONCEPTO: DEVOLUCION POR EXTRAVIO DE BOLETA DE PEAJE CORRESPONDIENTE MARZO 2018, CUENTA DE DEPOSITO: CUENTA UNICA DEL TESORO</t>
  </si>
  <si>
    <t>00221012001 DEPOSITO DE EFECTIVO, DEPOSITANTE: SENARECOM, CONCEPTO: DEVOLUCION POR EXTRAVIO DE BOLETA DE PEAJE CORRESPONDIENTE FEB.2018, CUENTA DE DEPOSITO: CUENTA UNICA DEL TESORO</t>
  </si>
  <si>
    <t>00099021001 DEPOSITO DE EFECTIVO, DEPOSITANTE: SOLEDAD ESTHER RODRIGUEZ MURILLO, CONCEPTO: DOBLE PERCEPCION, CUENTA DE DEPOSITO: CUENTA UNICA DEL TESORO</t>
  </si>
  <si>
    <t>00099021001 DEPOSITO DE EFECTIVO, DEPOSITANTE: LARIZZA LUZ ARANDO GUTIERREZ, CONCEPTO: DEVOLUCION SUELDO RESIDENCIA MEDICA CODIGO 902261, CUENTA DE DEPOSITO: CUENTA UNICA DEL TESORO</t>
  </si>
  <si>
    <t>00099021001 DEPOSITO DE EFECTIVO, DEPOSITANTE: LARIZZA LUZ ARANDO GUTIERREZ, CONCEPTO: DEVOLUCION SUELDO RESIDENCIA MEDICA CODIGO 902151, CUENTA DE DEPOSITO: CUENTA UNICA DEL TESORO</t>
  </si>
  <si>
    <t>00099021001 DEPOSITO DE EFECTIVO, DEPOSITANTE: LARIZZA LUZ ARANDO GUTIERREZ, CONCEPTO: DEVOLUCION SUELDO REDIDENCIA MEDICA CODIGO 902151, CUENTA DE DEPOSITO: CUENTA UNICA DEL TESORO</t>
  </si>
  <si>
    <t>00099021001 DEPOSITO DE EFECTIVO, DEPOSITANTE: LARIZZA LUZ ARANDO GUTIERREZ, CONCEPTO: DEVOLUCION DE SUELDO RESIDENCIA MEDICA CODIGO 902161, CUENTA DE DEPOSITO: CUENTA UNICA DEL TESORO</t>
  </si>
  <si>
    <t>00099021001 DEPOSITO DE EFECTIVO, DEPOSITANTE: LARIZZA LUZ ARANDO GUTIERREZ, CONCEPTO: DEVOLUCION SUELDO RESIDENCIA MEDICA CODIGO 902171, CUENTA DE DEPOSITO: CUENTA UNICA DEL TESORO</t>
  </si>
  <si>
    <t>00099021001 DEPOSITO DE EFECTIVO, DEPOSITANTE: LARIZZA LUZ ARANDO GUTIERREZ, CONCEPTO: DEVOLUCION DE SUELDO RESIDENCIA MEDICA CODIGO 902181, CUENTA DE DEPOSITO: CUENTA UNICA DEL TESORO</t>
  </si>
  <si>
    <t>00099021001 DEPOSITO DE EFECTIVO, DEPOSITANTE: LARIZZA LUZ ARANDO GUTIERREZ, CONCEPTO: DEVOLUCION SUELDO RESIDENCIA MEDICA CODIGO 902181, CUENTA DE DEPOSITO: CUENTA UNICA DEL TESORO</t>
  </si>
  <si>
    <t>00099021001 DEPOSITO DE EFECTIVO, DEPOSITANTE: LARIZZA LUZ ARANDO GUTIERREZ, CONCEPTO: DEVOLUCION SUELDO RESIDENCIA MEDICA CODIGO 902195, CUENTA DE DEPOSITO: CUENTA UNICA DEL TESORO</t>
  </si>
  <si>
    <t>00099021001 DEPOSITO DE EFECTIVO, DEPOSITANTE: LARIZZA LUZ ARANDO GUTIERREZ, CONCEPTO: DEVOLUCION SUELDO RESIDENCIA MEDICA CODIGO 902191, CUENTA DE DEPOSITO: CUENTA UNICA DEL TESORO</t>
  </si>
  <si>
    <t>00099021001 DEPOSITO DE EFECTIVO, DEPOSITANTE: LARIZZA LUZ ARANDO GUTIERREZ, CONCEPTO: DEVOLUCION SUELDO RESIDENCIA MEDICA CODIGO 902201, CUENTA DE DEPOSITO: CUENTA UNICA DEL TESORO</t>
  </si>
  <si>
    <t>00099021001 DEPOSITO DE EFECTIVO, DEPOSITANTE: LARIZZA LUZ ARANDO GUTIERREZ, CONCEPTO: DEVOLUCION SUELDO RESIDENCIA MEDICA CODIGO 902205, CUENTA DE DEPOSITO: CUENTA UNICA DEL TESORO</t>
  </si>
  <si>
    <t>00099021001 DEPOSITO DE EFECTIVO, DEPOSITANTE: LARIZZA LUZ ARANDO GUTIERREZ, CONCEPTO: DEVOLUCION DE SUELDO RESIDENCIA MEDICA CODIGO 902211, CUENTA DE DEPOSITO: CUENTA UNICA DEL TESORO</t>
  </si>
  <si>
    <t>00099021001 DEPOSITO DE EFECTIVO, DEPOSITANTE: LARIZZA LUZ ARANDO GUTIERREZ, CONCEPTO: DEVOLUCION SUELDO RESIDENCIA MEDICA CODIGO 902211, CUENTA DE DEPOSITO: CUENTA UNICA DEL TESORO</t>
  </si>
  <si>
    <t>00099021001 DEP.DE CHEQ.AJENOS,RET.DE CAM.,CONCEPTO: DEVOLUCION DIREMAR - SR. AKHARAN PAYAM,DEP.: TROPICAL TOURS  LTDA , PROCEDENCIA: BANCO DE CREDITO DE BOLIVIA S.A., CHEQUE: 3816, FECHA DE EMISION:07/05/2018</t>
  </si>
  <si>
    <t>00099021001 DEPOSITO DE EFECTIVO, DEPOSITANTE: JUAN JAIME BEGAZO VELASCO, CONCEPTO: DEVOLUCION DE SUELDOS, CUENTA DE DEPOSITO: CUENTA UNICA DEL TESORO</t>
  </si>
  <si>
    <t>00099021001 DEPOSITO DE EFECTIVO, DEPOSITANTE: CONSTANTINO RONQUILLO QUISPE, CONCEPTO: DEVOLUCION POR DOBLE PERCEPCION, CUENTA DE DEPOSITO: CUENTA UNICA DEL TESORO</t>
  </si>
  <si>
    <t>A:00373024105 DESEMBOLSO DE RECURSOS AL FONDO DE DESARROLLO INDIGENA PARA PROGRAMAS Y/O PROYECTOS PARA PRIMER Y SEGUNDO DESEMBOLSO PARA DIFERENTES MUNICIPIOS S/G NOTA FDI/DGE/EXT/N274, 279, 280 Y 282/2018 E INFORME MEFP/VTCP/DGPOT/UPCFTGN/INF/N49/2018. HR. 6-13410-R;6-13461-R, 6-13188-R; 6-13537-R.</t>
  </si>
  <si>
    <t>A:00373024105 DESEMBOLSO DE RECURSOS AL FONDO DE DESARROLLO INDIGENA PARA PROGRAMAS Y/O PROYECTOS PARA MUNICIPIOS DE LOS DEPARTAMENTOS DE POTOSI Y SANTA CRUZ S/G NOTA FDI/DGE/EXT/N 279/2018 E INFORME MEFP/VTCP/DGPOT/UPCFTGN/INF/N49/2018. HR. 6-13461-R.</t>
  </si>
  <si>
    <t>||TRANSFERENCIA A LA CUENTA UNICA DEL TESORO IMPORTES RETENIDOS A WALTER ABRAHAM PEREZ ALANDIA Y JULIO HUMEREZ QUIROZ POR REMUNERACION MAXIMA CORRESPONDIENTE AL MES DE ABRIL/2018 - LIBRETA N° 00990201001, SEGUN DOCUMENTOS ADJUNTOS Y "ROC" N° 0621/2018 DEL DCR. TRANS. POR REMUNERACION MAXIMA DE WALTER ABRAHAM PEREZ ALANDIA - ABRIL/2018 LIBRETA N° 00990201001</t>
  </si>
  <si>
    <t>||TRANSFERENCIA A LA CUENTA UNICA DEL TESORO IMPORTES RETENIDOS A WALTER ABRAHAM PEREZ ALANDIA Y JULIO HUMEREZ QUIROZ POR REMUNERACION MAXIMA CORRESPONDIENTE AL MES DE ABRIL/2018 - LIBRETA N° 00990201001, SEGUN DOCUMENTOS ADJUNTOS Y "ROC" N° 0621/2018 DEL DCR. TRANSFERENCIA POR REMUNERACION MAXIMA DE JULIO HUMEREZ QUIROZ - ABRIL/2018 LIBRETA N° 00990201001</t>
  </si>
  <si>
    <t>||REGSITRO COBRO COMISION TRANSFERENCIA AL EXTERIOR 0,10% S/USD 2.307.550.-, REEMB. GASTOS DE COMUNICACION BS220.- EMISION CBTE. CONTABLE BS50.- EN COMPLEMENTO A CBTE. ADJUNTO DE LA FECHA CGO. LIB 00513072001 YPFB - OPERACIONES GNRGD REF.: COMISION PAGO LC I-2016-049</t>
  </si>
  <si>
    <t>00099021001 DEPOSITO DE EFECTIVO, DEPOSITANTE: VICTOR MAMANI DAZA, CONCEPTO: DEVOLUCION DE DEUDA, CUENTA DE DEPOSITO: CUENTA UNICA DEL TESORO</t>
  </si>
  <si>
    <t>00099021001 DEPOSITO DE EFECTIVO, DEPOSITANTE: FUNDACION BRIGADA MEDICA CUBANA, CONCEPTO: DEV. POR CONCEPTO DE MANTENIMIENTO Y REPARACION DE MUEBLES Y ENSERES CORRESPONDIENTE AL MES ABRIL/18, CUENTA DE DEPOSITO: CUENTA UNICA DEL TESORO</t>
  </si>
  <si>
    <t>00099021001 DEPOSITO DE EFECTIVO, DEPOSITANTE: BERNARDO CHURQUI CALLISAYA CI.2231861LP, CONCEPTO: DEVOLUCION POR DOBLE PERCEPCION, CUENTA DE DEPOSITO: CUENTA UNICA DEL TESORO</t>
  </si>
  <si>
    <t>00020031101 DEPOSITO DE EFECTIVO, DEPOSITANTE: EJERCITO DE BOLIVIA, CONCEPTO: REVERSION, CUENTA DE DEPOSITO: CUENTA UNICA DEL TESORO</t>
  </si>
  <si>
    <t>00099021001 DEPOSITO DE EFECTIVO, DEPOSITANTE: MARIA MAGDALENA FLORES VELASCO, CONCEPTO: DEVOLUCION DE SALARIO, CUENTA DE DEPOSITO: CUENTA UNICA DEL TESORO</t>
  </si>
  <si>
    <t>00086031101 DEPOSITO DE EFECTIVO, DEPOSITANTE: SERNAD COTAPATA, CONCEPTO: POR INGRESOS DE SERVICIO HIGIENICOS DEL MES DE MARZO, CUENTA DE DEPOSITO: CUENTA UNICA DEL TESORO</t>
  </si>
  <si>
    <t>00099021001 DEPOSITO DE EFECTIVO, DEPOSITANTE: ADOLFO CHAVEZ CORTEZ, CONCEPTO: DEVOLUCION DOBLE PERCEPCION MAGISTERIO, CUENTA DE DEPOSITO: CUENTA UNICA DEL TESORO</t>
  </si>
  <si>
    <t>00099021001 DEPOSITO DE EFECTIVO, DEPOSITANTE: JOSE CARLOS LIMA CHIPANA, CONCEPTO: DEVOLUCION AJUSTE AL PAGO DE REFRIGERIOS SERVICIO DE SEGURIDAD GESTION 2017 FTE 10, CUENTA DE DEPOSITO: CUENTA UNICA DEL TESORO</t>
  </si>
  <si>
    <t>00099021001 DEPOSITO DE EFECTIVO, DEPOSITANTE: MARIA MAGDALENA FLORES VELASCO 3481371 LP, CONCEPTO: REPOSICION DE BOLETAS, CUENTA DE DEPOSITO: CUENTA UNICA DEL TESORO</t>
  </si>
  <si>
    <t>00099021001 DEPOSITO DE EFECTIVO, DEPOSITANTE: RUDY CALLE CALLE 5478746 LP, CONCEPTO: REPOSICION DE BOLETAS, CUENTA DE DEPOSITO: CUENTA UNICA DEL TESORO</t>
  </si>
  <si>
    <t>00099021001 DEPOSITO DE EFECTIVO, DEPOSITANTE: NICOLASA B. MAMANI ESCOBAR, CONCEPTO: DEVOLUCION DE DOBLE PERCEPCION, CUENTA DE DEPOSITO: CUENTA UNICA DEL TESORO</t>
  </si>
  <si>
    <t>NUMERO DE LIBRETA CUT: 00099021001 OPERACIÓN E18 TRANSFERENCIA DEL SISTEMA FINANCIERO POR CUENTA DE TERCEROS A LA CUT TRANSFERENCIA DE FONDOS PAGO INDEBIDO -RP ABRIL 2018 A SOLICITUD DE AFP FUTURO DE BOLVIA</t>
  </si>
  <si>
    <t>NUMERO DE LIBRETA CUT: 00099021001 OPERACIÓN E18 TRANSFERENCIA DEL SISTEMA FINANCIERO POR CUENTA DE TERCEROS A LA CUT TRANSFERENCIA DE FONDOS PAGO ADELANTADO PRA -RP ABRIL 2018 A SOLICITUD DE AFP FUTURO DE BOLVIA</t>
  </si>
  <si>
    <t>00099021001 DEPOSITO DE EFECTIVO, DEPOSITANTE: PAMELA DAYANA TARIFA ZEBALLOS, CONCEPTO: DEVOLUCION DE PASAJES ASIGNADOS POR COMISION A ORURO, CUENTA DE DEPOSITO: CUENTA UNICA DEL TESORO</t>
  </si>
  <si>
    <t>00099021001 DEPOSITO DE EFECTIVO, DEPOSITANTE: FELIX  LUIZAGA LEDEZMA, CONCEPTO: DEVOLUCION POR DOBLE PERCEPCION, CUENTA DE DEPOSITO: CUENTA UNICA DEL TESORO</t>
  </si>
  <si>
    <t>00099021001 DEPOSITO DE EFECTIVO, DEPOSITANTE: RENE ALEJO PUCHO DE MINISTERIO DE LA PRESIDENCIA, CONCEPTO: DEVOLUCION DE COMBUSTIBLE, CUENTA DE DEPOSITO: CUENTA UNICA DEL TESORO</t>
  </si>
  <si>
    <t>00373024105 DEPOSITO DE EFECTIVO, DEPOSITANTE: EUSTAQUIA CABRERA ORTIZ, CONCEPTO: DEVOLUCION DE PROYECTO  GALLINAS MEJORADAS, CUENTA DE DEPOSITO: CUENTA UNICA DEL TESORO</t>
  </si>
  <si>
    <t>00212012001 DEPOSITO DE EFECTIVO, DEPOSITANTE: INRA VIRGILIO QUIROZ MATTA, CONCEPTO: DEVOLUCION DE VIATICO, CUENTA DE DEPOSITO: CUENTA UNICA DEL TESORO</t>
  </si>
  <si>
    <t>00212012001 DEPOSITO DE EFECTIVO, DEPOSITANTE: INRA MARIELA NAVARRO ARROYO, CONCEPTO: DEVOLUCION DE VIATICO, CUENTA DE DEPOSITO: CUENTA UNICA DEL TESORO</t>
  </si>
  <si>
    <t>00016011101 DEPOSITO DE EFECTIVO, DEPOSITANTE: AGUSTIN TARIFA CAMACHO, CONCEPTO: DEVOLUCION POR CONCEPTO DE PASAJES TERRESTRES, CUENTA DE DEPOSITO: CUENTA UNICA DEL TESORO</t>
  </si>
  <si>
    <t>00099021001 DEPOSITO DE EFECTIVO, DEPOSITANTE: MAXIMO TICONA APAZA, CONCEPTO: DEVOLUCION COMPROMISO DE DEVOLUCION DE DEUDA, CUENTA DE DEPOSITO: CUENTA UNICA DEL TESORO</t>
  </si>
  <si>
    <t>00373024105 DEPOSITO DE EFECTIVO, DEPOSITANTE: IMPL TECN DE PROD QUINUA VILLA AROMA, CONCEPTO: DEVOLUCION DE PARTIDAS PAPEL 32100 BS 880 UTILES DE ESCRITORIO BS 918,5 INTERESES GANADOS  BS 68,18, CUENTA DE DEPOSITO: CUENTA UNICA DEL TESORO</t>
  </si>
  <si>
    <t>00099021001 DEP.DE CHEQ.AJENOS,RET.DE CAM.,CONCEPTO: COMPENSACION MENSUAL DE COTIZACIONES,DEP.: FUTURO DE BOLIVIA S.A. AFP , PROCEDENCIA: BANCO DE CREDITO DE BOLIVIA S.A., CHEQUE: 53785, FECHA DE EMISION:14/05/2018</t>
  </si>
  <si>
    <t>00099021001 DEP.DE CHEQ.AJENOS,RET.DE CAM.,CONCEPTO: FRACCION COMPLEMENTARIA MENSUAL,DEP.: FUTURO DE BOLIVIA S.A. AFP , PROCEDENCIA: BANCO DE CREDITO DE BOLIVIA S.A., CHEQUE: 53774, FECHA DE EMISION:14/05/2018</t>
  </si>
  <si>
    <t>00099021001 DEP.DE CHEQ.AJENOS,RET.DE CAM.,CONCEPTO: COMPENSACION MENSUAL DE COTIZACIONES,DEP.: FUTURO DE BOLIVIA S.A. AFP , PROCEDENCIA: BANCO DE CREDITO DE BOLIVIA S.A., CHEQUE: 53773, FECHA DE EMISION:14/05/2018</t>
  </si>
  <si>
    <t>00099021001 DEP.DE CHEQ.AJENOS,RET.DE CAM.,CONCEPTO: MARCELO RICHARD QUISPE CHUMACERO,DEP.: BANCO UNION  SA , PROCEDENCIA: BANCO UNION S.A., CHEQUE: 154486, FECHA DE EMISION:14/05/2018</t>
  </si>
  <si>
    <t>00099021001 DEP.DE CHEQ.AJENOS,RET.DE CAM.,CONCEPTO: DEVOLUCION DE CC NO COBRADA ENERO 2018,DEP.: LA VITALICIA SEGUROS Y REASEGUROS DE VIDA  S.A. , PROCEDENCIA: BANCO BISA S.A., CHEQUE: 46383, FECHA DE EMISION:11/05/2018</t>
  </si>
  <si>
    <t>00099021001 DEPOSITO DE EFECTIVO, DEPOSITANTE: MIGUEL ANGEL GARCIA GUARACHI, CONCEPTO: REVERSION POR RETENCION RC-IVA VIATICOS AL EXTERIOR N° 8474/17 NUMERO DE CARGO DE CUENTA, CUENTA DE DEPOSITO: CUENTA UNICA DEL TESORO</t>
  </si>
  <si>
    <t>00099021001 DEPOSITO DE EFECTIVO, DEPOSITANTE: RICARDO ALARCON TERRAZAS, CONCEPTO: REVERSION POR RETENCION RC-IVA, VIATICOS AL EXTERIOR  N° 8464/17 N° DE CARGO DE CUENTA, CUENTA DE DEPOSITO: CUENTA UNICA DEL TESORO</t>
  </si>
  <si>
    <t>NUMERO DE LIBRETA CUT: 00099021001 OPERACIÓN E18 TRANSFERENCIA DEL SISTEMA FINANCIERO POR CUENTA DE TERCEROS A LA CUT Pago pension por Riesgos Profesionales, abril 2018 Libreta Nro 00099021001 TGN Recursos Ordinarios - Cuenat Unica del Tesoro TGN</t>
  </si>
  <si>
    <t>COBRO COSTOS DE PAPELERIA SEGUN TRANSFERENCIA DEL EXTERIOR POR ORDEN DE CORPORACION PARAGUAYA DISTRIBUIDORA DE DERIVADOS DE PETROLEO S.A. LIB. 00513062001 YPFB-OPERACIONES PLANTA DE SEPARACION DE LIQUIDOS RIO GRANDE</t>
  </si>
  <si>
    <t>||COBRO REEMBOLSO GASTOS DE COMUNICACIÓN REF.: PRÉSTAMO BID 1020/SF-BO VCTO. 13-05-2018 DEL BANCO DE DESARROLLO PRODUCTIVO POR CUENTA DEL TGN LIBRETA 00099021001 TGN-RECURSOS ORDINARIOS-3987 REF.: COMISIONES BANCARIAS</t>
  </si>
  <si>
    <t>00099021001 DEPOSITO DE EFECTIVO, DEPOSITANTE: REGINA PAMFILA CHOQUE ARIAS, CONCEPTO: DOBLE PERCEPCION, CUENTA DE DEPOSITO: CUENTA UNICA DEL TESORO</t>
  </si>
  <si>
    <t>00099021001 DEPOSITO DE EFECTIVO, DEPOSITANTE: LUIS LOZA MOLINA, CONCEPTO: DEVOLUCION AJUSTE AL PAGO DE REFRIGERIOS SERVICIO DE SEGURIDAD GESTION 2017, CUENTA DE DEPOSITO: CUENTA UNICA DEL TESORO</t>
  </si>
  <si>
    <t>00099021001 DEPOSITO DE EFECTIVO, DEPOSITANTE: JUAN ALBERTO TAPIA GALVAN, CONCEPTO: DEVOLUCION AJUSTE DE REFRIGERIOS SERVICIO DE SEGURIDAD GESTION 2017, CUENTA DE DEPOSITO: CUENTA UNICA DEL TESORO</t>
  </si>
  <si>
    <t>00046181101 DEP.DE CHEQ.AJENOS,RET.DE CAM.,CONCEPTO: PAGO DE SUELDOS,DEP.: MINISTERIO DE SALUD , PROCEDENCIA: BANCO UNION S.A., CHEQUE: 12570, FECHA DE EMISION:14/05/2018</t>
  </si>
  <si>
    <t>00212082001 DEPOSITO DE EFECTIVO, DEPOSITANTE: PRIMITIVO HUANCA APAZA, CONCEPTO: DEVOLUCION POR RETENCION R-C  IVA, CUENTA DE DEPOSITO: CUENTA UNICA DEL TESORO</t>
  </si>
  <si>
    <t>00099021001 DEPOSITO DE EFECTIVO, DEPOSITANTE: NATIVIDAD FLORES MENDEZ, CONCEPTO: DEVOLUCION POR DOBLE PERCEPCION, CUENTA DE DEPOSITO: CUENTA UNICA DEL TESORO</t>
  </si>
  <si>
    <t>00099021001 DEPOSITO DE EFECTIVO, DEPOSITANTE: HANAY JEYDY CORDERO ZAMORANO, CONCEPTO: DEVOLUCION DE FONDOS EN AVANCE, CUENTA DE DEPOSITO: CUENTA UNICA DEL TESORO</t>
  </si>
  <si>
    <t>00099021001 DEPOSITO DE EFECTIVO, DEPOSITANTE: DAVID TICONA  VINO, CONCEPTO: DEP. POR REFREGERIO NO COBRADO POR SANJINEZ CAMPUZANO DARRYL MARCO NOV 2017, CUENTA DE DEPOSITO: CUENTA UNICA DEL TESORO</t>
  </si>
  <si>
    <t>00373024105 DEPOSITO DE EFECTIVO, DEPOSITANTE: DAISY YUPANQUI GUACHALLA, CONCEPTO: DEVOLUCION DE UN SALDO DEL PROYECTO GANADO LECHERO FONDO-FDI, CUENTA DE DEPOSITO: CUENTA UNICA DEL TESORO</t>
  </si>
  <si>
    <t>00099021001 DEPOSITO DE EFECTIVO, DEPOSITANTE: ECOBOL, CONCEPTO: DEVOLUCION DE DOBLE PERCEPCION, CUENTA DE DEPOSITO: CUENTA UNICA DEL TESORO</t>
  </si>
  <si>
    <t>00086088704 DEPOSITO DE EFECTIVO, DEPOSITANTE: UD SUSTENTAR MINISTERIO DE MEDIO AMBIENTE Y AGUA, CONCEPTO: DEVOLUCION DE  FONDOS EN AVANCE NO EJECUTADOS TALLER DE CAPACITACION A PERSONAL  NO CALIFICADO, CUENTA DE DEPOSITO: CUENTA UNICA DEL TESORO</t>
  </si>
  <si>
    <t>VENTA DE DIVISAS CON TRANSFERENCIA DE FONDOS A SOLICITUD DE EMPRESA PUBLICA PRODUCTIVA CARTONES DE BOLIVIA-CARTONBOL SEGUN SOLICITUD 4986 REF: TRANSFERENCIA DE RECURSOS AL BCB PARA LA EMPRESA CRIPACK, POR LA COMPRA DE TROQUELES TAPAS PARA BASUREROS, AUTORIZADO SEGUN HOJA DE SEGUIMIENTO I/2018-15271, LIB. 00576012001 CARTONBOL</t>
  </si>
  <si>
    <t>PAGO A FIDA PRÉSTAMO 2000000784 VCTO. 15-05-2018 POR CUENTA DE TGN , NTI. 010752 VALOR 15-05-2018 INTERESES USD 20.137,81 CTA. 3987 CUENTA UNICA DEL TESORO-3987 LIB. 00099021001 REF.: COMISIONES BANCARIAS</t>
  </si>
  <si>
    <t>00099021001 DEPOSITO DE EFECTIVO, DEPOSITANTE: MINERVA ZILVETI CARBALLO, CONCEPTO: DEVOLUCION SABSA, CUENTA DE DEPOSITO: CUENTA UNICA DEL TESORO</t>
  </si>
  <si>
    <t>00099021001 DEPOSITO DE EFECTIVO, DEPOSITANTE: EDUARDO FEDERICO MENDIOLA GALLARDO, CONCEPTO: REVERSION, CUENTA DE DEPOSITO: CUENTA UNICA DEL TESORO</t>
  </si>
  <si>
    <t>00099021001 DEPOSITO DE EFECTIVO, DEPOSITANTE: ALICIA APAZA PEREZ DE C., CONCEPTO: DEVOLUCION, CUENTA DE DEPOSITO: CUENTA UNICA DEL TESORO</t>
  </si>
  <si>
    <t>00099021001 DEPOSITO DE EFECTIVO, DEPOSITANTE: MAX YUGAR ULLOA, CONCEPTO: DEVOLUCION DE RENTA JUBILADO ABRIL /2018, CUENTA DE DEPOSITO: CUENTA UNICA DEL TESORO</t>
  </si>
  <si>
    <t>00526012001 DEP.DE CHEQ.AJENOS,RET.DE CAM.,CONCEPTO: DEP. P/DSCTO RR.HH. - VIATICOS NO DESCARGADOS P/ REVERSION DE C-31 ORIGEN - MARZO SR. PIÑACOBO,DEP.: BOLIVIA TV , PROCEDENCIA: BANCO UNION S.A., CHEQUE: 16188, FECHA DE EMISION:11/05/2018</t>
  </si>
  <si>
    <t>00086088704 DEPOSITO DE EFECTIVO, DEPOSITANTE: KATHERINE TORRICO FERREL-UNIDAD DESC SUSTENTAR, CONCEPTO: DEVOLUCION DE ANTICIPOS DE VIATICOS, CUENTA DE DEPOSITO: CUENTA UNICA DEL TESORO</t>
  </si>
  <si>
    <t>00099021001 DEPOSITO DE EFECTIVO, DEPOSITANTE: GRACIELA JUDITH  GUTIERREZ  TAPIA VDA DE DEHEZA, CONCEPTO: DEVOLUCION DE COBROS INDEBIDAMENTE  PERCIBIDOS, CUENTA DE DEPOSITO: CUENTA UNICA DEL TESORO</t>
  </si>
  <si>
    <t>00099021001 DEPOSITO DE EFECTIVO, DEPOSITANTE: CAYRA XIMENA CAMACHO JALDIN, CONCEPTO: DEV.SALDO REFRIGERIO "SEMINARIO INTERNACIONAL EVALUACION Y PERSPECTIVAS DE LA ECONOMIA BOLIVIANA Y, CUENTA DE DEPOSITO: CUENTA UNICA DEL TESORO</t>
  </si>
  <si>
    <t>00099021001 DEPOSITO DE EFECTIVO, DEPOSITANTE: JUAN CARLOS MAMANI ARUQUIPA, CONCEPTO: REVERSION DE BOLETA DE HABER MENSUAL, CUENTA DE DEPOSITO: CUENTA UNICA DEL TESORO</t>
  </si>
  <si>
    <t>VENTA DE DIVISAS CON TRANSFERENCIA DE FONDOS A SOLICITUD DE MINISTERIO DE LA PRESIDENCIA SEGUN SOLICITUD 4968 REF: DIVISAS DEVOLUCION SALDO A AECID DEL EXPEDIENTE 10 CI 0 1797 COOPERACION AL PROYECTO FORTALECIMIENTO DEL MINISTERIO DE AUTONOMIAS BOLIVIANO PLAN DE DESCENTRALIZACION CON AUTONOMIA, PAGO LIB. 00025171101 MIN. PRESIDENCIA - PERSONALIDADES JURIDICAS-VICEMINISTERIO DE AUTONOMIAS POR DIFERENCIAL CAMBIARIO</t>
  </si>
  <si>
    <t>VENTA DE DIVISAS CON TRANSFERENCIA DE FONDOS A SOLICITUD DE MINISTERIO DE GOBIERNO SEGUN SOLICITUD 4995 REF: DEVOLUCION DE SALDO NO EJECUTADO DE RECURSOS NO UTILIZADOS EN CONVENIO DE COOPERACION TECNICA ATN/OC 13889-BO APOYO AL FORTALECIMIENTO DEL OBSERVATORIO NACIONAL DE SEGURIDAD CIUDADANA RESOLUC LIB. 00015011108 MIN.GOBIERNO - OTROS INGRESOS</t>
  </si>
  <si>
    <t>VENTA DE DIVISAS CON TRANSFERENCIA DE FONDOS A SOLICITUD DE MINISTERIO DE GOBIERNO SEGUN SOLICITUD 4994 REF: DEVOLUCION DE SALDO NO EJECUTADO DE RECURSOS NO UTILIZADOS EN CONVENIO DE COOPERACION TECNICA ATN/OC 13889-BO APOYO AL FORTALECIMIENTO DEL OBSERVATORIO NACIONAL DE SEGURIDAD CIUDADANA RESOLUC LIB. 00015011108 MIN.GOBIERNO - OTROS INGRESOS</t>
  </si>
  <si>
    <t>VENTA DE DIVISAS CON TRANSFERENCIA DE FONDOS A SOLICITUD DE MINISTERIO DE DEFENSA SEGUN SOLICITUD 4988 REF: PAGO A EMPRESA THINK HOLDINGS POR SERVICIO DE PREPARAR ORGANIZAR Y ENVIAR REGISTROS DE AERONAVES DE NEW DELHI A SOUTHEND PARA EPTAM LIB. 00020011103 MINISTERIO DE DEFENSA - INGRESOS VARIOS</t>
  </si>
  <si>
    <t>'TRANSFERENCIA'||RECIBIDA DEL EXTERIOR POR DESEMBOLSO DEL BID REF.:ATN-AA-15036-BO REQ.0004 OPS0201818964A LIB.00050018002 MTILCC GOB.ABIERTO AL SERVICIO DE LA CIUDADANIA REF.:UTILES DE ESCRITORIO</t>
  </si>
  <si>
    <t>00373024105 DEPOSITO DE EFECTIVO, DEPOSITANTE: FAVIANA MENDOZA COLQUE, CONCEPTO: DEVOLUCION DE PROYECTO CARPA SOLAR, CUENTA DE DEPOSITO: CUENTA UNICA DEL TESORO</t>
  </si>
  <si>
    <t>00373024105 DEPOSITO DE EFECTIVO, DEPOSITANTE: REGINES  TOURS  LTDA, CONCEPTO: DEVOLUCION, CUENTA DE DEPOSITO: CUENTA UNICA DEL TESORO</t>
  </si>
  <si>
    <t>00291012008 DEPOSITO DE EFECTIVO, DEPOSITANTE: CROWN  LTDA, CONCEPTO: SOLICITUD DE ENSAYO DE LABORATORIO CARACTERIZACION DEL ASFALTO MODIFICADO CON POLIMERO, CUENTA DE DEPOSITO: CUENTA UNICA DEL TESORO</t>
  </si>
  <si>
    <t>00099021001 DEPOSITO DE EFECTIVO, DEPOSITANTE: JOSE FELIX CAMPERO BUSTILLOS, CONCEPTO: DEVOLUCION POR DOBLE PERSEPCION, CUENTA DE DEPOSITO: CUENTA UNICA DEL TESORO</t>
  </si>
  <si>
    <t>00373024105 DEPOSITO DE EFECTIVO, DEPOSITANTE: GREGORIO APAZA FLORES, CONCEPTO: DEVOLUCION DE FINANCIAMIENTO FONDO INDIGENA, CUENTA DE DEPOSITO: CUENTA UNICA DEL TESORO</t>
  </si>
  <si>
    <t>00099021001 DEPOSITO DE EFECTIVO, DEPOSITANTE: SERVICIO DEPARTAMENTO DE RIEGO LA PAZ, CONCEPTO: DESEMBOLSO  POR CONSUMO DE AGUA CORRESPONDIENTE A LOS MESES DE ENERO A ABRIL DE 2018, CUENTA DE DEPOSITO: CUENTA UNICA DEL TESORO</t>
  </si>
  <si>
    <t>00373024105 DEPOSITO DE EFECTIVO, DEPOSITANTE: PROD. PAPA CON SEMILLA CER. VILLA AROMA BS, CONCEPTO: DEVOLUCION GASTOS NO EJECUTADOS BS1673,56 REVERSION CE-51 BS 80 INTERES BS 57,22, CUENTA DE DEPOSITO: CUENTA UNICA DEL TESORO</t>
  </si>
  <si>
    <t>00373024105 DEPOSITO DE EFECTIVO, DEPOSITANTE: GREGORIO APAZA FLORES PROY. FONDO INDIGENA, CONCEPTO: DEVOLUCION DE SALDO, CUENTA DE DEPOSITO: CUENTA UNICA DEL TESORO</t>
  </si>
  <si>
    <t>00099021001 DEPOSITO DE EFECTIVO, DEPOSITANTE: DANIEL JULIO ALVAREZ  GUERRA, CONCEPTO: DEVOLUCION POR DOBLE PERCEPCION, CUENTA DE DEPOSITO: CUENTA UNICA DEL TESORO</t>
  </si>
  <si>
    <t>00099021001 DEPOSITO DE EFECTIVO, DEPOSITANTE: XIMENA MACHICADO, CONCEPTO: REVERSION A LA PARTIDA 25600 PREV. 1186, CUENTA DE DEPOSITO: CUENTA UNICA DEL TESORO</t>
  </si>
  <si>
    <t>00099021001 DEP.DE CHEQ.AJENOS,RET.DE CAM.,CONCEPTO: PAGO POR DESCUENTO MONTOS EXCEDENTES POR DOBLE PERCEPCION DE RECURSOS PUBLICOS,DEP.: CAJA NACIONAL DE SALUD , PROCEDENCIA: BANCO UNION S.A., CHEQUE: 36378, FECHA DE EMISION:17/05/2018</t>
  </si>
  <si>
    <t>00373024105 DEP.DE CHEQ.AJENOS,RET.DE CAM.,CONCEPTO: ARANCIBIA JACOME SANDRA,DEP.: BANCO UNION S.A. , PROCEDENCIA: BANCO UNION S.A., CHEQUE: 154488, FECHA DE EMISION:17/05/2018</t>
  </si>
  <si>
    <t>NUMERO DE LIBRETA CUT: 00099021001 OPERACIÓN E18 TRANSFERENCIA DEL SISTEMA FINANCIERO POR CUENTA DE TERCEROS A LA CUT Devolucion de pagos CC no cobrados por afiliados civiles y militares correspondiete al periodo de enero 2018 Libreta Nro 00099021001 TGN - Recursos ordinarios</t>
  </si>
  <si>
    <t>TRANSFERENCIA RECIBIDA DEL EXTERIOR SEGÚN MENSAJES SWIFT Nos. 6959-6948 (REM.EXT.) DE FECHA 17-05-2018 POR DESEMBOLSO DE CAF PRÉSTAMO CFA009272 PROY.CARR.DOBLE VÍA SC-WARNES LIBRETA N° 00291012002 ABC-RECURSOS PROPIOS REF.: UTILES DE ESCRITORIO</t>
  </si>
  <si>
    <t>00099021001 DEPOSITO DE EFECTIVO, DEPOSITANTE: PAULINA MENDEZ VARGAS, CONCEPTO: PERCEPCION INDEBIDA DE HABERES, CUENTA DE DEPOSITO: CUENTA UNICA DEL TESORO</t>
  </si>
  <si>
    <t>00099021001 DEPOSITO DE EFECTIVO, DEPOSITANTE: HILARION SURCO APANQUI, CONCEPTO: DEVOLUCION DE LOS BENEFICIOS, CUENTA DE DEPOSITO: CUENTA UNICA DEL TESORO</t>
  </si>
  <si>
    <t>00099021001 DEPOSITO DE EFECTIVO, DEPOSITANTE: JULIO GOMEZ PONGO, CONCEPTO: DEVOLUCION DE PAGO, CUENTA DE DEPOSITO: CUENTA UNICA DEL TESORO</t>
  </si>
  <si>
    <t>00099021001 DEPOSITO DE EFECTIVO, DEPOSITANTE: LUISA ESPINOZA VIDAL, CONCEPTO: DOBLE PERCEPCION, CUENTA DE DEPOSITO: CUENTA UNICA DEL TESORO</t>
  </si>
  <si>
    <t>00020031101 DEPOSITO DE EFECTIVO, DEPOSITANTE: JOSE MARTIN SANTOS QUIROGA, CONCEPTO: DEVOLUCION DE VIATICOS, CUENTA DE DEPOSITO: CUENTA UNICA DEL TESORO</t>
  </si>
  <si>
    <t>00099021001 DEPOSITO DE EFECTIVO, DEPOSITANTE: SERVICIO NACIONAL DEL SISTEMA DE REPARTO SENASIR, CONCEPTO: DEVOLUCION POR CONCEPTO DE DOBLE PERCEPCION DE LOS MESES FEBRERO Y MARZO, CUENTA DE DEPOSITO: CUENTA UNICA DEL TESORO</t>
  </si>
  <si>
    <t>00373024105 DEPOSITO DE EFECTIVO, DEPOSITANTE: MARTHA FERNANDEZ DE TICONA, CONCEPTO: DEVOLUCION, CUENTA DE DEPOSITO: CUENTA UNICA DEL TESORO</t>
  </si>
  <si>
    <t>00373024101 DEPOSITO DE EFECTIVO, DEPOSITANTE: ANDRES MACHACA MAMANI, CONCEPTO: DEVOLUCION DE FONDOS DE AVANCE, CUENTA DE DEPOSITO: CUENTA UNICA DEL TESORO</t>
  </si>
  <si>
    <t>00099021001 DEPOSITO DE EFECTIVO, DEPOSITANTE: JHOVANA MELVY CHAVEZ ARAUCO, CONCEPTO: DEPÓSITO PAR ACIERRE DE CAJA CHICA, CUENTA DE DEPOSITO: CUENTA UNICA DEL TESORO</t>
  </si>
  <si>
    <t>00099021001 DEP.DE CHEQ.AJENOS,RET.DE CAM.,CONCEPTO: DEVOLUCION COBROS INDEBIDOS GRUPO N 14 COMPROBANTE N112 DE FECHA 15-5-18,DEP.: SENASIR , PROCEDENCIA: BANCO UNION S.A., CHEQUE: 7964, FECHA DE EMISION:15/05/2018</t>
  </si>
  <si>
    <t>TRANSFERENCIA DEL EXTERIOR SEGUN SWIFT NO.6990 DE FECHA 18/05/2018 ORDENANTE: MINISTRY OF FOREIGN REF:DESEMBOLSO GESTION 2018 LIB. 00085028001 ME-IMPLEM. PROG. ACCESO FUENTES ENERGIA MODERNA-DINAMARCA</t>
  </si>
  <si>
    <t>COBRO COSTOS DE PAPELERIA SEGUN TRANSFERENCIA DEL EXTERIOR POR ORDEN DE MINISTRY OF FOREIGN REF:DESEMBOLSO GESTION 2018 LIB. 00085028001 ME-IMPLEM. PROG. ACCESO FUENTES ENERGIA MODERNA-DINAMARCA</t>
  </si>
  <si>
    <t>VENTA DE DIVISAS CON TRANSFERENCIA DE FONDOS A SOLICITUD DE MINISTERIO DE DEFENSA SEGUN SOLICITUD 5008 REF: PAGO A EMPRESA ROYAL POR ASISTENCIA EN TIERRA PARA VUELO DE TRASLADO DE AERONAVE DESDE NEW DELHI INDIA SOUTHEND INGLATERRA PARA EPTAM LIB. 00020011103 MINISTERIO DE DEFENSA - INGRESOS VARIOS</t>
  </si>
  <si>
    <t>VENTA DE DIVISAS CON TRANSFERENCIA DE FONDOS A SOLICITUD DE MINISTERIO DE DEFENSA SEGUN SOLICITUD 5009 REF: PAGO A EMPRESA SKY SYSTEMS PARA LA ADQUISICION DE MATERIAL CONSUMIBLE PARA EL SERVICIO C DE AERONAVE PARA EPTAM LIB. 00020011103 MINISTERIO DE DEFENSA - INGRESOS VARIOS</t>
  </si>
  <si>
    <t>VENTA DE DIVISAS CON TRANSFERENCIA DE FONDOS A SOLICITUD DE AGENCIA NACIONAL DE HIDROCARBUROS SEGUN SOLICITUD 5015 REF: TRF. PLATTS, PAGO A PLATTS GLOBAL ALERT, POR SUSCRIPCION ANUAL PARA LA OBTENCION DIARIA DE PRECIOS INTERNACIONALES DE PRODUCTOS DERIVADOS DEL PETROLEO, S/G INF. DE RECEPCION INF-DR LIB. 00099021001 TGN-RECURSOS ORDINARIOS (3987)</t>
  </si>
  <si>
    <t>VENTA DE DIVISAS CON TRANSFERENCIA DE FONDOS A SOLICITUD DE MINISTERIO DE DEFENSA SEGUN SOLICITUD 5017 REF: PAGO A EMPRESA THINK HOLDINGS POR LA NOVENA CUOTA DE LA ADQUISICION DE AERONAVE PARA TRANSPORTE AEREO MILITAR LIB. 00020011103 MINISTERIO DE DEFENSA - INGRESOS VARIOS</t>
  </si>
  <si>
    <t>NUMERO DE LIBRETA CUT: 00099021001 OPERACIÓN E18 TRANSFERENCIA DEL SISTEMA FINANCIERO POR CUENTA DE TERCEROS A LA CUT Devolucion de pagos CC de 10 casos de Fuerzas Armadas, Libreta Nro 00099021001 TGN recursos ordinarios</t>
  </si>
  <si>
    <t>||RET.CMPTE.O-1619126 DE 03/05/18 P/DEVOLUCION DE GARANTIA POR USO DE AUDITORIO BCB. AL MINISTERIO DE ECONOMIA Y FINANZAS PUBLICAS S/G CTTO.SANO-DLABS 103/2018, CITE: MEFP/DM/UCS/N°581/2018 Y BCB-GADM-SSG-DMMI-INF-2018-235 DE LA SGR-DMMI. TRANSFER. A LIBRETA 000-99021001 TGN-RECURSOS ORDINARIOS-MINISTERIO DE ECONOMIA Y FINANZAS PUBLICAS</t>
  </si>
  <si>
    <t>00099021001 DEPOSITO DE EFECTIVO, DEPOSITANTE: RI - 33 ""CNL. LADISLAO CABRERA"", CONCEPTO: RETENCION DE IMPUESTOS (IUE-IT) POR CONSUMO DE AGUA POTABLE  CORRESPONDIENTE AL MES DE ABRIL 2018, CUENTA DE DEPOSITO: CUENTA UNICA DEL TESORO</t>
  </si>
  <si>
    <t>00099021001 DEPOSITO DE EFECTIVO, DEPOSITANTE: SENASIR, CONCEPTO: DEUDA PENDIENTE AL ESTADO, CUENTA DE DEPOSITO: CUENTA UNICA DEL TESORO</t>
  </si>
  <si>
    <t>00373024105 DEPOSITO DE EFECTIVO, DEPOSITANTE: LUCIANO PRECIO RAMERO, CONCEPTO: DEVOLUCION DE SALDOS DEL PROYECTO CON CODIGO N 70043, CUENTA DE DEPOSITO: CUENTA UNICA DEL TESORO</t>
  </si>
  <si>
    <t>00099021001 DEPOSITO DE EFECTIVO, DEPOSITANTE: MIN.DE DEPORTES - JUAN CARLOS ROMERO, CONCEPTO: DEVOLUCION FONDOS CARRERA 10 K. TARIJA, CUENTA DE DEPOSITO: CUENTA UNICA DEL TESORO</t>
  </si>
  <si>
    <t>00099021001 DEPOSITO DE EFECTIVO, DEPOSITANTE: JUAN PIZARRO ARRATIA, CONCEPTO: MONTO NO EJECUTADO, CUENTA DE DEPOSITO: CUENTA UNICA DEL TESORO</t>
  </si>
  <si>
    <t>00099021001 DEPOSITO DE EFECTIVO, DEPOSITANTE: AGENCIA ESTATAL DE VIVIENDA AEVIVIENDA, CONCEPTO: PAGO POR SERVICIO DE AGUA POTABLE, CUENTA DE DEPOSITO: CUENTA UNICA DEL TESORO</t>
  </si>
  <si>
    <t>00099021001 DEPOSITO DE EFECTIVO, DEPOSITANTE: SANDRO LOPEZ BLANCO, CONCEPTO: REVERSION DE BOLETA DE HABER MENSUAL, CUENTA DE DEPOSITO: CUENTA UNICA DEL TESORO</t>
  </si>
  <si>
    <t>00099021001 DEPOSITO DE EFECTIVO, DEPOSITANTE: NESTOR RODRIGUEZ PAZ, CONCEPTO: DEVOLUCION  POR DOBLE PERCEPCION, CUENTA DE DEPOSITO: CUENTA UNICA DEL TESORO</t>
  </si>
  <si>
    <t>00099021001 DEP.DE CHEQ.AJENOS,RET.DE CAM.,CONCEPTO: GASTOS OBSERVADOS AL SR, AUGUSTO ARGUEDAS DEL CARPIO, EX EMBAJADOR DE BOLIVIA EN CHINA,DEP.: MINISTERIO DE RELACIONES EXTERIORES , PROCEDENCIA: BANCO UNION S.A., CHEQUE: 1219, FECHA DE EMISION:18/05/2018</t>
  </si>
  <si>
    <t>00271022001 DEP.DE CHEQ.AJENOS,RET.DE CAM.,CONCEPTO: PROY IMPLEMENTACION DEL SIST DE RIEGO COMUNIDAD  EL  SALAO,DEP.: BANCO  UNION SA , PROCEDENCIA: BANCO UNION S.A., CHEQUE: 154495, FECHA DE EMISION:21/05/2018</t>
  </si>
  <si>
    <t>00099021001 DEP.DE CHEQ.AJENOS,RET.DE CAM.,CONCEPTO: CLAROS FERNANDEZ MARIA CRISTINA,DEP.: BANCO  UNION SA , PROCEDENCIA: BANCO UNION S.A., CHEQUE: 154493, FECHA DE EMISION:21/05/2018</t>
  </si>
  <si>
    <t>00099021001 DEP.DE CHEQ.AJENOS,RET.DE CAM.,CONCEPTO: CLAROS  FERNANDEZ  MARIA  CRISTINA,DEP.: BANCO  UNION SA , PROCEDENCIA: BANCO UNION S.A., CHEQUE: 154494, FECHA DE EMISION:21/05/2018</t>
  </si>
  <si>
    <t>A:00373024101 TRANSFERENCIA DE RECURSOS PARA GASTOS DE FUNCIONAMIENTO DEL FDI CORRESPONDIENTE AL MES DE ABRIL DE 2018, S/G INFORME MEFP/VTCP/DGPOT/UPCFTGN/N53/2018. (H.R. 389-89-D)</t>
  </si>
  <si>
    <t>A:00373024104 A:00373024104 TRANSFERENCIA DE RECURSOS AL FDI A FAVOR DE LAS UNIBOL CORRESPONDIENTE AL MES DE ABRIL DE 2018, S/G INFORME MEFP/VTCP/DGPOT/UPCFTGN/N52/2018. (H.R.389-88-D)</t>
  </si>
  <si>
    <t>A:00373024105 DESEMBOLSO DE RECURSOS AL FONDO DE DESARROLLO INDIGENA PARA PROGRAMAS Y/O PROYECTOS PARA MUNICIPIOS S/G NOTAS FDI/DGE/EXT/N 291 Y 292/2018 E INFORME MEFP/VTCP/DGPOT/UPCFTGN/INF/ N54/2018.( HR. 6-14735-R; 6-14636-R).</t>
  </si>
  <si>
    <t>VENTA DE DIVISAS CON TRANSFERENCIA DE FONDOS A SOLICITUD DE MINISTERIO DE DEFENSA SEGUN SOLICITUD 5022 REF: PAGO A EMPRESA SKY SYSTEMS POR ADQUISICION DE MATERIAL PARA EL SERVICIO C DE AERONAVE PARA EMPRESA PUBLICA TRANSPORTE AEREO MILITAR LIB. 00020011103 MINISTERIO DE DEFENSA - INGRESOS VARIOS</t>
  </si>
  <si>
    <t>NUMERO DE LIBRETA CUT: 00099021001 OPERACIÓN E18 TRANSFERENCIA DEL SISTEMA FINANCIERO POR CUENTA DE TERCEROS A LA CUT Devolucion de desembolsos CCG al TGN Libreta Nro 00099021001 TGN recursos Ordinarios</t>
  </si>
  <si>
    <t>00373024105 DEPOSITO DE EFECTIVO, DEPOSITANTE: FDL, CONCEPTO: DEVOLUCION DE FONDOS INDIGENA, CUENTA DE DEPOSITO: CUENTA UNICA DEL TESORO</t>
  </si>
  <si>
    <t>00099021001 DEPOSITO DE EFECTIVO, DEPOSITANTE: SUSANA DURAN BERRIOS, CONCEPTO: DEVOLUCION DE DEUDA, CUENTA DE DEPOSITO: CUENTA UNICA DEL TESORO</t>
  </si>
  <si>
    <t>00099021001 DEPOSITO DE EFECTIVO, DEPOSITANTE: OMAR ADOLFO CAMPUZANO FRANCO, CONCEPTO: DEVOLUCION DE RIESGO PROFESIONAL, CUENTA DE DEPOSITO: CUENTA UNICA DEL TESORO</t>
  </si>
  <si>
    <t>00035031101 DEP.DE CHEQ.AJENOS,RET.DE CAM.,CONCEPTO: ARRENDAMIENTO AUDITORIO ILLIMANI Y SERVICIOS ADICIONALES ACTO DE GRADUACION CBA,DEP.: MEFP-UCPP , PROCEDENCIA: BANCO UNION S.A., CHEQUE: 1264, FECHA DE EMISION:17/05/2018</t>
  </si>
  <si>
    <t>00035031101 DEP.DE CHEQ.AJENOS,RET.DE CAM.,CONCEPTO: PAGO POR EL SALDO CONVENIO UCPP N°18/2017 CON VALENS GUITAR SHOP CONCIERTO ROCKBOL2017,DEP.: MEFP UCPP , PROCEDENCIA: BANCO UNION S.A., CHEQUE: 1265, FECHA DE EMISION:17/05/2018</t>
  </si>
  <si>
    <t>00035031101 DEP.DE CHEQ.AJENOS,RET.DE CAM.,CONCEPTO: ARRENDAMIENTO ESPACIO PARQUEO CAMPO FERIAL OSCAR GALLARDO MAYO/2018,DEP.: MEFP-UCPP , PROCEDENCIA: BANCO UNION S.A., CHEQUE: 1266, FECHA DE EMISION:17/05/2018</t>
  </si>
  <si>
    <t>00035031101 DEP.DE CHEQ.AJENOS,RET.DE CAM.,CONCEPTO: VENTA DE ENTRADAS FERIA EXPOBODA Y EVENTOS 2018,DEP.: MEFP-UCPP , PROCEDENCIA: BANCO UNION S.A., CHEQUE: 1267, FECHA DE EMISION:17/05/2018</t>
  </si>
  <si>
    <t>00035031101 DEP.DE CHEQ.AJENOS,RET.DE CAM.,CONCEPTO: ARRENDAMIENTO ESPACIO PARQUEO CAMPO FERIAL ALEX ROJAS MAYO/2018,DEP.: MEFP-UCPP , PROCEDENCIA: BANCO UNION S.A., CHEQUE: 1269, FECHA DE EMISION:17/05/2018</t>
  </si>
  <si>
    <t>00035031101 DEP.DE CHEQ.AJENOS,RET.DE CAM.,CONCEPTO: INGRESOS PARQUEO CAMPO FERIAL CHUQUIAGO MARKA MES DE ABRIL 2018,DEP.: MEFP-UCPP , PROCEDENCIA: BANCO UNION S.A., CHEQUE: 1268, FECHA DE EMISION:17/05/2018</t>
  </si>
  <si>
    <t>00099021001 DEPOSITO DE EFECTIVO, DEPOSITANTE: CAYRA XIMENA CAMACHO JALDIN - MEFP, CONCEPTO: DEV.REFRIGERIO "SEMINARIO INTER.EVALUACION Y PERSPECTIVA DE LA ECONOMIA BOLIVIANA Y DE LA REGION", CUENTA DE DEPOSITO: CUENTA UNICA DEL TESORO</t>
  </si>
  <si>
    <t>00099021001 DEPOSITO DE EFECTIVO, DEPOSITANTE: RAFAEL CIRO SARDAN BARRERA, CONCEPTO: DEVOLUCION DE VIATICOS NO UTILIZADOS, CUENTA DE DEPOSITO: CUENTA UNICA DEL TESORO</t>
  </si>
  <si>
    <t>00099021001 DEPOSITO DE EFECTIVO, DEPOSITANTE: JUSTINIANO VASQUEZ SAAVEDRA, CONCEPTO: DEVOLUCION DE COBRO, CUENTA DE DEPOSITO: CUENTA UNICA DEL TESORO</t>
  </si>
  <si>
    <t>00086088704 DEPOSITO DE EFECTIVO, DEPOSITANTE: U.D. SUSTENTAR MIN. MEDIO AMBIENTE Y AGUA, CONCEPTO: DEVOL. DE FONDOS EN AVANCE TALLER DE TRANSFERENC. DE CAPACIDADES PERSONAL NO CALIFICADO DEPTO ORURO, CUENTA DE DEPOSITO: CUENTA UNICA DEL TESORO</t>
  </si>
  <si>
    <t>00099021001 DEPOSITO DE EFECTIVO, DEPOSITANTE: CELESTINO MAMANI HUANCA, CONCEPTO: DOBLE PERCEPCION, CUENTA DE DEPOSITO: CUENTA UNICA DEL TESORO</t>
  </si>
  <si>
    <t>00099021001 DEPOSITO DE EFECTIVO, DEPOSITANTE: TOMAS SANTALLA CALLIZAYA, CONCEPTO: DEVOLUCION DE RENTA, CUENTA DE DEPOSITO: CUENTA UNICA DEL TESORO</t>
  </si>
  <si>
    <t>00099021001 DEPOSITO DE EFECTIVO, DEPOSITANTE: AN-2 SCZ, CONCEPTO: REVERSION SERV. BAS, CUENTA DE DEPOSITO: CUENTA UNICA DEL TESORO</t>
  </si>
  <si>
    <t>00099021001 DEPOSITO DE EFECTIVO, DEPOSITANTE: MARIA JESUS HOYOS CASTRO, CONCEPTO: PAGO POR COBRO INDEBIDO DE NUEVAS NUPCIAS, CUENTA DE DEPOSITO: CUENTA UNICA DEL TESORO</t>
  </si>
  <si>
    <t>00597019202 DEP.DE CHEQ.AJENOS,RET.DE CAM.,CONCEPTO: YLB - DEVOL INCAPACIDAD TEMP - MARZO /2018,DEP.: CAJA PETROLERA DE SALUD , PROCEDENCIA: BANCO UNION S.A., CHEQUE: 13368, FECHA DE EMISION:23/05/2018</t>
  </si>
  <si>
    <t>00132022002 DEP.DE CHEQ.AJENOS,RET.DE CAM.,CONCEPTO: DEVOLUCION FONDOS EN AVANCE,DEP.: SEDEM PAPELBOL , PROCEDENCIA: BANCO UNION S.A., CHEQUE: 2025, FECHA DE EMISION:21/05/2018</t>
  </si>
  <si>
    <t>COBRO COSTOS DE PAPELERIA POR REGULARIZACION DE TRANSFERENCIA DEL EXTERIOR POR ORDEN DE PUMA ENERGY PARAGUAY S.A. LIB. 00513062001 YPFB-OPERACIONES PLANTA DE SEPARACION DE LIQUIDOS RIO GRANDE</t>
  </si>
  <si>
    <t>NUMERO DE LIBRETA CUT: 00099021001 OPERACIÓN E18 TRANSFERENCIA DEL SISTEMA FINANCIERO POR CUENTA DE TERCEROS A LA CUT Devolucion pagos en exceso Gobierno Autonomo Departamental Potosi Libreta Nro 00099021001 TGN - Recursos Ordinarios</t>
  </si>
  <si>
    <t>'TRANSFERENCIA DE FONDOS||A SOL. DEL MIN,DE ECO Y FIN.PUBL. MEFP/VTCP/DGAFT/UOIET/TES/N°2899/18 DE LA FECHA HRE TSO 2735 AL G.A.D. DE COCHABAMBA, EN EL MARCO DEL ART. 5 DE LA LEY N°840, LEY DE MODIF. AL PPTO. GRAL. DEL ESTADO-GEST.2016, VIGENTE POR LA DISP.FINAL CUARTA Q) DE LA LEY 1006. DEBITO DE LA LIBRETA 00099021001 TGN - RECURSOS ORDINARIOS.</t>
  </si>
  <si>
    <t>00099021001 DEPOSITO DE EFECTIVO, DEPOSITANTE: CARLA ROQUE AZURDUY, CONCEPTO: DEVOLUCION DE ENTREGA DE FONDOS, CUENTA DE DEPOSITO: CUENTA UNICA DEL TESORO</t>
  </si>
  <si>
    <t>00099021001 DEPOSITO DE EFECTIVO, DEPOSITANTE: WALTER ERNESTO ZORRILLA RODRIGUEZ, CONCEPTO: DEVOLUCION DOBLE PERCEPCION, CUENTA DE DEPOSITO: CUENTA UNICA DEL TESORO</t>
  </si>
  <si>
    <t>00099021001 DEPOSITO DE EFECTIVO, DEPOSITANTE: RICHARDI VIRGINIA CHALLAPA ZAPATA, CONCEPTO: DEVOLUCION DE HABERES DE 5 AÑOS DE SOBRESUELDOS, CUENTA DE DEPOSITO: CUENTA UNICA DEL TESORO</t>
  </si>
  <si>
    <t>00099021001 DEPOSITO DE EFECTIVO, DEPOSITANTE: ROCHA SANDY SANDRO, CONCEPTO: DEVOLUCION PAGO DE HABERES S/ AUDITORIA, CUENTA DE DEPOSITO: CUENTA UNICA DEL TESORO</t>
  </si>
  <si>
    <t>00373024105 DEPOSITO DE EFECTIVO, DEPOSITANTE: PROYECTO DE PAPA SICA SICA, CONCEPTO: DEP DE SALDOS-PROYECTO PROD DE PAPA PARA REACTIVAR LA SEGURIDAD ALIMENTARIA EN EL MUNIC DE SICA SICA, CUENTA DE DEPOSITO: CUENTA UNICA DEL TESORO</t>
  </si>
  <si>
    <t>00099021001 DEP.DE CHEQ.AJENOS,RET.DE CAM.,CONCEPTO: REEMBOLSO POR BAJAS MEDICAS DE LA CAJA DE SALUD CORDES AL MINISTERIO DE MEDIO AMBIENTE Y AGUA,DEP.: CAJA DE SALUD CORDES , PROCEDENCIA: BANCO UNION S.A., CHEQUE: 8046, FECHA DE EMISION:17/05/2018</t>
  </si>
  <si>
    <t>00099021001 DEP.DE CHEQ.AJENOS,RET.DE CAM.,CONCEPTO: REEMBOLSO BAJAS MEDICAS DE CAJA DE SALUD CORDES A UNIDAD DE CORDINACION DE PROGRAMAS Y PROY (UCPP),DEP.: CAJA DE SALUD CORDES , PROCEDENCIA: BANCO UNION S.A., CHEQUE: 8047, FECHA DE EMISION:17/05/2018</t>
  </si>
  <si>
    <t>00593019201 DEP.DE CHEQ.AJENOS,RET.DE CAM.,CONCEPTO: REEMBOLSO POR BAJAS MEDICAS DE LA CAJA DE SALUD CORDES A LA EMPRESA ESTATAL YACANA,DEP.: CAJA DE SALUD CORDES , PROCEDENCIA: BANCO UNION S.A., CHEQUE: 8054, FECHA DE EMISION:17/05/2018</t>
  </si>
  <si>
    <t>00099021001 DEP.DE CHEQ.AJENOS,RET.DE CAM.,CONCEPTO: REEMBOLSO POR BAJAS MEDICAS DE CAJA DE SALUD CORDES A AUT. DE REGUL Y FISC DE TELECOM Y TRANS ATT,DEP.: CAJA DE SALUD CORDES , PROCEDENCIA: BANCO UNION S.A., CHEQUE: 8048, FECHA DE EMISION:17/05/2018</t>
  </si>
  <si>
    <t>00099021001 DEP.DE CHEQ.AJENOS,RET.DE CAM.,CONCEPTO: REEMBOLSO POR BAJAS MEDICAS DE CAJA DE SALUD CORDES A EMP. DE AUT. DE REGUL Y FISC. DE TELECOM ATT,DEP.: CAJA DE SALUD CORDES , PROCEDENCIA: BANCO UNION S.A., CHEQUE: 8049, FECHA DE EMISION:17/05/2018</t>
  </si>
  <si>
    <t>00099021001 DEP.DE CHEQ.AJENOS,RET.DE CAM.,CONCEPTO: REEMBOLSO POR BAJAS MEDICAS DE LA CAJA DE SALUD CORDES AL MINISTERIO DE DEPORTES,DEP.: CAJA DE SALUD CORDES , PROCEDENCIA: BANCO UNION S.A., CHEQUE: 8050, FECHA DE EMISION:17/05/2018</t>
  </si>
  <si>
    <t>VENTA DE DIVISAS CON TRANSFERENCIA DE FONDOS A SOLICITUD DE MINISTERIO DE DEFENSA SEGUN SOLICITUD 5043 REF: PAGO A EMPRESA CLASSIC 400 HOLDINGS LLC POR ARRENDAMIENTO DE MOTOR PARA AERONAVE DE EMPRESA PUBLICA TRANSPORTE AEREO MILITAR LIB. 00020011103 MINISTERIO DE DEFENSA - INGRESOS VARIOS</t>
  </si>
  <si>
    <t>||TRANSFERENCIA DE FONDOS S/G. FORMULARIO CITE: BUN0304/18 DE LA FECHA.(HRE-TSO-2751), PROVENIENTES DEL INRA PARA LA GESTION/2018 S/G. DS.29215 CO-PARTICIPACION,TASAS DE SANEAMIENTO Y CATASTRO-INRA, PARA PAGO DE SALARIOS. A SOLICITUD DE LA ABT , LIBRETA N° 00312014201 ABT-OTROS RECURSOS; BUN.</t>
  </si>
  <si>
    <t>00099021001 DEPOSITO DE EFECTIVO, DEPOSITANTE: YPFB, CONCEPTO: REPOSICION NOCRE, CUENTA DE DEPOSITO: CUENTA UNICA DEL TESORO</t>
  </si>
  <si>
    <t>00099021001 DEPOSITO DE EFECTIVO, DEPOSITANTE: MINISTERIO PUBLICO, CONCEPTO: DEVOLUCION DE FONDOS, CUENTA DE DEPOSITO: CUENTA UNICA DEL TESORO</t>
  </si>
  <si>
    <t>00099021001 DEPOSITO DE EFECTIVO, DEPOSITANTE: JOHNNY  FERNANDO  JARA  LIPACHO, CONCEPTO: DEVOLUCION DE DIFERENCIA DE PAGOS SALARIOS SEPTIEMBRE A DICIEMBRE 2007, CUENTA DE DEPOSITO: CUENTA UNICA DEL TESORO</t>
  </si>
  <si>
    <t>00099021001 DEPOSITO DE EFECTIVO, DEPOSITANTE: CECILIO CHOQUE HUANCA, CONCEPTO: BONO FRONTERA, CUENTA DE DEPOSITO: CUENTA UNICA DEL TESORO</t>
  </si>
  <si>
    <t>00099021001 DEP.DE CHEQ.AJENOS,RET.DE CAM.,CONCEPTO: PAGO POR SINIESTRO DE AERONAVE EC-145FAB-006,DEP.: CREDINFORM INTERNACIONAL S.A. DE SEGUROS , PROCEDENCIA: BANCO UNION S.A., CHEQUE: 1177, FECHA DE EMISION:23/05/2018</t>
  </si>
  <si>
    <t>00587012009 DEP.DE CHEQ.AJENOS,RET.DE CAM.,CONCEPTO: DEVOLUCION DE FONDOS,DEP.: BISMARCK CHINO , PROCEDENCIA: BANCO UNION S.A., CHEQUE: 1168, FECHA DE EMISION:24/05/2018</t>
  </si>
  <si>
    <t>00099021001 DEP.DE CHEQ.AJENOS,RET.DE CAM.,CONCEPTO: BASILIO  CALLEJAS  MAMANI,DEP.: BANCO UNION  SA , PROCEDENCIA: BANCO UNION S.A., CHEQUE: 154499, FECHA DE EMISION:25/05/2018</t>
  </si>
  <si>
    <t>00099021001 DEP.DE CHEQ.AJENOS,RET.DE CAM.,CONCEPTO: BLANCA  ROCABADO  RODRIGUEZ,DEP.: BANCO UNION  SA , PROCEDENCIA: BANCO UNION S.A., CHEQUE: 154500, FECHA DE EMISION:25/05/2018</t>
  </si>
  <si>
    <t>00099021001 DEP.DE CHEQ.AJENOS,RET.DE CAM.,CONCEPTO: VALVERDE VALVERDE    MELFI,DEP.: BANCO UNION  SA , PROCEDENCIA: BANCO UNION S.A., CHEQUE: 154501, FECHA DE EMISION:25/05/2018</t>
  </si>
  <si>
    <t>00020011103 DEP.DE CHEQ.AJENOS,RET.DE CAM.,CONCEPTO: PAGO P/DEVOLUCION DE COMICIONES BANCARIAS TRANSFERENCIAS EFECTUADAS DEBITADASP/BCB,DEP.: TRANSPORTE AEREO MILITAR , PROCEDENCIA: BANCO UNION S.A., CHEQUE: 19659, FECHA DE EMISION:23/05/2018</t>
  </si>
  <si>
    <t>A:00373024105 DESEMBOLSO DE RECURSOS AL FONDO DE DESARROLLO INDIGENA PARA PROGRAMAS Y/O PROYECTOS PARA MUNICIPIOS S/G NOTA FDI/DGE/EXT/N293/2018 E INFORME MEFP/VTCP/DGPOT/UPCFTGN/INF/ N56/2018.( HR. 6-14919-R).</t>
  </si>
  <si>
    <t>||TRANSFERENCIA DE FONDOS S/G. FORMULARIO CITE: BUN309/18 DE LA FECHA.(HRE-TSO-2766), DEVOLUCION DE RECURSOS NO EJECUTADOS EN LA GESTION/2017. A SOLICITUD DEL GOB.AUT.MCPAL.TARIJA, LIBRETA 00373024105 FONDO DE DESARROLLO INDIGENA; BUN.</t>
  </si>
  <si>
    <t>00373024105 DEPOSITO DE EFECTIVO, DEPOSITANTE: WILMER PACOMPIA QUISPE, CONCEPTO: DEVOLUCION DE FONDOS INTERESES, CUENTA DE DEPOSITO: CUENTA UNICA DEL TESORO</t>
  </si>
  <si>
    <t>00099021001 DEPOSITO DE EFECTIVO, DEPOSITANTE: SR SENASIR, CONCEPTO: DEVOLUCION DE DEUDA, CUENTA DE DEPOSITO: CUENTA UNICA DEL TESORO</t>
  </si>
  <si>
    <t>00099021001 DEPOSITO DE EFECTIVO, DEPOSITANTE: RUTH CAROLINA BRACAMONTE PAREDES, CONCEPTO: DEVOLUCION DE RECURSOS NO UTILIZADOS DE GASTOS JUDICIALES, CUENTA DE DEPOSITO: CUENTA UNICA DEL TESORO</t>
  </si>
  <si>
    <t>00130012002 DEPOSITO DE EFECTIVO, DEPOSITANTE: LUIS FEDERICO MARTINEZ RETAMOZO, CONCEPTO: DEPÓSITO POR CONCEPTO GASTOS DE GASOLINA Y PEAJE, CUENTA DE DEPOSITO: CUENTA UNICA DEL TESORO</t>
  </si>
  <si>
    <t>00133012001 DEPOSITO DE EFECTIVO, DEPOSITANTE: LOTERIA NACIONAL DE B Y S, CONCEPTO: V.C. SALDO PAGO PREMIOS PARA TI PAPA, CUENTA DE DEPOSITO: CUENTA UNICA DEL TESORO</t>
  </si>
  <si>
    <t>00099021001 DEP.DE CHEQ.AJENOS,RET.DE CAM.,CONCEPTO: DEVOLUCION PAGO DE EXCESOS DE FC CUAS 1000 82245 Y 100114222 SEGUN RMJ-MEFP/UEFP/URJ-SIREFI N16/2017,DEP.: LA VITALICIA SEGUROS REASEGUROS DE VIDA S.A.</t>
  </si>
  <si>
    <t>00099021001 DEPOSITO DE EFECTIVO, DEPOSITANTE: ADEMAF ANGELA CAPA RAMOS, CONCEPTO: DEPÓSITO POR RETENCION DEL COMPROBANTE EJECUCION DE GASTOS N°73, CUENTA DE DEPOSITO: CUENTA UNICA DEL TESORO</t>
  </si>
  <si>
    <t>00099021001 DEPOSITO DE EFECTIVO, DEPOSITANTE: ADEMAF ANGELA CAPA RAMOS, CONCEPTO: DEVOLUCION DE RECURSOS GESTION 2017, CUENTA DE DEPOSITO: CUENTA UNICA DEL TESORO</t>
  </si>
  <si>
    <t>00099021001 DEPOSITO DE EFECTIVO, DEPOSITANTE: ZULEMA GARCIA BELAUNDE, CONCEPTO: REVERSION DE BOLETA DE HABER MENSUAL ABRIL 2018, CUENTA DE DEPOSITO: CUENTA UNICA DEL TESORO</t>
  </si>
  <si>
    <t>00099021001 DEPOSITO DE EFECTIVO, DEPOSITANTE: ZULEMA GARCIA BELAUNDE, CONCEPTO: REVERSION DE BOLETA DE HABER MENSUAL MARZO 2018, CUENTA DE DEPOSITO: CUENTA UNICA DEL TESORO</t>
  </si>
  <si>
    <t>PROVISION DE FONDOS A SOLICITUD DE YACIMIENTOS PETROLIFEROS FISCALES BOLIVIANOS SEGUN SOLICITUD YPFB-0150-2018 REF: PAGO REGALIAS FEBRERO 2018 TESORO GENERAL DE LA NACION LIB. 00099021001 TGN YPFB PARTICIPACION 6% PRODUCCIÓN BRUTA DE HIDROCARBUROS BOCA DE POZO</t>
  </si>
  <si>
    <t>||PAGO A PDVSA PRESTAMO SA137065 VCTO.28-05-2018 POR CUENTA DE YPFB, SEGUN COD.LIQ. 010729 DEL 25-05-2018 E INFORME BCB-GOI-SOEXT-DDEX-INF-2018-51 DEL 25/05/2018 CAPITAL USD 46.788,91 INTERESES USD 9.931,91 CTA.00513012004 LPB-YPFB-UNICOMERCIAL (4030005415/1-2188907)</t>
  </si>
  <si>
    <t>00099021001 DEPOSITO DE EFECTIVO, DEPOSITANTE: WALDO VERASTEGUI ONTIVEROS, CONCEPTO: REVERSION PARCIAL DE BOLETA DE PAGO, CUENTA DE DEPOSITO: CUENTA UNICA DEL TESORO</t>
  </si>
  <si>
    <t>00099021001 DEP.DE CHEQ.AJENOS,RET.DE CAM.,CONCEPTO: NELSON EDUARDO PRUDENCIO QUINTANILLA,DEP.: BANCO UNION SA , PROCEDENCIA: BANCO UNION S.A., CHEQUE: 154502, FECHA DE EMISION:29/05/2018</t>
  </si>
  <si>
    <t>00099021001 DEP.DE CHEQ.AJENOS,RET.DE CAM.,CONCEPTO: MARCIA MILENCA SOLIZ LOPEZ,DEP.: BANCO UNION SA , PROCEDENCIA: BANCO UNION S.A., CHEQUE: 154503, FECHA DE EMISION:29/05/2018</t>
  </si>
  <si>
    <t>00035011105 DEP.DE CHEQ.AJENOS,RET.DE CAM.,CONCEPTO: REEMBOLSO DE SUBSIDIOS POR INCAPACIDAD,DEP.: CAJA BANCARIA ESTATAL DE SALUD , PROCEDENCIA: BANCO UNION S.A., CHEQUE: 27390, FECHA DE EMISION:11/05/2018</t>
  </si>
  <si>
    <t>00099021001 DEPOSITO DE EFECTIVO, DEPOSITANTE: MARIELA GOMEZ TORREZ, CONCEPTO: REVERSION FONDOS PARTIDA 223 FLETES Y ALMACENAMIENTO PREVENTIVO 58, CUENTA DE DEPOSITO: CUENTA UNICA DEL TESORO</t>
  </si>
  <si>
    <t>00373024105 DEPOSITO DE EFECTIVO, DEPOSITANTE: FONDO DE DESARROLLO INDIGENA FDI, CONCEPTO: DEV. PROY "IMP. DE GRAN POR ECO COMUNIDAD DE PUERTO AVAROA KM 40 DPTO STA CRUZ COD CNMC-01-07-20114, CUENTA DE DEPOSITO: CUENTA UNICA DEL TESORO</t>
  </si>
  <si>
    <t>00099021001 DEPOSITO DE EFECTIVO, DEPOSITANTE: DAVID TICONA VINO, CONCEPTO: DEP REFRIGERIO MO COBRADO ROJAS C. BLADIMIR, LAMAS M. OSCAR, MONTALVAN C. HUGO NOV 2017 DIGCOIN, CUENTA DE DEPOSITO: CUENTA UNICA DEL TESORO</t>
  </si>
  <si>
    <t>00099021001 DEPOSITO DE EFECTIVO, DEPOSITANTE: DAVID TICONA VINO, CONCEPTO: DEP REFRIGERIO NO COBRADO ROJAS C. BLADIMIR, LAMAS M. OSCAR, MONTALVAN C. HUGO DIC 2017 DIGCOIN, CUENTA DE DEPOSITO: CUENTA UNICA DEL TESORO</t>
  </si>
  <si>
    <t>00099021001 DEPOSITO DE EFECTIVO, DEPOSITANTE: MARCO ANTONIO QUINTANILLA BALDERAS, CONCEPTO: DEVOLUCION DE VIATICOS, CUENTA DE DEPOSITO: CUENTA UNICA DEL TESORO</t>
  </si>
  <si>
    <t>00099021001 DEPOSITO DE EFECTIVO, DEPOSITANTE: JESUS MENDIZABAL VEDIA, CONCEPTO: DEVOLUCION DE VIATICOS, CUENTA DE DEPOSITO: CUENTA UNICA DEL TESORO</t>
  </si>
  <si>
    <t>00373024105 DEPOSITO DE EFECTIVO, DEPOSITANTE: MAXIMILIANO SANCHEZ, CONCEPTO: DEVOLUCION SALDO NO EJECUTADOS, CUENTA DE DEPOSITO: CUENTA UNICA DEL TESORO</t>
  </si>
  <si>
    <t>00016011101 DEPOSITO DE EFECTIVO, DEPOSITANTE: NOEMY CARLO, CONCEPTO: DEVOLUCION A CUENTA, CUENTA DE DEPOSITO: CUENTA UNICA DEL TESORO</t>
  </si>
  <si>
    <t>00099021001 DEPOSITO DE EFECTIVO, DEPOSITANTE: JULIO ENRIQUE MONTES MOLLO, CONCEPTO: DEVOLUCION POR CONCEPTO DE FONDOS EN AVANCE, CUENTA DE DEPOSITO: CUENTA UNICA DEL TESORO</t>
  </si>
  <si>
    <t>00373024105 DEPOSITO DE EFECTIVO, DEPOSITANTE: DAISY YUPANQUI GUACHALLA, CONCEPTO: DEVOLUCION DE PROYECTO SOBRANTE, CUENTA DE DEPOSITO: CUENTA UNICA DEL TESORO</t>
  </si>
  <si>
    <t>00099021001 DEPOSITO DE EFECTIVO, DEPOSITANTE: MIGUEL URQUIDI P., CONCEPTO: DEVOLUCION DE PASAJE TERRESTRE, CUENTA DE DEPOSITO: CUENTA UNICA DEL TESORO</t>
  </si>
  <si>
    <t>00373024105 DEPOSITO DE EFECTIVO, DEPOSITANTE: VICENTE LOPEZ MOLLO, CONCEPTO: DEVOLUCION DINERO DE FONDOS DESARROLLO ALTERNATIVO  DEL PROYECTO, CUENTA DE DEPOSITO: CUENTA UNICA DEL TESORO</t>
  </si>
  <si>
    <t>TRANSFERENCIA RECIBIDA DEL EXTERIOR SEGÚN MENSAJES SWIFT Nos. 7458-7444 (REM.EXT.) DE FECHA 29-05-2018 POR DESEMBOLSO DE CAF PRÉSTAMO CFA008239 CARRETERA PADILLA-EL SALTO SOLICITUD DE DESEMBOLSO NRO. 22 LIBRETA N° 00291012002 ABC-RECURSOS PROPIOS REF.: UTILES DE ESCRITORIO</t>
  </si>
  <si>
    <t>NUMERO DE LIBRETA CUT: 00291012006 OPERACIÓN E18 TRANSFERENCIA DEL SISTEMA FINANCIERO POR CUENTA DE TERCEROS A LA CUT TRANSFERENCIA DE FONDOS A LA CUENTA ÚNICA DEL TESORO 3987069001 A NOMBRE DE ABC-CNC-USO DE DERECHO DE VIA POR PAGO DE ARRENDAMIENTO DE USO DEL DERECHO DE VÍAS, A SOLICITUD DE TOTA</t>
  </si>
  <si>
    <t>De: 00513012004 A requerimiento de Yacimientos Petroliferos Fiscales Bolivianos, con nota CITE: YPFB/DFC - N 1103 URT-0589/2018, y en virtud a la nota interna CITE: MEFP/VPCF/DGCF/UCCF N 545/2018 de la Direccion General de Contabilidad Fiscal del Ministerio de Economia y Finanzas Publicas, en la cua</t>
  </si>
  <si>
    <t>A:00373024105 DESEMBOLSO DE RECURSOS AL FONDO DE DESARROLLO INDIGENA PARA PROGRAMAS Y/O PROYECTOS DE LOS GOBIERNOS AUTONOMOS MUNICIPALES DE CHUQUISACA Y COCHABAMBA S/G NOTA CITE: FDI/DGE/EXT/N300/2018 E INFORME MEFP/VTCP/DGPOT/UPCFTGN/INF/N58/2018. HR 6-16190-R.</t>
  </si>
  <si>
    <t>NUMERO DE LIBRETA CUT: 00291012006 OPERACIÓN E18 TRANSFERENCIA DEL SISTEMA FINANCIERO POR CUENTA DE TERCEROS A LA CUT TRANSFERENCIA DE FONDOS A LA CUENTA UNICA DEL TESORO N. 3987069001 A NOMBRE DE ABC CNC USO DE DERECHO DE VIA POR PAGO DE ARRENDAMIENTO DE USO DEL DERECHO DE VIAS A SOLICITUD DE TO</t>
  </si>
  <si>
    <t>TRANSFERENCIA DE FONDOS AL EXTERIOR A SOLICITUD DE ADMINISTRADORA BOLIVIANA DE CARRETERAS SEGUN SOLICITUD 5096 REF: DEVOLUCION DE RECURSOS AL FINANCIADOR BID CORRESPODIENTE AL SALDO NO EJECUTADO DEL CREDITO BID 2498 BL BO BENEFICIARIO INTER AMERICAN DEVELOPMENT BANK NUMERO 04025213 SEGUN NOTA BID C LIB. 00291012009 BS - ABC - OTROS RECURSOS ESPECIFICOS</t>
  </si>
  <si>
    <t>'TRANSFERENCIA DE FONDOS||S/G. NOTA CITE: MH/VTCP/DGT/UO/OB NO.1844/2008 DE F.21-10-2008 DEL MIN.DE HACIENDA S/G. DETALLE ADJUNTO. DEBITO DE LA LIBRETA NO.00099021001, REPOSICION UTILES DE ESCRITORIO.</t>
  </si>
  <si>
    <t>00099021001 DEPOSITO DE EFECTIVO, DEPOSITANTE: DAVID TICONA VINO, CONCEPTO: DEP.REFRIGERIO NO COBRADO LAMAS MARCA OSCAR - SEP.2017 DIGCOIN, CUENTA DE DEPOSITO: CUENTA UNICA DEL TESORO</t>
  </si>
  <si>
    <t>00099021001 DEPOSITO DE EFECTIVO, DEPOSITANTE: DAVID TICONA VINO, CONCEPTO: DEP.REFRIGERIO NO COBRADO LAMAS MARCA OSCAR - JULIO.2017 DIGCOIN, CUENTA DE DEPOSITO: CUENTA UNICA DEL TESORO</t>
  </si>
  <si>
    <t>00099021001 DEPOSITO DE EFECTIVO, DEPOSITANTE: DAVID TICONA VINO, CONCEPTO: DEP.REFRIGERIO NO COBRADO LAMAS MARCA OSCAR - AGOSTO.2017 DIGCOIN, CUENTA DE DEPOSITO: CUENTA UNICA DEL TESORO</t>
  </si>
  <si>
    <t>00099021001 DEPOSITO DE EFECTIVO, DEPOSITANTE: OSCAR RUBEN HERRERA CORANI  C.I.  6878755  LP., CONCEPTO: REVERSION DE LA  ARMADA, CUENTA DE DEPOSITO: CUENTA UNICA DEL TESORO</t>
  </si>
  <si>
    <t>00099021001 DEPOSITO DE EFECTIVO, DEPOSITANTE: RAMIRO CONDORI PONTE, CONCEPTO: DEV. AJUSTE AL PAGO DE REFRIGERIOS SERVICIO DE SEGURIDAD GESTION 2017, CUENTA DE DEPOSITO: CUENTA UNICA DEL TESORO</t>
  </si>
  <si>
    <t>00373024105 DEPOSITO DE EFECTIVO, DEPOSITANTE: DAYSI  YUPANQUI GUACHALLA, CONCEPTO: DEVOLUCION DE UN PROYECTO DE SALDO, CUENTA DE DEPOSITO: CUENTA UNICA DEL TESORO</t>
  </si>
  <si>
    <t>00099021001 DEP.DE CHEQ.AJENOS,RET.DE CAM.,CONCEPTO: BARBERY MONTERO  JOHNNY,DEP.: BANCO UNION  SA , PROCEDENCIA: BANCO UNION S.A., CHEQUE: 154505, FECHA DE EMISION:30/05/2018</t>
  </si>
  <si>
    <t>00130012001 DEP.DE CHEQ.AJENOS,RET.DE CAM.,CONCEPTO: PAGO CAPITAL  INTERESES A FOFIM,DEP.: FOFIM , PROCEDENCIA: BANCO MERCANTIL SANTA CRUZ SA., CHEQUE: 8109, FECHA DE EMISION:25/05/2018</t>
  </si>
  <si>
    <t>00099021001 DEP.DE CHEQ.AJENOS,RET.DE CAM.,CONCEPTO: SEDE  GES -DEVOL INCAP TEMP MARZO/2018,DEP.: CAJA PETROLERA DE SALUD , PROCEDENCIA: BANCO UNION S.A., CHEQUE: 13415, FECHA DE EMISION:30/05/2018</t>
  </si>
  <si>
    <t>00099021001 DEP.DE CHEQ.AJENOS,RET.DE CAM.,CONCEPTO: SEDES-DEVOL INCAP TEMP - MARZO/2018,DEP.: CAJA PETROLERA DE SALUD , PROCEDENCIA: BANCO UNION S.A., CHEQUE: 13414, FECHA DE EMISION:30/05/2018</t>
  </si>
  <si>
    <t>00086088704 DEPOSITO DE EFECTIVO, DEPOSITANTE: UNIDAD DESCONCENTRADA SUSTENTAR, CONCEPTO: DEVOLUCION DE ANTICIPO DE VIATICOS, CUENTA DE DEPOSITO: CUENTA UNICA DEL TESORO</t>
  </si>
  <si>
    <t>00086088704 DEPOSITO DE EFECTIVO, DEPOSITANTE: UNIDAD DESCONCENTRADA SUSTENTAR, CONCEPTO: DEVOLUCION DE PAGO DE PASAJES, CUENTA DE DEPOSITO: CUENTA UNICA DEL TESORO</t>
  </si>
  <si>
    <t>00099021001 DEPOSITO DE EFECTIVO, DEPOSITANTE: RENE OSCAR CABRERA COCA, CONCEPTO: DEVOLUCION DE FONDOS EN AVANCE, CUENTA DE DEPOSITO: CUENTA UNICA DEL TESORO</t>
  </si>
  <si>
    <t>00099021001 DEPOSITO DE EFECTIVO, DEPOSITANTE: AURELIA SANTUSA MAMANI CUSI, CONCEPTO: DOBLE PERCEPCION, CUENTA DE DEPOSITO: CUENTA UNICA DEL TESORO</t>
  </si>
  <si>
    <t>00132012006 DEPOSITO DE EFECTIVO, DEPOSITANTE: ALEJANDRO LUNA TEDESQUI, CONCEPTO: DEVOLUCION AL SEDEM, CUENTA DE DEPOSITO: CUENTA UNICA DEL TESORO</t>
  </si>
  <si>
    <t>VENTA DE DIVISAS CON TRANSFERENCIA DE FONDOS A SOLICITUD DE MINISTERIO DE DEFENSA SEGUN SOLICITUD 5111 REF: DESEMBOLSO SALDO DEL CONTRATO POR LA ADQUISICION DE LOS EQUIPOS CONTRA INCENDIOS FORESTALES PARA HELICOPTEROS SUPER PUMA AS332 C1 UTILIZADOS EN MISIONES DE AYUDA HUMANITARIA POR LA FZA. AEREA LIB. 00020011103 MINISTERIO DE DEFENSA - INGRESOS VARIOS</t>
  </si>
  <si>
    <t>NUMERO DE LIBRETA CUT: 00099021001 OPERACIÓN E18 TRANSFERENCIA DEL SISTEMA FINANCIERO POR CUENTA DE TERCEROS A LA CUT Devolucion pagos en exceso Gobierno Autonomo Departamental de Tarija</t>
  </si>
  <si>
    <t>||COMISIONES QUE COBRA EL BANCO DE ESPAÑA POR EL PAGO DEL PRESTAMO DE PDVSA SA137065 VCTO.13-03-2018 POR CUENTA DE YPFB, SEGUN NOTAS DE YPFB DFC-0900 URT-0467/2018 Y DFC-0912 URT-0477/2018 DEL 13-04-2018 LIBRETA 00513012004 LPB-YPFB-UNICOMERCIAL (4030005415/1-2188907)</t>
  </si>
  <si>
    <t>NUMERO DE LIBRETA CUT: 00099021001 OPERACIÓN E18 TRANSFERENCIA DEL SISTEMA FINANCIERO POR CUENTA DE TERCEROS A LA CUT TRANFERENCIA DE RECURSOS FIDEICOMISO CONCLUSION PROYECTO CONSTRUCCION PLANTA DE FUNDICION AUSMELT VINTO</t>
  </si>
  <si>
    <t>AJUSTE COMPLEMENTARIO POR REVALORIZACION SALDOS DE ACTIVOS DE RESERVA Y OBLIGACIONES MONEDA EXTRANJERA (DOLARES) Saldo MO = -1049400615.15 ;Bs/Mo: 6.86000000000 ;Saldo Bs: -7198888219.92</t>
  </si>
  <si>
    <t>AJUSTE COMPLEMENTARIO POR REVALORIZACION SALDOS DE ACTIVOS DE RESERVA Y OBLIGACIONES MONEDA EXTRANJERA (DOLARES) Saldo MO = -1047829772.46 ;Bs/Mo: 6.86000000000 ;Saldo Bs: -7188112239.06</t>
  </si>
  <si>
    <t>De: 00099021001 TRANSFERENCIA A SOLICITUD DE IMPUESTOS NACIONALES S/G NOTA CITE: SIN/GAF/DRF/NOT/00922/2018 PARA DAR CUMPLIMIENTO A INSTRUCCION JUDICIAL MEDIANTE RESOLUCION N 494/2017.HR 6-13384-R</t>
  </si>
  <si>
    <t>AJUSTE COMPLEMENTARIO POR REVALORIZACION SALDOS DE ACTIVOS DE RESERVA Y OBLIGACIONES MONEDA EXTRANJERA (DOLARES) Saldo MO = -1046611110.14 ;Bs/Mo: 6.86000000000 ;Saldo Bs: -7179752215.55</t>
  </si>
  <si>
    <t>AJUSTE COMPLEMENTARIO POR REVALORIZACION SALDOS DE ACTIVOS DE RESERVA Y OBLIGACIONES MONEDA EXTRANJERA (DOLARES) Saldo MO = -1043445405.42 ;Bs/Mo: 6.86000000000 ;Saldo Bs: -7158035481.17</t>
  </si>
  <si>
    <t>AJUSTE COMPLEMENTARIO POR REVALORIZACION SALDOS DE ACTIVOS DE RESERVA Y OBLIGACIONES MONEDA EXTRANJERA (DOLARES) Saldo MO = -1043782971.45 ;Bs/Mo: 6.86000000000 ;Saldo Bs: -7160351184.13</t>
  </si>
  <si>
    <t>00086058001 DEPOSITO DE EFECTIVO, DEPOSITANTE: UCP-PAAP, CONCEPTO: REPOSICION DE COMISIONES BANCARIAS PAAP I, CUENTA DE DEPOSITO: CUENTA UNICA DEL TESORO EN DOLARES AMERICANOS</t>
  </si>
  <si>
    <t>PAGO A FIDA PRÉSTAMO 2000000784 VCTO. 15-05-2018 POR CUENTA DE TGN , NTI. 010752 VALOR 15-05-2018 INTERESES USD 20.137,81 CTA. 5970 CUENTA UNICA DEL TESORO DOLARES AMERICANOS LIB. 00099021001</t>
  </si>
  <si>
    <t>AJUSTE COMPLEMENTARIO POR REVALORIZACION SALDOS DE ACTIVOS DE RESERVA Y OBLIGACIONES MONEDA EXTRANJERA (DOLARES) Saldo MO = -1033713373.44 ;Bs/Mo: 6.86000000000 ;Saldo Bs: -7091273741.79</t>
  </si>
  <si>
    <t>TRANSFERENCIA RECIBIDA DEL EXTERIOR SEGÚN MENSAJES SWIFT Nos. 06894 - 06879 (REM.EXT.) DE FECHA 16-05-2018 POR DESEMBOLSO DE BID PRÉSTAMO 2828/BL-BO REF.: 2828-BL-BO-2 REQ0014 OPS0201820062A LIBRETA N° 00287104315 FPS-U$-INTERNADOS BID 2828/BL-BO</t>
  </si>
  <si>
    <t>AJUSTE COMPLEMENTARIO POR REVALORIZACION SALDOS DE ACTIVOS DE RESERVA Y OBLIGACIONES MONEDA EXTRANJERA (DOLARES) Saldo MO = -1043638756.30 ;Bs/Mo: 6.86000000000 ;Saldo Bs: -7159361868.21</t>
  </si>
  <si>
    <t>AJUSTE COMPLEMENTARIO POR REVALORIZACION SALDOS DE ACTIVOS DE RESERVA Y OBLIGACIONES MONEDA EXTRANJERA (DOLARES) Saldo MO = -1024363816.57 ;Bs/Mo: 6.86000000000 ;Saldo Bs: -7027135781.66</t>
  </si>
  <si>
    <t>AJUSTE COMPLEMENTARIO POR REVALORIZACION SALDOS DE ACTIVOS DE RESERVA Y OBLIGACIONES MONEDA EXTRANJERA (DOLARES) Saldo MO = -1017207724.31 ;Bs/Mo: 6.86000000000 ;Saldo Bs: -6978044988.76</t>
  </si>
  <si>
    <t>AJUSTE COMPLEMENTARIO POR REVALORIZACION SALDOS DE ACTIVOS DE RESERVA Y OBLIGACIONES MONEDA EXTRANJERA (DOLARES) Saldo MO = -1007024740.69 ;Bs/Mo: 6.86000000000 ;Saldo Bs: -6908189721.11</t>
  </si>
  <si>
    <t>AJUSTE COMPLEMENTARIO POR REVALORIZACION SALDOS DE ACTIVOS DE RESERVA Y OBLIGACIONES MONEDA EXTRANJERA (DOLARES) Saldo MO = -1006175561.79 ;Bs/Mo: 6.86000000000 ;Saldo Bs: -6902364353.87</t>
  </si>
  <si>
    <t>AJUSTE COMPLEMENTARIO POR REVALORIZACION SALDOS DE ACTIVOS DE RESERVA Y OBLIGACIONES MONEDA EXTRANJERA (DOLARES) Saldo MO = -991399145.78 ;Bs/Mo: 6.86000000000 ;Saldo Bs: -6800998140.07</t>
  </si>
  <si>
    <t>00132012006</t>
  </si>
  <si>
    <t>De: 00132012006 A:00582012001 TRASPASO DE RECURSOS A SOLICITUD DEL SEDEM S/G NOTA CITE SEDEM/GAF/2018-0119 EN CUMPLIMIENTO AL ART 4 DE D.S. 590 DE 04/08/2010. HR 6-12892-R.</t>
  </si>
  <si>
    <t>00099014102</t>
  </si>
  <si>
    <t>De: 00099014102 A:00222012001 DEVOLUCIÓN DE RECUPERACIONES DE RECLAMOS DE ACREEDORES A FAVOR DEL INIAF GESTIÓN 2017, S/G PROCEDIMIENTO MEFP/VPCF/DGCF/UCCF Nº 421/2018 Y MEFP/VTCP/DGPOT/UAIS/Nº2561/2018. (HR 31-3070-R)</t>
  </si>
  <si>
    <t>De: 00099018014 A:00291038002 TRASPASO DE RECURSOS A SOLICITUD DEL MINISTERIO DE PLANIFICACIÓN DEL DESARROLLO S/G CITE MPD/VIPFE/DGGFE/UAP-001185/2018, DESEMBOLSO UAP/020/2018 CIF UAP/JAP/1278/2016 PROYECTO CONSTRUCCIÓN DE PUENTES CARRASC</t>
  </si>
  <si>
    <t>De: 00099018003 A:00291038002 TRASPASO DE RECURSOS A SOLICITUD DEL MINISTERIO DE PLANIFICACIÓN DEL DESARROLLO S/G CITE MPD/VIPFE/DGGFE/UAP-001185/2018, DESEMBOLSO UAP/020/2018 CIF UAP/JAP/1278/2016 PROYECTO CONSTRUCCIÓN DE PUENTES CARRASC</t>
  </si>
  <si>
    <t>De: 00099014102 A:00660012002 DEVOLUCIÓN DE RECUPERACIONES DE RECLAMOS DE ACREEDORES A FAVOR DEL ORGANO JUDICIAL GESTIÓN 2017, S/G PROCEDIMIENTO MEFP/VPCF/DGCF/UCCF Nº 418/2018 Y MEFP/VTCP/DGPOT/UAIS/Nº2554/2018. (HR 31-2960-R)</t>
  </si>
  <si>
    <t>De: 00099014102 A:00660012002 DEVOLUCIÓN DE RECUPERACIONES DE RECLAMOS DE ACREEDORES A FAVOR DEL ORGANO JUDICIAL GESTIÓN 2017, S/G PROCEDIMIENTO MEFP/VPCF/DGCF/UCCF Nº 433/2018 Y MEFP/VTCP/DGPOT/UAIS/Nº2555/2018. (HR 31-3850-R)</t>
  </si>
  <si>
    <t>De: 00099021001 A:00076014201 TRASPASO DE RECURSOS A SOLICITUD DE LA DGCF S/G NOTA CITE: MEFP/VPCF/DGCF/UCCF Nº 462/2018 POR PROBLEMAS DE SALDOS EN LA LIBRETA DEL MINISTERIO DE MINERÍA Y METALURGIA, EL CUAL DIFICULTA EL TRASPASO DE SALDOS</t>
  </si>
  <si>
    <t>De: 00076011101 A:00099021001 TRASPASO DE RECURSOS A SOLICITUD DE LA DGCF S/G NOTA CITE: MEFP/VPCF/DGCF/UCCF Nº 462/2018 POR PROBLEMAS DE SALDOS EN LA LIBRETA DEL MINISTERIO DE MINERÍA Y METALURGIA, EL CUAL DIFICULTA EL TRASPASO DE SALDOS</t>
  </si>
  <si>
    <t>De: 00099014102 A:00660012002 DEVOLUCION DE RECUPERACIONES DE RECLAMOS DE ACREEDORES A FAVOR DEL ORGANO JUDICIAL, GESTION 2017 SOLICITUD REALIZADA MEDIANTE NOTA CITE: Of.UNID.NAL.RRHH. Nº0474/2018 Y PROCEDIMIENTO MEFP/VPCF/DGCF/UCCF Nº 461</t>
  </si>
  <si>
    <t>00213012001</t>
  </si>
  <si>
    <t>De: 00213012001 A:00070014201 Débito Automático s/g inf. CITE: MEFP/VTCP/DGPOT/UPCFTGN/N°51/2018 nota CITE: D.M.T.E.P.S.-Of 0288/18, inf. Técnico MTEPS-INF-UF-TES-046-2018 e Inf. Legal MTEPS-DGAJ-GJ-N-323-2018 del Ministerio de Trabajo, E</t>
  </si>
  <si>
    <t>00378012002</t>
  </si>
  <si>
    <t>De: 00378012002 A:00070014201 Débito Automático s/g inf. CITE: MEFP/VTCP/DGPOT/UPCFTGN/N°51/2018 nota CITE: D.M.T.E.P.S.-Of 0288/18, inf. Técnico MTEPS-INF-UF-TES-046-2018 e Inf. Legal MTEPS-DGAJ-GJ-N-323-2018 del Ministerio de Trabajo, E</t>
  </si>
  <si>
    <t>00344012001</t>
  </si>
  <si>
    <t>De: 00344012001 A:00070014201 Débito Automático s/g inf. CITE: MEFP/VTCP/DGPOT/UPCFTGN/N°51/2018 nota CITE: D.M.T.E.P.S.-Of 0288/18, inf. Técnico MTEPS-INF-UF-TES-046-2018 e Inf. Legal MTEPS-DGAJ-GJ-N-323-2018 del Ministerio de Trabajo, E</t>
  </si>
  <si>
    <t>Ministerio de Justicia</t>
  </si>
  <si>
    <t>O16277130002</t>
  </si>
  <si>
    <t>O16277490002</t>
  </si>
  <si>
    <t>O16276740002</t>
  </si>
  <si>
    <t>O16276670002</t>
  </si>
  <si>
    <t>O16276570002</t>
  </si>
  <si>
    <t>O16276530002</t>
  </si>
  <si>
    <t>O16276220002</t>
  </si>
  <si>
    <t>O16277750002</t>
  </si>
  <si>
    <t>B16276600002</t>
  </si>
  <si>
    <t>B16276580002</t>
  </si>
  <si>
    <t>B16276560002</t>
  </si>
  <si>
    <t>B16276520002</t>
  </si>
  <si>
    <t>B16276490002</t>
  </si>
  <si>
    <t>G07503890003</t>
  </si>
  <si>
    <t>S09234720002</t>
  </si>
  <si>
    <t>G07504750003</t>
  </si>
  <si>
    <t>G07504760003</t>
  </si>
  <si>
    <t>G07504770003</t>
  </si>
  <si>
    <t>S09234500001</t>
  </si>
  <si>
    <t>O16281100002</t>
  </si>
  <si>
    <t>O16281290002</t>
  </si>
  <si>
    <t>O16281550002</t>
  </si>
  <si>
    <t>O16281570002</t>
  </si>
  <si>
    <t>O16281580002</t>
  </si>
  <si>
    <t>O16281740002</t>
  </si>
  <si>
    <t>O16281770002</t>
  </si>
  <si>
    <t>O16280710002</t>
  </si>
  <si>
    <t>O16280680002</t>
  </si>
  <si>
    <t>O16280660002</t>
  </si>
  <si>
    <t>O16282720002</t>
  </si>
  <si>
    <t>O16282610002</t>
  </si>
  <si>
    <t>O16282060002</t>
  </si>
  <si>
    <t>O16282160002</t>
  </si>
  <si>
    <t>O16279590002</t>
  </si>
  <si>
    <t>O16279730002</t>
  </si>
  <si>
    <t>O16279740002</t>
  </si>
  <si>
    <t>O16279760002</t>
  </si>
  <si>
    <t>O16279850002</t>
  </si>
  <si>
    <t>O16279960002</t>
  </si>
  <si>
    <t>O16280010002</t>
  </si>
  <si>
    <t>O16285370002</t>
  </si>
  <si>
    <t>O16285230002</t>
  </si>
  <si>
    <t>O16285200002</t>
  </si>
  <si>
    <t>O16285180002</t>
  </si>
  <si>
    <t>O16285020002</t>
  </si>
  <si>
    <t>O16284900002</t>
  </si>
  <si>
    <t>O16284040002</t>
  </si>
  <si>
    <t>O16284180002</t>
  </si>
  <si>
    <t>O16284260002</t>
  </si>
  <si>
    <t>O16284590002</t>
  </si>
  <si>
    <t>O16284720002</t>
  </si>
  <si>
    <t>O16284860002</t>
  </si>
  <si>
    <t>O16285970002</t>
  </si>
  <si>
    <t>O16286260002</t>
  </si>
  <si>
    <t>O16286530002</t>
  </si>
  <si>
    <t>O16286540002</t>
  </si>
  <si>
    <t>O16286620002</t>
  </si>
  <si>
    <t>B16284250002</t>
  </si>
  <si>
    <t>B16284880002</t>
  </si>
  <si>
    <t>B16284960002</t>
  </si>
  <si>
    <t>B16285030002</t>
  </si>
  <si>
    <t>G07527020004</t>
  </si>
  <si>
    <t>G07527070004</t>
  </si>
  <si>
    <t>S09236470001</t>
  </si>
  <si>
    <t>O16288870002</t>
  </si>
  <si>
    <t>O16289110002</t>
  </si>
  <si>
    <t>O16289120002</t>
  </si>
  <si>
    <t>O16289130002</t>
  </si>
  <si>
    <t>O16289140002</t>
  </si>
  <si>
    <t>O16289150002</t>
  </si>
  <si>
    <t>O16289160002</t>
  </si>
  <si>
    <t>O16289300002</t>
  </si>
  <si>
    <t>O16287950002</t>
  </si>
  <si>
    <t>O16288040002</t>
  </si>
  <si>
    <t>O16288260002</t>
  </si>
  <si>
    <t>O16288290002</t>
  </si>
  <si>
    <t>O16288400002</t>
  </si>
  <si>
    <t>O16288410002</t>
  </si>
  <si>
    <t>O16288430002</t>
  </si>
  <si>
    <t>O16290020002</t>
  </si>
  <si>
    <t>O16290050002</t>
  </si>
  <si>
    <t>O16289440002</t>
  </si>
  <si>
    <t>O16289550002</t>
  </si>
  <si>
    <t>O16289640002</t>
  </si>
  <si>
    <t>B16289020002</t>
  </si>
  <si>
    <t>O16292490002</t>
  </si>
  <si>
    <t>O16292520002</t>
  </si>
  <si>
    <t>O16292550002</t>
  </si>
  <si>
    <t>O16292570002</t>
  </si>
  <si>
    <t>O16292590002</t>
  </si>
  <si>
    <t>O16292610002</t>
  </si>
  <si>
    <t>O16292680002</t>
  </si>
  <si>
    <t>O16292770002</t>
  </si>
  <si>
    <t>O16292800002</t>
  </si>
  <si>
    <t>O16292850002</t>
  </si>
  <si>
    <t>O16292860002</t>
  </si>
  <si>
    <t>O16292900002</t>
  </si>
  <si>
    <t>O16291670002</t>
  </si>
  <si>
    <t>O16291680002</t>
  </si>
  <si>
    <t>O16291770002</t>
  </si>
  <si>
    <t>O16291790002</t>
  </si>
  <si>
    <t>O16291810002</t>
  </si>
  <si>
    <t>O16292250002</t>
  </si>
  <si>
    <t>O16292380002</t>
  </si>
  <si>
    <t>O16292390002</t>
  </si>
  <si>
    <t>O16292440002</t>
  </si>
  <si>
    <t>O16292460002</t>
  </si>
  <si>
    <t>O16294090002</t>
  </si>
  <si>
    <t>O16294100002</t>
  </si>
  <si>
    <t>O16294150002</t>
  </si>
  <si>
    <t>O16294180002</t>
  </si>
  <si>
    <t>O16293360002</t>
  </si>
  <si>
    <t>O16293570002</t>
  </si>
  <si>
    <t>O16293580002</t>
  </si>
  <si>
    <t>O16293590002</t>
  </si>
  <si>
    <t>O16293600002</t>
  </si>
  <si>
    <t>O16294050002</t>
  </si>
  <si>
    <t>B16292410002</t>
  </si>
  <si>
    <t>B16292470002</t>
  </si>
  <si>
    <t>B16292510002</t>
  </si>
  <si>
    <t>B16292600002</t>
  </si>
  <si>
    <t>B16292620002</t>
  </si>
  <si>
    <t>B16292650002</t>
  </si>
  <si>
    <t>B16292670002</t>
  </si>
  <si>
    <t>B16292690002</t>
  </si>
  <si>
    <t>B16292710002</t>
  </si>
  <si>
    <t>B16292730002</t>
  </si>
  <si>
    <t>O16291650002</t>
  </si>
  <si>
    <t>S09237480001</t>
  </si>
  <si>
    <t>G07552240004</t>
  </si>
  <si>
    <t>J03409820001</t>
  </si>
  <si>
    <t>J03409830001</t>
  </si>
  <si>
    <t>Q09839340002</t>
  </si>
  <si>
    <t>Q09839330002</t>
  </si>
  <si>
    <t>S09237810001</t>
  </si>
  <si>
    <t>O16298200002</t>
  </si>
  <si>
    <t>O16298240002</t>
  </si>
  <si>
    <t>O16298370002</t>
  </si>
  <si>
    <t>O16298710002</t>
  </si>
  <si>
    <t>O16296970002</t>
  </si>
  <si>
    <t>O16297140002</t>
  </si>
  <si>
    <t>O16297650002</t>
  </si>
  <si>
    <t>O16297720002</t>
  </si>
  <si>
    <t>O16297780002</t>
  </si>
  <si>
    <t>O16297890002</t>
  </si>
  <si>
    <t>O16298110002</t>
  </si>
  <si>
    <t>O16298140002</t>
  </si>
  <si>
    <t>O16298170002</t>
  </si>
  <si>
    <t>O16298720002</t>
  </si>
  <si>
    <t>O16298800002</t>
  </si>
  <si>
    <t>O16299330002</t>
  </si>
  <si>
    <t>O16299380002</t>
  </si>
  <si>
    <t>O16299470002</t>
  </si>
  <si>
    <t>B16296880002</t>
  </si>
  <si>
    <t>O16296530002</t>
  </si>
  <si>
    <t>O16296540002</t>
  </si>
  <si>
    <t>S09239300002</t>
  </si>
  <si>
    <t>S09239300003</t>
  </si>
  <si>
    <t>S09239300004</t>
  </si>
  <si>
    <t>O16301140002</t>
  </si>
  <si>
    <t>O16301050002</t>
  </si>
  <si>
    <t>O16301030002</t>
  </si>
  <si>
    <t>O16300850002</t>
  </si>
  <si>
    <t>O16300730002</t>
  </si>
  <si>
    <t>B16300750002</t>
  </si>
  <si>
    <t>B16301040002</t>
  </si>
  <si>
    <t>Q09850230002</t>
  </si>
  <si>
    <t>O16303570002</t>
  </si>
  <si>
    <t>O16303540002</t>
  </si>
  <si>
    <t>O16303980002</t>
  </si>
  <si>
    <t>O16304270002</t>
  </si>
  <si>
    <t>O16304300002</t>
  </si>
  <si>
    <t>O16305100002</t>
  </si>
  <si>
    <t>O16305220002</t>
  </si>
  <si>
    <t>O16304330002</t>
  </si>
  <si>
    <t>O16304820002</t>
  </si>
  <si>
    <t>O16304890002</t>
  </si>
  <si>
    <t>O16304940002</t>
  </si>
  <si>
    <t>B16303780002</t>
  </si>
  <si>
    <t>B16304230002</t>
  </si>
  <si>
    <t>B16304280002</t>
  </si>
  <si>
    <t>B16304320002</t>
  </si>
  <si>
    <t>B16304340002</t>
  </si>
  <si>
    <t>Q09855450002</t>
  </si>
  <si>
    <t>Q09855660002</t>
  </si>
  <si>
    <t>O16308530002</t>
  </si>
  <si>
    <t>O16308810002</t>
  </si>
  <si>
    <t>O16307350002</t>
  </si>
  <si>
    <t>O16307530002</t>
  </si>
  <si>
    <t>O16307550002</t>
  </si>
  <si>
    <t>O16309180002</t>
  </si>
  <si>
    <t>O16309260002</t>
  </si>
  <si>
    <t>O16309270002</t>
  </si>
  <si>
    <t>O16309320002</t>
  </si>
  <si>
    <t>B16308190002</t>
  </si>
  <si>
    <t>B16308270002</t>
  </si>
  <si>
    <t>B16308300002</t>
  </si>
  <si>
    <t>B16306780002</t>
  </si>
  <si>
    <t>B16306810002</t>
  </si>
  <si>
    <t>B16307400002</t>
  </si>
  <si>
    <t>O16306820002</t>
  </si>
  <si>
    <t>O16307010002</t>
  </si>
  <si>
    <t>O16307070002</t>
  </si>
  <si>
    <t>G07599150001</t>
  </si>
  <si>
    <t>O16312030002</t>
  </si>
  <si>
    <t>O16311580002</t>
  </si>
  <si>
    <t>O16312440002</t>
  </si>
  <si>
    <t>O16313830002</t>
  </si>
  <si>
    <t>O16314000002</t>
  </si>
  <si>
    <t>O16312970002</t>
  </si>
  <si>
    <t>O16313420002</t>
  </si>
  <si>
    <t>O16313440002</t>
  </si>
  <si>
    <t>O16313580002</t>
  </si>
  <si>
    <t>B16311570002</t>
  </si>
  <si>
    <t>B16311820002</t>
  </si>
  <si>
    <t>B16312260002</t>
  </si>
  <si>
    <t>B16312480002</t>
  </si>
  <si>
    <t>B16312500002</t>
  </si>
  <si>
    <t>J03414410002</t>
  </si>
  <si>
    <t>J03414450002</t>
  </si>
  <si>
    <t>S09245000002</t>
  </si>
  <si>
    <t>O16317490002</t>
  </si>
  <si>
    <t>O16317500002</t>
  </si>
  <si>
    <t>O16317520002</t>
  </si>
  <si>
    <t>O16317540002</t>
  </si>
  <si>
    <t>O16317560002</t>
  </si>
  <si>
    <t>O16317680002</t>
  </si>
  <si>
    <t>O16316540002</t>
  </si>
  <si>
    <t>O16317000002</t>
  </si>
  <si>
    <t>O16317860002</t>
  </si>
  <si>
    <t>O16317950002</t>
  </si>
  <si>
    <t>O16318450002</t>
  </si>
  <si>
    <t>B16315650002</t>
  </si>
  <si>
    <t>O16316090002</t>
  </si>
  <si>
    <t>G07618590003</t>
  </si>
  <si>
    <t>O16321330002</t>
  </si>
  <si>
    <t>O16321320002</t>
  </si>
  <si>
    <t>O16321830002</t>
  </si>
  <si>
    <t>O16320850002</t>
  </si>
  <si>
    <t>O16320860002</t>
  </si>
  <si>
    <t>O16321090002</t>
  </si>
  <si>
    <t>O16321130002</t>
  </si>
  <si>
    <t>O16321230002</t>
  </si>
  <si>
    <t>O16323210002</t>
  </si>
  <si>
    <t>O16323230002</t>
  </si>
  <si>
    <t>O16322170002</t>
  </si>
  <si>
    <t>O16322260002</t>
  </si>
  <si>
    <t>O16322310002</t>
  </si>
  <si>
    <t>B16320290002</t>
  </si>
  <si>
    <t>B16320330002</t>
  </si>
  <si>
    <t>B16320360002</t>
  </si>
  <si>
    <t>B16320470002</t>
  </si>
  <si>
    <t>B16320810002</t>
  </si>
  <si>
    <t>B16320840002</t>
  </si>
  <si>
    <t>O16319770002</t>
  </si>
  <si>
    <t>G07631040004</t>
  </si>
  <si>
    <t>J03415490002</t>
  </si>
  <si>
    <t>J03415480001</t>
  </si>
  <si>
    <t>J03415580001</t>
  </si>
  <si>
    <t>J03415590001</t>
  </si>
  <si>
    <t>J03415600001</t>
  </si>
  <si>
    <t>J03415610001</t>
  </si>
  <si>
    <t>J03415620001</t>
  </si>
  <si>
    <t>J03415630001</t>
  </si>
  <si>
    <t>J03415640001</t>
  </si>
  <si>
    <t>J03415650001</t>
  </si>
  <si>
    <t>J03415660001</t>
  </si>
  <si>
    <t>J03415670001</t>
  </si>
  <si>
    <t>J03415680001</t>
  </si>
  <si>
    <t>J03415690001</t>
  </si>
  <si>
    <t>J03415700001</t>
  </si>
  <si>
    <t>J03415710001</t>
  </si>
  <si>
    <t>J03415720001</t>
  </si>
  <si>
    <t>J03415730001</t>
  </si>
  <si>
    <t>J03415740001</t>
  </si>
  <si>
    <t>J03415750001</t>
  </si>
  <si>
    <t>J03415760001</t>
  </si>
  <si>
    <t>J03415770001</t>
  </si>
  <si>
    <t>J03415780001</t>
  </si>
  <si>
    <t>J03415790001</t>
  </si>
  <si>
    <t>J03415800001</t>
  </si>
  <si>
    <t>J03415810001</t>
  </si>
  <si>
    <t>J03415820001</t>
  </si>
  <si>
    <t>J03415830001</t>
  </si>
  <si>
    <t>J03415840001</t>
  </si>
  <si>
    <t>J03415850001</t>
  </si>
  <si>
    <t>J03415860001</t>
  </si>
  <si>
    <t>J03415870001</t>
  </si>
  <si>
    <t>S09247560002</t>
  </si>
  <si>
    <t>S09247570001</t>
  </si>
  <si>
    <t>O16325190002</t>
  </si>
  <si>
    <t>O16325010002</t>
  </si>
  <si>
    <t>O16324960002</t>
  </si>
  <si>
    <t>O16324920002</t>
  </si>
  <si>
    <t>O16324890002</t>
  </si>
  <si>
    <t>O16324790002</t>
  </si>
  <si>
    <t>O16325920002</t>
  </si>
  <si>
    <t>O16324290002</t>
  </si>
  <si>
    <t>O16327820002</t>
  </si>
  <si>
    <t>O16326640002</t>
  </si>
  <si>
    <t>O16326560002</t>
  </si>
  <si>
    <t>O16326500002</t>
  </si>
  <si>
    <t>O16326310002</t>
  </si>
  <si>
    <t>O16326200002</t>
  </si>
  <si>
    <t>O16326170002</t>
  </si>
  <si>
    <t>O16326140002</t>
  </si>
  <si>
    <t>O16327350002</t>
  </si>
  <si>
    <t>O16326980002</t>
  </si>
  <si>
    <t>B16325970002</t>
  </si>
  <si>
    <t>B16325130002</t>
  </si>
  <si>
    <t>B16325100002</t>
  </si>
  <si>
    <t>B16325080002</t>
  </si>
  <si>
    <t>B16324880002</t>
  </si>
  <si>
    <t>B16325690002</t>
  </si>
  <si>
    <t>B16325500002</t>
  </si>
  <si>
    <t>B16325470002</t>
  </si>
  <si>
    <t>B16325420002</t>
  </si>
  <si>
    <t>B16325410002</t>
  </si>
  <si>
    <t>B16325390002</t>
  </si>
  <si>
    <t>B16325370002</t>
  </si>
  <si>
    <t>J03416530001</t>
  </si>
  <si>
    <t>J03416540001</t>
  </si>
  <si>
    <t>J03416550001</t>
  </si>
  <si>
    <t>J03416560001</t>
  </si>
  <si>
    <t>J03416570001</t>
  </si>
  <si>
    <t>J03416580001</t>
  </si>
  <si>
    <t>J03416590001</t>
  </si>
  <si>
    <t>J03416600001</t>
  </si>
  <si>
    <t>J03416610001</t>
  </si>
  <si>
    <t>J03416620001</t>
  </si>
  <si>
    <t>J03416630001</t>
  </si>
  <si>
    <t>J03416640001</t>
  </si>
  <si>
    <t>J03416650001</t>
  </si>
  <si>
    <t>J03416660001</t>
  </si>
  <si>
    <t>J03416670001</t>
  </si>
  <si>
    <t>J03416680001</t>
  </si>
  <si>
    <t>J03416690001</t>
  </si>
  <si>
    <t>J03416700001</t>
  </si>
  <si>
    <t>J03415890001</t>
  </si>
  <si>
    <t>J03415900001</t>
  </si>
  <si>
    <t>J03415910001</t>
  </si>
  <si>
    <t>J03415920001</t>
  </si>
  <si>
    <t>J03415930001</t>
  </si>
  <si>
    <t>J03415940001</t>
  </si>
  <si>
    <t>J03415950001</t>
  </si>
  <si>
    <t>J03415960001</t>
  </si>
  <si>
    <t>J03415970001</t>
  </si>
  <si>
    <t>J03415980001</t>
  </si>
  <si>
    <t>J03415990001</t>
  </si>
  <si>
    <t>J03416000001</t>
  </si>
  <si>
    <t>J03416010001</t>
  </si>
  <si>
    <t>J03416020001</t>
  </si>
  <si>
    <t>J03416030001</t>
  </si>
  <si>
    <t>J03416040001</t>
  </si>
  <si>
    <t>J03416050001</t>
  </si>
  <si>
    <t>J03416060001</t>
  </si>
  <si>
    <t>J03416070001</t>
  </si>
  <si>
    <t>J03416080001</t>
  </si>
  <si>
    <t>J03416090001</t>
  </si>
  <si>
    <t>J03416100001</t>
  </si>
  <si>
    <t>J03416110001</t>
  </si>
  <si>
    <t>J03416120001</t>
  </si>
  <si>
    <t>J03416130001</t>
  </si>
  <si>
    <t>J03416140001</t>
  </si>
  <si>
    <t>J03416150001</t>
  </si>
  <si>
    <t>J03416160001</t>
  </si>
  <si>
    <t>J03416170001</t>
  </si>
  <si>
    <t>J03416180001</t>
  </si>
  <si>
    <t>J03416190001</t>
  </si>
  <si>
    <t>J03416200001</t>
  </si>
  <si>
    <t>J03416210001</t>
  </si>
  <si>
    <t>J03416220001</t>
  </si>
  <si>
    <t>J03416230001</t>
  </si>
  <si>
    <t>J03416240001</t>
  </si>
  <si>
    <t>J03416250001</t>
  </si>
  <si>
    <t>J03416260001</t>
  </si>
  <si>
    <t>J03416270001</t>
  </si>
  <si>
    <t>J03416280001</t>
  </si>
  <si>
    <t>J03416290001</t>
  </si>
  <si>
    <t>J03416300001</t>
  </si>
  <si>
    <t>J03416310001</t>
  </si>
  <si>
    <t>J03416320001</t>
  </si>
  <si>
    <t>J03416330001</t>
  </si>
  <si>
    <t>J03416340001</t>
  </si>
  <si>
    <t>J03416350001</t>
  </si>
  <si>
    <t>J03416360001</t>
  </si>
  <si>
    <t>J03416370001</t>
  </si>
  <si>
    <t>J03416380001</t>
  </si>
  <si>
    <t>J03416390001</t>
  </si>
  <si>
    <t>J03416400001</t>
  </si>
  <si>
    <t>J03416410001</t>
  </si>
  <si>
    <t>J03416420001</t>
  </si>
  <si>
    <t>J03416430001</t>
  </si>
  <si>
    <t>J03416440001</t>
  </si>
  <si>
    <t>J03416450001</t>
  </si>
  <si>
    <t>J03416460001</t>
  </si>
  <si>
    <t>J03416470001</t>
  </si>
  <si>
    <t>J03416480001</t>
  </si>
  <si>
    <t>J03416490001</t>
  </si>
  <si>
    <t>J03416500001</t>
  </si>
  <si>
    <t>J03416510001</t>
  </si>
  <si>
    <t>J03416520001</t>
  </si>
  <si>
    <t>J03417160001</t>
  </si>
  <si>
    <t>J03416790001</t>
  </si>
  <si>
    <t>J03416800001</t>
  </si>
  <si>
    <t>J03416810001</t>
  </si>
  <si>
    <t>J03416820001</t>
  </si>
  <si>
    <t>J03416830001</t>
  </si>
  <si>
    <t>J03416840001</t>
  </si>
  <si>
    <t>J03416850001</t>
  </si>
  <si>
    <t>J03416860001</t>
  </si>
  <si>
    <t>J03416870001</t>
  </si>
  <si>
    <t>J03416880001</t>
  </si>
  <si>
    <t>J03416890001</t>
  </si>
  <si>
    <t>J03416900001</t>
  </si>
  <si>
    <t>J03416910001</t>
  </si>
  <si>
    <t>J03416920001</t>
  </si>
  <si>
    <t>J03416930001</t>
  </si>
  <si>
    <t>J03416940001</t>
  </si>
  <si>
    <t>J03416950001</t>
  </si>
  <si>
    <t>J03416960001</t>
  </si>
  <si>
    <t>J03416970001</t>
  </si>
  <si>
    <t>J03416980001</t>
  </si>
  <si>
    <t>J03416990001</t>
  </si>
  <si>
    <t>J03417000001</t>
  </si>
  <si>
    <t>J03417010001</t>
  </si>
  <si>
    <t>J03417020001</t>
  </si>
  <si>
    <t>J03417030001</t>
  </si>
  <si>
    <t>J03417040001</t>
  </si>
  <si>
    <t>J03417050001</t>
  </si>
  <si>
    <t>J03417060001</t>
  </si>
  <si>
    <t>J03417070001</t>
  </si>
  <si>
    <t>J03417080001</t>
  </si>
  <si>
    <t>J03417090001</t>
  </si>
  <si>
    <t>J03417100001</t>
  </si>
  <si>
    <t>J03417110001</t>
  </si>
  <si>
    <t>J03417120001</t>
  </si>
  <si>
    <t>J03417130001</t>
  </si>
  <si>
    <t>J03417140001</t>
  </si>
  <si>
    <t>J03417150001</t>
  </si>
  <si>
    <t>G07643740004</t>
  </si>
  <si>
    <t>Q09882040002</t>
  </si>
  <si>
    <t>G07646060003</t>
  </si>
  <si>
    <t>G07646070003</t>
  </si>
  <si>
    <t>O16331170002</t>
  </si>
  <si>
    <t>O16332160002</t>
  </si>
  <si>
    <t>O16329900002</t>
  </si>
  <si>
    <t>O16329820002</t>
  </si>
  <si>
    <t>O16329540002</t>
  </si>
  <si>
    <t>O16330870002</t>
  </si>
  <si>
    <t>O16330160002</t>
  </si>
  <si>
    <t>B16329770002</t>
  </si>
  <si>
    <t>B16329500002</t>
  </si>
  <si>
    <t>Q09886470002</t>
  </si>
  <si>
    <t>G07656170001</t>
  </si>
  <si>
    <t>J03418530002</t>
  </si>
  <si>
    <t>J03419020002</t>
  </si>
  <si>
    <t>J03419030002</t>
  </si>
  <si>
    <t>O16335200002</t>
  </si>
  <si>
    <t>O16335280002</t>
  </si>
  <si>
    <t>O16335510002</t>
  </si>
  <si>
    <t>O16334470002</t>
  </si>
  <si>
    <t>O16334490002</t>
  </si>
  <si>
    <t>O16334600002</t>
  </si>
  <si>
    <t>O16336320002</t>
  </si>
  <si>
    <t>O16336570002</t>
  </si>
  <si>
    <t>O16333430002</t>
  </si>
  <si>
    <t>O16333460002</t>
  </si>
  <si>
    <t>O16333490002</t>
  </si>
  <si>
    <t>O16333720002</t>
  </si>
  <si>
    <t>O16333970002</t>
  </si>
  <si>
    <t>O16334030002</t>
  </si>
  <si>
    <t>O16334070002</t>
  </si>
  <si>
    <t>G07663290003</t>
  </si>
  <si>
    <t>G07663300003</t>
  </si>
  <si>
    <t>G07663310003</t>
  </si>
  <si>
    <t>G07663320003</t>
  </si>
  <si>
    <t>G07667750004</t>
  </si>
  <si>
    <t>O16338670002</t>
  </si>
  <si>
    <t>O16338660002</t>
  </si>
  <si>
    <t>O16338290002</t>
  </si>
  <si>
    <t>O16338680002</t>
  </si>
  <si>
    <t>O16340820002</t>
  </si>
  <si>
    <t>O16340890002</t>
  </si>
  <si>
    <t>O16340360002</t>
  </si>
  <si>
    <t>O16340610002</t>
  </si>
  <si>
    <t>B16338960002</t>
  </si>
  <si>
    <t>B16338990002</t>
  </si>
  <si>
    <t>B16339740002</t>
  </si>
  <si>
    <t>J03421600002</t>
  </si>
  <si>
    <t>J03421660002</t>
  </si>
  <si>
    <t>Q09900490002</t>
  </si>
  <si>
    <t>G07682740003</t>
  </si>
  <si>
    <t>L00044120001</t>
  </si>
  <si>
    <t>O16342940002</t>
  </si>
  <si>
    <t>O16343070002</t>
  </si>
  <si>
    <t>O16343090002</t>
  </si>
  <si>
    <t>O16343340002</t>
  </si>
  <si>
    <t>O16343490002</t>
  </si>
  <si>
    <t>O16344810002</t>
  </si>
  <si>
    <t>O16345120002</t>
  </si>
  <si>
    <t>O16345450002</t>
  </si>
  <si>
    <t>O16345480002</t>
  </si>
  <si>
    <t>O16343600002</t>
  </si>
  <si>
    <t>O16343790002</t>
  </si>
  <si>
    <t>B16343890002</t>
  </si>
  <si>
    <t>J03423030002</t>
  </si>
  <si>
    <t>O16348120002</t>
  </si>
  <si>
    <t>O16348110002</t>
  </si>
  <si>
    <t>O16347930002</t>
  </si>
  <si>
    <t>O16347880002</t>
  </si>
  <si>
    <t>O16348210002</t>
  </si>
  <si>
    <t>O16348520002</t>
  </si>
  <si>
    <t>O16348530002</t>
  </si>
  <si>
    <t>O16348590002</t>
  </si>
  <si>
    <t>O16346710002</t>
  </si>
  <si>
    <t>O16347270002</t>
  </si>
  <si>
    <t>O16347310002</t>
  </si>
  <si>
    <t>O16347490002</t>
  </si>
  <si>
    <t>O16347500002</t>
  </si>
  <si>
    <t>O16348800002</t>
  </si>
  <si>
    <t>O16348870002</t>
  </si>
  <si>
    <t>B16346990002</t>
  </si>
  <si>
    <t>Q09911310002</t>
  </si>
  <si>
    <t>O16352470002</t>
  </si>
  <si>
    <t>O16351240002</t>
  </si>
  <si>
    <t>O16351260002</t>
  </si>
  <si>
    <t>O16351410002</t>
  </si>
  <si>
    <t>O16351430002</t>
  </si>
  <si>
    <t>O16351790002</t>
  </si>
  <si>
    <t>O16353000002</t>
  </si>
  <si>
    <t>B16351610002</t>
  </si>
  <si>
    <t>B16351290002</t>
  </si>
  <si>
    <t>O16350630002</t>
  </si>
  <si>
    <t>O16350650002</t>
  </si>
  <si>
    <t>O16350770002</t>
  </si>
  <si>
    <t>B16351710002</t>
  </si>
  <si>
    <t>G07710790003</t>
  </si>
  <si>
    <t>J03424800002</t>
  </si>
  <si>
    <t>Q09914960002</t>
  </si>
  <si>
    <t>J03424780001</t>
  </si>
  <si>
    <t>O16356990002</t>
  </si>
  <si>
    <t>O16356660002</t>
  </si>
  <si>
    <t>O16356470002</t>
  </si>
  <si>
    <t>O16356390002</t>
  </si>
  <si>
    <t>O16358150002</t>
  </si>
  <si>
    <t>O16357790002</t>
  </si>
  <si>
    <t>O16357760002</t>
  </si>
  <si>
    <t>O16357600002</t>
  </si>
  <si>
    <t>O16357530002</t>
  </si>
  <si>
    <t>O16357510002</t>
  </si>
  <si>
    <t>O16357390002</t>
  </si>
  <si>
    <t>B16355270002</t>
  </si>
  <si>
    <t>B16356090002</t>
  </si>
  <si>
    <t>B16355990002</t>
  </si>
  <si>
    <t>O16355190002</t>
  </si>
  <si>
    <t>O16355770002</t>
  </si>
  <si>
    <t>O16354780002</t>
  </si>
  <si>
    <t>O16354810002</t>
  </si>
  <si>
    <t>O16354830002</t>
  </si>
  <si>
    <t>G07724470004</t>
  </si>
  <si>
    <t>G07725900001</t>
  </si>
  <si>
    <t>G07726030004</t>
  </si>
  <si>
    <t>G07729460004</t>
  </si>
  <si>
    <t>T03839270001</t>
  </si>
  <si>
    <t>T03839290001</t>
  </si>
  <si>
    <t>T03839310001</t>
  </si>
  <si>
    <t>T03839330001</t>
  </si>
  <si>
    <t>T03839350001</t>
  </si>
  <si>
    <t>T03839370001</t>
  </si>
  <si>
    <t>T03839390001</t>
  </si>
  <si>
    <t>T03839410001</t>
  </si>
  <si>
    <t>T03839430001</t>
  </si>
  <si>
    <t>T03839450001</t>
  </si>
  <si>
    <t>T03839470001</t>
  </si>
  <si>
    <t>T03839490001</t>
  </si>
  <si>
    <t>T03839510001</t>
  </si>
  <si>
    <t>T03839530001</t>
  </si>
  <si>
    <t>T03839550001</t>
  </si>
  <si>
    <t>T03839570001</t>
  </si>
  <si>
    <t>T03839590001</t>
  </si>
  <si>
    <t>T03839610001</t>
  </si>
  <si>
    <t>T03839630001</t>
  </si>
  <si>
    <t>T03839650001</t>
  </si>
  <si>
    <t>T03839670001</t>
  </si>
  <si>
    <t>T03839690001</t>
  </si>
  <si>
    <t>T03839710001</t>
  </si>
  <si>
    <t>T03839730001</t>
  </si>
  <si>
    <t>T03839750001</t>
  </si>
  <si>
    <t>T03839770001</t>
  </si>
  <si>
    <t>T03839790001</t>
  </si>
  <si>
    <t>T03839810001</t>
  </si>
  <si>
    <t>T03839830001</t>
  </si>
  <si>
    <t>T03839850001</t>
  </si>
  <si>
    <t>T03839870001</t>
  </si>
  <si>
    <t>T03839890001</t>
  </si>
  <si>
    <t>T03839910001</t>
  </si>
  <si>
    <t>T03839930001</t>
  </si>
  <si>
    <t>T03839950001</t>
  </si>
  <si>
    <t>T03839970001</t>
  </si>
  <si>
    <t>T03839990001</t>
  </si>
  <si>
    <t>T03840010001</t>
  </si>
  <si>
    <t>T03840030001</t>
  </si>
  <si>
    <t>T03840050001</t>
  </si>
  <si>
    <t>T03840070001</t>
  </si>
  <si>
    <t>T03840090001</t>
  </si>
  <si>
    <t>T03840110001</t>
  </si>
  <si>
    <t>T03840130001</t>
  </si>
  <si>
    <t>T03840150001</t>
  </si>
  <si>
    <t>T03840170001</t>
  </si>
  <si>
    <t>T03840190001</t>
  </si>
  <si>
    <t>T03840210001</t>
  </si>
  <si>
    <t>T03840230001</t>
  </si>
  <si>
    <t>T03840250001</t>
  </si>
  <si>
    <t>T03840270001</t>
  </si>
  <si>
    <t>T03840290001</t>
  </si>
  <si>
    <t>T03840310001</t>
  </si>
  <si>
    <t>T03840330001</t>
  </si>
  <si>
    <t>T03840350001</t>
  </si>
  <si>
    <t>T03840370001</t>
  </si>
  <si>
    <t>T03840390001</t>
  </si>
  <si>
    <t>T03840410001</t>
  </si>
  <si>
    <t>T03840430001</t>
  </si>
  <si>
    <t>T03840450001</t>
  </si>
  <si>
    <t>T03840470001</t>
  </si>
  <si>
    <t>T03840490001</t>
  </si>
  <si>
    <t>T03840510001</t>
  </si>
  <si>
    <t>T03840530001</t>
  </si>
  <si>
    <t>T03840550001</t>
  </si>
  <si>
    <t>T03840570001</t>
  </si>
  <si>
    <t>T03840590001</t>
  </si>
  <si>
    <t>T03840610001</t>
  </si>
  <si>
    <t>T03840630001</t>
  </si>
  <si>
    <t>T03840650001</t>
  </si>
  <si>
    <t>T03840670001</t>
  </si>
  <si>
    <t>T03840690001</t>
  </si>
  <si>
    <t>T03840710001</t>
  </si>
  <si>
    <t>T03840730001</t>
  </si>
  <si>
    <t>T03840750001</t>
  </si>
  <si>
    <t>T03840770001</t>
  </si>
  <si>
    <t>T03840790001</t>
  </si>
  <si>
    <t>T03840810001</t>
  </si>
  <si>
    <t>T03840830001</t>
  </si>
  <si>
    <t>T03840850001</t>
  </si>
  <si>
    <t>T03840870001</t>
  </si>
  <si>
    <t>T03840890001</t>
  </si>
  <si>
    <t>T03840910001</t>
  </si>
  <si>
    <t>T03840930001</t>
  </si>
  <si>
    <t>T03840950001</t>
  </si>
  <si>
    <t>T03840970001</t>
  </si>
  <si>
    <t>T03840990001</t>
  </si>
  <si>
    <t>T03841010001</t>
  </si>
  <si>
    <t>T03841030001</t>
  </si>
  <si>
    <t>T03841050001</t>
  </si>
  <si>
    <t>T03841070001</t>
  </si>
  <si>
    <t>T03841090001</t>
  </si>
  <si>
    <t>T03841110001</t>
  </si>
  <si>
    <t>T03841130001</t>
  </si>
  <si>
    <t>T03841150001</t>
  </si>
  <si>
    <t>T03841170001</t>
  </si>
  <si>
    <t>T03841190001</t>
  </si>
  <si>
    <t>T03841210001</t>
  </si>
  <si>
    <t>T03841230001</t>
  </si>
  <si>
    <t>T03841250001</t>
  </si>
  <si>
    <t>T03841270001</t>
  </si>
  <si>
    <t>T03841290001</t>
  </si>
  <si>
    <t>T03841310001</t>
  </si>
  <si>
    <t>T03841330001</t>
  </si>
  <si>
    <t>T03841350001</t>
  </si>
  <si>
    <t>S09259150001</t>
  </si>
  <si>
    <t>S09259150002</t>
  </si>
  <si>
    <t>S09259120004</t>
  </si>
  <si>
    <t>00373024105 DEPOSITO DE EFECTIVO, DEPOSITANTE: I.G.B.R.P.S.C.T.-FRANKLIN QUISPE-JOSE POMA, CONCEPTO: DEVOLUCION SALDO POR EJCUCION DE PROYECTO, CUENTA DE DEPOSITO: CUENTA UNICA DEL TESORO</t>
  </si>
  <si>
    <t>00099021001 DEPOSITO DE EFECTIVO, DEPOSITANTE: MARIA BARRETA CHOQUE, CONCEPTO: REVERSION DE BOLETA DE HABER MENSUAL, CUENTA DE DEPOSITO: CUENTA UNICA DEL TESORO</t>
  </si>
  <si>
    <t>00086088704 DEPOSITO DE EFECTIVO, DEPOSITANTE: JUAN CARLOS SORIA MERUVIA, CONCEPTO: DEVOLUCION DE PAGO DE PASAJES, CUENTA DE DEPOSITO: CUENTA UNICA DEL TESORO</t>
  </si>
  <si>
    <t>00221012001 DEPOSITO DE EFECTIVO, DEPOSITANTE: SENARECOM, CONCEPTO: CONCEPTO DE PERDIDA DE BOLETAS DE PEAJE CORRESPONDIENTE AL MES DE ABRIL 2018, CUENTA DE DEPOSITO: CUENTA UNICA DEL TESORO</t>
  </si>
  <si>
    <t>00130012002 DEPOSITO DE EFECTIVO, DEPOSITANTE: LUIS FEDERICO MARTINEZ RETAMOZO, CONCEPTO: DEPOSITÓ GASTOS DE PEAJE VIAJE A POTOSI, CUENTA DE DEPOSITO: CUENTA UNICA DEL TESORO</t>
  </si>
  <si>
    <t>00035031101 DEP.DE CHEQ.AJENOS,RET.DE CAM.,CONCEPTO: ALQUILER MESAS, SILLAS, TARIMAS Y MANTELES PARA LAS JORNADAS ACADEMICAS UTB,DEP.: MEFP-UCPP , PROCEDENCIA: BANCO UNION S.A., CHEQUE: 1275, FECHA DE EMISION:30/05/2018</t>
  </si>
  <si>
    <t>00035031101 DEP.DE CHEQ.AJENOS,RET.DE CAM.,CONCEPTO: ARRENDAMIENTOS STANDS FERIA EXPOBODA Y EVENTOS 2018 DEL 05 AL 08 DE ABRIL 2018,DEP.: MEFP-UCPP , PROCEDENCIA: BANCO UNION S.A., CHEQUE: 1272, FECHA DE EMISION:30/05/2018</t>
  </si>
  <si>
    <t>00035031101 DEP.DE CHEQ.AJENOS,RET.DE CAM.,CONCEPTO: INGRESOS POR LA VENTA DE 5 CREDENCIALES PARA LA FERIA EXPOBODA Y EVENTOS 2018,DEP.: MEFP-UCPP , PROCEDENCIA: BANCO UNION S.A., CHEQUE: 1273, FECHA DE EMISION:30/05/2018</t>
  </si>
  <si>
    <t>00035031101 DEP.DE CHEQ.AJENOS,RET.DE CAM.,CONCEPTO: INGRESOS 50 % CONVENIO UCPP N° 04/2018 TALLER MARKETING DIGITAL CON YELL ENTERTAIMENT SRL,DEP.: MEFP-UCPP , PROCEDENCIA: BANCO UNION S.A., CHEQUE: 1274, FECHA DE EMISION:30/05/2018</t>
  </si>
  <si>
    <t>00099021001 DEP.DE CHEQ.AJENOS,RET.DE CAM.,CONCEPTO: GIRO; RIOS ROCHA EDWIN RONALD,DEP.: BANCO UNION S.A. , PROCEDENCIA: BANCO UNION S.A., CHEQUE: 154507, FECHA DE EMISION:01/06/2018</t>
  </si>
  <si>
    <t>PAGO A IDA PRÉSTAMO 4923-BO VCTO. 01-06-2018 POR CUENTA DE TGN , NTI. 010821 VALOR 01-06-2018 INTERESES USD 196.306,46 CTA. 3987 CUENTA UNICA DEL TESORO-3987 LIB. 00099021001 REF.: COMISIONES BANCARIAS</t>
  </si>
  <si>
    <t>||TRANSFERENCIA DE FONDOS S/G. FORMULARIO, CITE' BUN322/18 DE LA FECHA. (HRE-TSO-2839). PARA EL PROYECTO "EQUIPO DE COMPUTADORAS PORTÁTILES KUASS PARA ESTABLECIMIENTOS DE SECUNDARIA EN EL MUNICIPIO DE SUCRE. A SOLICITUD DEL G.A.M. DE SUCRE; LIBRETA 00041014401 MDPYEP REVOLUCIÓN TECNOLOGICA EN EDUCACIÓN; BUN</t>
  </si>
  <si>
    <t>TRANSFERENCIA RECIBIDA DEL EXTERIOR SEGÚN MENSAJES SWIFT Nos. 7717-7708 (REM.EXT.) DE FECHA 01-06-2018 POR DESEMBOLSO DE OPEP PRÉSTAMO 1653-P WA NO. 9 OFID LOAN 1653P FOURH LIBRETA N° 00291012002 ABC-RECURSOS PROPIOS REF.: UTILES DE ESCRITORIO</t>
  </si>
  <si>
    <t>TRANSFERENCIA RECIBIDA DEL EXTERIOR SEGÚN MENSAJES SWIFT Nos. 07719-07710 (REM.EXT.) DE FECHA 01-06-2018 POR DESEMBOLSO DE BID PRÉSTAMO 3385/BL-BO REQ 0013 OPS0201823021A LIBRETA N° 00291012002 ABC-RECURSOS PROPIOS REF.: UTILES DE ESCRITORIO</t>
  </si>
  <si>
    <t>TRANSFERENCIA RECIBIDA DEL EXTERIOR SEGÚN MENSAJES SWIFT Nos. 07718-07709 (REM.EXT.) DE FECHA 01-06-2018 POR DESEMBOLSO DE BID PRÉSTAMO 3385/BL-BO REQ 0013 OPS0201823021A LIBRETA N° 00291012002 ABC-RECURSOS PROPIOS REF.: UTILES DE ESCRITORIO</t>
  </si>
  <si>
    <t>||COBRO UTILES DE ESCRITORIO POR TRANSFERENCIA DE FONDOS SEGÚN COMPROBANTE N°S-923448 DE LA FECHA SEGUN NOTA ABC/GNA/SAF/ATE/2018-1403 DE FECHA 30-05-2018, POR DESEMBOLSO DE FONPLATA PRESTAMO BOL-23/2014, VALOR 30-05-2018 LIBRETA N° 00291012002 ABC-RECURSOS PROPIOS REF.: UTILES DE ESCRITORIO</t>
  </si>
  <si>
    <t>00099021001 DEPOSITO DE EFECTIVO, DEPOSITANTE: ESTEBAN TICONA ESPINOZA, CONCEPTO: DOBLE PERCEPCION, CUENTA DE DEPOSITO: CUENTA UNICA DEL TESORO</t>
  </si>
  <si>
    <t>00099021001 DEPOSITO DE EFECTIVO, DEPOSITANTE: GERONIMO MAYTA ROMERO C.I. 2045764 LP, CONCEPTO: CONVENIO DE PAGO POR COBRO INDEBIDO N°029-17, CUENTA DE DEPOSITO: CUENTA UNICA DEL TESORO</t>
  </si>
  <si>
    <t>00086088704 DEPOSITO DE EFECTIVO, DEPOSITANTE: UD.SUSTENTAR - ALFREDO COPARI YUJRA, CONCEPTO: DEVOLUCION DE PAGO DE PASAJES, CUENTA DE DEPOSITO: CUENTA UNICA DEL TESORO</t>
  </si>
  <si>
    <t>00099021001 DEPOSITO DE EFECTIVO, DEPOSITANTE: NATALIA E. CHUQUIMIA GUZMAN VDA DE VILLARROEL, CONCEPTO: DEVOLUCION COBRO INDEBIDO SENASIR, CUENTA DE DEPOSITO: CUENTA UNICA DEL TESORO</t>
  </si>
  <si>
    <t>00373024105 DEPOSITO DE EFECTIVO, DEPOSITANTE: MUNICIPIO DE POROMA DEPARTAMENTO DE CHUQUISACA, CONCEPTO: DEVOLUCION, CUENTA DE DEPOSITO: CUENTA UNICA DEL TESORO</t>
  </si>
  <si>
    <t>00035031101 DEPOSITO DE EFECTIVO, DEPOSITANTE: UCPP - ENRIQUE QUISPE CALLISAYA, CONCEPTO: DEVOLUCION SALDO FONDOS EN AVANCE SEGUN NOTA MEFP/UCPP/DGE/UAF N°465/18( C-31 - 311 ), CUENTA DE DEPOSITO: CUENTA UNICA DEL TESORO</t>
  </si>
  <si>
    <t>00099021001 DEPOSITO DE EFECTIVO, DEPOSITANTE: MISAEL MIRANDA VARGAS, CONCEPTO: DOBLE PERCEPCION, CUENTA DE DEPOSITO: CUENTA UNICA DEL TESORO</t>
  </si>
  <si>
    <t>00099021001 DEPOSITO DE EFECTIVO, DEPOSITANTE: AIDA M. VDA. DE ROSSO, CONCEPTO: CONVENIO DE PAGO 009.16, CUENTA DE DEPOSITO: CUENTA UNICA DEL TESORO</t>
  </si>
  <si>
    <t>00099021001 DEPOSITO DE EFECTIVO, DEPOSITANTE: MINISTERIO DE LA PRESIDENCIA, CONCEPTO: PRORROGA NOCRE, CUENTA DE DEPOSITO: CUENTA UNICA DEL TESORO</t>
  </si>
  <si>
    <t>00373024105 DEPOSITO DE EFECTIVO, DEPOSITANTE: FONDO DESARROLLO INDIGENA F.D.I., CONCEPTO: DEVOLUCION AL PROYECTO 10064, CUENTA DE DEPOSITO: CUENTA UNICA DEL TESORO</t>
  </si>
  <si>
    <t>00099021001 DEPOSITO DE EFECTIVO, DEPOSITANTE: JUAN MAMANI LUQUE, CONCEPTO: DEVOLUCION DE MES DE ABRIL, CUENTA DE DEPOSITO: CUENTA UNICA DEL TESORO</t>
  </si>
  <si>
    <t>00086031101 DEPOSITO DE EFECTIVO, DEPOSITANTE: SERNAP GARY VINKA ROCHA GOYTIA C.I. 3435232 LP, CONCEPTO: TELAS, CUENTA DE DEPOSITO: CUENTA UNICA DEL TESORO</t>
  </si>
  <si>
    <t>00086031101 DEPOSITO DE EFECTIVO, DEPOSITANTE: SERNAP GARY VINKA ROCHA GOYTIA C.I. 3435232 LP, CONCEPTO: IMPRENTA, CUENTA DE DEPOSITO: CUENTA UNICA DEL TESORO</t>
  </si>
  <si>
    <t>00099021001 DEPOSITO DE EFECTIVO, DEPOSITANTE: GROVER YONNY CHOQUE QUUISPE, CONCEPTO: REVERSION, CUENTA DE DEPOSITO: CUENTA UNICA DEL TESORO</t>
  </si>
  <si>
    <t>00099021001 DEPOSITO DE EFECTIVO, DEPOSITANTE: CECILIA FLORES DE CEÑI, CONCEPTO: COBRO INDEBIDO DE SENASIR DE MES DE JUNIO, CUENTA DE DEPOSITO: CUENTA UNICA DEL TESORO</t>
  </si>
  <si>
    <t>00099021001 DEPOSITO DE EFECTIVO, DEPOSITANTE: RUPERTO CHURATA MAMANI, CONCEPTO: COBRO INDEBIDO, CUENTA DE DEPOSITO: CUENTA UNICA DEL TESORO</t>
  </si>
  <si>
    <t>00099021001 DEPOSITO DE EFECTIVO, DEPOSITANTE: FELICIANO HUANCA LAURA, CONCEPTO: CONVENIO DE PAGO POR COBRO INDEBIDO 1RA CUOTA, CUENTA DE DEPOSITO: CUENTA UNICA DEL TESORO</t>
  </si>
  <si>
    <t>00099021001 DEPOSITO DE EFECTIVO, DEPOSITANTE: JHOSSETT ELIANA CASTILLO MENDOZA, CONCEPTO: DEVOLUCION SUBSIDIO UNIVERSAL, CUENTA DE DEPOSITO: CUENTA UNICA DEL TESORO</t>
  </si>
  <si>
    <t>00099021001 DEPOSITO DE EFECTIVO, DEPOSITANTE: ESAURA HILDA MATIAS CONDORI, CONCEPTO: REVERSION DEL MES DE MAYO POR COBRO INDEBIDO, CUENTA DE DEPOSITO: CUENTA UNICA DEL TESORO</t>
  </si>
  <si>
    <t>00099021001 DEPOSITO DE EFECTIVO, DEPOSITANTE: JUAN CARLOS PACAJES FIGUEROA, CONCEPTO: DEVOLUCION DE COMBUSTIBLE, CUENTA DE DEPOSITO: CUENTA UNICA DEL TESORO</t>
  </si>
  <si>
    <t>00373024105 DEPOSITO DE EFECTIVO, DEPOSITANTE: PROY. CARPAS SOLARES DE 15 AYLLUS-CAQUIAVIRI LP, CONCEPTO: DEVOLUCION SALDO DE PROYECTO, CUENTA DE DEPOSITO: CUENTA UNICA DEL TESORO</t>
  </si>
  <si>
    <t>00099021001 DEP.DE CHEQ.AJENOS,RET.DE CAM.,CONCEPTO: PAGO INCAPACIDADES TEMPORALES (REEMBOLSO) MINISTERIO DE ECONOMIA FINANZAS PUBLICAS,DEP.: CAJA NACIONAL DE SALUD , PROCEDENCIA: BANCO UNION S.A., CHEQUE: 15660, FECHA DE EMISION:05/06/2018</t>
  </si>
  <si>
    <t>00099021001 DEP.DE CHEQ.AJENOS,RET.DE CAM.,CONCEPTO: SALDOS NO EJECUTADOS 2018 SOCORROS Y ALIMENTACION FUENTE 10,DEP.: MINISTERIO DE DEFENSA , PROCEDENCIA: BANCO UNION S.A., CHEQUE: 19503, FECHA DE EMISION:29/05/2018</t>
  </si>
  <si>
    <t>00099021001 DEP.DE CHEQ.AJENOS,RET.DE CAM.,CONCEPTO: DEVOLUCION DE CC NO COBRADO FEBRERO 2018,DEP.: LA VITALICIA SEGUROS Y REASEGUROS DE VIDA S.A. , PROCEDENCIA: BANCO BISA S.A., CHEQUE: 46482, FECHA DE EMISION:05/06/2018</t>
  </si>
  <si>
    <t>00099021001 DEP.DE CHEQ.AJENOS,RET.DE CAM.,CONCEPTO: SALDOS NO EJECUTADOS 2018 ALIMENTACION FUENTE 10,DEP.: MINISTERIO DE DEFENSA , PROCEDENCIA: BANCO UNION S.A., CHEQUE: 137, FECHA DE EMISION:29/05/2018</t>
  </si>
  <si>
    <t>VENTA DE DIVISAS CON TRANSFERENCIA DE FONDOS A SOLICITUD DE EMPRESA PUBLICA PRODUCTIVA CARTONES DE BOLIVIA-CARTONBOL SEGUN SOLICITUD 5133 REF: TRANSFERENCIA DE RECURSOS AL EXTERIOR AL BCB, PARA LA EMPRESA PG PAPER COMPANY LTD. POR LA ADQUISICION DE PAPEL WITE TOP VIRGEN, PARA LA PRODUCCION DE CARTON LIB. 00576012001 CARTONBOL</t>
  </si>
  <si>
    <t>VENTA DE DIVISAS CON TRANSFERENCIA DE FONDOS A SOLICITUD DE MINISTERIO DE DEFENSA SEGUN SOLICITUD 5129 REF: PAGO A EMPRESA CLASSIC 400 HOLDINGS LLC POR GARANTIA DE ARRENDAMIENTO DE MOTOR PARA AERONAVE DE EP TAM LIB. 00020011103 MINISTERIO DE DEFENSA - INGRESOS VARIOS</t>
  </si>
  <si>
    <t>||REGISTRO POR COBRO NOTIFICACION EMISION DE GARANTIA INTERNACIONAL N° 01385X (SB-R-2018-11) BS 220.- Y EMISION CBTE. CONTABLE BS50.- A/F ABEN. CGO. LIB. N°00099021001 TGN- RECURSOS ORDINARIOS REF.: AVISO EMISION GARANTI INT. N°01385X</t>
  </si>
  <si>
    <t>00099021001 DEPOSITO DE EFECTIVO, DEPOSITANTE: SANDRA MAXIMA GUERRA TITO, CONCEPTO: DEVOLUCION 1 DIA DE REFRIGERIO, CUENTA DE DEPOSITO: CUENTA UNICA DEL TESORO</t>
  </si>
  <si>
    <t>00099021001 DEPOSITO DE EFECTIVO, DEPOSITANTE: JOSE LUIS EGUIVAR S., CONCEPTO: LLAMADAS PERSONALES, CUENTA DE DEPOSITO: CUENTA UNICA DEL TESORO</t>
  </si>
  <si>
    <t>00099021001 DEPOSITO DE EFECTIVO, DEPOSITANTE: JOSE HUGO VILLARPANDO, CONCEPTO: LLAMADAS PERSONALES, CUENTA DE DEPOSITO: CUENTA UNICA DEL TESORO</t>
  </si>
  <si>
    <t>00099021001 DEPOSITO DE EFECTIVO, DEPOSITANTE: ANA PERES DIAZ, CONCEPTO: LLAMADAS PERSONALES, CUENTA DE DEPOSITO: CUENTA UNICA DEL TESORO</t>
  </si>
  <si>
    <t>00099021001 DEPOSITO DE EFECTIVO, DEPOSITANTE: JUAN CARLOS VILLARREAL, CONCEPTO: LLAMADAS PERSONALES, CUENTA DE DEPOSITO: CUENTA UNICA DEL TESORO</t>
  </si>
  <si>
    <t>00099021001 DEPOSITO DE EFECTIVO, DEPOSITANTE: LETICIA FERNANDEZ S., CONCEPTO: LLAMADAS PERSONALES, CUENTA DE DEPOSITO: CUENTA UNICA DEL TESORO</t>
  </si>
  <si>
    <t>00099021001 DEPOSITO DE EFECTIVO, DEPOSITANTE: PABLO TEJERINA M., CONCEPTO: LLAMADAS PERSONALES, CUENTA DE DEPOSITO: CUENTA UNICA DEL TESORO</t>
  </si>
  <si>
    <t>00099021001 DEPOSITO DE EFECTIVO, DEPOSITANTE: JOSE MIGUEL RODRIGUEZ ARGOLLO, CONCEPTO: DEVOLUCION DE DINERO DE HABER MENSUAL, CUENTA DE DEPOSITO: CUENTA UNICA DEL TESORO</t>
  </si>
  <si>
    <t>00099021001 DEPOSITO DE EFECTIVO, DEPOSITANTE: NANCY NAYMA HUANCA CALLE DE AREQUIPA, CONCEPTO: REPOSICION DE LLAMADAS PERSONALES REALIZADAS EN EL MES DE AGOSTO 2017, CUENTA DE DEPOSITO: CUENTA UNICA DEL TESORO</t>
  </si>
  <si>
    <t>00373024105 DEPOSITO DE EFECTIVO, DEPOSITANTE: WILSON RODRIGUEZ VINAYA, CONCEPTO: DEVOLUCION COSTO ADQUISICION FRAMEWORK, CUENTA DE DEPOSITO: CUENTA UNICA DEL TESORO</t>
  </si>
  <si>
    <t>00099021001 DEPOSITO DE EFECTIVO, DEPOSITANTE: LIMVER PATZI CHURQUI, CONCEPTO: REVERSION DE BOLETA DE HABER MENSUAL, CUENTA DE DEPOSITO: CUENTA UNICA DEL TESORO</t>
  </si>
  <si>
    <t>00099021001 DEPOSITO DE EFECTIVO, DEPOSITANTE: ELOINA CALLEJAS DE BURGOA, CONCEPTO: DEVOLUCION POR DOBLE PERCEPCION, CUENTA DE DEPOSITO: CUENTA UNICA DEL TESORO</t>
  </si>
  <si>
    <t>00099021001 DEPOSITO DE EFECTIVO, DEPOSITANTE: MEGDONIO TADEO ROCHA VARGAS, CONCEPTO: REVERSION DE BOLETA DE HABER MENSUAL ( ABRIL ), CUENTA DE DEPOSITO: CUENTA UNICA DEL TESORO</t>
  </si>
  <si>
    <t>00099021001 DEPOSITO DE EFECTIVO, DEPOSITANTE: LOURDES ALIAGA ZAPATA, CONCEPTO: DOBLE PERCEPCION DEL MES DE JUNIO 2018, CUENTA DE DEPOSITO: CUENTA UNICA DEL TESORO</t>
  </si>
  <si>
    <t>00099021001 DEPOSITO DE EFECTIVO, DEPOSITANTE: MEGDONIO TADEO ROCHA VARGAS, CONCEPTO: REVERSION DE BOLETA DE HABER MENSUAL (MAYO), CUENTA DE DEPOSITO: CUENTA UNICA DEL TESORO</t>
  </si>
  <si>
    <t>00099021001 DEPOSITO DE EFECTIVO, DEPOSITANTE: POLICIA BOLIVIANA, CONCEPTO: DEVOLUCION, CUENTA DE DEPOSITO: CUENTA UNICA DEL TESORO</t>
  </si>
  <si>
    <t>00099021001 DEPOSITO DE EFECTIVO, DEPOSITANTE: JUAN CARLOS CARDONA RIVAS, CONCEPTO: DEVOLUCION DE REFRIGERIOS AL MES DE MARZO DE 2017, A LA UCPP DEL MEFP, CUENTA DE DEPOSITO: CUENTA UNICA DEL TESORO</t>
  </si>
  <si>
    <t>00373024105 DEPOSITO DE EFECTIVO, DEPOSITANTE: ISABEL COLQUE DE MAMANI, CONCEPTO: INTERESES, CUENTA DE DEPOSITO: CUENTA UNICA DEL TESORO</t>
  </si>
  <si>
    <t>00099021001 DEPOSITO DE EFECTIVO, DEPOSITANTE: RENE MIGUEL IBAÑEZ TROCHE, CONCEPTO: DEVOLUCION DE VIATICOS, CUENTA DE DEPOSITO: CUENTA UNICA DEL TESORO</t>
  </si>
  <si>
    <t>00291012009 DEP.DE CHEQ.AJENOS,RET.DE CAM.,CONCEPTO: EJECUCION DE GARANTIA DE LA EMP. INGLOBOL S.A. MANT PERIODICO CHARAZANI-APOLO,DEP.: ADMINISTRADORA BOLIVIANA DE CARRETERAS , PROCEDENCIA: BANCO GANADERO S.A., CHEQUE: 536858, FECHA DE EMISION:23/05/2018</t>
  </si>
  <si>
    <t>00099021001 DEPOSITO DE EFECTIVO, DEPOSITANTE: JOSE ANTONIO SILVA MIER, CONCEPTO: DEVOLUCION EXCEDENTE REMUNERACION MAXIMA PERMITIDA JUNIO-2017 (U.T.O), CUENTA DE DEPOSITO: CUENTA UNICA DEL TESORO</t>
  </si>
  <si>
    <t>00099021001 DEPOSITO DE EFECTIVO, DEPOSITANTE: JOSE ANTONIO SILVA MIER, CONCEPTO: DEVOLUCION EXCEDENTE REMUNERACION MAXIMA PERMITIDA MAYO-2017 (U.T.O), CUENTA DE DEPOSITO: CUENTA UNICA DEL TESORO</t>
  </si>
  <si>
    <t>00099021001 DEPOSITO DE EFECTIVO, DEPOSITANTE: JOSE ANTONIO SILVA MIER, CONCEPTO: DEVOLUCION EXCEDENTE REMUNERACION MAXIMA PERMITIDA ABRIL-2017 (U.T.O), CUENTA DE DEPOSITO: CUENTA UNICA DEL TESORO</t>
  </si>
  <si>
    <t>00099021001 DEPOSITO DE EFECTIVO, DEPOSITANTE: JOSE ANTONIO SILVA MIER, CONCEPTO: DEVOLUCION EXCEDENTE REMUNERACION MAXIMA PERMITIDA MARZO-2017 (U.T.O), CUENTA DE DEPOSITO: CUENTA UNICA DEL TESORO</t>
  </si>
  <si>
    <t>00099021001 DEPOSITO DE EFECTIVO, DEPOSITANTE: JOSE ANTONIO SILVA MIER, CONCEPTO: DEVOLUCION EXCEDENTE REMUNERACION MAXIMA PERMITIDA FEBRERO-2017 (U.T.O), CUENTA DE DEPOSITO: CUENTA UNICA DEL TESORO</t>
  </si>
  <si>
    <t>00099021001 DEPOSITO DE EFECTIVO, DEPOSITANTE: JOSE ANTONIO SILVA MIER, CONCEPTO: DEVOLUCION EXCEDENTE REMUNERACION MAXIMA PERMITIDA ENERO-2017 (U.T.O), CUENTA DE DEPOSITO: CUENTA UNICA DEL TESORO</t>
  </si>
  <si>
    <t>00099021001 DEPOSITO DE EFECTIVO, DEPOSITANTE: MARIO DURAN, CONCEPTO: REVERSION SALDO NO EJECUTADO, CUENTA DE DEPOSITO: CUENTA UNICA DEL TESORO</t>
  </si>
  <si>
    <t>00373024105 DEPOSITO DE EFECTIVO, DEPOSITANTE: FONDO DESARROLLO INDIGENA F.D.I., CONCEPTO: IMPLEMENTACION CONTROL DE GANADO VACUNO LECHERO EN LA COM. CAMPESINA PERU RIO APERE,PROV YACUMA BENI, CUENTA DE DEPOSITO: CUENTA UNICA DEL TESORO</t>
  </si>
  <si>
    <t>00099021001 DEPOSITO DE EFECTIVO, DEPOSITANTE: VICTORIA CARMEN RIVAS VDA DE COCHI, CONCEPTO: DEVOLUCION DE COBRO INDEBIDO POR NUEVAS NUPCIAS, CUENTA DE DEPOSITO: CUENTA UNICA DEL TESORO</t>
  </si>
  <si>
    <t>00099021001 DEPOSITO DE EFECTIVO, DEPOSITANTE: EDIFICIO CONAVI COOPROPIETARIOS, CONCEPTO: PAGO EPSAS - MARZO - 2018, CUENTA DE DEPOSITO: CUENTA UNICA DEL TESORO</t>
  </si>
  <si>
    <t>00099021001 DEPOSITO DE EFECTIVO, DEPOSITANTE: EDIFICIO CONAVI COOPROPIETARIOS, CONCEPTO: PAGO EPSAS - ABRIL - 2018, CUENTA DE DEPOSITO: CUENTA UNICA DEL TESORO</t>
  </si>
  <si>
    <t>00099021001 DEPOSITO DE EFECTIVO, DEPOSITANTE: NOLBERTO SULLCANI QUISPE, CONCEPTO: REVERSION, CUENTA DE DEPOSITO: CUENTA UNICA DEL TESORO</t>
  </si>
  <si>
    <t>00099021001 DEPOSITO DE EFECTIVO, DEPOSITANTE: EDUARDO BACARREZA MAMANI, CONCEPTO: DEVOLUCION DE GASTOS NO EJECUTADOS DE PASAJE, CUENTA DE DEPOSITO: CUENTA UNICA DEL TESORO</t>
  </si>
  <si>
    <t>00099021001 DEPOSITO DE EFECTIVO, DEPOSITANTE: REYNALDO GONZALO GONZALES GRAFF, CONCEPTO: DEVOLUCION DE GASTOS NO EJECUTADOS DE PASAJE, CUENTA DE DEPOSITO: CUENTA UNICA DEL TESORO</t>
  </si>
  <si>
    <t>00099021001 DEPOSITO DE EFECTIVO, DEPOSITANTE: DANIEL FERNANDO SALAZAR ROJAS, CONCEPTO: DEVOLUCION DE VIATICOS, CUENTA DE DEPOSITO: CUENTA UNICA DEL TESORO</t>
  </si>
  <si>
    <t>00099021001 DEPOSITO DE EFECTIVO, DEPOSITANTE: MANUEL ALVARO TRUJILLO BALBOA, CONCEPTO: DEVOLUCION DE VIATICOS, CUENTA DE DEPOSITO: CUENTA UNICA DEL TESORO</t>
  </si>
  <si>
    <t>00099021001 DEPOSITO DE EFECTIVO, DEPOSITANTE: JORGE CHUNGARA MONTAÑO, CONCEPTO: COMPROMISO DE DEVOLUCION DE DEUDA, CUENTA DE DEPOSITO: CUENTA UNICA DEL TESORO</t>
  </si>
  <si>
    <t>00099021001 DEPOSITO DE EFECTIVO, DEPOSITANTE: FELIX CARDENAS AGUILAR, CONCEPTO: DEVOLUCION DE VIATICOS, CUENTA DE DEPOSITO: CUENTA UNICA DEL TESORO</t>
  </si>
  <si>
    <t>00099021001 DEPOSITO DE EFECTIVO, DEPOSITANTE: AGENCIA NACIONAL DE HIDROCARBUROS, CONCEPTO: PAGO POR REPOSICION DE LLAMADAS DE LA DCD, CUENTA DE DEPOSITO: CUENTA UNICA DEL TESORO</t>
  </si>
  <si>
    <t>00099021001 DEPOSITO DE EFECTIVO, DEPOSITANTE: CARLOS ALBERTO PERALTA AGUIRRE, CONCEPTO: DEVOLUCION DE FONDOS EN AVANCE, CUENTA DE DEPOSITO: CUENTA UNICA DEL TESORO</t>
  </si>
  <si>
    <t>00099021001 DEPOSITO DE EFECTIVO, DEPOSITANTE: JOSE ANTONIO SILVA MIER, CONCEPTO: DEVOLUCION EXCEDENTE REMUNERACION MAXIMA PERMITIDA AGOSTO-2017 (U.T.O), CUENTA DE DEPOSITO: CUENTA UNICA DEL TESORO</t>
  </si>
  <si>
    <t>00099021001 DEPOSITO DE EFECTIVO, DEPOSITANTE: JOSE ANTONIO SILVA MIER, CONCEPTO: DEVOLUCION EXCEDENTE REMUNERACION MAXIMA PERMITIDA JULIO-2017 (U.T.O), CUENTA DE DEPOSITO: CUENTA UNICA DEL TESORO</t>
  </si>
  <si>
    <t>00020041101 DEPOSITO DE EFECTIVO, DEPOSITANTE: SARZURI LOPEZ BRAYAN  C.I.  9966503  LP., CONCEPTO: REVERSION PAGO RENUMERACIONES CONSULTORES DE LINEA PREV. 1259, CUENTA DE DEPOSITO: CUENTA UNICA DEL TESORO</t>
  </si>
  <si>
    <t>00020041101 DEPOSITO DE EFECTIVO, DEPOSITANTE: FLORES BALDERRAMA ELMER EDWIN  C.I.  9391199 CBBA, CONCEPTO: REVERSION PAGO RENUMERACIONES CONSULTORES DE LINEA PREV. 1259, CUENTA DE DEPOSITO: CUENTA UNICA DEL TESORO</t>
  </si>
  <si>
    <t>00020041101 DEPOSITO DE EFECTIVO, DEPOSITANTE: LECOÑA GUTIERREZ CARMEN C.I.  9921215  LP., CONCEPTO: REVERSION PAGO RENUMERACIONES CONSULTORES DE LINEA PREV. 1259, CUENTA DE DEPOSITO: CUENTA UNICA DEL TESORO</t>
  </si>
  <si>
    <t>00020041101 DEPOSITO DE EFECTIVO, DEPOSITANTE: VILLA HUAYNOCA KEVIN DANIEL  C.I. 7078805  LP., CONCEPTO: REVERSION PAGO RENUMERACIONES CONSULTORES DE LINEA PREV. 1259, CUENTA DE DEPOSITO: CUENTA UNICA DEL TESORO</t>
  </si>
  <si>
    <t>00099021001 DEPOSITO DE EFECTIVO, DEPOSITANTE: ANA TURLANDA ALVAREZ VARGAS, CONCEPTO: DEVOLUCION POR DOBLE PERCEPCION, CUENTA DE DEPOSITO: CUENTA UNICA DEL TESORO</t>
  </si>
  <si>
    <t>00099021001 DEPOSITO DE EFECTIVO, DEPOSITANTE: MARIA ESTHER HINOJOSA GARCIA, CONCEPTO: DESCARGO DE LLAMADAS, CUENTA DE DEPOSITO: CUENTA UNICA DEL TESORO</t>
  </si>
  <si>
    <t>00099021001 DEPOSITO DE EFECTIVO, DEPOSITANTE: JANNETT ROXANA TAPIA SAINZ DE SALGUERO, CONCEPTO: REPOSICION DE LLAMADAS PERSONALES ANH, CUENTA DE DEPOSITO: CUENTA UNICA DEL TESORO</t>
  </si>
  <si>
    <t>00099021001 DEPOSITO DE EFECTIVO, DEPOSITANTE: JORGE LUIS GONZALES SAKAMOTO, CONCEPTO: REPOSICION DE LLAMADAS PERSONALES ANH, CUENTA DE DEPOSITO: CUENTA UNICA DEL TESORO</t>
  </si>
  <si>
    <t>00020041101 DEPOSITO DE EFECTIVO, DEPOSITANTE: CAMBARA FLORES VIVIANA  C.I.  7855329  S.C., CONCEPTO: REVERSION PAGO RENUMERACIONES CONSULTORES DE LINEA PREV. 1259, CUENTA DE DEPOSITO: CUENTA UNICA DEL TESORO</t>
  </si>
  <si>
    <t>00099021001 DEP.DE CHEQ.AJENOS,RET.DE CAM.,CONCEPTO: FLORES APALA ROLY,DEP.: BANCO UNION , PROCEDENCIA: BANCO UNION S.A., CHEQUE: 154514, FECHA DE EMISION:07/06/2018</t>
  </si>
  <si>
    <t>00099021001 DEP.DE CHEQ.AJENOS,RET.DE CAM.,CONCEPTO: MENDOZA FERNANDEZ LUZ MARLHIN,DEP.: BANCO UNION , PROCEDENCIA: BANCO UNION S.A., CHEQUE: 154515, FECHA DE EMISION:07/06/2018</t>
  </si>
  <si>
    <t>00099021001 DEP.DE CHEQ.AJENOS,RET.DE CAM.,CONCEPTO: FLORES PASTOR MARIA ELENA,DEP.: BANCO UNION , PROCEDENCIA: BANCO UNION S.A., CHEQUE: 154516, FECHA DE EMISION:07/06/2018</t>
  </si>
  <si>
    <t>00099021001 DEP.DE CHEQ.AJENOS,RET.DE CAM.,CONCEPTO: APAZA GARCIA ELSA,DEP.: BANCO UNION , PROCEDENCIA: BANCO UNION S.A., CHEQUE: 154517, FECHA DE EMISION:07/06/2018</t>
  </si>
  <si>
    <t>00099021001 DEP.DE CHEQ.AJENOS,RET.DE CAM.,CONCEPTO: MARIA LUISA NOGALES PEÑA,DEP.: BANCO UNION , PROCEDENCIA: BANCO UNION S.A., CHEQUE: 154518, FECHA DE EMISION:07/06/2018</t>
  </si>
  <si>
    <t>00099021001 DEP.DE CHEQ.AJENOS,RET.DE CAM.,CONCEPTO: SENTELICES MIRIAM GLORIA GONZALES DE,DEP.: BANCO UNION , PROCEDENCIA: BANCO UNION S.A., CHEQUE: 154519, FECHA DE EMISION:07/06/2018</t>
  </si>
  <si>
    <t>00099021001 DEP.DE CHEQ.AJENOS,RET.DE CAM.,CONCEPTO: SENTELICES MIRIAM GLORIA GONZALES DE,DEP.: BANCO UNION , PROCEDENCIA: BANCO UNION S.A., CHEQUE: 154520, FECHA DE EMISION:07/06/2018</t>
  </si>
  <si>
    <t>00099021001 DEP.DE CHEQ.AJENOS,RET.DE CAM.,CONCEPTO: MAMANI CONDORI ISMAEL,DEP.: BANCO UNION , PROCEDENCIA: BANCO UNION S.A., CHEQUE: 154521, FECHA DE EMISION:07/06/2018</t>
  </si>
  <si>
    <t>00099021001 DEP.DE CHEQ.AJENOS,RET.DE CAM.,CONCEPTO: MAMANI CONDORI ISMAEL,DEP.: BANCO UNION , PROCEDENCIA: BANCO UNION S.A., CHEQUE: 154522, FECHA DE EMISION:07/06/2018</t>
  </si>
  <si>
    <t>00373024101 DEP.DE CHEQ.AJENOS,RET.DE CAM.,CONCEPTO: F.D.I.-DEVOLUCION INCAPACIDAD TEMPORAL-MARZO/2018,DEP.: CAJA PETROLERA DE SALUD , PROCEDENCIA: BANCO UNION S.A., CHEQUE: 13411, FECHA DE EMISION:07/06/2018</t>
  </si>
  <si>
    <t>00099021001 DEPOSITO DE EFECTIVO, DEPOSITANTE: LUIS MARIN AGUILAR CHOQUE, CONCEPTO: DEVOLUCION DE GASTOS NO EJECUTADOS DE PASAJE, CUENTA DE DEPOSITO: CUENTA UNICA DEL TESORO</t>
  </si>
  <si>
    <t>||AMPLIACION DE VALIDEZ 0,15% S/USD68.700,15.-POR 107 DIAS,REEMB.GSTS.COMUNICACION BS220.-Y EMISION COMP.CONTABLE BS50.-,S/G NOTA DGAF.STRIA.GRAL.Nº294/18,05/06/18.REF.:I-2018-03 P/C ARMADA BOLIVIANA A/F ZODIAC MILPRO INTERNATIONAL. LIB.0020051101 MINDEF-ARMADA BOLIVIANA VARIOS REF.:COMISION AMPL.VALIDEZ LC I-2018-03</t>
  </si>
  <si>
    <t>VENTA DE DIVISAS CON TRANSFERENCIA DE FONDOS A SOLICITUD DE YACIMIENTOS PETROLIFEROS FISCALES BOLIVIANOS SEGUN SOLICITUD 5169 REF: PAGO A LA EMPRESA PARADIGM GEOPHYSICAL BV POR LA ADQUISICION DE LICENCIA DE SOFTWARE SKUA PARA LA GERH SEGUN ORDEN DE PAGO CITE N GTIC DSOC 3 LIB. 00513012003 LBP-YPFB (2011349681373)</t>
  </si>
  <si>
    <t>De: 00163012002 TRANSFERENCIA A SOLICITUD DE ANH S/G NOTA ANH 9603 DAF 1932/2018, ENCUMPLIMIENTO A LA LEY N 3058 ART. 112 y 142 (Fondo de Ayuda Interna al Desarrollo Nacional) y D.S 1996 ART. 73 (Crea FONGAS)- H.R. 6-16459-R</t>
  </si>
  <si>
    <t>De: 00163012002 TRANSFERENCIA A SOLICITUD DE ANH S/G NOTA ANH 9771 DAF 1959/2018, ENCUMPLIMIENTO A LA LEY N 3058 ART. 112 y 142 (Fondo de Ayuda Interna al Desarrollo Nacional) y D.S 1996 ART. 73 (Crea FONGAS)- H.R. 6-16458-R</t>
  </si>
  <si>
    <t>NUMERO DE LIBRETA CUT: 00099021001 OPERACIÓN E18 TRANSFERENCIA DEL SISTEMA FINANCIERO POR CUENTA DE TERCEROS A LA CUT TRANSFERENCIA DE FONDOS POR PAGO INDEBIDO - RP MAYO 2018</t>
  </si>
  <si>
    <t>NUMERO DE LIBRETA CUT: 00099021001 OPERACIÓN E18 TRANSFERENCIA DEL SISTEMA FINANCIERO POR CUENTA DE TERCEROS A LA CUT TRANSFERENCIA DE FONDOS POR PAGO ADELATADO PRA - RP MAYO 2018</t>
  </si>
  <si>
    <t>||REGISTRO POR COBRO NOTIFICACION EMISION DE GARANTIA INTERNACIONAL N°01380X ( SB-R-2018-012) BS220.- Y EMISION DE CBTE. CONTABLE BS50.- A/F ABEN CGO. LIB. N°00099021001 TGN - RECURSOS ORDINARIOS REF.: AVISO EMISION GARANTIA INT. N°01380X</t>
  </si>
  <si>
    <t>00099021001 DEPOSITO DE EFECTIVO, DEPOSITANTE: ALFREDO ALVAREZ POMA, CONCEPTO: DEVOLUCION POR COBRO-DOBLE PERCEPCION- DEVOLUCION DE DEUDA, CUENTA DE DEPOSITO: CUENTA UNICA DEL TESORO</t>
  </si>
  <si>
    <t>00373024105 DEPOSITO DE EFECTIVO, DEPOSITANTE: FONDO DE DESARROLLO INDIGENA, CONCEPTO: DEVOLUCION SALDO DE PROYECTOS, CUENTA DE DEPOSITO: CUENTA UNICA DEL TESORO</t>
  </si>
  <si>
    <t>00099021001 DEPOSITO DE EFECTIVO, DEPOSITANTE: NOEMI PINTO ALCON, CONCEPTO: DOBLE PERCEPCION, CUENTA DE DEPOSITO: CUENTA UNICA DEL TESORO</t>
  </si>
  <si>
    <t>00099021001 DEPOSITO DE EFECTIVO, DEPOSITANTE: FLORENCIA CHINO JUANIQUINA, CONCEPTO: FLORENCIA CHINO JUANIQUINA DEVOLUCION DE SUELDO MES DE MAYO, CUENTA DE DEPOSITO: CUENTA UNICA DEL TESORO</t>
  </si>
  <si>
    <t>00513722001 DEPOSITO DE EFECTIVO, DEPOSITANTE: YPFB - VICTOR MANUEL DIAZ NIÑO DE GUZMAN, CONCEPTO: DEVOLUCION DE FONDO EN AVANCE, CUENTA DE DEPOSITO: CUENTA UNICA DEL TESORO</t>
  </si>
  <si>
    <t>00099021001 DEPOSITO DE EFECTIVO, DEPOSITANTE: LILIANA CHAVEZ DE LA ROSA ENRIC, CONCEPTO: REPOSICION DE LLAMADAS PERSONALES AGENCIA NACIONAL DE HIDROCARBUROS, CUENTA DE DEPOSITO: CUENTA UNICA DEL TESORO</t>
  </si>
  <si>
    <t>00099021001 DEPOSITO DE EFECTIVO, DEPOSITANTE: INST. GEOGRAFICO MILITAR DISTGEOGRAFICO ACHACACH, CONCEPTO: REVERSION GASTOS NO EJECUTADOS PARTIDA 21600 DEL PREVENTIVO 3832, CUENTA DE DEPOSITO: CUENTA UNICA DEL TESORO</t>
  </si>
  <si>
    <t>00099021001 DEPOSITO DE EFECTIVO, DEPOSITANTE: RITA PAULINA JIMENEZ H., CONCEPTO: COBRO INDEBIDO POR NUEVAS NUPCIAS, CUENTA DE DEPOSITO: CUENTA UNICA DEL TESORO</t>
  </si>
  <si>
    <t>00099021001 DEPOSITO DE EFECTIVO, DEPOSITANTE: JUAN PABLO PATIÑO MEDRANO, CONCEPTO: DEVOLUCION POR CONCEPTO DE PASAJE AEREO, CUENTA DE DEPOSITO: CUENTA UNICA DEL TESORO</t>
  </si>
  <si>
    <t>00099021001 DEPOSITO DE EFECTIVO, DEPOSITANTE: CONCEPCION CALLISAYA FLORES, CONCEPTO: DEVOLUCION DOBLE PERCEPCION, CUENTA DE DEPOSITO: CUENTA UNICA DEL TESORO</t>
  </si>
  <si>
    <t>00099021001 DEPOSITO DE EFECTIVO, DEPOSITANTE: PEDRO JULIO FERNANDEZ TOPOCO, CONCEPTO: CONVENIO DE PAGO DE DOBLE PERCEPCION, CUENTA DE DEPOSITO: CUENTA UNICA DEL TESORO</t>
  </si>
  <si>
    <t>00099021001 DEPOSITO DE EFECTIVO, DEPOSITANTE: JOSE LIRAUZE ORTIZ, CONCEPTO: DEVOLUCION DEUDA DOBLE PERCEPCION, CUENTA DE DEPOSITO: CUENTA UNICA DEL TESORO</t>
  </si>
  <si>
    <t>00099021001 DEPOSITO DE EFECTIVO, DEPOSITANTE: YOVANA MAMANI HUAÑAPACO, CONCEPTO: REVERSION DE BOLETA DE HABER MENSUAL, CUENTA DE DEPOSITO: CUENTA UNICA DEL TESORO</t>
  </si>
  <si>
    <t>00099021001 DEPOSITO DE EFECTIVO, DEPOSITANTE: BETTY GUARACHI CATARI, CONCEPTO: DEVOLUCION DE SUELDO, CUENTA DE DEPOSITO: CUENTA UNICA DEL TESORO</t>
  </si>
  <si>
    <t>00373024105 DEPOSITO DE EFECTIVO, DEPOSITANTE: ZULEMA MAMANI MAMANI, CONCEPTO: DEVOLUCION PAGO DE FLETE DE TRANSPORTE, CUENTA DE DEPOSITO: CUENTA UNICA DEL TESORO</t>
  </si>
  <si>
    <t>00099021001 DEPOSITO DE EFECTIVO, DEPOSITANTE: LEODAN GUSTAVO CALLIZAYA MAMANI, CONCEPTO: DEVOLUCION DE HABER MENSUAL MES DE MAYO, CUENTA DE DEPOSITO: CUENTA UNICA DEL TESORO</t>
  </si>
  <si>
    <t>00373024105 DEPOSITO DE EFECTIVO, DEPOSITANTE: ZULEMA MAMANI MAMANI, CONCEPTO: DEVOLUCION DE INTERESES GENERADOS EN CUENTA BANCARIA, CUENTA DE DEPOSITO: CUENTA UNICA DEL TESORO</t>
  </si>
  <si>
    <t>00099021001 DEP.DE CHEQ.AJENOS,RET.DE CAM.,CONCEPTO: REVERSION FRACCION CASO NUA#12299431,DEP.: SEGUROS PROVIDA SA , PROCEDENCIA: BANCO NACIONAL DE BOLIVIA S.A., CHEQUE: 4350272, FECHA DE EMISION:07/06/2018</t>
  </si>
  <si>
    <t>00597019201 DEPOSITO DE EFECTIVO, DEPOSITANTE: LUIS ORLANDO FLORES VARGAS, CONCEPTO: CUENTAS POR COBRAR, CUENTA DE DEPOSITO: CUENTA UNICA DEL TESORO</t>
  </si>
  <si>
    <t>||TRANSFERENCIA A LA CUENTA UNICA DEL TESORO IMPORTES RETENIDOS A WALTER ABRAHAM PEREZ ALANDIA Y JULIO HUMEREZ QUIROZ POR REMUNERACION MAXIMA CORRESP. AL MES DE MAYO/2018 Y REINTEGRO DE FEBRERO A ABRIL/2018 - LIBRETA N° 00990201001, SEGUN DOC. ADJ. Y ROC N° 838/2018 TRANS. POR REMUNERACION MAXIMA DE WALTER ABRAHAM PEREZ ALANDIA - MAYO/2018 LIBRETA N° 00990201001</t>
  </si>
  <si>
    <t>||TRANSFERENCIA A LA CUENTA UNICA DEL TESORO IMPORTES RETENIDOS A WALTER ABRAHAM PEREZ ALANDIA Y JULIO HUMEREZ QUIROZ POR REMUNERACION MAXIMA CORRESP. AL MES DE MAYO/2018 Y REINTEGRO DE FEBRERO A ABRIL/2018 - LIBRETA N° 00990201001, SEGUN DOC. ADJ. Y ROC N° 838/2018 TRANSFERENCIA POR REMUNERACION MAXIMA DE JULIO HUMEREZ QUIROZ - MAYO/2018 LIBRETA N° 00990201001</t>
  </si>
  <si>
    <t>||TRANSFERENCIA A LA CUENTA UNICA DEL TESORO IMPORTES RETENIDOS A WALTER ABRAHAM PEREZ ALANDIA Y JULIO HUMEREZ QUIROZ POR REMUNERACION MAXIMA CORRESP. AL MES DE MAYO/2018 Y REINTEGRO DE FEBRERO A ABRIL/2018 - LIBRETA N° 00990201001, SEGUN DOC. ADJ. Y ROC N° 838/2018 TRANS. POR REM. MAXIMA DE JULIO HUMEREZ Q. - REINTEGRO FEBRERO A ABRIL/2018 LIBRETA N° 00990201001</t>
  </si>
  <si>
    <t>00373024105 DEPOSITO DE EFECTIVO, DEPOSITANTE: ELENA POMA ESPEJO, CONCEPTO: DEP DEL PROY APOYO A LA PROD DEL CULTIVO DE PAPA COMUNIDAD CAMPESINA DE NOQUERA MUNIC YUNCHARA-TARIJ, CUENTA DE DEPOSITO: CUENTA UNICA DEL TESORO</t>
  </si>
  <si>
    <t>00099021001 DEPOSITO DE EFECTIVO, DEPOSITANTE: JORGE ILLANES  USTARES, CONCEPTO: DOBLE PERCEPCION, CUENTA DE DEPOSITO: CUENTA UNICA DEL TESORO</t>
  </si>
  <si>
    <t>00099021001 DEPOSITO DE EFECTIVO, DEPOSITANTE: JIMENA MIRIAM MAMANI AYALA, CONCEPTO: TOPE SALARIAL MES DE MAYO/2018, CUENTA DE DEPOSITO: CUENTA UNICA DEL TESORO</t>
  </si>
  <si>
    <t>00099021001 DEPOSITO DE EFECTIVO, DEPOSITANTE: MIGUEL ANGEL CENTELLAS TERCEROS, CONCEPTO: DEVOLUCION SUELDOS, CUENTA DE DEPOSITO: CUENTA UNICA DEL TESORO</t>
  </si>
  <si>
    <t>00099021001 DEP.DE CHEQ.AJENOS,RET.DE CAM.,CONCEPTO: DEVOLUCION DE RECURSOS DE CUENTAS POR COBRAR,DEP.: ADEMAF-MONICA VARGAS RUIZ , PROCEDENCIA: BANCO UNION S.A., CHEQUE: 1275, FECHA DE EMISION:08/06/2018</t>
  </si>
  <si>
    <t>00046024103 DEP.DE CHEQ.AJENOS,RET.DE CAM.,CONCEPTO: TRANSFERENCIA,DEP.: GOB. AUTONOMO MUNICIPAL DE SAN PEDRO , PROCEDENCIA: BANCO UNION S.A., CHEQUE: 10167, FECHA DE EMISION:21/05/2018</t>
  </si>
  <si>
    <t>NUMERO DE LIBRETA CUT: 00099021001 OPERACIÓN E18 TRANSFERENCIA DEL SISTEMA FINANCIERO POR CUENTA DE TERCEROS A LA CUT Devolucion de aportes en exceso reposicion fraccion complementaria Libreta Nro 00099021001 TGN Recursos Ordinarios</t>
  </si>
  <si>
    <t>00099021001 DEPOSITO DE EFECTIVO, DEPOSITANTE: MARIO IVAN ROJAS CONDORI, CONCEPTO: DEVOLUCION PARA PAGO DE TRIBUTOS, CUENTA DE DEPOSITO: CUENTA UNICA DEL TESORO</t>
  </si>
  <si>
    <t>00099021001 DEPOSITO DE EFECTIVO, DEPOSITANTE: ANTONIA ROJAS QUISBERT, CONCEPTO: DEVOLUCION POR DOBLE PERCEPCION, CUENTA DE DEPOSITO: CUENTA UNICA DEL TESORO</t>
  </si>
  <si>
    <t>00099021001 DEPOSITO DE EFECTIVO, DEPOSITANTE: REYNALDO LEON QUISPE, CONCEPTO: DEVOLUCION REVERSION DE PAGO, CUENTA DE DEPOSITO: CUENTA UNICA DEL TESORO</t>
  </si>
  <si>
    <t>00373024105 DEPOSITO DE EFECTIVO, DEPOSITANTE: FONDO INDO INDIGENA ANGELINO COAQUIRA ALVAREZ, CONCEPTO: DEVOLUCION DE FONDOS NO EJECUTADOS, CUENTA DE DEPOSITO: CUENTA UNICA DEL TESORO</t>
  </si>
  <si>
    <t>00099021001 DEPOSITO DE EFECTIVO, DEPOSITANTE: LA VITALICIA SEGUROS Y REASEGUROS DE VIDA SA, CONCEPTO: DEVOLUCION DE CC NO COBRADA FEBRERO 2018, CUENTA DE DEPOSITO: CUENTA UNICA DEL TESORO</t>
  </si>
  <si>
    <t>00086088704 DEPOSITO DE EFECTIVO, DEPOSITANTE: U.D SUSTENTAR MAYA MIGUEL ANGEL SANCHEZ, CONCEPTO: DEVOLUCION DE PASAJES TERRESTRES NO EJECUTADOS LP-OR-LP, CUENTA DE DEPOSITO: CUENTA UNICA DEL TESORO</t>
  </si>
  <si>
    <t>00099021001 DEPOSITO DE EFECTIVO, DEPOSITANTE: JAIME QUEVEDO GUZMAN, CONCEPTO: REVERSION (RETENCION 13% IVA) PREVENTIVO 9829, CUENTA DE DEPOSITO: CUENTA UNICA DEL TESORO</t>
  </si>
  <si>
    <t>00099021001 DEP.DE CHEQ.AJENOS,RET.DE CAM.,CONCEPTO: DEP. 40% SERV.AGUA POTABLE SENASIR DE SEPT A DIC /17,DEP.: M.E.F.P. , PROCEDENCIA: BANCO UNION S.A., CHEQUE: 6395, FECHA DE EMISION:11/06/2018</t>
  </si>
  <si>
    <t>00099021001 DEP.DE CHEQ.AJENOS,RET.DE CAM.,CONCEPTO: ROJAS MENDEZ JULIA TERESA,DEP.: BANCO UNION S.A. , PROCEDENCIA: BANCO UNION S.A., CHEQUE: 154529, FECHA DE EMISION:11/06/2018</t>
  </si>
  <si>
    <t>00099021001 DEP.DE CHEQ.AJENOS,RET.DE CAM.,CONCEPTO: PANOZO MENECES ADELA FRANCISCA,DEP.: BANCO UNION S.A. , PROCEDENCIA: BANCO UNION S.A., CHEQUE: 154527, FECHA DE EMISION:11/06/2018</t>
  </si>
  <si>
    <t>00099021001 DEP.DE CHEQ.AJENOS,RET.DE CAM.,CONCEPTO: CLAROS FERNANDEZ MARIA CRISTINA,DEP.: BANCO UNION S.A. , PROCEDENCIA: BANCO UNION S.A., CHEQUE: 154526, FECHA DE EMISION:11/06/2018</t>
  </si>
  <si>
    <t>00099021001 DEP.DE CHEQ.AJENOS,RET.DE CAM.,CONCEPTO: VILLCA ARIAS SOFIA,DEP.: BANCO UNION S.A. , PROCEDENCIA: BANCO UNION S.A., CHEQUE: 154525, FECHA DE EMISION:11/06/2018</t>
  </si>
  <si>
    <t>NUMERO DE LIBRETA CUT: 00099021001 OPERACIÓN E18 TRANSFERENCIA DEL SISTEMA FINANCIERO POR CUENTA DE TERCEROS A LA CUT Pago correspondiente a mayo 2018 libreta nro 00099021001</t>
  </si>
  <si>
    <t>NUMERO DE LIBRETA CUT: 00291012009 OPERACIÓN E18 TRANSFERENCIA DEL SISTEMA FINANCIERO POR CUENTA DE TERCEROS A LA CUT EJECUCION DE BOLETA DE GARANTIA NRO 1000113466 A FAVOR DE ADMINISTRADORA BOLIVIANA DE CARRETERA CUT 3987069001-LIBRETA 00291012009 ABC OTROS RECURSOS ESPECIFICOS</t>
  </si>
  <si>
    <t>00099021001 DEPOSITO DE EFECTIVO, DEPOSITANTE: DIONICIO COAQUIRA MITA, CONCEPTO: DOBLE PERCEPCION, CUENTA DE DEPOSITO: CUENTA UNICA DEL TESORO</t>
  </si>
  <si>
    <t>00099021001 DEPOSITO DE EFECTIVO, DEPOSITANTE: FANY AZURDUY APAZA CI. 4085030 CH, CONCEPTO: DEVOLUCION AL MINISTERIO DE EDUCACION, CUENTA DE DEPOSITO: CUENTA UNICA DEL TESORO</t>
  </si>
  <si>
    <t>00373024105 DEPOSITO DE EFECTIVO, DEPOSITANTE: GAVY GUTIERRES URTADO, CONCEPTO: DEVOLUCION DE GAVY GUTIERRES URTADO POR FONDO DE AVANCE DEL PROYECTO CNMC-03-10-20003, CUENTA DE DEPOSITO: CUENTA UNICA DEL TESORO</t>
  </si>
  <si>
    <t>00099021001 DEPOSITO DE EFECTIVO, DEPOSITANTE: MIN DE DEPORTES J. REYNALDO URIONA H., CONCEPTO: DEVOLUCION DE VIATICOS-COMISION XI JUEGOS SURAMERICANOS COCHABAMBA 2018, CUENTA DE DEPOSITO: CUENTA UNICA DEL TESORO</t>
  </si>
  <si>
    <t>00099021001 DEPOSITO DE EFECTIVO, DEPOSITANTE: BETZABE ATAHUACHI URUÑA, CONCEPTO: DEVOLUCION / REVERSION DE SALARIO, CUENTA DE DEPOSITO: CUENTA UNICA DEL TESORO</t>
  </si>
  <si>
    <t>00099021001 DEPOSITO DE EFECTIVO, DEPOSITANTE: DIRECCION DEPARTAMENTAL DE EDUCACION SANTA CRUZ, CONCEPTO: DEVOLUCION DE HABERES MAGISTERIO 2018/03 MARCOS VEIZAGA INES, CUENTA DE DEPOSITO: CUENTA UNICA DEL TESORO</t>
  </si>
  <si>
    <t>00099021001 DEPOSITO DE EFECTIVO, DEPOSITANTE: DIRECCION DEPARTAMENTAL DE EDUCACION SANTA CRUZ, CONCEPTO: DEVOLUCION DE HABERES MAGISTERIO 2018/02 MARCOS VEIZAGA INES, CUENTA DE DEPOSITO: CUENTA UNICA DEL TESORO</t>
  </si>
  <si>
    <t>00099021001 DEPOSITO DE EFECTIVO, DEPOSITANTE: DIRECCION DEPARTAMENTAL DE EDUCACION SANTA CRUZ, CONCEPTO: DEVOLUCION DE HABERES MAGISTERIO 2018/02 PEREZ FELIPPE JADIYA KERIMEN, CUENTA DE DEPOSITO: CUENTA UNICA DEL TESORO</t>
  </si>
  <si>
    <t>00099021001 DEP.DE CHEQ.AJENOS,RET.DE CAM.,CONCEPTO: PAGO POR DESCUENTO MONTOS EXEDENTES POR DOBLE PERCEPCION DE RECURSOS PUBLICOS,DEP.: CAJA NACIONAL DE SALUD , PROCEDENCIA: BANCO UNION S.A., CHEQUE: 36849, FECHA DE EMISION:13/06/2018</t>
  </si>
  <si>
    <t>00035031101 DEP.DE CHEQ.AJENOS,RET.DE CAM.,CONCEPTO: ARRENDAMIENTO SALA DE EXPOSICION E1 BLOQUE AMARILLO CONCIERTO LA VIDA AL VIENTO DE LUCIANO PEREYRA,DEP.: MEFP-UCPP , PROCEDENCIA: BANCO UNION S.A., CHEQUE: 1277, FECHA DE EMISION:05/06/2018</t>
  </si>
  <si>
    <t>00035031101 DEP.DE CHEQ.AJENOS,RET.DE CAM.,CONCEPTO: PAGO PARCIAL 10% ARRENDAMIENTO SALAS DE EXPOSICION Y AUDITORIO PARA LA FERIA INTERNACIONAL DEL LIBRO,DEP.: MEFP-UCPP , PROCEDENCIA: BANCO UNION S.A., CHEQUE: 1278, FECHA DE EMISION:05/06/2018</t>
  </si>
  <si>
    <t>00099021001 DEP.DE CHEQ.AJENOS,RET.DE CAM.,CONCEPTO: DEVOLUCION A LA DGAA MINDEF. DEL RCM - 4,DEP.: EJERCITO DE BOLIVIA , PROCEDENCIA: BANCO UNION S.A., CHEQUE: 32388, FECHA DE EMISION:11/06/2018</t>
  </si>
  <si>
    <t>00099021001 DEP.DE CHEQ.AJENOS,RET.DE CAM.,CONCEPTO: DEVOLUCION A LA DGAA DEL MINDEF. DEL RI - 36  SANTOS PARIAMO,DEP.: EJERCITO DE BOLIVIA , PROCEDENCIA: BANCO UNION S.A., CHEQUE: 32468, FECHA DE EMISION:11/06/2018</t>
  </si>
  <si>
    <t>00099021001 DEP.DE CHEQ.AJENOS,RET.DE CAM.,CONCEPTO: VILLCA ALBINA ABASTO DE,DEP.: BANCO UNION S.A. , PROCEDENCIA: BANCO UNION S.A., CHEQUE: 154533, FECHA DE EMISION:13/06/2018</t>
  </si>
  <si>
    <t>00099021001 DEPOSITO DE EFECTIVO, DEPOSITANTE: LAUREANA QUISPE VDA. DE CANAVIRI, CONCEPTO: COBRO INDEBIDO DE JUNIO DE 2018, CUENTA DE DEPOSITO: CUENTA UNICA DEL TESORO</t>
  </si>
  <si>
    <t>00099021001 DEPOSITO DE EFECTIVO, DEPOSITANTE: ERIKA CRISTINA GUTIERREZ GEMIO, CONCEPTO: DEVOLUCION DE REFRIGERIOS, CUENTA DE DEPOSITO: CUENTA UNICA DEL TESORO</t>
  </si>
  <si>
    <t>00099021001 DEPOSITO DE EFECTIVO, DEPOSITANTE: WILFREDO VILLCA VALLEJOS, CONCEPTO: DEVOLUCION DE FONDOS EN AVANCE, SEGUN NOTA MEFP/UCPP/UPP/NI/N°215/2018-C31349, CUENTA DE DEPOSITO: CUENTA UNICA DEL TESORO</t>
  </si>
  <si>
    <t>COBRO COSTOS DE PAPELERIA POR REGULARIZACION DE TRANSFERENCIA DEL EXTERIOR POR ORDEN DE SEGUROS GENERALES S.A. SEGESA LIB. 00513012003 LBP-YPFB (2011349681373)</t>
  </si>
  <si>
    <t>00099021001 DEPOSITO DE EFECTIVO, DEPOSITANTE: FELIPE LIMACHI ARUQUIPA, CONCEPTO: REVERSION DE SUELDO, CUENTA DE DEPOSITO: CUENTA UNICA DEL TESORO</t>
  </si>
  <si>
    <t>00253014204 DEPOSITO DE EFECTIVO, DEPOSITANTE: EMAGUA, CONCEPTO: DEVOLUCION GASTOS DE FUNCIONAMIENTO, CUENTA DE DEPOSITO: CUENTA UNICA DEL TESORO</t>
  </si>
  <si>
    <t>00099021001 DEPOSITO DE EFECTIVO, DEPOSITANTE: VIRGINIA SOTO RETAMOZO, CONCEPTO: DEVOLUCION DEL COBRO DE PAGO UNICO, CUENTA DE DEPOSITO: CUENTA UNICA DEL TESORO</t>
  </si>
  <si>
    <t>00099021001 DEPOSITO DE EFECTIVO, DEPOSITANTE: HIPOLITO RAUL ASTETE QUISPE, CONCEPTO: DEVOLUCION VIATICOS CUMBRE DEL GAS, CUENTA DE DEPOSITO: CUENTA UNICA DEL TESORO</t>
  </si>
  <si>
    <t>00099021001 DEPOSITO DE EFECTIVO, DEPOSITANTE: JUAN ARTEAGA GARCIA, CONCEPTO: COMPROMISO DE DEVOLUCION DE DEUDA, CUENTA DE DEPOSITO: CUENTA UNICA DEL TESORO</t>
  </si>
  <si>
    <t>00099021001 DEPOSITO DE EFECTIVO, DEPOSITANTE: LESLY AMANDA ARENAS PALENQUE, CONCEPTO: DEVOLUCION DE HABERES DE SUELDO, CUENTA DE DEPOSITO: CUENTA UNICA DEL TESORO</t>
  </si>
  <si>
    <t>00130012002 DEPOSITO DE EFECTIVO, DEPOSITANTE: LUIS FEDERICO MARTINEZ RETAMOZO, CONCEPTO: DEVOLUCION FONDOS POR CONCEPTO DE GASOLINA Y PEAJE, CUENTA DE DEPOSITO: CUENTA UNICA DEL TESORO</t>
  </si>
  <si>
    <t>00099021001 DEPOSITO DE EFECTIVO, DEPOSITANTE: FELIX HUANCA FLORES, CONCEPTO: DEVOLUCION DE BONO A CUENTA, CUENTA DE DEPOSITO: CUENTA UNICA DEL TESORO</t>
  </si>
  <si>
    <t>00052014102 DEP.DE CHEQ.AJENOS,RET.DE CAM.,CONCEPTO: TRANSFERENCIA GOBIERNO AUTONOMO DEPARTAMENTAL PREMIOS NACIONALES,DEP.: MINISTERIO DE CULTURAS Y TURISMO , PROCEDENCIA: BANCO UNION S.A., CHEQUE: 3823, FECHA DE EMISION:13/06/2018</t>
  </si>
  <si>
    <t>00099021001 DEP.DE CHEQ.AJENOS,RET.DE CAM.,CONCEPTO: ROJAS LOPEZ GLADIS,DEP.: BANCO UNION S.A. , PROCEDENCIA: BANCO UNION S.A., CHEQUE: 154535, FECHA DE EMISION:14/06/2018</t>
  </si>
  <si>
    <t>00099021001 DEP.DE CHEQ.AJENOS,RET.DE CAM.,CONCEPTO: VENTA DEL TEXTO CUADERNOS DE INVESTIGACION ECONOMICA BOLIVIANA VOL 2 N°1,DEP.: MINISTERIO DE ECONOMIA Y FINANZAS PUBLICAS , PROCEDENCIA: BANCO UNION S.A., CHEQUE: 726, FECHA DE EMISION:11/06/2018</t>
  </si>
  <si>
    <t>00099021001 DEP.DE CHEQ.AJENOS,RET.DE CAM.,CONCEPTO: COMPENSACION MENSUAL DE COTIZACION,DEP.: FUTURO DE BOLIVIA SA AFP , PROCEDENCIA: BANCO DE CREDITO DE BOLIVIA S.A., CHEQUE: 54360, FECHA DE EMISION:13/06/2018</t>
  </si>
  <si>
    <t>00099021001 DEP.DE CHEQ.AJENOS,RET.DE CAM.,CONCEPTO: FRACCION COMPLEMENTARIA MENSUAL,DEP.: FUTURO DE BOLIVIA SA AFP , PROCEDENCIA: BANCO DE CREDITO DE BOLIVIA S.A., CHEQUE: 54361, FECHA DE EMISION:13/06/2018</t>
  </si>
  <si>
    <t>A:00373024105 DESEMBOLSO DE RECURSOS AL FONDO DE DESARROLLO INDIGENA PARA PROGRAMAS Y/O PROYECTOS DE LOS GOBIERNOS AUTONOMOS MUNICIPALES DE CHUQUISACA Y COCHABAMBA S/G NOTAS CITE: FDI/DGE/EXT/N303 y 304/2018 E INFORME MEFP/VTCP/DGPOT/UPCFTGN/INF/N63/2018. HR 6-16868-R y 6-16869-R</t>
  </si>
  <si>
    <t>A:00373024105 DESEMBOLSO DE RECURSOS AL FONDO DE DESARROLLO INDIGENA PARA PROGRAMAS Y/O PROYECTOS DE LOS GOBIERNOS AUTONOMOS MUNICIPALES S/G NOTA CITE: FDI/DGE/EXT/N308/2018 E INFORME MEFP/VTCP/DGPOT/UPCFTGN/INF/N65/2018. HR 6-17332-R</t>
  </si>
  <si>
    <t>||TRANSFERENCIA DE FONDOS S/G. FORMULARIO CITE: BUN/CF246/18 DE LA FECHA.(HRE-TSO-3257), DEVOLUCION SALDOS NO EJECUTADOS PROYECTO MANEJO INTEGRAL DE LA SUBCUENCA RIO JARUMA-MMAYA. A SOLICITUD GOB.AUT.MCPAL.LA PAZ, LIBRETA N°00990201001 RECURSOS ORDINARIOS; BUN.</t>
  </si>
  <si>
    <t>00099021001 DEPOSITO DE EFECTIVO, DEPOSITANTE: LIDIA GLADYS BENICIA VALENCIA LOPEZ, CONCEPTO: DEVOLUCION POR DOBLE PERCEPCION ABRIL Y MAYO 2017, CUENTA DE DEPOSITO: CUENTA UNICA DEL TESORO</t>
  </si>
  <si>
    <t>00099021001 DEPOSITO DE EFECTIVO, DEPOSITANTE: EDIFICIO CONAVI COOPROPIETARIOS, CONCEPTO: PAGO EPSAS-JUNIO-2017, CUENTA DE DEPOSITO: CUENTA UNICA DEL TESORO</t>
  </si>
  <si>
    <t>00099021001 DEPOSITO DE EFECTIVO, DEPOSITANTE: EDIFICIO CONAVI COOPROPIETARIOS, CONCEPTO: PAGO EPSAS-FEBRERO-2017, CUENTA DE DEPOSITO: CUENTA UNICA DEL TESORO</t>
  </si>
  <si>
    <t>00099021001 DEPOSITO DE EFECTIVO, DEPOSITANTE: EDIFICIO CONAVI COOPROPIETARIOS, CONCEPTO: PAGO EPSAS-MARZO-2017, CUENTA DE DEPOSITO: CUENTA UNICA DEL TESORO</t>
  </si>
  <si>
    <t>00099021001 DEPOSITO DE EFECTIVO, DEPOSITANTE: EDIFICIO CONAVI COOPROPIETARIOS, CONCEPTO: PAGO EPSAS-MAYO-2018, CUENTA DE DEPOSITO: CUENTA UNICA DEL TESORO</t>
  </si>
  <si>
    <t>00099021001 DEPOSITO DE EFECTIVO, DEPOSITANTE: JAIME LORENZO HIDALGO POZO, CONCEPTO: DOBLE PERCEPCION, CUENTA DE DEPOSITO: CUENTA UNICA DEL TESORO</t>
  </si>
  <si>
    <t>00373024105 DEPOSITO DE EFECTIVO, DEPOSITANTE: FONDO DESARROLLO INDIGENA FDI, CONCEPTO: DEVOLUCION DE SALDOS NO EJECUTADOS, CUENTA DE DEPOSITO: CUENTA UNICA DEL TESORO</t>
  </si>
  <si>
    <t>00099021001 DEPOSITO DE EFECTIVO, DEPOSITANTE: IRENE BALLADARES VELAZQUEZ, CONCEPTO: DEVOLUCION AL SENASIR (COACTIVO SOCIAL), CUENTA DE DEPOSITO: CUENTA UNICA DEL TESORO</t>
  </si>
  <si>
    <t>00099021001 DEPOSITO DE EFECTIVO, DEPOSITANTE: MIN.DE DEPORTES - RENE ACARAPI GUTIERREZ, CONCEPTO: DEVOLUCION SALDO NO UTILIZADO, CUENTA DE DEPOSITO: CUENTA UNICA DEL TESORO</t>
  </si>
  <si>
    <t>00373024105 DEPOSITO DE EFECTIVO, DEPOSITANTE: PABLO GASTON IBAÑEZ USTAREZ, CONCEPTO: DEVOLUCION DE SALDO, CUENTA DE DEPOSITO: CUENTA UNICA DEL TESORO</t>
  </si>
  <si>
    <t>00099021001 DEPOSITO DE EFECTIVO, DEPOSITANTE: JUAN TAPIA GALVAN- MIN OBRAS PUBLICAS, CONCEPTO: SERVICIO DE AGUA POTABLE EDIFICIO EX CONAVI, CUENTA DE DEPOSITO: CUENTA UNICA DEL TESORO</t>
  </si>
  <si>
    <t>00291054101 DEP.DE CHEQ.AJENOS,RET.DE CAM.,CONCEPTO: APORTE LOCAL PROYECTO LLALLAGUA-RAVELO GAD-PT,DEP.: ADMINISTRADORA BOLIVIANA DE CARRETERAS , PROCEDENCIA: BANCO UNION S.A., CHEQUE: 3121, FECHA DE EMISION:07/06/2018</t>
  </si>
  <si>
    <t>00099021001 DEPOSITO DE EFECTIVO, DEPOSITANTE: WILFRAN SANCHEZ GUZMAN, CONCEPTO: DEVOLUCION DE PASAJE AEREO CCA-CBBA N° 930-2559627129, CUENTA DE DEPOSITO: CUENTA UNICA DEL TESORO</t>
  </si>
  <si>
    <t>PAGO A IDA PRÉSTAMO 5461-BO VCTO. 15-06-2018 POR CUENTA DE TGN , NTI. 010909 VALOR 15-06-2018 INTERESES USD 13.579,64 CTA. 3987 CUENTA UNICA DEL TESORO-3987 LIB. 00099021001 REF.: COMISIONES BANCARIAS</t>
  </si>
  <si>
    <t>00099021001 DEPOSITO DE EFECTIVO, DEPOSITANTE: GUSTAVO JHOVANI MAMANI CORI, CONCEPTO: DEVOLUCION DE VIATICOS, CUENTA DE DEPOSITO: CUENTA UNICA DEL TESORO</t>
  </si>
  <si>
    <t>00099021001 DEPOSITO DE EFECTIVO, DEPOSITANTE: ERNESTO MILLAN OLIVA, CONCEPTO: DEVOLUCION SALDO NO UTILIZADO, CUENTA DE DEPOSITO: CUENTA UNICA DEL TESORO</t>
  </si>
  <si>
    <t>00099021001 DEPOSITO DE EFECTIVO, DEPOSITANTE: MATEO GERONIMO CHECA, CONCEPTO: PERCEPCION INDEBIDA DE HABERES CORRESP A 13 DIAS MES FEB Y MES COMPLETO MARZO 2017, CUENTA DE DEPOSITO: CUENTA UNICA DEL TESORO</t>
  </si>
  <si>
    <t>00099021001 DEPOSITO DE EFECTIVO, DEPOSITANTE: PABLO QUISPE URI, CONCEPTO: DEVOLUCION SALDO, CUENTA DE DEPOSITO: CUENTA UNICA DEL TESORO</t>
  </si>
  <si>
    <t>00099021001 DEPOSITO DE EFECTIVO, DEPOSITANTE: JOSE CARLOS ESCOBAR VASQUEZ, CONCEPTO: DEVOLUCION DEL SUBSIDIO UNIVERSAL, CUENTA DE DEPOSITO: CUENTA UNICA DEL TESORO</t>
  </si>
  <si>
    <t>00099021001 DEPOSITO DE EFECTIVO, DEPOSITANTE: MY DIM CARLOS MIGUEL TORREZ, CONCEPTO: DEV. COMISION DEL SERVICIO, CUENTA DE DEPOSITO: CUENTA UNICA DEL TESORO</t>
  </si>
  <si>
    <t>00130012002 DEPOSITO DE EFECTIVO, DEPOSITANTE: JUAN R. GUERREROS ROQUE, CONCEPTO: DEVOLUCION POR GASTOS DE PEAJES, CUENTA DE DEPOSITO: CUENTA UNICA DEL TESORO</t>
  </si>
  <si>
    <t>00099021001 DEPOSITO DE EFECTIVO, DEPOSITANTE: ALVARO MARCO ANTONIO CABA OLIVAREZ CI 2377522LP, CONCEPTO: CITE:MEFP/VTCP/DGPOT/UAIS-CPJ/N° 030/2016 REGULARIZACION ENERO-FEBRERO 2018, CUENTA DE DEPOSITO: CUENTA UNICA DEL TESORO</t>
  </si>
  <si>
    <t>00099021001 DEPOSITO DE EFECTIVO, DEPOSITANTE: MARIA DE LOS ANGELES ALAVE UZQUIANO, CONCEPTO: REVERSION, CUENTA DE DEPOSITO: CUENTA UNICA DEL TESORO</t>
  </si>
  <si>
    <t>00099021001 DEPOSITO DE EFECTIVO, DEPOSITANTE: JUAN PABLO BEJARANO CHOQUE, CONCEPTO: PERCEPCION INDEBIDA DE HABERES, CUENTA DE DEPOSITO: CUENTA UNICA DEL TESORO</t>
  </si>
  <si>
    <t>00099021001 DEPOSITO DE EFECTIVO, DEPOSITANTE: JUAN PABLO BEJARANO CHOQUE, CONCEPTO: PERCEPCION INDEBIDA DE HABERES COMISION, CUENTA DE DEPOSITO: CUENTA UNICA DEL TESORO</t>
  </si>
  <si>
    <t>00099021001 DEPOSITO DE EFECTIVO, DEPOSITANTE: PRIMO EDDY TORREZ ESPINOZA - SENAPE, CONCEPTO: DEVOLUCION DE RECURSOS POR PAGO DE HABERES MES DE MAYO SIN CAMBIO DE ITEM, CUENTA DE DEPOSITO: CUENTA UNICA DEL TESORO</t>
  </si>
  <si>
    <t>00373024105 DEPOSITO DE EFECTIVO, DEPOSITANTE: GUALBERTO MAMANI CALLISAYA, CONCEPTO: DEVOLUCION, CUENTA DE DEPOSITO: CUENTA UNICA DEL TESORO</t>
  </si>
  <si>
    <t>00099021001 DEPOSITO DE EFECTIVO, DEPOSITANTE: RIGOBERTO PAREDES LLANOS-APS, CONCEPTO: DEVOLUCION VIATICOS, CUENTA DE DEPOSITO: CUENTA UNICA DEL TESORO</t>
  </si>
  <si>
    <t>00373024105 DEP.DE CHEQ.AJENOS,RET.DE CAM.,CONCEPTO: ESTRADA CAMACHO GLORIA ANA,DEP.: BANCO UNION S.A. , PROCEDENCIA: BANCO UNION S.A., CHEQUE: 154539, FECHA DE EMISION:18/06/2018</t>
  </si>
  <si>
    <t>00099021001 DEP.DE CHEQ.AJENOS,RET.DE CAM.,CONCEPTO: CONDORI EQUICE ROSALIA,DEP.: BANCO UNION S.A. , PROCEDENCIA: BANCO UNION S.A., CHEQUE: 154537, FECHA DE EMISION:18/06/2018</t>
  </si>
  <si>
    <t>00099021001 DEP.DE CHEQ.AJENOS,RET.DE CAM.,CONCEPTO: INTURIAS GUEVARA JOSE,DEP.: BANCO UNION S.A. , PROCEDENCIA: BANCO UNION S.A., CHEQUE: 154538, FECHA DE EMISION:18/06/2018</t>
  </si>
  <si>
    <t>00291012001 DEP.DE CHEQ.AJENOS,RET.DE CAM.,CONCEPTO: DEVOLUCION DE SALDO,DEP.: ABC - REGIONAL CHUQUISACA , PROCEDENCIA: BANCO UNION S.A., CHEQUE: 4695, FECHA DE EMISION:11/06/2018</t>
  </si>
  <si>
    <t>00099021001 DEP.DE CHEQ.AJENOS,RET.DE CAM.,CONCEPTO: PAGO POR REEMBOLSO DE BAJAS MEDICAS,DEP.: CAJA DE SALUD DE LA BANCA PRIVADA , PROCEDENCIA: BANCO NACIONAL DE BOLIVIA S.A., CHEQUE: 6895811, FECHA DE EMISION:22/05/2018</t>
  </si>
  <si>
    <t>00099021001 DEP.DE CHEQ.AJENOS,RET.DE CAM.,CONCEPTO: PAGO POR REEMBOLSO POR BAJAS MEDICAS,DEP.: CAJA DE SALUD DE LA BANCA PRIVADA , PROCEDENCIA: BANCO NACIONAL DE BOLIVIA S.A., CHEQUE: 6895890, FECHA DE EMISION:29/05/2018</t>
  </si>
  <si>
    <t>00099021001 DEPOSITO DE EFECTIVO, DEPOSITANTE: ANGEL MARTINEZ PAREDES, CONCEPTO: DEVOLUCION DEUDA POR DOBLE PERCEPCION, CUENTA DE DEPOSITO: CUENTA UNICA DEL TESORO</t>
  </si>
  <si>
    <t>VENTA DE DIVISAS CON TRANSFERENCIA DE FONDOS A SOLICITUD DE YACIMIENTOS DE LITIO BOLIVIANOS SEGUN SOLICITUD 5249 REF: SERVICIO DE INFORMACION ESPECIALIZADA DE PRECIOS DE LA EMPRESA ICIS FERTILIZAR MARKET REPORT. LIB. 00597019202 YLB-DES. INT. SALMUERA SALAR DE UYUNI PLANTA INDUSTRIAL</t>
  </si>
  <si>
    <t>A:00373024105 DESEMBOLSO DE RECURSOS AL FONDO DE DESARROLLO INDIGENA PARA PROGRAMAS Y PROYECTOS DE GOBIERNOS AUTONOMOS MUNICIPALES DE CHUQUISACA, LA PAZ, COCHABAMBA Y ORURO S/G NOTA CITE FDI/DGE/EXT/N313/2018 E INFORME MEFP/VTCP/DGPOT/UPCFTGN N66/2018. H.R. 6-18215-R.</t>
  </si>
  <si>
    <t>De: 00016011101 Devolucion de saldos no ejecutados recursos FAEA, gestion 2016</t>
  </si>
  <si>
    <t>De: 00099021001 Transferencia de recursos al GAM Sucre para el pago del Bono de Discapacidad, en el marco de la Ley N977 de fecha 26 de septiembre de 2017, DS N3437 de 20 de diciembre de 2017 y Resolucion Ministerial N010 de fecha 10 de enero de 2018, segundo desembolso.</t>
  </si>
  <si>
    <t>De: 00099021001 Transferencia de recursos al GAM Yotala para el pago del Bono de Discapacidad, en el marco de la Ley N977 de fecha 26 de septiembre de 2017, DS N3437 de 20 de diciembre de 2017 y Resolucion Ministerial N010 de fecha 10 de enero de 2018, segundo desembolso.</t>
  </si>
  <si>
    <t>De: 00099021001 Transferencia de recursos al GAM Poroma para el pago del Bono de Discapacidad, en el marco de la Ley N977 de fecha 26 de septiembre de 2017, DS N3437 de 20 de diciembre de 2017 y Resolucion Ministerial N010 de fecha 10 de enero de 2018, segundo desembolso.</t>
  </si>
  <si>
    <t>De: 00099021001 Transferencia de recursos al GAM Villa Azurduy para el pago del Bono de Discapacidad, en el marco de la Ley N977 de fecha 26 de septiembre de 2017, DS N3437 de 20 de diciembre de 2017 y Resolucion Ministerial N010 de fecha 10 de enero de 2018, segundo desembolso.</t>
  </si>
  <si>
    <t>De: 00099021001 Transferencia de recursos al GAM Tarvita para el pago del Bono de Discapacidad, en el marco de la Ley N977 de fecha 26 de septiembre de 2017, DS N3437 de 20 de diciembre de 2017 y Resolucion Ministerial N010 de fecha 10 de enero de 2018, segundo desembolso.</t>
  </si>
  <si>
    <t>De: 00099021001 Transferencia de recursos al GAM Villa Zudanez para el pago del Bono de Discapacidad, en el marco de la Ley N977 de fecha 26 de septiembre de 2017, DS N3437 de 20 de diciembre de 2017 y Resolucion Ministerial N010 de fecha 10 de enero de 2018, segundo desembolso.</t>
  </si>
  <si>
    <t>De: 00099021001 Transferencia de recursos al GAM Presto para el pago del Bono de Discapacidad, en el marco de la Ley N977 de fecha 26 de septiembre de 2017, DS N3437 de 20 de diciembre de 2017 y Resolucion Ministerial N010 de fecha 10 de enero de 2018, segundo desembolso.</t>
  </si>
  <si>
    <t>De: 00099021001 Transferencia de recursos al GAM Villa Mojocaya para el pago del Bono de Discapacidad, en el marco de la Ley N977 de fecha 26 de septiembre de 2017, DS N3437 de 20 de diciembre de 2017 y Resolucion Ministerial N010 de fecha 10 de enero de 2018, segundo desembolso.</t>
  </si>
  <si>
    <t>De: 00099021001 Transferencia de recursos al GAM Icla para el pago del Bono de Discapacidad, en el marco de la Ley N977 de fecha 26 de septiembre de 2017, DS N3437 de 20 de diciembre de 2017 y Resolucion Ministerial N010 de fecha 10 de enero de 2018, segundo desembolso.</t>
  </si>
  <si>
    <t>De: 00099021001 Transferencia de recursos al GAM Padilla para el pago del Bono de Discapacidad, en el marco de la Ley N977 de fecha 26 de septiembre de 2017, DS N3437 de 20 de diciembre de 2017 y Resolucion Ministerial N010 de fecha 10 de enero de 2018, segundo desembolso.</t>
  </si>
  <si>
    <t>De: 00099021001 Transferencia de recursos al GAM Tomina para el pago del Bono de Discapacidad, en el marco de la Ley N977 de fecha 26 de septiembre de 2017, DS N3437 de 20 de diciembre de 2017 y Resolucion Ministerial N010 de fecha 10 de enero de 2018, segundo desembolso.</t>
  </si>
  <si>
    <t>De: 00099021001 Transferencia de recursos al GAM Sopachuy para el pago del Bono de Discapacidad, en el marco de la Ley N977 de fecha 26 de septiembre de 2017, DS N3437 de 20 de diciembre de 2017 y Resolucion Ministerial N010 de fecha 10 de enero de 2018, segundo desembolso.</t>
  </si>
  <si>
    <t>De: 00099021001 Transferencia de recursos al GAM Villa Alcala para el pago del Bono de Discapacidad, en el marco de la Ley N977 de fecha 26 de septiembre de 2017, DS N3437 de 20 de diciembre de 2017 y Resolucion Ministerial N010 de fecha 10 de enero de 2018, segundo desembolso.</t>
  </si>
  <si>
    <t>De: 00099021001 Transferencia de recursos al GAM El Villar para el pago del Bono de Discapacidad, en el marco de la Ley N977 de fecha 26 de septiembre de 2017, DS N3437 de 20 de diciembre de 2017 y Resolucion Ministerial N010 de fecha 10 de enero de 2018, segundo desembolso.</t>
  </si>
  <si>
    <t>De: 00099021001 Transferencia de recursos al GAM Monteagudo para el pago del Bono de Discapacidad, en el marco de la Ley N977 de fecha 26 de septiembre de 2017, DS N3437 de 20 de diciembre de 2017 y Resolucion Ministerial N010 de fecha 10 de enero de 2018, segundo desembolso.</t>
  </si>
  <si>
    <t>De: 00099021001 Transferencia de recursos al GAM San Pablo de Huacareta para el pago del Bono de Discapacidad, en el marco de la Ley N977 de fecha 26 de septiembre de 2017, DS N3437 de 20 de diciembre de 2017 y Resolucion Ministerial N010 de fecha 10 de enero de 2018, segundo desembolso.</t>
  </si>
  <si>
    <t>De: 00099021001 Transferencia de recursos al GAM Tarabuco para el pago del Bono de Discapacidad, en el marco de la Ley N977 de fecha 26 de septiembre de 2017, DS N3437 de 20 de diciembre de 2017 y Resolucion Ministerial N010 de fecha 10 de enero de 2018, segundo desembolso.</t>
  </si>
  <si>
    <t>De: 00099021001 Transferencia de recursos al GAM Yamparaez para el pago del Bono de Discapacidad, en el marco de la Ley N977 de fecha 26 de septiembre de 2017, DS N3437 de 20 de diciembre de 2017 y Resolucion Ministerial N010 de fecha 10 de enero de 2018, segundo desembolso.</t>
  </si>
  <si>
    <t>De: 00099021001 Transferencia de recursos al GAM Camargo para el pago del Bono de Discapacidad, en el marco de la Ley N977 de fecha 26 de septiembre de 2017, DS N3437 de 20 de diciembre de 2017 y Resolucion Ministerial N010 de fecha 10 de enero de 2018, segundo desembolso.</t>
  </si>
  <si>
    <t>De: 00099021001 Transferencia de recursos al GAM San Lucas para el pago del Bono de Discapacidad, en el marco de la Ley N977 de fecha 26 de septiembre de 2017, DS N3437 de 20 de diciembre de 2017 y Resolucion Ministerial N010 de fecha 10 de enero de 2018, segundo desembolso.</t>
  </si>
  <si>
    <t>De: 00099021001 Transferencia de recursos al GAM Incahuasi para el pago del Bono de Discapacidad, en el marco de la Ley N977 de fecha 26 de septiembre de 2017, DS N3437 de 20 de diciembre de 2017 y Resolucion Ministerial N010 de fecha 10 de enero de 2018, segundo desembolso.</t>
  </si>
  <si>
    <t>De: 00099021001 Transferencia de recursos al GAM Villa Serrano para el pago del Bono de Discapacidad, en el marco de la Ley N977 de fecha 26 de septiembre de 2017, DS N3437 de 20 de diciembre de 2017 y Resolucion Ministerial N010 de fecha 10 de enero de 2018, segundo desembolso.</t>
  </si>
  <si>
    <t>De: 00099021001 Transferencia de recursos al GAM Camataqui para el pago del Bono de Discapacidad, en el marco de la Ley N977 de fecha 26 de septiembre de 2017, DS N3437 de 20 de diciembre de 2017 y Resolucion Ministerial N010 de fecha 10 de enero de 2018, segundo desembolso.</t>
  </si>
  <si>
    <t>De: 00099021001 Transferencia de recursos al GAM Culpina para el pago del Bono de Discapacidad, en el marco de la Ley N977 de fecha 26 de septiembre de 2017, DS N3437 de 20 de diciembre de 2017 y Resolucion Ministerial N010 de fecha 10 de enero de 2018, segundo desembolso.</t>
  </si>
  <si>
    <t>De: 00099021001 Transferencia de recursos al GAM Las Carreras para el pago del Bono de Discapacidad, en el marco de la Ley N977 de fecha 26 de septiembre de 2017, DS N3437 de 20 de diciembre de 2017 y Resolucion Ministerial N010 de fecha 10 de enero de 2018, segundo desembolso.</t>
  </si>
  <si>
    <t>De: 00099021001 Transferencia de recursos al GAM Villa Vaca Guzman para el pago del Bono de Discapacidad, en el marco de la Ley N977 de fecha 26 de septiembre de 2017, DS N3437 de 20 de diciembre de 2017 y Resolucion Ministerial N010 de fecha 10 de enero de 2018, segundo desembolso.</t>
  </si>
  <si>
    <t>De: 00099021001 Transferencia de recursos al GAM Villa de Huacaya para el pago del Bono de Discapacidad, en el marco de la Ley N977 de fecha 26 de septiembre de 2017, DS N3437 de 20 de diciembre de 2017 y Resolucion Ministerial N010 de fecha 10 de enero de 2018, segundo desembolso.</t>
  </si>
  <si>
    <t>De: 00099021001 Transferencia de recursos al GAM Machareti para el pago del Bono de Discapacidad, en el marco de la Ley N977 de fecha 26 de septiembre de 2017, DS N3437 de 20 de diciembre de 2017 y Resolucion Ministerial N010 de fecha 10 de enero de 2018, segundo desembolso.</t>
  </si>
  <si>
    <t>De: 00099021001 Transferencia de recursos al GAM La Paz para el pago del Bono de Discapacidad, en el marco de la Ley N977 de fecha 26 de septiembre de 2017, DS N3437 de 20 de diciembre de 2017 y Resolucion Ministerial N010 de fecha 10 de enero de 2018, segundo desembolso.</t>
  </si>
  <si>
    <t>De: 00099021001 Transferencia de recursos al GAM El Alto de La Paz para el pago del Bono de Discapacidad, en el marco de la Ley N977 de fecha 26 de septiembre de 2017, DS N3437 de 20 de diciembre de 2017 y Resolucion Ministerial N010 de fecha 10 de enero de 2018, segundo desembolso.</t>
  </si>
  <si>
    <t>||4° DESEMBOLSO CRED,EXT. AL MEFP PROY. TRANSPORTE POR CABLE TELEFERICO SG RD N° 18/13, 50/14, 71/14, 18/15,CONT. SANO N° 156/14, ADENDAS N° 55/15 Y 461/15, NOTA DEL MEFP VTCP/DGCP/UEPS/812/2018 (TRAM-TGL-9252), INFORMES BCB GOM Y GAL 103 Y 174 RECIBIDOS EN FECHA 18/06/18 ABONO EN LA LIBRETA N°00099021001 TGN-RECURSOS ORDINARIOS (4° DESEMB.SIST.TRANSP. CABLE TELEFERICO</t>
  </si>
  <si>
    <t>COBRO DE||COSTO UTILES DE ESCRITORIO POR LA ELABORACION DEL COMPROBANTE CONTABLE NRO. 0924756 DE LA FECHA DE LA LIBRETA N° 00099021001 TGN RECURSOS ORDINARIOS COBRO COSTO UTILES DE ESCRITORIO</t>
  </si>
  <si>
    <t>00099021001 DEPOSITO DE EFECTIVO, DEPOSITANTE: FEDERACION BRIGADA MEDICA CUBANA, CONCEPTO: DEVOLUCION POR CONCEPTO DE VIATICOS CORRESPONDIENTE AL CITE 176, CUENTA DE DEPOSITO: CUENTA UNICA DEL TESORO</t>
  </si>
  <si>
    <t>00099021001 DEPOSITO DE EFECTIVO, DEPOSITANTE: MAXIMA CHOQUE DE MARQUEZ, CONCEPTO: PAGO POR COBRO INDEBIDO, CUENTA DE DEPOSITO: CUENTA UNICA DEL TESORO</t>
  </si>
  <si>
    <t>00099021001 DEPOSITO DE EFECTIVO, DEPOSITANTE: JESUS YUJRA MARTELA, CONCEPTO: DEVOLUCION DOBLE PERCEPCION, CUENTA DE DEPOSITO: CUENTA UNICA DEL TESORO</t>
  </si>
  <si>
    <t>00099021001 DEPOSITO DE EFECTIVO, DEPOSITANTE: RAUL MIGUEL ESPINOZA AGRAMONT, CONCEPTO: DEVOLUCION DE VIATICOS, CUENTA DE DEPOSITO: CUENTA UNICA DEL TESORO</t>
  </si>
  <si>
    <t>00099021001 DEPOSITO DE EFECTIVO, DEPOSITANTE: CARLOS MENDEZ QUISPE, CONCEPTO: PAGO POR CONSUMO DE AGUA CORRESPONDIENTE A MAYO 2018, CUENTA DE DEPOSITO: CUENTA UNICA DEL TESORO</t>
  </si>
  <si>
    <t>00020011103 DEPOSITO DE EFECTIVO, DEPOSITANTE: MARIO ANTONIO SALAZAR COLLQUE, CONCEPTO: REVERSION DE PASAJES, CUENTA DE DEPOSITO: CUENTA UNICA DEL TESORO</t>
  </si>
  <si>
    <t>00099021001 DEPOSITO DE EFECTIVO, DEPOSITANTE: GABRIELA NAYELY MITA ALIAGA, CONCEPTO: DEVOLUCION SUBSIDIO UNIVERSAL, CUENTA DE DEPOSITO: CUENTA UNICA DEL TESORO</t>
  </si>
  <si>
    <t>00373024105 DEPOSITO DE EFECTIVO, DEPOSITANTE: NELSON EMILIO GOMEZ VARGAS, CONCEPTO: DEVOLUCION DE INTERESES CUENTA DE BANCO, CUENTA DE DEPOSITO: CUENTA UNICA DEL TESORO</t>
  </si>
  <si>
    <t>00291012002 DEPOSITO DE EFECTIVO, DEPOSITANTE: LESIA PATRICIA CUSTER CASZELY, CONCEPTO: DEVOLUCION POR CONCEPTO DE PASAJE AEREO, CUENTA DE DEPOSITO: CUENTA UNICA DEL TESORO</t>
  </si>
  <si>
    <t>00373024105 DEPOSITO DE EFECTIVO, DEPOSITANTE: JULIA ELENA FLORES MAMANI, CONCEPTO: DEV.DE SALDOS DE CUENTA BANCARIA PROY.AP.IN.MAN.GANADO LECHERO, CUENTA DE DEPOSITO: CUENTA UNICA DEL TESORO</t>
  </si>
  <si>
    <t>00099021001 DEPOSITO DE EFECTIVO, DEPOSITANTE: DDT-ANH, CONCEPTO: DEVOLUCION DE RECURSOS-SERVICIO DE TELEFONIA 2017 ANH, CUENTA DE DEPOSITO: CUENTA UNICA DEL TESORO</t>
  </si>
  <si>
    <t>00099021001 DEPOSITO DE EFECTIVO, DEPOSITANTE: ALAIN ERICK CAMBEROS SALAZAR, CONCEPTO: DEVOLUCION VIATICOS, CUENTA DE DEPOSITO: CUENTA UNICA DEL TESORO</t>
  </si>
  <si>
    <t>00099021001 DEPOSITO DE EFECTIVO, DEPOSITANTE: JUAN CARLOS RODRIGUEZ CAMARA, CONCEPTO: DEVOLUCION HABERES DE SEPTIEMBRE 2015 A MAYO 2018, CUENTA DE DEPOSITO: CUENTA UNICA DEL TESORO</t>
  </si>
  <si>
    <t>00373024105 DEPOSITO DE EFECTIVO, DEPOSITANTE: MAGDALENA LAZARO, CONCEPTO: DEV.DE FONDOS EN AVANCE DE MAGDALENA LAZARO DEL PROG.N°CNMC-03-10-20003, CUENTA DE DEPOSITO: CUENTA UNICA DEL TESORO</t>
  </si>
  <si>
    <t>00099021001 DEPOSITO DE EFECTIVO, DEPOSITANTE: RONALD N. MACHACA ZARATE, CONCEPTO: PAGO POR EXCEDENTE DE LLAMADAS, CUENTA DE DEPOSITO: CUENTA UNICA DEL TESORO</t>
  </si>
  <si>
    <t>00299014101 DEPOSITO DE EFECTIVO, DEPOSITANTE: SERVICIO DEPARTAMENTAL DE RIEGO LA PAZ, CONCEPTO: DEVOLUCION DE SALDO DE CONSUMO DE GASOLINA DE VIAJE PRIMERA INSPECCION DE REGISTROS COLECTIVOS, CUENTA DE DEPOSITO: CUENTA UNICA DEL TESORO</t>
  </si>
  <si>
    <t>00020011103 DEP.DE CHEQ.AJENOS,RET.DE CAM.,CONCEPTO: PAGO P/DEVOLUCION DE COMISIONES BANCARIAS P/TRANSFERENCIAS AL EXTERIOR,DEP.: TRANSPORTE AEREO MILITAR , PROCEDENCIA: BANCO UNION S.A., CHEQUE: 19684, FECHA DE EMISION:07/06/2018</t>
  </si>
  <si>
    <t>00099021001 DEP.DE CHEQ.AJENOS,RET.DE CAM.,CONCEPTO: CLAROS FERNANDEZ MARIA CRISTINA,DEP.: BANCO UNION  S.A. , PROCEDENCIA: BANCO UNION S.A., CHEQUE: 154546, FECHA DE EMISION:19/06/2018</t>
  </si>
  <si>
    <t>00099021001 DEP.DE CHEQ.AJENOS,RET.DE CAM.,CONCEPTO: NINAJA MOGRO DANIELA GILKA,DEP.: BANCO UNION  S.A. , PROCEDENCIA: BANCO UNION S.A., CHEQUE: 154545, FECHA DE EMISION:19/06/2018</t>
  </si>
  <si>
    <t>00099021001 DEP.DE CHEQ.AJENOS,RET.DE CAM.,CONCEPTO: BLANCA ROCABADO RODRIGUEZ,DEP.: BANCO UNION  S.A. , PROCEDENCIA: BANCO UNION S.A., CHEQUE: 154544, FECHA DE EMISION:19/06/2018</t>
  </si>
  <si>
    <t>00253014204 DEP.DE CHEQ.AJENOS,RET.DE CAM.,CONCEPTO: TRANSFERENCIA DEL GOBIERNO AUTONOMO MUNICIPAL DE SANTA CRUZ PARA GASTOS ADMINISTRATIVOS,DEP.: GAM-SANTA CRUZ , PROCEDENCIA: BANCO UNION S.A., CHEQUE: 1241, FECHA DE EMISION:18/06/2018</t>
  </si>
  <si>
    <t>00526012001 DEP.DE CHEQ.AJENOS,RET.DE CAM.,CONCEPTO: DEP. DE PASAJES NO UTILIZADOS BTV PARA LA REVERSION DE PREVENTIVOS  SR PIÑACOBO,DEP.: BOLIVIA TV , PROCEDENCIA: BANCO UNION S.A., CHEQUE: 16204, FECHA DE EMISION:15/06/2018</t>
  </si>
  <si>
    <t>00035031101 DEP.DE CHEQ.AJENOS,RET.DE CAM.,CONCEPTO: INGRESOS POR EL 25% VENTA DE ENTRADAS AL EVENTO ANIMUSIC FESTIVAL 7 CONVENIO UCPP N° 08/2018,DEP.: MEFP - UCPP , PROCEDENCIA: BANCO UNION S.A., CHEQUE: 1283, FECHA DE EMISION:14/06/2018</t>
  </si>
  <si>
    <t>00035031101 DEP.DE CHEQ.AJENOS,RET.DE CAM.,CONCEPTO: SERVICIO DE LIMPIEZA AUDITORIO Y SALA E2 BLOQUE VERDE EVENTO ANIMUSIC FESTIVAL 7,DEP.: MEFP - UCPP , PROCEDENCIA: BANCO UNION S.A., CHEQUE: 1284, FECHA DE EMISION:14/06/2018</t>
  </si>
  <si>
    <t>00035031101 DEP.DE CHEQ.AJENOS,RET.DE CAM.,CONCEPTO: ARRENDAMIENTO DE SILLAS Y MESAS EVENTO ANIMUSIC FESTIVAL 7,DEP.: MEFP - UCPP , PROCEDENCIA: BANCO UNION S.A., CHEQUE: 1285, FECHA DE EMISION:14/06/2018</t>
  </si>
  <si>
    <t>00035031101 DEP.DE CHEQ.AJENOS,RET.DE CAM.,CONCEPTO: INGRESOS PARQUEO CAMPO FERIAL CHUQUIAGO MARCA POR EL MES DE MAYO 2018,DEP.: MEFP - UCPP , PROCEDENCIA: BANCO UNION S.A., CHEQUE: 1280, FECHA DE EMISION:14/06/2018</t>
  </si>
  <si>
    <t>00035031101 DEP.DE CHEQ.AJENOS,RET.DE CAM.,CONCEPTO: ARRENDAMIENTO ESPACIO PARQUEO CAMPO FERIAL ALEX ROJAS MES DE JUNIO 2018,DEP.: MEFP - UCPP , PROCEDENCIA: BANCO UNION S.A., CHEQUE: 1282, FECHA DE EMISION:14/06/2018</t>
  </si>
  <si>
    <t>00035031101 DEP.DE CHEQ.AJENOS,RET.DE CAM.,CONCEPTO: ARRENDAMIENTO ESPACIO PARQUEO CAMPO FERIAL OSCAR GALLARDO MES DE JUNIO 2018,DEP.: MEFP - UCPP , PROCEDENCIA: BANCO UNION S.A., CHEQUE: 1281, FECHA DE EMISION:14/06/2018</t>
  </si>
  <si>
    <t>De: 00099021001 Transferencia de recursos al GAM Padcaya para el pago del Bono de Discapacidad, en el marco de la Ley N977 de fecha 26 de septiembre de 2017, DS N3437 de 20 de diciembre de 2017 y Resolucion Ministerial N010 de fecha 10 de enero de 2018, segundo desembolso.</t>
  </si>
  <si>
    <t>De: 00099021001 Transferencia de recursos al GAM Bermejo para el pago del Bono de Discapacidad, en el marco de la Ley N977 de fecha 26 de septiembre de 2017, DS N3437 de 20 de diciembre de 2017 y Resolucion Ministerial N010 de fecha 10 de enero de 2018, segundo desembolso.</t>
  </si>
  <si>
    <t>De: 00099021001 Transferencia de recursos al GAM Yacuiba para el pago del Bono de Discapacidad, en el marco de la Ley N977 de fecha 26 de septiembre de 2017, DS N3437 de 20 de diciembre de 2017 y Resolucion Ministerial N010 de fecha 10 de enero de 2018, segundo desembolso.</t>
  </si>
  <si>
    <t>De: 00099021001 Transferencia de recursos al GAM Carapari para el pago del Bono de Discapacidad, en el marco de la Ley N977 de fecha 26 de septiembre de 2017, DS N3437 de 20 de diciembre de 2017 y Resolucion Ministerial N010 de fecha 10 de enero de 2018, segundo desembolso.</t>
  </si>
  <si>
    <t>De: 00099021001 Transferencia de recursos al GAM Villamontes para el pago del Bono de Discapacidad, en el marco de la Ley N977 de fecha 26 de septiembre de 2017, DS N3437 de 20 de diciembre de 2017 y Resolucion Ministerial N010 de fecha 10 de enero de 2018, segundo desembolso.</t>
  </si>
  <si>
    <t>De: 00099021001 Transferencia de recursos al GAM Uriondo (Concepcion) para el pago del Bono de Discapacidad, en el marco de la Ley N977 de fecha 26 de septiembre de 2017, DS N3437 de 20 de diciembre de 2017 y Resolucion Ministerial N010 de fecha 10 de enero de 2018, segundo desembolso.</t>
  </si>
  <si>
    <t>De: 00099021001 Transferencia de recursos al GAM Yunchara para el pago del Bono de Discapacidad, en el marco de la Ley N977 de fecha 26 de septiembre de 2017, DS N3437 de 20 de diciembre de 2017 y Resolucion Ministerial N010 de fecha 10 de enero de 2018, segundo desembolso.</t>
  </si>
  <si>
    <t>De: 00099021001 Transferencia de recursos al GAM San Lorenzo para el pago del Bono de Discapacidad, en el marco de la Ley N977 de fecha 26 de septiembre de 2017, DS N3437 de 20 de diciembre de 2017 y Resolucion Ministerial N010 de fecha 10 de enero de 2018, segundo desembolso.</t>
  </si>
  <si>
    <t>De: 00099021001 Transferencia de recursos al GAM El Puente para el pago del Bono de Discapacidad, en el marco de la Ley N977 de fecha 26 de septiembre de 2017, DS N3437 de 20 de diciembre de 2017 y Resolucion Ministerial N010 de fecha 10 de enero de 2018, segundo desembolso.</t>
  </si>
  <si>
    <t>De: 00099021001 Transferencia de recursos al GAM Entre Rios para el pago del Bono de Discapacidad, en el marco de la Ley N977 de fecha 26 de septiembre de 2017, DS N3437 de 20 de diciembre de 2017 y Resolucion Ministerial N010 de fecha 10 de enero de 2018, segundo desembolso.</t>
  </si>
  <si>
    <t>De: 00099021001 Transferencia de recursos al GAM Santa Cruz de La Sierra para el pago del Bono de Discapacidad, en el marco de la Ley N977 de fecha 26 de septiembre de 2017, DS N3437 de 20 de diciembre de 2017 y Resolucion Ministerial N010 de fecha 10 de enero de 2018, segundo desembolso.</t>
  </si>
  <si>
    <t>De: 00099021001 Transferencia de recursos al GAM Cotoca para el pago del Bono de Discapacidad, en el marco de la Ley N977 de fecha 26 de septiembre de 2017, DS N3437 de 20 de diciembre de 2017 y Resolucion Ministerial N010 de fecha 10 de enero de 2018, segundo desembolso.</t>
  </si>
  <si>
    <t>De: 00099021001 Transferencia de recursos al GAM La Guardia para el pago del Bono de Discapacidad, en el marco de la Ley N977 de fecha 26 de septiembre de 2017, DS N3437 de 20 de diciembre de 2017 y Resolucion Ministerial N010 de fecha 10 de enero de 2018, segundo desembolso.</t>
  </si>
  <si>
    <t>De: 00099021001 Transferencia de recursos al GAM El Torno para el pago del Bono de Discapacidad, en el marco de la Ley N977 de fecha 26 de septiembre de 2017, DS N3437 de 20 de diciembre de 2017 y Resolucion Ministerial N010 de fecha 10 de enero de 2018, segundo desembolso.</t>
  </si>
  <si>
    <t>De: 00099021001 Transferencia de recursos al GAM Warnes para el pago del Bono de Discapacidad, en el marco de la Ley N977 de fecha 26 de septiembre de 2017, DS N3437 de 20 de diciembre de 2017 y Resolucion Ministerial N010 de fecha 10 de enero de 2018, segundo desembolso.</t>
  </si>
  <si>
    <t>De: 00099021001 Transferencia de recursos al GAM San Ignacio (San Ignacio de Velasco) para el pago del Bono de Discapacidad, en el marco de la Ley N977 de fecha 26 de septiembre de 2017, DS N3437 de 20 de diciembre de 2017 y Resolucion Ministerial N010 de fecha 10 de enero de 2018, segundo desembols</t>
  </si>
  <si>
    <t>De: 00099021001 Transferencia de recursos al GAM Buena Vista para el pago del Bono de Discapacidad, en el marco de la Ley N977 de fecha 26 de septiembre de 2017, DS N3437 de 20 de diciembre de 2017 y Resolucion Ministerial N010 de fecha 10 de enero de 2018, segundo desembolso.</t>
  </si>
  <si>
    <t>De: 00099021001 Transferencia de recursos al GAM San Carlos para el pago del Bono de Discapacidad, en el marco de la Ley N977 de fecha 26 de septiembre de 2017, DS N3437 de 20 de diciembre de 2017 y Resolucion Ministerial N010 de fecha 10 de enero de 2018, segundo desembolso.</t>
  </si>
  <si>
    <t>De: 00099021001 Transferencia de recursos al GAM Viacha para el pago del Bono de Discapacidad, en el marco de la Ley N977 de fecha 26 de septiembre de 2017, DS N3437 de 20 de diciembre de 2017 y Resolucion Ministerial N010 de fecha 10 de enero de 2018, segundo desembolso.</t>
  </si>
  <si>
    <t>De: 00099021001 Transferencia de recursos al GAM Guaqui para el pago del Bono de Discapacidad, en el marco de la Ley N977 de fecha 26 de septiembre de 2017, DS N3437 de 20 de diciembre de 2017 y Resolucion Ministerial N010 de fecha 10 de enero de 2018, segundo desembolso.</t>
  </si>
  <si>
    <t>De: 00099021001 Transferencia de recursos al GAM Caranvi para el pago del Bono de Discapacidad, en el marco de la Ley N977 de fecha 26 de septiembre de 2017, DS N3437 de 20 de diciembre de 2017 y Resolucion Ministerial N010 de fecha 10 de enero de 2018, segundo desembolso.</t>
  </si>
  <si>
    <t>De: 00099021001 Transferencia de recursos al GAM Calamarca para el pago del Bono de Discapacidad, en el marco de la Ley N977 de fecha 26 de septiembre de 2017, DS N3437 de 20 de diciembre de 2017 y Resolucion Ministerial N010 de fecha 10 de enero de 2018, segundo desembolso.</t>
  </si>
  <si>
    <t>De: 00099021001 Transferencia de recursos al GAM Inquisivi para el pago del Bono de Discapacidad, en el marco de la Ley N977 de fecha 26 de septiembre de 2017, DS N3437 de 20 de diciembre de 2017 y Resolucion Ministerial N010 de fecha 10 de enero de 2018, segundo desembolso.</t>
  </si>
  <si>
    <t>De: 00099021001 Transferencia de recursos al GAM Achacachi para el pago del Bono de Discapacidad, en el marco de la Ley N977 de fecha 26 de septiembre de 2017, DS N3437 de 20 de diciembre de 2017 y Resolucion Ministerial N010 de fecha 10 de enero de 2018, segundo desembolso.</t>
  </si>
  <si>
    <t>De: 00099021001 Transferencia de recursos al GAM Guanay para el pago del Bono de Discapacidad, en el marco de la Ley N977 de fecha 26 de septiembre de 2017, DS N3437 de 20 de diciembre de 2017 y Resolucion Ministerial N010 de fecha 10 de enero de 2018, segundo desembolso.</t>
  </si>
  <si>
    <t>De: 00099021001 Transferencia de recursos al GAM Quiabaya para el pago del Bono de Discapacidad, en el marco de la Ley N977 de fecha 26 de septiembre de 2017, DS N3437 de 20 de diciembre de 2017 y Resolucion Ministerial N010 de fecha 10 de enero de 2018, segundo desembolso.</t>
  </si>
  <si>
    <t>De: 00099021001 Transferencia de recursos al GAM Combaya para el pago del Bono de Discapacidad, en el marco de la Ley N977 de fecha 26 de septiembre de 2017, DS N3437 de 20 de diciembre de 2017 y Resolucion Ministerial N010 de fecha 10 de enero de 2018, segundo desembolso.</t>
  </si>
  <si>
    <t>De: 00099021001 Transferencia de recursos al GAM Chuma para el pago del Bono de Discapacidad, en el marco de la Ley N977 de fecha 26 de septiembre de 2017, DS N3437 de 20 de diciembre de 2017 y Resolucion Ministerial N010 de fecha 10 de enero de 2018, segundo desembolso.</t>
  </si>
  <si>
    <t>De: 00099021001 Transferencia de recursos al GAM Corocoro para el pago del Bono de Discapacidad, en el marco de la Ley N977 de fecha 26 de septiembre de 2017, DS N3437 de 20 de diciembre de 2017 y Resolucion Ministerial N010 de fecha 10 de enero de 2018, segundo desembolso.</t>
  </si>
  <si>
    <t>De: 00099021001 Transferencia de recursos al GAM Comanche para el pago del Bono de Discapacidad, en el marco de la Ley N977 de fecha 26 de septiembre de 2017, DS N3437 de 20 de diciembre de 2017 y Resolucion Ministerial N010 de fecha 10 de enero de 2018, segundo desembolso.</t>
  </si>
  <si>
    <t>De: 00099021001 Transferencia de recursos al GAM Chulumani (Villa de la Libertad) para el pago del Bono de Discapacidad, en el marco de la Ley N977 de fecha 26 de septiembre de 2017, DS N3437 de 20 de diciembre de 2017 y Resolucion Ministerial N010 de fecha 10 de enero de 2018, segundo desembolso.</t>
  </si>
  <si>
    <t>De: 00099021001 Transferencia de recursos al GAM Irupana (Villa de Lanza) para el pago del Bono de Discapacidad, en el marco de la Ley N977 de fecha 26 de septiembre de 2017, DS N3437 de 20 de diciembre de 2017 y Resolucion Ministerial N010 de fecha 10 de enero de 2018, segundo desembolso.</t>
  </si>
  <si>
    <t>De: 00099021001 Transferencia de recursos al GAM Palos Blancos para el pago del Bono de Discapacidad, en el marco de la Ley N977 de fecha 26 de septiembre de 2017, DS N3437 de 20 de diciembre de 2017 y Resolucion Ministerial N010 de fecha 10 de enero de 2018, segundo desembolso.</t>
  </si>
  <si>
    <t>De: 00099021001 Transferencia de recursos al GAM Pucarani para el pago del Bono de Discapacidad, en el marco de la Ley N977 de fecha 26 de septiembre de 2017, DS N3437 de 20 de diciembre de 2017 y Resolucion Ministerial N010 de fecha 10 de enero de 2018, segundo desembolso.</t>
  </si>
  <si>
    <t>De: 00099021001 Transferencia de recursos al GAM Laja para el pago del Bono de Discapacidad, en el marco de la Ley N977 de fecha 26 de septiembre de 2017, DS N3437 de 20 de diciembre de 2017 y Resolucion Ministerial N010 de fecha 10 de enero de 2018, segundo desembolso.</t>
  </si>
  <si>
    <t>De: 00099021001 Transferencia de recursos al GAM Ixiamas para el pago del Bono de Discapacidad, en el marco de la Ley N977 de fecha 26 de septiembre de 2017, DS N3437 de 20 de diciembre de 2017 y Resolucion Ministerial N010 de fecha 10 de enero de 2018, segundo desembolso.</t>
  </si>
  <si>
    <t>De: 00099021001 Transferencia de recursos al GAM San Buenaventura para el pago del Bono de Discapacidad, en el marco de la Ley N977 de fecha 26 de septiembre de 2017, DS N3437 de 20 de diciembre de 2017 y Resolucion Ministerial N010 de fecha 10 de enero de 2018, segundo desembolso.</t>
  </si>
  <si>
    <t>De: 00099021001 Transferencia de recursos al GAM Santiago de Machaca para el pago del Bono de Discapacidad, en el marco de la Ley N977 de fecha 26 de septiembre de 2017, DS N3437 de 20 de diciembre de 2017 y Resolucion Ministerial N010 de fecha 10 de enero de 2018, segundo desembolso.</t>
  </si>
  <si>
    <t>De: 00099021001 Transferencia de recursos al GAM Huatajata para el pago del Bono de Discapacidad, en el marco de la Ley N977 de fecha 26 de septiembre de 2017, DS N3437 de 20 de diciembre de 2017 y Resolucion Ministerial N010 de fecha 10 de enero de 2018, segundo desembolso.</t>
  </si>
  <si>
    <t>De: 00099021001 Transferencia de recursos al GAM Cochabamba para el pago del Bono de Discapacidad, en el marco de la Ley N977 de fecha 26 de septiembre de 2017, DS N3437 de 20 de diciembre de 2017 y Resolucion Ministerial N010 de fecha 10 de enero de 2018, segundo desembolso.</t>
  </si>
  <si>
    <t>De: 00099021001 Transferencia de recursos al GAM Quillacollo para el pago del Bono de Discapacidad, en el marco de la Ley N977 de fecha 26 de septiembre de 2017, DS N3437 de 20 de diciembre de 2017 y Resolucion Ministerial N010 de fecha 10 de enero de 2018, segundo desembolso.</t>
  </si>
  <si>
    <t>De: 00099021001 Transferencia de recursos al GAM Sipe Sipe para el pago del Bono de Discapacidad, en el marco de la Ley N977 de fecha 26 de septiembre de 2017, DS N3437 de 20 de diciembre de 2017 y Resolucion Ministerial N010 de fecha 10 de enero de 2018, segundo desembolso.</t>
  </si>
  <si>
    <t>De: 00099021001 Transferencia de recursos al GAM Tiquipaya para el pago del Bono de Discapacidad, en el marco de la Ley N977 de fecha 26 de septiembre de 2017, DS N3437 de 20 de diciembre de 2017 y Resolucion Ministerial N010 de fecha 10 de enero de 2018, segundo desembolso.</t>
  </si>
  <si>
    <t>De: 00099021001 Transferencia de recursos al GAM Vinto para el pago del Bono de Discapacidad, en el marco de la Ley N977 de fecha 26 de septiembre de 2017, DS N3437 de 20 de diciembre de 2017 y Resolucion Ministerial N010 de fecha 10 de enero de 2018, segundo desembolso.</t>
  </si>
  <si>
    <t>De: 00099021001 Transferencia de recursos al GAM Colcapirhua para el pago del Bono de Discapacidad, en el marco de la Ley N977 de fecha 26 de septiembre de 2017, DS N3437 de 20 de diciembre de 2017 y Resolucion Ministerial N010 de fecha 10 de enero de 2018, segundo desembolso.</t>
  </si>
  <si>
    <t>De: 00099021001 Transferencia de recursos al GAM Aiquile para el pago del Bono de Discapacidad, en el marco de la Ley N977 de fecha 26 de septiembre de 2017, DS N3437 de 20 de diciembre de 2017 y Resolucion Ministerial N010 de fecha 10 de enero de 2018, segundo desembolso.</t>
  </si>
  <si>
    <t>De: 00099021001 Transferencia de recursos al GAM Sacaba para el pago del Bono de Discapacidad, en el marco de la Ley N977 de fecha 26 de septiembre de 2017, DS N3437 de 20 de diciembre de 2017 y Resolucion Ministerial N010 de fecha 10 de enero de 2018, segundo desembolso.</t>
  </si>
  <si>
    <t>De: 00099021001 Transferencia de recursos al GAM Villa Tunari para el pago del Bono de Discapacidad, en el marco de la Ley N977 de fecha 26 de septiembre de 2017, DS N3437 de 20 de diciembre de 2017 y Resolucion Ministerial N010 de fecha 10 de enero de 2018, segundo desembolso.</t>
  </si>
  <si>
    <t>De: 00099021001 Transferencia de recursos al GAM Punata para el pago del Bono de Discapacidad, en el marco de la Ley N977 de fecha 26 de septiembre de 2017, DS N3437 de 20 de diciembre de 2017 y Resolucion Ministerial N010 de fecha 10 de enero de 2018, segundo desembolso.</t>
  </si>
  <si>
    <t>De: 00099021001 Transferencia de recursos al GAM San Benito (Villa Jose Quintin Mendoza) para el pago del Bono de Discapacidad, en el marco de la Ley N977 de fecha 26 de septiembre de 2017, DS N3437 de 20 de diciembre de 2017 y Resolucion Ministerial N010 de fecha 10 de enero de 2018, segundo desemb</t>
  </si>
  <si>
    <t>De: 00099021001 Transferencia de recursos al GAM Tarata para el pago del Bono de Discapacidad, en el marco de la Ley N977 de fecha 26 de septiembre de 2017, DS N3437 de 20 de diciembre de 2017 y Resolucion Ministerial N010 de fecha 10 de enero de 2018, segundo desembolso.</t>
  </si>
  <si>
    <t>De: 00099021001 Transferencia de recursos al GAM Sacabamba para el pago del Bono de Discapacidad, en el marco de la Ley N977 de fecha 26 de septiembre de 2017, DS N3437 de 20 de diciembre de 2017 y Resolucion Ministerial N010 de fecha 10 de enero de 2018, segundo desembolso.</t>
  </si>
  <si>
    <t>De: 00099021001 Transferencia de recursos al GAM Cliza para el pago del Bono de Discapacidad, en el marco de la Ley N977 de fecha 26 de septiembre de 2017, DS N3437 de 20 de diciembre de 2017 y Resolucion Ministerial N010 de fecha 10 de enero de 2018, segundo desembolso.</t>
  </si>
  <si>
    <t>De: 00099021001 Transferencia de recursos al GAM Totora para el pago del Bono de Discapacidad, en el marco de la Ley N977 de fecha 26 de septiembre de 2017, DS N3437 de 20 de diciembre de 2017 y Resolucion Ministerial N010 de fecha 10 de enero de 2018, segundo desembolso.</t>
  </si>
  <si>
    <t>De: 00099021001 Transferencia de recursos al GAM Puerto Villarroel para el pago del Bono de Discapacidad, en el marco de la Ley N977 de fecha 26 de septiembre de 2017, DS N3437 de 20 de diciembre de 2017 y Resolucion Ministerial N010 de fecha 10 de enero de 2018, segundo desembolso.</t>
  </si>
  <si>
    <t>De: 00099021001 Transferencia de recursos al GAM Tiraque para el pago del Bono de Discapacidad, en el marco de la Ley N977 de fecha 26 de septiembre de 2017, DS N3437 de 20 de diciembre de 2017 y Resolucion Ministerial N010 de fecha 10 de enero de 2018, segundo desembolso.</t>
  </si>
  <si>
    <t>De: 00099021001 Transferencia de recursos al GAM Alalay para el pago del Bono de Discapacidad, en el marco de la Ley N977 de fecha 26 de septiembre de 2017, DS N3437 de 20 de diciembre de 2017 y Resolucion Ministerial N010 de fecha 10 de enero de 2018, segundo desembolso.</t>
  </si>
  <si>
    <t>De: 00099021001 Transferencia de recursos al GAM Oruro para el pago del Bono de Discapacidad, en el marco de la Ley N977 de fecha 26 de septiembre de 2017, DS N3437 de 20 de diciembre de 2017 y Resolucion Ministerial N010 de fecha 10 de enero de 2018, segundo desembolso.</t>
  </si>
  <si>
    <t>De: 00099021001 Transferencia de recursos al GAM Challapata para el pago del Bono de Discapacidad, en el marco de la Ley N977 de fecha 26 de septiembre de 2017, DS N3437 de 20 de diciembre de 2017 y Resolucion Ministerial N010 de fecha 10 de enero de 2018, segundo desembolso.</t>
  </si>
  <si>
    <t>De: 00099021001 Transferencia de recursos al GAM Santuario de Quillacas para el pago del Bono de Discapacidad, en el marco de la Ley N977 de fecha 26 de septiembre de 2017, DS N3437 de 20 de diciembre de 2017 y Resolucion Ministerial N010 de fecha 10 de enero de 2018, segundo desembolso.</t>
  </si>
  <si>
    <t>De: 00099021001 Transferencia de recursos al GAM Huanuni para el pago del Bono de Discapacidad, en el marco de la Ley N977 de fecha 26 de septiembre de 2017, DS N3437 de 20 de diciembre de 2017 y Resolucion Ministerial N010 de fecha 10 de enero de 2018, segundo desembolso.</t>
  </si>
  <si>
    <t>De: 00099021001 Transferencia de recursos al GAM Machacamarca para el pago del Bono de Discapacidad, en el marco de la Ley N977 de fecha 26 de septiembre de 2017, DS N3437 de 20 de diciembre de 2017 y Resolucion Ministerial N010 de fecha 10 de enero de 2018, segundo desembolso.</t>
  </si>
  <si>
    <t>De: 00099021001 Transferencia de recursos al GAM Curahuara de Carangas para el pago del Bono de Discapacidad, en el marco de la Ley N977 de fecha 26 de septiembre de 2017, DS N3437 de 20 de diciembre de 2017 y Resolucion Ministerial N010 de fecha 10 de enero de 2018, segundo desembolso.</t>
  </si>
  <si>
    <t>De: 00099021001 Transferencia de recursos al GAM Potosi para el pago del Bono de Discapacidad, en el marco de la Ley N977 de fecha 26 de septiembre de 2017, DS N3437 de 20 de diciembre de 2017 y Resolucion Ministerial N010 de fecha 10 de enero de 2018, segundo desembolso.</t>
  </si>
  <si>
    <t>De: 00099021001 Transferencia de recursos al GAM Urmiri para el pago del Bono de Discapacidad, en el marco de la Ley N977 de fecha 26 de septiembre de 2017, DS N3437 de 20 de diciembre de 2017 y Resolucion Ministerial N010 de fecha 10 de enero de 2018, segundo desembolso.</t>
  </si>
  <si>
    <t>De: 00099021001 Transferencia de recursos al GAM Uncia para el pago del Bono de Discapacidad, en el marco de la Ley N977 de fecha 26 de septiembre de 2017, DS N3437 de 20 de diciembre de 2017 y Resolucion Ministerial N010 de fecha 10 de enero de 2018, segundo desembolso.</t>
  </si>
  <si>
    <t>De: 00099021001 Transferencia de recursos al GAM Llallagua para el pago del Bono de Discapacidad, en el marco de la Ley N977 de fecha 26 de septiembre de 2017, DS N3437 de 20 de diciembre de 2017 y Resolucion Ministerial N010 de fecha 10 de enero de 2018, segundo desembolso.</t>
  </si>
  <si>
    <t>De: 00099021001 Transferencia de recursos al GAM Betanzos para el pago del Bono de Discapacidad, en el marco de la Ley N977 de fecha 26 de septiembre de 2017, DS N3437 de 20 de diciembre de 2017 y Resolucion Ministerial N010 de fecha 10 de enero de 2018, segundo desembolso.</t>
  </si>
  <si>
    <t>De: 00099021001 Transferencia de recursos al GAM San Pedro de Buena Vista para el pago del Bono de Discapacidad, en el marco de la Ley N977 de fecha 26 de septiembre de 2017, DS N3437 de 20 de diciembre de 2017 y Resolucion Ministerial N010 de fecha 10 de enero de 2018, segundo desembolso.</t>
  </si>
  <si>
    <t>De: 00099021001 Transferencia de recursos al GAM Cotagaita para el pago del Bono de Discapacidad, en el marco de la Ley N977 de fecha 26 de septiembre de 2017, DS N3437 de 20 de diciembre de 2017 y Resolucion Ministerial N010 de fecha 10 de enero de 2018, segundo desembolso.</t>
  </si>
  <si>
    <t>De: 00099021001 Transferencia de recursos al GAM Vitichi para el pago del Bono de Discapacidad, en el marco de la Ley N977 de fecha 26 de septiembre de 2017, DS N3437 de 20 de diciembre de 2017 y Resolucion Ministerial N010 de fecha 10 de enero de 2018, segundo desembolso.</t>
  </si>
  <si>
    <t>De: 00099021001 Transferencia de recursos al GAM Tupiza para el pago del Bono de Discapacidad, en el marco de la Ley N977 de fecha 26 de septiembre de 2017, DS N3437 de 20 de diciembre de 2017 y Resolucion Ministerial N010 de fecha 10 de enero de 2018, segundo desembolso.</t>
  </si>
  <si>
    <t>De: 00099021001 Transferencia de recursos al GAM Atocha para el pago del Bono de Discapacidad, en el marco de la Ley N977 de fecha 26 de septiembre de 2017, DS N3437 de 20 de diciembre de 2017 y Resolucion Ministerial N010 de fecha 10 de enero de 2018, segundo desembolso.</t>
  </si>
  <si>
    <t>De: 00099021001 Transferencia de recursos al GAM Puna (Villa Talavera) para el pago del Bono de Discapacidad, en el marco de la Ley N977 de fecha 26 de septiembre de 2017, DS N3437 de 20 de diciembre de 2017 y Resolucion Ministerial N010 de fecha 10 de enero de 2018, segundo desembolso.</t>
  </si>
  <si>
    <t>De: 00099021001 Transferencia de recursos al GAM CaizaD para el pago del Bono de Discapacidad, en el marco de la Ley N977 de fecha 26 de septiembre de 2017, DS N3437 de 20 de diciembre de 2017 y Resolucion Ministerial N010 de fecha 10 de enero de 2018, segundo desembolso.</t>
  </si>
  <si>
    <t>De: 00099021001 Transferencia de recursos al GAM Uyuni para el pago del Bono de Discapacidad, en el marco de la Ley N977 de fecha 26 de septiembre de 2017, DS N3437 de 20 de diciembre de 2017 y Resolucion Ministerial N010 de fecha 10 de enero de 2018, segundo desembolso.</t>
  </si>
  <si>
    <t>De: 00099021001 Transferencia de recursos al GAM Arampampa para el pago del Bono de Discapacidad, en el marco de la Ley N977 de fecha 26 de septiembre de 2017, DS N3437 de 20 de diciembre de 2017 y Resolucion Ministerial N010 de fecha 10 de enero de 2018, segundo desembolso.</t>
  </si>
  <si>
    <t>De: 00099021001 Transferencia de recursos al GAM Llica para el pago del Bono de Discapacidad, en el marco de la Ley N977 de fecha 26 de septiembre de 2017, DS N3437 de 20 de diciembre de 2017 y Resolucion Ministerial N010 de fecha 10 de enero de 2018, segundo desembolso.</t>
  </si>
  <si>
    <t>De: 00099021001 Transferencia de recursos al GAM Villazon para el pago del Bono de Discapacidad, en el marco de la Ley N977 de fecha 26 de septiembre de 2017, DS N3437 de 20 de diciembre de 2017 y Resolucion Ministerial N010 de fecha 10 de enero de 2018, segundo desembolso.</t>
  </si>
  <si>
    <t>De: 00099021001 Transferencia de recursos al GAM San Agustin para el pago del Bono de Discapacidad, en el marco de la Ley N977 de fecha 26 de septiembre de 2017, DS N3437 de 20 de diciembre de 2017 y Resolucion Ministerial N010 de fecha 10 de enero de 2018, segundo desembolso.</t>
  </si>
  <si>
    <t>De: 00099021001 Transferencia de recursos al GAM Tarija para el pago del Bono de Discapacidad, en el marco de la Ley N977 de fecha 26 de septiembre de 2017, DS N3437 de 20 de diciembre de 2017 y Resolucion Ministerial N010 de fecha 10 de enero de 2018, segundo desembolso.</t>
  </si>
  <si>
    <t>De: 00099021001 Transferencia de recursos al GAM Villa Nueva (Loma Alta) para el pago del Bono de Discapacidad, en el marco de la Ley N977 de fecha 26 de septiembre de 2017, DS N3437 de 20 de diciembre de 2017 y Resolucion Ministerial N010 de fecha 10 de enero de 2018, segundo desembolso.</t>
  </si>
  <si>
    <t>De: 00099021001 Transferencia de recursos al GAM Yapacani para el pago del Bono de Discapacidad, en el marco de la Ley N977 de fecha 26 de septiembre de 2017, DS N3437 de 20 de diciembre de 2017 y Resolucion Ministerial N010 de fecha 10 de enero de 2018, segundo desembolso.</t>
  </si>
  <si>
    <t>De: 00099021001 Transferencia de recursos al GAM Robore para el pago del Bono de Discapacidad, en el marco de la Ley N977 de fecha 26 de septiembre de 2017, DS N3437 de 20 de diciembre de 2017 y Resolucion Ministerial N010 de fecha 10 de enero de 2018, segundo desembolso.</t>
  </si>
  <si>
    <t>De: 00099021001 Transferencia de recursos al GAM Cabezas para el pago del Bono de Discapacidad, en el marco de la Ley N977 de fecha 26 de septiembre de 2017, DS N3437 de 20 de diciembre de 2017 y Resolucion Ministerial N010 de fecha 10 de enero de 2018, segundo desembolso.</t>
  </si>
  <si>
    <t>De: 00099021001 Transferencia de recursos al GAM Camiri para el pago del Bono de Discapacidad, en el marco de la Ley N977 de fecha 26 de septiembre de 2017, DS N3437 de 20 de diciembre de 2017 y Resolucion Ministerial N010 de fecha 10 de enero de 2018, segundo desembolso.</t>
  </si>
  <si>
    <t>De: 00099021001 Transferencia de recursos al GAM Vallegrande para el pago del Bono de Discapacidad, en el marco de la Ley N977 de fecha 26 de septiembre de 2017, DS N3437 de 20 de diciembre de 2017 y Resolucion Ministerial N010 de fecha 10 de enero de 2018, segundo desembolso.</t>
  </si>
  <si>
    <t>De: 00099021001 Transferencia de recursos al GAM Trigal para el pago del Bono de Discapacidad, en el marco de la Ley N977 de fecha 26 de septiembre de 2017, DS N3437 de 20 de diciembre de 2017 y Resolucion Ministerial N010 de fecha 10 de enero de 2018, segundo desembolso.</t>
  </si>
  <si>
    <t>De: 00099021001 Transferencia de recursos al GAM Moro Moro para el pago del Bono de Discapacidad, en el marco de la Ley N977 de fecha 26 de septiembre de 2017, DS N3437 de 20 de diciembre de 2017 y Resolucion Ministerial N010 de fecha 10 de enero de 2018, segundo desembolso.</t>
  </si>
  <si>
    <t>De: 00099021001 Transferencia de recursos al GAM Postrer Valle para el pago del Bono de Discapacidad, en el marco de la Ley N977 de fecha 26 de septiembre de 2017, DS N3437 de 20 de diciembre de 2017 y Resolucion Ministerial N010 de fecha 10 de enero de 2018, segundo desembolso.</t>
  </si>
  <si>
    <t>De: 00099021001 Transferencia de recursos al GAM Pucara para el pago del Bono de Discapacidad, en el marco de la Ley N977 de fecha 26 de septiembre de 2017, DS N3437 de 20 de diciembre de 2017 y Resolucion Ministerial N010 de fecha 10 de enero de 2018, segundo desembolso.</t>
  </si>
  <si>
    <t>De: 00099021001 Transferencia de recursos al GAM Samaipata para el pago del Bono de Discapacidad, en el marco de la Ley N977 de fecha 26 de septiembre de 2017, DS N3437 de 20 de diciembre de 2017 y Resolucion Ministerial N010 de fecha 10 de enero de 2018, segundo desembolso.</t>
  </si>
  <si>
    <t>De: 00099021001 Transferencia de recursos al GAM Mairana para el pago del Bono de Discapacidad, en el marco de la Ley N977 de fecha 26 de septiembre de 2017, DS N3437 de 20 de diciembre de 2017 y Resolucion Ministerial N010 de fecha 10 de enero de 2018, segundo desembolso.</t>
  </si>
  <si>
    <t>De: 00099021001 Transferencia de recursos al GAM Montero para el pago del Bono de Discapacidad, en el marco de la Ley N977 de fecha 26 de septiembre de 2017, DS N3437 de 20 de diciembre de 2017 y Resolucion Ministerial N010 de fecha 10 de enero de 2018, segundo desembolso.</t>
  </si>
  <si>
    <t>De: 00099021001 Transferencia de recursos al GAM General Agustin Saavedra para el pago del Bono de Discapacidad, en el marco de la Ley N977 de fecha 26 de septiembre de 2017, DS N3437 de 20 de diciembre de 2017 y Resolucion Ministerial N010 de fecha 10 de enero de 2018, segundo desembolso.</t>
  </si>
  <si>
    <t>De: 00099021001 Transferencia de recursos al GAM Mineros para el pago del Bono de Discapacidad, en el marco de la Ley N977 de fecha 26 de septiembre de 2017, DS N3437 de 20 de diciembre de 2017 y Resolucion Ministerial N010 de fecha 10 de enero de 2018, segundo desembolso.</t>
  </si>
  <si>
    <t>De: 00099021001 Transferencia de recursos al GAM Concepcion para el pago del Bono de Discapacidad, en el marco de la Ley N977 de fecha 26 de septiembre de 2017, DS N3437 de 20 de diciembre de 2017 y Resolucion Ministerial N010 de fecha 10 de enero de 2018, segundo desembolso.</t>
  </si>
  <si>
    <t>De: 00099021001 Transferencia de recursos al GAM San Julian para el pago del Bono de Discapacidad, en el marco de la Ley N977 de fecha 26 de septiembre de 2017, DS N3437 de 20 de diciembre de 2017 y Resolucion Ministerial N010 de fecha 10 de enero de 2018, segundo desembolso.</t>
  </si>
  <si>
    <t>De: 00099021001 Transferencia de recursos al GAM San Matias para el pago del Bono de Discapacidad, en el marco de la Ley N977 de fecha 26 de septiembre de 2017, DS N3437 de 20 de diciembre de 2017 y Resolucion Ministerial N010 de fecha 10 de enero de 2018, segundo desembolso.</t>
  </si>
  <si>
    <t>De: 00099021001 Transferencia de recursos al GAM Puerto Suarez para el pago del Bono de Discapacidad, en el marco de la Ley N977 de fecha 26 de septiembre de 2017, DS N3437 de 20 de diciembre de 2017 y Resolucion Ministerial N010 de fecha 10 de enero de 2018, segundo desembolso.</t>
  </si>
  <si>
    <t>De: 00099021001 Transferencia de recursos al GAM Ascencion de Guarayos para el pago del Bono de Discapacidad, en el marco de la Ley N977 de fecha 26 de septiembre de 2017, DS N3437 de 20 de diciembre de 2017 y Resolucion Ministerial N010 de fecha 10 de enero de 2018, segundo desembolso.</t>
  </si>
  <si>
    <t>De: 00099021001 Transferencia de recursos al GAM Trinidad para el pago del Bono de Discapacidad, en el marco de la Ley N977 de fecha 26 de septiembre de 2017, DS N3437 de 20 de diciembre de 2017 y Resolucion Ministerial N010 de fecha 10 de enero de 2018, segundo desembolso.</t>
  </si>
  <si>
    <t>De: 00099021001 Transferencia de recursos al GAM Riberalta para el pago del Bono de Discapacidad, en el marco de la Ley N977 de fecha 26 de septiembre de 2017, DS N3437 de 20 de diciembre de 2017 y Resolucion Ministerial N010 de fecha 10 de enero de 2018, segundo desembolso.</t>
  </si>
  <si>
    <t>De: 00099021001 Transferencia de recursos al GAM Puerto Guayaramerin para el pago del Bono de Discapacidad, en el marco de la Ley N977 de fecha 26 de septiembre de 2017, DS N3437 de 20 de diciembre de 2017 y Resolucion Ministerial N010 de fecha 10 de enero de 2018, segundo desembolso.</t>
  </si>
  <si>
    <t>De: 00099021001 Transferencia de recursos al GAM Reyes para el pago del Bono de Discapacidad, en el marco de la Ley N977 de fecha 26 de septiembre de 2017, DS N3437 de 20 de diciembre de 2017 y Resolucion Ministerial N010 de fecha 10 de enero de 2018, segundo desembolso.</t>
  </si>
  <si>
    <t>De: 00099021001 Transferencia de recursos al GAM San Borja para el pago del Bono de Discapacidad, en el marco de la Ley N977 de fecha 26 de septiembre de 2017, DS N3437 de 20 de diciembre de 2017 y Resolucion Ministerial N010 de fecha 10 de enero de 2018, segundo desembolso.</t>
  </si>
  <si>
    <t>De: 00099021001 Transferencia de recursos al GAM Santa Rosa para el pago del Bono de Discapacidad, en el marco de la Ley N977 de fecha 26 de septiembre de 2017, DS N3437 de 20 de diciembre de 2017 y Resolucion Ministerial N010 de fecha 10 de enero de 2018, segundo desembolso.</t>
  </si>
  <si>
    <t>De: 00099021001 Transferencia de recursos al GAM Santa Ana para el pago del Bono de Discapacidad, en el marco de la Ley N977 de fecha 26 de septiembre de 2017, DS N3437 de 20 de diciembre de 2017 y Resolucion Ministerial N010 de fecha 10 de enero de 2018, segundo desembolso.</t>
  </si>
  <si>
    <t>De: 00099021001 Transferencia de recursos al GAM San Ignacio para el pago del Bono de Discapacidad, en el marco de la Ley N977 de fecha 26 de septiembre de 2017, DS N3437 de 20 de diciembre de 2017 y Resolucion Ministerial N010 de fecha 10 de enero de 2018, segundo desembolso.</t>
  </si>
  <si>
    <t>De: 00099021001 Transferencia de recursos al GAM Loreto para el pago del Bono de Discapacidad, en el marco de la Ley N977 de fecha 26 de septiembre de 2017, DS N3437 de 20 de diciembre de 2017 y Resolucion Ministerial N010 de fecha 10 de enero de 2018, segundo desembolso.</t>
  </si>
  <si>
    <t>De: 00099021001 Transferencia de recursos al GAM San Joaquin para el pago del Bono de Discapacidad, en el marco de la Ley N977 de fecha 26 de septiembre de 2017, DS N3437 de 20 de diciembre de 2017 y Resolucion Ministerial N010 de fecha 10 de enero de 2018, segundo desembolso.</t>
  </si>
  <si>
    <t>De: 00099021001 Transferencia de recursos al GAM San Ramon para el pago del Bono de Discapacidad, en el marco de la Ley N977 de fecha 26 de septiembre de 2017, DS N3437 de 20 de diciembre de 2017 y Resolucion Ministerial N010 de fecha 10 de enero de 2018, segundo desembolso.</t>
  </si>
  <si>
    <t>De: 00099021001 Transferencia de recursos al GAM Magdalena para el pago del Bono de Discapacidad, en el marco de la Ley N977 de fecha 26 de septiembre de 2017, DS N3437 de 20 de diciembre de 2017 y Resolucion Ministerial N010 de fecha 10 de enero de 2018, segundo desembolso.</t>
  </si>
  <si>
    <t>De: 00099021001 Transferencia de recursos al GAM Huacaraje para el pago del Bono de Discapacidad, en el marco de la Ley N977 de fecha 26 de septiembre de 2017, DS N3437 de 20 de diciembre de 2017 y Resolucion Ministerial N010 de fecha 10 de enero de 2018, segundo desembolso.</t>
  </si>
  <si>
    <t>De: 00099021001 Transferencia de recursos al GAM Cobija para el pago del Bono de Discapacidad, en el marco de la Ley N977 de fecha 26 de septiembre de 2017, DS N3437 de 20 de diciembre de 2017 y Resolucion Ministerial N010 de fecha 10 de enero de 2018, segundo desembolso.</t>
  </si>
  <si>
    <t>De: 00099021001 Transferencia de recursos al GAM Porvenir para el pago del Bono de Discapacidad, en el marco de la Ley N977 de fecha 26 de septiembre de 2017, DS N3437 de 20 de diciembre de 2017 y Resolucion Ministerial N010 de fecha 10 de enero de 2018, segundo desembolso.</t>
  </si>
  <si>
    <t>De: 00099021001 Transferencia de recursos al GAM Bolpebra para el pago del Bono de Discapacidad, en el marco de la Ley N977 de fecha 26 de septiembre de 2017, DS N3437 de 20 de diciembre de 2017 y Resolucion Ministerial N010 de fecha 10 de enero de 2018, segundo desembolso.</t>
  </si>
  <si>
    <t>De: 00099021001 Transferencia de recursos al GAM Bella Flor para el pago del Bono de Discapacidad, en el marco de la Ley N977 de fecha 26 de septiembre de 2017, DS N3437 de 20 de diciembre de 2017 y Resolucion Ministerial N010 de fecha 10 de enero de 2018, segundo desembolso.</t>
  </si>
  <si>
    <t>De: 00099021001 Transferencia de recursos al GAM Santa Rosa del Abuna para el pago del Bono de Discapacidad, en el marco de la Ley N977 de fecha 26 de septiembre de 2017, DS N3437 de 20 de diciembre de 2017 y Resolucion Ministerial N010 de fecha 10 de enero de 2018, segundo desembolso.</t>
  </si>
  <si>
    <t>VENTA DE DIVISAS CON TRANSFERENCIA DE FONDOS A SOLICITUD DE MINISTERIO DE DEFENSA SEGUN SOLICITUD 5264 REF: PAGO A EMPRESA THINK HOLDINGS POR LA DECIMA CUOTA DE LA ADQUISICION DE AERONAVE PARA TRANSPORTE AEREO MILITAR LIB. 00020011103 MINISTERIO DE DEFENSA - INGRESOS VARIOS</t>
  </si>
  <si>
    <t>NUMERO DE LIBRETA CUT: 00650028002 OPERACIÓN E18 TRANSFERENCIA DEL SISTEMA FINANCIERO POR CUENTA DE TERCEROS A LA CUT UNICEF PAYMENT NUMBER: 3180145408</t>
  </si>
  <si>
    <t>TRANSFERENCIA RECIBIDA DEL EXTERIOR SEGÚN MENSAJES SWIFT Nos. 8580-8570 (REM.EXT.) DE FECHA 19-06-2018 POR DESEMBOLSO DE FONPLATA PRÉSTAMO BOL 21/2014 LIBRETA N° 00291012002 ABC-RECURSOS PROPIOS REF.: UTILES DE ESCRITORIO</t>
  </si>
  <si>
    <t>TRANSFERENCIA RECIBIDA DEL EXTERIOR SEGÚN MENSAJES SWIFT Nos. 8581-8571 (REM.EXT.) DE FECHA 19-06-2018 POR DESEMBOLSO DE FONPLATA PRÉSTAMO BOL 22/2014 LIBRETA N° 00291012002 ABC-RECURSOS PROPIOS REF.: UTILES DE ESCRITORIO</t>
  </si>
  <si>
    <t>00099021001 DEPOSITO DE EFECTIVO, DEPOSITANTE: EDGAR AGUIRRE, CONCEPTO: REPOSICION DE EXEDENTE USO DE TEL MOVIL, CUENTA DE DEPOSITO: CUENTA UNICA DEL TESORO</t>
  </si>
  <si>
    <t>00020011103 DEPOSITO DE EFECTIVO, DEPOSITANTE: INSTITUTO GEOGRAFICO MILITAR, CONCEPTO: REVERSION REFRIGERIOS ABRIL, CUENTA DE DEPOSITO: CUENTA UNICA DEL TESORO</t>
  </si>
  <si>
    <t>00099021001 DEPOSITO DE EFECTIVO, DEPOSITANTE: NORAH TEREZA BOHORQUEZ VDA DE GONZALES, CONCEPTO: ACUERDO ANTE SENASIR, CUENTA DE DEPOSITO: CUENTA UNICA DEL TESORO</t>
  </si>
  <si>
    <t>00099021001 DEPOSITO DE EFECTIVO, DEPOSITANTE: FNSE - RUBEN TORDOYA I., CONCEPTO: CONSUMO AGUA POTABLE  ENERO A MAYO /2018 FNSE, CUENTA DE DEPOSITO: CUENTA UNICA DEL TESORO</t>
  </si>
  <si>
    <t>00099021001 DEPOSITO DE EFECTIVO, DEPOSITANTE: BETHSABE FLORES SOLIZ, CONCEPTO: DEVOLUCION DE REFRIGERIOS, CUENTA DE DEPOSITO: CUENTA UNICA DEL TESORO</t>
  </si>
  <si>
    <t>00099021001 DEPOSITO DE EFECTIVO, DEPOSITANTE: ARTURO JUAN FERNANDEZ PEÑA, CONCEPTO: DOBLE PERCEPCION, CUENTA DE DEPOSITO: CUENTA UNICA DEL TESORO</t>
  </si>
  <si>
    <t>00373024105 DEPOSITO DE EFECTIVO, DEPOSITANTE: VICENTE BLANCO MAMANI, CONCEPTO: DEVOLUCION DE PROYECTO, CUENTA DE DEPOSITO: CUENTA UNICA DEL TESORO</t>
  </si>
  <si>
    <t>00099021001 DEP.DE CHEQ.AJENOS,RET.DE CAM.,CONCEPTO: REVERSION POR PASAJES NO UTILIZADOS C-31 N° 47/17 SC- CONALTID,DEP.: BOLTUR - BOLIVIANA DE TURISMO , PROCEDENCIA: BANCO UNION S.A., CHEQUE: 9078, FECHA DE EMISION:11/06/2018</t>
  </si>
  <si>
    <t>00099021001 DEP.DE CHEQ.AJENOS,RET.DE CAM.,CONCEPTO: RIVERA ELSA BETZABE LAGUNA DE,DEP.: BANCO UNION S.A. , PROCEDENCIA: BANCO UNION S.A., CHEQUE: 154547, FECHA DE EMISION:20/06/2018</t>
  </si>
  <si>
    <t>NUMERO DE LIBRETA CUT: 00099021001 OPERACIÓN E18 TRANSFERENCIA DEL SISTEMA FINANCIERO POR CUENTA DE TERCEROS A LA CUT Devolucion de pagos CC no cobrados por afiliados Civiles y Militares correspondiente al periodo de febrero 2018 Libreta Nro 00099021001 TGN recursos ordinarios</t>
  </si>
  <si>
    <t>COBRO DE COMISIONES AL MEFP LIBRETA 00099021001 TGN RECURSOS ORDINARIOS (3987) POR PAGO PTMO. JBIC BV-C1 CRE.IMPOR.REAC. VCTO. 20/06/2018 YPFB TRANSPORTE S.A.</t>
  </si>
  <si>
    <t>A:00373024105 DESEMBOLSO DE RECURSOS AL FONDO DE DESARROLLO INDIGENA PARA PROGRAMAS Y/O PROYECTOS DE LOS GOBIERNOS AUTONOMOS MUNICIPALES CHUQUISACA, LA PAZ, ORURO, POTOSI, SANTA CRUZ Y PANDO, S/G CITE FDI/DGE/EXT/N 316 Y 317/2018E INFORME MEFP/VTCP/DGPOT/UPCFTGN/INF/N 69/2018. H.R. 6-18525-R; 6-1852</t>
  </si>
  <si>
    <t>A:00373024104 TRANSFERENCIA DE RECURSOS AL FDI A FAVOR DE LAS UNIBOL CORRESPONDIENTE AL MES DE MAYO DE 2018, S/G INFORME MEFP/VTCP/DGPOT/UPCFTGN/N61/2018. (H.R.389-96-D)</t>
  </si>
  <si>
    <t>A:00373024101 TRANSFERENCIA DE RECURSOS PARA GASTOS DE FUNCIONAMIENTO DEL FDI CORRESPONDIENTE AL MES DE MAYO DE 2018, S/G INFORME MEFP/VTCP/DGPOT/UPCFTGN/N60/2018. (H.R. 389-95-D)</t>
  </si>
  <si>
    <t>00099021001 DEPOSITO DE EFECTIVO, DEPOSITANTE: WILMER JAVIER POMA QUISPE, CONCEPTO: REVERSION DE PASAJES, CUENTA DE DEPOSITO: CUENTA UNICA DEL TESORO</t>
  </si>
  <si>
    <t>00047297001 DEPOSITO DE EFECTIVO, DEPOSITANTE: VICENTE PARRA VILLCA, CONCEPTO: DEVOLUCION SALDO NO EJECUTADO, CUENTA DE DEPOSITO: CUENTA UNICA DEL TESORO</t>
  </si>
  <si>
    <t>00099021001 DEPOSITO DE EFECTIVO, DEPOSITANTE: RENY LEAÑO BERRIOS, CONCEPTO: DOBLE PERCEPCION, CUENTA DE DEPOSITO: CUENTA UNICA DEL TESORO</t>
  </si>
  <si>
    <t>00099021001 DEPOSITO DE EFECTIVO, DEPOSITANTE: RITA CLAUDIA PADILLA CACERES, CONCEPTO: DEVOLUCION DE SUELDO, CUENTA DE DEPOSITO: CUENTA UNICA DEL TESORO</t>
  </si>
  <si>
    <t>00099021001 DEPOSITO DE EFECTIVO, DEPOSITANTE: CARMEN ROSA ESCOBAR SORIA GALVARRO, CONCEPTO: DEVOLUCION SUELDO, CUENTA DE DEPOSITO: CUENTA UNICA DEL TESORO</t>
  </si>
  <si>
    <t>00099021001 DEPOSITO DE EFECTIVO, DEPOSITANTE: EDWIN ADRIAN GUZMAN ZARATE, CONCEPTO: SALDO NO EJECUTADO COPA SUB18-2017, CUENTA DE DEPOSITO: CUENTA UNICA DEL TESORO</t>
  </si>
  <si>
    <t>00099021001 DEPOSITO DE EFECTIVO, DEPOSITANTE: MARY LOZA VELASCO, CONCEPTO: DESEMBOLSOPOR CONSUMO DE AGUA CORRESPONDIENTE AL MES DE NOVIEMBRE /2017, CUENTA DE DEPOSITO: CUENTA UNICA DEL TESORO</t>
  </si>
  <si>
    <t>00099021001 DEPOSITO DE EFECTIVO, DEPOSITANTE: RICHARD EMMIL ZAPATA MORALES, CONCEPTO: DEVOLUCION BONO ECONOMICO, CUENTA DE DEPOSITO: CUENTA UNICA DEL TESORO</t>
  </si>
  <si>
    <t>00373024105 DEPOSITO DE EFECTIVO, DEPOSITANTE: MARCELINO THOLA MENDOZA, CONCEPTO: DEVOL DE SALDOS PROYECTO PLANTA INDUSTRIALIZADORA DE AGUA MINERAL URMIRI POTOSI-FDPPJOYCC, CUENTA DE DEPOSITO: CUENTA UNICA DEL TESORO</t>
  </si>
  <si>
    <t>00020021102 DEPOSITO DE EFECTIVO, DEPOSITANTE: ERWIN FREDDY MAMANI MACHACA C.I 4005503 PT, CONCEPTO: DEVOLUCION PAGO, CUENTA DE DEPOSITO: CUENTA UNICA DEL TESORO</t>
  </si>
  <si>
    <t>00099021001 DEPOSITO DE EFECTIVO, DEPOSITANTE: MARUJA MAMANI COLQUE, CONCEPTO: DEVOLUCION, CUENTA DE DEPOSITO: CUENTA UNICA DEL TESORO</t>
  </si>
  <si>
    <t>00099021001 DEPOSITO DE EFECTIVO, DEPOSITANTE: CARLOS JORGE MURUCHI CONDORI, CONCEPTO: DEVOLUCION DE RECURSOS NO UTILIZADOS CAJA CHICA, CUENTA DE DEPOSITO: CUENTA UNICA DEL TESORO</t>
  </si>
  <si>
    <t>00099021001 DEPOSITO DE EFECTIVO, DEPOSITANTE: JAIME ZEBALLOS MONTAÑO, CONCEPTO: DOBLE PERCEPCION, CUENTA DE DEPOSITO: CUENTA UNICA DEL TESORO</t>
  </si>
  <si>
    <t>00099021001 DEPOSITO DE EFECTIVO, DEPOSITANTE: CARLOS VLADIMIR MOSTAJO MEDRANO, CONCEPTO: PAGO CREDENCIAL, CUENTA DE DEPOSITO: CUENTA UNICA DEL TESORO</t>
  </si>
  <si>
    <t>TRANSFERENCIA RECIBIDA DEL EXTERIOR SEGÚN MENSAJES SWIFT Nos. 8761-8732 (REM.EXT.) DE FECHA 22-06-2018 POR DESEMBOLSO DE CAF PRÉSTAMO CFA007860 CARRETERA CHACAPUCO RAVELO SOLICITUD DE DESEMBOLSO NRO. 45 LIBRETA N° 00291012002 ABC-RECURSOS PROPIOS REF.: UTILES DE ESCRITORIO</t>
  </si>
  <si>
    <t>TRANSFERENCIA RECIBIDA DEL EXTERIOR SEGÚN MENSAJES SWIFT Nos. 8760-8731 (REM.EXT.) DE FECHA 22-06-2018 POR DESEMBOLSO DE CAF PRÉSTAMO CFA009272 PROY.CARR.DOBLE VÍA SC-WARNES SOLICITUD DE DESEMBOLSO NRO. 15 LIBRETA N° 00291012002 ABC-RECURSOS PROPIOS REF.: UTILES DE ESCRITORIO</t>
  </si>
  <si>
    <t>TRANSFERENCIA RECIBIDA DEL EXTERIOR SEGÚN MENSAJES SWIFT Nos. 8762-8733 (REM.EXT.) DE FECHA 22-06-2018 POR DESEMBOLSO DE CAF PRÉSTAMO CFA008340 CONST.DOBLEVIA MONTERO-CRISTAL SOLICITUD DE DESEMBOLSO NRO. 21 LIBRETA N° 00291012002 ABC-RECURSOS PROPIOS REF.: UTILES DE ESCRITORIO</t>
  </si>
  <si>
    <t>TRANSFERENCIA RECIBIDA DEL EXTERIOR SEGÚN MENSAJES SWIFT Nos. 8763-8734 (REM.EXT.) DE FECHA 22-06-2018 POR DESEMBOLSO DE CAF PRÉSTAMO CFA009277 CONST.CARR.SAN BORJA-S.IGNACIO SOLICITUD DE DESEMBOLSO NRO. 5 LIBRETA N° 00291012002 ABC-RECURSOS PROPIOS REF.: UTILES DE ESCRITORIO</t>
  </si>
  <si>
    <t>VENTA DE DIVISAS CON TRANSFERENCIA DE FONDOS A SOLICITUD DE YACIMIENTOS PETROLIFEROS FISCALES BOLIVIANOS SEGUN SOLICITUD 5293 REF: TRANSFERENCIA DE FONDOS SEGUNDO TRIMESTRE 2018 DE REPRESENTACIONES ARGENTINA SEGUN INFORME LEGAL YPFB GLC 509 DUER 372 2018 LIB. 00513012003 LBP-YPFB (2011349681373)</t>
  </si>
  <si>
    <t>00597019202 DEPOSITO DE EFECTIVO, DEPOSITANTE: LUIS ORLANDO FLORES VARGAS, CONCEPTO: CUENTAS POR COBRAR, CUENTA DE DEPOSITO: CUENTA UNICA DEL TESORO</t>
  </si>
  <si>
    <t>00099021001 DEPOSITO DE EFECTIVO, DEPOSITANTE: BETZABE ANTONIO ATAHUACHI, CONCEPTO: REVER DE BOLETA DE H. MENSUAL DE MAYO, CUENTA DE DEPOSITO: CUENTA UNICA DEL TESORO</t>
  </si>
  <si>
    <t>00099021001 DEPOSITO DE EFECTIVO, DEPOSITANTE: YOLANDA LILIANA GONZALES RIOS, CONCEPTO: DEVOLUCION DE HABERES MES FEBRERO, CUENTA DE DEPOSITO: CUENTA UNICA DEL TESORO</t>
  </si>
  <si>
    <t>00099021001 DEPOSITO DE EFECTIVO, DEPOSITANTE: ERMERILDA BERTHA HEREDIA SALGUEIRO, CONCEPTO: DOBLE PERCEPCION, CUENTA DE DEPOSITO: CUENTA UNICA DEL TESORO</t>
  </si>
  <si>
    <t>00373024105 DEPOSITO DE EFECTIVO, DEPOSITANTE: DAVID CHOQUETOPA TORREZ, CONCEPTO: DEVOLUCION, CUENTA DE DEPOSITO: CUENTA UNICA DEL TESORO</t>
  </si>
  <si>
    <t>00099021001 DEPOSITO DE EFECTIVO, DEPOSITANTE: SERVICIO DEPARTAMENTAL DE LA PAZ, CONCEPTO: DESEMBOLSO POR CONSUMO DE AGUA CORRESPONDIENTE AL MES DE MAYO DE 2018, CUENTA DE DEPOSITO: CUENTA UNICA DEL TESORO</t>
  </si>
  <si>
    <t>00373024105 DEPOSITO DE EFECTIVO, DEPOSITANTE: GREGORIO CHUQUICHAMBI APAZA, CONCEPTO: PROYECTO MEJORARM DE LA PROD DIVER DE CITRICO Y CACAO DE LA CENTRAL AGUA DULCE MUNIC. P. BLANCOS LP, CUENTA DE DEPOSITO: CUENTA UNICA DEL TESORO</t>
  </si>
  <si>
    <t>00099021001 DEP.DE CHEQ.AJENOS,RET.DE CAM.,CONCEPTO: FLORES QUISPE JHONNY,DEP.: BANCO UNION S.A. , PROCEDENCIA: BANCO UNION S.A., CHEQUE: 154549, FECHA DE EMISION:25/06/2018</t>
  </si>
  <si>
    <t>00099021001 DEP.DE CHEQ.AJENOS,RET.DE CAM.,CONCEPTO: MUÑOZ ALVARADO VIGMAR,DEP.: BANCO UNION S.A. , PROCEDENCIA: BANCO UNION S.A., CHEQUE: 154548, FECHA DE EMISION:25/06/2018</t>
  </si>
  <si>
    <t>00287102012 DEP.DE CHEQ.AJENOS,RET.DE CAM.,CONCEPTO: INGRESO SUPERVISION HITO,DEP.: UCPP , PROCEDENCIA: BANCO UNION S.A., CHEQUE: 812, FECHA DE EMISION:15/06/2018</t>
  </si>
  <si>
    <t>A:00099021001 Transferencia que efectuamos a requerimiento de la Unidad de Administracion e Informacion Salarial segun notas CITE: MEFP/VTCP/DGPOT/UAIS/Nos.3474 y 3505/2018, por concepto de reversion definitiva correspondiente al SENASIR, mismas que se encuentran consignadas en los comprobantes de p</t>
  </si>
  <si>
    <t>A:00099021001 Transferencia que efectuamos a requerimiento de la Unidad de Administracion e Informacion Salarial segun nota CITE: MEFP/VTCP/DGPOT/UAIS/No.3521/2018, por concepto de reversion definitiva correspondiente al Ministerio de Educacion y a la Policia Boliviana, mismas que se encuentran cons</t>
  </si>
  <si>
    <t>NUMERO DE LIBRETA CUT: 00099021001 OPERACIÓN E18 TRANSFERENCIA DEL SISTEMA FINANCIERO POR CUENTA DE TERCEROS A LA CUT Devolucion pagos en exceso Gobierno Autonomo Departamental de Potosí, Libreta Nro 00099021001 TGN Recursos Ordinarios</t>
  </si>
  <si>
    <t>TRANSFERENCIA RECIBIDA DEL EXTERIOR SEGÚN MENSAJES SWIFT Nos. 08855-08851 (REM.EXT.) DE FECHA 25-06-2018 POR DESEMBOLSO DE BANCO EUROPEO DE INV PRÉSTAMO FIN 82800 L. 82800 ROAD F 21 UYUNI TUPIZA LIBRETA N° 00291012002 ABC-RECURSOS PROPIOS REF.: UTILES DE ESCRITORIO</t>
  </si>
  <si>
    <t>TRANSFETENCIA DE FONDOS AL EXTERIOR A/F ROOTS FOR SUSTAINABILITY EN COMPLEMENTO AL COMPROBANTE G-0764034 DEL 19/06/18 ; SWIFT 4099/180618/RBU Y SOLICITUD 012917 5250 DEL MIN. DE MEDIO AMBIENTE Y AGUA &lt;LIB.00086057002 MMAYA-BS-PROG.GEST. INTEGRAL RESIDUOS SOLIDOS EN BOLIVIA (VENTA DE DIVISAS)&gt;</t>
  </si>
  <si>
    <t>00099021001 DEPOSITO DE EFECTIVO, DEPOSITANTE: RICHARD RIOJA CORDERO, CONCEPTO: RENDICION DE CUENTAS - MINISTERIO DE RELACIONES EXTERIORES, CUENTA DE DEPOSITO: CUENTA UNICA DEL TESORO</t>
  </si>
  <si>
    <t>00373024105 DEPOSITO DE EFECTIVO, DEPOSITANTE: JUAN GUARACHI FLORES, CONCEPTO: DEVOLUCION DE SALDOS, CUENTA DE DEPOSITO: CUENTA UNICA DEL TESORO</t>
  </si>
  <si>
    <t>00373024105 DEPOSITO DE EFECTIVO, DEPOSITANTE: EDUARDO TICONA BENIQUE, CONCEPTO: SALDO DE PROYECTO, CUENTA DE DEPOSITO: CUENTA UNICA DEL TESORO</t>
  </si>
  <si>
    <t>00130012002 DEPOSITO DE EFECTIVO, DEPOSITANTE: JUAN R. GUERREROS ROQUE, CONCEPTO: DEVOLUCION POR GASTOS DE GASOLINA Y LAVADO, CUENTA DE DEPOSITO: CUENTA UNICA DEL TESORO</t>
  </si>
  <si>
    <t>00099021001 DEPOSITO DE EFECTIVO, DEPOSITANTE: VALENTIN RAUL GUTIERREZ MONTERO, CONCEPTO: DOBLE PERCEPCION, CUENTA DE DEPOSITO: CUENTA UNICA DEL TESORO</t>
  </si>
  <si>
    <t>00373024105 DEPOSITO DE EFECTIVO, DEPOSITANTE: ALWAY MAMANI QUISPE, CONCEPTO: DEVOLUCION DEL PROYECTO FONDO INDIGENA, CUENTA DE DEPOSITO: CUENTA UNICA DEL TESORO</t>
  </si>
  <si>
    <t>00292012001 DEPOSITO DE EFECTIVO, DEPOSITANTE: MAGDA VANNIA HERBAS ARRIAZA, CONCEPTO: DEVOLUCION DE HABERES, CUENTA DE DEPOSITO: CUENTA UNICA DEL TESORO</t>
  </si>
  <si>
    <t>00099021001 DEPOSITO DE EFECTIVO, DEPOSITANTE: JUAN TAPIA GALVAN MIN OBRAS PUB SERV Y VIVIENDA, CONCEPTO: PAGO RECONEXION AGUA POTABLE EDIF EX. CONAVI, CUENTA DE DEPOSITO: CUENTA UNICA DEL TESORO</t>
  </si>
  <si>
    <t>00099021001 DEPOSITO DE EFECTIVO, DEPOSITANTE: JUAN TAPIA GALVAN MIN OBRAS PUB SERV Y VIVIENDA, CONCEPTO: PAGO SERVICIOS AGUA POTABLE MES MAYO 2017 EX- CONAVI, CUENTA DE DEPOSITO: CUENTA UNICA DEL TESORO</t>
  </si>
  <si>
    <t>00099021001 DEPOSITO DE EFECTIVO, DEPOSITANTE: NATIVIDAD CALZADILLAS LA FUENTE, CONCEPTO: RECUPERACION DE COBROS INDEVIDOS, CUENTA DE DEPOSITO: CUENTA UNICA DEL TESORO</t>
  </si>
  <si>
    <t>00373024105 DEPOSITO DE EFECTIVO, DEPOSITANTE: ARTURO GUTIERREZ QUINTEROS, CONCEPTO: DEVOLUCION DE SALDOS, CUENTA DE DEPOSITO: CUENTA UNICA DEL TESORO</t>
  </si>
  <si>
    <t>00035031101 DEP.DE CHEQ.AJENOS,RET.DE CAM.,CONCEPTO: ARRENDAMIENTO SALA DE EXPOSICION E1 BLOQUE ROJO Y PANELERIA P/ EL EVENTO FERIA LA PAZ MODA Y BELLEZA,DEP.: MEFP - UCPP , PROCEDENCIA: BANCO UNION S.A., CHEQUE: 1291, FECHA DE EMISION:20/06/2018</t>
  </si>
  <si>
    <t>A:00373024105 DESEMBOLSO DE RECURSOS AL FONDO DE DESARROLLO INDIGENA PARA PROGRAMAS Y/O PROYECTOS DE LOS GOBIERNOS AUTONOMOS MUNICIPALES S/G CITE FDI/DGE/EXT/N 318 Y 319/2018E INFORME MEFP/VTCP/DGPOT/UPCFTGN/INF/N 70/2018. H.R. 6-19022-R; 6-19023-R.</t>
  </si>
  <si>
    <t>00099021001 DEPOSITO DE EFECTIVO, DEPOSITANTE: RAMIRO RENE LUQUE MOJICA, CONCEPTO: REPOSICION SEPTIEMBRE, CUENTA DE DEPOSITO: CUENTA UNICA DEL TESORO</t>
  </si>
  <si>
    <t>00099021001 DEPOSITO DE EFECTIVO, DEPOSITANTE: RAMIRO RENE LUQUE MOJICA, CONCEPTO: REPOSICION NOVIEMBRE, CUENTA DE DEPOSITO: CUENTA UNICA DEL TESORO</t>
  </si>
  <si>
    <t>00526012001 DEPOSITO DE EFECTIVO, DEPOSITANTE: GABRIEL DENNYS MOLINA PEREZ, CONCEPTO: DEVOLUCION DE VIATICO, CUENTA DE DEPOSITO: CUENTA UNICA DEL TESORO</t>
  </si>
  <si>
    <t>00099021001 DEPOSITO DE EFECTIVO, DEPOSITANTE: MARCELO DAVID BALDERRAMA MONJE, CONCEPTO: DUODECIMA BONO ECONOMICO, CUENTA DE DEPOSITO: CUENTA UNICA DEL TESORO</t>
  </si>
  <si>
    <t>00099021001 DEPOSITO DE EFECTIVO, DEPOSITANTE: ROBER ESPINAL JIMENEZ, CONCEPTO: DEVOLUCION POR RETENCION DE HABERES POR LOS PERIODOS DE MAYO,JULIO,OCTUBRE Y NOVIEMBRE DE 2017, CUENTA DE DEPOSITO: CUENTA UNICA DEL TESORO</t>
  </si>
  <si>
    <t>00020021102 DEPOSITO DE EFECTIVO, DEPOSITANTE: COMANDO EN JEFE DE LAS FFAA DEL ESTADO, CONCEPTO: REVERSION-PREVENTIVO 206, CUENTA DE DEPOSITO: CUENTA UNICA DEL TESORO</t>
  </si>
  <si>
    <t>00020021102 DEPOSITO DE EFECTIVO, DEPOSITANTE: COMANDO EN JEFE DE LAS FFAA DEL ESTADO, CONCEPTO: REVERSION-PREVENTIVO 202, CUENTA DE DEPOSITO: CUENTA UNICA DEL TESORO</t>
  </si>
  <si>
    <t>00099021001 DEPOSITO DE EFECTIVO, DEPOSITANTE: IRMA EDITH PATTY ARISPE, CONCEPTO: DEVOLUCION POR RETENCION DE HABERES CORRESPONDIENTE AL MES DE OCTUBRE 2017, CUENTA DE DEPOSITO: CUENTA UNICA DEL TESORO</t>
  </si>
  <si>
    <t>00099021001 DEPOSITO DE EFECTIVO, DEPOSITANTE: OSUALDO MONTAÑO URQUIDI, CONCEPTO: USO TELEFONIA IP REPOSICION LLAMADAS, CUENTA DE DEPOSITO: CUENTA UNICA DEL TESORO</t>
  </si>
  <si>
    <t>00099021001 DEPOSITO DE EFECTIVO, DEPOSITANTE: RENE ALEJO PUCHO MIN DE LA PRESIDENCIA, CONCEPTO: DEVOLUCION DE COMBUSTIBLE, CUENTA DE DEPOSITO: CUENTA UNICA DEL TESORO</t>
  </si>
  <si>
    <t>00099021001 DEPOSITO DE EFECTIVO, DEPOSITANTE: WILSON LUIS ORTEGA MACHICADO, CONCEPTO: DEVOLUCION PAGO IMPUESTOS, CUENTA DE DEPOSITO: CUENTA UNICA DEL TESORO</t>
  </si>
  <si>
    <t>00373024105 DEPOSITO DE EFECTIVO, DEPOSITANTE: ERNESTO CRUZ QUISPE, CONCEPTO: DEVOLUCION DE SALDO DEL PROYOYECTO PRODUCCION LECHERA EN LA COMUNIDAD OR.CACHUMA, CUENTA DE DEPOSITO: CUENTA UNICA DEL TESORO</t>
  </si>
  <si>
    <t>00099021001 DEPOSITO DE EFECTIVO, DEPOSITANTE: HULDA CHUQUIMIA VDA DE CRESPO, CONCEPTO: DEVOLUCION POR RETENCION DE HABERES DEL MES DE OCTUBRE 2017 DE CYNTHIA CRESPO CHUQUIMIA 6836525 LP, CUENTA DE DEPOSITO: CUENTA UNICA DEL TESORO</t>
  </si>
  <si>
    <t>00099021001 DEPOSITO DE EFECTIVO, DEPOSITANTE: AGUSTIN HUANCA-MINISTERIO DE DEPORTES, CONCEPTO: DEV SALDOS NO EJECUTADOS COMPRA DE COMBUSTIBLE DE 25/4/18, CUENTA DE DEPOSITO: CUENTA UNICA DEL TESORO</t>
  </si>
  <si>
    <t>00099021001 DEPOSITO DE EFECTIVO, DEPOSITANTE: LUIS FERNANDO ESTRADA ELIO, CONCEPTO: DOBLE PERCEPCION, CUENTA DE DEPOSITO: CUENTA UNICA DEL TESORO</t>
  </si>
  <si>
    <t>00099021001 DEP.DE CHEQ.AJENOS,RET.DE CAM.,CONCEPTO: DEVOLUCION DE APORTES,DEP.: FUTURO BOLIVIA AFP , PROCEDENCIA: BANCO DE CREDITO DE BOLIVIA S.A., CHEQUE: 54393, FECHA DE EMISION:25/06/2018</t>
  </si>
  <si>
    <t>NUMERO DE LIBRETA CUT: 00099021001 OPERACIÓN E18 TRANSFERENCIA DEL SISTEMA FINANCIERO POR CUENTA DE TERCEROS A LA CUT Reversion aporte patronal para la vivienda TGN Vias Bolivia</t>
  </si>
  <si>
    <t>00099021001 DEPOSITO DE EFECTIVO, DEPOSITANTE: ANA MARIA CAMPOS B., CONCEPTO: DEVOLUCION, CUENTA DE DEPOSITO: CUENTA UNICA DEL TESORO</t>
  </si>
  <si>
    <t>00373024103 DEPOSITO DE EFECTIVO, DEPOSITANTE: ALWAY MAMANI QUISPE, CONCEPTO: DEVOLUCION DE PROYECTO FONDO INDIGENA, CUENTA DE DEPOSITO: CUENTA UNICA DEL TESORO</t>
  </si>
  <si>
    <t>00099021001 DEPOSITO DE EFECTIVO, DEPOSITANTE: RICARDO AGUILAR M., CONCEPTO: DEVOLUCION PAGO EN EXCESO POR SERVICIO DE SEGURO AL VIAJERO - GESTION / 2017, CUENTA DE DEPOSITO: CUENTA UNICA DEL TESORO</t>
  </si>
  <si>
    <t>00373024105 DEPOSITO DE EFECTIVO, DEPOSITANTE: VITALIO CHARQUI ACARAPI, CONCEPTO: SALDO DEL PROYECTO, CUENTA DE DEPOSITO: CUENTA UNICA DEL TESORO</t>
  </si>
  <si>
    <t>00099021001 DEPOSITO DE EFECTIVO, DEPOSITANTE: FELIX JOHNNY FLORES RIOS, CONCEPTO: DOBLE PERCEPCION, CUENTA DE DEPOSITO: CUENTA UNICA DEL TESORO</t>
  </si>
  <si>
    <t>00099021001 DEPOSITO DE EFECTIVO, DEPOSITANTE: FIDELA QUIUCHACA QUISPE, CONCEPTO: DEVOLUCION DE VIATICOS DETERMINADOS EN AUDITORIA 2015, CUENTA DE DEPOSITO: CUENTA UNICA DEL TESORO</t>
  </si>
  <si>
    <t>00373024103 DEPOSITO DE EFECTIVO, DEPOSITANTE: JUAN CHOQUE BONIFACIO, CONCEPTO: DEVOLUCION DE SALDO PROYECTO COD. CSCI-01-03-60331, CUENTA DE DEPOSITO: CUENTA UNICA DEL TESORO</t>
  </si>
  <si>
    <t>00287102012 DEP.DE CHEQ.AJENOS,RET.DE CAM.,CONCEPTO: INGRESO POR SUPERVISION MITO BR-94,DEP.: FPS-OFICINA CENTRAL , PROCEDENCIA: BANCO UNION S.A., CHEQUE: 829, FECHA DE EMISION:27/06/2018</t>
  </si>
  <si>
    <t>00099021001 DEP.DE CHEQ.AJENOS,RET.DE CAM.,CONCEPTO: LOPEZ ROJAS CRISOLOGO,DEP.: BANCO UNION S.A. , PROCEDENCIA: BANCO UNION S.A., CHEQUE: 154554, FECHA DE EMISION:28/06/2018</t>
  </si>
  <si>
    <t>00070011102 DEPOSITO DE EFECTIVO, DEPOSITANTE: CARLOS ORTEGA PANTOJA, CONCEPTO: DEVOLUCION, CUENTA DE DEPOSITO: CUENTA UNICA DEL TESORO</t>
  </si>
  <si>
    <t>00099021001 DEPOSITO DE EFECTIVO, DEPOSITANTE: ZULEMA GARCIA BELAUNDE, CONCEPTO: REVERSION DE BOLETA DE HABER MENSUAL MAYO 2018, CUENTA DE DEPOSITO: CUENTA UNICA DEL TESORO</t>
  </si>
  <si>
    <t>00287102013 DEP.DE CHEQ.AJENOS,RET.DE CAM.,CONCEPTO: PAGO EN DEMASIA A COMPENSAR FDI SUPERVISION ORURO,DEP.: FPS/SUPERVISION/FDI/ORURO , PROCEDENCIA: BANCO UNION S.A., CHEQUE: 824, FECHA DE EMISION:20/06/2018</t>
  </si>
  <si>
    <t>PROVISION DE FONDOS A SOLICITUD DE YACIMIENTOS PETROLIFEROS FISCALES BOLIVIANOS SEGUN SOLICITUD YPFB-0172-2018 REF: PAGO REGALIAS MARZO 2018 TGN LIB. 00099021001 TGN YPFB PARTICIPACION 6% PRODUCCIÓN BRUTA DE HIDROCARBUROS BOCA DE POZO</t>
  </si>
  <si>
    <t>A:00373024105 DESEMBOLSO DE RECURSOS AL FONDO DE DESARROLLO INDIGENA PARA PROGRAMAS Y/O PROYECTOS DE LOS GOBIERNOS AUTONOMOS MUNICIPALES S/G CITE FDI/DGE/EXT/N 320/2018 E INFORME MEFP/VTCP/DGPOT/UPCFTGN/INF/N 71/2018. H.R. 6-19196-R.</t>
  </si>
  <si>
    <t>NUMERO DE LIBRETA CUT: 00035018001001 OPERACIÓN E18 TRANSFERENCIA DEL SISTEMA FINANCIERO POR CUENTA DE TERCEROS A LA CUT MEFF DONACION UNICEF SEGUN TRANSFER ORDER 0012811, DOCUMENT UNICEF PAYMENT NUMBER 3180155093, DATE 2018-06-28, FINANCIAMIENTO DE ASISTENCIA TÉCNICA, CUMPLIMIENTO DE ACUERDO DE</t>
  </si>
  <si>
    <t>De: 00513012004 Transferencia que realizamos a solicitud de Yacimientos Petroliferos Fiscales Bolivianos mediante nota CITE: YPFB/DFC-1321 URT-0695/2018 y en virtud a la nota interna CITE: MEFP/VPCF/DGCF No 675/2018 H.R. 6-16404-R</t>
  </si>
  <si>
    <t>00099021001 DEPOSITO DE EFECTIVO, DEPOSITANTE: GIOVANNA PAOLA YEPEZ RIOS, CONCEPTO: DEVOLUCION POR RETENCION HABERES CORRESP A NOVIEMBRE/2017, CUENTA DE DEPOSITO: CUENTA UNICA DEL TESORO</t>
  </si>
  <si>
    <t>00099021001 DEPOSITO DE EFECTIVO, DEPOSITANTE: EFRAIN YADIR ARUQUIPA CHUQUIMIA, CONCEPTO: DEVOLUCION SUBSIDIO UNIVERSAL, CUENTA DE DEPOSITO: CUENTA UNICA DEL TESORO</t>
  </si>
  <si>
    <t>00099021001 DEPOSITO DE EFECTIVO, DEPOSITANTE: F. MONICA EGUILOS VIVADO, CONCEPTO: DEVOLUCION DE RETENCION DE HABERES CORRESPONDIENTE A LOS MESES DE FEB MAYO Y JUNIO2017, CUENTA DE DEPOSITO: CUENTA UNICA DEL TESORO</t>
  </si>
  <si>
    <t>00099021001 DEPOSITO DE EFECTIVO, DEPOSITANTE: JOSE PLATA VICENTE, CONCEPTO: REVERTIR PASAJES, CUENTA DE DEPOSITO: CUENTA UNICA DEL TESORO</t>
  </si>
  <si>
    <t>00099021001 DEPOSITO DE EFECTIVO, DEPOSITANTE: MINISTERIO PUBLICO, CONCEPTO: DEVOLUCION DE FONDOS DE LA FERIA INSTITUCIONAL, CUENTA DE DEPOSITO: CUENTA UNICA DEL TESORO</t>
  </si>
  <si>
    <t>00132012006 DEPOSITO DE EFECTIVO, DEPOSITANTE: CRISTOBAL FIDEL SALAZAR RODRIGUEZ, CONCEPTO: DEVOLUCION DE FONDOS, CUENTA DE DEPOSITO: CUENTA UNICA DEL TESORO</t>
  </si>
  <si>
    <t>00133012001 DEPOSITO DE EFECTIVO, DEPOSITANTE: LOTERIA NACIONAL DE B Y S, CONCEPTO: V.C. SALDO PAGO PREMIOS " 90 AÑOS DE SOLIDARIDAD ", CUENTA DE DEPOSITO: CUENTA UNICA DEL TESORO</t>
  </si>
  <si>
    <t>00099021001 DEPOSITO DE EFECTIVO, DEPOSITANTE: SILVERIA RODRIGUEZ MAMANI CI. 6148568 LP, CONCEPTO: COBROS INDEBIDOS, CUENTA DE DEPOSITO: CUENTA UNICA DEL TESORO</t>
  </si>
  <si>
    <t>00373024105 DEPOSITO DE EFECTIVO, DEPOSITANTE: ANA ISABEL CONDORI RAMOS, CONCEPTO: DEVOLUCION PROY. COD: 20-200, CUENTA DE DEPOSITO: CUENTA UNICA DEL TESORO</t>
  </si>
  <si>
    <t>00373024105 DEPOSITO DE EFECTIVO, DEPOSITANTE: ANA ISABEL CONDORI RAMOS, CONCEPTO: DEVOLUCION PROY.COD:20-200, CUENTA DE DEPOSITO: CUENTA UNICA DEL TESORO</t>
  </si>
  <si>
    <t>00373024103 DEPOSITO DE EFECTIVO, DEPOSITANTE: APOYO A LA PRD PISIC SIND AGRAR VILLA GRAL BARRIE, CONCEPTO: FDI - CIERRE PROYECTOS VIGENTES TRANFERIDOS POR EL FDPPIOYCC, CUENTA DE DEPOSITO: CUENTA UNICA DEL TESORO</t>
  </si>
  <si>
    <t>00099021001 DEP.DE CHEQ.AJENOS,RET.DE CAM.,CONCEPTO: CARRANZA AMUSQUIVAR MARIA EUGENIA,DEP.: BANCO UNION S.A. , PROCEDENCIA: BANCO UNION S.A., CHEQUE: 154556, FECHA DE EMISION:29/06/2018</t>
  </si>
  <si>
    <t>00526012001 DEP.DE CHEQ.AJENOS,RET.DE CAM.,CONCEPTO: DEP. DE PASAJES NO UTILIZADOS BTV PARA LA REVERSION DE PREVENTIVOS SR PIÑACOBO,DEP.: BOLIVIA TV , PROCEDENCIA: BANCO UNION S.A., CHEQUE: 16225, FECHA DE EMISION:27/06/2018</t>
  </si>
  <si>
    <t>00035031101 DEP.DE CHEQ.AJENOS,RET.DE CAM.,CONCEPTO: ARRENDAMIENTO SALAS DE EXPOSICION BLOQUE AMARILLO P/EVENTO FEXPO SOLO PARA ELLAS,DEP.: MEFP UCPP , PROCEDENCIA: BANCO UNION S.A., CHEQUE: 1292, FECHA DE EMISION:26/06/2018</t>
  </si>
  <si>
    <t>00099021001 DEPOSITO DE EFECTIVO, DEPOSITANTE: JAQUELINE CONDORI DE CABRERA, CONCEPTO: DEVOLUCION DE SUBSIDIO UNIVERSAL, CUENTA DE DEPOSITO: CUENTA UNICA DEL TESORO</t>
  </si>
  <si>
    <t>00099021001 DEPOSITO DE EFECTIVO, DEPOSITANTE: VICTOR RAMIREZ MADRIGAL, CONCEPTO: DEV.FONDOS EN AVANCE POR CONCEPTO DE COMBUSTIBLE ENTIDAD:80;DA:7 PARTIDA 34110, CUENTA DE DEPOSITO: CUENTA UNICA DEL TESORO</t>
  </si>
  <si>
    <t>00099021001 DEPOSITO DE EFECTIVO, DEPOSITANTE: JUSTINO WILLIAMS CALDERON RODRIGUEZ, CONCEPTO: DEVOLUCION REINTEGRO POR DEMACIA, CUENTA DE DEPOSITO: CUENTA UNICA DEL TESORO</t>
  </si>
  <si>
    <t>00099021001 DEPOSITO DE EFECTIVO, DEPOSITANTE: MARIBEL GUARACHI QUISPE, CONCEPTO: DEVOLUCION COBRO INDEBIDO, CUENTA DE DEPOSITO: CUENTA UNICA DEL TESORO</t>
  </si>
  <si>
    <t>00373024103 DEPOSITO DE EFECTIVO, DEPOSITANTE: LUCIA JIMENEZ DE LIMACHI, CONCEPTO: DEVOLUCION SALDO, CUENTA DE DEPOSITO: CUENTA UNICA DEL TESORO</t>
  </si>
  <si>
    <t>VENTA DE DIVISAS CON TRANSFERENCIA DE FONDOS A SOLICITUD DE EMPRESA PUBLICA PRODUCTIVA CARTONES DE BOLIVIA-CARTONBOL SEGUN SOLICITUD 5343 REF: PAGO POR TRANSFERENCIA AL EXTERIOR AL BCB, POR PAGO DE INSCRIPCION DE CARTONBOL A LA ASOCIACION DE CORRUGADORES DEL CARIBE, CENTRO Y SUD AMERICA, SEGUN NI/GG LIB. 00576012001 CARTONBOL</t>
  </si>
  <si>
    <t>VENTA DE DIVISAS CON TRANSFERENCIA DE FONDOS A SOLICITUD DE EMPRESA PUBLICA PRODUCTIVA CARTONES DE BOLIVIA-CARTONBOL SEGUN SOLICITUD 5353 REF: TRANSFERENCIA DE RECURSOS AL BCB PARA LA EMPRESA CRIPACK, POR LA COMPRA DE TROQUELES COFAR 5 ML, AUTORIZADO SEGUN HOJA DE SEGUIMIENTO I/2018-19990, NI/GG/CB/ LIB. 00576012001 CARTONBOL</t>
  </si>
  <si>
    <t>VENTA DE DIVISAS CON TRANSFERENCIA DE FONDOS A SOLICITUD DE MINISTERIO DE DEFENSA SEGUN SOLICITUD 5351 REF: PAGO A EMPRESA AIR PARTS POR ADQUISICION DE ACEITE PARA AERONAVE DE EPTAM LIB. 00020011103 MINISTERIO DE DEFENSA - INGRESOS VARIOS</t>
  </si>
  <si>
    <t>||COMPLEMENTO AL PAGO PTMO. BI-H-043 POR CUENTA DEL TGN, CAPITAL BS 102.104,25 E INTERESES BS 131.118,54 SEGÚN NOTA MEFP/VTCP/DGCP/UODP-569/2018 DE FECHA 26/06/2018 DEL MEFP. LIBRETA N° 00099021001 TGN RECURSOS ORDINARIOS (3987)</t>
  </si>
  <si>
    <t>'TRANSFERENCIA DE FONDOS||S/G. NOTA CITE: MH/VTCP/DGT/UO/OB NO.1844/2008 DE F.21-10-2008 DEL MIN.DE HACIENDA S/G. DETALLE ADJUNTO. DEBITO DE LA LIBRETA N°00099021001, REPOSICION UTILES DE ESCRITORIO.</t>
  </si>
  <si>
    <t>TRANSFERENCIA DE FONDOS AL EXTERIOR A SOLICITUD DE TESORO GENERAL DE LA NACION SEGUN SOLICITUD 5080 REF: REF. BOL, PAGO A LA ORGANIZACION INTERNACIONAL DE POLICIA CRIMINAL - INTERPOL (OIPC-INTERPOL), POR CONCEPTO DE MEMBRESIA POR EUR40.499,00, SEGUN SOLICITUD VRE-DGRM-CS-65/2018. EQUIVALENTES 47.24 LIB. 00099021001 TGN-RECURSOS ORDINARIOS (3987) POR DIFERENCIAL CAMBIARIO</t>
  </si>
  <si>
    <t>TRANSFERENCIA DE FONDOS AL EXTERIOR A SOLICITUD DE TESORO GENERAL DE LA NACION SEGUN SOLICITUD 5079 REF: REF. BO/2018038, PAGO A LA CORTE PERMANENTE DE ARBITRAJE (CPA), POR CONCEPTO DE MEMBRESIA POR EUR1.103,00, SEGUN SOLICITUD VRE-DGRM-CS-67/2018. EQUIVALENTES 1.286,64 USD LIB. 00099021001 TGN-RECURSOS ORDINARIOS (3987) POR DIFERENCIAL CAMBIARIO</t>
  </si>
  <si>
    <t>TRANSFERENCIA DE FONDOS AL EXTERIOR A SOLICITUD DE TESORO GENERAL DE LA NACION SEGUN SOLICITUD 5081 REF: REF. BOLIVIA (PLURINATIONAL STATE OF) CONTRIBUTION, PAGO A LA CORTE PENAL INTERNACIONAL (CPI), POR CONCEPTO DE MEMBRESIA POR EUR29.345,00, SEGUN SOLICITUD VRE-DGRM-CS-66/2018. EQUIVALENTES 34.23 LIB. 00099021001 TGN-RECURSOS ORDINARIOS (3987) POR DIFERENCIAL CAMBIARIO</t>
  </si>
  <si>
    <t>PAGO A IDA PRÉSTAMO 4923-BO VCTO. 01-06-2018 POR CUENTA DE TGN , NTI. 010821 VALOR 01-06-2018 INTERESES USD 196.306,46 CTA. 5970 CUENTA UNICA DEL TESORO DOLARES AMERICANOS LIB. 00099021001</t>
  </si>
  <si>
    <t>AJUSTE COMPLEMENTARIO POR REVALORIZACION SALDOS DE ACTIVOS DE RESERVA Y OBLIGACIONES MONEDA EXTRANJERA (DOLARES) Saldo MO = -1107069086.41 ;Bs/Mo: 6.86000000000 ;Saldo Bs: -7594493932.81</t>
  </si>
  <si>
    <t>AJUSTE COMPLEMENTARIO POR REVALORIZACION SALDOS DE ACTIVOS DE RESERVA Y OBLIGACIONES MONEDA EXTRANJERA (DOLARES) Saldo MO = -801190550.82 ;Bs/Mo: 6.86000000000 ;Saldo Bs: -5496167178.62</t>
  </si>
  <si>
    <t>AJUSTE COMPLEMENTARIO POR REVALORIZACION SALDOS DE ACTIVOS DE RESERVA Y OBLIGACIONES MONEDA EXTRANJERA (DOLARES) Saldo MO = -782180614.97 ;Bs/Mo: 6.86000000000 ;Saldo Bs: -5365759018.70</t>
  </si>
  <si>
    <t>AJUSTE COMPLEMENTARIO POR REVALORIZACION SALDOS DE ACTIVOS DE RESERVA Y OBLIGACIONES MONEDA EXTRANJERA (DOLARES) Saldo MO = -829820257.74 ;Bs/Mo: 6.86000000000 ;Saldo Bs: -5692566968.09</t>
  </si>
  <si>
    <t>AJUSTE COMPLEMENTARIO POR REVALORIZACION SALDOS DE ACTIVOS DE RESERVA Y OBLIGACIONES MONEDA EXTRANJERA (DOLARES) Saldo MO = -827577329.07 ;Bs/Mo: 6.86000000000 ;Saldo Bs: -5677180477.44</t>
  </si>
  <si>
    <t>AJUSTE COMPLEMENTARIO POR REVALORIZACION SALDOS DE ACTIVOS DE RESERVA Y OBLIGACIONES MONEDA EXTRANJERA (DOLARES) Saldo MO = -826732636.74 ;Bs/Mo: 6.86000000000 ;Saldo Bs: -5671385888.01</t>
  </si>
  <si>
    <t>PAGO A IDA PRÉSTAMO 5461-BO VCTO. 15-06-2018 POR CUENTA DE TGN , NTI. 010909 VALOR 15-06-2018 INTERESES USD 13.579,64 CTA. 5970 CUENTA UNICA DEL TESORO DOLARES AMERICANOS LIB. 00099021001</t>
  </si>
  <si>
    <t>AJUSTE COMPLEMENTARIO POR REVALORIZACION SALDOS DE ACTIVOS DE RESERVA Y OBLIGACIONES MONEDA EXTRANJERA (DOLARES) Saldo MO = -768308910.85 ;Bs/Mo: 6.86000000000 ;Saldo Bs: -5270599128.44</t>
  </si>
  <si>
    <t>AJUSTE COMPLEMENTARIO POR REVALORIZACION SALDOS DE ACTIVOS DE RESERVA Y OBLIGACIONES MONEDA EXTRANJERA (DOLARES) Saldo MO = -764326358.97 ;Bs/Mo: 6.86000000000 ;Saldo Bs: -5243278822.54</t>
  </si>
  <si>
    <t>AJUSTE COMPLEMENTARIO POR REVALORIZACION SALDOS DE ACTIVOS DE RESERVA Y OBLIGACIONES MONEDA EXTRANJERA (DOLARES) Saldo MO = -771381808.25 ;Bs/Mo: 6.86000000000 ;Saldo Bs: -5291679204.58</t>
  </si>
  <si>
    <t>AJUSTE COMPLEMENTARIO POR REVALORIZACION SALDOS DE ACTIVOS DE RESERVA Y OBLIGACIONES MONEDA EXTRANJERA (DOLARES) Saldo MO = -767280789.12 ;Bs/Mo: 6.86000000000 ;Saldo Bs: -5263546213.33</t>
  </si>
  <si>
    <t>AJUSTE COMPLEMENTARIO POR REVALORIZACION SALDOS DE ACTIVOS DE RESERVA Y OBLIGACIONES MONEDA EXTRANJERA (DOLARES) Saldo MO = -750109639.84 ;Bs/Mo: 6.86000000000 ;Saldo Bs: -5145752129.31</t>
  </si>
  <si>
    <t>TRANSFERENCIA DE FONDOS AL EXTERIOR A SOLICITUD DE AGENCIA BOLIVIANA DE ENERGIA SEGUN SOLICITUD 5312 REF: PAGO A LA UNIVERSIDAD POLITECNICA EL PEDRO EL GRANDE SAN PETERSBURGO POR CURSO QUE SE REALIZARA DEL 21 DE JULIO AL 7 DE AGOSTO 2018 SEGUN RA ABEN 049 18 Y DE ACUERDO A DOCUMETACION ADJUNTA EQ LIB. 00099021001 TGN-RECURSOS ORDINARIOS (3987) POR DIFERENCIAL CAMBIARIO</t>
  </si>
  <si>
    <t>AJUSTE COMPLEMENTARIO POR REVALORIZACION SALDOS DE ACTIVOS DE RESERVA Y OBLIGACIONES MONEDA EXTRANJERA (DOLARES) Saldo MO = -749762819.88 ;Bs/Mo: 6.86000000000 ;Saldo Bs: -5143372944.37</t>
  </si>
  <si>
    <t>'TRANSFERENCIA'||RECIBIDA DEL EXTERIOR POR DESEMBOLSO DEL BID REF.: GRT-SX-15362-BO REQ. 0003 OPS0201828851A EMAGUA LIBRETA N°00253018001 EMAGUA - DONACION BID</t>
  </si>
  <si>
    <t>'TRANSFERENCIA'||RECIBIDA DEL EXTERIOR POR DESEMBOLSO DEL BID REF.: GRT-SX-15362-BO REQ. 0003 OPS0201828851A EMAGUA LIBRETA N°00253018001 EMAGUA - DONACION BID REF.: UTILES DE ESCRITORIO</t>
  </si>
  <si>
    <t>TRANSFERENCIA RECIBIDA DEL EXTERIOR SEGÚN MENSAJES SWIFT Nos. 09075-09064 (REM.EXT.) DE FECHA 29-06-2018 POR DESEMBOLSO DE BID PRÉSTAMO 3091/BL-BO REQ 0008 OPS0201828991A LIBRETA N° 00086057003 MMAYA-$US. PRGO.AGUA Y ALCANT.PERIURBANO FASE II REF.: UTILES DE ESCRITORIO</t>
  </si>
  <si>
    <t>TRANSFERENCIA RECIBIDA DEL EXTERIOR SEGÚN MENSAJES SWIFT Nos. 09077-09066 (REM.EXT.) DE FECHA 29-06-2018 POR DESEMBOLSO DE BID PRÉSTAMO 3091/BL-BO REQ 0008 OPS0201828991A LIBRETA N° 00086057003 MMAYA-$US. PRGO.AGUA Y ALCANT.PERIURBANO FASE II REF.: UTILES DE ESCRITORIO</t>
  </si>
  <si>
    <t>AJUSTE COMPLEMENTARIO POR REVALORIZACION SALDOS DE ACTIVOS DE RESERVA Y OBLIGACIONES MONEDA EXTRANJERA (DOLARES) Saldo MO = -788824763.31 ;Bs/Mo: 6.86000000000 ;Saldo Bs: -5411337876.30</t>
  </si>
  <si>
    <t>00312012001</t>
  </si>
  <si>
    <t>00291012001</t>
  </si>
  <si>
    <t>00578012002</t>
  </si>
  <si>
    <t>00292012001</t>
  </si>
  <si>
    <t>00342012001</t>
  </si>
  <si>
    <t>00597012001</t>
  </si>
  <si>
    <t>00081077001</t>
  </si>
  <si>
    <t>De: 00099021001 A:00597012001 TRASPASO DE RECURSOS A SOLICITUD DE YLB S/G NOTA CITE: YLB-GEE: 518/2018,COD DE OPERACIÓN CRV Nº 920254 Y COMISIONES BANCARIAS COD DE OPERACIÓN COB Nº 920256 POR $US215.000,00, H.R. 6-16378-R.</t>
  </si>
  <si>
    <t>De: 00312012001 A:00099021001 TRANSFERENCIA DE RECURSOS A SOLICITUD DE LA ABT S/G NOTA CITE: ABT-DGAF-074/2018, DEVOLUCIÓN AL TGN POR ERROR DE CIERRE DEL FONDO ROTATIVO EN LA GESTIÓN 2015, NOTA MEFP/VPCF/DGCF/UCCF Nº 248/2018, MEFP/VTCP/DG</t>
  </si>
  <si>
    <t>De: 00287104320 A:00099021001 TRANSFERENCIA A SOLICITUD DEL FPS CON NOTA CITE: FPS/GFA/UFP/315/2018; POR LA DEVOLUCION DE RECURSOS AL TGN PROGRAMA DE INFRAESTRUCTURA URBANA PARA LA GENERACION DE EMPLEO (H.R.6-19456)</t>
  </si>
  <si>
    <t>De: 00291012001 A:00099021001 TRANSFERENCIA A SOLICITUD DE LA ADMINISTRADORA BOLIVANA DE CARRETERAS CON NOTA CITE: ABC/GNA/SAF/ATE/2018/1706; EN EL MARCO DEL DECRETO SUPREMO N° 3606 QUE CREA EL FONDO ROTATORIO A CARGO DE LA ABC PARA EL P</t>
  </si>
  <si>
    <t>De: 00099014102 A:00292012001 TRANSFERENCIA A SOLICITUD DEL VIAS BOLIVIA (VB) S/G NOTA VB/DAF/2017-0973 Y PROCEDIMIENTO MEFP/VPCF/DGCF/UCCF Nº106/2018; DEVOLUCIÓN DE RECUPERACIONES DE RECLAMOS DE ACREEDORES A FAVOR DEL VB GESTIÓN 2016. (H</t>
  </si>
  <si>
    <t>De: 00099014102 A:00292012001 TRANSFERENCIA A SOLICITUD DEL VIAS BOLIVIA (VB) S/G NOTA VB/DAF/2018-0028 Y PROCEDIMIENTO MEFP/VPCF/DGCF/UCCF Nº116/2018; DEVOLUCIÓN DE RECUPERACIONES DE RECLAMOS DE ACREEDORES A FAVOR DEL VB GESTIÓN 2016. (H.</t>
  </si>
  <si>
    <t>De: 00099014102 A:00342012001 DEVOLUCIÓN DE RECUPERACIONES DE RECLAMOS DE ACREEDORES A FAVOR DE LA AGENCIA ESTATAL DE VIVIENDA GESTIÓN 2016, S/G SOLICITUD AEV/UFF_CRT/Nº0019/2018 Y PROCEDIMIENTO MEFP/VPCF/DGCF/UCCF Nº 186/2018 Y MEFP/VTCP/</t>
  </si>
  <si>
    <t>De: 00523012001 A:00099021001 TRASPASO DE RECURSOS A SOLICITUD DEL MINISTERIO DE OBRAS PUBLICAS, SERVICIOS Y VIVIENDA MEDIANTE NOTA CITE: MOPSV/DGAA Nº 187/2018 Y NOTA CITE MEFP/VPCF/DGPGP/USP/Nº 0065/18.HR. 6-6574-R.</t>
  </si>
  <si>
    <t>De: 00099014102 A:00222012001 DEVOLUCIÓN DE RECUPERACIONES DE RECLAMOS DE ACREEDORES A FAVOR DEL INIAF GESTIÓN 2017, S/G PROCEDIMIENTO MEFP/VPCF/DGCF/UCCF Nº 404/2018 Y MEFP/VTCP/DGPOT/UAIS/Nº2241/2018. (HR 31-3071-R Y 31-3072-R)</t>
  </si>
  <si>
    <t>De: 00081077001 A:00099021001 TRASPASO A SOL. DE LA DGCP MEDIANTE NOTA CITE: MEFP/VTCP/DGCP/UODP-486/2018 Y NOTA MINISTERIO DEL MINISTERIO DE OBRAS PÚBLICAS SERVICIOS Y VIVIENDA CITE: CAR/MOPSV/VMT/DGTTFL/UTF N° 479/2018, EN CUMPLIMIENTO A</t>
  </si>
  <si>
    <t>O16361640002</t>
  </si>
  <si>
    <t>O16361590002</t>
  </si>
  <si>
    <t>O16360990002</t>
  </si>
  <si>
    <t>O16359860002</t>
  </si>
  <si>
    <t>O16359850002</t>
  </si>
  <si>
    <t>O16359820002</t>
  </si>
  <si>
    <t>O16359610002</t>
  </si>
  <si>
    <t>J03425930002</t>
  </si>
  <si>
    <t>S09261070001</t>
  </si>
  <si>
    <t>G07742690004</t>
  </si>
  <si>
    <t>G07742700004</t>
  </si>
  <si>
    <t>G07742730004</t>
  </si>
  <si>
    <t>O16364920002</t>
  </si>
  <si>
    <t>O16365130002</t>
  </si>
  <si>
    <t>O16363740002</t>
  </si>
  <si>
    <t>O16363780002</t>
  </si>
  <si>
    <t>O16364120002</t>
  </si>
  <si>
    <t>O16364650002</t>
  </si>
  <si>
    <t>O16366170002</t>
  </si>
  <si>
    <t>O16365320002</t>
  </si>
  <si>
    <t>O16365480002</t>
  </si>
  <si>
    <t>O16365530002</t>
  </si>
  <si>
    <t>O16365550002</t>
  </si>
  <si>
    <t>O16365590002</t>
  </si>
  <si>
    <t>O16365730002</t>
  </si>
  <si>
    <t>B16364210002</t>
  </si>
  <si>
    <t>B16363830002</t>
  </si>
  <si>
    <t>B16363870002</t>
  </si>
  <si>
    <t>O16363280002</t>
  </si>
  <si>
    <t>O16363310002</t>
  </si>
  <si>
    <t>O16363450002</t>
  </si>
  <si>
    <t>O16363500002</t>
  </si>
  <si>
    <t>O16363560002</t>
  </si>
  <si>
    <t>O16363720002</t>
  </si>
  <si>
    <t>G07749270003</t>
  </si>
  <si>
    <t>G07749280003</t>
  </si>
  <si>
    <t>G07750780004</t>
  </si>
  <si>
    <t>G07750650004</t>
  </si>
  <si>
    <t>G07750630004</t>
  </si>
  <si>
    <t>G07753970004</t>
  </si>
  <si>
    <t>G07754210004</t>
  </si>
  <si>
    <t>G07755460004</t>
  </si>
  <si>
    <t>S09262570001</t>
  </si>
  <si>
    <t>G07757640001</t>
  </si>
  <si>
    <t>G07757680001</t>
  </si>
  <si>
    <t>O16368430002</t>
  </si>
  <si>
    <t>O16368360002</t>
  </si>
  <si>
    <t>O16368270002</t>
  </si>
  <si>
    <t>O16368190002</t>
  </si>
  <si>
    <t>O16369030002</t>
  </si>
  <si>
    <t>O16369120002</t>
  </si>
  <si>
    <t>O16367510002</t>
  </si>
  <si>
    <t>O16367520002</t>
  </si>
  <si>
    <t>O16367540002</t>
  </si>
  <si>
    <t>O16367580002</t>
  </si>
  <si>
    <t>O16367600002</t>
  </si>
  <si>
    <t>O16367780002</t>
  </si>
  <si>
    <t>O16370310002</t>
  </si>
  <si>
    <t>O16369480002</t>
  </si>
  <si>
    <t>O16369520002</t>
  </si>
  <si>
    <t>O16369600002</t>
  </si>
  <si>
    <t>O16369860002</t>
  </si>
  <si>
    <t>O16370230002</t>
  </si>
  <si>
    <t>B16368710002</t>
  </si>
  <si>
    <t>G07762420001</t>
  </si>
  <si>
    <t>G07761090003</t>
  </si>
  <si>
    <t>O16372990002</t>
  </si>
  <si>
    <t>O16373030002</t>
  </si>
  <si>
    <t>O16373190002</t>
  </si>
  <si>
    <t>O16373330002</t>
  </si>
  <si>
    <t>O16372090002</t>
  </si>
  <si>
    <t>O16372130002</t>
  </si>
  <si>
    <t>O16372610002</t>
  </si>
  <si>
    <t>O16372640002</t>
  </si>
  <si>
    <t>O16372660002</t>
  </si>
  <si>
    <t>O16372670002</t>
  </si>
  <si>
    <t>O16372760002</t>
  </si>
  <si>
    <t>O16372790002</t>
  </si>
  <si>
    <t>O16372800002</t>
  </si>
  <si>
    <t>O16372810002</t>
  </si>
  <si>
    <t>O16374280002</t>
  </si>
  <si>
    <t>O16374330002</t>
  </si>
  <si>
    <t>O16374620002</t>
  </si>
  <si>
    <t>O16374730002</t>
  </si>
  <si>
    <t>O16373790002</t>
  </si>
  <si>
    <t>O16373820002</t>
  </si>
  <si>
    <t>O16374200002</t>
  </si>
  <si>
    <t>B16373350002</t>
  </si>
  <si>
    <t>B16372040002</t>
  </si>
  <si>
    <t>B16372430002</t>
  </si>
  <si>
    <t>B16372440002</t>
  </si>
  <si>
    <t>B16372460002</t>
  </si>
  <si>
    <t>B16372470002</t>
  </si>
  <si>
    <t>B16372500002</t>
  </si>
  <si>
    <t>B16372520002</t>
  </si>
  <si>
    <t>O16372020002</t>
  </si>
  <si>
    <t>J03428200002</t>
  </si>
  <si>
    <t>J03428220002</t>
  </si>
  <si>
    <t>G07773350004</t>
  </si>
  <si>
    <t>G07773330004</t>
  </si>
  <si>
    <t>G07773370004</t>
  </si>
  <si>
    <t>G07773260004</t>
  </si>
  <si>
    <t>G07780250001</t>
  </si>
  <si>
    <t>G07780270001</t>
  </si>
  <si>
    <t>G07781540001</t>
  </si>
  <si>
    <t>O16376440002</t>
  </si>
  <si>
    <t>O16376490002</t>
  </si>
  <si>
    <t>O16376710002</t>
  </si>
  <si>
    <t>O16376780002</t>
  </si>
  <si>
    <t>O16377400002</t>
  </si>
  <si>
    <t>O16378050002</t>
  </si>
  <si>
    <t>O16378090002</t>
  </si>
  <si>
    <t>B16377550002</t>
  </si>
  <si>
    <t>B16376320002</t>
  </si>
  <si>
    <t>B16376410002</t>
  </si>
  <si>
    <t>B16376540002</t>
  </si>
  <si>
    <t>B16376560002</t>
  </si>
  <si>
    <t>B16376590002</t>
  </si>
  <si>
    <t>B16376900002</t>
  </si>
  <si>
    <t>J03428730001</t>
  </si>
  <si>
    <t>G07785500001</t>
  </si>
  <si>
    <t>S09264190001</t>
  </si>
  <si>
    <t>G07792530001</t>
  </si>
  <si>
    <t>G07792510001</t>
  </si>
  <si>
    <t>G07791250003</t>
  </si>
  <si>
    <t>S09264740001</t>
  </si>
  <si>
    <t>O16383040002</t>
  </si>
  <si>
    <t>O16383090002</t>
  </si>
  <si>
    <t>O16383410002</t>
  </si>
  <si>
    <t>O16382630002</t>
  </si>
  <si>
    <t>O16382660002</t>
  </si>
  <si>
    <t>B16380890002</t>
  </si>
  <si>
    <t>B16381260002</t>
  </si>
  <si>
    <t>B16381320002</t>
  </si>
  <si>
    <t>B16381440002</t>
  </si>
  <si>
    <t>O16381620002</t>
  </si>
  <si>
    <t>O16381920002</t>
  </si>
  <si>
    <t>O16380630002</t>
  </si>
  <si>
    <t>O16380910002</t>
  </si>
  <si>
    <t>O16381530002</t>
  </si>
  <si>
    <t>O16381480002</t>
  </si>
  <si>
    <t>O16381390002</t>
  </si>
  <si>
    <t>O16381350002</t>
  </si>
  <si>
    <t>G07796650001</t>
  </si>
  <si>
    <t>G07796670001</t>
  </si>
  <si>
    <t>S09266160003</t>
  </si>
  <si>
    <t>S09266160002</t>
  </si>
  <si>
    <t>G07797290001</t>
  </si>
  <si>
    <t>G07797270001</t>
  </si>
  <si>
    <t>G07797250001</t>
  </si>
  <si>
    <t>S09266760002</t>
  </si>
  <si>
    <t>S09266760003</t>
  </si>
  <si>
    <t>S09266760004</t>
  </si>
  <si>
    <t>S09266990001</t>
  </si>
  <si>
    <t>S09266910001</t>
  </si>
  <si>
    <t>O16386550002</t>
  </si>
  <si>
    <t>O16386630002</t>
  </si>
  <si>
    <t>O16386690002</t>
  </si>
  <si>
    <t>O16386160002</t>
  </si>
  <si>
    <t>O16386050002</t>
  </si>
  <si>
    <t>O16385780002</t>
  </si>
  <si>
    <t>O16385700002</t>
  </si>
  <si>
    <t>O16387330002</t>
  </si>
  <si>
    <t>B16385900002</t>
  </si>
  <si>
    <t>B16385880002</t>
  </si>
  <si>
    <t>B16385870002</t>
  </si>
  <si>
    <t>B16385790002</t>
  </si>
  <si>
    <t>B16385660002</t>
  </si>
  <si>
    <t>O16385330002</t>
  </si>
  <si>
    <t>O16385190002</t>
  </si>
  <si>
    <t>G07800580001</t>
  </si>
  <si>
    <t>G07804680004</t>
  </si>
  <si>
    <t>G07804670004</t>
  </si>
  <si>
    <t>J03430620002</t>
  </si>
  <si>
    <t>J03430630002</t>
  </si>
  <si>
    <t>Q09962560002</t>
  </si>
  <si>
    <t>Q09962840002</t>
  </si>
  <si>
    <t>Q09962850002</t>
  </si>
  <si>
    <t>O16390330002</t>
  </si>
  <si>
    <t>O16390480002</t>
  </si>
  <si>
    <t>O16390900002</t>
  </si>
  <si>
    <t>O16391070002</t>
  </si>
  <si>
    <t>O16391100002</t>
  </si>
  <si>
    <t>O16391110002</t>
  </si>
  <si>
    <t>O16389840002</t>
  </si>
  <si>
    <t>O16389760002</t>
  </si>
  <si>
    <t>O16389750002</t>
  </si>
  <si>
    <t>O16389680002</t>
  </si>
  <si>
    <t>O16391440002</t>
  </si>
  <si>
    <t>B16390370002</t>
  </si>
  <si>
    <t>B16390110002</t>
  </si>
  <si>
    <t>B16389850002</t>
  </si>
  <si>
    <t>B16389830002</t>
  </si>
  <si>
    <t>B16389820002</t>
  </si>
  <si>
    <t>O16389570002</t>
  </si>
  <si>
    <t>O16389310002</t>
  </si>
  <si>
    <t>G07813920001</t>
  </si>
  <si>
    <t>G07813890001</t>
  </si>
  <si>
    <t>G07813820001</t>
  </si>
  <si>
    <t>G07813980003</t>
  </si>
  <si>
    <t>G07817200004</t>
  </si>
  <si>
    <t>G07817300004</t>
  </si>
  <si>
    <t>G07817390004</t>
  </si>
  <si>
    <t>S09270530001</t>
  </si>
  <si>
    <t>O16394890002</t>
  </si>
  <si>
    <t>O16393780002</t>
  </si>
  <si>
    <t>O16393800002</t>
  </si>
  <si>
    <t>O16394100002</t>
  </si>
  <si>
    <t>O16394120002</t>
  </si>
  <si>
    <t>O16394150002</t>
  </si>
  <si>
    <t>O16394170002</t>
  </si>
  <si>
    <t>O16394200002</t>
  </si>
  <si>
    <t>O16394220002</t>
  </si>
  <si>
    <t>O16394230002</t>
  </si>
  <si>
    <t>O16394540002</t>
  </si>
  <si>
    <t>O16396250002</t>
  </si>
  <si>
    <t>O16395490002</t>
  </si>
  <si>
    <t>O16395680002</t>
  </si>
  <si>
    <t>O16395780002</t>
  </si>
  <si>
    <t>O16395890002</t>
  </si>
  <si>
    <t>O16393280002</t>
  </si>
  <si>
    <t>O16393580002</t>
  </si>
  <si>
    <t>J03431560002</t>
  </si>
  <si>
    <t>G07828690004</t>
  </si>
  <si>
    <t>G07829930001</t>
  </si>
  <si>
    <t>S09271220001</t>
  </si>
  <si>
    <t>G07831540001</t>
  </si>
  <si>
    <t>G07832480001</t>
  </si>
  <si>
    <t>O16398890002</t>
  </si>
  <si>
    <t>O16398570002</t>
  </si>
  <si>
    <t>O16399050002</t>
  </si>
  <si>
    <t>O16399230002</t>
  </si>
  <si>
    <t>O16399540002</t>
  </si>
  <si>
    <t>O16399710002</t>
  </si>
  <si>
    <t>O16398320002</t>
  </si>
  <si>
    <t>O16398560002</t>
  </si>
  <si>
    <t>O16400670002</t>
  </si>
  <si>
    <t>O16401070002</t>
  </si>
  <si>
    <t>O16399750002</t>
  </si>
  <si>
    <t>B16398830002</t>
  </si>
  <si>
    <t>B16398900002</t>
  </si>
  <si>
    <t>B16398800002</t>
  </si>
  <si>
    <t>B16398810002</t>
  </si>
  <si>
    <t>G07837100004</t>
  </si>
  <si>
    <t>G07837270001</t>
  </si>
  <si>
    <t>G07837290001</t>
  </si>
  <si>
    <t>Q09976810002</t>
  </si>
  <si>
    <t>G07841720004</t>
  </si>
  <si>
    <t>G07841760004</t>
  </si>
  <si>
    <t>G07843330001</t>
  </si>
  <si>
    <t>G07843310001</t>
  </si>
  <si>
    <t>G07843350001</t>
  </si>
  <si>
    <t>G07843450001</t>
  </si>
  <si>
    <t>G07843470001</t>
  </si>
  <si>
    <t>G07843390001</t>
  </si>
  <si>
    <t>S09272000001</t>
  </si>
  <si>
    <t>O16404240002</t>
  </si>
  <si>
    <t>O16404260002</t>
  </si>
  <si>
    <t>O16403420002</t>
  </si>
  <si>
    <t>O16403380002</t>
  </si>
  <si>
    <t>O16403360002</t>
  </si>
  <si>
    <t>O16404650002</t>
  </si>
  <si>
    <t>O16404620002</t>
  </si>
  <si>
    <t>B16402340002</t>
  </si>
  <si>
    <t>O16403020002</t>
  </si>
  <si>
    <t>O16402680002</t>
  </si>
  <si>
    <t>O16402420002</t>
  </si>
  <si>
    <t>J03432570002</t>
  </si>
  <si>
    <t>G07855030004</t>
  </si>
  <si>
    <t>G07855050004</t>
  </si>
  <si>
    <t>S09272470001</t>
  </si>
  <si>
    <t>G07856550001</t>
  </si>
  <si>
    <t>Q09986570002</t>
  </si>
  <si>
    <t>S09272900001</t>
  </si>
  <si>
    <t>O16408520002</t>
  </si>
  <si>
    <t>O16407770002</t>
  </si>
  <si>
    <t>O16407420002</t>
  </si>
  <si>
    <t>O16407320002</t>
  </si>
  <si>
    <t>O16409710002</t>
  </si>
  <si>
    <t>O16409130002</t>
  </si>
  <si>
    <t>B16407810002</t>
  </si>
  <si>
    <t>B16407430002</t>
  </si>
  <si>
    <t>B16407410002</t>
  </si>
  <si>
    <t>B16407390002</t>
  </si>
  <si>
    <t>B16407380002</t>
  </si>
  <si>
    <t>Q09989080002</t>
  </si>
  <si>
    <t>G07864720004</t>
  </si>
  <si>
    <t>G07864690004</t>
  </si>
  <si>
    <t>Q09991570002</t>
  </si>
  <si>
    <t>Q09991590002</t>
  </si>
  <si>
    <t>Q09991620002</t>
  </si>
  <si>
    <t>G07869880001</t>
  </si>
  <si>
    <t>G07869900001</t>
  </si>
  <si>
    <t>G07870680001</t>
  </si>
  <si>
    <t>O16413310002</t>
  </si>
  <si>
    <t>O16413360002</t>
  </si>
  <si>
    <t>O16412550002</t>
  </si>
  <si>
    <t>O16412620002</t>
  </si>
  <si>
    <t>O16412870002</t>
  </si>
  <si>
    <t>O16412890002</t>
  </si>
  <si>
    <t>B16411970002</t>
  </si>
  <si>
    <t>B16412000002</t>
  </si>
  <si>
    <t>B16412020002</t>
  </si>
  <si>
    <t>O16411650002</t>
  </si>
  <si>
    <t>O16411820002</t>
  </si>
  <si>
    <t>O16412100002</t>
  </si>
  <si>
    <t>G07872410003</t>
  </si>
  <si>
    <t>G07872350003</t>
  </si>
  <si>
    <t>G07873880004</t>
  </si>
  <si>
    <t>G07877060001</t>
  </si>
  <si>
    <t>G07877130003</t>
  </si>
  <si>
    <t>G07877390001</t>
  </si>
  <si>
    <t>S09274840001</t>
  </si>
  <si>
    <t>S09274620001</t>
  </si>
  <si>
    <t>G07881860001</t>
  </si>
  <si>
    <t>G07882690001</t>
  </si>
  <si>
    <t>J03433790002</t>
  </si>
  <si>
    <t>O16416450002</t>
  </si>
  <si>
    <t>O16417010002</t>
  </si>
  <si>
    <t>O16417110002</t>
  </si>
  <si>
    <t>O16418840002</t>
  </si>
  <si>
    <t>O16418150002</t>
  </si>
  <si>
    <t>O16418280002</t>
  </si>
  <si>
    <t>O16418390002</t>
  </si>
  <si>
    <t>O16418530002</t>
  </si>
  <si>
    <t>O16418600002</t>
  </si>
  <si>
    <t>B16415590002</t>
  </si>
  <si>
    <t>O16415340002</t>
  </si>
  <si>
    <t>O16415370002</t>
  </si>
  <si>
    <t>O16415420002</t>
  </si>
  <si>
    <t>O16415690002</t>
  </si>
  <si>
    <t>O16415730002</t>
  </si>
  <si>
    <t>O16416210002</t>
  </si>
  <si>
    <t>O16416230002</t>
  </si>
  <si>
    <t>J03434320002</t>
  </si>
  <si>
    <t>S09275940001</t>
  </si>
  <si>
    <t>S09275960001</t>
  </si>
  <si>
    <t>G07891870001</t>
  </si>
  <si>
    <t>O16421450002</t>
  </si>
  <si>
    <t>O16421780002</t>
  </si>
  <si>
    <t>O16421280002</t>
  </si>
  <si>
    <t>O16420980002</t>
  </si>
  <si>
    <t>O16422760002</t>
  </si>
  <si>
    <t>O16422590002</t>
  </si>
  <si>
    <t>O16422570002</t>
  </si>
  <si>
    <t>O16422070002</t>
  </si>
  <si>
    <t>O16422040002</t>
  </si>
  <si>
    <t>O16422030002</t>
  </si>
  <si>
    <t>O16421940002</t>
  </si>
  <si>
    <t>B16420640002</t>
  </si>
  <si>
    <t>B16420620002</t>
  </si>
  <si>
    <t>Q10008040002</t>
  </si>
  <si>
    <t>S09277980002</t>
  </si>
  <si>
    <t>S09277980003</t>
  </si>
  <si>
    <t>G07897770003</t>
  </si>
  <si>
    <t>G07899970003</t>
  </si>
  <si>
    <t>O16425990002</t>
  </si>
  <si>
    <t>O16426530002</t>
  </si>
  <si>
    <t>O16424750002</t>
  </si>
  <si>
    <t>O16424860002</t>
  </si>
  <si>
    <t>O16424880002</t>
  </si>
  <si>
    <t>O16424890002</t>
  </si>
  <si>
    <t>O16425020002</t>
  </si>
  <si>
    <t>O16425870002</t>
  </si>
  <si>
    <t>O16427230002</t>
  </si>
  <si>
    <t>O16427240002</t>
  </si>
  <si>
    <t>O16427250002</t>
  </si>
  <si>
    <t>O16427260002</t>
  </si>
  <si>
    <t>O16426590002</t>
  </si>
  <si>
    <t>O16426600002</t>
  </si>
  <si>
    <t>O16426780002</t>
  </si>
  <si>
    <t>O16427160002</t>
  </si>
  <si>
    <t>B16424640002</t>
  </si>
  <si>
    <t>B16424650002</t>
  </si>
  <si>
    <t>B16425770002</t>
  </si>
  <si>
    <t>B16425810002</t>
  </si>
  <si>
    <t>B16425940002</t>
  </si>
  <si>
    <t>G07911540001</t>
  </si>
  <si>
    <t>G07911640001</t>
  </si>
  <si>
    <t>G07915700001</t>
  </si>
  <si>
    <t>G07915640001</t>
  </si>
  <si>
    <t>G07918250001</t>
  </si>
  <si>
    <t>G07918230001</t>
  </si>
  <si>
    <t>G07915540004</t>
  </si>
  <si>
    <t>G07915600001</t>
  </si>
  <si>
    <t>G07915620001</t>
  </si>
  <si>
    <t>S09279600001</t>
  </si>
  <si>
    <t>O16430280002</t>
  </si>
  <si>
    <t>O16429900002</t>
  </si>
  <si>
    <t>O16429750002</t>
  </si>
  <si>
    <t>O16429740002</t>
  </si>
  <si>
    <t>O16429730002</t>
  </si>
  <si>
    <t>O16429670002</t>
  </si>
  <si>
    <t>O16431400002</t>
  </si>
  <si>
    <t>O16431180002</t>
  </si>
  <si>
    <t>O16431080002</t>
  </si>
  <si>
    <t>O16431000002</t>
  </si>
  <si>
    <t>O16430720002</t>
  </si>
  <si>
    <t>O16430710002</t>
  </si>
  <si>
    <t>O16430700002</t>
  </si>
  <si>
    <t>O16430690002</t>
  </si>
  <si>
    <t>B16429690002</t>
  </si>
  <si>
    <t>B16429660002</t>
  </si>
  <si>
    <t>B16429530002</t>
  </si>
  <si>
    <t>B16429420002</t>
  </si>
  <si>
    <t>B16429310002</t>
  </si>
  <si>
    <t>B16429290002</t>
  </si>
  <si>
    <t>G07920200003</t>
  </si>
  <si>
    <t>G07927210004</t>
  </si>
  <si>
    <t>G07927220004</t>
  </si>
  <si>
    <t>S09279840001</t>
  </si>
  <si>
    <t>S09279810001</t>
  </si>
  <si>
    <t>O16433740002</t>
  </si>
  <si>
    <t>O16434120002</t>
  </si>
  <si>
    <t>O16432800002</t>
  </si>
  <si>
    <t>O16432810002</t>
  </si>
  <si>
    <t>O16432820002</t>
  </si>
  <si>
    <t>O16432830002</t>
  </si>
  <si>
    <t>O16435120002</t>
  </si>
  <si>
    <t>O16435130002</t>
  </si>
  <si>
    <t>O16435170002</t>
  </si>
  <si>
    <t>O16435790002</t>
  </si>
  <si>
    <t>O16435810002</t>
  </si>
  <si>
    <t>O16434640002</t>
  </si>
  <si>
    <t>O16434660002</t>
  </si>
  <si>
    <t>O16434690002</t>
  </si>
  <si>
    <t>O16435010002</t>
  </si>
  <si>
    <t>B16433620002</t>
  </si>
  <si>
    <t>B16433650002</t>
  </si>
  <si>
    <t>B16433670002</t>
  </si>
  <si>
    <t>G07930730004</t>
  </si>
  <si>
    <t>G07932130004</t>
  </si>
  <si>
    <t>G07931540001</t>
  </si>
  <si>
    <t>G07931450003</t>
  </si>
  <si>
    <t>G07931310003</t>
  </si>
  <si>
    <t>S09282140001</t>
  </si>
  <si>
    <t>G07935220001</t>
  </si>
  <si>
    <t>O16437180002</t>
  </si>
  <si>
    <t>O16437320002</t>
  </si>
  <si>
    <t>O16437520002</t>
  </si>
  <si>
    <t>O16437550002</t>
  </si>
  <si>
    <t>O16437560002</t>
  </si>
  <si>
    <t>O16437570002</t>
  </si>
  <si>
    <t>O16437580002</t>
  </si>
  <si>
    <t>O16437600002</t>
  </si>
  <si>
    <t>O16437610002</t>
  </si>
  <si>
    <t>O16437650002</t>
  </si>
  <si>
    <t>O16437670002</t>
  </si>
  <si>
    <t>O16437680002</t>
  </si>
  <si>
    <t>O16437710002</t>
  </si>
  <si>
    <t>O16437720002</t>
  </si>
  <si>
    <t>O16437750002</t>
  </si>
  <si>
    <t>O16437770002</t>
  </si>
  <si>
    <t>O16437780002</t>
  </si>
  <si>
    <t>O16437810002</t>
  </si>
  <si>
    <t>O16437830002</t>
  </si>
  <si>
    <t>O16437850002</t>
  </si>
  <si>
    <t>O16437860002</t>
  </si>
  <si>
    <t>O16437880002</t>
  </si>
  <si>
    <t>O16439940002</t>
  </si>
  <si>
    <t>O16440100002</t>
  </si>
  <si>
    <t>O16440120002</t>
  </si>
  <si>
    <t>O16440150002</t>
  </si>
  <si>
    <t>O16440220002</t>
  </si>
  <si>
    <t>O16437900002</t>
  </si>
  <si>
    <t>O16437970002</t>
  </si>
  <si>
    <t>O16438250002</t>
  </si>
  <si>
    <t>O16438510002</t>
  </si>
  <si>
    <t>O16438530002</t>
  </si>
  <si>
    <t>O16439090002</t>
  </si>
  <si>
    <t>O16438960002</t>
  </si>
  <si>
    <t>G07942510003</t>
  </si>
  <si>
    <t>G07944400001</t>
  </si>
  <si>
    <t>S09283020001</t>
  </si>
  <si>
    <t>G07947490004</t>
  </si>
  <si>
    <t>S09283690001</t>
  </si>
  <si>
    <t>G07948790001</t>
  </si>
  <si>
    <t>T03849290001</t>
  </si>
  <si>
    <t>T03849310001</t>
  </si>
  <si>
    <t>T03849330001</t>
  </si>
  <si>
    <t>T03849350001</t>
  </si>
  <si>
    <t>T03849370001</t>
  </si>
  <si>
    <t>T03849390001</t>
  </si>
  <si>
    <t>T03849410001</t>
  </si>
  <si>
    <t>T03849430001</t>
  </si>
  <si>
    <t>T03849450001</t>
  </si>
  <si>
    <t>T03849470001</t>
  </si>
  <si>
    <t>T03849490001</t>
  </si>
  <si>
    <t>T03849510001</t>
  </si>
  <si>
    <t>T03849530001</t>
  </si>
  <si>
    <t>T03849550001</t>
  </si>
  <si>
    <t>T03849570001</t>
  </si>
  <si>
    <t>T03849590001</t>
  </si>
  <si>
    <t>T03849610001</t>
  </si>
  <si>
    <t>T03849630001</t>
  </si>
  <si>
    <t>T03849650001</t>
  </si>
  <si>
    <t>T03849670001</t>
  </si>
  <si>
    <t>T03849690001</t>
  </si>
  <si>
    <t>T03849710001</t>
  </si>
  <si>
    <t>T03849730001</t>
  </si>
  <si>
    <t>T03849750001</t>
  </si>
  <si>
    <t>T03849780001</t>
  </si>
  <si>
    <t>T03849800001</t>
  </si>
  <si>
    <t>T03849820001</t>
  </si>
  <si>
    <t>T03849840001</t>
  </si>
  <si>
    <t>T03849860001</t>
  </si>
  <si>
    <t>T03849880001</t>
  </si>
  <si>
    <t>T03849900001</t>
  </si>
  <si>
    <t>T03849920001</t>
  </si>
  <si>
    <t>T03849940001</t>
  </si>
  <si>
    <t>T03849960001</t>
  </si>
  <si>
    <t>T03849980001</t>
  </si>
  <si>
    <t>T03850000001</t>
  </si>
  <si>
    <t>T03850020001</t>
  </si>
  <si>
    <t>T03850040001</t>
  </si>
  <si>
    <t>T03850060001</t>
  </si>
  <si>
    <t>T03850080001</t>
  </si>
  <si>
    <t>T03850100001</t>
  </si>
  <si>
    <t>T03850120001</t>
  </si>
  <si>
    <t>T03850140001</t>
  </si>
  <si>
    <t>T03850160001</t>
  </si>
  <si>
    <t>T03850180001</t>
  </si>
  <si>
    <t>T03850200001</t>
  </si>
  <si>
    <t>T03850220001</t>
  </si>
  <si>
    <t>T03850240001</t>
  </si>
  <si>
    <t>T03850260001</t>
  </si>
  <si>
    <t>T03850280001</t>
  </si>
  <si>
    <t>T03850300001</t>
  </si>
  <si>
    <t>T03850320001</t>
  </si>
  <si>
    <t>T03850340001</t>
  </si>
  <si>
    <t>T03850360001</t>
  </si>
  <si>
    <t>T03850380001</t>
  </si>
  <si>
    <t>T03850400001</t>
  </si>
  <si>
    <t>T03850420001</t>
  </si>
  <si>
    <t>T03850440001</t>
  </si>
  <si>
    <t>T03850460001</t>
  </si>
  <si>
    <t>T03850480001</t>
  </si>
  <si>
    <t>T03850500001</t>
  </si>
  <si>
    <t>T03850520001</t>
  </si>
  <si>
    <t>T03850540001</t>
  </si>
  <si>
    <t>T03850560001</t>
  </si>
  <si>
    <t>T03850580001</t>
  </si>
  <si>
    <t>T03850600001</t>
  </si>
  <si>
    <t>T03850620001</t>
  </si>
  <si>
    <t>T03850640001</t>
  </si>
  <si>
    <t>T03850660001</t>
  </si>
  <si>
    <t>T03850680001</t>
  </si>
  <si>
    <t>T03850700001</t>
  </si>
  <si>
    <t>T03850720001</t>
  </si>
  <si>
    <t>T03850740001</t>
  </si>
  <si>
    <t>T03850760001</t>
  </si>
  <si>
    <t>T03850780001</t>
  </si>
  <si>
    <t>T03850800001</t>
  </si>
  <si>
    <t>T03850820001</t>
  </si>
  <si>
    <t>T03850840001</t>
  </si>
  <si>
    <t>T03850860001</t>
  </si>
  <si>
    <t>T03850880001</t>
  </si>
  <si>
    <t>T03850900001</t>
  </si>
  <si>
    <t>T03850920001</t>
  </si>
  <si>
    <t>T03850940001</t>
  </si>
  <si>
    <t>T03850960001</t>
  </si>
  <si>
    <t>T03850980001</t>
  </si>
  <si>
    <t>T03851000001</t>
  </si>
  <si>
    <t>T03851020001</t>
  </si>
  <si>
    <t>T03851040001</t>
  </si>
  <si>
    <t>T03851060001</t>
  </si>
  <si>
    <t>T03851080001</t>
  </si>
  <si>
    <t>T03851100001</t>
  </si>
  <si>
    <t>T03851120001</t>
  </si>
  <si>
    <t>T03851140001</t>
  </si>
  <si>
    <t>T03851160001</t>
  </si>
  <si>
    <t>T03851180001</t>
  </si>
  <si>
    <t>T03851200001</t>
  </si>
  <si>
    <t>T03851220001</t>
  </si>
  <si>
    <t>T03851240001</t>
  </si>
  <si>
    <t>T03851260001</t>
  </si>
  <si>
    <t>T03851280001</t>
  </si>
  <si>
    <t>T03851300001</t>
  </si>
  <si>
    <t>T03851320001</t>
  </si>
  <si>
    <t>T03851340001</t>
  </si>
  <si>
    <t>T03851360001</t>
  </si>
  <si>
    <t>T03851380001</t>
  </si>
  <si>
    <t>G07947540004</t>
  </si>
  <si>
    <t>S09284340004</t>
  </si>
  <si>
    <t>O16443080002</t>
  </si>
  <si>
    <t>O16443060002</t>
  </si>
  <si>
    <t>O16441610002</t>
  </si>
  <si>
    <t>O16441970002</t>
  </si>
  <si>
    <t>O16441980002</t>
  </si>
  <si>
    <t>O16442550002</t>
  </si>
  <si>
    <t>O16442700002</t>
  </si>
  <si>
    <t>O16444210002</t>
  </si>
  <si>
    <t>B16442940002</t>
  </si>
  <si>
    <t>B16442330002</t>
  </si>
  <si>
    <t>B16442360002</t>
  </si>
  <si>
    <t>B16442590002</t>
  </si>
  <si>
    <t>G07953020003</t>
  </si>
  <si>
    <t>G07952970003</t>
  </si>
  <si>
    <t>G07953050003</t>
  </si>
  <si>
    <t>G07956140004</t>
  </si>
  <si>
    <t>G07956040001</t>
  </si>
  <si>
    <t>F0000050</t>
  </si>
  <si>
    <t>G07960810001</t>
  </si>
  <si>
    <t>G07962160003</t>
  </si>
  <si>
    <t>S09284990001</t>
  </si>
  <si>
    <t>S09285390002</t>
  </si>
  <si>
    <t>G07962200001</t>
  </si>
  <si>
    <t>G07962240001</t>
  </si>
  <si>
    <t>J03437430002</t>
  </si>
  <si>
    <t>O16447930002</t>
  </si>
  <si>
    <t>O16447960002</t>
  </si>
  <si>
    <t>O16447970002</t>
  </si>
  <si>
    <t>O16448370002</t>
  </si>
  <si>
    <t>O16448410002</t>
  </si>
  <si>
    <t>O16448630002</t>
  </si>
  <si>
    <t>O16446110002</t>
  </si>
  <si>
    <t>O16446630002</t>
  </si>
  <si>
    <t>O16446690002</t>
  </si>
  <si>
    <t>O16447140002</t>
  </si>
  <si>
    <t>O16447490002</t>
  </si>
  <si>
    <t>B16447180002</t>
  </si>
  <si>
    <t>B16445780002</t>
  </si>
  <si>
    <t>B16446360002</t>
  </si>
  <si>
    <t>B16446600002</t>
  </si>
  <si>
    <t>G07970470004</t>
  </si>
  <si>
    <t>G07970500004</t>
  </si>
  <si>
    <t>Q10042930002</t>
  </si>
  <si>
    <t>G07972590003</t>
  </si>
  <si>
    <t>S09286460001</t>
  </si>
  <si>
    <t>J03437960002</t>
  </si>
  <si>
    <t>00099021001 DEPOSITO DE EFECTIVO, DEPOSITANTE: CARLOS UREY SAN MARTIN, CONCEPTO: DEVOLUCION DE RECURSOS NO UTILIZADOS DE LA DISTRITAL DE ORURO SEGUNDO TRIMESTRE, CUENTA DE DEPOSITO: CUENTA UNICA DEL TESORO</t>
  </si>
  <si>
    <t>00373024105 DEPOSITO DE EFECTIVO, DEPOSITANTE: LEONCIO ESPINOZA MAMANI, CONCEPTO: DEV. DE DINERO PROYECTO VIGIÑAS, CUENTA DE DEPOSITO: CUENTA UNICA DEL TESORO</t>
  </si>
  <si>
    <t>00099021001 DEPOSITO DE EFECTIVO, DEPOSITANTE: ANAHI MARLENE CHUQUIMIA VARGAS, CONCEPTO: DEVOLUCION DE PASAJES NO UTILIZADOS, CUENTA DE DEPOSITO: CUENTA UNICA DEL TESORO</t>
  </si>
  <si>
    <t>00099021001 DEPOSITO DE EFECTIVO, DEPOSITANTE: HORACIO GUIDO VALLE SANTA CRUZ, CONCEPTO: DEVOLUCION DE PASAJES NO UTILIZADOS, CUENTA DE DEPOSITO: CUENTA UNICA DEL TESORO</t>
  </si>
  <si>
    <t>00099021001 DEPOSITO DE EFECTIVO, DEPOSITANTE: VICTOR RAMOS LIMACHI, CONCEPTO: DOBLE PERCEPCION, CUENTA DE DEPOSITO: CUENTA UNICA DEL TESORO</t>
  </si>
  <si>
    <t>A:00099021001 Transferencia que realizamos a solicitud de Unidad de Administracion e Informacion Salarial mediante nota CITE: MEFP/VTCP/DGPOT/UAIS/ No 3219/2018 H.R. 6-3655-R</t>
  </si>
  <si>
    <t>'COBRO DE'||UTILES DE ESCRITORIO POR EL COPROBANTE CONTABLE N°0926105 DE LA FECHA, SEGÚN CORREO ELECTRONICO DE YPFB DE F. 23/01/2018. DEBITO DE LA LIBRETA 00513022001 YPFB - OPERACIONES.</t>
  </si>
  <si>
    <t>VENTA DE DIVISAS CON TRANSFERENCIA DE FONDOS A SOLICITUD DE MINISTERIO DE LA PRESIDENCIA SEGUN SOLICITUD 5366 REF: DIVISAS USD 48,877.80 PAGO A AIRBUS HELICOPTERS CONO SUR S.A POR ADQUISICION DE REPUESTOS PARA AERONAVE FAB 003, SEGUN FACTURAS 829 Y 881, PAGO A BANCO BBVA URUGUAY S.A CUENTA 999011879 LIB. 00099021001 TGN-RECURSOS ORDINARIOS (3987)</t>
  </si>
  <si>
    <t>VENTA DE DIVISAS CON TRANSFERENCIA DE FONDOS A SOLICITUD DE MINISTERIO DE LA PRESIDENCIA SEGUN SOLICITUD 5365 REF: DIVISAS USD 3,289.00 PAGO A ROYAL FBO SERVICE S.A PAGO PARCIAL POR SERVICIOS PRESTADOS A AERONAVE FAB 001 VIAJE OFICIAL EL 22 AL 24 ABRIL 2018 AL CARIBE, SEGUN INVOICE 070017052943, PAG LIB. 00099021001 TGN-RECURSOS ORDINARIOS (3987)</t>
  </si>
  <si>
    <t>VENTA DE DIVISAS CON TRANSFERENCIA DE FONDOS A SOLICITUD DE MINISTERIO DE DEFENSA SEGUN SOLICITUD 5350 REF: PAGO A EMPRESA AIR PARTS POR ADQUISICION DE LLANTAS PARA AERONAVE DE EPTAM LIB. 00020011103 MINISTERIO DE DEFENSA - INGRESOS VARIOS</t>
  </si>
  <si>
    <t>00099021001 DEPOSITO DE EFECTIVO, DEPOSITANTE: HECTOR ANGULO CLAROS, CONCEPTO: DOBLE PERCEPCION, CUENTA DE DEPOSITO: CUENTA UNICA DEL TESORO</t>
  </si>
  <si>
    <t>00155012001 DEPOSITO DE EFECTIVO, DEPOSITANTE: EVANGELINA MARCELA MALAGA ALARCON, CONCEPTO: DEVOLUCION RECURSOS DIRGIDOS, CUENTA DE DEPOSITO: CUENTA UNICA DEL TESORO</t>
  </si>
  <si>
    <t>00099021001 DEPOSITO DE EFECTIVO, DEPOSITANTE: ELOINA CALLEJAS DE BURGOA, CONCEPTO: DEVOLUCION DE DOBLE PERCEPCION, CUENTA DE DEPOSITO: CUENTA UNICA DEL TESORO</t>
  </si>
  <si>
    <t>00099021001 DEPOSITO DE EFECTIVO, DEPOSITANTE: GERONIMO MAYTA ROMERO, CONCEPTO: CONVENIO DE PAGO POR COBRO INDEBIDO N°029-17, CUENTA DE DEPOSITO: CUENTA UNICA DEL TESORO</t>
  </si>
  <si>
    <t>00086031101 DEPOSITO DE EFECTIVO, DEPOSITANTE: CLAUDIO PACO, CONCEPTO: REVERSION DE FONDOS, CUENTA DE DEPOSITO: CUENTA UNICA DEL TESORO</t>
  </si>
  <si>
    <t>00099021001 DEPOSITO DE EFECTIVO, DEPOSITANTE: ROXANA SILVESTRE CATACORA, CONCEPTO: REVERSION DEL MES DE MAYO, CUENTA DE DEPOSITO: CUENTA UNICA DEL TESORO</t>
  </si>
  <si>
    <t>00592012001 DEPOSITO DE EFECTIVO, DEPOSITANTE: RAIZA VILLCA, CONCEPTO: PAGO DE ND33692 CASO MIN CULTURAS-2015, CUENTA DE DEPOSITO: CUENTA UNICA DEL TESORO</t>
  </si>
  <si>
    <t>00099021001 DEPOSITO DE EFECTIVO, DEPOSITANTE: HENRRY FLORES GUTIERREZ, CONCEPTO: DEVOLUCION HABERES JUNIO 2018, CUENTA DE DEPOSITO: CUENTA UNICA DEL TESORO</t>
  </si>
  <si>
    <t>00099021001 DEPOSITO DE EFECTIVO, DEPOSITANTE: ANASTACIO CHURA APAZA, CONCEPTO: DEVOLUCION DE PAGO ABRIL, CUENTA DE DEPOSITO: CUENTA UNICA DEL TESORO</t>
  </si>
  <si>
    <t>00099021001 DEPOSITO DE EFECTIVO, DEPOSITANTE: ANASTACIO CHURA APAZA, CONCEPTO: DEVOLUCION PAGO MAYO, CUENTA DE DEPOSITO: CUENTA UNICA DEL TESORO</t>
  </si>
  <si>
    <t>00070011102 DEPOSITO DE EFECTIVO, DEPOSITANTE: CARLOS ORTEGA PANTOJA, CONCEPTO: DEVOLUCION DE VIATICOS, CUENTA DE DEPOSITO: CUENTA UNICA DEL TESORO</t>
  </si>
  <si>
    <t>00292012001 DEPOSITO DE EFECTIVO, DEPOSITANTE: VIAS BOLIVIA, CONCEPTO: DEVOLUCION DE CUENTA POR COBRAR MAJOCAR 2017, CUENTA DE DEPOSITO: CUENTA UNICA DEL TESORO</t>
  </si>
  <si>
    <t>00081141101 DEPOSITO DE EFECTIVO, DEPOSITANTE: JAVIER GONZALO TIRADO, CONCEPTO: DEVOLUCION DE RECURSOS NO EJECUTADOS, CUENTA DE DEPOSITO: CUENTA UNICA DEL TESORO</t>
  </si>
  <si>
    <t>00070011102 DEP.DE CHEQ.AJENOS,RET.DE CAM.,CONCEPTO: DEP DESCUENTO MES DE MAYO 2018,DEP.: MTEPS , PROCEDENCIA: BANCO UNION S.A., CHEQUE: 8758, FECHA DE EMISION:29/06/2018</t>
  </si>
  <si>
    <t>00099021001 DEP.DE CHEQ.AJENOS,RET.DE CAM.,CONCEPTO: MONTERO RODRIGUEZ VANIA,DEP.: BANCO UNION  S.A. , PROCEDENCIA: BANCO UNION S.A., CHEQUE: 154557, FECHA DE EMISION:03/07/2018</t>
  </si>
  <si>
    <t>00373024105 DEP.DE CHEQ.AJENOS,RET.DE CAM.,CONCEPTO: PARAPAINO GARCIA JOSE,DEP.: BANCO UNION  S.A. , PROCEDENCIA: BANCO UNION S.A., CHEQUE: 154560, FECHA DE EMISION:03/07/2018</t>
  </si>
  <si>
    <t>00099021001 DEPOSITO DE EFECTIVO, DEPOSITANTE: MARTIN YAHUASI MAMANI, CONCEPTO: ACUERDO CON SENASIR POR PAGO INDEBIDO, CUENTA DE DEPOSITO: CUENTA UNICA DEL TESORO</t>
  </si>
  <si>
    <t>00020031101 DEPOSITO DE EFECTIVO, DEPOSITANTE: WALDO BALLIVIAN RAYA, CONCEPTO: REVERSION, CUENTA DE DEPOSITO: CUENTA UNICA DEL TESORO</t>
  </si>
  <si>
    <t>00373024103 DEPOSITO DE EFECTIVO, DEPOSITANTE: RUITER ELI QUISBERT CHAQUILLA, CONCEPTO: DEVOLUCION DEL SALDO PROYECTO GSUT 01-04  70312, CUENTA DE DEPOSITO: CUENTA UNICA DEL TESORO</t>
  </si>
  <si>
    <t>00591012001 DEPOSITO DE EFECTIVO, DEPOSITANTE: ROMULO IRIARTE ALEGRIA Y ENTEL SA, CONCEPTO: PAGO CONSUMO DE AGUA ESTACION AJAYUNI TELEFERICO, CUENTA DE DEPOSITO: CUENTA UNICA DEL TESORO</t>
  </si>
  <si>
    <t>00016011101 DEPOSITO DE EFECTIVO, DEPOSITANTE: AGUSTIN TARIFA CAMACHO, CONCEPTO: DEVOLUCION DE PASAJES TERRESTRES, CUENTA DE DEPOSITO: CUENTA UNICA DEL TESORO</t>
  </si>
  <si>
    <t>TRANSFERENCIA RECIBIDA DEL EXTERIOR SEGÚN MENSAJES SWIFT Nos. 9290-9281 (REM.EXT.) DE FECHA 03-07-2018 POR DESEMBOLSO DE CAF PRÉSTAMO CFA008340 CONST.DOBLEVIA MONTERO-CRISTAL SOLICITUD DE DESEMBOLSO NRO. 22 LIBRETA N° 00291012002 ABC-RECURSOS PROPIOS REF.: UTILES DE ESCRITORIO</t>
  </si>
  <si>
    <t>TRANSFERENCIA RECIBIDA DEL EXTERIOR SEGÚN MENSAJES SWIFT Nos. 9291-9282 (REM.EXT.) DE FECHA 03-07-2018 POR DESEMBOLSO DE CAF PRÉSTAMO CFA009272 PROY.CARR.DOBLE VÍA SC-WARNES SOLICITUD DE DESEMBOLSO NRO. 16 LIBRETA N° 00291012002 ABC-RECURSOS PROPIOS REF.: UTILES DE ESCRITORIO</t>
  </si>
  <si>
    <t>VENTA DE DIVISAS A SOLICITUD DE YACIMIENTOS PETROLIFEROS FISCALES BOLIVIANOS SEGUN SOLICITUD 5379 REF: PAGO A SHELL BOLIVIA CORPORATION POR RETRIBUCIONES AL TITULAR MERCADO INTERNO CORRESPONDIENTE AL MES DE FEBRERO DE 2018 LIB. 00513012007 YPFB - RECURSOS NACIONALIZACIÓN</t>
  </si>
  <si>
    <t>VENTA DE DIVISAS A SOLICITUD DE YACIMIENTOS PETROLIFEROS FISCALES BOLIVIANOS SEGUN SOLICITUD 5378 REF: PAGO A PLUSPETROL BOLIVIA POR RETRIBUCIONES AL TITULAR MERCADO INTERNO CORRESPONDIENTE AL MES DE FEBRERO DE 2018 LIB. 00513012007 YPFB - RECURSOS NACIONALIZACIÓN</t>
  </si>
  <si>
    <t>VENTA DE DIVISAS A SOLICITUD DE YACIMIENTOS PETROLIFEROS FISCALES BOLIVIANOS SEGUN SOLICITUD 5380 REF: PAGO A PLUSPETROL BOLIVIA POR RETRIBUCIONES AL TITULAR MERCADO INTERNO CORRESPONDIENTE AL MES DE FEBRERO DE 2018 LIB. 00513012007 YPFB - RECURSOS NACIONALIZACIÓN</t>
  </si>
  <si>
    <t>VENTA DE DIVISAS CON TRANSFERENCIA DE FONDOS A SOLICITUD DE MINISTERIO DE LA PRESIDENCIA SEGUN SOLICITUD 5368 REF: DIVISAS USD 89,570.01 PAGO A DASSAULT FALCON JET POR COPRA DE REPUESTOS PARA AERONAVES FAB 001 Y FAB 002, SEGUN INVOICE 207901, PAGO A BANK OF AMERICA, CUENTA 381023401350. LIB. 00099021001 TGN-RECURSOS ORDINARIOS (3987)</t>
  </si>
  <si>
    <t>VENTA DE DIVISAS CON TRANSFERENCIA DE FONDOS A SOLICITUD DE MINISTERIO DE LA PRESIDENCIA SEGUN SOLICITUD 5389 REF: DIVISAS USD 390.99 PAGO A SATCOM DIRECT INC. POR SERVICIO DE TELEFONIA E INTERNET MES MAYO 2018 AERONAVE FAB 001, SEGUN INVOICE 2789083, PAGO A WELLS FAGO BANK CUENTA 2000055025245. LIB. 00099021001 TGN-RECURSOS ORDINARIOS (3987)</t>
  </si>
  <si>
    <t>VENTA DE DIVISAS CON TRANSFERENCIA DE FONDOS A SOLICITUD DE MINISTERIO DE LA PRESIDENCIA SEGUN SOLICITUD 5382 REF: DIVISAS USD 269.50 PAGO A GOGO BUSINESS AVIATION POR SERVICIO TELEFONIA SATELITAL MES MAYO Y JUNIO 2018 AERONAVE FAB 002, SEGUN INVOICE 520, 620, PAGO A US BANK CUENTA 103690172665. LIB. 00099021001 TGN-RECURSOS ORDINARIOS (3987)</t>
  </si>
  <si>
    <t>COBRO POR COMISIONES ALADI Nro: 000001/2009</t>
  </si>
  <si>
    <t>'COBRO DE'||ÚTILES DE ESCRITORIO POR EL COMPROBANTE CONTABLE N°0926252 DE LA FECHA, SEGUN CORREO ELECTRONICO DE YPFB DE F.23.01.2018 DEBITO DE LA LIBRETA 00513022001 YPFB - OPERACIONES.</t>
  </si>
  <si>
    <t>COBRO DE UTILES DE ESCRITORIO Nro: 000001/2009</t>
  </si>
  <si>
    <t>00373024103 DEPOSITO DE EFECTIVO, DEPOSITANTE: ROSA INES LOPEZ GONZALES, CONCEPTO: DEVOLUCION SALDO PROYECTO APOYO A LA PROD. ARROZ Y MAIZ, CUENTA DE DEPOSITO: CUENTA UNICA DEL TESORO</t>
  </si>
  <si>
    <t>00099021001 DEPOSITO DE EFECTIVO, DEPOSITANTE: RAUL LANDER SANCHEZ DAGA, CONCEPTO: REVERSION, CUENTA DE DEPOSITO: CUENTA UNICA DEL TESORO</t>
  </si>
  <si>
    <t>00099021001 DEPOSITO DE EFECTIVO, DEPOSITANTE: SILVIA MARIA EUGENIA CAVOUR RAMIREZ, CONCEPTO: DEVOLUCION POR DOBLE PERCEPCION, CUENTA DE DEPOSITO: CUENTA UNICA DEL TESORO</t>
  </si>
  <si>
    <t>00099021001 DEPOSITO DE EFECTIVO, DEPOSITANTE: ANICETO ROBERTO GONZALES OQUENDO, CONCEPTO: DEVOLUCION POR RETENCION DE HABERES CORRESPONDIENTE A NOV / 2017, CUENTA DE DEPOSITO: CUENTA UNICA DEL TESORO</t>
  </si>
  <si>
    <t>00099021001 DEPOSITO DE EFECTIVO, DEPOSITANTE: RAUL ORTEGA HUANCA CI4897809LP, CONCEPTO: REVERSION DE BOLETA, CUENTA DE DEPOSITO: CUENTA UNICA DEL TESORO</t>
  </si>
  <si>
    <t>00099021001 DEPOSITO DE EFECTIVO, DEPOSITANTE: RAUL ORTEGA HUANCA CI 4897809 LP, CONCEPTO: REVERSION DE BOLETA, CUENTA DE DEPOSITO: CUENTA UNICA DEL TESORO</t>
  </si>
  <si>
    <t>00099021001 DEPOSITO DE EFECTIVO, DEPOSITANTE: JUDITH LILIAM VILLARREAL WAIWA CI. 2612073 LP, CONCEPTO: DEVOLUCION POR RETENCION HABERES, CUENTA DE DEPOSITO: CUENTA UNICA DEL TESORO</t>
  </si>
  <si>
    <t>00020031101 DEPOSITO DE EFECTIVO, DEPOSITANTE: MARCELO ANTONIO VARGAS RIVERO CI 3130638 CBBA, CONCEPTO: REVERSION, CUENTA DE DEPOSITO: CUENTA UNICA DEL TESORO</t>
  </si>
  <si>
    <t>00099021001 DEPOSITO DE EFECTIVO, DEPOSITANTE: NANCY VDA. DE PINTO, CONCEPTO: DEVOLUCION SEGUN LIBRETA  00099021001, CUENTA DE DEPOSITO: CUENTA UNICA DEL TESORO</t>
  </si>
  <si>
    <t>00099021001 DEPOSITO DE EFECTIVO, DEPOSITANTE: JOSE LUIS ABASTOFLOR VILLAFUERTE, CONCEPTO: DEVOLUCION POR RETENCION DE HABERES AGOSTO 2017, CUENTA DE DEPOSITO: CUENTA UNICA DEL TESORO</t>
  </si>
  <si>
    <t>00099021001 DEPOSITO DE EFECTIVO, DEPOSITANTE: IVAN RODRIGO COCARICO MAMANI, CONCEPTO: DEVOLUCION RETROACTIVO 2018, CUENTA DE DEPOSITO: CUENTA UNICA DEL TESORO</t>
  </si>
  <si>
    <t>00099021001 DEPOSITO DE EFECTIVO, DEPOSITANTE: WALTER VILLARROEL CHUQUIMIA, CONCEPTO: DEVOLUCION COBRO INDEBIDO SENASIR, CUENTA DE DEPOSITO: CUENTA UNICA DEL TESORO</t>
  </si>
  <si>
    <t>00099021001 DEPOSITO DE EFECTIVO, DEPOSITANTE: MIRIAM RUTH RAMOS OLIVER  C.I.  2064347  LP., CONCEPTO: REVERSION DEFINITIVA MARZO/2002, CUENTA DE DEPOSITO: CUENTA UNICA DEL TESORO</t>
  </si>
  <si>
    <t>00099021001 DEPOSITO DE EFECTIVO, DEPOSITANTE: ROXANA REVOLLO GONZALES, CONCEPTO: DEVOLUCION DE GASTOS NO RECONOCIDOS POR EL ESTADO, CUENTA DE DEPOSITO: CUENTA UNICA DEL TESORO</t>
  </si>
  <si>
    <t>00099021001 DEPOSITO DE EFECTIVO, DEPOSITANTE: GABRIEL SURCO CHIPANA, CONCEPTO: REVERSION DE BOLETA DE HABER MENSUAL MAYO, CUENTA DE DEPOSITO: CUENTA UNICA DEL TESORO</t>
  </si>
  <si>
    <t>00597019202 DEP.DE CHEQ.AJENOS,RET.DE CAM.,CONCEPTO: Y L B DEVOL INCAPACIDAD - ABRIL /2018,DEP.: CAJA PETROLERA DE SALUD , PROCEDENCIA: BANCO UNION S.A., CHEQUE: 13522, FECHA DE EMISION:04/07/2018</t>
  </si>
  <si>
    <t>COBRO COSTOS DE PAPELERIA SEGUN TRANSFERENCIA DEL EXTERIOR POR ORDEN DE CORPORACIION PETROLERA S.A. REF.: PAGO SEGUN FACTURA 6 Y NC NRO.GPDI-DPDI-0703B1Q8021C042140 LIB. 00513062001 YPFB-OPERACIONES PLANTA DE SEPARACION DE LIQUIDOS RIO GRANDE</t>
  </si>
  <si>
    <t>PROVISION DE FONDOS A SOLICITUD DE YACIMIENTOS PETROLIFEROS FISCALES BOLIVIANOS SEGUN SOLICITUD YPFB-0179-2018 REF: PAGO TRANSPORTE GN DUCTO MENOR CARRASCO BULO BULO MAYO 2018 A YPFB CHACO SA LIB. 00513012007 YPFB - RECURSOS NACIONALIZACIÓN</t>
  </si>
  <si>
    <t>COBRO COSTOS DE PAPELERIA POR REGULARIZACION DE TRANSFERENCIA DEL EXTERIOR POR ORDEN DE CONSULADO DE BOLIVIA EN MENDOZA ARGENTINA LIB. 00010011102 MIN.RELACIONES EXTERIORES - GESTORIA CONSULAR LEY Nº 3108</t>
  </si>
  <si>
    <t>00099021001 DEPOSITO DE EFECTIVO, DEPOSITANTE: FELICIANO HUANCA LAURA 2417563 LP, CONCEPTO: CONVENIO DE PAGO POR COBRO INDEBIDO 2DA CUOTA, CUENTA DE DEPOSITO: CUENTA UNICA DEL TESORO</t>
  </si>
  <si>
    <t>00099021001 DEPOSITO DE EFECTIVO, DEPOSITANTE: LUCIANO ARUQUIPA CHAMBI, CONCEPTO: REVERSION DE HABER, CUENTA DE DEPOSITO: CUENTA UNICA DEL TESORO</t>
  </si>
  <si>
    <t>00099021001 DEPOSITO DE EFECTIVO, DEPOSITANTE: IRMA MENESES VDA DE ALDUNATE, CONCEPTO: DEVOLUCION SENASIR, CUENTA DE DEPOSITO: CUENTA UNICA DEL TESORO</t>
  </si>
  <si>
    <t>00597019201 DEPOSITO DE EFECTIVO, DEPOSITANTE: JANETTE CARLA SALAZAR FLORES, CONCEPTO: CIERRE PASAJES, CUENTA DE DEPOSITO: CUENTA UNICA DEL TESORO</t>
  </si>
  <si>
    <t>00099021001 DEPOSITO DE EFECTIVO, DEPOSITANTE: SARDINAS CRUZ ARMANDO  CI 3707041, CONCEPTO: DEVOLUCION DE SALARIO EXCEDENTE AL ASIGNADO AL PRESIDENTE SEPTIEMBRE A DICIEMBRE 2017, CUENTA DE DEPOSITO: CUENTA UNICA DEL TESORO</t>
  </si>
  <si>
    <t>00099021001 DEPOSITO DE EFECTIVO, DEPOSITANTE: SARAVIA MAGNE RENE CI 1271670, CONCEPTO: DEVOLUCION DE SALARIO EXCEDENTE AL ASIGNADO AL PRESIDENTE ENERO A DICIEMBRE 2017, CUENTA DE DEPOSITO: CUENTA UNICA DEL TESORO</t>
  </si>
  <si>
    <t>00099021001 DEPOSITO DE EFECTIVO, DEPOSITANTE: CARLOS MENDEZ QUISPE MINISTERIO PRESIDENCIA, CONCEPTO: PAGO POR CONSUMO DE AGUA MES DE JUNIO 2018, CUENTA DE DEPOSITO: CUENTA UNICA DEL TESORO</t>
  </si>
  <si>
    <t>00099021001 DEPOSITO DE EFECTIVO, DEPOSITANTE: CECILIA FLORES  DE CEÑI, CONCEPTO: COBRO INDEBIDO DE SENASIR, CUENTA DE DEPOSITO: CUENTA UNICA DEL TESORO</t>
  </si>
  <si>
    <t>00132039201 DEPOSITO DE EFECTIVO, DEPOSITANTE: HECTOR EUGENIO VALDEZ VACA, CONCEPTO: DEV FONDOS EN AVANCE C-31 -719, CUENTA DE DEPOSITO: CUENTA UNICA DEL TESORO</t>
  </si>
  <si>
    <t>00099021001 DEPOSITO DE EFECTIVO, DEPOSITANTE: JUAN CLETO LIMACHI ORTIZ, CONCEPTO: ERROR TRANSCRIPCION EMPRESA, CUENTA DE DEPOSITO: CUENTA UNICA DEL TESORO</t>
  </si>
  <si>
    <t>00099021001 DEPOSITO DE EFECTIVO, DEPOSITANTE: PABLO SALAZAR, CONCEPTO: DESCARGO CBTE 31, CUENTA DE DEPOSITO: CUENTA UNICA DEL TESORO</t>
  </si>
  <si>
    <t>00099021001 DEPOSITO DE EFECTIVO, DEPOSITANTE: RI-22 MEJILLONES - BENJAMIN NOGALES FLORES, CONCEPTO: REVERSION PASAJES PREV. 1330 / 16 LICENCIAMIENTO TROPA, CUENTA DE DEPOSITO: CUENTA UNICA DEL TESORO</t>
  </si>
  <si>
    <t>00099021001 DEPOSITO DE EFECTIVO, DEPOSITANTE: RITA PAULINA JIMENEZ HUANCOLLO, CONCEPTO: DEVOLUCION POR NUEVAS NUPCIAS, CUENTA DE DEPOSITO: CUENTA UNICA DEL TESORO</t>
  </si>
  <si>
    <t>00099021001 DEPOSITO DE EFECTIVO, DEPOSITANTE: PAULINA ERCILIA GARFIAS LIMA, CONCEPTO: DOBLE PERCEPCION, CUENTA DE DEPOSITO: CUENTA UNICA DEL TESORO</t>
  </si>
  <si>
    <t>00099021001 DEPOSITO DE EFECTIVO, DEPOSITANTE: MAXIMA CHOQUE CHAMBI  C.I.  308861  LP., CONCEPTO: DEVOLUCION COBRO INDEBIDO, CUENTA DE DEPOSITO: CUENTA UNICA DEL TESORO</t>
  </si>
  <si>
    <t>00287102012 DEP.DE CHEQ.AJENOS,RET.DE CAM.,CONCEPTO: PAGO PARCIAL DE LA FACTURA N°65 POR EL MIN EDUCACION PROY UE VILLA IMPERIAL,DEP.: FPS/ SUPERVISION/CENTRAL , PROCEDENCIA: BANCO UNION S.A., CHEQUE: 837, FECHA DE EMISION:02/07/2018</t>
  </si>
  <si>
    <t>00099021001 DEP.DE CHEQ.AJENOS,RET.DE CAM.,CONCEPTO: DEVOLUCION DE C.C. NO COBRADA MARZO 2018,DEP.: LA VITALICIA SEGUROS Y REASEGUROS DE VIDA  S.A. , PROCEDENCIA: BANCO BISA S.A., CHEQUE: 46579, FECHA DE EMISION:04/07/2018</t>
  </si>
  <si>
    <t>00099021001 DEP.DE CHEQ.AJENOS,RET.DE CAM.,CONCEPTO: HERRERA INES MARCOS DE,DEP.: BANCO UNION S.A. , PROCEDENCIA: BANCO UNION S.A., CHEQUE: 158083, FECHA DE EMISION:05/07/2018</t>
  </si>
  <si>
    <t>00373024105 DEP.DE CHEQ.AJENOS,RET.DE CAM.,CONCEPTO: BARRIENTOS IGNACIO GILMAR,DEP.: BANCO UNION S.A. , PROCEDENCIA: BANCO UNION S.A., CHEQUE: 158082, FECHA DE EMISION:05/07/2018</t>
  </si>
  <si>
    <t>00099021001 DEP.DE CHEQ.AJENOS,RET.DE CAM.,CONCEPTO: JENNY ISABEL ZAMORA BALDERRAMA DE CORZO,DEP.: BANCO UNION S.A. , PROCEDENCIA: BANCO UNION S.A., CHEQUE: 156645, FECHA DE EMISION:04/07/2018</t>
  </si>
  <si>
    <t>00099021001 DEP.DE CHEQ.AJENOS,RET.DE CAM.,CONCEPTO: JENNY ISABEL ZAMORA BALDERRAMA DE CORZO,DEP.: BANCO UNION S.A. , PROCEDENCIA: BANCO UNION S.A., CHEQUE: 156646, FECHA DE EMISION:04/07/2018</t>
  </si>
  <si>
    <t>00099021001 DEP.DE CHEQ.AJENOS,RET.DE CAM.,CONCEPTO: JENNY ISABEL ZAMORA BALDERRAMA DE CORZO,DEP.: BANCO UNION S.A. , PROCEDENCIA: BANCO UNION S.A., CHEQUE: 156642, FECHA DE EMISION:04/07/2018</t>
  </si>
  <si>
    <t>00099021001 DEP.DE CHEQ.AJENOS,RET.DE CAM.,CONCEPTO: JENNY ISABEL ZAMORA BALDERRAMA DE CORZO,DEP.: BANCO UNION S.A. , PROCEDENCIA: BANCO UNION S.A., CHEQUE: 156641, FECHA DE EMISION:04/07/2018</t>
  </si>
  <si>
    <t>00099021001 DEPOSITO DE EFECTIVO, DEPOSITANTE: FRANCISCA RAMOS MENDOZA, CONCEPTO: DEVOLUCION, CUENTA DE DEPOSITO: CUENTA UNICA DEL TESORO</t>
  </si>
  <si>
    <t>A:00099021001 El concepto de la mencionada operacion corresponde a la transferencia de capital por el mes de Junio/2018, de Cooperativa Sudamerica al TGN.</t>
  </si>
  <si>
    <t>A:00373024105 DESEMBOLSO DE RECURSOS AL FONDO DE DESARROLLO INDIGENA PARA PROGRAMAS Y/O PROYECTOS DE LOS GOBIERNOS AUTONOMOS MUNICIPALES S/G CITE FDI/DGE/EXT/N 324/2018 E INFORME MEFP/VTCP/DGPOT/UPCFTGN/INF/N 74/2018. H.R. 6-19648-R.</t>
  </si>
  <si>
    <t>VENTA DE DIVISAS CON TRANSFERENCIA DE FONDOS A SOLICITUD DE YACIMIENTOS PETROLIFEROS FISCALES BOLIVIANOS SEGUN SOLICITUD 5392 REF: PAGO A VITOL SA POR EL SUMINISTRO DE HIDROCARBUROS LIQUIDOS DIESEL OIL MES DE MAYO Y JUNIO 2018 SEGUN INFORME TECNICO DE CONFORMIDAD DE PAGO UPCA 583 LIB. 00513012004 LBP-YPFB-UNICOMERCIAL (4030005415/1-2188907)</t>
  </si>
  <si>
    <t>VENTA DE DIVISAS CON TRANSFERENCIA DE FONDOS A SOLICITUD DE YACIMIENTOS PETROLIFEROS FISCALES BOLIVIANOS SEGUN SOLICITUD 5394 REF: PRE PAGO A TRAFIGURA PTE LTD POR EL SUMINISTRO SUR DE DIESEL OIL Y GASOLINA MES DE JUNIO 2018 SEGUN INFORME TECNICO DE CONFORMIDAD DE PAGO UPCA 621 LIB. 00513012004 LBP-YPFB-UNICOMERCIAL (4030005415/1-2188907)</t>
  </si>
  <si>
    <t>VENTA DE DIVISAS CON TRANSFERENCIA DE FONDOS A SOLICITUD DE YACIMIENTOS PETROLIFEROS FISCALES BOLIVIANOS SEGUN SOLICITUD 5391 REF: TRANSFERENCIA DE FONDOS PARA CUBRIR GASTOS ADMINISTRATIVOS Y DE OPERACION A REPRESENTACION DE YPFB BRASIL CORRESPONDIENTE AL SEGUNDO TRIMESTRE DE LA GESTION 2018 LIB. 00513012003 LBP-YPFB (2011349681373)</t>
  </si>
  <si>
    <t>VENTA DE DIVISAS CON TRANSFERENCIA DE FONDOS A SOLICITUD DE EMPRESA PUBLICA PRODUCTIVA CARTONES DE BOLIVIA-CARTONBOL SEGUN SOLICITUD 5396 REF: TRANSFERENCIA DE RECURSOS AL BCB PARA LA EMPRESA TROSUAR, POR LA ADQUISICION DE TROQUEL ROTATIVO CAJA ANH, AUTORIZADO SEGUN HOJA DE SEGUIMIENTO I/2018-21735, LIB. 00576012001 CARTONBOL</t>
  </si>
  <si>
    <t>COBRO COSTOS DE PAPELERIA SEGUN TRANSFERENCIA DEL EXTERIOR POR ORDEN DE GAS TOTAL S.A. REF.: ANTICIPO DE IMPORTACION DE GLP JULIO 2018 LIB. 00513062001 YPFB-OPERACIONES PLANTA DE SEPARACION DE LIQUIDOS RIO GRANDE</t>
  </si>
  <si>
    <t>COBRO COSTOS DE PAPELERIA SEGUN TRANSFERENCIA DEL EXTERIOR POR ORDEN DE PETROBRAS PARAGUAY GAS S.R.L. LIB. 00513062001 YPFB-OPERACIONES PLANTA DE SEPARACION DE LIQUIDOS RIO GRANDE</t>
  </si>
  <si>
    <t>00099021001 DEPOSITO DE EFECTIVO, DEPOSITANTE: ANTENOR RICARDO RAMOS RAMOS, CONCEPTO: REVERSION DE GASTOS OPERATIVOS ELECCIONES JUDICIALES 2017, CUENTA DE DEPOSITO: CUENTA UNICA DEL TESORO</t>
  </si>
  <si>
    <t>00099021001 DEPOSITO DE EFECTIVO, DEPOSITANTE: NESTORA TARQUI MAMANI, CONCEPTO: DOBLE PERCEPCION, CUENTA DE DEPOSITO: CUENTA UNICA DEL TESORO</t>
  </si>
  <si>
    <t>00020031101 DEPOSITO DE EFECTIVO, DEPOSITANTE: JOSE JORDAN FLORES, CONCEPTO: REVERSION DE PROTECION Y SEGURIDAD FISICA, CUENTA DE DEPOSITO: CUENTA UNICA DEL TESORO</t>
  </si>
  <si>
    <t>00572012001 DEPOSITO DE EFECTIVO, DEPOSITANTE: EDGAR ALAN NUÑEZ MUÑOZ, CONCEPTO: DEV. HABERES MES JUNIO 2018, CUENTA DE DEPOSITO: CUENTA UNICA DEL TESORO</t>
  </si>
  <si>
    <t>00099021001 DEPOSITO DE EFECTIVO, DEPOSITANTE: FREDDY SANTANDER MENDOZA, CONCEPTO: DEVOLUCION ASIGNACIONES FAMILIARES, CUENTA DE DEPOSITO: CUENTA UNICA DEL TESORO</t>
  </si>
  <si>
    <t>00099021001 DEP.DE CHEQ.AJENOS,RET.DE CAM.,CONCEPTO: REVESION PAGOS CONCILIACION MARZO/2018 TGN,DEP.: NINOWALTER SUAREZ PATIÑO SEGUROS PROVIDA , PROCEDENCIA: BANCO NACIONAL DE BOLIVIA S.A., CHEQUE: 4350274, FECHA DE EMISION:05/07/2018</t>
  </si>
  <si>
    <t>00292012001 DEP.DE CHEQ.AJENOS,RET.DE CAM.,CONCEPTO: DEVOLUCION DE PAGO DE REFRIGERIOS ORURO 2017,DEP.: VIAS BOLIVIA , PROCEDENCIA: BANCO UNION S.A., CHEQUE: 3486, FECHA DE EMISION:05/07/2018</t>
  </si>
  <si>
    <t>00047297001 DEP.DE CHEQ.AJENOS,RET.DE CAM.,CONCEPTO: DEVOLUCION DE TRANSFERENCIA,DEP.: MDRYT - (PRO-CAMELIDOS) , PROCEDENCIA: BANCO UNION S.A., CHEQUE: 1, FECHA DE EMISION:06/07/2018</t>
  </si>
  <si>
    <t>00099021001 DEP.DE CHEQ.AJENOS,RET.DE CAM.,CONCEPTO: GIRO: OLIVA QUINTANA GLADYS,DEP.: BANCO UNION S.A. , PROCEDENCIA: BANCO UNION S.A., CHEQUE: 158084, FECHA DE EMISION:06/07/2018</t>
  </si>
  <si>
    <t>00347012001 DEP.DE CHEQ.AJENOS,RET.DE CAM.,CONCEPTO: REEMBOLSO DE INCAPACIDAD TEMPORAL,DEP.: AUT DE FISCALIZACION CONTROL DE COOP AFCOOP , PROCEDENCIA: BANCO UNION S.A., CHEQUE: 26600, FECHA DE EMISION:11/06/2018</t>
  </si>
  <si>
    <t>00347012001 DEP.DE CHEQ.AJENOS,RET.DE CAM.,CONCEPTO: REEMBOLSO DE INCAPACIDAD TEMPORAL,DEP.: AUT DE FISCALIZACION CONTROL DE COOP AFCOOP , PROCEDENCIA: BANCO UNION S.A., CHEQUE: 26134, FECHA DE EMISION:11/06/2018</t>
  </si>
  <si>
    <t>00099021001 DEP.DE CHEQ.AJENOS,RET.DE CAM.,CONCEPTO: DEVOL DE FONDOS POR SANCIONES DE LLAMADAS NO JUSTIFICADAS DE MARIA DE ROSARIO PEÑALOZA MES DE ABR,DEP.: MARIA ANGELICA TARIFA BORDA</t>
  </si>
  <si>
    <t>De: 00513012004 A requerimiento de Yacimientos Petroliferos Fiscales Bolivianos, con nota CITE: YPFB/DFC - 1319 URT-0693/2018, y en virtud a la nota interna CITE: MEFP/VPCF/DGCF/UCCF N 728/2018 de la Direccion General de Contabilidad Fiscal del Ministerio de Economia y Finanzas Publicas, en la cual</t>
  </si>
  <si>
    <t>||COBRO DE COMISIONES BCB POR ADMINISTRACION DEL FIDEICOMISO DEL 01/04/2018 AL 30/06/2018, SEGUN CONT.FIDEICOMISO SANO N°402/2014 DEL 18/12/2014 Y NOTA YPFG/GAFC 1299-DFC1563-URT0831/2018 DEL 04/06/2018 EQUIV. A USD5,651,02 LIBRETA N° 00513012007 YPFB-RECURSOS NACIONALIZACION</t>
  </si>
  <si>
    <t>TRANSFERENCIA RECIBIDA DEL EXTERIOR SEGÚN MENSAJES SWIFT Nos. 9519-9518 (REM.EXT.) DE FECHA 06-07-2018 POR DESEMBOLSO DE OPEP PRÉSTAMO 1653-P REF.: WA NO. 10,0 FID LOAN 1653P. FIFTH LIBRETA N° 00291012002 ABC-RECURSOS PROPIOS REF.: UTILES DE ESCRITORIO</t>
  </si>
  <si>
    <t>'COBRO DE'||UTILES DE ESCRITORIO POR EL COMPROBANTE CONTABLE NRO. 0926469 DE LA FECHA. S/G. CORREO ELECTRÓNICO DE YPFB DE 23.01.2018 DEBITO DE LA LIBRETA 00513022001 YPFB - OPERACIONES</t>
  </si>
  <si>
    <t>00099021001 DEPOSITO DE EFECTIVO, DEPOSITANTE: AMELIA APAZA DE APAZA, CONCEPTO: DEVOLUCION POR CONCEPTO " SENASIR", CUENTA DE DEPOSITO: CUENTA UNICA DEL TESORO</t>
  </si>
  <si>
    <t>00373024105 DEPOSITO DE EFECTIVO, DEPOSITANTE:  IMPLEMENTACION DE CARPAS SOLARES CAQUIAVIRI LP, CONCEPTO: DEVOLUCION SOBREGIRADOS PROY COD 30038, CUENTA DE DEPOSITO: CUENTA UNICA DEL TESORO</t>
  </si>
  <si>
    <t>00020031101 DEPOSITO DE EFECTIVO, DEPOSITANTE: ALEMAN GUZMAN MILTON A., CONCEPTO: REVERSION RECURSOS NO EJECUTADOS, CUENTA DE DEPOSITO: CUENTA UNICA DEL TESORO</t>
  </si>
  <si>
    <t>00099021001 DEPOSITO DE EFECTIVO, DEPOSITANTE: BETTY VALLEJOS VILLACORTA, CONCEPTO: DOBLE PERCEPCION, CUENTA DE DEPOSITO: CUENTA UNICA DEL TESORO</t>
  </si>
  <si>
    <t>00099021001 DEP.DE CHEQ.AJENOS,RET.DE CAM.,CONCEPTO: BAJAS MEDICAS ENFERMEDAD 04/2018,DEP.: CAJA DE SALUD DE LA BANCA PRIVADA , PROCEDENCIA: BANCO NACIONAL DE BOLIVIA S.A., CHEQUE: 6896115, FECHA DE EMISION:13/06/2018</t>
  </si>
  <si>
    <t>00099021001 DEP.DE CHEQ.AJENOS,RET.DE CAM.,CONCEPTO: OLIVA QUINTANA GLADYS,DEP.: BANCO UNION SA , PROCEDENCIA: BANCO UNION S.A., CHEQUE: 158085, FECHA DE EMISION:09/07/2018</t>
  </si>
  <si>
    <t>00099021001 DEP.DE CHEQ.AJENOS,RET.DE CAM.,CONCEPTO: VARGAS FAREL ELENA,DEP.: BANCO UNION SA , PROCEDENCIA: BANCO UNION S.A., CHEQUE: 158086, FECHA DE EMISION:09/07/2018</t>
  </si>
  <si>
    <t>00099021001 DEP.DE CHEQ.AJENOS,RET.DE CAM.,CONCEPTO: DEVOLUCION PASAJE AEREO MIJAIL URBINA LP-SCR-LP ( BOA ) C-31  828 / 2017,DEP.: BOA - BOLTUR , PROCEDENCIA: BANCO UNION S.A., CHEQUE: 9071, FECHA DE EMISION:11/06/2018</t>
  </si>
  <si>
    <t>00099021001 DEPOSITO DE EFECTIVO, DEPOSITANTE: OLGA IRUSTA BERNAL VDA DE SOLARI, CONCEPTO: DUODECIMAS BONO ECONOMICO, CUENTA DE DEPOSITO: CUENTA UNICA DEL TESORO</t>
  </si>
  <si>
    <t>00020031101 DEPOSITO DE EFECTIVO, DEPOSITANTE: RS.1 "TTE GRAL. GERMAN BUSCH", CONCEPTO: REVERSION GASTOS NO EJECUTADOS HUANUNI, CUENTA DE DEPOSITO: CUENTA UNICA DEL TESORO</t>
  </si>
  <si>
    <t>00099021001 DEPOSITO DE EFECTIVO, DEPOSITANTE: SERGIO ALBERTO VILLA PARISACA, CONCEPTO: REVERSION PASAJES, CUENTA DE DEPOSITO: CUENTA UNICA DEL TESORO</t>
  </si>
  <si>
    <t>00099021001 DEPOSITO DE EFECTIVO, DEPOSITANTE: MIGUEL CHURQUI RAMIREZ, CONCEPTO: DEVOLUCION, CUENTA DE DEPOSITO: CUENTA UNICA DEL TESORO</t>
  </si>
  <si>
    <t>00099021001 DEPOSITO DE EFECTIVO, DEPOSITANTE: LAUREANA QUISPE VDA DE CANAVIRI, CONCEPTO: COBRO INDEBIDO DE JUNIO, CUENTA DE DEPOSITO: CUENTA UNICA DEL TESORO</t>
  </si>
  <si>
    <t>00234014202 DEPOSITO DE EFECTIVO, DEPOSITANTE: ALVARO ORTIZ, CONCEPTO: DEVOLUCION  C-31 - 748 PARTIDA 31110, CUENTA DE DEPOSITO: CUENTA UNICA DEL TESORO</t>
  </si>
  <si>
    <t>00099021001 DEPOSITO DE EFECTIVO, DEPOSITANTE: MARTHA LUCIA GUTIERREZ DE MARCA  CI. 2250184  LP., CONCEPTO: NUEVAS NUPCIAS, CUENTA DE DEPOSITO: CUENTA UNICA DEL TESORO</t>
  </si>
  <si>
    <t>||TRANSFERENCIA A LA CUENTA UNICA DEL TESORO IMPORTES RETENIDOS A WALTER ABRAHAM PEREZ ALANDIA Y JULIO HUMEREZ QUIROZ POR REMUNERACIÓN MAXIMA CORRESP. AL MES DE JUNIO /2018 - LIBRETA N° 00990201001, SEGUN DOC. ADJ. Y ROC N° 1015/2018 DEL DCR. TRANS. POR REMUNERACIÓN MAXIMA DE JULIO HUMEREZ QUIROZ - JUNIO/2018 LIBRETA N° 00990201001</t>
  </si>
  <si>
    <t>||TRANSFERENCIA A LA CUENTA UNICA DEL TESORO IMPORTES RETENIDOS A WALTER ABRAHAM PEREZ ALANDIA Y JULIO HUMEREZ QUIROZ POR REMUNERACIÓN MAXIMA CORRESP. AL MES DE JUNIO /2018 - LIBRETA N° 00990201001, SEGUN DOC. ADJ. Y ROC N° 1015/2018 DEL DCR. TRANS. POR REMUNERACIÓN MAXIMA DE WALTER ABRAHAM PEREZ ALANDIA - JUNIO/2018 LIBRETA N° 00990201001</t>
  </si>
  <si>
    <t>COBRO COSTOS DE PAPELERIA SEGUN TRANSFERENCIA DEL EXTERIOR POR ORDEN DE PETROLEO BRASILEIRO S.A.- PETROBRAS LIB. 00513012007 YPFB - RECURSOS NACIONALIZACIÓN</t>
  </si>
  <si>
    <t>COBRO COSTOS DE PAPELERIA SEGUN TRANSFERENCIA DEL EXTERIOR POR ORDEN DE PETROLEOS BRASILEIROS S.A.-PETROBRAS LIB. 00513012007 YPFB - RECURSOS NACIONALIZACIÓN</t>
  </si>
  <si>
    <t>||TRANSFERENCIA DE FONDOS S/G NOTA CITE: BUN/407/18 DE FECHA 06.07.2018 (HRE-TSO-3635) Y CORREO DEL BUN DE LA FECHA AUTORIZADO POR LA SOSP. A SOLICITUD DEL MEFP, CIERRE DE CUENTA; LIBRETA NRO. 00597019201 INDUST.DE LOS REC.EVAPORITICOS YLB</t>
  </si>
  <si>
    <t>||TRANSFERENCIA DE FONDOS S/G NOTA CITE: BUN/407/18 DE FECHA 06.07.2018 (HRE-TSO-3635) Y CORREO DEL BUN DE LA FECHA AUTORIZADO POR LA SOSP. A SOLICITUD DEL MEFP, CIERRE DE CUENTA;LIB. N°00597019202.YLB-DES.INT.SALMUERA SALAR UYUNI PLAN.IND</t>
  </si>
  <si>
    <t>||TRANSFERENCIA DE FONDOS S/G NOTA CITE: BUN/407/18 DE FECHA 06.07.2018 (HRE-TSO-3635) Y CORREO DEL BUN DE LA FECHA AUTORIZADO POR LA SOSP. A SOLICITUD DEL MEFP, CIERRE DE CUENTA; LIBRETA NRO.00597012001. RECURSOS PROPIOS VENTAS - YLB</t>
  </si>
  <si>
    <t>||COBRO COMISIONES POR VENTA DE DIVISAS SG. COMP. CONTBLE N° 926691 DE LA FECHA DE LA LIBRETA N° 00132039201 SEDEM ECEBOL FINPRO POR DIFERENCIAL CAMBIARIO Y COSTO ÚTILES ESCRITORIO</t>
  </si>
  <si>
    <t>||TRANSFERENCIA DE FONDOS (VENTA DE DIVISAS) SG NOTA MEFP VTCP DGCP UF 415/2018 RECIBIDA EN LA FECHA (TRAM TGL 10576) REF: DEBITO AUTOMATICO AL SEDEM ECEBOL EN FAVOR DEL FIDEICOMISO FINPRO BENEF. CUENTA N° 6965 BDP S.A.M. FIDEICOMISO DEL FINPRO</t>
  </si>
  <si>
    <t>00373024103 DEPOSITO DE EFECTIVO, DEPOSITANTE: GREGORIO VARGAS MAIDANA, CONCEPTO: DEVOLUCION DE SOBRANTE DE PROYECTO, CUENTA DE DEPOSITO: CUENTA UNICA DEL TESORO</t>
  </si>
  <si>
    <t>00099021001 DEPOSITO DE EFECTIVO, DEPOSITANTE: JAVIER MARCELO FERNANDEZ GUERRERO, CONCEPTO: PAGO IMPUESTOS, CUENTA DE DEPOSITO: CUENTA UNICA DEL TESORO</t>
  </si>
  <si>
    <t>00373024103 DEPOSITO DE EFECTIVO, DEPOSITANTE: DAVID CHOQUE MALDONADO, CONCEPTO: DEVOLUCION FONDO INDIGENA ANTERIOR, CUENTA DE DEPOSITO: CUENTA UNICA DEL TESORO</t>
  </si>
  <si>
    <t>00099021001 DEPOSITO DE EFECTIVO, DEPOSITANTE: JUAN LUIS CHAVARRIA B., CONCEPTO: DEVOLUCION, CUENTA DE DEPOSITO: CUENTA UNICA DEL TESORO</t>
  </si>
  <si>
    <t>00099021001 DEPOSITO DE EFECTIVO, DEPOSITANTE: CINTHYA VIO NINA, CONCEPTO: DEVOLUCION, CUENTA DE DEPOSITO: CUENTA UNICA DEL TESORO</t>
  </si>
  <si>
    <t>00099021001 DEPOSITO DE EFECTIVO, DEPOSITANTE: JORGE ANDRES PEÑARANDA MUÑOZ, CONCEPTO: DEVOLUCION MRREE, CUENTA DE DEPOSITO: CUENTA UNICA DEL TESORO</t>
  </si>
  <si>
    <t>00099021001 DEPOSITO DE EFECTIVO, DEPOSITANTE: JAIME DURAN CHUQUIMIA, CONCEPTO: DEVOLUCION DE VIATICOS, CUENTA DE DEPOSITO: CUENTA UNICA DEL TESORO</t>
  </si>
  <si>
    <t>00099021001 DEPOSITO DE EFECTIVO, DEPOSITANTE: GISELLE LORENA ANDA CAZURIAGA, CONCEPTO: DEVOLUCION SUELDO DICIEMBRE, CUENTA DE DEPOSITO: CUENTA UNICA DEL TESORO</t>
  </si>
  <si>
    <t>00099021001 DEP.DE CHEQ.AJENOS,RET.DE CAM.,CONCEPTO: REVERSION SALDOS NO EJECUTADOS GESTION 2018 ALIMENTACION FUENTE 10,DEP.: MINISTERIO DE DEFENSA , PROCEDENCIA: BANCO UNION S.A., CHEQUE: 140, FECHA DE EMISION:25/06/2018</t>
  </si>
  <si>
    <t>00099021001 DEP.DE CHEQ.AJENOS,RET.DE CAM.,CONCEPTO: REVERSION SALDOS NO EJECUTADOS GESTION 2018 SOCORROS FUENTE 10,DEP.: MINISTERIO DE DEFENSA , PROCEDENCIA: BANCO UNION S.A., CHEQUE: 108, FECHA DE EMISION:25/06/2018</t>
  </si>
  <si>
    <t>00099021001 DEP.DE CHEQ.AJENOS,RET.DE CAM.,CONCEPTO: REVERSION SALDOS NO EJECUTADOS GESTION 2018 GASTOS FUENTE 10,DEP.: MINISTERIO DE DEFENSA , PROCEDENCIA: BANCO UNION S.A., CHEQUE: 19552, FECHA DE EMISION:25/06/2018</t>
  </si>
  <si>
    <t>00099021001 DEP.DE CHEQ.AJENOS,RET.DE CAM.,CONCEPTO: REVERSION SALDOS NO EJECUTADOS GESTION 2018 SOCORROS FUENTE 10,DEP.: MINISTERIO DE DEFENSA , PROCEDENCIA: BANCO UNION S.A., CHEQUE: 109, FECHA DE EMISION:03/07/2018</t>
  </si>
  <si>
    <t>00373024105 DEP.DE CHEQ.AJENOS,RET.DE CAM.,CONCEPTO: EATO MANO SILVIA,DEP.: BANCO UNION SA , PROCEDENCIA: BANCO UNION S.A., CHEQUE: 158088, FECHA DE EMISION:10/07/2018</t>
  </si>
  <si>
    <t>00099021001 DEPOSITO DE EFECTIVO, DEPOSITANTE: VICTORIA CARMEN RIVAS VDA. DE COCHI, CONCEPTO: DEVOLUCION DE COBRO INDEBIDO, CUENTA DE DEPOSITO: CUENTA UNICA DEL TESORO</t>
  </si>
  <si>
    <t>00099021001 DEPOSITO DE EFECTIVO, DEPOSITANTE: JORGE FERNANDO CHAVEZ BERNAL - INSA, CONCEPTO: REVERSION VIATICOS, CUENTA DE DEPOSITO: CUENTA UNICA DEL TESORO</t>
  </si>
  <si>
    <t>COBRO COSTOS DE PAPELERIA SEGUN TRANSFERENCIA DEL EXTERIOR POR ORDEN DE HERCO COMBUSTIBLES SA REF.: CONTRATO DE CONDENSADO DE GAS 36/18 LIB. 00513062001 YPFB-OPERACIONES PLANTA DE SEPARACION DE LIQUIDOS RIO GRANDE</t>
  </si>
  <si>
    <t>VENTA DE DIVISAS CON TRANSFERENCIA DE FONDOS A SOLICITUD DE YACIMIENTOS PETROLIFEROS FISCALES BOLIVIANOS SEGUN SOLICITUD 5429 REF: PAGO A COPEC SA POR SUMINISTRO DE PRODUCTO FACTURAS FINALES CARGAS DEL 10 AL 16 DE MAYO DE 2018 SEGUN INFORME TECNICO DE CONFORMIDAD DE PAGO UPCA 556 LIB. 00513012004 LBP-YPFB-UNICOMERCIAL (4030005415/1-2188907)</t>
  </si>
  <si>
    <t>VENTA DE DIVISAS CON TRANSFERENCIA DE FONDOS A SOLICITUD DE YACIMIENTOS PETROLIFEROS FISCALES BOLIVIANOS SEGUN SOLICITUD 5428 REF: PAGO A INTERTEK TESTING SERVICES PERU SA POR SERVICIOS DE INSPECCION DE CANTIDAD Y CALIDAD EN PLANTA DE ALMACENAJE PERU CORRESPONDIENTE AL MES DE ABRIL DE 2018 SEGUN INF LIB. 00513012004 LBP-YPFB-UNICOMERCIAL (4030005415/1-2188907)</t>
  </si>
  <si>
    <t>A:00373024101 TRANSFERENCIA DE RECURSOS PARA GASTOS DE FUNCIONAMIENTO DEL FDI, JUNIO 2018. S/G /INFORME MEFP/VTCP/DGPOT/UPCFTGN/INF/Nº 77/2018.</t>
  </si>
  <si>
    <t>A:00373024104 TRANSFERENCIA DE RECURSOS AL FDI A FAVOR DE UNIBOL CORRESPONDIENTE AL MES DE JUNIO DE 2018, S/G INFORME MEFP/VTCP/DGPOT/UPCFTGN/INF/Nº 76/2018.</t>
  </si>
  <si>
    <t>NUMERO DE LIBRETA CUT: 00099021001 OPERACIÓN E18 TRANSFERENCIA DEL SISTEMA FINANCIERO POR CUENTA DE TERCEROS A LA CUT Pago correspondiente a Junio 2018 Libreta Nro 00099021001 TGN Recursos Ordinarios</t>
  </si>
  <si>
    <t>NUMERO DE LIBRETA CUT: 00099021001 OPERACIÓN E18 TRANSFERENCIA DEL SISTEMA FINANCIERO POR CUENTA DE TERCEROS A LA CUT TRANSFERENCIA DE FONDOS POR PAGO ADELANTADO PRA - RP JUNIO 2018 A SOLICITUD DE AFP FUTURO DE BOLIVIA SA</t>
  </si>
  <si>
    <t>NUMERO DE LIBRETA CUT: 00099021001 OPERACIÓN E18 TRANSFERENCIA DEL SISTEMA FINANCIERO POR CUENTA DE TERCEROS A LA CUT TRANSFERENCIA DE FONDOS POR PAGO INDEBIDO - RP JUNIO 2018 A SOLICITUD DE AFP FUTURO DE BOLIVIA SA</t>
  </si>
  <si>
    <t>00373024103 DEPOSITO DE EFECTIVO, DEPOSITANTE: MARIA MACHACA FLORES, CONCEPTO: CIERRE DE CAJA DE AHORROS, CUENTA DE DEPOSITO: CUENTA UNICA DEL TESORO</t>
  </si>
  <si>
    <t>00099021001 DEPOSITO DE EFECTIVO, DEPOSITANTE: OTILIA H. CONDORI CUNO -HIJA, CONCEPTO: IMPORTE POR COBRO INDEBIDO DE LOLA CUNO CANAZA Q.E.P.D., CUENTA DE DEPOSITO: CUENTA UNICA DEL TESORO</t>
  </si>
  <si>
    <t>00099021001 DEPOSITO DE EFECTIVO, DEPOSITANTE: IRENE BALLADARES VELASQUEZ, CONCEPTO: DEVOLUCION AL SENASIR COACTIVO SOCIAL, CUENTA DE DEPOSITO: CUENTA UNICA DEL TESORO</t>
  </si>
  <si>
    <t>00099021001 DEPOSITO DE EFECTIVO, DEPOSITANTE: MEFP RICHARD GALO SILVA GUTIERREZ, CONCEPTO: DEVOLUCION DE VIATICOS, CUENTA DE DEPOSITO: CUENTA UNICA DEL TESORO</t>
  </si>
  <si>
    <t>00099021001 DEPOSITO DE EFECTIVO, DEPOSITANTE: YOLANDA LILIANA GONZALES RIOS, CONCEPTO: DEVOLUCION DE HABERES MES MAYO, CUENTA DE DEPOSITO: CUENTA UNICA DEL TESORO</t>
  </si>
  <si>
    <t>00099021001 DEPOSITO DE EFECTIVO, DEPOSITANTE: YOLANDA LILIANA GONZALES RIOS, CONCEPTO: DEVOLUCION DE HABERES MES JUNIO, CUENTA DE DEPOSITO: CUENTA UNICA DEL TESORO</t>
  </si>
  <si>
    <t>00373024103 DEPOSITO DE EFECTIVO, DEPOSITANTE: GREGORIO VARGAS MAIDANA, CONCEPTO: DEVOLUCION DE SOBRANTE PROYECTO, CUENTA DE DEPOSITO: CUENTA UNICA DEL TESORO</t>
  </si>
  <si>
    <t>00099021001 DEPOSITO DE EFECTIVO, DEPOSITANTE: JOSE NINA CHOQUE, CONCEPTO: DEVOLUCION COBRO PAGO UNICO, CUENTA DE DEPOSITO: CUENTA UNICA DEL TESORO</t>
  </si>
  <si>
    <t>00099021001 DEP.DE CHEQ.AJENOS,RET.DE CAM.,CONCEPTO: DEVOLUCION DE CC NO COBRADA MARZO 2018,DEP.: LA VITALICIA SEGUROS Y REASEGUROS DE VIDA SA , PROCEDENCIA: BANCO BISA S.A., CHEQUE: 39478, FECHA DE EMISION:11/07/2018</t>
  </si>
  <si>
    <t>00099021001 DEP.DE CHEQ.AJENOS,RET.DE CAM.,CONCEPTO: PAGO POR DESCUENTO MONTOS EXCEDENTES POR DOBLE PERCEPCION DE RECURSOS PUBLICOS,DEP.: CAJA NACIONAL DE SALUD , PROCEDENCIA: BANCO UNION S.A., CHEQUE: 37184, FECHA DE EMISION:11/07/2018</t>
  </si>
  <si>
    <t>00099021001 DEP.DE CHEQ.AJENOS,RET.DE CAM.,CONCEPTO: ALMANZA CORDOVA ANALIA MABEL,DEP.: BANCO UNION S.A. , PROCEDENCIA: BANCO UNION S.A., CHEQUE: 158091, FECHA DE EMISION:11/07/2018</t>
  </si>
  <si>
    <t>00099021001 DEP.DE CHEQ.AJENOS,RET.DE CAM.,CONCEPTO: REMI KLAUS MANJON,DEP.: BANCO UNION S.A. , PROCEDENCIA: BANCO UNION S.A., CHEQUE: 158090, FECHA DE EMISION:11/07/2018</t>
  </si>
  <si>
    <t>00099021001 DEP.DE CHEQ.AJENOS,RET.DE CAM.,CONCEPTO: HURTADO ANTELO LUIS,DEP.: BANCO UNION S.A. , PROCEDENCIA: BANCO UNION S.A., CHEQUE: 158089, FECHA DE EMISION:11/07/2018</t>
  </si>
  <si>
    <t>00099021001 DEPOSITO DE EFECTIVO, DEPOSITANTE: HERMINIO ACARAPI ANCALLE, CONCEPTO: PERCEPCION INDEBIDA DE HABERES, CUENTA DE DEPOSITO: CUENTA UNICA DEL TESORO</t>
  </si>
  <si>
    <t>00099021001 DEPOSITO DE EFECTIVO, DEPOSITANTE: PEDRO HUGO QUISPE FERNANDEZ, CONCEPTO: DOBLE PERCEPCION, CUENTA DE DEPOSITO: CUENTA UNICA DEL TESORO</t>
  </si>
  <si>
    <t>COBRO COSTOS DE PAPELERIA SEGUN TRANSFERENCIA DEL EXTERIOR POR ORDEN DE YPFB ANDINA S.A. LIB. 00513012007 YPFB - RECURSOS NACIONALIZACIÓN</t>
  </si>
  <si>
    <t>TRANSFERENCIA RECIBIDA DEL EXTERIOR SEGÚN MENSAJES SWIFT Nos. 9703-9702 (REM.EXT.) DE FECHA 11-07-2018 POR DESEMBOLSO DE CAF PRÉSTAMO CFA009277 CONST.CARR.SAN BORJA-S.IGNACIO SOLICITUD DE DESEMBOLSO NRO. 6 LIBRETA N° 00291012002 ABC-RECURSOS PROPIOS REF.: UTILES DE ESCRITORIO</t>
  </si>
  <si>
    <t>VENTA DE DIVISAS CON TRANSFERENCIA DE FONDOS A SOLICITUD DE MINISTERIO DE LA PRESIDENCIA SEGUN SOLICITUD 5441 REF: DIVISAS USD 13,438.31 PAGO A HONEYWELL POR SERVICIO MANTENIMIENTO MSP MAYO 2018 PARA AERONAVE FAB 002, SEGUN INVOICE 71408809, PAGO A JP MORGAN CHASE BANK, CUENTA 9102597771. LIB. 00099021001 TGN-RECURSOS ORDINARIOS (3987)</t>
  </si>
  <si>
    <t>VENTA DE DIVISAS CON TRANSFERENCIA DE FONDOS A SOLICITUD DE MINISTERIO DE LA PRESIDENCIA SEGUN SOLICITUD 5440 REF: DIVISAS USD 15,060.01 PAGO A DASSAULT FALCON JET CORP. POR ADQUISICION LLANTAS DE TREN PRINCIPAL PARA AERONAVE FAB 002 Y COSTO DE ENVIO, SEGUN INVOICE 207778, 845750, PAGO A BANK OF AME LIB. 00099021001 TGN-RECURSOS ORDINARIOS (3987)</t>
  </si>
  <si>
    <t>VENTA DE DIVISAS CON TRANSFERENCIA DE FONDOS A SOLICITUD DE YACIMIENTOS PETROLIFEROS FISCALES BOLIVIANOS SEGUN SOLICITUD 5437 REF: PRE PAGO A EMPRESA NACIONAL DE ENERGIA ENEX SA POR EL SUMINISTRO DE PRODUCTO MES DE JULIO 2018 SEGUN INFORME TECNICO DE CONFORMIDAD DE PAGO UPCA 617 LIB. 00513012004 LBP-YPFB-UNICOMERCIAL (4030005415/1-2188907)</t>
  </si>
  <si>
    <t>'COBRO DE'||ÚTILES DE ESCRITORIO POR EL COMPROBANTE 0927052 DE LA FECHA S/G. CORREO ELECTRONICO DE YPFB DE 23.01.2018 DEBITO DE LA LIBRETA 00513022001 YPFB - OPERACIONES</t>
  </si>
  <si>
    <t>00373024103 DEPOSITO DE EFECTIVO, DEPOSITANTE: FDI-CIERRE PROYECTO VIGENTE, CONCEPTO: APOYO A LA PRODUCCION DE LECHE "COMUNIDAD SAMA", CUENTA DE DEPOSITO: CUENTA UNICA DEL TESORO</t>
  </si>
  <si>
    <t>00099021001 DEPOSITO DE EFECTIVO, DEPOSITANTE: CRHISTIAN JOSE POLO APURI, CONCEPTO: DEVOLUCION DE RECURSOS, CUENTA DE DEPOSITO: CUENTA UNICA DEL TESORO</t>
  </si>
  <si>
    <t>00099021001 DEPOSITO DE EFECTIVO, DEPOSITANTE: GERMAN RODRIGO QUENTA CRUZ, CONCEPTO: CUMPLIMIENTO DE SANCION CONFORME RESOLUCION DE RECURSO JERARQUICO N° 798-A 2017 DE 23-11-2017. DDELP, CUENTA DE DEPOSITO: CUENTA UNICA DEL TESORO</t>
  </si>
  <si>
    <t>00591012001 DEPOSITO DE EFECTIVO, DEPOSITANTE: GABRIEL COSTAS ULO, CONCEPTO: PAGO DE ENERGIA ELECTRICA, CUENTA DE DEPOSITO: CUENTA UNICA DEL TESORO</t>
  </si>
  <si>
    <t>00099021001 DEPOSITO DE EFECTIVO, DEPOSITANTE: MIGUEL PATRICK FUENTES PANIAGUA-FUNCIONARIO, CONCEPTO: DEVOLUCION VIATICO VIAJE A VILLAMONTES C31:803, CUENTA DE DEPOSITO: CUENTA UNICA DEL TESORO</t>
  </si>
  <si>
    <t>00099021001 DEPOSITO DE EFECTIVO, DEPOSITANTE: WILLIAMS RAUL VASQUEZ ZUBIETA, CONCEPTO: DEVOLUCION VIATICO VIAJE A VILLAMONTES C31:802, CUENTA DE DEPOSITO: CUENTA UNICA DEL TESORO</t>
  </si>
  <si>
    <t>00099021001 DEPOSITO DE EFECTIVO, DEPOSITANTE: WILLIAMS RAUL VASQUEZ ZUBIETA, CONCEPTO: DEVOLUCION VIATICO VIAJE A VILLAMONTES C31:589, CUENTA DE DEPOSITO: CUENTA UNICA DEL TESORO</t>
  </si>
  <si>
    <t>00099021001 DEPOSITO DE EFECTIVO, DEPOSITANTE: ERICK GROVER QUISPE ZAPANA-FUNCIONARIO, CONCEPTO: DEVOLUCION VIATICO VIAJE A VILLAMONTES C31:591, CUENTA DE DEPOSITO: CUENTA UNICA DEL TESORO</t>
  </si>
  <si>
    <t>00099021001 DEPOSITO DE EFECTIVO, DEPOSITANTE: ELEODORO LEVINSON VILLCA CHUQUIMIA, CONCEPTO: DEVOLUCION VIATICO VIAJE A VILLAMONTES C31:594, CUENTA DE DEPOSITO: CUENTA UNICA DEL TESORO</t>
  </si>
  <si>
    <t>00099021001 DEPOSITO DE EFECTIVO, DEPOSITANTE: MARIANA ALEJANDRA ROJAS GUARACHI, CONCEPTO: DEVOLUCION VIATICO VIAJE A VILLAMONTES C31:595, CUENTA DE DEPOSITO: CUENTA UNICA DEL TESORO</t>
  </si>
  <si>
    <t>00099021001 DEPOSITO DE EFECTIVO, DEPOSITANTE: VICTOR EDUARDO VERA CANDIA, CONCEPTO: DEVOLUCION VIATICO VIAJE A VILLAMONTES C31:590, CUENTA DE DEPOSITO: CUENTA UNICA DEL TESORO</t>
  </si>
  <si>
    <t>00099021001 DEPOSITO DE EFECTIVO, DEPOSITANTE: MARTIN APAZA CORONEL, CONCEPTO: DOBLE PERCEPCION, CUENTA DE DEPOSITO: CUENTA UNICA DEL TESORO</t>
  </si>
  <si>
    <t>00047071001 DEPOSITO DE EFECTIVO, DEPOSITANTE: JOSE MANUEL PINTO CLAURE, CONCEPTO: DEVOLUCION DE VIATICOS POR FALTA DE RESOLUCIONES MINISTERIALES, CUENTA DE DEPOSITO: CUENTA UNICA DEL TESORO</t>
  </si>
  <si>
    <t>00099021001 DEPOSITO DE EFECTIVO, DEPOSITANTE: MAURICIO RODRIGUEZ CASPA, CONCEPTO: SALDO FONDO EN AVANCE, CUENTA DE DEPOSITO: CUENTA UNICA DEL TESORO</t>
  </si>
  <si>
    <t>00132022002 DEPOSITO DE EFECTIVO, DEPOSITANTE: ISRAEL MARQUEZ CONDORI TERRAZAS, CONCEPTO: DEVOLUCION DE FONDOS POR SALDOS NO UTILIZADOS-PAPELBOL, CUENTA DE DEPOSITO: CUENTA UNICA DEL TESORO</t>
  </si>
  <si>
    <t>00041044201 DEPOSITO DE EFECTIVO, DEPOSITANTE: MARIA TERESA MIRANDA, CONCEPTO: DEVOLUCION DE FONDOS NO UTILIZADOS EN EL DIA MUNDIAL DE LA LECHE, CUENTA DE DEPOSITO: CUENTA UNICA DEL TESORO</t>
  </si>
  <si>
    <t>00378012002 DEPOSITO DE EFECTIVO, DEPOSITANTE: PEREZ YUJRA FLORENTINO ISRAEL, CONCEPTO: DEVOLUCION PREVENTIVO N°334, CUENTA DE DEPOSITO: CUENTA UNICA DEL TESORO</t>
  </si>
  <si>
    <t>A:00373024105 DESEMBOLSO DE RECURSOS AL FONDO DE DESARROLLO INDIGENA PARA PROGRAMAS Y/O PROYECTOS DE LOS GOBIERNOS AUTONOMOS MUNICIPALES DE CHUQUISACA Y ORURO, S/G NOTA DE SOLICITUD CITE: FDI/DGE/EXT/Nº 335/2018 E INFORME MEFP/VTCP/DGPOT/UPCFTGN/INF/Nº 79/2018. HR.6-20460-R.</t>
  </si>
  <si>
    <t>VENTA DE DIVISAS CON TRANSFERENCIA DE FONDOS A SOLICITUD DE YACIMIENTOS PETROLIFEROS FISCALES BOLIVIANOS SEGUN SOLICITUD 5448 REF: PAGO A INTERTEK CALEB BRETT CHILE SA POR SERVICIO DE INSPECCION DE CALIDAD DE CRUDO RECONSTITUIDO POR LOS MESES DE OCTUBRE Y DICIEMBRE DE 2017 SEGUN INFORME TECNICO DE C LIB. 00513012007 YPFB - RECURSOS NACIONALIZACIÓN</t>
  </si>
  <si>
    <t>COBRO COSTOS DE PAPELERIA SEGUN TRANSFERENCIA DEL EXTERIOR POR ORDEN DE HERCO COMBUSTIBLES SA REF.: CONTRATO CONDENSADO DE GAS 22-18 LIB. 00513062001 YPFB-OPERACIONES PLANTA DE SEPARACION DE LIQUIDOS RIO GRANDE</t>
  </si>
  <si>
    <t>'COBRO DE'||UTILES DE ESCRITORIO POR EL COMPROBANTE NRO. 0927120 DE LA FECHA SEGÚN CORREO ELECTRÓNICO DE YPFB DE F.23.01.2018 DEBITO DE LA LIBRETA NRO.00513022001 YPFB - OPERACIONES</t>
  </si>
  <si>
    <t>A:00099021001 Débito Automático según nota CITE: MEFP/VTCP/DGCP/UF-65/2018, informe Técnico MEFP/VTCP/DGCP/UF-56/2017 de la Dir. Gral. de Crédito Público, Inf. Legal MEFP/DGAJ/UAJ/No.168/2017 de la Dir. Gral. Asuntos Jurídicos del MEFP que señala la procedencia, por concepto de incumplimiento al D.S. 1387 de 24 de octubre de 2012 - Fideicomiso “Rehabilitación del Complejo Metalúrgico Karachipampa”.HR 1-7777-R.</t>
  </si>
  <si>
    <t>COBRO COSTOS DE PAPELERIA POR REGULARIZACION DE TRANSFERENCIA DEL EXTERIOR POR ORDEN DE TRANSPORTES AEREOS BOLIVIANOS REF.: PAGO CONSULTORIAS Y SALARIOS POR GCIA. GRAL. 14618 LIB. 00525012001 LBP-TRANSPORTES AEREOS BOLIVIANOS (4030001162)</t>
  </si>
  <si>
    <t>00373024103 DEPOSITO DE EFECTIVO, DEPOSITANTE: PROY SAN FRANCISCO COD:20338, CONCEPTO: DEVOLUCION DEL PROYECTO SAN FRANCISCO COD:20338, CUENTA DE DEPOSITO: CUENTA UNICA DEL TESORO</t>
  </si>
  <si>
    <t>00099021001 DEPOSITO DE EFECTIVO, DEPOSITANTE: SEGIP, CONCEPTO: REVERSION AL COMPROBANTE C-31 N° 1366 SEGUNDO FONDO OFICINA WASHINGTON FTE 41, CUENTA DE DEPOSITO: CUENTA UNICA DEL TESORO</t>
  </si>
  <si>
    <t>00099021001 DEPOSITO DE EFECTIVO, DEPOSITANTE: DR JORGE HORACIO BAZOBERRY O. C.I. 2233105 LP, CONCEPTO: DEVOLUCION POR OBSERVACIONES DE RENDICION DE CUENTAS GESTIONES PASADAS MIN DE RELACIONES EXTERIORES, CUENTA DE DEPOSITO: CUENTA UNICA DEL TESORO</t>
  </si>
  <si>
    <t>00099021001 DEPOSITO DE EFECTIVO, DEPOSITANTE: EDIFICIO CONAVI COOPROPIETARIOS, CONCEPTO: PAGO EPSAS JUNIO-2018, CUENTA DE DEPOSITO: CUENTA UNICA DEL TESORO</t>
  </si>
  <si>
    <t>00099021001 DEPOSITO DE EFECTIVO, DEPOSITANTE: CINTHYA VINO NINA, CONCEPTO: DEVOLUCION, CUENTA DE DEPOSITO: CUENTA UNICA DEL TESORO</t>
  </si>
  <si>
    <t>00099021001 DEPOSITO DE EFECTIVO, DEPOSITANTE: PAMELA PANTOJA IBIETA, CONCEPTO: DEVOLUCION DE RECURSOS POR ASIGNACION DE VIATICOS EN DEMASIA C-31 775, CUENTA DE DEPOSITO: CUENTA UNICA DEL TESORO</t>
  </si>
  <si>
    <t>00099021001 DEPOSITO DE EFECTIVO, DEPOSITANTE: SEGIP, CONCEPTO: REVERSION AL COMPROBANTE C-31 N° 1439 TERCER FONDO OFIC WASHINGTON FUENTE 41, CUENTA DE DEPOSITO: CUENTA UNICA DEL TESORO</t>
  </si>
  <si>
    <t>00099021001 DEPOSITO DE EFECTIVO, DEPOSITANTE: MARTHA FERNANDEZ PINAYA, CONCEPTO: CONCEPTO DEVOLUCION DE PAGO DEL MES DE ABRIL   RECURSOS PROPIOS, CUENTA DE DEPOSITO: CUENTA UNICA DEL TESORO</t>
  </si>
  <si>
    <t>00016011101 DEPOSITO DE EFECTIVO, DEPOSITANTE: MAGDA LAURA, CONCEPTO: DEVOLUCION, CUENTA DE DEPOSITO: CUENTA UNICA DEL TESORO</t>
  </si>
  <si>
    <t>00378012002 DEPOSITO DE EFECTIVO, DEPOSITANTE: GERARDO MARTINEZ APAZA (SENATEX), CONCEPTO: DEVOLUCION POR SALDO NO EJECUTADO DE LOS MESES JUNIO Y JULIO 2018 AL C31-333, CUENTA DE DEPOSITO: CUENTA UNICA DEL TESORO</t>
  </si>
  <si>
    <t>00099021001 DEP.DE CHEQ.AJENOS,RET.DE CAM.,CONCEPTO: COMPENSACION MENSUAL DE COTIZACIONES,DEP.: FUTURO DE BOLIVIA AFP , PROCEDENCIA: BANCO DE CREDITO DE BOLIVIA S.A., CHEQUE: 55082, FECHA DE EMISION:13/07/2018</t>
  </si>
  <si>
    <t>00099021001 DEP.DE CHEQ.AJENOS,RET.DE CAM.,CONCEPTO: PAGO POR DESCUENTO MAONTOS EXCEDENTES POR DOBLE PERCEPCION DE RECURSOS PUBLICOS,DEP.: CAJA NACIONAL DE SALUD , PROCEDENCIA: BANCO UNION S.A., CHEQUE: 37196, FECHA DE EMISION:13/07/2018</t>
  </si>
  <si>
    <t>00099021001 DEP.DE CHEQ.AJENOS,RET.DE CAM.,CONCEPTO: FRACCION COMPLEMENTARIA MENSUAL,DEP.: FUTURO DE BOLIVIA AFP , PROCEDENCIA: BANCO DE CREDITO DE BOLIVIA S.A., CHEQUE: 55084, FECHA DE EMISION:13/07/2018</t>
  </si>
  <si>
    <t>00099021001 DEP.DE CHEQ.AJENOS,RET.DE CAM.,CONCEPTO: COMPENSACION MENSUAL DE COTIZACION,DEP.: FUTURO DE BOLIVIA AFP , PROCEDENCIA: BANCO DE CREDITO DE BOLIVIA S.A., CHEQUE: 55083, FECHA DE EMISION:13/07/2018</t>
  </si>
  <si>
    <t>VENTA DE DIVISAS A SOLICITUD DE YACIMIENTOS PETROLIFEROS FISCALES BOLIVIANOS SEGUN SOLICITUD 5452 REF: PAGO A SAMSUNG ENGINEERING SA POR SERVICIO DE OPERACION Y MANTENIMIENTO ASISTIDO PPSC DE AMONIACO UREA SEPTIMA ADENDA ABRIL 2018 LIB. 00513062001 YPFB-OPERACIONES PLANTA DE SEPARACION DE LIQUIDOS RIO GRANDE</t>
  </si>
  <si>
    <t>NUMERO DE LIBRETA CUT: 00099021001 OPERACIÓN E18 TRANSFERENCIA DEL SISTEMA FINANCIERO POR CUENTA DE TERCEROS A LA CUT Devolucion de desmbolso CCG al TGN Libreta Nro 00099021001 TGN Recursos ordinarios</t>
  </si>
  <si>
    <t>VENTA DE DIVISAS CON TRANSFERENCIA DE FONDOS A SOLICITUD DE MINISTERIO DE JUSTICIA SEGUN SOLICITUD 5459 REF: DEVOLUCION DE SALDOS NO EJECUTADOS AL BANCO INTERAMERICANO DE DESARROLLO DEL PROYECTO SIPPASE VRG CONVENIO NRO ATN OC 13824 BO NOTA EXTERNA CAN CBO CA 1471 2018 Y OTRA DOCUMENTACION LIB. 00099021001 TGN-RECURSOS ORDINARIOS (3987)</t>
  </si>
  <si>
    <t>VENTA DE DIVISAS CON TRANSFERENCIA DE FONDOS A SOLICITUD DE ORGANO ELECTORAL PLURINACIONAL SEGUN SOLICITUD 5455 REF: TRANSFERENCIA A UNIORE CORRESPONDEINTE AL APORTE GESTION 2018 EN BASE A RESOLUCION DE SALA PLENA TSE-RSP-ADM N250/2018 LIB. 00670012002 OEP-TRIBUNAL SUPREMO ELECTORAL - REGISTRO CIVIL M/N (6530)</t>
  </si>
  <si>
    <t>COBRO COSTOS DE PAPELERIA SEGUN TRANSFERENCIA DEL EXTERIOR POR ORDEN DE LLAMA GAS SA LIB. 00513062001 YPFB-OPERACIONES PLANTA DE SEPARACION DE LIQUIDOS RIO GRANDE</t>
  </si>
  <si>
    <t>COBRO COSTOS DE PAPELERIA SEGUN TRANSFERENCIA DEL EXTERIOR POR ORDEN DE BG BOLIVIA CORPORATION LIB. 00513012007 YPFB - RECURSOS NACIONALIZACIÓN</t>
  </si>
  <si>
    <t>||COBRO NOTIFICACION ENMIENDA CARTAS DE CREDITO STANDBY N° GC2009517000544, GC2009515000280, GC2009515000281 BS 220 C/U Y EMISION DE CBTE. CONTABLE BS50 LIB. 00597019202 YLB-DES INT. SALMUERA SALAR DE UYUNI PLANTA INDUSTRIAL</t>
  </si>
  <si>
    <t>00099021001 DEPOSITO DE EFECTIVO, DEPOSITANTE: ERNESTO EMILIO HERRMANN RIOJA, CONCEPTO: PREVENTIVO  # 1234, CUENTA DE DEPOSITO: CUENTA UNICA DEL TESORO</t>
  </si>
  <si>
    <t>00099021001 DEPOSITO DE EFECTIVO, DEPOSITANTE: ERNESTO EMILIO HERRMANN RIOJA, CONCEPTO: PREVENTIVO # 1233, CUENTA DE DEPOSITO: CUENTA UNICA DEL TESORO</t>
  </si>
  <si>
    <t>00099021001 DEPOSITO DE EFECTIVO, DEPOSITANTE: LUIS FERNANDO TORREZ SOLARES, CONCEPTO: DEVOLUCION VIATICO VIAJE A VILLA MONTES C31:509, CUENTA DE DEPOSITO: CUENTA UNICA DEL TESORO</t>
  </si>
  <si>
    <t>00099021001 DEPOSITO DE EFECTIVO, DEPOSITANTE: LUIS FERNANDO TORREZ SOLARES, CONCEPTO: DEVOLUCION VIATICO VIAJE A VILLA MONTES C31:444, CUENTA DE DEPOSITO: CUENTA UNICA DEL TESORO</t>
  </si>
  <si>
    <t>00373024105 DEPOSITO DE EFECTIVO, DEPOSITANTE: VICENTE BLANCO MAMANI 2458098 LP, CONCEPTO: DEVOLUCION DE EXTRACTO, CUENTA DE DEPOSITO: CUENTA UNICA DEL TESORO</t>
  </si>
  <si>
    <t>00373024105 DEPOSITO DE EFECTIVO, DEPOSITANTE: VICENTE BLANCO MAMANI 2458098 LP, CONCEPTO: DEVOLUCION DEL PROYECTO, CUENTA DE DEPOSITO: CUENTA UNICA DEL TESORO</t>
  </si>
  <si>
    <t>00099021001 DEP.DE CHEQ.AJENOS,RET.DE CAM.,CONCEPTO: REEMBOLSO POR BAJAS MEDICAS DE INCAPACIDAD TEMPORAL,DEP.: MINISTERIO DE SALUD , PROCEDENCIA: BANCO UNION S.A., CHEQUE: 27985, FECHA DE EMISION:05/07/2018</t>
  </si>
  <si>
    <t>00373024105 DEPOSITO DE EFECTIVO, DEPOSITANTE: ANSELMO ALCON JIMENEZ  C.I.  2212045  LP., CONCEPTO: INTERESES PROY.APOYO MECANIZACION DE PRODUCC.DE QUINUA COM.DE COPACATI MUN.CALACOTO CONA 01-02-30084, CUENTA DE DEPOSITO: CUENTA UNICA DEL TESORO</t>
  </si>
  <si>
    <t>00020011103 DEPOSITO DE EFECTIVO, DEPOSITANTE: EDWIN ESCOBAR RENJIPO, CONCEPTO: REVERSION, TRAMITES ADMINISTRATIVOS VEHICULO 2054 FFA N° PREVENTIVO 3922, CUENTA DE DEPOSITO: CUENTA UNICA DEL TESORO</t>
  </si>
  <si>
    <t>00099021001 DEPOSITO DE EFECTIVO, DEPOSITANTE: GERMAN BUSTILLOS CALDERON, CONCEPTO: DEVOLUCION POR DOBLE PERCEPCION, CUENTA DE DEPOSITO: CUENTA UNICA DEL TESORO</t>
  </si>
  <si>
    <t>A:00373024105 DESEMBOLSO DE RECURSOS AL FONDO DE DESARROLLO INDIGENA PARA LOS PROGRAMAS Y/O PROYECTOS DEL GOBIERNO AUTONOMO MUNICIPAL DE COCHABAMBA S/G NOTA DE SOLICITUD CITE: FDI/DGE/EXT/Nº338/2018 E INFORME CITE: MEFP/VTCP/DGPOT/UPCFTGN/INF/Nº80/2018.</t>
  </si>
  <si>
    <t>VENTA DE DIVISAS CON TRANSFERENCIA DE FONDOS A SOLICITUD DE EMPRESA PUBLICA PRODUCTIVA CARTONES DE BOLIVIA-CARTONBOL SEGUN SOLICITUD 5470 REF: TRANSFERENCIA DE RECURSOS AL BCB PARA LA EMPRESA INTERLOG CHILE POR LA COMPRA DE PAPEL KRAFT LINER VIRGEN, DEL PROCESO CB/RPCD/SE/077/2018, AUTORIZADO SEGUN LIB. 00576012001 CARTONBOL</t>
  </si>
  <si>
    <t>VENTA DE DIVISAS CON TRANSFERENCIA DE FONDOS A SOLICITUD DE MINISTERIO DE DEFENSA SEGUN SOLICITUD 5469 REF: DIRECCION GENERAL DE INTERESES MARITIMOS FLUVIALES Y MARINA MERCANTE-PAGO POR MEMBRESIA CORRESPONDIENTE PARTICIPACION DEL ESTADO PLURINACIONAL DE BOLIVIA PROGRAMA CAPACITACION PORTUARIA UNCTAD LIB. 00020011103 MINISTERIO DE DEFENSA - INGRESOS VARIOS</t>
  </si>
  <si>
    <t>'COBRO DE'||UTILES DE ESCRITORIO POR EL COMPROBANTE CONTABLE NRO. 0927246 DE LA FECHA. S/G CORREO ELECTRÓNICO DE YPFB DE F. 23/01/2018. DEBITO DE LA LIBRETA 00513022001 YPFB - OPERACIONES.</t>
  </si>
  <si>
    <t>NUMERO DE LIBRETA CUT: 00513012008 OPERACIÓN E18 TRANSFERENCIA DEL SISTEMA FINANCIERO POR CUENTA DE TERCEROS A LA CUT TRANSFERENCIA PAGO DIVIDENDOS DE ACUERDI AJGOA DE 23 MARZO 2018 SOLICITUD YPFB TRANSIERRA SA</t>
  </si>
  <si>
    <t>'COBRO DE'||UTILES DE ESCRITORIO POR EL COMPROBANTE CONTABLE NRO. 0927279 S/G CORREO ELECTRONICO DE YPFB DE F. 23.01.2018 DEBITO DE LA LIBRETA 00513022001 YPFB - OPERACIONES</t>
  </si>
  <si>
    <t>00099021001 DEPOSITO DE EFECTIVO, DEPOSITANTE: ADOLFO CHAVEZ CORTEZ, CONCEPTO: DEVOLUCION POR DOBLE PERCEPCION MES JUNIO 2018, CUENTA DE DEPOSITO: CUENTA UNICA DEL TESORO</t>
  </si>
  <si>
    <t>00099021001 DEPOSITO DE EFECTIVO, DEPOSITANTE: AGENCIA ESTATAL DE VIVIENDA AEVIVIENDA, CONCEPTO: PAGO POR SERVICIO DE AGUA POTABLE POR EL MES DE JUNIO DEL EDIFICIO EX-CONAVI, CUENTA DE DEPOSITO: CUENTA UNICA DEL TESORO</t>
  </si>
  <si>
    <t>00598019201 DEPOSITO DE EFECTIVO, DEPOSITANTE: MARCELO RUIZ QUINTANILLA, CONCEPTO: DEP DE SALDO DE FONDOS EN AVANCE, CUENTA DE DEPOSITO: CUENTA UNICA DEL TESORO</t>
  </si>
  <si>
    <t>00099021001 DEPOSITO DE EFECTIVO, DEPOSITANTE: LOURDES ALIAGA ZAPATA, CONCEPTO: DOBLE PERCEPCION DEL MES DE JULIO 2018, CUENTA DE DEPOSITO: CUENTA UNICA DEL TESORO</t>
  </si>
  <si>
    <t>00099021001 DEPOSITO DE EFECTIVO, DEPOSITANTE: MINISTERIO DE ENERGIAS-MARIEL NICOLAS ALEJO, CONCEPTO: FONDOS EN AVANCE NO UTILIZADO PARCIALMENTE, CUENTA DE DEPOSITO: CUENTA UNICA DEL TESORO</t>
  </si>
  <si>
    <t>00099021001 DEP.DE CHEQ.AJENOS,RET.DE CAM.,CONCEPTO: DEVOLUCION DE SALDOS,DEP.: PROGRAMA NACIONAL DE POST ALFABETIZACION , PROCEDENCIA: BANCO UNION S.A., CHEQUE: 5625, FECHA DE EMISION:17/07/2018</t>
  </si>
  <si>
    <t>00099021001 DEP.DE CHEQ.AJENOS,RET.DE CAM.,CONCEPTO: CECILIA FERRUFINO SERRANO,DEP.: BANCO UNION  S.A. , PROCEDENCIA: BANCO UNION S.A., CHEQUE: 158095, FECHA DE EMISION:18/07/2018</t>
  </si>
  <si>
    <t>00099021001 DEP.DE CHEQ.AJENOS,RET.DE CAM.,CONCEPTO: EVER IVAN CUSSI MARCA,DEP.: BANCO UNION  S.A. , PROCEDENCIA: BANCO UNION S.A., CHEQUE: 158093, FECHA DE EMISION:18/07/2018</t>
  </si>
  <si>
    <t>00099021001 DEP.DE CHEQ.AJENOS,RET.DE CAM.,CONCEPTO: ARACENA TABORGA JANETT,DEP.: BANCO UNION  S.A. , PROCEDENCIA: BANCO UNION S.A., CHEQUE: 158094, FECHA DE EMISION:18/07/2018</t>
  </si>
  <si>
    <t>00099021001 DEP.DE CHEQ.AJENOS,RET.DE CAM.,CONCEPTO: LISBETH TAPIA ALCOBA,DEP.: BANCO UNION  S.A. , PROCEDENCIA: BANCO UNION S.A., CHEQUE: 158092, FECHA DE EMISION:18/07/2018</t>
  </si>
  <si>
    <t>NUMERO DE LIBRETA CUT: 00086088704 OPERACIÓN E18 TRANSFERENCIA DEL SISTEMA FINANCIERO POR CUENTA DE TERCEROS A LA CUT TRANSFERENCIA DESEMBOLSO NO 20 FONABOSQUE SOLICITUD BANCO DE DESARROLLO PRODUCTIVO SAM</t>
  </si>
  <si>
    <t>VENTA DE DIVISAS CON TRANSFERENCIA DE FONDOS A SOLICITUD DE MINISTERIO DE DEFENSA SEGUN SOLICITUD 5472 REF: PRIMER PAGO A EMPRESA QUANTUM GLOBAL POR SERVICIO DE REPARACION E INSTALACION DE COMPONENTES DE AERONAVE DE EPTAM LIB. 00020011103 MINISTERIO DE DEFENSA - INGRESOS VARIOS</t>
  </si>
  <si>
    <t>VENTA DE DIVISAS CON TRANSFERENCIA DE FONDOS A SOLICITUD DE MINISTERIO DE DEFENSA SEGUN SOLICITUD 5475 REF: PAGO A EMPRESA CLASSIC 400 POR EL ARRENDAMIENTO DE MOTOR PARA AERONAVE DE EPTAM LIB. 00020011103 MINISTERIO DE DEFENSA - INGRESOS VARIOS</t>
  </si>
  <si>
    <t>NUMERO DE LIBRETA CUT: 00099021001 OPERACIÓN E18 TRANSFERENCIA DEL SISTEMA FINANCIERO POR CUENTA DE TERCEROS A LA CUT Devolucion de pagos CC no cobrados por afiliados Civiles y Militares correspondiente al periodo de Marzo 2018, Libreta Nro 00099021001 TGN Recursos Ordinarios</t>
  </si>
  <si>
    <t>NUMERO DE LIBRETA CUT: 00099021001 OPERACIÓN E18 TRANSFERENCIA DEL SISTEMA FINANCIERO POR CUENTA DE TERCEROS A LA CUT Devolucion pagos en exceso Gobierno Autonomo Departamental de Potosi, Libreta Nro 00099021001 TGN- Recursos Ordinarios</t>
  </si>
  <si>
    <t>NUMERO DE LIBRETA CUT: 00099021001 OPERACIÓN E18 TRANSFERENCIA DEL SISTEMA FINANCIERO POR CUENTA DE TERCEROS A LA CUT Devolucion pagos en exceso Direccion Departamental de Educacion Cochabamba, Libreta Nro 00099021001 TGN Recursos Ordinarios</t>
  </si>
  <si>
    <t>COBRO COSTOS DE PAPELERIA SEGUN TRANSFERENCIA DEL EXTERIOR POR ORDEN DE REPSOL E + P BOLIVIA SA. LIB. 00513012007 YPFB - RECURSOS NACIONALIZACIÓN</t>
  </si>
  <si>
    <t>COBRO COSTOS DE PAPELERIA SEGUN TRANSFERENCIA DEL EXTERIOR POR ORDEN DE REPSOL EYP BOLIVIA SA. LIB. 00513012007 YPFB - RECURSOS NACIONALIZACIÓN</t>
  </si>
  <si>
    <t>COBRO COSTOS DE PAPELERIA POR REGULARIZACION DE TRANSFERENCIA DEL EXTERIOR POR ORDEN DE TOTAL TREASURY SASU LIB. 00513012007 YPFB - RECURSOS NACIONALIZACIÓN</t>
  </si>
  <si>
    <t>00020031101 DEPOSITO DE EFECTIVO, DEPOSITANTE: RI 27 " ANTOFAGASTA ", CONCEPTO: SALDO NO EJECUTADO POR LOS MESES DE ENERO,FEBRERO,MARZO,ABRIL Y MAYO, CUENTA DE DEPOSITO: CUENTA UNICA DEL TESORO</t>
  </si>
  <si>
    <t>00099021001 DEPOSITO DE EFECTIVO, DEPOSITANTE: JORDAN ARMANDO PACO NINA  CI. 4924430  LP., CONCEPTO: VIATICOS CUMBRE DE GAS, CUENTA DE DEPOSITO: CUENTA UNICA DEL TESORO</t>
  </si>
  <si>
    <t>00099021001 DEPOSITO DE EFECTIVO, DEPOSITANTE: ROLANDO VICTOR MARCA CASTILLO, CONCEPTO: ASIGNACION DE VIATICOS EN DEMASIA, CUENTA DE DEPOSITO: CUENTA UNICA DEL TESORO</t>
  </si>
  <si>
    <t>00099021001 DEPOSITO DE EFECTIVO, DEPOSITANTE: ALEJANDRO RICARDO FERNANDEZ ENRIQUEZ, CONCEPTO: DEVOLUCION DE BONO AL - CARGO, CUENTA DE DEPOSITO: CUENTA UNICA DEL TESORO</t>
  </si>
  <si>
    <t>00099021001 DEPOSITO DE EFECTIVO, DEPOSITANTE: EDWIN MEDRANO MACHACA, CONCEPTO: REVERSION PASAJES PREV.  5723, CUENTA DE DEPOSITO: CUENTA UNICA DEL TESORO</t>
  </si>
  <si>
    <t>00099021001 DEP.DE CHEQ.AJENOS,RET.DE CAM.,CONCEPTO: CARDOZO URIBE AIDEE LOURDES,DEP.: BANCO UNION  S.A. , PROCEDENCIA: BANCO UNION S.A., CHEQUE: 158099, FECHA DE EMISION:19/07/2018</t>
  </si>
  <si>
    <t>00099021001 DEP.DE CHEQ.AJENOS,RET.DE CAM.,CONCEPTO: CAMACHO CAMACHO ANGEL,DEP.: BANCO UNION  S.A. , PROCEDENCIA: BANCO UNION S.A., CHEQUE: 158098, FECHA DE EMISION:19/07/2018</t>
  </si>
  <si>
    <t>00099021001 DEP.DE CHEQ.AJENOS,RET.DE CAM.,CONCEPTO: VELASQUEZ CHAVARRIA ANGELA MARIA,DEP.: BANCO UNION  S.A. , PROCEDENCIA: BANCO UNION S.A., CHEQUE: 158100, FECHA DE EMISION:19/07/2018</t>
  </si>
  <si>
    <t>00591012001 DEPOSITO DE EFECTIVO, DEPOSITANTE: COUSINS'S RESTAURANTE FUSION, CONCEPTO: PAGO DE SERVICIOS BASICOS ABRIL Y MAYO, CUENTA DE DEPOSITO: CUENTA UNICA DEL TESORO</t>
  </si>
  <si>
    <t>00099021001 DEPOSITO DE EFECTIVO, DEPOSITANTE: RAUL BALBOA QUISPE, CONCEPTO: DEVOLUCION DE VIATICOS, CUENTA DE DEPOSITO: CUENTA UNICA DEL TESORO</t>
  </si>
  <si>
    <t>00373024103 DEPOSITO DE EFECTIVO, DEPOSITANTE: ARMINIO ALVAREZ ARREDONDO, CONCEPTO: FDI-CIERRE PROY VIG TRANSF POR EL FDPPIOYCC"FORT A LA PROD DE MED KALLAWAYA EN 4 COM DE LA PROV B. S, CUENTA DE DEPOSITO: CUENTA UNICA DEL TESORO</t>
  </si>
  <si>
    <t>PROVISION DE FONDOS A SOLICITUD DE YACIMIENTOS PETROLIFEROS FISCALES BOLIVIANOS SEGUN SOLICITUD YPFB-0183-2018 REF: PAGO SERV INTERRUMPIBLE TRANS GN MAYO 2018 A YPFB TRANSIERRA SA LIB. 00513012007 YPFB - RECURSOS NACIONALIZACIÓN</t>
  </si>
  <si>
    <t>PROVISION DE FONDOS A SOLICITUD DE YACIMIENTOS PETROLIFEROS FISCALES BOLIVIANOS SEGUN SOLICITUD YPFB-0181-2018 REF: PAGO SERV INTERRUMPIBLE TRANS GN ABRIL 2018 A YPFB TRANSIERRA SA LIB. 00513012007 YPFB - RECURSOS NACIONALIZACIÓN</t>
  </si>
  <si>
    <t>VENTA DE DIVISAS A SOLICITUD DE YACIMIENTOS PETROLIFEROS FISCALES BOLIVIANOS SEGUN SOLICITUD 5485 REF: PAGO A SAMSUNG ENGINEERING SA POR SERVICIO DE OPERACION Y MANTENIMIENTO ASISTIDO DE LA PLANTA AMONIACO UREA QUINTA ADENDA MARZO 2018 LIB. 00513062001 YPFB-OPERACIONES PLANTA DE SEPARACION DE LIQUIDOS RIO GRANDE</t>
  </si>
  <si>
    <t>TRANSFERENCIA RECIBIDA DEL EXTERIOR SEGÚN MENSAJES SWIFT Nos. 10136-10135 (REM.EXT.) DE FECHA 19-07-2018 POR DESEMBOLSO DE CAF PRÉSTAMO CFA007142 PROGRAMA SECTORIAL TRANSPORTE SOLICITUD DE DESEMBOLSO NRO. 107 LIBRETA N° 00291012002 ABC-RECURSOS PROPIOS REF.: UTILES DE ESCRITORIO</t>
  </si>
  <si>
    <t>'COBRO DE'||UTILES DE ESCRITORIO POR EL COMPROBANTE CONTABLE NRO 0927483 DE LA FECHA, SEGÚN CORREO ELECTRÓNICO DE YPFB DE F. 23/01/2018. DEBITO DE LA LIBRETA 00513022001 YPFB - OPERACIONES</t>
  </si>
  <si>
    <t>'COBRO DE'||UTILES DE ESCRITORIO POR EL COMPROBANTE CONTABLE NRO. 0927460 DE LA FECHA, SEGÚN CORREO ELECTRÓNICO DE LA YPFB DE F. 23/01/2018. DEBITO DE LA LIBRETA 00513022001 YPFB - OPERACIONES.</t>
  </si>
  <si>
    <t>A:00373024105 Desembolso de recursos al Fondo de Desarrollo Indígena para Programas y/o Proyectos de los Gobiernos Autónomos Municipales de La Paz, Cochabamba, Potosi, Tarija y Santa Cruz CITE: FDI/DGE/EXT/Nº 341 y 342/2018 e informe CITE: MEFP/VTCP/DGPOT/UPCFTGN/INF/N° 84/2018. H.R. 6-21132-R; 6-21130-R.</t>
  </si>
  <si>
    <t>00099021001 DEPOSITO DE EFECTIVO, DEPOSITANTE: SENASIR-JORGE JESUS JULIO GONZALES B., CONCEPTO: DEVOLUCION DE DINERO, CUENTA DE DEPOSITO: CUENTA UNICA DEL TESORO</t>
  </si>
  <si>
    <t>00099021001 DEPOSITO DE EFECTIVO, DEPOSITANTE: FUNDACION BRIGADA MEDICA CUBANA, CONCEPTO: DEVOLUCION POR CONCEPTO DE MATENIMIENTO DE INMUEBLE CORRESPONDIENTE MES JUNIO, CUENTA DE DEPOSITO: CUENTA UNICA DEL TESORO</t>
  </si>
  <si>
    <t>00373024103 DEPOSITO DE EFECTIVO, DEPOSITANTE: PEDRO YANAHUAYA CATARI, CONCEPTO: DEVOLUCION DEL FONDO DE APOYO A LA PRODUCCION, CUENTA DE DEPOSITO: CUENTA UNICA DEL TESORO</t>
  </si>
  <si>
    <t>00099021001 DEPOSITO DE EFECTIVO, DEPOSITANTE: F.F. A.A. JESUS ALBERTO ALCON QUISPE, CONCEPTO: VIATICOS CUMBRE DEL GAS, CUENTA DE DEPOSITO: CUENTA UNICA DEL TESORO</t>
  </si>
  <si>
    <t>00132012005 DEPOSITO DE EFECTIVO, DEPOSITANTE: WILLIAM BALDERRAMA ANTEQUERA, CONCEPTO: DEVOLUCION FOMENTO A LAS EMPRESAS PRODUCTIVAS AZUCARBOL  174/2013, CUENTA DE DEPOSITO: CUENTA UNICA DEL TESORO</t>
  </si>
  <si>
    <t>00132012005 DEPOSITO DE EFECTIVO, DEPOSITANTE: MARCO ANTONIO FLORES REINAGA, CONCEPTO: DEVOLUCION, CUENTA DE DEPOSITO: CUENTA UNICA DEL TESORO</t>
  </si>
  <si>
    <t>00099021001 DEPOSITO DE EFECTIVO, DEPOSITANTE: CLAUDIA UREÑA ZAMBRANA-TCP, CONCEPTO: DEVOLUCION DE VIATICOS MAGISTRADA JULIA ELIZABETH CORNEJO GALLARDO PREVENTIVO 504, CUENTA DE DEPOSITO: CUENTA UNICA DEL TESORO</t>
  </si>
  <si>
    <t>00526012001 DEPOSITO DE EFECTIVO, DEPOSITANTE: CARLOS VASQUEZ FERNANDEZ, CONCEPTO: DEVOLUCION DE VIATICOS, CUENTA DE DEPOSITO: CUENTA UNICA DEL TESORO</t>
  </si>
  <si>
    <t>00580012001 DEPOSITO DE EFECTIVO, DEPOSITANTE: DEPOSITOS ADUANEROS BOLIVIANOS, CONCEPTO: REVERSION SERVICIO TELEFONIA JUNIO PREV-383/18, CUENTA DE DEPOSITO: CUENTA UNICA DEL TESORO</t>
  </si>
  <si>
    <t>00099021001 DEP.DE CHEQ.AJENOS,RET.DE CAM.,CONCEPTO: SANCHEZ SEA HILDA ROSARIO,DEP.: BANCO UNION  S.A. , PROCEDENCIA: BANCO UNION S.A., CHEQUE: 158101, FECHA DE EMISION:20/07/2018</t>
  </si>
  <si>
    <t>00020031101 DEPOSITO DE EFECTIVO, DEPOSITANTE: RODMY FREDDY PARY TITO, CONCEPTO: REVERSION PROTECCION Y VIGILANCIA ( MISICUNI ), CUENTA DE DEPOSITO: CUENTA UNICA DEL TESORO</t>
  </si>
  <si>
    <t>00099021001 DEPOSITO DE EFECTIVO, DEPOSITANTE: RAUL OMAR BALDERRAMA GOMEZ, CONCEPTO: REVERSION COMBUSTIBLE MES DICIEMBRE 2017, CUENTA DE DEPOSITO: CUENTA UNICA DEL TESORO</t>
  </si>
  <si>
    <t>00099021001 DEPOSITO DE EFECTIVO, DEPOSITANTE: JULIA ELIZABETH AZAEDA TRINO, CONCEPTO: DOBLE PERCEPCION, CUENTA DE DEPOSITO: CUENTA UNICA DEL TESORO</t>
  </si>
  <si>
    <t>00526012001 DEPOSITO DE EFECTIVO, DEPOSITANTE: ALEXANDRO SARSURI FLORES BOLIVIA TV, CONCEPTO: DEVOLUCION VIATICOS VIAJE A CUBA, CUENTA DE DEPOSITO: CUENTA UNICA DEL TESORO</t>
  </si>
  <si>
    <t>00099021001 DEPOSITO DE EFECTIVO, DEPOSITANTE: BORIS MONTAÑO LOPEZ, CONCEPTO: POR DEVOLUCION DE SUELDO, CUENTA DE DEPOSITO: CUENTA UNICA DEL TESORO</t>
  </si>
  <si>
    <t>00099021001 DEPOSITO DE EFECTIVO, DEPOSITANTE: ERIKA ARAOZ RIOJA, CONCEPTO: POR DEVOLUCION DE SUELDO, CUENTA DE DEPOSITO: CUENTA UNICA DEL TESORO</t>
  </si>
  <si>
    <t>A:00373024105 DESEMBOLSO DE RECURSOS AL FONDO DE DESARROLLO INDIGENA PARA PROGRAMAS Y/O PROYECTOS DE LOS GOBIERNOS AUTONOMOS MUNICIPALES S/G SOLICITUD DEL FDI CITE: FDI/DGE/EXT/Nº 335, 346 Y 348/2018 E INFORME MEFP/VTCP/DGPOT/INF/Nº85/2018. H.R. 6-21640-R; 6-21639-R Y 6-21803-R.</t>
  </si>
  <si>
    <t>'COBRO DE'||UTILES DE ESCRITORIO POR EL COMPROBANTE CONTABLE NRO. 0927582 DE LA FECHA, SEGÚN CORREO ELECTRÓNICO DE YPFB DE F. 23/01/2018. DEBITO DE LA LIBRETA 00513022001 YPFB - OPERACIONES.</t>
  </si>
  <si>
    <t>'COBRO DE'||UTILES DE ESCRITORIO POR EL COMPROBANTE CONTABLE NRO. 0927591 DE LA FECHA, SEGÚN CORREO ELECTRÓNICO DE YPFB DE F. 23/01/2018. DEBITO DE LA LIBRETA 00513022001 YPFB - OPERACIONES.</t>
  </si>
  <si>
    <t>00099021001 DEPOSITO DE EFECTIVO, DEPOSITANTE: CATTY JANET LOURDES SANJINES LEMUZ, CONCEPTO: DOBLE PERCEPCION, CUENTA DE DEPOSITO: CUENTA UNICA DEL TESORO</t>
  </si>
  <si>
    <t>00373024103 DEPOSITO DE EFECTIVO, DEPOSITANTE: PROD.DE CITRICOS Y BANANO CENTRAL 16 DE JULIO, CONCEPTO: DEVOLUCION DE FONDOS DE FDI-CIERRE PROYECTOS VIGENTES TRANSFERIDOS POR EL FDPPIOYCC, CUENTA DE DEPOSITO: CUENTA UNICA DEL TESORO</t>
  </si>
  <si>
    <t>00585012002 DEPOSITO DE EFECTIVO, DEPOSITANTE: AGENCIA BOLIVIANA ESPACIAL - ABE- JUAN R. QUISPE, CONCEPTO: DEVOLUCION DE FONDOS, CUENTA DE DEPOSITO: CUENTA UNICA DEL TESORO</t>
  </si>
  <si>
    <t>00099021001 DEPOSITO DE EFECTIVO, DEPOSITANTE: ARTURO J. FERNANDEZ PEÑA, CONCEPTO: DEVOLUCION DOBLE PERCEPCION SENASIR 2DO DEP., CUENTA DE DEPOSITO: CUENTA UNICA DEL TESORO</t>
  </si>
  <si>
    <t>00378012002 DEPOSITO DE EFECTIVO, DEPOSITANTE: MARCO ANTONIO USNAYO E., CONCEPTO: DEVOLUCION PREVENTIVO N° 341, CUENTA DE DEPOSITO: CUENTA UNICA DEL TESORO</t>
  </si>
  <si>
    <t>00373024103 DEPOSITO DE EFECTIVO, DEPOSITANTE: APOYO A LA PROD DE OVINOS CANTON V. MACAMACA, CONCEPTO: DEVOLUCION DE SALDOS E INTERESES, CUENTA DE DEPOSITO: CUENTA UNICA DEL TESORO</t>
  </si>
  <si>
    <t>00099021001 DEPOSITO DE EFECTIVO, DEPOSITANTE: DELIA AMANDA QUISBERT POMA, CONCEPTO: DEVOLUCION DE SALDOS NO EJECUTADOS, CUENTA DE DEPOSITO: CUENTA UNICA DEL TESORO</t>
  </si>
  <si>
    <t>00598019201 DEPOSITO DE EFECTIVO, DEPOSITANTE: GIMENA SCHMIDT, CONCEPTO: SALDO DE FONDO EN AVANCE, CUENTA DE DEPOSITO: CUENTA UNICA DEL TESORO</t>
  </si>
  <si>
    <t>00099021001 DEPOSITO DE EFECTIVO, DEPOSITANTE: MONICA PATRICIA SEA ARAMAYO, CONCEPTO: REGULARIZACION POR TOPE SALARIAL FEB-17 A DIC-17, CUENTA DE DEPOSITO: CUENTA UNICA DEL TESORO</t>
  </si>
  <si>
    <t>00099021001 DEPOSITO DE EFECTIVO, DEPOSITANTE: ISAAC QUECAÑA SURCO, CONCEPTO: REVERSION DE BOLETA DE HABER MENSUAL DE ABRIL / 2018, CUENTA DE DEPOSITO: CUENTA UNICA DEL TESORO</t>
  </si>
  <si>
    <t>00099021001 DEPOSITO DE EFECTIVO, DEPOSITANTE: RAM-2 "BOLIVAR", CONCEPTO: DEVOLUCION DE COMBUSTIBLE, CUENTA DE DEPOSITO: CUENTA UNICA DEL TESORO</t>
  </si>
  <si>
    <t>00099021001 DEP.DE CHEQ.AJENOS,RET.DE CAM.,CONCEPTO: INTURIAS GUEVARA JOSE,DEP.: BANCO UNION S.A. , PROCEDENCIA: BANCO UNION S.A., CHEQUE: 158102, FECHA DE EMISION:23/07/2018</t>
  </si>
  <si>
    <t>00099021001 DEP.DE CHEQ.AJENOS,RET.DE CAM.,CONCEPTO: INTURIAS GUEVARA JOSE,DEP.: BANCO UNION S.A. , PROCEDENCIA: BANCO UNION S.A., CHEQUE: 158104, FECHA DE EMISION:23/07/2018</t>
  </si>
  <si>
    <t>NUMERO DE LIBRETA CUT: 00099021001 OPERACIÓN E18 TRANSFERENCIA DEL SISTEMA FINANCIERO POR CUENTA DE TERCEROS A LA CUT Devolucion pagos en exceso Gobierno autonomo departamental de La Paz Libreta Nro 00099021001 TGN recursos ordinarios</t>
  </si>
  <si>
    <t>||REGULARIZACIÓN DE NUESTRA OPERACIÓN NRO. 0927177 DE F. 13/07/2018 EN ATENCIÓN A NOTA DEL CENTRO NACIONAL DE ENFERMEDADES TROPICALES "CENETROP", CITE' CEN.DIR.EXT.330/2018 DE F. 16/07/2018 RECIBIDA EN LA FECHA (HRE-TGL-11275) P/CTA. INSTITUT NATIONAL DE LA SANTE ET; LIBRETA 00046188001 MS-CENETROP ZIKALLIANCE.</t>
  </si>
  <si>
    <t>||REGULARIZACIÓN DE NUESTRA OPERACIÓN NRO. 0927177 DE F. 13/07/2018 EN ATENCIÓN A NOTA DEL CENTRO NACIONAL DE ENFERMEDADES TROPICALES "CENETROP", CITE' CEN.DIR.EXT.330/2018 DE F. 16/07/2018 RECIBIDA EN LA FECHA (HRE-TGL-11275) DEBITO DE LA LIBRETA 00046181101 MS-MINISTERIO DE SALUD CENETROP; COBRO UTILES DE ESCRITORIO.</t>
  </si>
  <si>
    <t>PROVISION DE FONDOS A SOLICITUD DE YACIMIENTOS PETROLIFEROS FISCALES BOLIVIANOS SEGUN SOLICITUD YPFB-0184-2018 REF: PAGO TRANS GN MI FIRME E INTERRUMPIBLE JUNIO 2018 GASORIENTE BOLIVIANO LTDA LIB. 00513012007 YPFB - RECURSOS NACIONALIZACIÓN</t>
  </si>
  <si>
    <t>TRANSFERENCIA RECIBIDA DEL EXTERIOR SEGÚN MENSAJES SWIFT Nos. 10264-10253 (REM.EXT.) DE FECHA 23-07-2018 POR DESEMBOLSO DE CAF PRÉSTAMO CFA009660 PAV KM25TARATA-ANZALDO-R.CAINE SOLICITUD DE DESEMBOLSO NRO. 4 LIBRETA N° 00291012002 ABC-RECURSOS PROPIOS REF.: UTILES DE ESCRITORIO</t>
  </si>
  <si>
    <t>00597019202 DEPOSITO DE EFECTIVO, DEPOSITANTE: AISATEC SRL, CONCEPTO: REGULARICACION DE MULTA, CUENTA DE DEPOSITO: CUENTA UNICA DEL TESORO</t>
  </si>
  <si>
    <t>00526012001 DEPOSITO DE EFECTIVO, DEPOSITANTE: JORGE ROBERTO PAREDES PEREZ - BOLIVIA TV, CONCEPTO: DEVOLUCION PASAJES, CUENTA DE DEPOSITO: CUENTA UNICA DEL TESORO</t>
  </si>
  <si>
    <t>00598019201 DEPOSITO DE EFECTIVO, DEPOSITANTE: MARCELO RUIZ QUINTANILLA, CONCEPTO: DEPÓSITO SOBRANTE DE FONDOS EN AVANCE, CUENTA DE DEPOSITO: CUENTA UNICA DEL TESORO</t>
  </si>
  <si>
    <t>00099021001 DEPOSITO DE EFECTIVO, DEPOSITANTE: ANA DORCAS NATUSCH DE FLORES, CONCEPTO: RENTA DERECHO HABIENTE, CUENTA DE DEPOSITO: CUENTA UNICA DEL TESORO</t>
  </si>
  <si>
    <t>00099021001 DEPOSITO DE EFECTIVO, DEPOSITANTE: MILTON ARNOLDO VILLARROEL CESPEDES, CONCEPTO: DEVOLUCION POR COMISION DEL SERVICIO, CUENTA DE DEPOSITO: CUENTA UNICA DEL TESORO</t>
  </si>
  <si>
    <t>00099021001 DEPOSITO DE EFECTIVO, DEPOSITANTE: CARLOS ALARCON, CONCEPTO: DEVOLUCION CARGO A CUENTA, CUENTA DE DEPOSITO: CUENTA UNICA DEL TESORO</t>
  </si>
  <si>
    <t>00099021001 DEPOSITO DE EFECTIVO, DEPOSITANTE: CACERES GARCIA FELIPE LADISLAO, CONCEPTO: DEVOLUCION DE VIATICO, CUENTA DE DEPOSITO: CUENTA UNICA DEL TESORO</t>
  </si>
  <si>
    <t>00099021001 DEPOSITO DE EFECTIVO, DEPOSITANTE: IGOR MAMANI HUAYLLANI, CONCEPTO: REVERSION, CUENTA DE DEPOSITO: CUENTA UNICA DEL TESORO</t>
  </si>
  <si>
    <t>00099021001 DEPOSITO DE EFECTIVO, DEPOSITANTE: ALEX ORTIZ, CONCEPTO: DEVOLUCION SUELDO JUNIO 2018, CUENTA DE DEPOSITO: CUENTA UNICA DEL TESORO</t>
  </si>
  <si>
    <t>00099021001 DEPOSITO DE EFECTIVO, DEPOSITANTE: LABIBE SELINE CHAVEZ, CONCEPTO: DEVOLUCION SUELDO MAYO  2018, CUENTA DE DEPOSITO: CUENTA UNICA DEL TESORO</t>
  </si>
  <si>
    <t>00099021001 DEPOSITO DE EFECTIVO, DEPOSITANTE: LABIBE SELINE CHAVEZ, CONCEPTO: DEVOLUCION SUELDO ABRIL 2018, CUENTA DE DEPOSITO: CUENTA UNICA DEL TESORO</t>
  </si>
  <si>
    <t>00099021001 DEPOSITO DE EFECTIVO, DEPOSITANTE: HUMBERTO CAMACHO DELGADILLO, CONCEPTO: DEVOLUCION SUELDO ABRIL 2018, CUENTA DE DEPOSITO: CUENTA UNICA DEL TESORO</t>
  </si>
  <si>
    <t>00099021001 DEPOSITO DE EFECTIVO, DEPOSITANTE: LUISA ELVIRA PAREDES CONDORI, CONCEPTO: EFECTIVO DE DEVOLUCION DE ESCALAFON AL MERITO DEL MES ENERO- FEBRERO- MARZO-ABRIL-MAYO, CUENTA DE DEPOSITO: CUENTA UNICA DEL TESORO</t>
  </si>
  <si>
    <t>00373024103 DEPOSITO DE EFECTIVO, DEPOSITANTE: EZEQUIEL MAMANI CUTY REPRESENTANTE LEGAL 2DA ZONA, CONCEPTO: GASTOS NO EJECUTADOS, CUENTA DE DEPOSITO: CUENTA UNICA DEL TESORO</t>
  </si>
  <si>
    <t>00099021001 DEPOSITO DE EFECTIVO, DEPOSITANTE: YAQUELIN VEGA LIRA, CONCEPTO: DEVOLUCION DE SUELDO JUNIO, CUENTA DE DEPOSITO: CUENTA UNICA DEL TESORO</t>
  </si>
  <si>
    <t>00598019201 DEPOSITO DE EFECTIVO, DEPOSITANTE: GIMENA SCHMIDT, CONCEPTO: SOBRANTE DE FONDOS EN AVANCE, CUENTA DE DEPOSITO: CUENTA UNICA DEL TESORO</t>
  </si>
  <si>
    <t>00099021001 DEP.DE CHEQ.AJENOS,RET.DE CAM.,CONCEPTO: DEPÓSITO DE BAJA MEDICA - INCAPACIDAD TEMPORAL,DEP.: UNIDAD DE INVESTIGACIONES FINANCIERAS - U.I.F. , PROCEDENCIA: BANCO UNION S.A., CHEQUE: 27734, FECHA DE EMISION:13/07/2018</t>
  </si>
  <si>
    <t>00099021001 DEP.DE CHEQ.AJENOS,RET.DE CAM.,CONCEPTO: DEPÓSITO DE BAJA MEDICA - INCAPACIDAD TEMPORAL,DEP.: UNIDAD DE INVESTIGACIONES FINANCIERAS - U.I.F. , PROCEDENCIA: BANCO UNION S.A., CHEQUE: 28112, FECHA DE EMISION:13/07/2018</t>
  </si>
  <si>
    <t>00099021001 DEP.DE CHEQ.AJENOS,RET.DE CAM.,CONCEPTO: DEVOLUCION DE PASAJES  CTA.10000004670267,DEP.: MIN.DE MEDIO AMBIENTE Y AGUA , PROCEDENCIA: BANCO UNION S.A., CHEQUE: 964, FECHA DE EMISION:10/07/2018</t>
  </si>
  <si>
    <t>00099021001 DEP.DE CHEQ.AJENOS,RET.DE CAM.,CONCEPTO: PAGO DE SINIESTRO POR PERDIDA DE UNA LAPTOP,DEP.: ASEGURADORA FORTALEZA S.A. , PROCEDENCIA: BANCO NACIONAL DE BOLIVIA S.A., CHEQUE: 6692, FECHA DE EMISION:17/07/2018</t>
  </si>
  <si>
    <t>00513182001 DEP.DE CHEQ.AJENOS,RET.DE CAM.,CONCEPTO: REVERSION DE SALDOS AFECTANDO LA LIBRETA 00513182001,DEP.: EFRAIN OSORIO NADIR KARLA GUZMAN ZENTENO , PROCEDENCIA: BANCO UNION S.A., CHEQUE: 9521, FECHA DE EMISION:25/06/2018</t>
  </si>
  <si>
    <t>COBRO COSTOS DE PAPELERIA SEGUN TRANSFERENCIA DEL EXTERIOR POR ORDEN DE HERCO COMBUSTIBLES S.A. REF.: CONTRATO DE CONDENSADO DE GAS 40/18 LIB. 00513062001 YPFB-OPERACIONES PLANTA DE SEPARACION DE LIQUIDOS RIO GRANDE</t>
  </si>
  <si>
    <t>NUMERO DE LIBRETA CUT: 03420102001 OPERACIÓN E18 TRANSFERENCIA DEL SISTEMA FINANCIERO POR CUENTA DE TERCEROS A LA CUT TRANSFERENCIA DE RECURSOS DEL FIDEICOMISO AEVIVIENDA</t>
  </si>
  <si>
    <t>COBRO COSTOS DE PAPELERIA POR REGULARIZACION DE TRANSFERENCIA DEL EXTERIOR POR ORDEN DE PETROBRAS BOLIVIA S.A. LIB. 00513012007 YPFB - RECURSOS NACIONALIZACIÓN</t>
  </si>
  <si>
    <t>VENTA DE DIVISAS CON TRANSFERENCIA DE FONDOS A SOLICITUD DE MINISTERIO DE MEDIO AMBIENTE Y AGUA SEGUN SOLICITUD 5500 REF: DEVOLUCION DE SALDOS NO UTILIZADOS DEL CONVENIO DE COOPERACION TECNICA NO REEMBOLSABLE ATN-OC -14205-BO DE DONACION EXTERNA DEL BID SEGUN INFORME TECNICO INF MMAYA DGP UGII NR LIB. 00099021001 TGN-RECURSOS ORDINARIOS (3987)</t>
  </si>
  <si>
    <t>'COBRO DE'||UTILES DE ESCRITORIO POR EL COMPROBANTE CONTABLE NRO. 0927957 DE LA FECHA, SEGÚN CORREO ELECTRÓNICO DE YPFB DE F. 23/01/2018. DEBITO DE LA LIBRETA 00513022001 YPFB  OPERACIONES.</t>
  </si>
  <si>
    <t>00020031101 DEPOSITO DE EFECTIVO, DEPOSITANTE: PAULO HUMBERTO MURILLO BOTELLO, CONCEPTO: DEVOLUCION DE VIATICOS, CUENTA DE DEPOSITO: CUENTA UNICA DEL TESORO</t>
  </si>
  <si>
    <t>00526012001 DEPOSITO DE EFECTIVO, DEPOSITANTE: BOLIVIA TV-FREDDY ESPRELLA ROJAS, CONCEPTO: DEVOLUCION DE PASAJES, CUENTA DE DEPOSITO: CUENTA UNICA DEL TESORO</t>
  </si>
  <si>
    <t>00099021001 DEPOSITO DE EFECTIVO, DEPOSITANTE: MINISTERIO DE LA PRESIDENCIA UE-FNSE, CONCEPTO: DEVOLUCION DE SALDO POR SERVICIO DE AMPLIFICACION, CUENTA DE DEPOSITO: CUENTA UNICA DEL TESORO</t>
  </si>
  <si>
    <t>00099021001 DEPOSITO DE EFECTIVO, DEPOSITANTE: REGINA MONTERO, CONCEPTO: PREVENTIVO 305, CUENTA DE DEPOSITO: CUENTA UNICA DEL TESORO</t>
  </si>
  <si>
    <t>00099021001 DEPOSITO DE EFECTIVO, DEPOSITANTE: REGINA MONTERO, CONCEPTO: PREVENTIVO 303, CUENTA DE DEPOSITO: CUENTA UNICA DEL TESORO</t>
  </si>
  <si>
    <t>00099021001 DEPOSITO DE EFECTIVO, DEPOSITANTE: CLAUDIA VILLEGAS CONDE, CONCEPTO: PREVENTIVO 1282, CUENTA DE DEPOSITO: CUENTA UNICA DEL TESORO</t>
  </si>
  <si>
    <t>00099021001 DEPOSITO DE EFECTIVO, DEPOSITANTE: RENE MARTINEZ CALLAHUANCA, CONCEPTO: DEVOLUCION DE UN DIA VIATICOS CORRESPONDIENTE AL  21/06/2018, CUENTA DE DEPOSITO: CUENTA UNICA DEL TESORO</t>
  </si>
  <si>
    <t>00373024103 DEPOSITO DE EFECTIVO, DEPOSITANTE: CIPRIANO MAMANI QUISPE, CONCEPTO: DEVOLUCION DE INTERESES, CUENTA DE DEPOSITO: CUENTA UNICA DEL TESORO</t>
  </si>
  <si>
    <t>00592012001 DEPOSITO DE EFECTIVO, DEPOSITANTE: ELIAS VIDAURRE, CONCEPTO: ND 179254 (SEGUNDA CUOTA), CUENTA DE DEPOSITO: CUENTA UNICA DEL TESORO</t>
  </si>
  <si>
    <t>00099021001 DEPOSITO DE EFECTIVO, DEPOSITANTE:  MIGUEL ANGEL ZAMBRANA VALENCIA, CONCEPTO: REVERSION POR CONCEPTO DE PASAJES, CUENTA DE DEPOSITO: CUENTA UNICA DEL TESORO</t>
  </si>
  <si>
    <t>00099021001 DEPOSITO DE EFECTIVO, DEPOSITANTE: YAMIL MARCELO FARFAN, CONCEPTO: PREVENTIVO 1148, CUENTA DE DEPOSITO: CUENTA UNICA DEL TESORO</t>
  </si>
  <si>
    <t>00099021001 DEPOSITO DE EFECTIVO, DEPOSITANTE: YAMIL MARCELO FARFAN, CONCEPTO: PREVENTIVO  1149, CUENTA DE DEPOSITO: CUENTA UNICA DEL TESORO</t>
  </si>
  <si>
    <t>00099021001 DEPOSITO DE EFECTIVO, DEPOSITANTE: DAVID FLORES, CONCEPTO: PREVENTIVO 1037, CUENTA DE DEPOSITO: CUENTA UNICA DEL TESORO</t>
  </si>
  <si>
    <t>00099021001 DEPOSITO DE EFECTIVO, DEPOSITANTE: DAVID FLORES, CONCEPTO: PREVENTIVO 1036, CUENTA DE DEPOSITO: CUENTA UNICA DEL TESORO</t>
  </si>
  <si>
    <t>00099021001 DEP.DE CHEQ.AJENOS,RET.DE CAM.,CONCEPTO: PAGO DE REEMBOLSO POR SUBSIDIO DE ENFERMEDAD COMUN POR EL MES DE MAYO 2018,DEP.: CAJA DE SALUD DE LA BANCA PRIVADA , PROCEDENCIA: BANCO NACIONAL DE BOLIVIA S.A., CHEQUE: 6896411, FECHA DE EMISION:17/07/2018</t>
  </si>
  <si>
    <t>00099021001 DEP.DE CHEQ.AJENOS,RET.DE CAM.,CONCEPTO: PAGO POR REEMBOLSO DE BAJAS MEDICAS DE ENFERMEDAD COMUN Y MATERNIDAD POR MES DE MAYO 2018,DEP.: CAJA DE SALUD DE LA BANCA PRIVADA , PROCEDENCIA: BANCO NACIONAL DE BOLIVIA S.A., CHEQUE: 6896414, FECHA DE EMISIO</t>
  </si>
  <si>
    <t>00099021001 DEP.DE CHEQ.AJENOS,RET.DE CAM.,CONCEPTO: VILLCA HUARACHI HENRY,DEP.: BANCO UNION S.A. , PROCEDENCIA: BANCO UNION S.A., CHEQUE: 158105, FECHA DE EMISION:25/07/2018</t>
  </si>
  <si>
    <t>00035011105 DEP.DE CHEQ.AJENOS,RET.DE CAM.,CONCEPTO: REEMBOLSO POR SUBSIDIOS POR INCAPACIDAD TEMPORAL PERIODO ABRIL/18 UNIDAD CALIFIC. DE AÑOS DE SERV.,DEP.: CAJA BANCARIA ESTATAL DE SALUD</t>
  </si>
  <si>
    <t>00099021001 DEP.DE CHEQ.AJENOS,RET.DE CAM.,CONCEPTO: BAJA POR INCAPACIDAD TEMPORAL DEL MES DE MAYO DE 2018,DEP.: AISEM , PROCEDENCIA: BANCO UNION S.A., CHEQUE: 28108, FECHA DE EMISION:13/07/2018</t>
  </si>
  <si>
    <t>00099021001 DEP.DE CHEQ.AJENOS,RET.DE CAM.,CONCEPTO: BAJA POR INCAPACIDAD TEMPORAL DEL MES DE ABRIL 2018,DEP.: AISEM , PROCEDENCIA: BANCO UNION S.A., CHEQUE: 27736, FECHA DE EMISION:13/07/2018</t>
  </si>
  <si>
    <t>PROVISION DE FONDOS A SOLICITUD DE YACIMIENTOS PETROLIFEROS FISCALES BOLIVIANOS SEGUN SOLICITUD YPFB-0186-2018 REF: PAGO TRANS GN MI INTERRUMPIBLE CHIQ MUTUN REDES DE GAS YACUSES JUNIO 2018 GAS TRANSBOLIVIANO SA LIB. 00513012007 YPFB - RECURSOS NACIONALIZACIÓN</t>
  </si>
  <si>
    <t>VENTA DE DIVISAS CON TRANSFERENCIA DE FONDOS A SOLICITUD DE EMPRESA PUBLICA PRODUCTIVA CARTONES DE BOLIVIA-CARTONBOL SEGUN SOLICITUD 5509 REF: TRANSFERENCIA DE RECURSOS AL BCB, PARA LA EMPRESA PG PAPER COMPANY LTD. POR LA ADQUISICION DE PAPEL WITE TOP VIRGEN, PARA LA PRODUCCION DE CARTON CORRUGADO, LIB. 00576012001 CARTONBOL</t>
  </si>
  <si>
    <t>VENTA DE DIVISAS CON TRANSFERENCIA DE FONDOS A SOLICITUD DE EMPRESA PUBLICA PRODUCTIVA CARTONES DE BOLIVIA-CARTONBOL SEGUN SOLICITUD 5510 REF: TRANSFERENCIA DE RECURSOS AL BCB PARA LA EMPRESA INTERLOG CHILE POR LA COMPRA DE PAPEL TEST LINER, DEL PROCESO CB/RPCD/SE/084/2018, AUTORIZADO SEGUN HOJA DE LIB. 00576012001 CARTONBOL</t>
  </si>
  <si>
    <t>||REGISTRO COBRO COMISION AVISO ENMIENDA CARTA DE CREDITO STANDBY BS220.- Y EMISION CBTE. CONTABLE BS50.- REF.: 40LI-G80326-PJEH (BCB: SB-R-2018-05) A/F YPFB S/G SWIFT 10365 ADJUNTO LIB. 00513012007 YPFB- RECURSOS DE NACIONALIZACION REF.: COMISION AVISO SBLC 40LI-G80326-PJEH</t>
  </si>
  <si>
    <t>||REGISTRO COBRO COMISION AVISO ENMIENDA CARTA DE CREDITO STANDBY BS220.-Y EMISION COMP.CONTABLE BS50.-REF.:241829/14/01328 (BCB:SB-R-2014-07) A/F Y.P.F.B.,S/G SWIFT 10341,24/07/18. LIB.00513012007 YPFB-RECURSOS NACIONALIZACION REF.:COMISIONES AVISO ENMIENDA SBLC 241829/14/01328</t>
  </si>
  <si>
    <t>00099021001 DEPOSITO DE EFECTIVO, DEPOSITANTE: ANTONIO ARANDA ANDRADE, CONCEPTO: DOBLE PERCEPCION, CUENTA DE DEPOSITO: CUENTA UNICA DEL TESORO</t>
  </si>
  <si>
    <t>00099021001 DEPOSITO DE EFECTIVO, DEPOSITANTE: ALIANZA COMPAÑIA DE SEGUROS Y REASEGUROS SA, CONCEPTO: DEVOLUCIONDE POLIZA MUNDI SALUD NUMERO 27007891, CUENTA DE DEPOSITO: CUENTA UNICA DEL TESORO</t>
  </si>
  <si>
    <t>00099021001 DEPOSITO DE EFECTIVO, DEPOSITANTE: MIN OBRAS PUBLICAS SERVICIOS Y VIVIENDAS, CONCEPTO: SERVICIO DE AGUA POTABLE MES DE MAYO 2018 EDIFICIO EX CONAVI, CUENTA DE DEPOSITO: CUENTA UNICA DEL TESORO</t>
  </si>
  <si>
    <t>00099021001 DEPOSITO DE EFECTIVO, DEPOSITANTE: MARY LUZ CABRERA QUISPE, CONCEPTO: REVERSION TOTAL DE BOLETA DE HABER MENSUAL DEL MES DE ENERO DE 2016, CUENTA DE DEPOSITO: CUENTA UNICA DEL TESORO</t>
  </si>
  <si>
    <t>00099021001 DEPOSITO DE EFECTIVO, DEPOSITANTE: MIN DE OBRAS PUBLICAS SERVICIOS Y VIVIENDAS, CONCEPTO: SERVICIO DE AGUA POTABLE MES DE JUNIO 2018 EDIFICIO  EX CONAVI, CUENTA DE DEPOSITO: CUENTA UNICA DEL TESORO</t>
  </si>
  <si>
    <t>00099021001 DEPOSITO DE EFECTIVO, DEPOSITANTE: MARY LUZ CABRERA QUISPE, CONCEPTO: REVERSION TOTAL DE BOLETA DE HABER MENSUAL DEL MES DE DICIEMBRE 2015, CUENTA DE DEPOSITO: CUENTA UNICA DEL TESORO</t>
  </si>
  <si>
    <t>00099021001 DEPOSITO DE EFECTIVO, DEPOSITANTE: CARMEN WILLMA CABALLERO MENDOZA, CONCEPTO: REVERSION RETROACTIVO HASTA ABRIL 2018, CUENTA DE DEPOSITO: CUENTA UNICA DEL TESORO</t>
  </si>
  <si>
    <t>00099021001 DEPOSITO DE EFECTIVO, DEPOSITANTE: CARMEN WILMA CABALLERO MENDOZA, CONCEPTO: REVERSION HABER ABRIL 2018, CUENTA DE DEPOSITO: CUENTA UNICA DEL TESORO</t>
  </si>
  <si>
    <t>00016011101 DEPOSITO DE EFECTIVO, DEPOSITANTE: MAGDA LAURA FLORES, CONCEPTO: DEVOLUCION, CUENTA DE DEPOSITO: CUENTA UNICA DEL TESORO</t>
  </si>
  <si>
    <t>00373024103 DEPOSITO DE EFECTIVO, DEPOSITANTE: PROY. APOYO A LA PROD. DE OVINOS EN TIQUINA, CONCEPTO: DEVOLUCION DE SALDOS NO EJECUTADOS, CUENTA DE DEPOSITO: CUENTA UNICA DEL TESORO</t>
  </si>
  <si>
    <t>00373024103 DEPOSITO DE EFECTIVO, DEPOSITANTE: PROY. APOYO A LA PROD. DE OVINOS EN TIQUINA, CONCEPTO: DEVOLUCION DE INTERESES GENERADOS, CUENTA DE DEPOSITO: CUENTA UNICA DEL TESORO</t>
  </si>
  <si>
    <t>00099021001 DEPOSITO DE EFECTIVO, DEPOSITANTE: MARCELO MIGUEL SILVA MOLLINEDO CI. 3455361 LP, CONCEPTO: REGULARIZACION DEL TOPE MAXIMO SALARIAL PERIODO JULIO 2016-JULIO 2017, CUENTA DE DEPOSITO: CUENTA UNICA DEL TESORO</t>
  </si>
  <si>
    <t>00016011101 DEPOSITO DE EFECTIVO, DEPOSITANTE: MARIA VIRGINIA CACERES LOZA, CONCEPTO: DEVOLUCION DE CARGO A CUENTA, CUENTA DE DEPOSITO: CUENTA UNICA DEL TESORO</t>
  </si>
  <si>
    <t>00099021001 DEPOSITO DE EFECTIVO, DEPOSITANTE: MARCELO MIGUEL SILVA MOLLINEDO CI. 3455361 LP, CONCEPTO: REGULARIZACION DEL TOPE MAXIMO SALARIAL PERIODO ENERO 2016-JUNIO 2016, CUENTA DE DEPOSITO: CUENTA UNICA DEL TESORO</t>
  </si>
  <si>
    <t>00099021001 DEPOSITO DE EFECTIVO, DEPOSITANTE: ANGELICA ROCHA PONCE, CONCEPTO: DEVOLUCION DE SUELDOS Y SALARIOS, CUENTA DE DEPOSITO: CUENTA UNICA DEL TESORO</t>
  </si>
  <si>
    <t>00099021001 DEP.DE CHEQ.AJENOS,RET.DE CAM.,CONCEPTO: SALINAS AGUILA CARLOS MARTIN,DEP.: BANCO UNION S.A. , PROCEDENCIA: BANCO UNION S.A., CHEQUE: 158107, FECHA DE EMISION:26/07/2018</t>
  </si>
  <si>
    <t>00035031101 DEP.DE CHEQ.AJENOS,RET.DE CAM.,CONCEPTO: ALQUILER DE PARQUEO CAMPO FERIAL CHUQUIAGOMARKA JULIO 2018,DEP.: UNIDAD DE COORDINACION DE PROGRAMAS Y PROYECTOS , PROCEDENCIA: BANCO UNION S.A., CHEQUE: 1298, FECHA DE EMISION:24/07/2018</t>
  </si>
  <si>
    <t>00035031101 DEP.DE CHEQ.AJENOS,RET.DE CAM.,CONCEPTO: ALQUUILER DE PARQUEO CAMPO FERIAL CHUQUIAGO MARKA JULIO 2018,DEP.: UNIDAD DE COORDINACION DE PROGRAMAS Y PROYECTOS , PROCEDENCIA: BANCO UNION S.A., CHEQUE: 1299, FECHA DE EMISION:24/07/2018</t>
  </si>
  <si>
    <t>VENTA DE DIVISAS CON TRANSFERENCIA DE FONDOS A SOLICITUD DE MINISTERIO DE DEFENSA SEGUN SOLICITUD 5515 REF: DIR.GRAL.LOGISTICA-ADQUISICION IMPLEMENTOS PARA PERSONAL DE CUADROS DE LAS FF. AA.-ANEXOS: CONTRATO MODIFICATORIO MD-DGAJ.UAJ.CD. N. 28/17-INF.LEGAL 768/18-INF.TEC. DGL.UMB 26-27/18-INF.DGAA.U LIB. 00020011103 MINISTERIO DE DEFENSA - INGRESOS VARIOS</t>
  </si>
  <si>
    <t>VENTA DE DIVISAS A SOLICITUD DE YACIMIENTOS PETROLIFEROS FISCALES BOLIVIANOS SEGUN SOLICITUD 5519 REF: PAGO A EMPRESA BUREAU VERITAS ARGENTINA SA, FACTURA 21 PAGO CERTIFICADO 16, POR SERVICIO LA FISCALIZACION DE PRECOMISIONADO, COMISIONADO, ARRANQUE Y PRUEBA DE DESEMPENO DE LAS PLANTAS DE AMONIAC LIB. 00513022001 YPFB - "OPERACIONES"</t>
  </si>
  <si>
    <t>COBRO COSTOS DE PAPELERIA SEGUN TRANSFERENCIA DEL EXTERIOR POR ORDEN DE HERCO COMBUSTIBLES S.A. REF.: CONTRATO DE CONDENSADO DE GAS 41/18 LIB. 00513062001 YPFB-OPERACIONES PLANTA DE SEPARACION DE LIQUIDOS RIO GRANDE</t>
  </si>
  <si>
    <t>PROVISION DE FONDOS A SOLICITUD DE YACIMIENTOS PETROLIFEROS FISCALES BOLIVIANOS SEGUN SOLICITUD YPFB-0194-2018 REF: PAGO REGALIAS ABRIL 2018 TESORO GENERAL DE LA NACION LIB. 00099021001 TGN YPFB PARTICIPACION 6% PRODUCCIÓN BRUTA DE HIDROCARBUROS BOCA DE POZO</t>
  </si>
  <si>
    <t>PROVISION DE FONDOS A SOLICITUD DE YACIMIENTOS PETROLIFEROS FISCALES BOLIVIANOS SEGUN SOLICITUD YPFB-0187-2018 REF: PAGO IMPUESTO DIRECTO A LOS HIDROCARBUROS IDH PRODUCCION ABRIL 2018 LIB. 00513012007 YPFB - RECURSOS NACIONALIZACIÓN</t>
  </si>
  <si>
    <t>'TRANSFERENCIA DE FONDOS||S/G. CITE: MEFP/VTCP/DGCP/UODP-655/2018 DE LA FECHA, DEL MIN.DE ECONOMIA Y FINANZAS PUBLICAS.(HRE-TSO-3987), PAGO BTS EXTRABURSATIL - VENCIMIENTO 27 DE JULIO DE 2018 D.S. N° 1121 DE 11 DE ENERO DE 2012. DEBITO DE LA LIBRETA N° 00099021001 TGN-RECURSOS ORDINARIOS MN.</t>
  </si>
  <si>
    <t>00099021001 DEPOSITO DE EFECTIVO, DEPOSITANTE: GROVER LEONARDO CONDORI ROJAS, CONCEPTO: DEVOLUCION DE RETROACTIVO, CUENTA DE DEPOSITO: CUENTA UNICA DEL TESORO</t>
  </si>
  <si>
    <t>00099021001 DEPOSITO DE EFECTIVO, DEPOSITANTE: MISAEL RIVAS MALDONADO, CONCEPTO: REVERSION DE LA CUMBRE DEL GAS, CUENTA DE DEPOSITO: CUENTA UNICA DEL TESORO</t>
  </si>
  <si>
    <t>00099021001 DEPOSITO DE EFECTIVO, DEPOSITANTE: HABAD ROJAS MAMANI, CONCEPTO: DEVOLUCION DE PASAJE DE LA CUMBRE DEL GAS, CUENTA DE DEPOSITO: CUENTA UNICA DEL TESORO</t>
  </si>
  <si>
    <t>00099021001 DEPOSITO DE EFECTIVO, DEPOSITANTE: IVAN EDUARDO MAMANI ACUÑA, CONCEPTO: DEVOLUCION DE PASAJES DE LA CUMBRE DEL GAS, CUENTA DE DEPOSITO: CUENTA UNICA DEL TESORO</t>
  </si>
  <si>
    <t>00099021001 DEPOSITO DE EFECTIVO, DEPOSITANTE: RENE HINOJOSA OLIVERA, CONCEPTO: DEVOLUCION DE PASAJE DE LA CUMBRE DEL GAS, CUENTA DE DEPOSITO: CUENTA UNICA DEL TESORO</t>
  </si>
  <si>
    <t>00099021001 DEPOSITO DE EFECTIVO, DEPOSITANTE: FERNANDO CLEMENTE COCHI NINA, CONCEPTO: DEVOLUCION DE PASAJE DE LA CUMBRE DEL GAS, CUENTA DE DEPOSITO: CUENTA UNICA DEL TESORO</t>
  </si>
  <si>
    <t>00099021001 DEPOSITO DE EFECTIVO, DEPOSITANTE: MARVIN GEOVANNI CUEVAS RIZO, CONCEPTO: DEVOLUCION DE PASAJE DE LA CUMBRE DEL GAS, CUENTA DE DEPOSITO: CUENTA UNICA DEL TESORO</t>
  </si>
  <si>
    <t>00099021001 DEPOSITO DE EFECTIVO, DEPOSITANTE: ALBER NAASSON CASTRO TERRAZAS, CONCEPTO: DEVOLUCION DE PASAJE DE LA CUMBRE DEL GAS, CUENTA DE DEPOSITO: CUENTA UNICA DEL TESORO</t>
  </si>
  <si>
    <t>00099021001 DEPOSITO DE EFECTIVO, DEPOSITANTE: ERLAN JHONNY CASTRO ROJAS, CONCEPTO: DEVOLUCION DE PASAJE DE LA CUMBRE DEL GAS, CUENTA DE DEPOSITO: CUENTA UNICA DEL TESORO</t>
  </si>
  <si>
    <t>00099021001 DEPOSITO DE EFECTIVO, DEPOSITANTE: ISRAEL ROJAS VALVERDE, CONCEPTO: DEVOLUCION DE PASAJE DE LA CUMBRE DEL GAS, CUENTA DE DEPOSITO: CUENTA UNICA DEL TESORO</t>
  </si>
  <si>
    <t>00099021001 DEPOSITO DE EFECTIVO, DEPOSITANTE: VLADIMIR COSME HUANCA, CONCEPTO: DEVOLUCION DE PASAJE DE LA CUMBRE DEL GAS, CUENTA DE DEPOSITO: CUENTA UNICA DEL TESORO</t>
  </si>
  <si>
    <t>00099021001 DEPOSITO DE EFECTIVO, DEPOSITANTE: LENIN CRISTIAN FLORES LAMAS, CONCEPTO: DEVOLUCION DE PASAJE DE LA CUMBRE DEL GAS, CUENTA DE DEPOSITO: CUENTA UNICA DEL TESORO</t>
  </si>
  <si>
    <t>00099021001 DEPOSITO DE EFECTIVO, DEPOSITANTE: WILSON LUTHER MOSCOSO, CONCEPTO: DEVOLUCION DE PASAJE DE LA CUMBRE DEL GAS, CUENTA DE DEPOSITO: CUENTA UNICA DEL TESORO</t>
  </si>
  <si>
    <t>00099021001 DEPOSITO DE EFECTIVO, DEPOSITANTE: PAULO CRISTIAN CLAVEL ESTRADA, CONCEPTO: DEVOLUCION DE PASAJE DE LA CUMBRE DEL GAS, CUENTA DE DEPOSITO: CUENTA UNICA DEL TESORO</t>
  </si>
  <si>
    <t>00099021001 DEPOSITO DE EFECTIVO, DEPOSITANTE: CRISTHIAN MAURICIO SANCHEZ CALVO, CONCEPTO: DEVOLUCION DE PASAJE DE LA CUMBRE DEL GAS, CUENTA DE DEPOSITO: CUENTA UNICA DEL TESORO</t>
  </si>
  <si>
    <t>00099021001 DEPOSITO DE EFECTIVO, DEPOSITANTE: PABLO IBAÑEZ CUELLAR, CONCEPTO: DEVOLUCION DE PASAJE DE LA CUMBRE DEL GAS, CUENTA DE DEPOSITO: CUENTA UNICA DEL TESORO</t>
  </si>
  <si>
    <t>00099021001 DEPOSITO DE EFECTIVO, DEPOSITANTE: JORGE ARMANDO GARCIA SALVATIERRA, CONCEPTO: DEVOLUCION DE PASAJE DE LA CUMBRE DEL GAS, CUENTA DE DEPOSITO: CUENTA UNICA DEL TESORO</t>
  </si>
  <si>
    <t>00099021001 DEPOSITO DE EFECTIVO, DEPOSITANTE: JIMMY BARRERA ARELI, CONCEPTO: DEVOLUCION DE PASAJE DE LA CUMBRE DEL GAS, CUENTA DE DEPOSITO: CUENTA UNICA DEL TESORO</t>
  </si>
  <si>
    <t>00099021001 DEPOSITO DE EFECTIVO, DEPOSITANTE: JORGE LUIS BERNAL CONDORI, CONCEPTO: DEVOLUCION DE PASAJE DE LA CUMBRE DEL GAS, CUENTA DE DEPOSITO: CUENTA UNICA DEL TESORO</t>
  </si>
  <si>
    <t>00099021001 DEPOSITO DE EFECTIVO, DEPOSITANTE: ARIEL ROGER GALVEZ POMA, CONCEPTO: DEVOLUCION DE PASAJE DE LA CUMBRE DEL GAS, CUENTA DE DEPOSITO: CUENTA UNICA DEL TESORO</t>
  </si>
  <si>
    <t>00099021001 DEPOSITO DE EFECTIVO, DEPOSITANTE: MARVIN MONTAÑO TRIVEÑO, CONCEPTO: DEVOLUCION DE PASAJE DE LA CUMBRE DEL GAS, CUENTA DE DEPOSITO: CUENTA UNICA DEL TESORO</t>
  </si>
  <si>
    <t>00099021001 DEPOSITO DE EFECTIVO, DEPOSITANTE: RUBEN CALLISAYA AYALA, CONCEPTO: DEVOLUCION DE PASAJE DE LA CUMBRE DEL GAS, CUENTA DE DEPOSITO: CUENTA UNICA DEL TESORO</t>
  </si>
  <si>
    <t>00373024103 DEPOSITO DE EFECTIVO, DEPOSITANTE: MARCELINO TOLA MAMANI, CONCEPTO: DEVOLUCION DE PLATA DE FONDO INDIGENA, CUENTA DE DEPOSITO: CUENTA UNICA DEL TESORO</t>
  </si>
  <si>
    <t>00099021001 DEPOSITO DE EFECTIVO, DEPOSITANTE: DIEGO LUIS DELGADILLO ABASTO, CONCEPTO: REVERSION POR PASAJES DE ACUERDO A NORMAS DEL EJERCITO, CUENTA DE DEPOSITO: CUENTA UNICA DEL TESORO</t>
  </si>
  <si>
    <t>00099021001 DEPOSITO DE EFECTIVO, DEPOSITANTE: MARVIN CABRERA ARANDIA, CONCEPTO: REVERSION POR PASAJES DE ACUERDO A NORMAS DEL EJERCITO, CUENTA DE DEPOSITO: CUENTA UNICA DEL TESORO</t>
  </si>
  <si>
    <t>00155012001 DEPOSITO DE EFECTIVO, DEPOSITANTE: CARLOS JAVIER FERNANDEZ ESCOBAR, CONCEPTO: DEVOLUCION DE FONDOS EN AVANCE, CUENTA DE DEPOSITO: CUENTA UNICA DEL TESORO</t>
  </si>
  <si>
    <t>00526012001 DEPOSITO DE EFECTIVO, DEPOSITANTE: RAMIRO COAQUIRA RIVAS, CONCEPTO: DEVOLUCION DE PASAJE AEREO, CUENTA DE DEPOSITO: CUENTA UNICA DEL TESORO</t>
  </si>
  <si>
    <t>00099021001 DEPOSITO DE EFECTIVO, DEPOSITANTE: MARIO ORTUÑO ESCALERA, CONCEPTO: DEVOLUCION DE PASAJE DE LA CUMBRE DEL GAS, CUENTA DE DEPOSITO: CUENTA UNICA DEL TESORO</t>
  </si>
  <si>
    <t>00099021001 DEPOSITO DE EFECTIVO, DEPOSITANTE: SERGIO RUBENS ESPINOZA VACA, CONCEPTO: REVERSION DEL CARGO A CUENTA GESTION 2017/VIATICOS POR CUMBRE DEL GAS, CUENTA DE DEPOSITO: CUENTA UNICA DEL TESORO</t>
  </si>
  <si>
    <t>00099021001 DEPOSITO DE EFECTIVO, DEPOSITANTE: LUIS LANDAETA, CONCEPTO: DEVOLUCION HABERES, CUENTA DE DEPOSITO: CUENTA UNICA DEL TESORO</t>
  </si>
  <si>
    <t>00344012001 DEPOSITO DE EFECTIVO, DEPOSITANTE: IPELC, CONCEPTO: DEVOLUCION DE SALDOS DEL INFORME # 2, CUENTA DE DEPOSITO: CUENTA UNICA DEL TESORO</t>
  </si>
  <si>
    <t>00344012001 DEPOSITO DE EFECTIVO, DEPOSITANTE: IPELC, CONCEPTO: DEVOLUCION DE SALDOS DEL INFORME #3, CUENTA DE DEPOSITO: CUENTA UNICA DEL TESORO</t>
  </si>
  <si>
    <t>00576012002 DEPOSITO DE EFECTIVO, DEPOSITANTE: ANGELICA PETRONA QUILLA CRUZ, CONCEPTO: DIFERENCIAS DE SALDOS DE ALMACENES, CUENTA DE DEPOSITO: CUENTA UNICA DEL TESORO</t>
  </si>
  <si>
    <t>00292012001 DEPOSITO DE EFECTIVO, DEPOSITANTE: VIAS BOLIVIA, CONCEPTO: DEVOLUCION DE PAGO EN DEMASIA AGUINALDO POR KAREN CONDORI, CUENTA DE DEPOSITO: CUENTA UNICA DEL TESORO</t>
  </si>
  <si>
    <t>TRANSFERENCIA RECIBIDA DEL EXTERIOR SEGÚN MENSAJES SWIFT Nos. 10585-10584 (REM.EXT.) DE FECHA 27-07-2018 POR DESEMBOLSO DE CAF PRÉSTAMO CFA009277 CONST.CARR.SAN BORJA-S.IGNACIO SOLICITUD DE DESEMBOLSO NRO. 7 LIBRETA N° 00291012002 ABC-RECURSOS PROPIOS REF.: UTILES DE ESCRITORIO</t>
  </si>
  <si>
    <t>COBRO COSTOS DE PAPELERIA SEGUN TRANSFERENCIA DEL EXTERIOR POR ORDEN DE GAS TOTAL S.A. REF:ANTICIPO DE IMPORTACION MES DE JULIO LIB. 00513062001 YPFB-OPERACIONES PLANTA DE SEPARACION DE LIQUIDOS RIO GRANDE</t>
  </si>
  <si>
    <t>'COBRO DE'||UTILES DE ESCRITORIO POR EL COMPROBANTE CONTABLE NRO. 0927297 DE LA FECHA, SEGÚN CORREO ELECTRÓNICO DE YPFB DE F. 23/01/2018. DEBITO DE LA LIBRETA 00513022001 YPFB  OPERACIONES.</t>
  </si>
  <si>
    <t>VENTA DE DIVISAS CON TRANSFERENCIA DE FONDOS A SOLICITUD DE MINISTERIO DE LA PRESIDENCIA SEGUN SOLICITUD 5526 REF: DIVISAS USD 53,581.49 PAGO A AIRBUS HELICOPTERS CONO SUR S.A POR ADQUISICION REPUESTOS, LUBRICANTES, ENVIO PARA AERONAVE FAB 754, SEGUN FACTURAS 882 Y 905 PAGO BANCO BBVA URUGUAY S.A. C LIB. 00099021001 TGN-RECURSOS ORDINARIOS (3987)</t>
  </si>
  <si>
    <t>'TRANSFERENCIA DE FONDOS||S/G. CITE: MEFP/VTCP/DGCP/UODP-658/2018 DE LA FECHA, DEL MIN.DE ECONOMIA Y FINANZAS PUBLICAS.(HRE-TSO-4001), PAGO BTS EXTRABURSATIL - VENCIMIENTO 29 Y 30 DE JULIO DE 2018 D.S. N° 1121 DE 11 DE ENERO DE 2012. DEBITO DE LA LIBRETA N° 00099021001 TGN-RECURSOS ORDINARIOS MN.</t>
  </si>
  <si>
    <t>COBRO COSTOS DE PAPELERIA SEGUN TRANSFERENCIA DEL EXTERIOR POR ORDEN DE GAS CORONA S A E C A REF.: ANTICIPO SEGUN CONTRATO YPFB DLG LIB. 00513062001 YPFB-OPERACIONES PLANTA DE SEPARACION DE LIQUIDOS RIO GRANDE</t>
  </si>
  <si>
    <t>VENTA DE DIVISAS CON TRANSFERENCIA DE FONDOS A SOLICITUD DE MINISTERIO DE LA PRESIDENCIA SEGUN SOLICITUD 5525 REF: DIVISAS USD 8,190.00 PAGO A HONEYWELL POR RENOVACION SUSCRIPCION ANUAL DEL SERVICIO GDC CENTRO GLOBAL DE DATOS PARA AERONAVE FAB 001, SEGUN INVOICE 49A47480, PAGO A JP MORGAN CHASE BANK LIB. 00099021001 TGN-RECURSOS ORDINARIOS (3987)</t>
  </si>
  <si>
    <t>'TRANSFERENCIA DE FONDOS||S/G. NOTA CITE: MH/VTCP/DGT/UO/OB N°1844/2008 DE F.21-10-2008 DEL MIN.DE HACIENDA S/G. DETALLE ADJUNTO. DEBITO DE LA LIBRETA NO.00099021001, REPOSICION UTILES DE ESCRITORIO.</t>
  </si>
  <si>
    <t>00130012002 DEPOSITO DE EFECTIVO, DEPOSITANTE: ING RENATO CAZON CHACON, CONCEPTO: DEVOLUCION POR CONCEPTO DE PASAJES A LA CIUDAD DE ORURO, CUENTA DE DEPOSITO: CUENTA UNICA DEL TESORO</t>
  </si>
  <si>
    <t>00099021001 DEPOSITO DE EFECTIVO, DEPOSITANTE: LUIS FERNANDO TORREZ QUISBERT, CONCEPTO: DEVOLUCION, CUENTA DE DEPOSITO: CUENTA UNICA DEL TESORO</t>
  </si>
  <si>
    <t>00099021001 DEPOSITO DE EFECTIVO, DEPOSITANTE: MARINA MORALES VDA. DE GOMEZ, CONCEPTO: REVERSION DE BOLETA DE HABER MENSUAL, CUENTA DE DEPOSITO: CUENTA UNICA DEL TESORO</t>
  </si>
  <si>
    <t>00099021001 DEPOSITO DE EFECTIVO, DEPOSITANTE: GENARO IGNACIO GONZALES C.I. 3001338 CBBA, CONCEPTO: DEVOLUCION DE HABERES, CUENTA DE DEPOSITO: CUENTA UNICA DEL TESORO</t>
  </si>
  <si>
    <t>00373024103 DEPOSITO DE EFECTIVO, DEPOSITANTE: SEBASTIAN CONDORI MACHUCA, CONCEPTO: DEVOLUCION AL FONDO INDIGENA, CUENTA DE DEPOSITO: CUENTA UNICA DEL TESORO</t>
  </si>
  <si>
    <t>00099021001 DEPOSITO DE EFECTIVO, DEPOSITANTE: LUIS MIGUEL MOLLO ALONZO, CONCEPTO: REVERSION DE PASAJES, CUENTA DE DEPOSITO: CUENTA UNICA DEL TESORO</t>
  </si>
  <si>
    <t>00099021001 DEPOSITO DE EFECTIVO, DEPOSITANTE: AMALIA ROSARIO ZAPATA FLORES, CONCEPTO: PAGO DE DEUDA, CUENTA DE DEPOSITO: CUENTA UNICA DEL TESORO</t>
  </si>
  <si>
    <t>00099021001 DEPOSITO DE EFECTIVO, DEPOSITANTE: PATRICIA LUNA CUSI-SEDES, CONCEPTO: DEVOLUCION DE ESCALAFON AL MERITO, CUENTA DE DEPOSITO: CUENTA UNICA DEL TESORO</t>
  </si>
  <si>
    <t>00046181101 DEP.DE CHEQ.AJENOS,RET.DE CAM.,CONCEPTO: REVERSION DE FONDOS ( PAGO APROVEEDORES),DEP.: MINISTERIO DE SALUD , PROCEDENCIA: BANCO UNION S.A., CHEQUE: 12637, FECHA DE EMISION:24/07/2018</t>
  </si>
  <si>
    <t>00099021001 DEP.DE CHEQ.AJENOS,RET.DE CAM.,CONCEPTO: LEON VELASQUEZ ELSA,DEP.: BANCO UNION S.A. , PROCEDENCIA: BANCO UNION S.A., CHEQUE: 158111, FECHA DE EMISION:30/07/2018</t>
  </si>
  <si>
    <t>00099021001 DEP.DE CHEQ.AJENOS,RET.DE CAM.,CONCEPTO: SANTELICES MIRIAM GLORIA GONZALES DE,DEP.: BANCO UNION S.A. , PROCEDENCIA: BANCO UNION S.A., CHEQUE: 158115, FECHA DE EMISION:30/07/2018</t>
  </si>
  <si>
    <t>00099021001 DEP.DE CHEQ.AJENOS,RET.DE CAM.,CONCEPTO: DEVOLUCION DE PASAJES REALIZADOS POR LA AGENCIA DE VIAJES BOLTUR PSJ GABRIEL FERNANDO CALDERON,DEP.: MIN DE RELACIONES EXTERIORES , PROCEDENCIA: BANCO UNION S.A., CHEQUE: 1242, FECHA DE EMISION:27/07/2018</t>
  </si>
  <si>
    <t>PROVISION DE FONDOS A SOLICITUD DE YACIMIENTOS PETROLIFEROS FISCALES BOLIVIANOS SEGUN SOLICITUD YPFB-0200-2018 REF: PAGO SERV FIRME DE TRANS GN JUNIO 2018 YPFB TRANSIERRA SA LIB. 00513012007 YPFB - RECURSOS NACIONALIZACIÓN</t>
  </si>
  <si>
    <t>PROVISION DE FONDOS A SOLICITUD DE YACIMIENTOS PETROLIFEROS FISCALES BOLIVIANOS SEGUN SOLICITUD YPFB-0198-2018 REF: PAGO SERV TRANS INTERRUMPIBLE PARA EL TRANS GN JUNIO 2018 YPFB TRANSIERRA SA LIB. 00513012007 YPFB - RECURSOS NACIONALIZACIÓN</t>
  </si>
  <si>
    <t>PROVISION DE FONDOS A SOLICITUD DE YACIMIENTOS PETROLIFEROS FISCALES BOLIVIANOS SEGUN SOLICITUD YPFB-0202-2018 REF: PAGO SERV TRANS GN MI FIRME E INTERRUMPIBLE Y ME FIRME JUNIO 2018 YPFB TRANSPORTE SA LIB. 00513012007 YPFB - RECURSOS NACIONALIZACIÓN</t>
  </si>
  <si>
    <t>VENTA DE DIVISAS A SOLICITUD DE YACIMIENTOS PETROLIFEROS FISCALES BOLIVIANOS SEGUN SOLICITUD 5545 REF: PAGO A SAMSUNG ENGINEERING SA POR SERVICIO DE OPERACION Y MANTENIMIENTO ASISTIDO DE AMONIACO UREA QUINTA ADENDA ABRIL 2018 LIB. 00513062001 YPFB-OPERACIONES PLANTA DE SEPARACION DE LIQUIDOS RIO GRANDE</t>
  </si>
  <si>
    <t>A:00041014101 Débito Automático por contraparte del GAM Riberalta, correspondiente al Convenio Intergubernativo suscrito entre el Ministerio de Desarrollo Productivo y Economía Plural y el GAM Riberalta, programa “Educación con Revolución Tecnológica”.</t>
  </si>
  <si>
    <t>TRANSFERENCIA RECIBIDA DEL EXTERIOR SEGÚN MENSAJES SWIFT Nos. 10708-10698 (REM.EXT.) DE FECHA 30-07-2018 POR DESEMBOLSO DE CAF PRÉSTAMO CFA008340 CONST.DOBLEVIA MONTERO-CRISTAL SOLICITUD DE DESEMBOLSO NRO. 23 LIBRETA N° 00291012002 ABC-RECURSOS PROPIOS REF.: UTILES DE ESCRITORIO</t>
  </si>
  <si>
    <t>||REGISTRO COBRO COMISION TRANSFERENCIA AL EXTERIOR 0,10% S/USD630.000.- REEMB.GTOS DE COMUNICACION BS220.- Y EMISION DE CBTE. CONTABLE BS50.- EN COMPLEMENTO A CBTE. ADJUNTO DE LA FECHA CGO. LIB. N°00513012004LBP-YPFB UNICOMERCIAL REF.: COM. PAGO CARTA DE CREDITO I-2017-013</t>
  </si>
  <si>
    <t>||REGULARIZACIÓN DE NUESTRA OPERACIÓN NRO. 0928475 DE LA FECHA, EN ATENCIÓN A CORREO ELECTRÓNICO DE LA AGENCIA BOLIVIANA ESPACIAL. A LA LIBRETA 00585012002 ABE - VENTA DE SERVICIOS DE COMUNICACIÓN; P/CTA. PEKASAT SE.</t>
  </si>
  <si>
    <t>COBRO COSTOS DE PAPELERIA POR REGULARIZACION DE TRANSFERENCIA DEL EXTERIOR POR ORDEN DE PETROLEO BRASILEIRO S.A. LIB. 00513012004 LBP-YPFB-UNICOMERCIAL (4030005415/1-2188907)</t>
  </si>
  <si>
    <t>COBRO COSTOS DE PAPELERIA POR REGULARIZACION DE TRANSFERENCIA DEL EXTERIOR POR ORDEN DE PETROLEO BRASILEIRO S.A. PETROBRAS LIB. 00513012004 LBP-YPFB-UNICOMERCIAL (4030005415/1-2188907)</t>
  </si>
  <si>
    <t>A:00373024105 DESEMBOLSO DE RECURSOS AL FONDO DE DESARROLLO INDIGENA PARA PROGRAMAS Y/O PROYECTOS DE LOS GOBIERNOS AUTONOMOS MUNICIPALES S/G SOLICITUD DEL FDI CITE: FDI/DGE/EXT/Nº 355, 356, 357 Y 358/2018 E INFORME MEFP/VTCP/DGPOT/INF/Nº86/2018. H.R. 6-22305-R; 6-22304-R; 6-22301-R Y 6-22426-R.</t>
  </si>
  <si>
    <t>00099021001 DEPOSITO DE EFECTIVO, DEPOSITANTE: JUAN CARLOS FERNANDEZ COLQUE, CONCEPTO: DEVOLUCION POR TOPE SALARIAL DE LA GESTION 2017, CUENTA DE DEPOSITO: CUENTA UNICA DEL TESORO</t>
  </si>
  <si>
    <t>00373024103 DEPOSITO DE EFECTIVO, DEPOSITANTE: FONDO INDIGENA, CONCEPTO: CIERRE DE PROYECTO DEL FONDO INDIGENA, CUENTA DE DEPOSITO: CUENTA UNICA DEL TESORO</t>
  </si>
  <si>
    <t>00099021001 DEPOSITO DE EFECTIVO, DEPOSITANTE: JOSE LUIS MONZON, CONCEPTO: DEVOLUCION DE PASAJES TERRESTRES NO UTILIZADOS, CUENTA DE DEPOSITO: CUENTA UNICA DEL TESORO</t>
  </si>
  <si>
    <t>00099021001 DEPOSITO DE EFECTIVO, DEPOSITANTE: LEIDY EMILIA MAMANI ROJAS, CONCEPTO: REVERSION, CUENTA DE DEPOSITO: CUENTA UNICA DEL TESORO</t>
  </si>
  <si>
    <t>00099021001 DEPOSITO DE EFECTIVO, DEPOSITANTE: ELIA ROSARIO AYLLON MIRANDA, CONCEPTO: DEVOLUCION DE PAGO DE HABERES POR AUDITORIA ESPECIAL AL PERSONAL QUE PRESTO SERV EN CNS GESTION 2010, CUENTA DE DEPOSITO: CUENTA UNICA DEL TESORO</t>
  </si>
  <si>
    <t>00099021001 DEPOSITO DE EFECTIVO, DEPOSITANTE: KARNINCIC FIGUEREDO ERICK J., CONCEPTO: REVERSION PAS AJES PREV N° 8918,1/17 DE CARGO DE CUENTA, CUENTA DE DEPOSITO: CUENTA UNICA DEL TESORO</t>
  </si>
  <si>
    <t>00099021001 DEPOSITO DE EFECTIVO, DEPOSITANTE: ADAMO ESCOBAR FERNANDEZ DG FELCN, CONCEPTO: DEP POR CONCEPTO DE DEVOLUCION DE VIATICOS SR. ADAMO ESCOBAR FERNANDEZ C-31 N°56 GESTION 2017, CUENTA DE DEPOSITO: CUENTA UNICA DEL TESORO</t>
  </si>
  <si>
    <t>00099021001 DEPOSITO DE EFECTIVO, DEPOSITANTE: QUISPE ATAHUACHI JUAN HELJAR, CONCEPTO: REVERSION DE PASAJES POR EL FORO DEL GAS GESTION 2017  P - 6648, CUENTA DE DEPOSITO: CUENTA UNICA DEL TESORO</t>
  </si>
  <si>
    <t>00287102007 DEP.DE CHEQ.AJENOS,RET.DE CAM.,CONCEPTO: DEVOLUCION DIFERENCIAS PROY. "CONSTRUCCION U.E. GERARDO REYES" CTTO. FPS-BEN-4780 PLANILLA 2,DEP.: FPS-OF. CENTRAL , PROCEDENCIA: BANCO UNION S.A., CHEQUE: 317, FECHA DE EMISION:25/07/2018</t>
  </si>
  <si>
    <t>00099021001 DEP.DE CHEQ.AJENOS,RET.DE CAM.,CONCEPTO: DEP. DE BAJA MEDICA-INCAPACIDAD TEMPORAL,DEP.: UNIDAD DE INVESTIGACIONES FINANCIERAS , PROCEDENCIA: BANCO UNION S.A., CHEQUE: 28160, FECHA DE EMISION:18/07/2018</t>
  </si>
  <si>
    <t>00099021001 DEP.DE CHEQ.AJENOS,RET.DE CAM.,CONCEPTO: DEVOLUCION DE SALDOS NO EJECUTADOS,DEP.: PROGRAMA NACIONAL DE POSTALFABETIZACION , PROCEDENCIA: BANCO UNION S.A., CHEQUE: 5627, FECHA DE EMISION:30/07/2018</t>
  </si>
  <si>
    <t>00099021001 DEP.DE CHEQ.AJENOS,RET.DE CAM.,CONCEPTO: DEVOLUCION AL MINISTERIO DE RELACIONES EXTERIORES,DEP.: CAJA BANCARIA ESTATAL DE SALUD , PROCEDENCIA: BANCO UNION S.A., CHEQUE: 28159, FECHA DE EMISION:18/07/2018</t>
  </si>
  <si>
    <t>VENTA DE DIVISAS A SOLICITUD DE YACIMIENTOS PETROLIFEROS FISCALES BOLIVIANOS SEGUN SOLICITUD 5561 REF: PAGO A SAMSUNG ENGINEERING SA POR SERVICIO DE OPERACION Y MANTENIMIENTO ASISTIDO DE AMONIACO UREA QUINTA ADENDA MAYO 2018 LIB. 00513062001 YPFB-OPERACIONES PLANTA DE SEPARACION DE LIQUIDOS RIO GRANDE</t>
  </si>
  <si>
    <t>VENTA DE DIVISAS A SOLICITUD DE YACIMIENTOS PETROLIFEROS FISCALES BOLIVIANOS SEGUN SOLICITUD 5563 REF: PAGO A SAMSUNG ENGINEERING SA POR EL SERVICIO DE OPERACION Y MATENIMIENTO ASISTIDO AMPLIADO PARA LA PLANTA AMONIACO UREA SEXTA ADENDA MARZO 2018 LIB. 00513062001 YPFB-OPERACIONES PLANTA DE SEPARACION DE LIQUIDOS RIO GRANDE</t>
  </si>
  <si>
    <t>NUMERO DE LIBRETA CUT: 00513012008 OPERACIÓN E18 TRANSFERENCIA DEL SISTEMA FINANCIERO POR CUENTA DE TERCEROS A LA CUT TRANSFERENCIA PAGO DE DIVIDENDOS YPFB BSOLICITUD YPFB REFINACION SA</t>
  </si>
  <si>
    <t>TRANSFERENCIA DE FONDOS AL EXTERIOR A SOLICITUD DE AGENCIA BOLIVIANA DE ENERGIA SEGUN SOLICITUD 5552 REF: PAGO A SALT POR EL SEGUNDO POR EL SERVICIO EN LA ELABORACION DE LA LINEA BASE RADIOLOGICA AMBIENTAL PARA EL CENTRO DE INVESTIGACION Y DESARROLLO EN TECNOLOGIA Y SU AREA DE INFLUENCIA DE LA ABE LIB. 00099021001 TGN-RECURSOS ORDINARIOS (3987)</t>
  </si>
  <si>
    <t>'COBRO DE'||UTILES DE ESCRITORIO POR EL COMPROBANTE CONTABLE NRO.0928644 DE LA FECHA, SEGÚN CORREO ELECTRÓNICO DE YPFB DE F. 23/01/2018. DEBITO DE LA LIBRETA 00513022001 YPFB  OPERACIONES.</t>
  </si>
  <si>
    <t>A:00373024105 DESEMBOLSO DE RECURSOS AL FONDO DE DESARROLLO INDÍGENA PARA PROGRAMAS Y/O PROYECTOS DE LOS GOBIERNOS AUTÓNOMOS MUNICIPALES S/G SOLICITUD DEL FDI CITE: FDI/DGE/EXT/Nº 359/2018 E INFORME MEFP/VTCP/DGPOT/INF/Nº87/2018. H.R. 6-22617-R.</t>
  </si>
  <si>
    <t>TRANSFERENCIA DE FONDOS AL EXTERIOR A SOLICITUD DE TESORO GENERAL DE LA NACION SEGUN SOLICITUD 5328 REF: PAGO A LA SECRETARIA GENERAL IBEROAMERICANA (SEGIB), POR CONCEPTO DE MEMBRESIA POR EUR3.640,47, SEGUN SOLICITUD VRE-DGRM-CS-101/2018. EQUIVALENTES 4.254,97 USD LIB. 00099021001 TGN-RECURSOS ORDINARIOS (3987) POR DIFERENCIAL CAMBIARIO</t>
  </si>
  <si>
    <t>TRANSFERENCIA DE FONDOS AL EXTERIOR A SOLICITUD DE TESORO GENERAL DE LA NACION SEGUN SOLICITUD 5327 REF: PAGO A LA ORGANIZACION DE LAS NACIONES UNIDAS PARA LA AGRICULTURA Y LA ALIMENTACION (FAO), POR CONCEPTO DE MEMBRESIA POR EUR22.585,38, SEGUN SOLICITUD VRE-DGRM-CS-81/2018. EQUIVALENTES 26.397,73 LIB. 00099021001 TGN-RECURSOS ORDINARIOS (3987) POR DIFERENCIAL CAMBIARIO</t>
  </si>
  <si>
    <t>TRANSFERENCIA DE FONDOS AL EXTERIOR A SOLICITUD DE TESORO GENERAL DE LA NACION SEGUN SOLICITUD 5329 REF: PAGO A LA OPAQ (OPAQ), POR CONCEPTO DE MEMBRESIA POR EUR7.923,00, SEGUN SOLICITUD VRE-DGRM-CS-95/2018. EQUIVALENTES 9.260,38 USD LIB. 00099021001 TGN-RECURSOS ORDINARIOS (3987) POR DIFERENCIAL CAMBIARIO</t>
  </si>
  <si>
    <t>TRANSFERENCIA DE FONDOS AL EXTERIOR A SOLICITUD DE TESORO GENERAL DE LA NACION SEGUN SOLICITUD 5330 REF: PAGO A LA ORGANIZACION MUNDIAL DEL TURISMO (OMT), POR CONCEPTO DE MEMBRESIA POR EUR35.134,00, SEGUN SOLICITUD VRE-DGRM-CS-113/2018. EQUIVALENTES 41.064,53 USD LIB. 00099021001 TGN-RECURSOS ORDINARIOS (3987) POR DIFERENCIAL CAMBIARIO</t>
  </si>
  <si>
    <t>TRANSFERENCIA DE FONDOS AL EXTERIOR A SOLICITUD DE TESORO GENERAL DE LA NACION SEGUN SOLICITUD 5331 REF: PAGO AL INSTITUTO ITALO LATINOAMERICANO (IILA), POR CONCEPTO DE MEMBRESIA POR EUR2.933,08, SEGUN SOLICITUD VRE-DGRM-CS-96/2018. EQUIVALENTES 3.428,18 USD LIB. 00099021001 TGN-RECURSOS ORDINARIOS (3987) POR DIFERENCIAL CAMBIARIO</t>
  </si>
  <si>
    <t>TRANSFERENCIA DE FONDOS AL EXTERIOR A SOLICITUD DE TESORO GENERAL DE LA NACION SEGUN SOLICITUD 5314 REF: REF. BO-CONT18, PAGO A LA ORGANIZACION DE LAS NACIONES UNIDAS PARA LA EDUCACION, LA CIENCIA Y LA CULTURA (UNESCO), POR CONCEPTO DE MEMBRESIA POR EUR16.002,00, SEGUN SOLICITUD VRE-DGRM-CS-102/2018 LIB. 00099021001 TGN-RECURSOS ORDINARIOS (3987) POR DIFERENCIAL CAMBIARIO</t>
  </si>
  <si>
    <t>TRANSFERENCIA DE FONDOS AL EXTERIOR A SOLICITUD DE TESORO GENERAL DE LA NACION SEGUN SOLICITUD 5325 REF: PAGO AL CENTRO INTERNACIONAL DE ESTUDIOS PARA LA CONSERVACION Y LA RESTAURACION DE LOS BIENES CULTURALES (ICCROM), POR CONCEPTO DE MEMBRESIA POR EUR443,00, SEGUN SOLICITUD VRE-DGRM-CS-90/2018. EQ LIB. 00099021001 TGN-RECURSOS ORDINARIOS (3987) POR DIFERENCIAL CAMBIARIO</t>
  </si>
  <si>
    <t>AJUSTE COMPLEMENTARIO POR REVALORIZACION SALDOS DE ACTIVOS DE RESERVA Y OBLIGACIONES MONEDA EXTRANJERA (DOLARES) Saldo MO = -788058433.95 ;Bs/Mo: 6.86000000000 ;Saldo Bs: -5406080856.89</t>
  </si>
  <si>
    <t>||REGULARIZACIÓN DE NUESTRA OPERACIÓN NRO. 0926127 DE F. 02.07.2018. EN ATENCIÓN A NOTA DE YLB, CITE YLB-GEE: 0636/2018 DE F. 29.06.2018 RECIBIDA EN F.6.07.2018 (HRE-TSO-10007). P/CTA DE FERTILIZANTES DEL SUR SAC ., LIBRETA 00597012001, RECURSOS ESPECÍFICOS YLB.</t>
  </si>
  <si>
    <t>De: 00099021001 Transferencia que realizamos a solicitud del Fondo de Desarrollo del Sistema Financiero y de Apoyo al Sector Productivo mediante nota CITE: FSF-DFGC-NE-1865/2018 y de acuerdo a las notas internas MEFP/VPCF/DGCF/UCCF Nos. 40</t>
  </si>
  <si>
    <t>AJUSTE COMPLEMENTARIO POR REVALORIZACION SALDOS DE ACTIVOS DE RESERVA Y OBLIGACIONES MONEDA EXTRANJERA (DOLARES) Saldo MO = -793804065.11 ;Bs/Mo: 6.86000000000 ;Saldo Bs: -5445495886.66</t>
  </si>
  <si>
    <t>AJUSTE COMPLEMENTARIO POR REVALORIZACION SALDOS DE ACTIVOS DE RESERVA Y OBLIGACIONES MONEDA EXTRANJERA (DOLARES) Saldo MO = -780391247.87 ;Bs/Mo: 6.86000000000 ;Saldo Bs: -5353483960.40</t>
  </si>
  <si>
    <t>AJUSTE COMPLEMENTARIO POR REVALORIZACION SALDOS DE ACTIVOS DE RESERVA Y OBLIGACIONES MONEDA EXTRANJERA (DOLARES) Saldo MO = -766604177.99 ;Bs/Mo: 6.86000000000 ;Saldo Bs: -5258904661.00</t>
  </si>
  <si>
    <t>AJUSTE COMPLEMENTARIO POR REVALORIZACION SALDOS DE ACTIVOS DE RESERVA Y OBLIGACIONES MONEDA EXTRANJERA (DOLARES) Saldo MO = -771846123.20 ;Bs/Mo: 6.86000000000 ;Saldo Bs: -5294864405.14</t>
  </si>
  <si>
    <t>AJUSTE COMPLEMENTARIO POR REVALORIZACION SALDOS DE ACTIVOS DE RESERVA Y OBLIGACIONES MONEDA EXTRANJERA (DOLARES) Saldo MO = -770360786.96 ;Bs/Mo: 6.86000000000 ;Saldo Bs: -5284674998.54</t>
  </si>
  <si>
    <t>AJUSTE COMPLEMENTARIO POR REVALORIZACION SALDOS DE ACTIVOS DE RESERVA Y OBLIGACIONES MONEDA EXTRANJERA (DOLARES) Saldo MO = -765091731.75 ;Bs/Mo: 6.86000000000 ;Saldo Bs: -5248529279.80</t>
  </si>
  <si>
    <t>TRANSFERENCIA RECIBIDA DEL EXTERIOR SEGÚN MENSAJES SWIFT Nos. 10671 - 10660 (REM.EXT.) DE FECHA 30-07-2018 POR DESEMBOLSO DE BID PRÉSTAMO 3699/BL-BO REQ 00007 BO OPS0201833018A LIBRETA N° 00287104317 FPS-US-BID 3699/BL-BO PROG.NAL. DE RIEGO-PRONAREC III</t>
  </si>
  <si>
    <t>AJUSTE COMPLEMENTARIO POR REVALORIZACION SALDOS DE ACTIVOS DE RESERVA Y OBLIGACIONES MONEDA EXTRANJERA (DOLARES) Saldo MO = -763653724.22 ;Bs/Mo: 6.86000000000 ;Saldo Bs: -5238664548.14</t>
  </si>
  <si>
    <t>De: 00099014102 A:00201032001 DE: 00099014102 A: 00201032001 TRANSFERENCIA A SOLICITUD DE ADEMAF CON NOTA CITE: ADEMAF/DAF/UFI/NE N°315/2018, POR LA DEVOLUCION DE APORTES PATRONALES Y LABORALES DE LA AFP PREVISION Y PROVIVIENDA, DE ACUERD</t>
  </si>
  <si>
    <t>De: 00099014102 A:00572012001 DEVOLUCIÓN DE RECUPERACIONES DE RECLAMOS DE ACREEDORES A FAVOR DE EMAPA GESTIÓN 2017, S/G NOTA CITE:CAR/EMAPA/GG/GAF/UF/AC Nº 0007/2018, Y PROCEDIMIENTO CITE: MEFP/VPCF/DGCF/UCCF Nº 693/2018 Y MEFP/VTCP/DGPOT/U</t>
  </si>
  <si>
    <t>De: 00523012001 A:00081141101 Transferencia a solicitud de la UL-ECOBOL mediante nota CITE:ULE/DESP.No 0272/2018, y proedimiento MEFP-VPCF-DGCF-UCCF N°802-2018, en el marco del D.S. 3495 de 1-03-2018 (H.R. 6-19135-R</t>
  </si>
  <si>
    <t>De: 00099018010 A:00291038002 TRASPASO DE RECURSOS A SOLICITUD DEL MINISTERIO DE PLANIFICACIÓN DEL DESARROLLO S/G NOTA CITE: MDP/VIPFE/DGGFE/UAP-001739/2018, DESEMBOLSO UAP/026/2018 CIF UAP/JAP-1278/2016, PROYECTO "CONSTRUCCIÓN DE PUENTES C</t>
  </si>
  <si>
    <t>De: 00099018013 A:00291038002 TRASPASO DE RECURSOS A SOLICITUD DEL MINISTERIO DE PLANIFICACIÓN DEL DESARROLLO S/G NOTA CITE: MDP/VIPFE/DGGFE/UAP-001739/2018, DESEMBOLSO UAP/026/2018 CIF UAP/JAP-1278/2016, PROYECTO "CONSTRUCCIÓN DE PUENTES C</t>
  </si>
  <si>
    <t>De: 00099018002 A:00291038002 TRASPASO DE RECURSOS A SOLICITUD DEL MINISTERIO DE PLANIFICACIÓN DEL DESARROLLO S/G NOTA CITE: MDP/VIPFE/DGGFE/UAP-001739/2018, DESEMBOLSO UAP/026/2018 CIF UAP/JAP-1278/2016, PROYECTO "CONSTRUCCIÓN DE PUENTES C</t>
  </si>
  <si>
    <t>00201032001</t>
  </si>
  <si>
    <t>00081141101</t>
  </si>
  <si>
    <t>De: 00066047002 A:00081017007 DE: 00066047002 A: 00081017007 TRANSFERENCIA A SOLICITUD DE MPD CON NOTA CITE: MPD/VIPFE/DGPP/UP-000498/2018, POR SUPERVISION DE ESTUDIO “SISTEMA DE DISTRIBUCION DE TRAFICO VEHICULAR EN LA CEJA DE EL ALTO” – C</t>
  </si>
  <si>
    <t>De: 00066047002 A:00081017006 TRANSFERENCIA DE RECURSOS PARA LA CONSTRUCCIÓN AEROPUERTO DE SAN BORJA S/G SOLICITUD DEL MINISTERIO DE PLANIFICACIÓN DEL DESARROLLO CITE: MPD/VIPFE/DGPP/UP-000525/2018, HR 6-20822-R.</t>
  </si>
  <si>
    <t>De: 00076011101 A:00099021001 Débito Automático según nota CITE: MEFP/VTCP/DGCP/UF-65/2018, informe Técnico MEFP/VTCP/DGCP/UF-56/2017 de la Dir. Gral. de Crédito Público, Inf. Legal MEFP/DGAJ/UAJ/No.168/2017 de la Dir. Gral. Asuntos Jurídic</t>
  </si>
  <si>
    <t>De: 00066047002 A:00081017006 De: 00066047002 A: 00081017006 TRANSFERENCIA DE RECURSOS PARA LA CONSTRUCCION DE AEROPUERTO REYES S/G SOLICITUD DEL MINISTERIO DE PLANIFICACION DEL DESARROLLO CITE: MPD/VIPFE/DGPP/UP-000524/2018, H.R.6-20821-R</t>
  </si>
  <si>
    <t>00078027001</t>
  </si>
  <si>
    <t>De: 00078027001 A:00085017001 TRANSFERENCIA A SOLICITUD DEL MINISTERIO DE HIDROCARBUROS CON NOTA CITE: MHE-03192-DGAA-0360/2018, EN EL MARCO DEL DECRETO SUPREMO N° 3058 DEL 22 DE ENERO DE 2017, QUE CREA EL MINISTERIO DE ENERGIAS (H.R. 6-21</t>
  </si>
  <si>
    <t>00078011101</t>
  </si>
  <si>
    <t>De: 00078011101 A:00099021001 De: 00078011101 A: 00099021001 TRASPASO DE RECURSOS A SOLICITUD DEL MINISTERIO DE HIDROCARBUROS S/G NOTA CITE: MH/03326-DGAA-0371/2018, POR LA DEVOLUCION DE FONDOS EN CUSTODIA, (H.R. 6-22306-R).</t>
  </si>
  <si>
    <t>00081017007</t>
  </si>
  <si>
    <t>00081017006</t>
  </si>
  <si>
    <t>00085017001</t>
  </si>
  <si>
    <t>TCR</t>
  </si>
  <si>
    <t>Transferencia de Cuentas Recaudadoras de la EBP</t>
  </si>
  <si>
    <t xml:space="preserve">• Se debe coordinar con la Dirección General de Contabilidad Fiscal, el relacionamiento matricial, con base a los conceptos detallados en el Instructivo de la Cuenta Bancaria y el presupuesto de recursos de la gestión vigente. </t>
  </si>
  <si>
    <t xml:space="preserve">TCR Transferencia de Cuentas Recaudadoras de la EBP
</t>
  </si>
  <si>
    <t>• Corresponden a Tranferencias de recursos de Cuentas Fiscales de Tipo Recaudadora de la Entidad Bancaria Pública, pendientes de reguliarizacion  en las Cuentas Únicas del Tesoro.</t>
  </si>
  <si>
    <t>O16451000002</t>
  </si>
  <si>
    <t>O16451030002</t>
  </si>
  <si>
    <t>O16451340002</t>
  </si>
  <si>
    <t>O16451420002</t>
  </si>
  <si>
    <t>O16450280002</t>
  </si>
  <si>
    <t>O16450390002</t>
  </si>
  <si>
    <t>O16450780002</t>
  </si>
  <si>
    <t>O16452480002</t>
  </si>
  <si>
    <t>O16452570002</t>
  </si>
  <si>
    <t>O16452680002</t>
  </si>
  <si>
    <t>O16452750002</t>
  </si>
  <si>
    <t>O16451480002</t>
  </si>
  <si>
    <t>O16451610002</t>
  </si>
  <si>
    <t>O16451720002</t>
  </si>
  <si>
    <t>O16452040002</t>
  </si>
  <si>
    <t>O16452070002</t>
  </si>
  <si>
    <t>O16452310002</t>
  </si>
  <si>
    <t>B16451150002</t>
  </si>
  <si>
    <t>B16451170002</t>
  </si>
  <si>
    <t>B16451180002</t>
  </si>
  <si>
    <t>O16449940002</t>
  </si>
  <si>
    <t>G07979930005</t>
  </si>
  <si>
    <t>G07979930004</t>
  </si>
  <si>
    <t>S09287860001</t>
  </si>
  <si>
    <t>G07982700002</t>
  </si>
  <si>
    <t>J03438520002</t>
  </si>
  <si>
    <t>G07987800001</t>
  </si>
  <si>
    <t>G07987830001</t>
  </si>
  <si>
    <t>G07988650001</t>
  </si>
  <si>
    <t>O16455740002</t>
  </si>
  <si>
    <t>O16455720002</t>
  </si>
  <si>
    <t>O16455000002</t>
  </si>
  <si>
    <t>O16455080002</t>
  </si>
  <si>
    <t>O16455420002</t>
  </si>
  <si>
    <t>O16455440002</t>
  </si>
  <si>
    <t>O16455640002</t>
  </si>
  <si>
    <t>O16457360002</t>
  </si>
  <si>
    <t>O16457390002</t>
  </si>
  <si>
    <t>O16456640002</t>
  </si>
  <si>
    <t>O16456960002</t>
  </si>
  <si>
    <t>O16457020002</t>
  </si>
  <si>
    <t>O16457050002</t>
  </si>
  <si>
    <t>B16454190002</t>
  </si>
  <si>
    <t>O16454180002</t>
  </si>
  <si>
    <t>O16454200002</t>
  </si>
  <si>
    <t>O16454210002</t>
  </si>
  <si>
    <t>O16454350002</t>
  </si>
  <si>
    <t>O16454680002</t>
  </si>
  <si>
    <t>O16454740002</t>
  </si>
  <si>
    <t>O16454790002</t>
  </si>
  <si>
    <t>G07989280003</t>
  </si>
  <si>
    <t>G07991520001</t>
  </si>
  <si>
    <t>G07991540001</t>
  </si>
  <si>
    <t>S09288580001</t>
  </si>
  <si>
    <t>G07998060001</t>
  </si>
  <si>
    <t>S09288910001</t>
  </si>
  <si>
    <t>O16460970002</t>
  </si>
  <si>
    <t>O16461450002</t>
  </si>
  <si>
    <t>O16461480002</t>
  </si>
  <si>
    <t>O16461500002</t>
  </si>
  <si>
    <t>O16459070002</t>
  </si>
  <si>
    <t>O16459480002</t>
  </si>
  <si>
    <t>O16459650002</t>
  </si>
  <si>
    <t>O16459740002</t>
  </si>
  <si>
    <t>O16460170002</t>
  </si>
  <si>
    <t>O16460210002</t>
  </si>
  <si>
    <t>O16463460002</t>
  </si>
  <si>
    <t>O16464270002</t>
  </si>
  <si>
    <t>O16461860002</t>
  </si>
  <si>
    <t>O16462780002</t>
  </si>
  <si>
    <t>O16462850002</t>
  </si>
  <si>
    <t>B16460530002</t>
  </si>
  <si>
    <t>B16461090002</t>
  </si>
  <si>
    <t>B16461110002</t>
  </si>
  <si>
    <t>G08005110004</t>
  </si>
  <si>
    <t>G08005150004</t>
  </si>
  <si>
    <t>G08003830003</t>
  </si>
  <si>
    <t>G08005310002</t>
  </si>
  <si>
    <t>G08005440002</t>
  </si>
  <si>
    <t>S09289280001</t>
  </si>
  <si>
    <t>G08008820003</t>
  </si>
  <si>
    <t>G08011960001</t>
  </si>
  <si>
    <t>S09289750001</t>
  </si>
  <si>
    <t>O16467400002</t>
  </si>
  <si>
    <t>O16467840002</t>
  </si>
  <si>
    <t>O16465690002</t>
  </si>
  <si>
    <t>O16465890002</t>
  </si>
  <si>
    <t>O16466230002</t>
  </si>
  <si>
    <t>O16466330002</t>
  </si>
  <si>
    <t>O16466950002</t>
  </si>
  <si>
    <t>O16467050002</t>
  </si>
  <si>
    <t>O16467280002</t>
  </si>
  <si>
    <t>O16467320002</t>
  </si>
  <si>
    <t>O16469110002</t>
  </si>
  <si>
    <t>O16468690002</t>
  </si>
  <si>
    <t>O16468740002</t>
  </si>
  <si>
    <t>B16466160002</t>
  </si>
  <si>
    <t>B16466190002</t>
  </si>
  <si>
    <t>B16466200002</t>
  </si>
  <si>
    <t>B16466220002</t>
  </si>
  <si>
    <t>J03439810002</t>
  </si>
  <si>
    <t>J03439820002</t>
  </si>
  <si>
    <t>G08019350001</t>
  </si>
  <si>
    <t>G08022710004</t>
  </si>
  <si>
    <t>G08022720004</t>
  </si>
  <si>
    <t>G08022870001</t>
  </si>
  <si>
    <t>G08024010001</t>
  </si>
  <si>
    <t>G08025400001</t>
  </si>
  <si>
    <t>S09290440001</t>
  </si>
  <si>
    <t>S09290440004</t>
  </si>
  <si>
    <t>S09290390001</t>
  </si>
  <si>
    <t>O16472180002</t>
  </si>
  <si>
    <t>O16471890002</t>
  </si>
  <si>
    <t>O16472350002</t>
  </si>
  <si>
    <t>O16472550002</t>
  </si>
  <si>
    <t>O16470830002</t>
  </si>
  <si>
    <t>O16471620002</t>
  </si>
  <si>
    <t>O16471640002</t>
  </si>
  <si>
    <t>O16474260002</t>
  </si>
  <si>
    <t>O16472940002</t>
  </si>
  <si>
    <t>O16473320002</t>
  </si>
  <si>
    <t>B16471480002</t>
  </si>
  <si>
    <t>G08028740004</t>
  </si>
  <si>
    <t>G08035990004</t>
  </si>
  <si>
    <t>G08034720004</t>
  </si>
  <si>
    <t>G08034710004</t>
  </si>
  <si>
    <t>G08034700004</t>
  </si>
  <si>
    <t>S09290920001</t>
  </si>
  <si>
    <t>G08035980004</t>
  </si>
  <si>
    <t>G08038140001</t>
  </si>
  <si>
    <t>Q10072220002</t>
  </si>
  <si>
    <t>Q10072210002</t>
  </si>
  <si>
    <t>O16477470002</t>
  </si>
  <si>
    <t>O16477540002</t>
  </si>
  <si>
    <t>O16477640002</t>
  </si>
  <si>
    <t>O16477730002</t>
  </si>
  <si>
    <t>O16477870002</t>
  </si>
  <si>
    <t>O16477880002</t>
  </si>
  <si>
    <t>O16477890002</t>
  </si>
  <si>
    <t>O16477930002</t>
  </si>
  <si>
    <t>O16476120002</t>
  </si>
  <si>
    <t>O16476540002</t>
  </si>
  <si>
    <t>O16476570002</t>
  </si>
  <si>
    <t>O16476580002</t>
  </si>
  <si>
    <t>O16476840002</t>
  </si>
  <si>
    <t>O16477350002</t>
  </si>
  <si>
    <t>O16478010002</t>
  </si>
  <si>
    <t>O16478650002</t>
  </si>
  <si>
    <t>O16478810002</t>
  </si>
  <si>
    <t>B16477430002</t>
  </si>
  <si>
    <t>B16476430002</t>
  </si>
  <si>
    <t>B16476660002</t>
  </si>
  <si>
    <t>B16476970002</t>
  </si>
  <si>
    <t>J03440760002</t>
  </si>
  <si>
    <t>G08048790003</t>
  </si>
  <si>
    <t>G08050480001</t>
  </si>
  <si>
    <t>G08050540001</t>
  </si>
  <si>
    <t>G08050580001</t>
  </si>
  <si>
    <t>S09292970001</t>
  </si>
  <si>
    <t>G08051430001</t>
  </si>
  <si>
    <t>O16482360002</t>
  </si>
  <si>
    <t>O16482980002</t>
  </si>
  <si>
    <t>O16483770002</t>
  </si>
  <si>
    <t>O16483800002</t>
  </si>
  <si>
    <t>O16484120002</t>
  </si>
  <si>
    <t>O16484340002</t>
  </si>
  <si>
    <t>O16480790002</t>
  </si>
  <si>
    <t>O16481160002</t>
  </si>
  <si>
    <t>O16484950002</t>
  </si>
  <si>
    <t>O16485160002</t>
  </si>
  <si>
    <t>O16485780002</t>
  </si>
  <si>
    <t>O16485940002</t>
  </si>
  <si>
    <t>B16482460002</t>
  </si>
  <si>
    <t>J03441290002</t>
  </si>
  <si>
    <t>J03441300002</t>
  </si>
  <si>
    <t>G08055400003</t>
  </si>
  <si>
    <t>Q10080340002</t>
  </si>
  <si>
    <t>S09294510002</t>
  </si>
  <si>
    <t>S09294510003</t>
  </si>
  <si>
    <t>G08055530001</t>
  </si>
  <si>
    <t>F0000087</t>
  </si>
  <si>
    <t>Q10082060002</t>
  </si>
  <si>
    <t>Q10083170002</t>
  </si>
  <si>
    <t>Q10084110002</t>
  </si>
  <si>
    <t>G08060250004</t>
  </si>
  <si>
    <t>G08060260004</t>
  </si>
  <si>
    <t>S09294610001</t>
  </si>
  <si>
    <t>S09295550001</t>
  </si>
  <si>
    <t>O16490190002</t>
  </si>
  <si>
    <t>O16489110002</t>
  </si>
  <si>
    <t>O16489470002</t>
  </si>
  <si>
    <t>O16489930002</t>
  </si>
  <si>
    <t>O16491270002</t>
  </si>
  <si>
    <t>O16491280002</t>
  </si>
  <si>
    <t>O16491410002</t>
  </si>
  <si>
    <t>O16491530002</t>
  </si>
  <si>
    <t>O16488260002</t>
  </si>
  <si>
    <t>O16487920002</t>
  </si>
  <si>
    <t>G08068360004</t>
  </si>
  <si>
    <t>G08068360005</t>
  </si>
  <si>
    <t>G08069670002</t>
  </si>
  <si>
    <t>J03442020002</t>
  </si>
  <si>
    <t>G08074110001</t>
  </si>
  <si>
    <t>G08074160001</t>
  </si>
  <si>
    <t>G08074180001</t>
  </si>
  <si>
    <t>G08074200001</t>
  </si>
  <si>
    <t>G08074220001</t>
  </si>
  <si>
    <t>G08074240001</t>
  </si>
  <si>
    <t>G08075680001</t>
  </si>
  <si>
    <t>G08074030001</t>
  </si>
  <si>
    <t>S09296380002</t>
  </si>
  <si>
    <t>O16496050002</t>
  </si>
  <si>
    <t>O16496070002</t>
  </si>
  <si>
    <t>O16494610002</t>
  </si>
  <si>
    <t>O16494650002</t>
  </si>
  <si>
    <t>O16494710002</t>
  </si>
  <si>
    <t>O16494840002</t>
  </si>
  <si>
    <t>O16494890002</t>
  </si>
  <si>
    <t>O16494900002</t>
  </si>
  <si>
    <t>O16494950002</t>
  </si>
  <si>
    <t>O16495600002</t>
  </si>
  <si>
    <t>O16495740002</t>
  </si>
  <si>
    <t>O16496720002</t>
  </si>
  <si>
    <t>O16496820002</t>
  </si>
  <si>
    <t>O16496850002</t>
  </si>
  <si>
    <t>B16494180002</t>
  </si>
  <si>
    <t>B16494310002</t>
  </si>
  <si>
    <t>B16493950002</t>
  </si>
  <si>
    <t>B16494120002</t>
  </si>
  <si>
    <t>O16493210002</t>
  </si>
  <si>
    <t>O16494010002</t>
  </si>
  <si>
    <t>O16494130002</t>
  </si>
  <si>
    <t>S09296670001</t>
  </si>
  <si>
    <t>G08079980004</t>
  </si>
  <si>
    <t>G08081430001</t>
  </si>
  <si>
    <t>G08081450001</t>
  </si>
  <si>
    <t>O16500500002</t>
  </si>
  <si>
    <t>O16500720002</t>
  </si>
  <si>
    <t>O16499700002</t>
  </si>
  <si>
    <t>O16499800002</t>
  </si>
  <si>
    <t>O16500080002</t>
  </si>
  <si>
    <t>O16500280002</t>
  </si>
  <si>
    <t>O16501030002</t>
  </si>
  <si>
    <t>O16501230002</t>
  </si>
  <si>
    <t>O16501240002</t>
  </si>
  <si>
    <t>O16501270002</t>
  </si>
  <si>
    <t>B16499720002</t>
  </si>
  <si>
    <t>B16499780002</t>
  </si>
  <si>
    <t>B16498670002</t>
  </si>
  <si>
    <t>B16498760002</t>
  </si>
  <si>
    <t>B16498770002</t>
  </si>
  <si>
    <t>B16498780002</t>
  </si>
  <si>
    <t>B16498800002</t>
  </si>
  <si>
    <t>B16498990002</t>
  </si>
  <si>
    <t>O16499030002</t>
  </si>
  <si>
    <t>O16499060002</t>
  </si>
  <si>
    <t>O16499150002</t>
  </si>
  <si>
    <t>Q10098850002</t>
  </si>
  <si>
    <t>G08092330004</t>
  </si>
  <si>
    <t>G08092350004</t>
  </si>
  <si>
    <t>G08092360004</t>
  </si>
  <si>
    <t>G08094560004</t>
  </si>
  <si>
    <t>G08096240001</t>
  </si>
  <si>
    <t>S09297980001</t>
  </si>
  <si>
    <t>O16504830002</t>
  </si>
  <si>
    <t>O16504860002</t>
  </si>
  <si>
    <t>O16504940002</t>
  </si>
  <si>
    <t>O16504510002</t>
  </si>
  <si>
    <t>O16504350002</t>
  </si>
  <si>
    <t>O16504290002</t>
  </si>
  <si>
    <t>O16503850002</t>
  </si>
  <si>
    <t>O16505880002</t>
  </si>
  <si>
    <t>O16505820002</t>
  </si>
  <si>
    <t>B16503020002</t>
  </si>
  <si>
    <t>O16503330002</t>
  </si>
  <si>
    <t>G08097850004</t>
  </si>
  <si>
    <t>G08097850005</t>
  </si>
  <si>
    <t>G08099010003</t>
  </si>
  <si>
    <t>Q10102810002</t>
  </si>
  <si>
    <t>S09298670001</t>
  </si>
  <si>
    <t>S09298670004</t>
  </si>
  <si>
    <t>S09298700001</t>
  </si>
  <si>
    <t>Q10102880002</t>
  </si>
  <si>
    <t>S09298600001</t>
  </si>
  <si>
    <t>G08106710002</t>
  </si>
  <si>
    <t>G08108050001</t>
  </si>
  <si>
    <t>S09299320001</t>
  </si>
  <si>
    <t>F0000099</t>
  </si>
  <si>
    <t>O16510950002</t>
  </si>
  <si>
    <t>O16509140002</t>
  </si>
  <si>
    <t>O16508770002</t>
  </si>
  <si>
    <t>O16508520002</t>
  </si>
  <si>
    <t>O16511540002</t>
  </si>
  <si>
    <t>O16511310002</t>
  </si>
  <si>
    <t>B16509390002</t>
  </si>
  <si>
    <t>B16509320002</t>
  </si>
  <si>
    <t>B16508850002</t>
  </si>
  <si>
    <t>B16508830002</t>
  </si>
  <si>
    <t>G08110780001</t>
  </si>
  <si>
    <t>G08116380004</t>
  </si>
  <si>
    <t>G08116430003</t>
  </si>
  <si>
    <t>G08116440004</t>
  </si>
  <si>
    <t>G08116450004</t>
  </si>
  <si>
    <t>S09300100001</t>
  </si>
  <si>
    <t>S09300510001</t>
  </si>
  <si>
    <t>G08119600001</t>
  </si>
  <si>
    <t>G08119520001</t>
  </si>
  <si>
    <t>G08120420001</t>
  </si>
  <si>
    <t>S09300590001</t>
  </si>
  <si>
    <t>S09300480001</t>
  </si>
  <si>
    <t>J03444310002</t>
  </si>
  <si>
    <t>O16516860002</t>
  </si>
  <si>
    <t>O16517130002</t>
  </si>
  <si>
    <t>O16517320002</t>
  </si>
  <si>
    <t>O16517370002</t>
  </si>
  <si>
    <t>O16515970002</t>
  </si>
  <si>
    <t>O16516070002</t>
  </si>
  <si>
    <t>O16516410002</t>
  </si>
  <si>
    <t>O16516450002</t>
  </si>
  <si>
    <t>O16516580002</t>
  </si>
  <si>
    <t>O16516660002</t>
  </si>
  <si>
    <t>O16518130002</t>
  </si>
  <si>
    <t>O16518200002</t>
  </si>
  <si>
    <t>B16514710002</t>
  </si>
  <si>
    <t>B16514720002</t>
  </si>
  <si>
    <t>B16514730002</t>
  </si>
  <si>
    <t>B16514750002</t>
  </si>
  <si>
    <t>B16514770002</t>
  </si>
  <si>
    <t>B16514800002</t>
  </si>
  <si>
    <t>B16514830002</t>
  </si>
  <si>
    <t>B16514850002</t>
  </si>
  <si>
    <t>B16514880002</t>
  </si>
  <si>
    <t>B16514890002</t>
  </si>
  <si>
    <t>B16514900002</t>
  </si>
  <si>
    <t>O16514590002</t>
  </si>
  <si>
    <t>O16515190002</t>
  </si>
  <si>
    <t>O16515570002</t>
  </si>
  <si>
    <t>O16515580002</t>
  </si>
  <si>
    <t>O16515660002</t>
  </si>
  <si>
    <t>O16515680002</t>
  </si>
  <si>
    <t>O16514450002</t>
  </si>
  <si>
    <t>O16514480002</t>
  </si>
  <si>
    <t>S09301550001</t>
  </si>
  <si>
    <t>O16521160002</t>
  </si>
  <si>
    <t>O16521530002</t>
  </si>
  <si>
    <t>O16520670002</t>
  </si>
  <si>
    <t>O16520130002</t>
  </si>
  <si>
    <t>O16522410002</t>
  </si>
  <si>
    <t>O16522240002</t>
  </si>
  <si>
    <t>O16521780002</t>
  </si>
  <si>
    <t>B16520740002</t>
  </si>
  <si>
    <t>B16520360002</t>
  </si>
  <si>
    <t>B16520240002</t>
  </si>
  <si>
    <t>B16519530002</t>
  </si>
  <si>
    <t>O16519640002</t>
  </si>
  <si>
    <t>O16519510002</t>
  </si>
  <si>
    <t>O16519370002</t>
  </si>
  <si>
    <t>G08134250007</t>
  </si>
  <si>
    <t>G08136930001</t>
  </si>
  <si>
    <t>G08136910001</t>
  </si>
  <si>
    <t>G08141460003</t>
  </si>
  <si>
    <t>S09302470001</t>
  </si>
  <si>
    <t>O16526490002</t>
  </si>
  <si>
    <t>O16526520002</t>
  </si>
  <si>
    <t>O16526690002</t>
  </si>
  <si>
    <t>O16525320002</t>
  </si>
  <si>
    <t>O16525480002</t>
  </si>
  <si>
    <t>O16525990002</t>
  </si>
  <si>
    <t>B16524480002</t>
  </si>
  <si>
    <t>B16524760002</t>
  </si>
  <si>
    <t>B16524820002</t>
  </si>
  <si>
    <t>O16524660002</t>
  </si>
  <si>
    <t>G08147370003</t>
  </si>
  <si>
    <t>G08147340003</t>
  </si>
  <si>
    <t>G08148770001</t>
  </si>
  <si>
    <t>G08148750001</t>
  </si>
  <si>
    <t>G08148700001</t>
  </si>
  <si>
    <t>G08148680001</t>
  </si>
  <si>
    <t>S09303260001</t>
  </si>
  <si>
    <t>Q10131170002</t>
  </si>
  <si>
    <t>S09303800002</t>
  </si>
  <si>
    <t>S09303830002</t>
  </si>
  <si>
    <t>S09303850002</t>
  </si>
  <si>
    <t>S09304010001</t>
  </si>
  <si>
    <t>S09303930001</t>
  </si>
  <si>
    <t>S09303930004</t>
  </si>
  <si>
    <t>O16529300002</t>
  </si>
  <si>
    <t>O16528960002</t>
  </si>
  <si>
    <t>O16529030002</t>
  </si>
  <si>
    <t>O16529110002</t>
  </si>
  <si>
    <t>O16529180002</t>
  </si>
  <si>
    <t>O16531240002</t>
  </si>
  <si>
    <t>O16531390002</t>
  </si>
  <si>
    <t>O16531420002</t>
  </si>
  <si>
    <t>O16531000002</t>
  </si>
  <si>
    <t>O16531110002</t>
  </si>
  <si>
    <t>B16528940002</t>
  </si>
  <si>
    <t>B16529720002</t>
  </si>
  <si>
    <t>B16529760002</t>
  </si>
  <si>
    <t>B16529830002</t>
  </si>
  <si>
    <t>B16529840002</t>
  </si>
  <si>
    <t>B16529860002</t>
  </si>
  <si>
    <t>O16528270002</t>
  </si>
  <si>
    <t>O16528820002</t>
  </si>
  <si>
    <t>O16528830002</t>
  </si>
  <si>
    <t>J03445900002</t>
  </si>
  <si>
    <t>G08160590003</t>
  </si>
  <si>
    <t>F0000114</t>
  </si>
  <si>
    <t>G08165130004</t>
  </si>
  <si>
    <t>G08167870001</t>
  </si>
  <si>
    <t>G08167890001</t>
  </si>
  <si>
    <t>S09304640001</t>
  </si>
  <si>
    <t>O16533010002</t>
  </si>
  <si>
    <t>O16533880002</t>
  </si>
  <si>
    <t>O16534490002</t>
  </si>
  <si>
    <t>O16535060002</t>
  </si>
  <si>
    <t>O16536370002</t>
  </si>
  <si>
    <t>B16535020002</t>
  </si>
  <si>
    <t>B16533310002</t>
  </si>
  <si>
    <t>B16533360002</t>
  </si>
  <si>
    <t>B16533410002</t>
  </si>
  <si>
    <t>B16533450002</t>
  </si>
  <si>
    <t>B16534570002</t>
  </si>
  <si>
    <t>B16534590002</t>
  </si>
  <si>
    <t>G08172090004</t>
  </si>
  <si>
    <t>G08176590001</t>
  </si>
  <si>
    <t>G08176570001</t>
  </si>
  <si>
    <t>G08176640004</t>
  </si>
  <si>
    <t>G08176660004</t>
  </si>
  <si>
    <t>S09305410001</t>
  </si>
  <si>
    <t>G08176710001</t>
  </si>
  <si>
    <t>S09306090001</t>
  </si>
  <si>
    <t>S09306090004</t>
  </si>
  <si>
    <t>O16541220002</t>
  </si>
  <si>
    <t>O16542230002</t>
  </si>
  <si>
    <t>B16539380002</t>
  </si>
  <si>
    <t>B16539690002</t>
  </si>
  <si>
    <t>B16540250002</t>
  </si>
  <si>
    <t>B16540560002</t>
  </si>
  <si>
    <t>B16540640002</t>
  </si>
  <si>
    <t>O16540380002</t>
  </si>
  <si>
    <t>O16540440002</t>
  </si>
  <si>
    <t>O16540690002</t>
  </si>
  <si>
    <t>O16540710002</t>
  </si>
  <si>
    <t>O16539860002</t>
  </si>
  <si>
    <t>O16539790002</t>
  </si>
  <si>
    <t>Q10145790002</t>
  </si>
  <si>
    <t>S09307580001</t>
  </si>
  <si>
    <t>S09307570001</t>
  </si>
  <si>
    <t>G08189550004</t>
  </si>
  <si>
    <t>G08189540004</t>
  </si>
  <si>
    <t>G08189530004</t>
  </si>
  <si>
    <t>S09308870002</t>
  </si>
  <si>
    <t>O16545590002</t>
  </si>
  <si>
    <t>O16546000002</t>
  </si>
  <si>
    <t>O16546320002</t>
  </si>
  <si>
    <t>O16544710002</t>
  </si>
  <si>
    <t>O16545180002</t>
  </si>
  <si>
    <t>O16545190002</t>
  </si>
  <si>
    <t>O16545210002</t>
  </si>
  <si>
    <t>O16545230002</t>
  </si>
  <si>
    <t>O16545250002</t>
  </si>
  <si>
    <t>O16546500002</t>
  </si>
  <si>
    <t>O16546510002</t>
  </si>
  <si>
    <t>O16546590002</t>
  </si>
  <si>
    <t>O16547180002</t>
  </si>
  <si>
    <t>O16547200002</t>
  </si>
  <si>
    <t>B16544620002</t>
  </si>
  <si>
    <t>B16544930002</t>
  </si>
  <si>
    <t>B16544950002</t>
  </si>
  <si>
    <t>B16545040002</t>
  </si>
  <si>
    <t>B16545550002</t>
  </si>
  <si>
    <t>B16544550002</t>
  </si>
  <si>
    <t>G08194330004</t>
  </si>
  <si>
    <t>G08194330005</t>
  </si>
  <si>
    <t>G08194340004</t>
  </si>
  <si>
    <t>G08194340005</t>
  </si>
  <si>
    <t>G08196640003</t>
  </si>
  <si>
    <t>G08196800003</t>
  </si>
  <si>
    <t>G08196910001</t>
  </si>
  <si>
    <t>Q10152430002</t>
  </si>
  <si>
    <t>G08201390004</t>
  </si>
  <si>
    <t>G08201410004</t>
  </si>
  <si>
    <t>S09310550001</t>
  </si>
  <si>
    <t>G08205530001</t>
  </si>
  <si>
    <t>O16549140002</t>
  </si>
  <si>
    <t>B16549560002</t>
  </si>
  <si>
    <t>B16549530002</t>
  </si>
  <si>
    <t>B16549490002</t>
  </si>
  <si>
    <t>B16548830002</t>
  </si>
  <si>
    <t>O16551250002</t>
  </si>
  <si>
    <t>O16551240002</t>
  </si>
  <si>
    <t>O16551180002</t>
  </si>
  <si>
    <t>O16550100002</t>
  </si>
  <si>
    <t>O16550050002</t>
  </si>
  <si>
    <t>O16549340002</t>
  </si>
  <si>
    <t>O16549320002</t>
  </si>
  <si>
    <t>O16549270002</t>
  </si>
  <si>
    <t>O16550820002</t>
  </si>
  <si>
    <t>O16550730002</t>
  </si>
  <si>
    <t>O16550690002</t>
  </si>
  <si>
    <t>O16550420002</t>
  </si>
  <si>
    <t>O16550600002</t>
  </si>
  <si>
    <t>J03447820002</t>
  </si>
  <si>
    <t>G08210470001</t>
  </si>
  <si>
    <t>G08210490001</t>
  </si>
  <si>
    <t>G08213720004</t>
  </si>
  <si>
    <t>G08213780002</t>
  </si>
  <si>
    <t>G08215010001</t>
  </si>
  <si>
    <t>S09312150001</t>
  </si>
  <si>
    <t>S09312210004</t>
  </si>
  <si>
    <t>T03860330001</t>
  </si>
  <si>
    <t>T03860350001</t>
  </si>
  <si>
    <t>T03860370001</t>
  </si>
  <si>
    <t>T03860390001</t>
  </si>
  <si>
    <t>T03860410001</t>
  </si>
  <si>
    <t>T03860430001</t>
  </si>
  <si>
    <t>T03860450001</t>
  </si>
  <si>
    <t>T03860470001</t>
  </si>
  <si>
    <t>T03860490001</t>
  </si>
  <si>
    <t>T03860510001</t>
  </si>
  <si>
    <t>T03860530001</t>
  </si>
  <si>
    <t>T03860550001</t>
  </si>
  <si>
    <t>T03860570001</t>
  </si>
  <si>
    <t>T03860590001</t>
  </si>
  <si>
    <t>T03860610001</t>
  </si>
  <si>
    <t>T03860630001</t>
  </si>
  <si>
    <t>T03860650001</t>
  </si>
  <si>
    <t>T03860670001</t>
  </si>
  <si>
    <t>T03860690001</t>
  </si>
  <si>
    <t>T03860710001</t>
  </si>
  <si>
    <t>T03860730001</t>
  </si>
  <si>
    <t>T03860750001</t>
  </si>
  <si>
    <t>T03860770001</t>
  </si>
  <si>
    <t>T03860790001</t>
  </si>
  <si>
    <t>T03860810001</t>
  </si>
  <si>
    <t>T03860830001</t>
  </si>
  <si>
    <t>T03860850001</t>
  </si>
  <si>
    <t>T03860870001</t>
  </si>
  <si>
    <t>T03860890001</t>
  </si>
  <si>
    <t>T03860910001</t>
  </si>
  <si>
    <t>T03860930001</t>
  </si>
  <si>
    <t>T03860950001</t>
  </si>
  <si>
    <t>T03860970001</t>
  </si>
  <si>
    <t>T03860990001</t>
  </si>
  <si>
    <t>T03861010001</t>
  </si>
  <si>
    <t>T03861030001</t>
  </si>
  <si>
    <t>T03861050001</t>
  </si>
  <si>
    <t>T03861070001</t>
  </si>
  <si>
    <t>T03861090001</t>
  </si>
  <si>
    <t>T03861110001</t>
  </si>
  <si>
    <t>T03861130001</t>
  </si>
  <si>
    <t>T03861150001</t>
  </si>
  <si>
    <t>T03861170001</t>
  </si>
  <si>
    <t>T03861190001</t>
  </si>
  <si>
    <t>T03861210001</t>
  </si>
  <si>
    <t>T03861230001</t>
  </si>
  <si>
    <t>T03861250001</t>
  </si>
  <si>
    <t>T03861270001</t>
  </si>
  <si>
    <t>T03861290001</t>
  </si>
  <si>
    <t>T03861310001</t>
  </si>
  <si>
    <t>T03861330001</t>
  </si>
  <si>
    <t>T03861350001</t>
  </si>
  <si>
    <t>T03861370001</t>
  </si>
  <si>
    <t>T03861390001</t>
  </si>
  <si>
    <t>T03861410001</t>
  </si>
  <si>
    <t>T03861430001</t>
  </si>
  <si>
    <t>T03861450001</t>
  </si>
  <si>
    <t>T03861470001</t>
  </si>
  <si>
    <t>T03861490001</t>
  </si>
  <si>
    <t>T03861510001</t>
  </si>
  <si>
    <t>T03861530001</t>
  </si>
  <si>
    <t>T03861550001</t>
  </si>
  <si>
    <t>T03861570001</t>
  </si>
  <si>
    <t>T03861590001</t>
  </si>
  <si>
    <t>T03861610001</t>
  </si>
  <si>
    <t>T03861630001</t>
  </si>
  <si>
    <t>T03861650001</t>
  </si>
  <si>
    <t>T03861670001</t>
  </si>
  <si>
    <t>T03861690001</t>
  </si>
  <si>
    <t>T03861710001</t>
  </si>
  <si>
    <t>T03861730001</t>
  </si>
  <si>
    <t>T03861750001</t>
  </si>
  <si>
    <t>T03861770001</t>
  </si>
  <si>
    <t>T03861790001</t>
  </si>
  <si>
    <t>T03861810001</t>
  </si>
  <si>
    <t>T03861830001</t>
  </si>
  <si>
    <t>T03861850001</t>
  </si>
  <si>
    <t>T03861870001</t>
  </si>
  <si>
    <t>T03861890001</t>
  </si>
  <si>
    <t>T03861910001</t>
  </si>
  <si>
    <t>T03861930001</t>
  </si>
  <si>
    <t>T03861950001</t>
  </si>
  <si>
    <t>T03861970001</t>
  </si>
  <si>
    <t>T03861990001</t>
  </si>
  <si>
    <t>T03862010001</t>
  </si>
  <si>
    <t>T03862030001</t>
  </si>
  <si>
    <t>T03862050001</t>
  </si>
  <si>
    <t>T03862070001</t>
  </si>
  <si>
    <t>T03862090001</t>
  </si>
  <si>
    <t>T03862110001</t>
  </si>
  <si>
    <t>T03862130001</t>
  </si>
  <si>
    <t>T03862150001</t>
  </si>
  <si>
    <t>T03862170001</t>
  </si>
  <si>
    <t>T03862190001</t>
  </si>
  <si>
    <t>T03862210001</t>
  </si>
  <si>
    <t>T03862230001</t>
  </si>
  <si>
    <t>T03862250001</t>
  </si>
  <si>
    <t>T03862270001</t>
  </si>
  <si>
    <t>T03862290001</t>
  </si>
  <si>
    <t>T03862310001</t>
  </si>
  <si>
    <t>T03862330001</t>
  </si>
  <si>
    <t>T03862350001</t>
  </si>
  <si>
    <t>T03862370001</t>
  </si>
  <si>
    <t>T03862390001</t>
  </si>
  <si>
    <t>T03862410001</t>
  </si>
  <si>
    <t>S09312300001</t>
  </si>
  <si>
    <t>O16554940002</t>
  </si>
  <si>
    <t>O16554950002</t>
  </si>
  <si>
    <t>O16554130002</t>
  </si>
  <si>
    <t>O16554450002</t>
  </si>
  <si>
    <t>O16554550002</t>
  </si>
  <si>
    <t>O16556470002</t>
  </si>
  <si>
    <t>O16556370002</t>
  </si>
  <si>
    <t>O16556380002</t>
  </si>
  <si>
    <t>B16553900002</t>
  </si>
  <si>
    <t>B16554240002</t>
  </si>
  <si>
    <t>B16554250002</t>
  </si>
  <si>
    <t>B16554270002</t>
  </si>
  <si>
    <t>B16553250002</t>
  </si>
  <si>
    <t>B16553270002</t>
  </si>
  <si>
    <t>B16553280002</t>
  </si>
  <si>
    <t>B16553290002</t>
  </si>
  <si>
    <t>B16553300002</t>
  </si>
  <si>
    <t>B16553410002</t>
  </si>
  <si>
    <t>B16554300002</t>
  </si>
  <si>
    <t>B16554370002</t>
  </si>
  <si>
    <t>B16554390002</t>
  </si>
  <si>
    <t>G08220750003</t>
  </si>
  <si>
    <t>G08222020003</t>
  </si>
  <si>
    <t>Q10163930002</t>
  </si>
  <si>
    <t>G08226840004</t>
  </si>
  <si>
    <t>S09313430001</t>
  </si>
  <si>
    <t>G08228110001</t>
  </si>
  <si>
    <t>Q10164900002</t>
  </si>
  <si>
    <t>S09313960001</t>
  </si>
  <si>
    <t>S09314100003</t>
  </si>
  <si>
    <t>O16561520002</t>
  </si>
  <si>
    <t>O16559890002</t>
  </si>
  <si>
    <t>O16559910002</t>
  </si>
  <si>
    <t>O16560200002</t>
  </si>
  <si>
    <t>O16560670002</t>
  </si>
  <si>
    <t>O16560800002</t>
  </si>
  <si>
    <t>O16563820002</t>
  </si>
  <si>
    <t>O16564060002</t>
  </si>
  <si>
    <t>B16557940002</t>
  </si>
  <si>
    <t>B16559350002</t>
  </si>
  <si>
    <t>O16558330002</t>
  </si>
  <si>
    <t>O16558820002</t>
  </si>
  <si>
    <t>O16559150002</t>
  </si>
  <si>
    <t>O16559260002</t>
  </si>
  <si>
    <t>O16557920002</t>
  </si>
  <si>
    <t>G08229680003</t>
  </si>
  <si>
    <t>F0000135</t>
  </si>
  <si>
    <t>G08234000004</t>
  </si>
  <si>
    <t>G08235370001</t>
  </si>
  <si>
    <t>G08237900004</t>
  </si>
  <si>
    <t>G08238070004</t>
  </si>
  <si>
    <t>G08238190001</t>
  </si>
  <si>
    <t>G08238220001</t>
  </si>
  <si>
    <t>G08238240001</t>
  </si>
  <si>
    <t>S09315310001</t>
  </si>
  <si>
    <t>J03449460002</t>
  </si>
  <si>
    <t>J03449540002</t>
  </si>
  <si>
    <t>J03449550002</t>
  </si>
  <si>
    <t>00099021001 DEPOSITO DE EFECTIVO, DEPOSITANTE: MARTHA RUTH OROPEZA CAMACHO, CONCEPTO: DOBLE PERCEPCION COMPENSACION DE COTIZACIONES, CUENTA DE DEPOSITO: CUENTA UNICA DEL TESORO</t>
  </si>
  <si>
    <t>00099021001 DEPOSITO DE EFECTIVO, DEPOSITANTE: PEDRO MIJAIL QUINTANA OLMOS, CONCEPTO: REVERSION POR PASAJES AL INTERIOR DEL PAIS, CUENTA DE DEPOSITO: CUENTA UNICA DEL TESORO</t>
  </si>
  <si>
    <t>00099021001 DEPOSITO DE EFECTIVO, DEPOSITANTE: JAROL OSWALDO TARAÑA AVILA  C.I.  7263639  OR., CONCEPTO: REVERSION POR PASAJES, CUENTA DE DEPOSITO: CUENTA UNICA DEL TESORO</t>
  </si>
  <si>
    <t>00099021001 DEPOSITO DE EFECTIVO, DEPOSITANTE: VALDIR AGUILAR, CONCEPTO: DEVOLUCION DE SALDOS NO EJECUTADOS, CUENTA DE DEPOSITO: CUENTA UNICA DEL TESORO</t>
  </si>
  <si>
    <t>00099021001 DEPOSITO DE EFECTIVO, DEPOSITANTE: ANTONIO JESUS LIMACHI CORDERO, CONCEPTO: DEVOLUCION, CUENTA DE DEPOSITO: CUENTA UNICA DEL TESORO</t>
  </si>
  <si>
    <t>00099021001 DEPOSITO DE EFECTIVO, DEPOSITANTE: CARMEN MIRANDA DURAN, CONCEPTO: DEVOLUCION DE 8 HORAS POR 6 MESES DE ABRIL A SEPTIEMBRE DE 2017, CUENTA DE DEPOSITO: CUENTA UNICA DEL TESORO</t>
  </si>
  <si>
    <t>00373024105 DEPOSITO DE EFECTIVO, DEPOSITANTE: HILARION MAMANI NAVARRO, CONCEPTO: DEVOLUCION DE SALDOS PROYECTO FORTALECIMIENTO DE LA GESTION DE PROYECTOS DE LA CONAMAQ, CUENTA DE DEPOSITO: CUENTA UNICA DEL TESORO</t>
  </si>
  <si>
    <t>00099021001 DEPOSITO DE EFECTIVO, DEPOSITANTE: DANIEL SANTALLA TORREZ, CONCEPTO: CONVENIO DE PAGO REG LA PAZ N° 006/2018 SIST DE REPARTO DOBLE PERCEPCION, CUENTA DE DEPOSITO: CUENTA UNICA DEL TESORO</t>
  </si>
  <si>
    <t>00099021001 DEPOSITO DE EFECTIVO, DEPOSITANTE: AJHUACHO AJHUACHO JUAN MANUEL  CI 5759294, CONCEPTO: REVERSION PASAJES AL INTERIOR DEL PAIS, CUENTA DE DEPOSITO: CUENTA UNICA DEL TESORO</t>
  </si>
  <si>
    <t>00099021001 DEPOSITO DE EFECTIVO, DEPOSITANTE: OSCAR BALDIVIESO CARVALLO, CONCEPTO: DEVOLUCION DE VIATICOS, CUENTA DE DEPOSITO: CUENTA UNICA DEL TESORO</t>
  </si>
  <si>
    <t>00099021001 DEPOSITO DE EFECTIVO, DEPOSITANTE: ALFREDO OLIVERA SANCHEZ, CONCEPTO: REVERSION HABERES DIAS NO TRABAJADOS CORRESP. DEL MES DE ABRIL 2018, CUENTA DE DEPOSITO: CUENTA UNICA DEL TESORO</t>
  </si>
  <si>
    <t>00099021001 DEPOSITO DE EFECTIVO, DEPOSITANTE: MAXIMA CHOQUE CHAMBI C.I. 308861 LP, CONCEPTO: DEVOLUCION DE COBRO INDEBIDO, CUENTA DE DEPOSITO: CUENTA UNICA DEL TESORO</t>
  </si>
  <si>
    <t>00287102012 DEPOSITO DE EFECTIVO, DEPOSITANTE: VANESSA JIMENEZ  - F.P.S., CONCEPTO: DEVOLUCION DE RECURSOS NO UTILIZADOS FONDO EN AVANCE, CUENTA DE DEPOSITO: CUENTA UNICA DEL TESORO</t>
  </si>
  <si>
    <t>00287102012 DEPOSITO DE EFECTIVO, DEPOSITANTE: VANESSA JIMENEZ  F.P.S., CONCEPTO: DEVOLUCION DE RECURSOS NO UTILIZADOS FONDO EN AVANCE, CUENTA DE DEPOSITO: CUENTA UNICA DEL TESORO</t>
  </si>
  <si>
    <t>00099021001 DEPOSITO DE EFECTIVO, DEPOSITANTE: ISABEL BUSTAMANTE QUIROZ, CONCEPTO: DOBLE PERCEPCION, CUENTA DE DEPOSITO: CUENTA UNICA DEL TESORO</t>
  </si>
  <si>
    <t>00099021001 DEP.DE CHEQ.AJENOS,RET.DE CAM.,CONCEPTO: PAGO DE TASA DE CONTRAPRESTACION A LA  A.T.T.,DEP.: EMPRESA FERROVIARIA ANDINA  S.A. , PROCEDENCIA: BANCO DE CREDITO DE BOLIVIA S.A., CHEQUE: 13148, FECHA DE EMISION:31/07/2018</t>
  </si>
  <si>
    <t>00099021001 DEP.DE CHEQ.AJENOS,RET.DE CAM.,CONCEPTO: PAGO DE TASA DE CONTRAPRESTACION A LA  A.T.T.,DEP.: EMPRESA FERROVIARIA ANDINA  S.A. , PROCEDENCIA: BANCO DE CREDITO DE BOLIVIA S.A., CHEQUE: 13149, FECHA DE EMISION:31/07/2018</t>
  </si>
  <si>
    <t>00099021001 DEP.DE CHEQ.AJENOS,RET.DE CAM.,CONCEPTO: PAGO DE TASA DE CONTRAPRESTACION A LA  A.T.T.,DEP.: EMPRESA FERROVIARIA ANDINA  S.A. , PROCEDENCIA: BANCO DE CREDITO DE BOLIVIA S.A., CHEQUE: 13147, FECHA DE EMISION:31/07/2018</t>
  </si>
  <si>
    <t>00347012001 DEPOSITO DE EFECTIVO, DEPOSITANTE: AUTORIDAD DE FISCALIZACION Y CONTROL DE COOP, CONCEPTO: INGRESO POR SERVICIOS, CUENTA DE DEPOSITO: CUENTA UNICA DEL TESORO</t>
  </si>
  <si>
    <t>VENTA DE DIVISAS CON TRANSFERENCIA DE FONDOS A SOLICITUD DE MINISTERIO DE DESARROLLO RURAL Y TIERRAS SEGUN SOLICITUD 5549 REF: PAGO POR GASTOS NACIONALES DE PARTICIPACION ANTE ORGANISMO INTERNACIONAL DE ENERGIA ATOMICA OIEA. EQUIVALENTES 5.194,89 USD LIB. 00047081101 LBP-SENASAG-RECURSOS PROPIOS (4125-03L384-2015005142322)</t>
  </si>
  <si>
    <t>VENTA DE DIVISAS CON TRANSFERENCIA DE FONDOS A SOLICITUD DE MINISTERIO DE DESARROLLO RURAL Y TIERRAS SEGUN SOLICITUD 5549 REF: PAGO POR GASTOS NACIONALES DE PARTICIPACION ANTE ORGANISMO INTERNACIONAL DE ENERGIA ATOMICA OIEA. EQUIVALENTES 5.194,89 USD LIB. 00047081101 LBP-SENASAG-RECURSOS PROPIOS (4125-03L384-2015005142322) POR DIFERENCIAL CAMBIARIO</t>
  </si>
  <si>
    <t>||REGISTRO COBRO COMISION AVISO EMISION Y ENMIENDA CARTA DE CREDITO STANDBY BS440.-Y EMISION COMP.CONTABLE BS50.-REF.:GC0226718000157 (BCB:SB-R-2018-08) A/F YACIMIENTOS DE LITIO BOLIVIANOS,S/G NOTA YLB-GEE-790/18,27/07/2018. LIB.00597019202 YLB-DES.INT.SALMUERA SALAR DE UYUNI PLANTA INDUSTRIAL REF.:COMIS.AVISO ENM.SBLC</t>
  </si>
  <si>
    <t>TRANSFERENCIA DEL EXTERIOR SEGUN SWIFT NO.10781 DE FECHA 01/08/2018 ORDENANTE: CONSULADO DE BOLIVIA-ANTOFAGASTA CHILE REF:DEVOLUCION DE SALDOS GASTOS DE FUNCIONAMIENTO LIB. 00099021001 TGN-RECURSOS ORDINARIOS (3987)</t>
  </si>
  <si>
    <t>A:00099021001 A requerimiento de la Unidad de Administración e Información Salarial (UAIS), con nota interna CITE: MEFP/VTCP/DGPOT/UAIS/N° 4091/2018, en la cual solicita la reversión definitiva de las boletas consignadas en el Comprobante de Pago N° 18750, H.R. 6-19544-R/3840</t>
  </si>
  <si>
    <t>00212012001 DEPOSITO DE EFECTIVO, DEPOSITANTE: RUTH MOLINA IBAÑEZ, CONCEPTO: DEVOLUCION DE SUELDO, CUENTA DE DEPOSITO: CUENTA UNICA DEL TESORO</t>
  </si>
  <si>
    <t>00099021001 DEPOSITO DE EFECTIVO, DEPOSITANTE: JOSE MORATO PLAZA, CONCEPTO: COMPROMISO DE DEVOLUCION DE DEUDA, CUENTA DE DEPOSITO: CUENTA UNICA DEL TESORO</t>
  </si>
  <si>
    <t>00099021001 DEPOSITO DE EFECTIVO, DEPOSITANTE: MARIA FLORES HINOJOSA, CONCEPTO: DEVOLUCION DE HABER MENSUAL MARZO 2018, CUENTA DE DEPOSITO: CUENTA UNICA DEL TESORO</t>
  </si>
  <si>
    <t>00099021001 DEPOSITO DE EFECTIVO, DEPOSITANTE: MARIA FLORES HINOJOSA, CONCEPTO: DEVOLUCION DE HABER MES ABRIL 2018, CUENTA DE DEPOSITO: CUENTA UNICA DEL TESORO</t>
  </si>
  <si>
    <t>00099021001 DEPOSITO DE EFECTIVO, DEPOSITANTE: ROSARIO RODRIGUEZ CORRALES, CONCEPTO: DEVOLUCION POR DOBLE PERCEPCION, CUENTA DE DEPOSITO: CUENTA UNICA DEL TESORO</t>
  </si>
  <si>
    <t>00086088704 DEPOSITO DE EFECTIVO, DEPOSITANTE: MIGUEL ANGEL SANCHEZ F UD SUSTENTAR, CONCEPTO: DEVOLUCION DE GASTOS NO EFECTUADOS FONDOS EN AVANCE PROVISION HERRAMIENTAS MENORES PROYECTO RIBERALT, CUENTA DE DEPOSITO: CUENTA UNICA DEL TESORO</t>
  </si>
  <si>
    <t>00099021001 DEPOSITO DE EFECTIVO, DEPOSITANTE: FELICIANO HUANCA LAURA, CONCEPTO: DEVOLUCION DE COBRO INDEVIDO, CUENTA DE DEPOSITO: CUENTA UNICA DEL TESORO</t>
  </si>
  <si>
    <t>00016011101 DEPOSITO DE EFECTIVO, DEPOSITANTE: ERNESTO FLORES, CONCEPTO: DEVOLUCION PASAJES, CUENTA DE DEPOSITO: CUENTA UNICA DEL TESORO</t>
  </si>
  <si>
    <t>00373024103 DEPOSITO DE EFECTIVO, DEPOSITANTE: ROSSI CALDERON BERNAL, CONCEPTO: DEP. POR DEV. DE DERECHO DE EMBARQUE DE LA ESC. DE FORM. DE GESTION,PLANIF. Y ELAB DE PROY CNMCIDB, CUENTA DE DEPOSITO: CUENTA UNICA DEL TESORO</t>
  </si>
  <si>
    <t>00373024103 DEPOSITO DE EFECTIVO, DEPOSITANTE: ROSSI CALDERON BERNAL, CONCEPTO: DEP. POR DEV. DE USO DE TERMINAL DE LA ESCUELA DE FORMACION DE GESTION,PLANIF Y ELAB DE PROY CNMCIDB, CUENTA DE DEPOSITO: CUENTA UNICA DEL TESORO</t>
  </si>
  <si>
    <t>00670012002 DEP.DE CHEQ.AJENOS,RET.DE CAM.,CONCEPTO: REEMBOLSO SUBSIDIO INCAPACIDAD TEMPORAL, SEGURO UNIV A OLGA ESPINOZA TED-SANTA CRUZ,DEP.: TRIBUNAL SUPREMO ELECTORAL , PROCEDENCIA: BANCO UNION S.A., CHEQUE: 10411, FECHA DE EMISION:24/07/2018</t>
  </si>
  <si>
    <t>00099021001 DEPOSITO DE EFECTIVO, DEPOSITANTE: KARLA GALINDO REVOLLO, CONCEPTO: DEV PAGO EN DEMASIA DE 1 DIA DE SUELDO,30 JUNIO 18) ENTIDAD 375 DEL COMITE ORG. XI JUEGOS SURAM CBBA, CUENTA DE DEPOSITO: CUENTA UNICA DEL TESORO</t>
  </si>
  <si>
    <t>00526012001 DEPOSITO DE EFECTIVO, DEPOSITANTE: ERICK SALAS CHOQUE, CONCEPTO: DEVOLUCION DE PASAJES BOLIVIA TV, CUENTA DE DEPOSITO: CUENTA UNICA DEL TESORO</t>
  </si>
  <si>
    <t>00099021001 DEPOSITO DE EFECTIVO, DEPOSITANTE: CECILIA GARNICA LOPEZ, CONCEPTO: DEVOLUCION DOBLE PERCEPCION, CUENTA DE DEPOSITO: CUENTA UNICA DEL TESORO</t>
  </si>
  <si>
    <t>00099021001 DEPOSITO DE EFECTIVO, DEPOSITANTE: NUEMY PLATA VDA. DE LOPEZ, CONCEPTO: DEVOLUCION DE BENEFICIOS DE VIUDEZ, CUENTA DE DEPOSITO: CUENTA UNICA DEL TESORO</t>
  </si>
  <si>
    <t>00099021001 DEPOSITO DE EFECTIVO, DEPOSITANTE: RENY LEAÑO BERRIOS  C.I.  2218027  LP., CONCEPTO: DOBLE PERCEPCION, CUENTA DE DEPOSITO: CUENTA UNICA DEL TESORO</t>
  </si>
  <si>
    <t>00099021001 DEPOSITO DE EFECTIVO, DEPOSITANTE: MARCO ANTONIO PARDO GANDARILLAS, CONCEPTO: REVERSION VIATICOS, CUENTA DE DEPOSITO: CUENTA UNICA DEL TESORO</t>
  </si>
  <si>
    <t>PROVISION DE FONDOS A SOLICITUD DE YACIMIENTOS PETROLIFEROS FISCALES BOLIVIANOS SEGUN SOLICITUD YPFB-0203-2018 REF: PAGO TRANS DE GN DUCTO MENOR CARRASCO BULO BULO JUNIO 2018 YPFB CHACO SA LIB. 00513012007 YPFB - RECURSOS NACIONALIZACIÓN</t>
  </si>
  <si>
    <t>COBRO COSTOS DE PAPELERIA SEGUN TRANSFERENCIA DEL EXTERIOR POR ORDEN DE EMBAJADA DE BOLIVIA SECCION CONSULAR TOKYO JAPON LIB. 00010011102 MIN.RELACIONES EXTERIORES - GESTORIA CONSULAR LEY Nº 3108</t>
  </si>
  <si>
    <t>COBRO COSTOS DE PAPELERIA SEGUN TRANSFERENCIA DEL EXTERIOR POR ORDEN DE GAS CORONA S.A.E.C.A. (ASUNCION PARAGUAY) LIB. 00513062001 YPFB-OPERACIONES PLANTA DE SEPARACION DE LIQUIDOS RIO GRANDE</t>
  </si>
  <si>
    <t>'TRANSFERENCIA DE FONDOS||S/G. CITE: MEFP/VTCP/DGCP/UODP-673/2018 DE LA FECHA, DEL MIN.DE ECONOMIA Y FINANZAS PUBLICAS.(HRE-TSO-4030), PAGO BTS EXTRABURSATIL - VENCIMIENTO 3 DE AGOSTO DE 2018 D.S. N° 1121 DE 11 DE ENERO DE 2012. DEBITO DE LA LIBRETA N° 00099021001 TGN-RECURSOS ORDINARIOS MN.</t>
  </si>
  <si>
    <t>'COBRO DE'||UTILES DE ESCRITORIO POR EL COMPROBANTE CONTABLE NRO. 0928888 DE LA FECHA, SEGÚN CORREO ELECTRÓNICO DE YPFB DE F. 23/01/2018. DEBITO DE LA LIBRETA 00513022001 YPFB  OPERACIONES.</t>
  </si>
  <si>
    <t>00099021001 DEPOSITO DE EFECTIVO, DEPOSITANTE: FRANCISCO GARAY CALLISAYA, CONCEPTO: DOBLE PERCEPCION SENASIR, CUENTA DE DEPOSITO: CUENTA UNICA DEL TESORO</t>
  </si>
  <si>
    <t>00099021001 DEPOSITO DE EFECTIVO, DEPOSITANTE: ARMINDA CANOA TANCARA, CONCEPTO: REVERSION PARCIAL, CUENTA DE DEPOSITO: CUENTA UNICA DEL TESORO</t>
  </si>
  <si>
    <t>00099021001 DEPOSITO DE EFECTIVO, DEPOSITANTE: ELIZABETH MARIBEL PINAYA APAZA, CONCEPTO: REVERSION PARCIAL, CUENTA DE DEPOSITO: CUENTA UNICA DEL TESORO</t>
  </si>
  <si>
    <t>00099021001 DEPOSITO DE EFECTIVO, DEPOSITANTE: MELGAR COPANA MAMANI, CONCEPTO: REVERSION PARCIAL, CUENTA DE DEPOSITO: CUENTA UNICA DEL TESORO</t>
  </si>
  <si>
    <t>00572012001 DEPOSITO DE EFECTIVO, DEPOSITANTE: ROSARIO ANTEZANA GUTIERREZ, CONCEPTO: PAGO DE CREDITO FISCAL, CUENTA DE DEPOSITO: CUENTA UNICA DEL TESORO</t>
  </si>
  <si>
    <t>00099021001 DEPOSITO DE EFECTIVO, DEPOSITANTE: ROBERTO FLOR C., CONCEPTO: DEVOLUCION, CUENTA DE DEPOSITO: CUENTA UNICA DEL TESORO</t>
  </si>
  <si>
    <t>00099021001 DEPOSITO DE EFECTIVO, DEPOSITANTE: RAMIRO SANTOS FERNANDEZ MUÑECAS C.I. 2292532 LP, CONCEPTO: REGULARIZACION TOPE SALARIAL JULIO 2018, CUENTA DE DEPOSITO: CUENTA UNICA DEL TESORO</t>
  </si>
  <si>
    <t>00221012001 DEPOSITO DE EFECTIVO, DEPOSITANTE: KATTYA PERALTA SAUCE, CONCEPTO: DEVOLUCION A C-31 305/18 DE APORTES PATRONALES, LABORALES, CUENTA DE DEPOSITO: CUENTA UNICA DEL TESORO</t>
  </si>
  <si>
    <t>00099021001 DEPOSITO DE EFECTIVO, DEPOSITANTE: MAYRA LILIAN PEREZ MAMANI, CONCEPTO: DEVOLUCION DE HABERES, CUENTA DE DEPOSITO: CUENTA UNICA DEL TESORO</t>
  </si>
  <si>
    <t>00099021001 DEPOSITO DE EFECTIVO, DEPOSITANTE: JAQUELINE PUCHO CONDORI, CONCEPTO: REVERSION DE BOLETA DEL MAGISTERIO, CUENTA DE DEPOSITO: CUENTA UNICA DEL TESORO</t>
  </si>
  <si>
    <t>00099021001 DEP.DE CHEQ.AJENOS,RET.DE CAM.,CONCEPTO: DEPÒSITO EN LA CUT POR REVERSION DE SALARIO DE JUDITH  TANIA APAZA MARCA MES DE ABRIL 2018 - AGETIC,DEP.: AGETIC , PROCEDENCIA: BANCO UNION S.A., CHEQUE: 62, FECHA DE EMISION:27/07/2018</t>
  </si>
  <si>
    <t>00099021001 DEP.DE CHEQ.AJENOS,RET.DE CAM.,CONCEPTO: DEVOLUCION POR RECUPERACION DE CUENTAS POR COBRAR,DEP.: ADEMAF MONICA VARGAS RUIZ , PROCEDENCIA: BANCO UNION S.A., CHEQUE: 1307, FECHA DE EMISION:27/07/2018</t>
  </si>
  <si>
    <t>00099021001 DEP.DE CHEQ.AJENOS,RET.DE CAM.,CONCEPTO: DEVOLUCION DE CC NO COBRADA ABRIL 2018,DEP.: LA VITALICIA SEGUROS Y REASEGUROS DE VIDA  S.A. , PROCEDENCIA: BANCO BISA S.A., CHEQUE: 46737, FECHA DE EMISION:03/08/2018</t>
  </si>
  <si>
    <t>VENTA DE DIVISAS A SOLICITUD DE YACIMIENTOS PETROLIFEROS FISCALES BOLIVIANOS SEGUN SOLICITUD 5617 REF: PAGO A PLUSPETROL BOLIVIA POR RETRIBUCIONES AL TITULAR MERCADO INTERNO CORRESPONDIENTE AL MES DE MARZO DE 2018 LIB. 00513012007 YPFB - RECURSOS NACIONALIZACIÓN</t>
  </si>
  <si>
    <t>VENTA DE DIVISAS A SOLICITUD DE YACIMIENTOS PETROLIFEROS FISCALES BOLIVIANOS SEGUN SOLICITUD 5615 REF: PAGO A SHELL BOLIVIA CORPORATION POR RETRIBUCIONES AL TITULAR MERCADO INTERNO CORRESPONDIENTE AL MES DE MARZO DE 2018 LIB. 00513012007 YPFB - RECURSOS NACIONALIZACIÓN</t>
  </si>
  <si>
    <t>TRANSFERENCIA RECIBIDA DEL EXTERIOR SEGÚN MENSAJES SWIFT Nos. 10918-10917 (REM.EXT.) DE FECHA 03-08-2018 POR DESEMBOLSO DE CAF PRÉSTAMO CFA009784 PROG.APOYO POL.PUB.SEG.ALIMENT SOLICITUD DE DESEMBOLSO NRO. 2 LIBRETA N° 00099021001 (3987) TGN- RECURSOS ORDINARIOS REF.: UTILES DE ESCRITORIO</t>
  </si>
  <si>
    <t>TRANSFERENCIA DEL EXTERIOR SEGUN SWIFT NO.10925 DE FECHA 03/08/2018 ORDENANTE: CONSULADO DE BOLIVIA EN MADRID-ESPAÑA REF:RECAUDACION JUNIO 2018 LIB. 00340012004 SEGIP-RECAUDACION EXTERIOR-LICENCIAS DE CONDUCIR</t>
  </si>
  <si>
    <t>TRANSFERENCIA DEL EXTERIOR SEGUN SWIFT 10924 DE FECHA 03/08/2018 ORDENANTE: CONSULADO DE BOLIVIA EN MADRID ESPAÑA REF.: RECAUDACION JUNIO 2018 LIB. 00340012005 SEGIP - RECAUDACION EXTERIOR - CEDULAS DE IDENTIDAD</t>
  </si>
  <si>
    <t>'TRANSFERENCIA DE FONDOS||S/G. CITE: MEFP/VTCP/DGCP/UODP-675/2018 DE LA FECHA, DEL MIN.DE ECONOMIA Y FINANZAS PUBLICAS.(HRE-TSO-4043), PAGO BTS EXTRABURSATIL - VENCIMIENTO 4 Y 5 DE AGOSTO DE 2018 D.S. N° 1121 DE 11 DE ENERO DE 2012. DEBITO DE LA LIBRETA N° 00099021001 TGN-RECURSOS ORDINARIOS MN.</t>
  </si>
  <si>
    <t>TRANSFERENCIA DE FONDOS AL EXTERIOR A SOLICITUD DE MINISTERIO DE ECONOMIA Y FINANZAS PUBLICAS SEGUN SOLICITUD 5620 REF: PRIMER PAGO A FAVOR DE GESTION INTEGRAL DEL SUELO S.L. FACTURA GIS18100240, POR SERVICIOS DE CONSULTORIA PARA LA EVALUACION DE LA RELACION PRECIO CALIDAD DEL ESTUDIO A DISENO FINA LIB. 00099021001 TGN-RECURSOS ORDINARIOS (3987)</t>
  </si>
  <si>
    <t>'COBRO DE'||UTILES DE ESCRITORIO POR EL COMPROBANTE CONTABLE NRO. 0928971 DE LA FECHA, SEGÚN CORREO ELECTRÓNICO DE YPFB DE F. 23/01/2018. (SECTOR PÚBLICO). DEBITO DE LA LIBRETA 00513022001 YPFB  OPERACIONES.</t>
  </si>
  <si>
    <t>00099021001 DEPOSITO DE EFECTIVO, DEPOSITANTE: LUCRECIA VELARDE VDA DE FLORES, CONCEPTO: PARA DEPARTAMENTO DE SANASIR, CUENTA DE DEPOSITO: CUENTA UNICA DEL TESORO</t>
  </si>
  <si>
    <t>00099021001 DEPOSITO DE EFECTIVO, DEPOSITANTE: MATIN YAHUASI MAMANI, CONCEPTO: ACUERDO PLAN DE PAGOS SENASIR POR COBRO INDEBIDO, CUENTA DE DEPOSITO: CUENTA UNICA DEL TESORO</t>
  </si>
  <si>
    <t>00099021001 DEPOSITO DE EFECTIVO, DEPOSITANTE: MARIA ANGELICA TARIFA BORDA - ATT, CONCEPTO: DEVOLUCION DE VIATICOS DE BORIS BRACAMONTE ASCUY DEL 13 AL 15 DE FEBRERO 2017, CUENTA DE DEPOSITO: CUENTA UNICA DEL TESORO</t>
  </si>
  <si>
    <t>00099021001 DEPOSITO DE EFECTIVO, DEPOSITANTE: EDZON ALVARADO TOLA, CONCEPTO: DESCARGO, CUENTA DE DEPOSITO: CUENTA UNICA DEL TESORO</t>
  </si>
  <si>
    <t>00222012001 DEPOSITO DE EFECTIVO, DEPOSITANTE: INIAF-TESORERIA, CONCEPTO: IVA NO ACREDITADO DE LAS FACTURAS POR MANTENIMIENTO DE CUENTA CORRIENTE FISCAL, CUENTA DE DEPOSITO: CUENTA UNICA DEL TESORO</t>
  </si>
  <si>
    <t>00099021001 DEPOSITO DE EFECTIVO, DEPOSITANTE: QUISPE CONDORI DIEGO BRIAN, CONCEPTO: REVERSION DE PASAJES POR EL FORO DEL GAS GESTION 2017 P-6720, CUENTA DE DEPOSITO: CUENTA UNICA DEL TESORO</t>
  </si>
  <si>
    <t>00373024103 DEPOSITO DE EFECTIVO, DEPOSITANTE: ROSSI CALDERON B, CONCEPTO: DEP POR DEVOLUCION DE PASAJES TERRESTRES INTRA DEPARTAMENTAL CNMCIDB, CUENTA DE DEPOSITO: CUENTA UNICA DEL TESORO</t>
  </si>
  <si>
    <t>00099021001 DEPOSITO DE EFECTIVO, DEPOSITANTE: WALDO HUMEREZ VILLALOBOS, CONCEPTO: DEVOLUCION DE PASAJES COMISION ORURO, CUENTA DE DEPOSITO: CUENTA UNICA DEL TESORO</t>
  </si>
  <si>
    <t>00099021001 DEP.DE CHEQ.AJENOS,RET.DE CAM.,CONCEPTO: TRANSFERENCIA DE RECURSOS POR COTES LTDA MES DICIEMBRE 2010 CONTROL INTERNO 2016,DEP.: MARIA ANGELICA TARIFA BORDA - ATT , PROCEDENCIA: BANCO UNION S.A., CHEQUE: 5400, FECHA DE EMISION:02/08/2018</t>
  </si>
  <si>
    <t>00099021001 DEP.DE CHEQ.AJENOS,RET.DE CAM.,CONCEPTO: DEV.CORRESP.A LICENCIAS SIN GOCE DE HABER MARIA RENE SOTOMAYOR Y CARLOS MOSTAJO S/G CHEQUE N°5398,DEP.: MARIA ANGELICA TARIFA BORDA - ATT</t>
  </si>
  <si>
    <t>00099021001 DEP.DE CHEQ.AJENOS,RET.DE CAM.,CONCEPTO: DEV.DE RECURSOS CORRESP.A LLAMADAS NO JUSTIFICADAS DEL MES DE MAYO S/G ATT-DAF-CI-LP 1120/2018,DEP.: MARIA ANGELICA TARIFA BORDA - ATT</t>
  </si>
  <si>
    <t>00099021001 DEP.DE CHEQ.AJENOS,RET.DE CAM.,CONCEPTO: TRANSF.DE RECURSOS,CORRESP.A PAGO DE RETENCIONES DEL 7%1ER PAGO MARCELA CALVO,AUDINACO EN GESTIONES,DEP.: MARIA ANGELICA TARIFA BORDA - ATT</t>
  </si>
  <si>
    <t>A:00373024105 DESEMBOLSO DE RECURSOS AL FONDO DE DESARROLLO INDÍGENA PARA PROGRAMAS Y/O PROYECTOS DE LOS GOBIERNOS AUTÓNOMOS MUNICIPALES S/G SOLICITUD DEL FDI CITE: FDI/DGE/EXT/Nº 360 Y 361/2018 E INFORME MEFP/VTCP/DGPOT/INF/Nº88/2018. H.R. 6-22741-R; 6-22800-R..</t>
  </si>
  <si>
    <t>A:00373024105 DESEMBOLSO DE RECURSOS AL FONDO DE DESARROLLO INDÍGENA PARA PROGRAMAS Y/O PROYECTOS DE LOS GOBIERNOS AUTÓNOMOS MUNICIPALES S/G SOLICITUD DEL FDI CITE: FDI/DGE/EXT/Nº 365/2018 E INFORME MEFP/VTCP/DGPOT/INF/Nº89/2018. H.R. 6-23031-R.</t>
  </si>
  <si>
    <t>COBRO COSTOS DE PAPELERIA SEGUN TRANSFERENCIA DEL EXTERIOR POR ORDEN DE HERCO COMBUSTIBLES S A REF.: CONTRATO CONDENSADO DE GAS 44/18 LIB. 00513062001 YPFB-OPERACIONES PLANTA DE SEPARACION DE LIQUIDOS RIO GRANDE</t>
  </si>
  <si>
    <t>VENTA DE DIVISAS CON TRANSFERENCIA DE FONDOS A SOLICITUD DE EMPRESA PUBLICA PRODUCTIVA CARTONES DE BOLIVIA-CARTONBOL SEGUN SOLICITUD 5634 REF: PAGO POR TRANSFERENCIA AL EXTERIOR AL AL BCP, POR SERVICIO DE INFORMACION Y COMUNICACION SOBRE COMERCIO EXTERIOR, A LA EMPRESA PENTA TRANSACCTION, POR EL PER LIB. 00576012001 CARTONBOL</t>
  </si>
  <si>
    <t>VENTA DE DIVISAS CON TRANSFERENCIA DE FONDOS A SOLICITUD DE EMPRESA PUBLICA PRODUCTIVA CARTONES DE BOLIVIA-CARTONBOL SEGUN SOLICITUD 5633 REF: TRANSFERENCIA DE RECURSOS AL BCB, PARA LA EMPRESA PG PAPER COMPANY LTD. POR LA ADQUISICION DE PAPEL WITE TOP 127 VIRGEN, PARA LA PRODUCCION DE CARTON CORRUGA LIB. 00576012001 CARTONBOL</t>
  </si>
  <si>
    <t>COBRO COSTOS DE PAPELERIA SEGUN TRANSFERENCIA DEL EXTERIOR POR ORDEN DE PETROBRAS PARAGUAY GAS SRL. LIB. 00513062001 YPFB-OPERACIONES PLANTA DE SEPARACION DE LIQUIDOS RIO GRANDE</t>
  </si>
  <si>
    <t>COBRO COSTOS DE PAPELERIA SEGUN TRANSFERENCIA DEL EXTERIOR POR ORDEN DE YPF EXPLORACION Y PRODUCCION DE HIDROCARBUROS DE BOLIVIA S.A. LIB. 00513062001 YPFB-OPERACIONES PLANTA DE SEPARACION DE LIQUIDOS RIO GRANDE</t>
  </si>
  <si>
    <t>||RESPUESTA DEBITO DEL BANQUERO SG/ SWIFT 11103 DE LA FECHA REF: COBRO COMISION POR TRANSFERENCIA DE EUR 4.440,85 DEL 01/08/18 SG/ SOLICITUD DEL MIN. DE DESARROLLO RURAL Y TIERRAS, PAGO A/F INTERNATIONAL ATOMIC ENERGY AGENCY LIB.00047081101 LBP-SENASAG-RECURSOS PROPIOS, COMISION DEL BANQUERO EQUIV. EUR 15,-</t>
  </si>
  <si>
    <t>||RESPUESTA DEBITO DEL BANQUERO SG/ SWIFT 11103 DE LA FECHA REF: COBRO COMISION POR TRANSFERENCIA DE EUR 4.440,85 DEL 01/08/18 SG/ SOLICITUD DEL MIN. DE DESARROLLO RURAL Y TIERRAS, PAGO A/F INTERNATIONAL ATOMIC ENERGY AGENCY LIB.00047081101 LBP-SENASAG-RECURSOS PROPIOS, COBRO UTILES DE ESCRITORIO</t>
  </si>
  <si>
    <t>'COBRO DE'||ÚTILES DE ESCRITORIO POR EL COMPROBANTE NRO.0929038 DE LA FECHA S/G. CORREO ELECTRÓNICO DE YPFB DE F. 23.01.2018 DEBITO DE LA LIBRETA 00513022001 YPFB  OPERACIONES.</t>
  </si>
  <si>
    <t>00291012002 DEPOSITO DE EFECTIVO, DEPOSITANTE: MARIA EUGENIA ZULETA GARRON, CONCEPTO: DEVOLUCION PASAJE AEREO, CUENTA DE DEPOSITO: CUENTA UNICA DEL TESORO</t>
  </si>
  <si>
    <t>00099021001 DEPOSITO DE EFECTIVO, DEPOSITANTE: JOEL ROMER PORCO CHUNGARA 7393073 OR, CONCEPTO: REVERSION, CUENTA DE DEPOSITO: CUENTA UNICA DEL TESORO</t>
  </si>
  <si>
    <t>00291012008 DEPOSITO DE EFECTIVO, DEPOSITANTE: AMAZONIA PAVIMENTOS SRL, CONCEPTO: PAGO PARA ANALISIS DE MUESTRAS EN EL LABORATIO DE ABC, CUENTA DE DEPOSITO: CUENTA UNICA DEL TESORO</t>
  </si>
  <si>
    <t>00099021001 DEPOSITO DE EFECTIVO, DEPOSITANTE: LOURDES ALIAGA, CONCEPTO: DOBLE PERCEPCION DEL MES DE AGOSTO 2018, CUENTA DE DEPOSITO: CUENTA UNICA DEL TESORO</t>
  </si>
  <si>
    <t>00099021001 DEPOSITO DE EFECTIVO, DEPOSITANTE: PEDRO ANIBAL CASTAÑON CLAVIJO, CONCEPTO: DOBLE PERCEPCION, CUENTA DE DEPOSITO: CUENTA UNICA DEL TESORO</t>
  </si>
  <si>
    <t>00099021001 DEPOSITO DE EFECTIVO, DEPOSITANTE: ROSEMARY HUANCA GUARACHI, CONCEPTO: DEVOLUCION DE VIATICOS PASAJE LA PAZ - ORURO, CUENTA DE DEPOSITO: CUENTA UNICA DEL TESORO</t>
  </si>
  <si>
    <t>00099021001 DEPOSITO DE EFECTIVO, DEPOSITANTE: JULIA ELIZABETH AZAEDA TRINO, CONCEPTO: DOBLE PERCEPCION DE RENTA, CUENTA DE DEPOSITO: CUENTA UNICA DEL TESORO</t>
  </si>
  <si>
    <t>00099021001 DEPOSITO DE EFECTIVO, DEPOSITANTE: RICARDO ALBERTO DIAZ, CONCEPTO: SOBRE ASIGNACION Y RENDICION DE USO DE PASAJES PERIODO 1ERO DE OCTUBRE DE 2006-30 ABRIL 2009, CUENTA DE DEPOSITO: CUENTA UNICA DEL TESORO</t>
  </si>
  <si>
    <t>00670012001 DEP.DE CHEQ.AJENOS,RET.DE CAM.,CONCEPTO: POR DEVOLUCION DE MULTAS ELECTORALES,DEP.: TRIBUNAL ELECTORAL DEPARTAMENTAL DE SANTA CRUZ , PROCEDENCIA: BANCO UNION S.A., CHEQUE: 7001, FECHA DE EMISION:31/07/2018</t>
  </si>
  <si>
    <t>VENTA DE DIVISAS CON TRANSFERENCIA DE FONDOS A SOLICITUD DE MINISTERIO DE EDUCACION SEGUN SOLICITUD 5632 REF: TRANSFER OF RESOURCES FOR MARIO PAREDES URIONA EQUIVALENTES 2.627,42 USD LIB. 00099021001 TGN-RECURSOS ORDINARIOS (3987) POR DIFERENCIAL CAMBIARIO</t>
  </si>
  <si>
    <t>VENTA DE DIVISAS CON TRANSFERENCIA DE FONDOS A SOLICITUD DE SERVICIO GENERAL DE IDENTIFICACION PERSONAL - SEGIP SEGUN SOLICITUD 5639 REF: ENTREGA DE FONDOS A LA OFICINA DE MADRID ESPANA PARA PAGO DE PLANILLA COMPENSACION COSTO DE VIDA MES DE JULIO 2018, SEGUN NOTA 0248/2018 RR.HH. Y CERT. 2815 LIB. 00340012003 RECAUDACION EXTRANJERIA - C.I. -L.C.</t>
  </si>
  <si>
    <t>VENTA DE DIVISAS CON TRANSFERENCIA DE FONDOS A SOLICITUD DE SERVICIO GENERAL DE IDENTIFICACION PERSONAL - SEGIP SEGUN SOLICITUD 5637 REF: ENTREGA DE FONDOS A LA OFICINA DE CALAMA CHILE PARA PAGO DE PLANILLAS DE COMPENSACION COSTO DE VIDA MES DE JULIO 2018, SEGUN NOTA 0246/2018 RR.HH. Y CERT. 2813 LIB. 00340012003 RECAUDACION EXTRANJERIA - C.I. -L.C.</t>
  </si>
  <si>
    <t>VENTA DE DIVISAS CON TRANSFERENCIA DE FONDOS A SOLICITUD DE SERVICIO GENERAL DE IDENTIFICACION PERSONAL - SEGIP SEGUN SOLICITUD 5638 REF: ENTREGA DE FONDOS A LA OFICINA DE WASHINGTON DC ESTADOS UNIDOS PARA PAGO DE PLANILLAS DE COMPENSACION COSTO DE VIDA MES DE JULIO 2018, SEGUN NOTA 0247/2018 RR.HH. LIB. 00340012003 RECAUDACION EXTRANJERIA - C.I. -L.C.</t>
  </si>
  <si>
    <t>VENTA DE DIVISAS CON TRANSFERENCIA DE FONDOS A SOLICITUD DE SERVICIO GENERAL DE IDENTIFICACION PERSONAL - SEGIP SEGUN SOLICITUD 5636 REF: ENTREGA DE FONDOS A LA OFICINA DE SAO PAULO BRASIL PARA PAGO DE PLANILLA COMPENSACION COSTO DE VIDA MES DE JULIO 2018, SEGUN NOTA 0245/2018 RR.HH. Y CERT. 2812 LIB. 00340012003 RECAUDACION EXTRANJERIA - C.I. -L.C.</t>
  </si>
  <si>
    <t>'TRANSFERENCIA DE FONDOS||S/G. CITE: MEFP/VTCP/DGCP/UODP-679/2018 DE LA FECHA, DEL MIN.DE ECONOMIA Y FINANZAS PUBLICAS.(HRE-TSO-4068), PAGO BTS EXTRABURSATIL - VENCIMIENTO 9 DE AGOSTO DE 2018 D.S. N° 1121 DE 11 DE ENERO DE 2012. DEBITO DE LA LIBRETA N° 00099021001 TGN-RECURSOS ORDINARIOS MN.</t>
  </si>
  <si>
    <t>VENTA DE DIVISAS CON TRANSFERENCIA DE FONDOS A SOLICITUD DE SERVICIO GENERAL DE IDENTIFICACION PERSONAL - SEGIP SEGUN SOLICITUD 5635 REF: ENTREGA DE FONDOS A LA OFICINA DE BUENOS AIRES ARGENTINA PARA PAGO DE PLANILLA DE COMPENSACION COSTO DE VIDA MES DE JULIO 2018, SEGUN INF. TECNICO 0244/2018 RR.HH LIB. 00340012003 RECAUDACION EXTRANJERIA - C.I. -L.C.</t>
  </si>
  <si>
    <t>COBRO COSTOS DE PAPELERIA SEGUN TRANSFERENCIA DEL EXTERIOR POR ORDEN DE GAS TOTAL S.A. LIB. 00513062001 YPFB-OPERACIONES PLANTA DE SEPARACION DE LIQUIDOS RIO GRANDE</t>
  </si>
  <si>
    <t>NUMERO DE LIBRETA CUT: 00099021001 OPERACIÓN E18 TRANSFERENCIA DEL SISTEMA FINANCIERO POR CUENTA DE TERCEROS A LA CUT TRANSF. A SOL. DE AFP FUTURO FONDOS DEL FCI</t>
  </si>
  <si>
    <t>NUMERO DE LIBRETA CUT: 00099021001 OPERACIÓN E18 TRANSFERENCIA DEL SISTEMA FINANCIERO POR CUENTA DE TERCEROS A LA CUT TRANSF POR PAGO INDEBIDDO RP</t>
  </si>
  <si>
    <t>00580012001 DEPOSITO DE EFECTIVO, DEPOSITANTE: YULER SAID MORALES HAUPT, CONCEPTO: DEVOLUCION DE VIATICOS FALTANTES VIAJE TARIJA, CUENTA DE DEPOSITO: CUENTA UNICA DEL TESORO</t>
  </si>
  <si>
    <t>00526012001 DEPOSITO DE EFECTIVO, DEPOSITANTE: LUIS ALBERTO QUISBERT QUISPE, CONCEPTO: DEVOLUCION VIATICOS PASAJES, CUENTA DE DEPOSITO: CUENTA UNICA DEL TESORO</t>
  </si>
  <si>
    <t>00373024103 DEPOSITO DE EFECTIVO, DEPOSITANTE: ANCELMO JUCUMANI PACHAGAYA, CONCEPTO: DEVOLUCION DE SALDO DE PROYECTOS COMUNIDAD CHACAQUI 1RO, CUENTA DE DEPOSITO: CUENTA UNICA DEL TESORO</t>
  </si>
  <si>
    <t>00099021001 DEPOSITO DE EFECTIVO, DEPOSITANTE: OTILIA CONDORI CUNO, CONCEPTO: IMPORTE POR COBRO INDEBIDO DE LOLA CUNO CANASA (O,E,PD), CUENTA DE DEPOSITO: CUENTA UNICA DEL TESORO</t>
  </si>
  <si>
    <t>00099021001 DEPOSITO DE EFECTIVO, DEPOSITANTE: CARVAJAL CRUZ GROVER FERNANDO, CONCEPTO: REVERSION DE PASAJES POR EL FORO DEL GAS GESTION 2017 P-6699, CUENTA DE DEPOSITO: CUENTA UNICA DEL TESORO</t>
  </si>
  <si>
    <t>00099021001 DEPOSITO DE EFECTIVO, DEPOSITANTE: JHONATAN BENJAMIN ACARAPI DAMIAN, CONCEPTO: REVERSION DE PASAJES POR EL FORO DEL GAS GESTION 2017, CUENTA DE DEPOSITO: CUENTA UNICA DEL TESORO</t>
  </si>
  <si>
    <t>00099021001 DEPOSITO DE EFECTIVO, DEPOSITANTE: ROGER ELISEO SARAVIA TARQUI, CONCEPTO: REVERSION DE PAGO DE VIATICOS, CUENTA DE DEPOSITO: CUENTA UNICA DEL TESORO</t>
  </si>
  <si>
    <t>00099021001 DEPOSITO DE EFECTIVO, DEPOSITANTE: MIN. DE DEPORTES RONAL REMERINO SANTOS HUANCA, CONCEPTO: DEV.DE SALDOS NO UTILIZADOS 3RA VERS DE LA COPA DE FUTBOL EST PLURIN. DE BOLIVIA 1RA RONDA 2017-2018, CUENTA DE DEPOSITO: CUENTA UNICA DEL TESORO</t>
  </si>
  <si>
    <t>00099021001 DEPOSITO DE EFECTIVO, DEPOSITANTE: MARIA RUTH CASTELLON GONGORA, CONCEPTO: DEVOLUCION DE SUBSIDIO, CUENTA DE DEPOSITO: CUENTA UNICA DEL TESORO</t>
  </si>
  <si>
    <t>00099021001 DEPOSITO DE EFECTIVO, DEPOSITANTE: ANASTACIO CHURA APAZA, CONCEPTO: DEVOLUCION DE RETROACTIVO, CUENTA DE DEPOSITO: CUENTA UNICA DEL TESORO</t>
  </si>
  <si>
    <t>00099021001 DEPOSITO DE EFECTIVO, DEPOSITANTE: RICHARD LIMBERT YUJRA RIOS, CONCEPTO: REVERSION DE HABERES DIAS NO TRABAJADOS CORRESPONDIENTE AL MES DE JUNIO 2017, CUENTA DE DEPOSITO: CUENTA UNICA DEL TESORO</t>
  </si>
  <si>
    <t>00099021001 DEPOSITO DE EFECTIVO, DEPOSITANTE: RICHARD LIMBERT YUJRA RIOS, CONCEPTO: REVERSION HABERES DIAS NO TRABAJADOS CORRESPONDIENTE AL MES DE MAYO 2017, CUENTA DE DEPOSITO: CUENTA UNICA DEL TESORO</t>
  </si>
  <si>
    <t>00099021001 DEPOSITO DE EFECTIVO, DEPOSITANTE: MARTHA L. GUTIERREZ DE MARCA, CONCEPTO: COBRO INDEBIDO POR NUEVAS NUPCIAS, CUENTA DE DEPOSITO: CUENTA UNICA DEL TESORO</t>
  </si>
  <si>
    <t>00526012001 DEPOSITO DE EFECTIVO, DEPOSITANTE: OMAR LEONEL PINTO MARCA BOLIVIA TV, CONCEPTO: DEVOLUCION PASAJES, CUENTA DE DEPOSITO: CUENTA UNICA DEL TESORO</t>
  </si>
  <si>
    <t>00099021001 DEPOSITO DE EFECTIVO, DEPOSITANTE: RITA PAULINA JIMENEZ HUANCOLLO, CONCEPTO: COBRO INDEBIDO POR NUEVAS NUPCIAS, CUENTA DE DEPOSITO: CUENTA UNICA DEL TESORO</t>
  </si>
  <si>
    <t>00099021001 DEP.DE CHEQ.AJENOS,RET.DE CAM.,CONCEPTO: REVERSION FRACCION C.C.TGN ABRIL 2018 NUAS-12299431 Y 9145606,DEP.: SEGUROS PROVIDA  S.A. , PROCEDENCIA: BANCO NACIONAL DE BOLIVIA S.A., CHEQUE: 4350280, FECHA DE EMISION:08/08/2018</t>
  </si>
  <si>
    <t>00253014202 DEP.DE CHEQ.AJENOS,RET.DE CAM.,CONCEPTO: TRANSFERENCIA DEL GOBIERNO AUTONOMO MUNICIPAL DE MACHACAMARCA PARA GASTOS DE INVERSION,DEP.: GAM MACHACAMARCA , PROCEDENCIA: BANCO UNION S.A., CHEQUE: 1256, FECHA DE EMISION:31/07/2018</t>
  </si>
  <si>
    <t>00099021001 DEP.DE CHEQ.AJENOS,RET.DE CAM.,CONCEPTO: PAGO INCAPACIDADES TEMPORALES (REEMBOLSO) MINISTERIO DE ECONOMIA FINANZAS PUBLICAS,DEP.: CAJA NACIONAL DE SALUD , PROCEDENCIA: BANCO UNION S.A., CHEQUE: 16154, FECHA DE EMISION:09/08/2018</t>
  </si>
  <si>
    <t>00086031101 DEP.DE CHEQ.AJENOS,RET.DE CAM.,CONCEPTO: REVERSION DE FONDOS,DEP.: SERNAP -NOEL KEMPF , PROCEDENCIA: BANCO UNION S.A., CHEQUE: 1302, FECHA DE EMISION:27/07/2018</t>
  </si>
  <si>
    <t>A:00373024105 DESEMBOLSO DE RECURSOS AL FONDO DE DESARROLLO INDÍGENA PARA PROGRAMAS Y/O PROYECTOS DE LOS GOBIERNOS AUTÓNOMOS MUNICIPALES S/G SOLICITUD DEL FDI CITE: FDI/DGE/EXT/Nº 368, 369 Y 370/2018 E INFORME MEFP/VTCP/DGPOT/INF/Nº92/2018. H.R. 6-23380-R; 6-23379-R; 6-23378-R.</t>
  </si>
  <si>
    <t>TRANSFERENCIA DE FONDOS AL EXTERIOR A SOLICITUD DE ADMINISTRADORA BOLIVIANA DE CARRETERAS SEGUN SOLICITUD 5656 REF: PAGO A STAMPA ABOGADOS CB POR CONSULTORIA POR PRODUCTO PRESENTACION INFORME FINAL ASESORIA EN PROCESOS ARBITRALES INTRNACIONALES SEGUN CONTATO ABC 259 17 GNJ CON BID INF GN JU SAJ AAJ LIB. 00291012009 BS - ABC - OTROS RECURSOS ESPECIFICOS</t>
  </si>
  <si>
    <t>'TRANSFERENCIA DE FONDOS||S/G. CITE: MEFP/VTCP/DGCP/UODP-686/2018 DE LA FECHA, DEL MIN.DE ECONOMIA Y FINANZAS PUBLICAS.(HRE-TSO-4089), PAGO BTS EXTRABURSATIL  VENCIMIENTO 10 DE AGOSTO DE 2018 D.S. N° 1121 DE 11 DE ENERO DE 2012. DEBITO DE LA LIBRETA N° 00099021001 TGN-RECURSOS ORDINARIOS MN.</t>
  </si>
  <si>
    <t>00099021001 DEPOSITO DE EFECTIVO, DEPOSITANTE: MARIO CARLOS LEZANA VACA, CONCEPTO: DOBLE PERCEPCION, CUENTA DE DEPOSITO: CUENTA UNICA DEL TESORO</t>
  </si>
  <si>
    <t>00099021001 DEPOSITO DE EFECTIVO, DEPOSITANTE: UNIDAD DE INVESTIGACIONES FINANCIERAS, CONCEPTO: CREDENCIAL INSTITUCIONAL, CUENTA DE DEPOSITO: CUENTA UNICA DEL TESORO</t>
  </si>
  <si>
    <t>00526012001 DEPOSITO DE EFECTIVO, DEPOSITANTE: JUAN SEBASTIAN QUISPE VELARDE, CONCEPTO: DEVOLUCION DE FONDOS EN AVANCE, CUENTA DE DEPOSITO: CUENTA UNICA DEL TESORO</t>
  </si>
  <si>
    <t>00099021001 DEPOSITO DE EFECTIVO, DEPOSITANTE: MARCELA JANNETH GUTIERREZ GUARACHI, CONCEPTO: SUSPENCION DE FUNCIONES SIN GOCE DE HABERES POR 15 DIAS, CUENTA DE DEPOSITO: CUENTA UNICA DEL TESORO</t>
  </si>
  <si>
    <t>00099021001 DEPOSITO DE EFECTIVO, DEPOSITANTE: DAF, CONCEPTO: REVERSION, CUENTA DE DEPOSITO: CUENTA UNICA DEL TESORO</t>
  </si>
  <si>
    <t>00099021001 DEPOSITO DE EFECTIVO, DEPOSITANTE: RICARDO LAYME LLANOS, CONCEPTO: DEVOLUCION DE DEUDA, CUENTA DE DEPOSITO: CUENTA UNICA DEL TESORO</t>
  </si>
  <si>
    <t>00099021001 DEPOSITO DE EFECTIVO, DEPOSITANTE: REINA LECOÑA ALAVI, CONCEPTO: DEPÒSITO SENASIR, CUENTA DE DEPOSITO: CUENTA UNICA DEL TESORO</t>
  </si>
  <si>
    <t>00099021001 DEPOSITO DE EFECTIVO, DEPOSITANTE: MARIANA YASIARA ELIAS CARRAZANA, CONCEPTO: PAGO A SENASIR, CUENTA DE DEPOSITO: CUENTA UNICA DEL TESORO</t>
  </si>
  <si>
    <t>00099021001 DEPOSITO DE EFECTIVO, DEPOSITANTE: EDUARDO HUANCA QUENTA, CONCEPTO: DOBLE PERCEPCION, CUENTA DE DEPOSITO: CUENTA UNICA DEL TESORO</t>
  </si>
  <si>
    <t>00132039202 DEPOSITO DE EFECTIVO, DEPOSITANTE: GABRIELA LOPEZ ALBA, CONCEPTO: DEVOLUCION DE SALDO DE FONDOS EN AVANCE, CUENTA DE DEPOSITO: CUENTA UNICA DEL TESORO</t>
  </si>
  <si>
    <t>00099021001 DEPOSITO DE EFECTIVO, DEPOSITANTE: SEDES LA PAZ ANA RAMIREZ LIMACHI, CONCEPTO: DEVOLUCION ESCALAFON DE AUXILIAR DE ENFERMERIA, CUENTA DE DEPOSITO: CUENTA UNICA DEL TESORO</t>
  </si>
  <si>
    <t>00373024103 DEPOSITO DE EFECTIVO, DEPOSITANTE: SANTOS CEFERINO MOYA IBAÑEZ, CONCEPTO: DEV. DE MONTOS NO EJECUTADOS DEL PROYEC DE APOYO A LA POBLACION DE CAFE EN LA COLONIA FISCALL BARTOS, CUENTA DE DEPOSITO: CUENTA UNICA DEL TESORO</t>
  </si>
  <si>
    <t>00592012001 DEPOSITO DE EFECTIVO, DEPOSITANTE: ANA WENDY MAMANI YUJRA, CONCEPTO: PAGO DE LA PRIMERA CUOTA POR MARLENE CALLISAYA ND 88316 GEST.2016/ND 162083 ND 108662 GEST.2017, CUENTA DE DEPOSITO: CUENTA UNICA DEL TESORO</t>
  </si>
  <si>
    <t>00099021001 DEP.DE CHEQ.AJENOS,RET.DE CAM.,CONCEPTO: ANTONIO CALZADILLA CARRIZALES,DEP.: BANCO UNION , PROCEDENCIA: BANCO UNION S.A., CHEQUE: 158120, FECHA DE EMISION:10/08/2018</t>
  </si>
  <si>
    <t>A:00373024101 TRANSFERENCIA DE RECURSOS PARA GASTOS DE FUNCIONAMIENTO DEL FDI, JULIO 2018. S/G /INFORME MEFP/VTCP/DGPOT/UPCFTGN/INF/Nº 90/2018. (H.R. 389-111-D)</t>
  </si>
  <si>
    <t>A:00373024104 TRANSFERENCIA DE RECURSOS AL FDI A FAVOR DE UNIBOL CORRESPONDIENTE AL MES DE JULIO DE 2018, S/G INFORME MEFP/VTCP/DGPOT/UPCFTGN/INF/Nº 91/2018.(H.R. 389-112-D)</t>
  </si>
  <si>
    <t>TRANSFERENCIA RECIBIDA DEL EXTERIOR SEGÚN MENSAJES SWIFT Nos. 11235-11222 (REM.EXT.) DE FECHA 10-08-2018 POR DESEMBOLSO DE CAF PRÉSTAMO CFA009660 PAV KM25TARATA-ANZALDO-R.CAINE SOLICITUD DE DESEMBOLSO NRO. 5 LIBRETA N° 00291012002 ABC-RECURSOS PROPIOS REF.: UTILES DE ESCRITORIO</t>
  </si>
  <si>
    <t>NUMERO DE LIBRETA CUT: 00099021001 TGN RECURSOS ORDINARIOS OPERACIÓN E75 TRANSFERENCIA DE LA CUENTA FISCAL BUN A LA CUT EN MN TRANSF. DE FDOS.SG.NOTA CDT/045/2018 DE F.10.08.18CORRESPONDIENTE AL SALDO AL 31.12.2017 PROYECTO REHABILITACION ADUCCION LA PALCA - POTOSI</t>
  </si>
  <si>
    <t>||TRANSFERENCIA A LA CUENTA UNICA DEL TESORO IMPORTES RETENIDOS A WALTER ABRAHAM PEREZ ALANDIA Y JULIO HUMEREZ QUIROZ POR REMUNERACION MAXIMA CORRESPONDIENTE AL MES DE JULIO/2018 - N° 00990201001, SEGUN DOCUMENTOS ADJUNTOS Y ROC N° 1206/2018 DEL DCR. TRANS. POR REMUNERACION MAXIMA DE WALTER ABRAHAM PEREZ ALANDIA - JULIO/2018 LIBRETA N° 00990201001</t>
  </si>
  <si>
    <t>||TRANSFERENCIA A LA CUENTA UNICA DEL TESORO IMPORTES RETENIDOS A WALTER ABRAHAM PEREZ ALANDIA Y JULIO HUMEREZ QUIROZ POR REMUNERACION MAXIMA CORRESPONDIENTE AL MES DE JULIO/2018 - N° 00990201001, SEGUN DOCUMENTOS ADJUNTOS Y ROC N° 1206/2018 DEL DCR. TRANS. POR REMUNERACION MAXIMA DE JULIO HUMEREZ QUIROZ - JULIO/2018 LIBRETA N° 00990201001</t>
  </si>
  <si>
    <t>COBRO COSTOS DE PAPELERIA SEGUN TRANSFERENCIA DEL EXTERIOR POR ORDEN DE HERCO COMBUSTIBLES S A (LIMA PERU) REF.: CONTRATO DE CONDENSADO DE GAS 45/18 LIB. 00513062001 YPFB-OPERACIONES PLANTA DE SEPARACION DE LIQUIDOS RIO GRANDE</t>
  </si>
  <si>
    <t>A:00099021001 TRANSFERENCIA DE RECURSOS EN CUMPLIMIENTO AL INSTRUCTIVO DE CIERRE , PRESUPUESTARIO CONTABLE DE TESORERÍA DE LA GESTIÓN 2017, APROBADO MEDIANTE LA RESOLUCIÓN MINISTERIAL N° 1136 DE 17/11/2017 Y NOTA DE PROCEDIMIENTO MEFP/VPCF/DGCF/UCCF N° 628/2018. H.R. 101-135-D.</t>
  </si>
  <si>
    <t>NUMERO DE LIBRETA CUT: 00041048002 OPERACIÓN E18 TRANSFERENCIA DEL SISTEMA FINANCIERO POR CUENTA DE TERCEROS A LA CUT SOL. EC. DE EMBAJADA DE SUIZA COSUDE</t>
  </si>
  <si>
    <t>NUMERO DE LIBRETA CUT: 00572012001 OPERACIÓN E18 TRANSFERENCIA DEL SISTEMA FINANCIERO POR CUENTA DE TERCEROS A LA CUT TRANSFERENCIA A SOLICITUD DEL MEFP SEGUN NOTA CITE MEFP VTCP DGPOT UAIS CPI NO 0818003 BUN 18</t>
  </si>
  <si>
    <t>NUMERO DE LIBRETA CUT: 00099021001 OPERACIÓN E18 TRANSFERENCIA DEL SISTEMA FINANCIERO POR CUENTA DE TERCEROS A LA CUT Pago pension por riesgos profesionales julio 2018 Libreta nro 00099021001 TGN Recursos ordinarios</t>
  </si>
  <si>
    <t>VENTA DE DIVISAS CON TRANSFERENCIA DE FONDOS A SOLICITUD DE EMPRESA PUBLICA PRODUCTIVA CARTONES DE BOLIVIA-CARTONBOL SEGUN SOLICITUD 5665 REF: PAGO POR TRANSFERENCIA AL EXTERIOR AL BCB, POR PAGO DE INSCRIPCION DE CARTONBOL A LA ASOCIACION DE CORRUGADORES DEL CARIBE, CENTRO Y SUD AMERICA, SEGUN NI/GG LIB. 00576012001 CARTONBOL</t>
  </si>
  <si>
    <t>VENTA DE DIVISAS CON TRANSFERENCIA DE FONDOS A SOLICITUD DE EMPRESA PUBLICA PRODUCTIVA CARTONES DE BOLIVIA-CARTONBOL SEGUN SOLICITUD 5662 REF: PAGO POR TRANSFERENCIA AL EXTERIOR AL BCB, POR PAGO DE INSCRIPCION DE CARTONBOL TRES PARTICIPANTES AL 38 CONVENCION Y EXPOSICION INTERNACIONAL ACCCSA ASOCIAC LIB. 00576012001 CARTONBOL</t>
  </si>
  <si>
    <t>'TRANSFERENCIA DE FONDOS||S/G. CITE: MEFP/VTCP/DGCP/UODP-691/2018 DE LA FECHA, DEL MIN.DE ECONOMIA Y FINANZAS PUBLICAS.(HRE-TSO-4373), PAGO BTS EXTRABURSATIL  VENCIMIENTO 11 Y 13 DE AGOSTO DE 2018 D.S. N°1121 DE 11 DE ENERO DE 2012. DEBITO DE LA LIBRETA N° 00099021001 TGN-RECURSOS ORDINARIOS MN.</t>
  </si>
  <si>
    <t>'COBRO DE'||UTILES DE ESCRITORIO POR EL COMPROBANTE CONTABLE NRO. 0929554 DE LA FECHA, SEGÚN CORREO ELECTRÓNICO DE YPFB DE F. 23/01/2018. DEBITO DE LA LIBRETA 00513022001 YPFB  OPERACIONES.</t>
  </si>
  <si>
    <t>00099021001 DEPOSITO DE EFECTIVO, DEPOSITANTE: SOF-INCL-DEPSS. MIGUEL ANGEL MOLLO ORTUÑO, CONCEPTO: COMPROBANTE PREVENTIVO GESTION 2017 C-9316 P-6733 VIATICOS CUMBRE DEL GAS, CUENTA DE DEPOSITO: CUENTA UNICA DEL TESORO</t>
  </si>
  <si>
    <t>00099021001 DEPOSITO DE EFECTIVO, DEPOSITANTE: HUGO GUERRA MARTINEZ, CONCEPTO: DEVOLUCION POR EXCESO DE CONSUMO DE TELEFONIA CELULAR, CUENTA DE DEPOSITO: CUENTA UNICA DEL TESORO</t>
  </si>
  <si>
    <t>00099021001 DEPOSITO DE EFECTIVO, DEPOSITANTE: ALVARO MARCO ANTONIO CABA OLIVAREZ  CI. 2377522 LP, CONCEPTO: CITE:MEFP/VTCP/DGPOT/UAIS-CPJ/N°030/2016 REGULARIZACION:MARZO Y ABRIL 2018, CUENTA DE DEPOSITO: CUENTA UNICA DEL TESORO</t>
  </si>
  <si>
    <t>00020031101 DEPOSITO DE EFECTIVO, DEPOSITANTE: MARCELO ANTONIO VARGAS RIVERO 3130638 CBBA, CONCEPTO: REVERSION, CUENTA DE DEPOSITO: CUENTA UNICA DEL TESORO</t>
  </si>
  <si>
    <t>00086088704 DEPOSITO DE EFECTIVO, DEPOSITANTE: JUAN CARLOS SORIA MERUVIA-U.D. SUSTENTAR, CONCEPTO: DEV DE RECURSOS ESPECIFICOS DE SERVICIOS MANUALES UN SUELDO DEL PLANE-MUNIC DE BETANZOS-PT P-25900, CUENTA DE DEPOSITO: CUENTA UNICA DEL TESORO</t>
  </si>
  <si>
    <t>00086088704 DEPOSITO DE EFECTIVO, DEPOSITANTE: JOAQUIN COIMBRA ARIAS, CONCEPTO: DEVOLUCION DE PASAJES, CUENTA DE DEPOSITO: CUENTA UNICA DEL TESORO</t>
  </si>
  <si>
    <t>00099021001 DEPOSITO DE EFECTIVO, DEPOSITANTE: RAUL MIGUEL ESPINOZA AGRAMONT, CONCEPTO: REVERSION DE RECURSOS POR VIATICOS DE VIAJE AL INTERIOR DE PAIS, CUENTA DE DEPOSITO: CUENTA UNICA DEL TESORO</t>
  </si>
  <si>
    <t>00099021001 DEPOSITO DE EFECTIVO, DEPOSITANTE: ROSA ELVIRA ROJAS MAMANI  C.I. 6119377  LP., CONCEPTO: DEVOLUCION DE PERCEPCION INDEBIDA, CUENTA DE DEPOSITO: CUENTA UNICA DEL TESORO</t>
  </si>
  <si>
    <t>00347012002 DEPOSITO DE EFECTIVO, DEPOSITANTE: MARCO ANTONIO CHOQUE FORONDA, CONCEPTO: SALDO FONDOS EN AVANCE, CUENTA DE DEPOSITO: CUENTA UNICA DEL TESORO</t>
  </si>
  <si>
    <t>00099021001 DEPOSITO DE EFECTIVO, DEPOSITANTE: LUIS ALBERTO QUISPE MAMANI, CONCEPTO: REVERSION DE PASAJES, CUENTA DE DEPOSITO: CUENTA UNICA DEL TESORO</t>
  </si>
  <si>
    <t>VENTA DE DIVISAS CON TRANSFERENCIA DE FONDOS A SOLICITUD DE MINISTERIO DE LA PRESIDENCIA SEGUN SOLICITUD 5655 REF: DIVISAS EUROS 5,000.00 DEVOLUCION DE PRESTAMO A EMBAJADA DE BOLIVIA EN LA SANTA SEDE CIUDAD VATICANO, EN VIAJE PRESIDENCIAL REALIZADO 27 AL 30 JUNIO DE 2018, PAGO ISTITUTO PER LE OPERE LIB. 00099021001 TGN-RECURSOS ORDINARIOS (3987) POR DIFERENCIAL CAMBIARIO</t>
  </si>
  <si>
    <t>VENTA DE DIVISAS CON TRANSFERENCIA DE FONDOS A SOLICITUD DE MINISTERIO DE LA PRESIDENCIA SEGUN SOLICITUD 5655 REF: DIVISAS EUROS 5,000.00 DEVOLUCION DE PRESTAMO A EMBAJADA DE BOLIVIA EN LA SANTA SEDE CIUDAD VATICANO, EN VIAJE PRESIDENCIAL REALIZADO 27 AL 30 JUNIO DE 2018, PAGO ISTITUTO PER LE OPERE LIB. 00099021001 TGN-RECURSOS ORDINARIOS (3987)</t>
  </si>
  <si>
    <t>TRANSFERENCIA DEL EXTERIOR SEGUN CONSULADO DE BOLIVIA EN MADRID DE FECHA 13/08/2018 ORDENANTE: RECAUDACION JULIO 2018 LIB. 00340012005 SEGIP - RECAUDACION EXTERIOR - CEDULAS DE IDENTIDAD</t>
  </si>
  <si>
    <t>A:00373024105 DESEMBOLSO DE RECURSOS AL FONDO DE DESARROLLO INDIGENA PARA PROGRAMAS Y/O PROYTECTOS DE LOS GOBIERNOS AUTONOMOS MUNICIPALES DE YAMPARAEZ, ANZALDO Y CLIZA S/G NOTA DE SOLICITUD CITE: FDI/DGE/EXT/Nº 374/2018, E INFORME MEFP/VTCP/DGPOT/UPCFTGN/INF/Nº 93/2018. HR. 6-23469-R.</t>
  </si>
  <si>
    <t>COBRO COSTOS DE PAPELERIA SEGUN TRANSFERENCIA DEL EXTERIOR POR ORDEN DE PETROLEO BRASILIERO SA PETROBRAS LIB. 00513012007 YPFB - RECURSOS NACIONALIZACIÓN</t>
  </si>
  <si>
    <t>COBRO COSTOS DE PAPELERIA SEGUN TRANSFERENCIA DEL EXTERIOR POR ORDEN DE PETROLEO BRASILEIRO SA PETROBRAS REF.: EXB-GAS-229/18 LIB. 00513012007 YPFB - RECURSOS NACIONALIZACIÓN</t>
  </si>
  <si>
    <t>COBRO COSTOS DE PAPELERIA SEGUN TRANSFERENCIA DEL EXTERIOR POR ORDEN DE PETROLEO BRASILEIRO SA PETROBRAS REF.: INVOICE EXB-GAS-229/18 LIB. 00513012007 YPFB - RECURSOS NACIONALIZACIÓN</t>
  </si>
  <si>
    <t>||TRANSFERENCIA DE FONDOS S/G FORMULARIO CITE: BUN0439/18 DE LA FECHA (HRE-TSO-4407). A SOLICITUD GOB.AUT.MCPAL.TOMAVE, LIBRETA N°00041014401 MDPYEP-REVOLUCION TECNOLOGICA EN EDUCACION.</t>
  </si>
  <si>
    <t>00099021001 DEPOSITO DE EFECTIVO, DEPOSITANTE: JOSE BORIS CRUZ PATAN, CONCEPTO: DEVOLUCION DE RETROACTIVO, CUENTA DE DEPOSITO: CUENTA UNICA DEL TESORO</t>
  </si>
  <si>
    <t>00099021001 DEPOSITO DE EFECTIVO, DEPOSITANTE: CONSUELO MARCELA ARANDIA VARGAS, CONCEPTO: DOBLE PERCEPCION, CUENTA DE DEPOSITO: CUENTA UNICA DEL TESORO</t>
  </si>
  <si>
    <t>00373024105 DEPOSITO DE EFECTIVO, DEPOSITANTE: PROY. APOYO A LA PROD. INDUSTRIAL CENTRAL IVIRG, CONCEPTO: DEVOLUCION SALDO PROYECTO FDI, CUENTA DE DEPOSITO: CUENTA UNICA DEL TESORO</t>
  </si>
  <si>
    <t>00099021001 DEPOSITO DE EFECTIVO, DEPOSITANTE: MARIA LEONOR CUEVAS VERDUGUEZ, CONCEPTO: DEVOLUCION DE VIATICOS, CUENTA DE DEPOSITO: CUENTA UNICA DEL TESORO</t>
  </si>
  <si>
    <t>00130012002 DEPOSITO DE EFECTIVO, DEPOSITANTE: JUAN GUERREROS ROQUE, CONCEPTO: DEVOLUCION POR GASTOS DE ALIMENTACION, CUENTA DE DEPOSITO: CUENTA UNICA DEL TESORO</t>
  </si>
  <si>
    <t>00099021001 DEPOSITO DE EFECTIVO, DEPOSITANTE: ERIKA ROCIO ARAOZ RIOJA  CI. 3554444 OR., CONCEPTO: DEVOLUCION MES DE JULIO 2018 ACREEDOR, CUENTA DE DEPOSITO: CUENTA UNICA DEL TESORO</t>
  </si>
  <si>
    <t>00099021001 DEPOSITO DE EFECTIVO, DEPOSITANTE: ERIKA ROCIO ARAOZ RIOJA  CI. 3554444 OR., CONCEPTO: DEVOLUCION MES DE JUNIO 2018 ACREEDOR, CUENTA DE DEPOSITO: CUENTA UNICA DEL TESORO</t>
  </si>
  <si>
    <t>00155012001 DEPOSITO DE EFECTIVO, DEPOSITANTE: OSCAR ORTIZ CHOQUE, CONCEPTO: DEVOLUCION DE DIFERENCIA DEL TOTAL ASIGNADO POR FONDOS EN AVANCE DIRIGIDO A LA LIBRETA, CUENTA DE DEPOSITO: CUENTA UNICA DEL TESORO</t>
  </si>
  <si>
    <t>00212012001 DEPOSITO DE EFECTIVO, DEPOSITANTE: JOHNNY DARWIN CONTRERAS SANCHEZ, CONCEPTO: DEVOLUCION DE FONDOS C X C, CUENTA DE DEPOSITO: CUENTA UNICA DEL TESORO</t>
  </si>
  <si>
    <t>00132012005 DEPOSITO DE EFECTIVO, DEPOSITANTE: SEDEM FOMENTO A LAS EMPRESAS PUBLICAS PRODUCTIVAS, CONCEPTO: DEVOLUCION DE FONDOS EN AVANCE, CUENTA DE DEPOSITO: CUENTA UNICA DEL TESORO</t>
  </si>
  <si>
    <t>00086047003 DEPOSITO DE EFECTIVO, DEPOSITANTE: ERLAN RUBIK LEDEZMA CHOQUE, CONCEPTO: DEVOLUCION HONORARIOS DE JUNIO POR ERROR EN ASIGNACION DE FUENTE, CUENTA DE DEPOSITO: CUENTA UNICA DEL TESORO</t>
  </si>
  <si>
    <t>00099021001 DEPOSITO DE EFECTIVO, DEPOSITANTE: NARDA SILVIA PEREZ VILLAMIL, CONCEPTO: DOBLE PERCEPCION, CUENTA DE DEPOSITO: CUENTA UNICA DEL TESORO</t>
  </si>
  <si>
    <t>00099021001 DEPOSITO DE EFECTIVO, DEPOSITANTE: BRIGIDA KANTUTA OSCO, CONCEPTO: DEVOLUCION DE VIATICOS VIAJE A COCHABAMBA, CUENTA DE DEPOSITO: CUENTA UNICA DEL TESORO</t>
  </si>
  <si>
    <t>00287102007 DEP.DE CHEQ.AJENOS,RET.DE CAM.,CONCEPTO: DEVOLUCION DIFERENCIAS PROY CONST 5 VIVIENDAS U.E. ABRAHAM FLORES FPS -09-980,DEP.: FPS - OF CENTRAL , PROCEDENCIA: BANCO UNION S.A., CHEQUE: 215, FECHA DE EMISION:08/08/2018</t>
  </si>
  <si>
    <t>00099021001 DEP.DE CHEQ.AJENOS,RET.DE CAM.,CONCEPTO: ANGELA MARION MERCADO DE ROCA,DEP.: BANCO UNION S.A. , PROCEDENCIA: BANCO UNION S.A., CHEQUE: 158121, FECHA DE EMISION:14/08/2018</t>
  </si>
  <si>
    <t>00660012002 DEP.DE CHEQ.AJENOS,RET.DE CAM.,CONCEPTO: RECUPERACION POR OMISION DE MARCACION EUFREN ARAMAYO,DEP.: ORGANO JUDICIAL-DAF NACIONAL , PROCEDENCIA: BANCO UNION S.A., CHEQUE: 2585, FECHA DE EMISION:10/08/2018</t>
  </si>
  <si>
    <t>00099021001 DEP.DE CHEQ.AJENOS,RET.DE CAM.,CONCEPTO: RESCISION DE CONTRATO DGESU-019/2015 PROGRAMA 100 BECAS PARA LA SOBERANIA CIENTIFICA Y TECNOLOGICA,DEP.: BERNARDO ALONSO POVEDA PEREIRA  CI. 4788210  LP.</t>
  </si>
  <si>
    <t>00099021001 DEPOSITO DE EFECTIVO, DEPOSITANTE: SGTO.1RO.LOG. JHONNY RONALD LOAYZA LEIVA, CONCEPTO: REVERSION DE PASAJES, CUENTA DE DEPOSITO: CUENTA UNICA DEL TESORO</t>
  </si>
  <si>
    <t>'COBRO DE'||UTILES DE ESCRITORIO POR EL COMPROBANTE CONTABLE NRO. 0929666 DE LA FECHA. SEGÚN CORREO ELECTRÓNICO DE YPFB DE F. 23/01/2018. DEBITO DE LA LIBRETA 00513022001 YPFB  OPERACIONES.</t>
  </si>
  <si>
    <t>VENTA DE DIVISAS CON TRANSFERENCIA DE FONDOS A SOLICITUD DE MINISTERIO DE DEFENSA SEGUN SOLICITUD 5669 REF: PAGO A EMPRESA ROYAL FBO SERVICE POR SERVICIO DE COMBUSTIBLE PARA VUELO DE TRASLADO DE AERONAVE PARA TRANSPORTE AEREO MILITAR LIB. 00020011103 MINISTERIO DE DEFENSA - INGRESOS VARIOS</t>
  </si>
  <si>
    <t>COBRO COSTOS DE PAPELERIA SEGUN TRANSFERENCIA DEL EXTERIOR POR ORDEN DE PETROLEO BRASILEIRO SA - PETROBRAS REF.: INV GC-T-208/18 LIB. 00513012007 YPFB - RECURSOS NACIONALIZACIÓN</t>
  </si>
  <si>
    <t>00099021001 DEPOSITO DE EFECTIVO, DEPOSITANTE: JOSE ENIO ALARCON SARAVIA, CONCEPTO: REVERSION HABERES DIAS NO TRABAJADOS CORRESP. DEL MES DE ABRIL DE 2018, CUENTA DE DEPOSITO: CUENTA UNICA DEL TESORO</t>
  </si>
  <si>
    <t>00221012001 DEPOSITO DE EFECTIVO, DEPOSITANTE: MELINA MIRIAM APAZA MAMANI  C.I. 4746768  LP., CONCEPTO: DEVOLUCION CREDITO FISCAL PERDIDO FACTURA DE PASAJES AEREOS, CUENTA DE DEPOSITO: CUENTA UNICA DEL TESORO</t>
  </si>
  <si>
    <t>00016011101 DEPOSITO DE EFECTIVO, DEPOSITANTE: CINTYA CECILIA DELGADILLO BARRON, CONCEPTO: PAGO DE RETENCION DE IMPUESTOS, CUENTA DE DEPOSITO: CUENTA UNICA DEL TESORO</t>
  </si>
  <si>
    <t>00099021001 DEPOSITO DE EFECTIVO, DEPOSITANTE: MARIO GARCIA REA, CONCEPTO: DEVOLUCION DE RECURSOS POR PERCEPCION INDEBIDA, CUENTA DE DEPOSITO: CUENTA UNICA DEL TESORO</t>
  </si>
  <si>
    <t>00526012001 DEPOSITO DE EFECTIVO, DEPOSITANTE: ALVARO MORALES TRUJILLO-BOLIVIA TV, CONCEPTO: DEVOLUCION DE PASAJES, CUENTA DE DEPOSITO: CUENTA UNICA DEL TESORO</t>
  </si>
  <si>
    <t>00099021001 DEPOSITO DE EFECTIVO, DEPOSITANTE: NELY CANQUI SARZURI, CONCEPTO: REVERSION PASAJES PREV 3130, CUENTA DE DEPOSITO: CUENTA UNICA DEL TESORO</t>
  </si>
  <si>
    <t>00099021001 DEPOSITO DE EFECTIVO, DEPOSITANTE: JUAN MAMANI PACO, CONCEPTO: PAGO EX MULTAS DUF-SIN, CUENTA DE DEPOSITO: CUENTA UNICA DEL TESORO</t>
  </si>
  <si>
    <t>00099021001 DEPOSITO DE EFECTIVO, DEPOSITANTE: JOSE MORATO PLAZA, CONCEPTO: DEVOLUCION SALARIO MARZO 2018, CUENTA DE DEPOSITO: CUENTA UNICA DEL TESORO</t>
  </si>
  <si>
    <t>00099021001 DEPOSITO DE EFECTIVO, DEPOSITANTE: JOSE MORATO PLAZA, CONCEPTO: DEVOLUCION SALARIO ABRIL 2018, CUENTA DE DEPOSITO: CUENTA UNICA DEL TESORO</t>
  </si>
  <si>
    <t>00099021001 DEPOSITO DE EFECTIVO, DEPOSITANTE: JOSE MORATO PLAZA, CONCEPTO: DEVOLUCION SALARIO MAYO 2018, CUENTA DE DEPOSITO: CUENTA UNICA DEL TESORO</t>
  </si>
  <si>
    <t>00099021001 DEP.DE CHEQ.AJENOS,RET.DE CAM.,CONCEPTO: DEVOLUCION DE COTIZACION,DEP.: FUTURO DE BOLIVIA AFP , PROCEDENCIA: BANCO DE CREDITO DE BOLIVIA S.A., CHEQUE: 55388, FECHA DE EMISION:14/08/2018</t>
  </si>
  <si>
    <t>00526012001 DEP.DE CHEQ.AJENOS,RET.DE CAM.,CONCEPTO: DEP.DE PASAJES NO UTILIZADOS BTV PARA LA REVERSION DE PREVENTIVOS SR. PIÑACOBO,DEP.: BOLIVIA TV , PROCEDENCIA: BANCO UNION S.A., CHEQUE: 16244, FECHA DE EMISION:10/08/2018</t>
  </si>
  <si>
    <t>00099021001 DEP.DE CHEQ.AJENOS,RET.DE CAM.,CONCEPTO: PAGO POR DESCUENTO MONTOS EXCEDENTES POR DOBLE PERCEPCION DE RECURSOS PUBLICOS,DEP.: CAJA NACIONAL DE SALUD , PROCEDENCIA: BANCO UNION S.A., CHEQUE: 37623, FECHA DE EMISION:14/08/2018</t>
  </si>
  <si>
    <t>00099021001 DEP.DE CHEQ.AJENOS,RET.DE CAM.,CONCEPTO: REVERSION AL COM C-31 1075/2018 DEVOLUCION DE VIATICOS FTE 41,DEP.: SEGIP OFICINA NACIONAL , PROCEDENCIA: BANCO UNION S.A., CHEQUE: 12323, FECHA DE EMISION:27/07/2018</t>
  </si>
  <si>
    <t>00099021001 DEP.DE CHEQ.AJENOS,RET.DE CAM.,CONCEPTO: REVERSION COMP C-31 1075/2018 DEVOLUCION DE VIATICOS FTE 41,DEP.: SEGIP OFICINA NACIONAL , PROCEDENCIA: BANCO UNION S.A., CHEQUE: 12326, FECHA DE EMISION:27/07/2018</t>
  </si>
  <si>
    <t>00099021001 DEP.DE CHEQ.AJENOS,RET.DE CAM.,CONCEPTO: REVERSION COMP C-31 875/2018 DEVOLUCION DE VIATICOS FTE 41,DEP.: SEGIP OFICINA NACIONAL , PROCEDENCIA: BANCO UNION S.A., CHEQUE: 12324, FECHA DE EMISION:27/07/2018</t>
  </si>
  <si>
    <t>00099021001 DEP.DE CHEQ.AJENOS,RET.DE CAM.,CONCEPTO: REVERSION AL COMP C-31 457/2018 DEVOLUCION DE VIATICOS FTE 41,DEP.: SEGIP OFICINA NACIONAL , PROCEDENCIA: BANCO UNION S.A., CHEQUE: 12325, FECHA DE EMISION:27/07/2018</t>
  </si>
  <si>
    <t>00086031101 DEP.DE CHEQ.AJENOS,RET.DE CAM.,CONCEPTO: REVERSION DE FONDOS,DEP.: SERNAP-OTUQUIS , PROCEDENCIA: BANCO UNION S.A., CHEQUE: 854, FECHA DE EMISION:23/07/2018</t>
  </si>
  <si>
    <t>00020011103 DEPOSITO DE EFECTIVO, DEPOSITANTE: OSCAR RAMIRO FERNANDEZ QUISBERT, CONCEPTO: REVERSION DE OTROS MATERIALES Y SUMINISTROS PREV #5676, CUENTA DE DEPOSITO: CUENTA UNICA DEL TESORO</t>
  </si>
  <si>
    <t>00099021001 DEPOSITO DE EFECTIVO, DEPOSITANTE: OSCAR RAMIRO FERNANDEZ QUISBERT, CONCEPTO: REVERSION PASAJES PREV #5714, CUENTA DE DEPOSITO: CUENTA UNICA DEL TESORO</t>
  </si>
  <si>
    <t>00099021001 DEPOSITO DE EFECTIVO, DEPOSITANTE: PASTOR CESAR ALCON MAYTA, CONCEPTO: DEVOLUCION AL ESCALAFON AL MERITO, CUENTA DE DEPOSITO: CUENTA UNICA DEL TESORO</t>
  </si>
  <si>
    <t>NUMERO DE LIBRETA CUT: 00099021001 OPERACIÓN E18 TRANSFERENCIA DEL SISTEMA FINANCIERO POR CUENTA DE TERCEROS A LA CUT TRANSFERENCIA PAGO DE MULTAS DEL MES DE JULIO 2018 SERVICIO RECAUDACION SEGIP 2</t>
  </si>
  <si>
    <t>VENTA DE DIVISAS CON TRANSFERENCIA DE FONDOS A SOLICITUD DE MINISTERIO DE LA PRESIDENCIA SEGUN SOLICITUD 5683 REF: DIVISAS USD 11,387.50 PAGO SALDO A ROYAL FBO SERVICE S.A POR SERVICIOS PRESTADOS A AERONAVE FAB 001 VIAJE PRESIDENCIAL REALIZADO AL CARIBE DEL 22 AL 24 ABRIL 2018, PAGO A BANCO BBVA PAR LIB. 00099021001 TGN-RECURSOS ORDINARIOS (3987)</t>
  </si>
  <si>
    <t>VENTA DE DIVISAS CON TRANSFERENCIA DE FONDOS A SOLICITUD DE MINISTERIO DE LA PRESIDENCIA SEGUN SOLICITUD 5684 REF: DIVISAS 64,792.40 PAGO A ROYAL FBO SERVICE S.A. POR SERVICIOS PRESTADOS A AERONAVE FAB 001 EN VIAJE PRESIDENCIAL A LA HAYA HOLANDA DEL 24 AL 27 MARZO 2018, PAGO A BANCO BBVA PARAGUAY S. LIB. 00099021001 TGN-RECURSOS ORDINARIOS (3987)</t>
  </si>
  <si>
    <t>VENTA DE DIVISAS CON TRANSFERENCIA DE FONDOS A SOLICITUD DE MINISTERIO DE LA PRESIDENCIA SEGUN SOLICITUD 5685 REF: DIVISAS USD 74,672.63 PAGO A ROYAL FBO SERVICE S.A. POR SERVICIOS PRESTADOS A AERONAVE FAB 001 EN VIAJE PRESIDENCIAL A LA HAYA HOLANDA DEL 15 AL 21 MARZO 2018, PAGO A BANCO BBVA PARAGUA LIB. 00099021001 TGN-RECURSOS ORDINARIOS (3987)</t>
  </si>
  <si>
    <t>VENTA DE DIVISAS CON TRANSFERENCIA DE FONDOS A SOLICITUD DE MINISTERIO DE LA PRESIDENCIA SEGUN SOLICITUD 5682 REF: DIVISAS USD 13,490.00 PAGO A ROCKWELL COLLINS SERVICIO ANUAL ACTUALIZACION DATOS DE NAVEGACION Y CONTENIDO AVIONICA PARA AERONAVES FAB 047 Y FAB 048, PAGO BANK OF AMERICA, CUENTA 445118 LIB. 00099021001 TGN-RECURSOS ORDINARIOS (3987)</t>
  </si>
  <si>
    <t>'TRANSFERENCIA DE FONDOS||S/G. CITE: MEFP/VTCP/DGCP/UODP-704/2018 DE LA FECHA, DEL MIN.DE ECONOMIA Y FINANZAS PUBLICAS.(HRE-TSO-4418), PAGO BTS EXTRABURSATIL  VENCIMIENTO 16 DE AGOSTO DE 2018 D.S. N° 1121 DE 11 DE ENERO DE 2012. DEBITO DE LA LIBRETA N° 00099021001 TGN-RECURSOS ORDINARIOS MN.</t>
  </si>
  <si>
    <t>00020031101 DEPOSITO DE EFECTIVO, DEPOSITANTE: CARLOS ANDRES CARVAJAL MALDONADO, CONCEPTO: REVERSION VIATICOS, CUENTA DE DEPOSITO: CUENTA UNICA DEL TESORO</t>
  </si>
  <si>
    <t>00099021001 DEPOSITO DE EFECTIVO, DEPOSITANTE: ANASTACIO QUELCA MIXTO, CONCEPTO: COMPROMISO DE DEVOLUCION DE DEUDA, CUENTA DE DEPOSITO: CUENTA UNICA DEL TESORO</t>
  </si>
  <si>
    <t>00099021001 DEPOSITO DE EFECTIVO, DEPOSITANTE: MILDRED GLORIA PEREZ PAPUTSACHIS, CONCEPTO: DEVOLUCION POR DOBLE PERCEPCION, CUENTA DE DEPOSITO: CUENTA UNICA DEL TESORO</t>
  </si>
  <si>
    <t>00099021001 DEPOSITO DE EFECTIVO, DEPOSITANTE: MARIA ELENA SANCHEZ, CONCEPTO: DEVOLUCION DE RETROACTIVO, CUENTA DE DEPOSITO: CUENTA UNICA DEL TESORO</t>
  </si>
  <si>
    <t>00099021001 DEPOSITO DE EFECTIVO, DEPOSITANTE: MINISTERIO DE DEPORTES-LUIS OROZCO, CONCEPTO: DEVOLUCION DE SALDO NO UTILIZADO FONDOS EN AVANCE COPA ESTADO PLURINACIONAL 2017-2018, CUENTA DE DEPOSITO: CUENTA UNICA DEL TESORO</t>
  </si>
  <si>
    <t>00580012001 DEPOSITO DE EFECTIVO, DEPOSITANTE: SARAVIA HUANCA JOSE LEONARDO, CONCEPTO: DEVOLUCION DE UN DIA DE SALARIO DEL MES DE ABRIL 2018, CUENTA DE DEPOSITO: CUENTA UNICA DEL TESORO</t>
  </si>
  <si>
    <t>00373024103 DEPOSITO DE EFECTIVO, DEPOSITANTE: JULIA MAMANI GUARACHI, CONCEPTO: DEVOLUCION FDI-CIERRE DE PROYECTO VIGENTES TRANSFERIDOS POR EL FDPPIOYCC, CUENTA DE DEPOSITO: CUENTA UNICA DEL TESORO</t>
  </si>
  <si>
    <t>00344012001 DEPOSITO DE EFECTIVO, DEPOSITANTE: GLORIA HUANCA CALLISAYA, CONCEPTO: DEVOLUCION DE SALDO DE LA REUNION DE SOCIALIZACION DE NR EN COBIJA, CUENTA DE DEPOSITO: CUENTA UNICA DEL TESORO</t>
  </si>
  <si>
    <t>00099021001 DEPOSITO DE EFECTIVO, DEPOSITANTE: DANIEL GUZMAN BARZOLA, CONCEPTO: DEVOLUCION DE 2 DIAS DE HABER DE DICIEMBRE 2016 DEL SR. DANIEL GUZMAN BARZOLA, CUENTA DE DEPOSITO: CUENTA UNICA DEL TESORO</t>
  </si>
  <si>
    <t>00099021001 DEP.DE CHEQ.AJENOS,RET.DE CAM.,CONCEPTO: DEVOLUCION POR COMPRA DE COMBUSTIBLE DEL VIAJE A LA CIUDAD DE CORUMBA 29-07 AL 01-08-2018,DEP.: MARIA ANGELICA TARIFA BORDA ATT , PROCEDENCIA: BANCO UNION S.A., CHEQUE: 5409, FECHA DE EMISION:15/08/2018</t>
  </si>
  <si>
    <t>00099021001 DEPOSITO DE EFECTIVO, DEPOSITANTE: SENAPE, CONCEPTO: PUBLICACION PAGADA AL CONTADO TENIENDO UN VALOR MENOR AL PRESUPUESTO, CUENTA DE DEPOSITO: CUENTA UNICA DEL TESORO</t>
  </si>
  <si>
    <t>VENTA DE DIVISAS CON TRANSFERENCIA DE FONDOS A SOLICITUD DE MINISTERIO DE ECONOMIA Y FINANZAS PUBLICAS SEGUN SOLICITUD 5695 REF: PAGO A DEXIA BANQUE INTERNATIONALE LUXEMBOURG CUENTA LU020020484786518300 (THE BANK OF NEW YORK MELLON - LUXEMBOURG), POR COMISION DE AGENTE PAGADOR TRUSTEE (PAYING AGENT LIB. 00099021001 TGN-RECURSOS ORDINARIOS (3987) POR DIFERENCIAL CAMBIARIO</t>
  </si>
  <si>
    <t>VENTA DE DIVISAS CON TRANSFERENCIA DE FONDOS A SOLICITUD DE MINISTERIO DE ECONOMIA Y FINANZAS PUBLICAS SEGUN SOLICITUD 5695 REF: PAGO A DEXIA BANQUE INTERNATIONALE LUXEMBOURG CUENTA LU020020484786518300 (THE BANK OF NEW YORK MELLON - LUXEMBOURG), POR COMISION DE AGENTE PAGADOR TRUSTEE (PAYING AGENT LIB. 00099021001 TGN-RECURSOS ORDINARIOS (3987)</t>
  </si>
  <si>
    <t>TRANSFERENCIA RECIBIDA DEL EXTERIOR SEGÚN MENSAJES SWIFT Nos. 11579-11578 (REM.EXT.) DE FECHA 16-08-2018 POR DESEMBOLSO DE CAF PRÉSTAMO CFA009272 PROY.CARR.DOBLE VÍA SC-WARNES SOLICITUD DE DESEMBOLSO NRO. 17 LIBRETA N° 00291012002 ABC-RECURSOS PROPIOS REF.: UTILES DE ESCRITORIO</t>
  </si>
  <si>
    <t>NUMERO DE LIBRETA CUT: 00291014353 OPERACIÓN E18 TRANSFERENCIA DEL SISTEMA FINANCIERO POR CUENTA DE TERCEROS A LA CUT ABONO PARA CUENTA CUT 3987069001 LIBRETA 00291014353 DE LA CUENTA UNICA DEL TESORO A SOLICITUD DE ACCIONA INGENIERIA SA SUCURSAL BOLIVIA</t>
  </si>
  <si>
    <t>||COMISIONES QUE COBRA EL NOVO BANCO S.A. POR EL PAGO DEL PRESTAMO DE PDVSA SA137065 VCTO. 28/05/2018 POR CUENTA DE YPFB, SEGUN COD.LIQ.010729 DEL 25-05-2018 E INFORME BCB-GOI-SOEXT-DDEX-INF-2018-51 DEL 25/05/2018 LIBRETA 00513012004 LPB-YPFB-UNICOMERCIAL (4030005415/1-2188907)</t>
  </si>
  <si>
    <t>||COMISIONES QUE COBRA EL NOVO BANCO S.A. POR EL PAGO DEL PRESTAMO DE PDVSA SA137065 VCTO. 28/05/2018 POR CUENTA DE YPFB, SEGUN COD.LIQ.010729 DEL 25-05-2018 E INFORME BCB-GOI-SOEXT-DDEX-INF-2018-51 DEL 25/05/2018 LIBRETA 00513012004 LPB-YPFB-UNICOMERCIAL (4030005415/1-2188907) REF.:UT.DE ESCR.,GASTOS DE COMUNIC</t>
  </si>
  <si>
    <t>'TRANSFERENCIA DE FONDOS||S/G. CITE: MEFP/VTCP/DGCP/UODP-714/2018 DE LA FECHA, DEL MIN.DE ECONOMIA Y FINANZAS PUBLICAS.(HRE-TSO-4428), PAGO BTS EXTRABURSATIL  VENCIMIENTO 17 DE AGOSTO DE 2018 D.S. N° 1121 DE 11 DE ENERO DE 2012. DEBITO DE LA LIBRETA N° 00099021001 TGN-RECURSOS ORDINARIOS MN.</t>
  </si>
  <si>
    <t>||AMPLIACION DE VALIDEZ 0,15% S/USD2.920.500.-POR 137 DIAS,COMISION ENMIENDA LC BS220.-REEMB.GSTS.COMUNICACION BS220.-Y EMISION COMP.CONTABLE BS50.-,S/G NOTA YLB-GEE:887/2018,14/08/18 REF.:I-2017-026 P/C YACIMIENTOS DE LITIO BOLIVIANOS A/F JEOL USA INC. LIB.00597019201 INDUSTRIALIZACION DE LOS RECURSOS EVAPORITICOS REF.:COMIS.ENMIENDAS LC I-2017-026</t>
  </si>
  <si>
    <t>TRANSFERENCIA DEL EXTERIOR SEGUN SWIFT 11582 DE FECHA 16/08/2018 ORDENANTE: CONSULADO DE BOLIVIA EN MADRID ESPAÑA REF.: RECAUDACION JULIO 2018 LIB. 00340012004 SEGIP-RECAUDACION EXTERIOR-LICENCIAS DE CONDUCIR</t>
  </si>
  <si>
    <t>'COBRO DE'||UTILES DE ESCRITORIO POR EL COMPROBANTE CONTABLE NRO. 0929929 DE LA FECHA, SEGÚN CORREO ELECTRÓNICO DE YPFB DE F. 23/01/2018. DEBITO DE LA LIBRETA 00513022001 YPFB  OPERACIONES.</t>
  </si>
  <si>
    <t>A:00099021001 TRANSFERENCIA DE RECURSOS A SOLICITUD DEL MINISTERIO DE SALUD CORRESPONDIENTE A SALDOS DE RECURSOS DEL BONO MADRE NIÑO-NIÑA JUANA AZURDUY S/G NOTA CITE: MS/BJA/CE/384/2018. H.R. 6-23006-R.</t>
  </si>
  <si>
    <t>00099021001 DEPOSITO DE EFECTIVO, DEPOSITANTE: VIRGINIA LUNA MENDOZA, CONCEPTO: DEVOLUCION DE RETROACTIVO, CUENTA DE DEPOSITO: CUENTA UNICA DEL TESORO</t>
  </si>
  <si>
    <t>00099021001 DEPOSITO DE EFECTIVO, DEPOSITANTE: JUSTINA VALLEJOS ROSA VDA DE MAYTA, CONCEPTO: EN RELACION A LA CUANTIFICACION ECONOMICA DEL SUELDO COBRADO, PARA LA DEVOLUCION PLANTEADA ADEMAS DE, CUENTA DE DEPOSITO: CUENTA UNICA DEL TESORO</t>
  </si>
  <si>
    <t>00234014202 DEPOSITO DE EFECTIVO, DEPOSITANTE: ALVARO ORTIZ, CONCEPTO: DEVOLUCION C31-875 PARTIDA 31110, CUENTA DE DEPOSITO: CUENTA UNICA DEL TESORO</t>
  </si>
  <si>
    <t>00099021001 DEPOSITO DE EFECTIVO, DEPOSITANTE: JULIETA VILLAFAN OJEDA, CONCEPTO: DEVOLUCION DE PAGO INDEVIDO, CUENTA DE DEPOSITO: CUENTA UNICA DEL TESORO</t>
  </si>
  <si>
    <t>00132039201 DEPOSITO DE EFECTIVO, DEPOSITANTE: SEDEM/ECEBOL, CONCEPTO: DEVOLUCION FONDOS EN AVANCE C-31 - 719, CUENTA DE DEPOSITO: CUENTA UNICA DEL TESORO</t>
  </si>
  <si>
    <t>00373024103 DEPOSITO DE EFECTIVO, DEPOSITANTE: SILVERIA QUISBERT VDA DE CALLE, CONCEPTO: DEVOLUCION DEL DINERO QUE SOBRO AL FONDO INDIGENA, CUENTA DE DEPOSITO: CUENTA UNICA DEL TESORO</t>
  </si>
  <si>
    <t>00099021001 DEP.DE CHEQ.AJENOS,RET.DE CAM.,CONCEPTO: COMPENSACION MENSUAL COTIZACIONES,DEP.: FUTURO DE BOLIVIA  S.A.  AFP , PROCEDENCIA: BANCO DE CREDITO DE BOLIVIA S.A., CHEQUE: 55394, FECHA DE EMISION:17/08/2018</t>
  </si>
  <si>
    <t>00099021001 DEP.DE CHEQ.AJENOS,RET.DE CAM.,CONCEPTO: FRACCION COMPLEMENTARIA MENSUAL,DEP.: FUTURO DE BOLIVIA  S.A.  AFP , PROCEDENCIA: BANCO DE CREDITO DE BOLIVIA S.A., CHEQUE: 55395, FECHA DE EMISION:17/08/2018</t>
  </si>
  <si>
    <t>00035011104 DEP.DE CHEQ.AJENOS,RET.DE CAM.,CONCEPTO: VENTA DE PUBLICACION MEMORIA DE LA ECONOMIA BOLIVIANA 2017 MES DE JULIO/18,DEP.: UNIDAD DE COMUNICACION SOCIAL , PROCEDENCIA: BANCO UNION S.A., CHEQUE: 739, FECHA DE EMISION:09/08/2018</t>
  </si>
  <si>
    <t>00035011104 DEP.DE CHEQ.AJENOS,RET.DE CAM.,CONCEPTO: VENTA DE PUBLICACIONES MEMORIA DE LA ECONOMIA BOLIVIANA 2017 MES DE JUNIO/18,DEP.: UNIDAD DE COMUNICACION SOCIAL , PROCEDENCIA: BANCO UNION S.A., CHEQUE: 738, FECHA DE EMISION:09/08/2018</t>
  </si>
  <si>
    <t>VENTA DE DIVISAS CON TRANSFERENCIA DE FONDOS A SOLICITUD DE MINISTERIO DE LA PRESIDENCIA SEGUN SOLICITUD 5710 REF: DIVISAS USD 31,624.38 PAGO A ROYAL FBO SERVICE POR SERVICIOS PRESTADOS A AERONAVE FAB 002 EN TRASLADO A WILMIGTON EEUU PARA SU MANTENIMIENTO DEL 28 AL 16 DE MAYO 2018, PAGO AL BANCO BBV LIB. 00099021001 TGN-RECURSOS ORDINARIOS (3987)</t>
  </si>
  <si>
    <t>TRANSFERENCIA DE FONDOS AL EXTERIOR A SOLICITUD DE TESORO GENERAL DE LA NACION SEGUN SOLICITUD 5715 REF: PAGO POR CUARENTA MIL PIEZAS DE LIBRETAS DE PASAPORTE DE LECTURA MECANICA (LPLM) A LA EMPRESA IN IMPRIMERIE NATIONALE LIB. 00099021001 TGN-RECURSOS ORDINARIOS (3987)</t>
  </si>
  <si>
    <t>VENTA DE DIVISAS CON TRANSFERENCIA DE FONDOS A SOLICITUD DE MINISTERIO DE LA PRESIDENCIA SEGUN SOLICITUD 5711 REF: DIVISAS USD 13,401.50 PAGO A ROYAL FBO SERVICE S.A POR SERVICIOS PRESTADOS A AERONAVE FAB 001 VIAJE PRESIDENCIAL A SAN JOSE COSTA RICA 7 Y 8 MAYO 2018, PAGO A BANCO BBVA PARAGUAY S.A. C LIB. 00099021001 TGN-RECURSOS ORDINARIOS (3987)</t>
  </si>
  <si>
    <t>VENTA DE DIVISAS CON TRANSFERENCIA DE FONDOS A SOLICITUD DE MINISTERIO DE LA PRESIDENCIA SEGUN SOLICITUD 5712 REF: DIVISAS USD 52,737.09 PAGO A ROYAL FBO SERVICE S.A POR SERVICIOS PRESTADOS A AERONAVE FAB 001 VIAJE PRESIDENCIAL A NUEVA YORK EEUU DEL 12 AL 16 ABRIL 2018, PAGO A BANCO BBVA PARAGUAY S. LIB. 00099021001 TGN-RECURSOS ORDINARIOS (3987)</t>
  </si>
  <si>
    <t>'TRANSFERENCIA DE FONDOS||S/G. CITE: MEFP/VTCP/DGCP/UODP-719/2018 DE LA FECHA, DEL MIN.DE ECONOMIA Y FINANZAS PUBLICAS.(HRE-TSO-4453), PAGO BTS EXTRABURSATIL  VENCIMIENTO 18 Y 20 DE AGOSTO DE 2018 D.S. N° 1121 DE 11 DE ENERO DE 2012. DEBITO DE LA LIBRETA N° 00099021001 TGN-RECURSOS ORDINARIOS MN.</t>
  </si>
  <si>
    <t>'COBRO DE'||UTILES DE ESCRITORIO POR EL COMPROBANTE CONTABLE NRO. 0930049 DE LA FECHA, SEGÚN CORREO ELECTRÓNICO DE YPFB DE F. 23/01/2018. DEBITO DE LA LIBRETA 00513022001 YPFB  OPERACIONES.</t>
  </si>
  <si>
    <t>||REGISTRO COBRO COMISION AVISO ENMIENDA CARTA DE CREDITO STANDBY BS220.- Y EMISION DE CBTE. CONTABLE BS50.- 40GA-G43418-4DGN (BCB: SB-R-2016-70) A/F YPFB LIB. 00513012007 YPFB- RECURSOS DE NACIONALIZACION REF.: COM. AVISO ENMIENDA SBLC 40GA-G43418-4DGN</t>
  </si>
  <si>
    <t>||REGISTRO COBRO COMISION AVISO ENMIENDA CARTA DE CREDITO STANDBY BS220.- Y EMISION CBTE. CONTABLE BS50.- REF.: 40GA-G43424-4DGN (BCB:SB-R-2016-071) A/F YPFB CGO. LIB. N°00513012007 YPFB - RECURSOS DE NACIONALIZACION REF.: COM. AVISO ENMIENDA SB-R-2016-71</t>
  </si>
  <si>
    <t>A:00373024105 DESEMBOLSO DE RECURSOS AL FONDO DE DESARROLLO INDÍGENA PARA PROGRAMAS Y/O PROYECTOS DE LOS GOBIERNOS AUTÓNOMOS MUNICIPALES S/G NOTA DE SOLICITUD CITE: FDI/DGE/EXT/Nº 375/2018, E INFORME MEFP/VTCP/DGPOT/UPCFTGN/INF/Nº 95/2018. HR. 6-24081-R.</t>
  </si>
  <si>
    <t>00287102012 DEPOSITO DE EFECTIVO, DEPOSITANTE: FPS-VANESSA JIMENEZ, CONCEPTO: DEVOLUCION RECURSOS NO UTILIZADOS FONDO EN AVANCE, CUENTA DE DEPOSITO: CUENTA UNICA DEL TESORO</t>
  </si>
  <si>
    <t>00099021001 DEPOSITO DE EFECTIVO, DEPOSITANTE: LUCIO MARIO TICONA CHOQUE, CONCEPTO: REVERSION POR CONCEPTO DE PERCEPCION INDEBIDA DE HABERES, CUENTA DE DEPOSITO: CUENTA UNICA DEL TESORO</t>
  </si>
  <si>
    <t>00099021001 DEPOSITO DE EFECTIVO, DEPOSITANTE: AGUSTINA MAMANI CASTILLO, CONCEPTO: DEVOLUCION DE SUBSIDIO, CUENTA DE DEPOSITO: CUENTA UNICA DEL TESORO</t>
  </si>
  <si>
    <t>00373024103 DEPOSITO DE EFECTIVO, DEPOSITANTE: COL LOS ANDES MUNICIPIO DE CARANAVI, CONCEPTO: DEV. DE SALDOS DE INTERES LUEGO DE DEDUCIR CARGOS BANCARIOS GENERADO CON EL 1ER DESEMB., CUENTA DE DEPOSITO: CUENTA UNICA DEL TESORO</t>
  </si>
  <si>
    <t>00099021001 DEPOSITO DE EFECTIVO, DEPOSITANTE: LUIS ALBERTO CRUZ FLORES, CONCEPTO: DEVOLUCION VIATICOS, CUENTA DE DEPOSITO: CUENTA UNICA DEL TESORO</t>
  </si>
  <si>
    <t>00099021001 DEPOSITO DE EFECTIVO, DEPOSITANTE: AMANDA MONTAÑO LICONA, CONCEPTO: REVERSION DE HABERES, CUENTA DE DEPOSITO: CUENTA UNICA DEL TESORO</t>
  </si>
  <si>
    <t>00099021001 DEPOSITO DE EFECTIVO, DEPOSITANTE: TEREZA GONZALES, CONCEPTO: DEVOLUCION DE DEUDA INDEBIDA, CUENTA DE DEPOSITO: CUENTA UNICA DEL TESORO</t>
  </si>
  <si>
    <t>00099021001 DEPOSITO DE EFECTIVO, DEPOSITANTE: LOURDES MARIBEL CHURA TOLA, CONCEPTO: DEVOLUCION SUBSIDIO UNIVERSAL, CUENTA DE DEPOSITO: CUENTA UNICA DEL TESORO</t>
  </si>
  <si>
    <t>00373024103 DEPOSITO DE EFECTIVO, DEPOSITANTE: SEGUNDINO MANCILLA CRISTOBAL, CONCEPTO: DEVOLUCION DE SALDO COD PROY 60356, CUENTA DE DEPOSITO: CUENTA UNICA DEL TESORO</t>
  </si>
  <si>
    <t>00099021001 DEPOSITO DE EFECTIVO, DEPOSITANTE: SILVESTRE OSWALDO CLAVIJO PALACIOS, CONCEPTO: DEVOLUCION DE HABER MES JUNIO DE LA DDELPZ, CUENTA DE DEPOSITO: CUENTA UNICA DEL TESORO</t>
  </si>
  <si>
    <t>00130012002 DEPOSITO DE EFECTIVO, DEPOSITANTE: LUIS F. MARTINEZ RETAMOZO, CONCEPTO: DEP POR GASTOS DE PEAJE Y LAVADO DE VAGONETA, CUENTA DE DEPOSITO: CUENTA UNICA DEL TESORO</t>
  </si>
  <si>
    <t>00099021001 DEPOSITO DE EFECTIVO, DEPOSITANTE: TERESA MORATO LOPEZ, CONCEPTO: DEVOLUCION MONTO 100 BECAS, CUENTA DE DEPOSITO: CUENTA UNICA DEL TESORO</t>
  </si>
  <si>
    <t>00035031101 DEP.DE CHEQ.AJENOS,RET.DE CAM.,CONCEPTO: ALQUILER SALA DE EXPOSICION E-2 BLOQUE VERDE EVENTO SOY LUNA EN VIVO,DEP.: UNIDAD DE COORDINACION DE PROGRAMAS Y PROYECTOS , PROCEDENCIA: BANCO UNION S.A., CHEQUE: 1318, FECHA DE EMISION:17/08/2018</t>
  </si>
  <si>
    <t>00035031101 DEP.DE CHEQ.AJENOS,RET.DE CAM.,CONCEPTO: ALQUILER SALON JALLALLA EVENTO ENCUENTRO DE PROY. DEL MECANISMO CONJUNTO DE MITIGACION Y ADAPTACION,DEP.: UNIDAD DE COORDINACION DE PROGRAMAS Y PROYECTOS</t>
  </si>
  <si>
    <t>00035031101 DEP.DE CHEQ.AJENOS,RET.DE CAM.,CONCEPTO: ALQUILER AUDITORIO ILLIMANI EVENTO PACTO UNIDAD ENCUENTRO NAC. DE PEQUEÑOS PRODUCTORES,DEP.: UNIDAD DE COORDINACION DE PROGRAMAS Y PROYECTOS</t>
  </si>
  <si>
    <t>00035031101 DEP.DE CHEQ.AJENOS,RET.DE CAM.,CONCEPTO: ALQUILER SALON ILLIMANI BLOQUE VERDE EVENTO SEMINARIOS 360,DEP.: UNIDAD DE COORDINACION DE PROGRAMAS Y PROYECTOS , PROCEDENCIA: BANCO UNION S.A., CHEQUE: 1315, FECHA DE EMISION:15/08/2018</t>
  </si>
  <si>
    <t>00035031101 DEP.DE CHEQ.AJENOS,RET.DE CAM.,CONCEPTO: ALQUILER DE E 1 - BLOQUE AMARILLO EVENTO WINTER BREAK,DEP.: UNIDAD DE COORDINACION DE PROGRAMAS Y PROYECTOS , PROCEDENCIA: BANCO UNION S.A., CHEQUE: 1316, FECHA DE EMISION:15/08/2018</t>
  </si>
  <si>
    <t>00035031101 DEP.DE CHEQ.AJENOS,RET.DE CAM.,CONCEPTO: ALQUILER SALA DE EXPOSICION E 1 BLOQUE AMARILLO EVENTO SAN JUAN FEST,DEP.: UNIDAD DE COORDINACION DE PROGRAMAS Y PROYECTOS , PROCEDENCIA: BANCO UNION S.A., CHEQUE: 1308, FECHA DE EMISION:15/08/2018</t>
  </si>
  <si>
    <t>00035031101 DEP.DE CHEQ.AJENOS,RET.DE CAM.,CONCEPTO: ALQUILER SALON JALLALLA BLOQUE VERDE EVENTO COCKTALL EMBAJADA DE RUSIA,DEP.: UNIDAD DE COORDINACION DE PROGRAMAS Y PROYECTOS , PROCEDENCIA: BANCO UNION S.A., CHEQUE: 1309, FECHA DE EMISION:15/08/2018</t>
  </si>
  <si>
    <t>00035031101 DEP.DE CHEQ.AJENOS,RET.DE CAM.,CONCEPTO: ALQUILER PLAZA KALASASAYA EVENTO RESPONSABILIDAD SOCIAL ADOPTANDO VIDAS  2018,DEP.: UNIDAD DE COORDINACION DE PROGRAMAS Y PROYECTOS</t>
  </si>
  <si>
    <t>00035031101 DEP.DE CHEQ.AJENOS,RET.DE CAM.,CONCEPTO: ALQUILER SALA DE EXPOSICION E-2 BLOQUE AMARILLO EVENTO OUTLET DE VIAJE-TROPICAL TOURS,DEP.: UNIDAD DE COORDINACION DE PROGRAMAS Y PROYECTOS</t>
  </si>
  <si>
    <t>00035031101 DEP.DE CHEQ.AJENOS,RET.DE CAM.,CONCEPTO: INGRESOS POR REALIZACION DE FERIA MOTOCREDITO 2018,DEP.: UNIDAD DE COORDINACION DE PROGRAMAS Y PROYECTOS , PROCEDENCIA: BANCO UNION S.A., CHEQUE: 1321, FECHA DE EMISION:17/08/2018</t>
  </si>
  <si>
    <t>00035031101 DEP.DE CHEQ.AJENOS,RET.DE CAM.,CONCEPTO: ALQUILER SALA DE EXPOSICION CAMPO FERIAL CHUQUIAGO MARKA,DEP.: UNIDAD DE COORDINACION DE PROGRAMAS Y PROYECTOS , PROCEDENCIA: BANCO UNION S.A., CHEQUE: 1320, FECHA DE EMISION:17/08/2018</t>
  </si>
  <si>
    <t>00099021001 DEPOSITO DE EFECTIVO, DEPOSITANTE: SUCURSAL SAN MIGUEL, CONCEPTO: DEPÓSITO SUCURSAL SAN MIGUEL, CUENTA DE DEPOSITO: CUENTA UNICA DEL TESORO</t>
  </si>
  <si>
    <t>00099021001 DEPOSITO DE EFECTIVO, DEPOSITANTE: VICTOR LOPEZ GALINDO, CONCEPTO: REVERSION POR PASAJES AL INTERIOR DEL PAIS, CUENTA DE DEPOSITO: CUENTA UNICA DEL TESORO</t>
  </si>
  <si>
    <t>00099021001 DEPOSITO DE EFECTIVO, DEPOSITANTE: BERNARDO CONDORI MAMANI, CONCEPTO: DEVOLUCION DEL RETENCION DE IVA, CUENTA DE DEPOSITO: CUENTA UNICA DEL TESORO</t>
  </si>
  <si>
    <t>00099021001 DEPOSITO DE EFECTIVO, DEPOSITANTE: RONALD LOOY HUAYCHO GUTIERREZ, CONCEPTO: DEVOLUCION DE RETENCION DE IVA, CUENTA DE DEPOSITO: CUENTA UNICA DEL TESORO</t>
  </si>
  <si>
    <t>00099021001 DEPOSITO DE EFECTIVO, DEPOSITANTE: OMAR A. YUJRA SANTOS C.I. 4872583 LP, CONCEPTO: DEVOLUCION DE PASAJES TERRESTRES NO UTILIZADOS, CUENTA DE DEPOSITO: CUENTA UNICA DEL TESORO</t>
  </si>
  <si>
    <t>00099021001 DEPOSITO DE EFECTIVO, DEPOSITANTE: SERVICIO NACIONAL DE PATRIMONIO DEL ESTADO, CONCEPTO: DEVOLUCION DE SALDO DE FONDOS EN AVANCE, CUENTA DE DEPOSITO: CUENTA UNICA DEL TESORO</t>
  </si>
  <si>
    <t>00099021001 DEPOSITO DE EFECTIVO, DEPOSITANTE: RUTH M. MENA V. DE NAVA UNO - SENASIR, CONCEPTO: DEVOLUCION DE RENTA CON EL TOTAL GANADO JULIO/2018, CUENTA DE DEPOSITO: CUENTA UNICA DEL TESORO</t>
  </si>
  <si>
    <t>||REGISTRO COBRO COMISION AVISO ENMIENDA CARTA DE CREDITO BS220.- Y EMISION DE CBTE. CONTABLE BS50.-REF.: 31133010014008 (BCB:SB-R-2017-02) A/F YPFB LIB. 005113012007 YPFB - RECURSOS DE NACIONALIZACION REF.: COBRO COMISIONES SB-R-2017-02</t>
  </si>
  <si>
    <t>00099021001 DEPOSITO DE EFECTIVO, DEPOSITANTE: MINISTERIO DE DEFENSA, CONCEPTO: REVERSION POR PASAJES DEL FORO DE GAS CUMBRE, CUENTA DE DEPOSITO: CUENTA UNICA DEL TESORO</t>
  </si>
  <si>
    <t>00099021001 DEPOSITO DE EFECTIVO, DEPOSITANTE: LUIS GONZALO CHURA CHOQUE, CONCEPTO: DEVOLUCION PASAJES AL INTERIOR DEL PAIS, CUENTA DE DEPOSITO: CUENTA UNICA DEL TESORO</t>
  </si>
  <si>
    <t>00099021001 DEPOSITO DE EFECTIVO, DEPOSITANTE: MARIA PEÑARANDA TAPIA, CONCEPTO: SEGUN DOC.MPD-UAI-I-N°169/17 DEP.POR RECUPERACIONES EXTRAORDINARIAS-MARIA PEÑARANDA, CUENTA DE DEPOSITO: CUENTA UNICA DEL TESORO</t>
  </si>
  <si>
    <t>00035031101 DEPOSITO DE EFECTIVO, DEPOSITANTE: JOAQUIN RODAS DORADO, CONCEPTO: DEVOLUCION SALDO FONDOS EN AVANCE PREV 500 SOLICITUD SEGUN NOTA MEFP/UCPP/UCF/INF N° 335/2018, CUENTA DE DEPOSITO: CUENTA UNICA DEL TESORO</t>
  </si>
  <si>
    <t>00526012001 DEPOSITO DE EFECTIVO, DEPOSITANTE: DAVID JULIAN CORONEL MAMANI, CONCEPTO: DEVOLUCION PASAJES, CUENTA DE DEPOSITO: CUENTA UNICA DEL TESORO</t>
  </si>
  <si>
    <t>00099021001 DEPOSITO DE EFECTIVO, DEPOSITANTE: ENDE EMPRESA NACIONAL DE ELECTRICIDAD, CONCEPTO: CUMPL. DS 3034 REMUNERACION JULIO /2018-WILFREDO OVANDO ROJAS, CUENTA DE DEPOSITO: CUENTA UNICA DEL TESORO</t>
  </si>
  <si>
    <t>00342012001 DEPOSITO DE EFECTIVO, DEPOSITANTE: SR JOSE D. ZEBALLOS VILLARROEL C.I. 6452353 CBB, CONCEPTO: DEVOLUCION PREVENTIVO N° 1405 MES JUNIO, CUENTA DE DEPOSITO: CUENTA UNICA DEL TESORO</t>
  </si>
  <si>
    <t>00373024103 DEPOSITO DE EFECTIVO, DEPOSITANTE: DAVID ARUQUIPA TARQUINO, CONCEPTO: CIERRE DE PROYECTO, CUENTA DE DEPOSITO: CUENTA UNICA DEL TESORO</t>
  </si>
  <si>
    <t>00597012001 DEP.DE CHEQ.AJENOS,RET.DE CAM.,CONCEPTO: Y.L.B. DEVOLUCION APORTE EN DEMASIA,DEP.: CAJA PETROLERA DE SALUD , PROCEDENCIA: BANCO UNION S.A., CHEQUE: 13830, FECHA DE EMISION:20/08/2018</t>
  </si>
  <si>
    <t>00513182001 DEP.DE CHEQ.AJENOS,RET.DE CAM.,CONCEPTO: OSORIO LOPEZ EFRAIN HERNANDO,DEP.: BANCO UNION S.A. , PROCEDENCIA: BANCO UNION S.A., CHEQUE: 158129, FECHA DE EMISION:21/08/2018</t>
  </si>
  <si>
    <t>00132039201 DEP.DE CHEQ.AJENOS,RET.DE CAM.,CONCEPTO: DEVOLUCION DE FONDOS POR SALDOS NO UTILIZADOS,DEP.: SEDEM ECOBOL , PROCEDENCIA: BANCO UNION S.A., CHEQUE: 2085, FECHA DE EMISION:20/08/2018</t>
  </si>
  <si>
    <t>00041044201 DEP.DE CHEQ.AJENOS,RET.DE CAM.,CONCEPTO: DEPÓSITO POR DEVOLUCION DE SALDOS NO UTILIZADOS,DEP.: JUAN CARLOS MALDONADO ROCHA , PROCEDENCIA: BANCO UNION S.A., CHEQUE: 421, FECHA DE EMISION:17/08/2018</t>
  </si>
  <si>
    <t>00099021001 DEPOSITO DE EFECTIVO, DEPOSITANTE: JUAN MANUEL AJHUACHO AJHUACHO, CONCEPTO: REVERSION DE HABERES DIAS NO TRABAJADOS CORRESP.DEL MES DE ENERO 2017, CUENTA DE DEPOSITO: CUENTA UNICA DEL TESORO</t>
  </si>
  <si>
    <t>00373024103 DEPOSITO DE EFECTIVO, DEPOSITANTE: PORFIRIO VARGAS CHOQUE, CONCEPTO: DEV. PROY. APOYO A LA PROD ENG. GANADO CAMELIDO COM. S. FCO YARIBAY MUNICIPIO STGO DE CALLAPA, CUENTA DE DEPOSITO: CUENTA UNICA DEL TESORO</t>
  </si>
  <si>
    <t>00099021001 DEPOSITO DE EFECTIVO, DEPOSITANTE: MAQUERA CONDORI OSCAR ALEJANDRO, CONCEPTO: DEVOLUCION POR PASAJES, CUENTA DE DEPOSITO: CUENTA UNICA DEL TESORO</t>
  </si>
  <si>
    <t>TRANSFERENCIA DE FONDOS A SOLICITUD DE MINISTERIO DE MEDIO AMBIENTE Y AGUA SEGUN SOLICITUD 5714 REF: SEGUNDO PAGO JOSE M. TARIFA CALVERT, CONSULTORIA IMPLEMENTACION DEL PLAN DE INCLUSION SOCIAL, FORMALIZACION LABORAL DE REC. RRSS RIBERALTA. LIB. 00086057002 MMAYA-BS-PROG. GEST. INTEGRAL RESIDUOS SOLIDOS EN BOLIVIA POR DIFERENCIAL CAMBIARIO</t>
  </si>
  <si>
    <t>COBRO COSTOS DE PAPELERIA SEGUN TRANSFERENCIA DEL EXTERIOR POR ORDEN DE HERCO COMBUSTIBLES S.A. REF:CONTRATO DE CONDESADO DE GAS 48/18 LIB. 00513062001 YPFB-OPERACIONES PLANTA DE SEPARACION DE LIQUIDOS RIO GRANDE</t>
  </si>
  <si>
    <t>COBRO COSTOS DE PAPELERIA SEGUN TRANSFERENCIA DEL EXTERIOR POR ORDEN DE CONSULADO DE BOLIVIA EN BARCELONA LIB. 00010011102 MIN.RELACIONES EXTERIORES - GESTORIA CONSULAR LEY Nº 3108</t>
  </si>
  <si>
    <t>TRANSFERENCIA DE FONDOS AL EXTERIOR A SOLICITUD DE EMPRESA PUBLICA PRODUCTIVA CARTONES DE BOLIVIA-CARTONBOL SEGUN SOLICITUD 5727 REF: TRANSFERENCIA DE RECURSOS AL EXTERIOR BCB, PARA LA EMPRESA PG PAPER COMPANY LTD. POR LA ADQUISICION DE PAPEL KRAFT LINER VIRG, PRIMER EMBARQUE, PARA LA PRODUCCION DE LIB. 00576012001 CARTONBOL</t>
  </si>
  <si>
    <t>'COBRO DE'||UTILES DE ESCRITORIO POR EL COMPROBANTE CONTABLE NRO. 0930244 DE LA FECHA, SEGÚN CORREO ELECTRÓNICO DE YPFB DE F. 23/01/2018. DEBITO DE LA LIBRETA 00513022001 YPFB  OPERACIONES.</t>
  </si>
  <si>
    <t>00592012001 DEPOSITO DE EFECTIVO, DEPOSITANTE: ELIAS VIDAURRE, CONCEPTO: ND 179254 (TERCERA CUOTA) GESTION 2018, CUENTA DE DEPOSITO: CUENTA UNICA DEL TESORO</t>
  </si>
  <si>
    <t>00592012001 DEPOSITO DE EFECTIVO, DEPOSITANTE: IRMA BARRIOS, CONCEPTO: ND 200440 GESTION 2018, CUENTA DE DEPOSITO: CUENTA UNICA DEL TESORO</t>
  </si>
  <si>
    <t>00099021001 DEPOSITO DE EFECTIVO, DEPOSITANTE: MARTHA DAZURI MOLLINEDO MORALES, CONCEPTO: DEVOLUCION DE SALDO C-31 N° 695, CUENTA DE DEPOSITO: CUENTA UNICA DEL TESORO</t>
  </si>
  <si>
    <t>00099021001 DEPOSITO DE EFECTIVO, DEPOSITANTE: KEILA LOPEZ LOPEZ, CONCEPTO: DEVOLUCION DE PASAJES TERRESTRES (PARCIAL) C-31; 376, CUENTA DE DEPOSITO: CUENTA UNICA DEL TESORO</t>
  </si>
  <si>
    <t>00373024103 DEPOSITO DE EFECTIVO, DEPOSITANTE: PROY.CONSTRUCCION DE HENILES TAMBILLO Y PUCHUNI, CONCEPTO: DEVOLUCION DE SALDOS AL FONDO INDIGENA, CUENTA DE DEPOSITO: CUENTA UNICA DEL TESORO</t>
  </si>
  <si>
    <t>00099021001 DEP.DE CHEQ.AJENOS,RET.DE CAM.,CONCEPTO: REVERSION COMP C-31 362/2018 DEVOLUCION VIATICOS FTE 41,DEP.: SEGIP OFICINA NACIONAL , PROCEDENCIA: BANCO UNION S.A., CHEQUE: 12329, FECHA DE EMISION:01/08/2018</t>
  </si>
  <si>
    <t>00292052001 DEP.DE CHEQ.AJENOS,RET.DE CAM.,CONCEPTO: DEVOLUCION DE SALDOS ORURO,DEP.: VIAS BOLIVIA , PROCEDENCIA: BANCO UNION S.A., CHEQUE: 436, FECHA DE EMISION:31/07/2018</t>
  </si>
  <si>
    <t>00099021001 DEP.DE CHEQ.AJENOS,RET.DE CAM.,CONCEPTO: DEVOLUCION Y DESCARGO IBD 2016,DEP.: MINISTERIO DE EDUCACION , PROCEDENCIA: BANCO UNION S.A., CHEQUE: 22650, FECHA DE EMISION:21/08/2018</t>
  </si>
  <si>
    <t>00099021001 DEPOSITO DE EFECTIVO, DEPOSITANTE: JAIME ZAMBRANA DAZA, CONCEPTO: REVERSION DE AGUA MES ABRIL DEL RA-4 BULLAIN, CUENTA DE DEPOSITO: CUENTA UNICA DEL TESORO</t>
  </si>
  <si>
    <t>PROVISION DE FONDOS A SOLICITUD DE YACIMIENTOS PETROLIFEROS FISCALES BOLIVIANOS SEGUN SOLICITUD YPFB-0205-2018 REF: PAGO A GAS TRANSBOLIVIANO SA POR TRANSPORTE DE GN MI INTERRUMPIBLE CHIQUITOS MUTUN REDES YPFB Y YACUSES JULIO 2018 LIB. 00513012007 YPFB - RECURSOS NACIONALIZACIÓN</t>
  </si>
  <si>
    <t>PROVISION DE FONDOS A SOLICITUD DE YACIMIENTOS PETROLIFEROS FISCALES BOLIVIANOS SEGUN SOLICITUD YPFB-0204-2018 REF: PAGO A GAS ORIENTE BOLIVIANO LTDA POR SERV TRAN MI FIRME E INTERRUMPIBLE JULIO 2018 LIB. 00513012007 YPFB - RECURSOS NACIONALIZACIÓN</t>
  </si>
  <si>
    <t>COBRO COSTOS DE PAPELERIA SEGUN TRANSFERENCIA DEL EXTERIOR POR ORDEN DE COMPANHIA MATOGROSSENSE DE GAS REF:FACTURA EXB MTGC 028 18 LIB. 00513012007 YPFB - RECURSOS NACIONALIZACIÓN</t>
  </si>
  <si>
    <t>'TRANSFERENCIA DE FONDOS||A SOL. DEL MIN,DE ECO Y FIN.PUBL. MEFP/VTCP/DGCP/UODP-733/2018 DE LA FECHA HRE TSO 4508 PAGO BTS EXTRABURSATIL - VENCIMIENTO 23 DE AGOSTO DE 2018 D.S. N°1121 DE 11 DE ENERO DE 2012. DEBITO DE LA LIBRETA 00099021001 TGN RECURSOS ORDINARIOS-MONEDA NACIONAL.</t>
  </si>
  <si>
    <t>NUMERO DE LIBRETA CUT: 00099021001 OPERACIÓN E18 TRANSFERENCIA DEL SISTEMA FINANCIERO POR CUENTA DE TERCEROS A LA CUT Devolucion de pagos CC no cobrados por afiliados civiles y militares correspondiente al periodo de abril 2018. Libreta Nro 00099021001 TGN</t>
  </si>
  <si>
    <t>||TRANSFERENCIA DE FONDOS S/G. FORMULARIO, CITE' BUN0457/18 DE LA FECHA. (HRE-TSO-4511). CONVENIO INTERGUBERNATIVO ENTRE EL OEP Y EL GAM ZUDAÑEZ PARA EJECUCIÓN DEL PROCESO DE REFERENDO DE CARTAS ORGANICAS DEL MUNICIPIO DE ZUDAÑEZ. A SOLICITUD DEL G.A.M. ZUDAÑEZ; LIBR. 00670014101 OEP-TSE-REFERENDO CARTAS ORG. ESTATUTO AUTONOMICO.</t>
  </si>
  <si>
    <t>||TRANSFERENCIA DE FONDOS S/G. FORMULARIO, CITE' BUN0458/18 DE LA FECHA. (HRE-TSO-4510). DEVOLUCIÓN DE RECURSOS TRANSFERIDOS POR RESOLUCIÓN DEL CONV. INTERG. PROY. MEJ. LA PROD. Y LA TRANSF. DE GRANO EN LA COMUNIDAD DE ARENAL EN EL MUNICIPIO DE CUEVO. A SOLICITUD DEL G.A.M. DE CUEVO; LIBRETA 00373024105 FONDO DE DESARROLLO INDIGENA.</t>
  </si>
  <si>
    <t>||TRANSFERENCIA DE FONDOS S/G NOTA CITE: BUN0459/18 DE LA FECHA (HRE-TSO-4516),ERROR EN TRANSFERENCIA DE RECURSOS DE ADMINISTRACION AUTONOMA PARA OBRAS SANITARIAS. A SOLICITUD DE LA ADMINISTRACION AUTONOMA PARA OBRAS SANITARIAS., LIBRETA N°00099021001.</t>
  </si>
  <si>
    <t>'COBRO DE'||UTILES DE ESCRITORIO POR EL COMPROBANTE CONTABLE NRO. 0930400 DE LA FECHA, SEGÚN CORREO ELECTRÓNICO DE YPFB DE F. 23/01/2018. DEBITO DE LA LIBRETA 00513022001 YPFB  OPERACIONES.</t>
  </si>
  <si>
    <t>||RESPUESTA A DEBITO DEL BANQUERO SG SWIFT NO.11861 DE LA FECHA REF: COBRO COMISION EUR 7,00 POR TRANSFERENCIA DE EUR 5,000.- FECHA VALOR 13/08/2018 SG SOL. DE MIN.DE LA PRESIDENCIA REF:DEVOLUCION DE PRESTAMO. LIBRETA 00099021001 TGN-RECURSOS ORDINARIOS</t>
  </si>
  <si>
    <t>||RESPUESTA A DEBITO DEL BANQUERO SG SWIFT NO.11861 DE LA FECHA REF: COBRO COMISION EUR 7,00 POR TRANSFERENCIA DE EUR 5,000.- FECHA VALOR 13/08/2018 SG SOL. DE MIN.DE LA PRESIDENCIA REF:DEVOLUCION DE PRESTAMO. CGO.LIBRETA 00099021001 TGN-RECURSOS ORDINARIOS (UTILES DE ESCRITORIO)</t>
  </si>
  <si>
    <t>00099021001 DEPOSITO DE EFECTIVO, DEPOSITANTE: EDWIN FRANCISCO TOLABA SALGADO, CONCEPTO: REVERSION DE FONDOS POR CONCEPTO DE PASAJES, CUENTA DE DEPOSITO: CUENTA UNICA DEL TESORO</t>
  </si>
  <si>
    <t>00099021001 DEPOSITO DE EFECTIVO, DEPOSITANTE: ALCIDES LIMACHI CHIRINOS, CONCEPTO: REVERSION DE FONDOS POR CONCEPTO DE PASAJES, CUENTA DE DEPOSITO: CUENTA UNICA DEL TESORO</t>
  </si>
  <si>
    <t>00099021001 DEPOSITO DE EFECTIVO, DEPOSITANTE: FELIX ORELLANA SORIA, CONCEPTO: DEVOLUCION POR DOBLE PERCEPCION DE HABERES JUN-JULIO, CUENTA DE DEPOSITO: CUENTA UNICA DEL TESORO</t>
  </si>
  <si>
    <t>00099021001 DEPOSITO DE EFECTIVO, DEPOSITANTE: DAUVER YAN CALLATA MEJIA, CONCEPTO: REVERSION DE FONDOS POR CONCEPTO DE PASAJES, CUENTA DE DEPOSITO: CUENTA UNICA DEL TESORO</t>
  </si>
  <si>
    <t>00099021001 DEPOSITO DE EFECTIVO, DEPOSITANTE: WILMA QUINTEROS CHAVEZ, CONCEPTO: DOBLE PERCEPCION, CUENTA DE DEPOSITO: CUENTA UNICA DEL TESORO</t>
  </si>
  <si>
    <t>00373024103 DEPOSITO DE EFECTIVO, DEPOSITANTE: INST DE ESTABLOS COM. CHIARUYO-LOS ANDES LA PAZ, CONCEPTO: DEVOLUCION DE SALDOS DEL FONDO INDIGENA, CUENTA DE DEPOSITO: CUENTA UNICA DEL TESORO</t>
  </si>
  <si>
    <t>00099021001 DEPOSITO DE EFECTIVO, DEPOSITANTE: MINISTERIO DE SALUD, CONCEPTO: DEVOLUCION, CUENTA DE DEPOSITO: CUENTA UNICA DEL TESORO</t>
  </si>
  <si>
    <t>00373024103 DEPOSITO DE EFECTIVO, DEPOSITANTE: APOYO A LA CRIANZA DE OVINOS COLQUENCHA "BS", CONCEPTO: DEVOLUCION DE SALDOS NO EJECUTADOS, CUENTA DE DEPOSITO: CUENTA UNICA DEL TESORO</t>
  </si>
  <si>
    <t>00099021001 DEPOSITO DE EFECTIVO, DEPOSITANTE: ORURO-SENAPE, CONCEPTO: DEVOLUCION DE RECURSOS NO UTILIZADOS-REFRIGERIO PARA CAPACITACION DEJURBE, CUENTA DE DEPOSITO: CUENTA UNICA DEL TESORO</t>
  </si>
  <si>
    <t>00099021001 DEPOSITO DE EFECTIVO, DEPOSITANTE: SERGIO CARLOS ORELLANA CENTELLAS C.I. 2310713 LP, CONCEPTO: REVERSION POR PASAJES AL INTERIOR DEL PAIS, CUENTA DE DEPOSITO: CUENTA UNICA DEL TESORO</t>
  </si>
  <si>
    <t>00155012001 DEP.DE CHEQ.AJENOS,RET.DE CAM.,CONCEPTO: POR CONCEPTO DE DEVOLUCIONES FACTURAS SABSA,DEP.: DIRECCION DEL NOTARIADO PLURINACIONAL , PROCEDENCIA: BANCO UNION S.A., CHEQUE: 302, FECHA DE EMISION:21/08/2018</t>
  </si>
  <si>
    <t>00513182001 DEP.DE CHEQ.AJENOS,RET.DE CAM.,CONCEPTO: OSORIO LOPEZ EFRAIN HERNANDO,DEP.: BANCO UNION  S.A. , PROCEDENCIA: BANCO UNION S.A., CHEQUE: 158131, FECHA DE EMISION:23/08/2018</t>
  </si>
  <si>
    <t>00099021001 DEP.DE CHEQ.AJENOS,RET.DE CAM.,CONCEPTO: SOTO ROJAS MARCIA MARIEL,DEP.: BANCO UNION  S.A. , PROCEDENCIA: BANCO UNION S.A., CHEQUE: 158130, FECHA DE EMISION:23/08/2018</t>
  </si>
  <si>
    <t>00099021001 DEP.DE CHEQ.AJENOS,RET.DE CAM.,CONCEPTO: DEVOLUCION DE RECURSOS,DEP.: AGENCIA ESTATAL DE HIDROCARBUROS , PROCEDENCIA: BANCO UNION S.A., CHEQUE: 5242, FECHA DE EMISION:17/08/2018</t>
  </si>
  <si>
    <t>00099021001 DEP.DE CHEQ.AJENOS,RET.DE CAM.,CONCEPTO: DEVOLUCION DE RECURSOS,DEP.: AGENCIA ESTATAL DE HIDROCARBUROS , PROCEDENCIA: BANCO UNION S.A., CHEQUE: 5240, FECHA DE EMISION:17/08/2018</t>
  </si>
  <si>
    <t>00099021001 DEP.DE CHEQ.AJENOS,RET.DE CAM.,CONCEPTO: DEVOLUCION DE RECURSOS,DEP.: AGENCIA ESTATAL DE HIDROCARBUROS , PROCEDENCIA: BANCO UNION S.A., CHEQUE: 5241, FECHA DE EMISION:17/08/2018</t>
  </si>
  <si>
    <t>00155012001 DEPOSITO DE EFECTIVO, DEPOSITANTE: ERIKA NINOSKA STRAUSS INDA, CONCEPTO: DEVOLUCION DE FONDOS EN AVANCE, CUENTA DE DEPOSITO: CUENTA UNICA DEL TESORO</t>
  </si>
  <si>
    <t>00099021001 DEPOSITO DE EFECTIVO, DEPOSITANTE: OMAR RADA CHAVEZ, CONCEPTO: REVERSION TOTAL DE BOLETA DE HABER MENSUAL - JULIO, CUENTA DE DEPOSITO: CUENTA UNICA DEL TESORO</t>
  </si>
  <si>
    <t>00099021001 DEPOSITO DE EFECTIVO, DEPOSITANTE: OMAR RADA CHAVEZ, CONCEPTO: REVERSION TOTAL DE BOLETA DE HABER MENSUAL - JUNIO, CUENTA DE DEPOSITO: CUENTA UNICA DEL TESORO</t>
  </si>
  <si>
    <t>A:00373024105 DESEMBOLSO DE RECURSOS AL FONDO DE DESARROLLO INDÍGENA PARA PROGRAMAS Y/O PROYECTOS DE LOS GOBIERNOS AUTÓNOMOS MUNICIPALES S/G NOTA DE SOLICITUD CITE: FDI/DGE/EXT/Nº 380/2018, E INFORME MEFP/VTCP/DGPOT/UPCFTGN/INF/Nº 96/2018. HR. 6-24679-R.</t>
  </si>
  <si>
    <t>TRANSFERENCIA RECIBIDA DEL EXTERIOR SEGÚN MENSAJES SWIFT Nos. 11899-11889 (REM.EXT.) DE FECHA 23-08-2018 POR DESEMBOLSO DE BID PRÉSTAMO 2981/BL-BO REQ 00017 BO OPS0201837374A LIBRETA N° 00291012002 ABC-RECURSOS PROPIOS REF.: UTILES DE ESCRITORIO</t>
  </si>
  <si>
    <t>A:00099021001 DEVOLUCION RETENCION DE DESCUENTOS EFECTUADOS POR CONVENIOS DE COMPENSACION DE COTIZACIONES CON BBVA PREVISION S.A. AFP, CORRESPONDIENTE A JUNIO/2018 Y AGUINALDO 2011, 2013 Y 2016 AL 2017. S/G. CITE SENASIR UAF-TTES N°0066/2018, DE FECHA 22/08/2018.</t>
  </si>
  <si>
    <t>A:00099021001 DEVOLUCION RETENCION DE DESCUENTOS EFECTUADOS POR COBROS Y PAGOS INDEBIDOS, CORRESPONDIENTE A JULIO/2018. S/G. CITE SENASIR UAF-TTES N° 0067/2018, DE FECHA 22/08/2018.</t>
  </si>
  <si>
    <t>A:00099021001 DEVOLUCION RETENCION DE DESCUENTOS EFECTUADOS POR CONVENIOS DE COMPENSACION DE COTIZACIONES CON FUTURO DE BOLIVIA AFP S.A., CORRESPONDIENTE A JUNIO/2018 Y AGUINALDO 2009, 2011 AL 2017. S/G. CITE SENASIR UAF-TTES N°0065/2018, DE FECHA 22/08/2018.</t>
  </si>
  <si>
    <t>A:00099021001 DEVOLUCION RETENCION DE DESCUENTOS EFECTUADOS POR CONVENIOS DE COMPENSACION DE COTIZACIONES CON LA VITALICIA SEGUROS Y REASEGUROS DE VIDA S.A., CORRESPONDIENTE A JUNIO/2018 Y AGUINALDO/2017. S/G. CITE SENASIR UAF-TTES N°0064/2018, DE FECHA 22/08/2018.</t>
  </si>
  <si>
    <t>A:00099021001 DEVOLUCION RETENCION DE DESCUENTOS EFECTUADOS POR CONVENIOS DE COMPENSACION DE COTIZACIONES CON SEGURO PROVIDA S.A., CORRESPONDIENTE A JUNIO/2018. S/G. CITE SENASIR UAF-TTES N°0063/2018, DE FECHA 22/08/2018.</t>
  </si>
  <si>
    <t>A:00099021001 DEVOLUCION RETENCION DE DESCUENTOS EFECTUADOS POR RECUPERACION DEL P.R.A. (PAGO DE REPARTO ANTICIPADO), CORRESPONDIENTE A JULIO/2018. S/G. CITE SENASIR UAF-TTES N° 0068/2018, DE FECHA 22/08/2018.</t>
  </si>
  <si>
    <t>VENTA DE DIVISAS CON TRANSFERENCIA DE FONDOS A SOLICITUD DE EMPRESA PUBLICA PRODUCTIVA CARTONES DE BOLIVIA-CARTONBOL SEGUN SOLICITUD 5740 REF: TRANSFERENCIA DE RECURSOS AL EXTERIOR BCB, PARA LA EMPRESA PG PAPER COMPANY LTD. POR LA ADQUISICION DE PAPEL TESTLINER Y FLUTING ONDA PARA LA PRODUCCION DE LIB. 00576012001 CARTONBOL</t>
  </si>
  <si>
    <t>'COBRO DE'||UTILES DE ESCRITORIO POR EL COMPROBANTE CONTABLE NRO. 0930463 DE LA FECHA, SEGÚN CORREO ELECTRÓNICO DE YPFB DE F. 23/01/2018. DEBITO DE LA LIBRETA 00513022001 YPFB  OPERACIONES.</t>
  </si>
  <si>
    <t>00099021001 DEPOSITO DE EFECTIVO, DEPOSITANTE: ALEX GROVER CHOQUE CRUZ, CONCEPTO: DEVOLUCION PASAJES CUMBRE DEL GAS SANTA CRUZ, CUENTA DE DEPOSITO: CUENTA UNICA DEL TESORO</t>
  </si>
  <si>
    <t>00373024103 DEPOSITO DE EFECTIVO, DEPOSITANTE: ROGER JANKO LIMACHI, CONCEPTO: DEVOLUCION DE SALDO PROYECTO MEJORAMIENTO CAÑA DE AZUCAR BERMEJO, CUENTA DE DEPOSITO: CUENTA UNICA DEL TESORO</t>
  </si>
  <si>
    <t>00099021001 DEPOSITO DE EFECTIVO, DEPOSITANTE: RENE ALEJO PUCHO MINISTERIO DE LA PRESIDENCIA, CONCEPTO: DEVOLUCION DE COMBUSTIBLE, CUENTA DE DEPOSITO: CUENTA UNICA DEL TESORO</t>
  </si>
  <si>
    <t>00099021001 DEPOSITO DE EFECTIVO, DEPOSITANTE: RODNY RAFAEL USTARIZ ITURRY, CONCEPTO: DEVOLUCION EXCEDENTE SALARIO JULIO, CUENTA DE DEPOSITO: CUENTA UNICA DEL TESORO</t>
  </si>
  <si>
    <t>00099021001 DEP.DE CHEQ.AJENOS,RET.DE CAM.,CONCEPTO: DEVOLUCION DE APORTES,DEP.: FUTURO DE BOLIVIA S.A. AFP , PROCEDENCIA: BANCO DE CREDITO DE BOLIVIA S.A., CHEQUE: 55423, FECHA DE EMISION:24/08/2018</t>
  </si>
  <si>
    <t>00035031101 DEP.DE CHEQ.AJENOS,RET.DE CAM.,CONCEPTO: ALQUILER DE PARQUEO AGOSTO/2018 ALEX WILSON ROJAS MENDOZA,DEP.: UNIDAD DE CORDINACION DE PROGRAMAS Y PROYECTOS , PROCEDENCIA: BANCO UNION S.A., CHEQUE: 1322, FECHA DE EMISION:22/08/2018</t>
  </si>
  <si>
    <t>00035031101 DEP.DE CHEQ.AJENOS,RET.DE CAM.,CONCEPTO: ALQUILER DE PARQUEO AGOSTO/2018 OSCAR ALBERTO GALLARDO SAAVEDRA,DEP.: UNIDAD DE COORDINACION DE PROGRAMAS Y PROYECTOS , PROCEDENCIA: BANCO UNION S.A., CHEQUE: 1323, FECHA DE EMISION:22/08/2018</t>
  </si>
  <si>
    <t>00035031101 DEP.DE CHEQ.AJENOS,RET.DE CAM.,CONCEPTO: ALQUILER DE TEATRO AUDITORIO ILLIMANI PARA CONCIERTO GRILLO VILLEGAS ALMAQUELOIDE XX ANIVERSARIO,DEP.: UNIDAD DE COORDINACION DE PROGRAMAS Y PROYECTOS</t>
  </si>
  <si>
    <t>00035031101 DEP.DE CHEQ.AJENOS,RET.DE CAM.,CONCEPTO: ALQUILER DE PARQUEO CAMPO  FERIAL CHUQUIAGO MARKA JULIO/2018,DEP.: UNIDAD DE COORDINACION DE PROGRAMAS Y PROYECTOS , PROCEDENCIA: BANCO UNION S.A., CHEQUE: 1326, FECHA DE EMISION:22/08/2018</t>
  </si>
  <si>
    <t>00099021001 DEP.DE CHEQ.AJENOS,RET.DE CAM.,CONCEPTO: QUISPE GONZALES INES,DEP.: BANCO UNION S.A. , PROCEDENCIA: BANCO UNION S.A., CHEQUE: 158132, FECHA DE EMISION:24/08/2018</t>
  </si>
  <si>
    <t>00099021001 DEP.DE CHEQ.AJENOS,RET.DE CAM.,CONCEPTO: DEVOLUCION DE SALDOS NO EJECUTADOS,DEP.: PROGRAMA NACIONAL DE POSTALFABETIZACION , PROCEDENCIA: BANCO UNION S.A., CHEQUE: 5632, FECHA DE EMISION:23/08/2018</t>
  </si>
  <si>
    <t>VENTA DE DIVISAS A SOLICITUD DE YACIMIENTOS PETROLIFEROS FISCALES BOLIVIANOS SEGUN SOLICITUD 5744 REF: PAGO A SAMSUNG ENGINEERING SA POR SERVICIO DE OPERACION Y MANTENIMIENTO ASISTIDO DE LA PLANTA AMONIACO UREA QUINTA ADENDA JUNIO 2018 LIB. 00513062001 YPFB-OPERACIONES PLANTA DE SEPARACION DE LIQUIDOS RIO GRANDE</t>
  </si>
  <si>
    <t>VENTA DE DIVISAS CON TRANSFERENCIA DE FONDOS A SOLICITUD DE YACIMIENTOS PETROLIFEROS FISCALES BOLIVIANOS SEGUN SOLICITUD 5743 REF: PAGO POR INFORME FINAL A EMPRESA BEICIP FRANLAB, DE LA CONSULTORIA EN ASESORAMIENTO TECNICO ECONOMICO EN EXPLORACION, SEGUN CONTRATO ALG-VPAF-SCZ-054-2014. LIB. 00513022001 YPFB - "OPERACIONES"</t>
  </si>
  <si>
    <t>VENTA DE DIVISAS CON TRANSFERENCIA DE FONDOS A SOLICITUD DE YACIMIENTOS PETROLIFEROS FISCALES BOLIVIANOS SEGUN SOLICITUD 5752 REF: PAGO A SYP GLOBAL INC. POR EL SERVICIO DE INFORMACION ESPECIALIZADA PLATTS, SEGUN CONTRATO 79496. LIB. 00513022001 YPFB - "OPERACIONES"</t>
  </si>
  <si>
    <t>'TRANSFERENCIA DE FONDOS||S/G. CITE: MEFP/VTCP/DGCP/UODP-742/2018 DE LA FECHA, DEL MIN.DE ECONOMIA Y FINANZAS PUBLICAS.(HRE-TSO-4561), PAGO BTS EXTRABURSATIL  VENCIMIENTO 25 DE AGOSTO DE 2018 D.S. N° 1121 DE 11 DE ENERO DE 2012. DEBITO DE LA LIBRETA N° 00099021001 TGN-RECURSOS ORDINARIOS MN.</t>
  </si>
  <si>
    <t>COBRO COSTOS DE PAPELERIA SEGUN TRANSFERENCIA DEL EXTERIOR POR ORDEN DE HERCO COMBUSTIBLES S.A. REF.CONTRATO DE CONDENSADO DE GAS 49/18 LIB. 00513062001 YPFB-OPERACIONES PLANTA DE SEPARACION DE LIQUIDOS RIO GRANDE</t>
  </si>
  <si>
    <t>||PAGO SERVICIOS DE INVESTIGACION SEGUN EXTRACTO DEL BANQUERO POR REVERSION DE FONDOS DE FECHA 20/07/2018 DE USD 16.256,-.- . REF.:PAGO DEL MIN.DEFENSA A QUANTUM GLOBAL POR SERVICIO REP. CODIGO 013546 18/7/2018 LIBRETA 0002001103 MINISTERIO DE DEFENSA-INGRESOS VARIOS</t>
  </si>
  <si>
    <t>||PAGO SERVICIOS DE INVESTIGACION SEGUN EXTRACTO DEL BANQUERO POR REVERSION DE FONDOS DE FECHA 20/07/2018 DE USD 16.256,-.- . REF.:PAGO DEL MIN.DEFENSA A QUANTUM GLOBAL POR SERVICIO REP. CODIGO 013546 18/7/2018 LIBRETA 0002001103 MINISTERIO DE DEFENSA-INGRESOS VARIOS. REF.: UTILES DE ESCRITORIO</t>
  </si>
  <si>
    <t>00025011103 DEPOSITO DE EFECTIVO, DEPOSITANTE: ELIO  BERNARDO ROJAS SAAVEDRA RIBB, CONCEPTO: REVERSION  PASAJES VIAJE A BRASIL SEGUN PREV. 5829 DE TN ROSAS, CUENTA DE DEPOSITO: CUENTA UNICA DEL TESORO</t>
  </si>
  <si>
    <t>00020011103 DEPOSITO DE EFECTIVO, DEPOSITANTE: VICTORIO RONNIE TERAN RIOJA, CONCEPTO: REVERSION, CUENTA DE DEPOSITO: CUENTA UNICA DEL TESORO</t>
  </si>
  <si>
    <t>00373024103 DEPOSITO DE EFECTIVO, DEPOSITANTE: VICTOR CHOQUE MACHACA, CONCEPTO: DEVOLUCION DE SALDOS PROYECTO CSCI-01-02-60097, CUENTA DE DEPOSITO: CUENTA UNICA DEL TESORO</t>
  </si>
  <si>
    <t>00099021001 DEP.DE CHEQ.AJENOS,RET.DE CAM.,CONCEPTO: DEVOLUCION DE PASAJES NO UTILIZADOS DE FREDDY GASCON RUTA LP-STA CRUZ,DEP.: MARIA ANGELICA TARIFA BORDA-ATT , PROCEDENCIA: BANCO UNION S.A., CHEQUE: 5415, FECHA DE EMISION:21/08/2018</t>
  </si>
  <si>
    <t>00099021001 DEP.DE CHEQ.AJENOS,RET.DE CAM.,CONCEPTO: DEVOLUCION DE RECURSOS DEL EVENTO XI PRIMEROS JUEGOS SUDAMERICANOS COCHA -2018,DEP.: POLICIA BOLIVIANA , PROCEDENCIA: BANCO UNION S.A., CHEQUE: 6389, FECHA DE EMISION:08/08/2018</t>
  </si>
  <si>
    <t>00099021001 DEP.DE CHEQ.AJENOS,RET.DE CAM.,CONCEPTO: REVERSION,DEP.: INSTITUTO DEL SEGURO AGRARIO , PROCEDENCIA: BANCO UNION S.A., CHEQUE: 957, FECHA DE EMISION:07/08/2018</t>
  </si>
  <si>
    <t>00099021001 DEP.DE CHEQ.AJENOS,RET.DE CAM.,CONCEPTO: DEV. PASAJES AEREOS - BOLTUR, SEGUN NOTA PGE/DGAA N 130/17,DEP.: PROCURADURIA GENERAL DEL ESTADO , PROCEDENCIA: BANCO UNION S.A., CHEQUE: 1866, FECHA DE EMISION:22/08/2018</t>
  </si>
  <si>
    <t>00099021001 DEP.DE CHEQ.AJENOS,RET.DE CAM.,CONCEPTO: DEVOLUCION DE RECURSOS PROY PRODUCCION Y RENOVACION DE CULTIVARES DE CITRICOS COMUNIDAD DE MOCORI,DEP.: GOBIERNO AUTONOMO MUNICIPAL DE YANACACHI</t>
  </si>
  <si>
    <t>00099021001 DEPOSITO DE EFECTIVO, DEPOSITANTE: NARDI SUXO ITURRY, CONCEPTO: DEVOLUCION POR OBSERVACION ADMINISTRATIVA, CUENTA DE DEPOSITO: CUENTA UNICA DEL TESORO</t>
  </si>
  <si>
    <t>00099021001 DEPOSITO DE EFECTIVO, DEPOSITANTE: JIMMY VARGAS IBIETA, CONCEPTO: DEVOLUCION DE VIATICOS, CUENTA DE DEPOSITO: CUENTA UNICA DEL TESORO</t>
  </si>
  <si>
    <t>00373024103 DEPOSITO DE EFECTIVO, DEPOSITANTE: ELMER VASQUEZ HINOJOSA, CONCEPTO: DEVOLUCION DE SALDOS CODIGO DE PROYECTO 60352, CUENTA DE DEPOSITO: CUENTA UNICA DEL TESORO</t>
  </si>
  <si>
    <t>00099021001 DEPOSITO DE EFECTIVO, DEPOSITANTE: NELSON ROMAN CARVAJAL VELASCO, CONCEPTO: DEVOLUCION MONTO BECAS, CUENTA DE DEPOSITO: CUENTA UNICA DEL TESORO</t>
  </si>
  <si>
    <t>00169014101 DEPOSITO DE EFECTIVO, DEPOSITANTE: JAIME FERNANDO NOLASCO CELIZ, CONCEPTO: DEVOLUCION FONDOS GESTION 2017, CUENTA DE DEPOSITO: CUENTA UNICA DEL TESORO</t>
  </si>
  <si>
    <t>00373024103 DEPOSITO DE EFECTIVO, DEPOSITANTE: PABLO HUANCA CHOQUE, CONCEPTO: DEVOL DE SALDOS DE PROY SISTEMAS AGROFORESTALES DE CACAO Y CITRICO CENTRAL PALMERAS AREA V ALTO BENI, CUENTA DE DEPOSITO: CUENTA UNICA DEL TESORO</t>
  </si>
  <si>
    <t>NUMERO DE LIBRETA CUT: 00099021001 OPERACIÓN E18 TRANSFERENCIA DEL SISTEMA FINANCIERO POR CUENTA DE TERCEROS A LA CUT TRANSFERENCIA A SOLICITUD DEL MEFP SEGUN NOTA CITE MEFP VTCP DGPOT UAIS CPI NO 0818005 BUN 18</t>
  </si>
  <si>
    <t>'COBRO DE'||UTILES DE ESCRITORIO POR EL COMPROBANTE CONTABLE NRO. 0930754 DE LA FECHA, SEGÚN CORREO ELECTRÓNICO DE YPFB DE F. 23/01/2018. DEBITO DE LA LIBRETA 00513022001 YPFB  OPERACIONES.</t>
  </si>
  <si>
    <t>'COBRO DE'||UTILES DE ESCRITORIO POR EL COMPROBANTE CONTABLE NRO. 0930753 DE LA FECHA, SEGÚN CORREO ELECTRÓNICO DE YPFB DE F. 23/01/2018. DEBITO DE LA LIBRETA 00513022001 YPFB  OPERACIONES.</t>
  </si>
  <si>
    <t>VENTA DE DIVISAS CON TRANSFERENCIA DE FONDOS A SOLICITUD DE MINISTERIO DE LA PRESIDENCIA SEGUN SOLICITUD 5759 REF: DIVISAS USD 40,363.20 PAGO A HONEYWELL POR SERVICIO MANTENIMIENTO MSP PARA AERONAVE FAB 002 MES JUNIO Y JULIO 2018, JP MORGAN CHASE BANK, CUENTA 9102597771. LIB. 00099021001 TGN-RECURSOS ORDINARIOS (3987)</t>
  </si>
  <si>
    <t>VENTA DE DIVISAS CON TRANSFERENCIA DE FONDOS A SOLICITUD DE MINISTERIO DE LA PRESIDENCIA SEGUN SOLICITUD 5758 REF: DIVISAS USD 1,824.92 PAGO A SATCOM DIRECT INC POR SERVICIO DE TELEFONIA E INTERNET SATELITAL PARA AERONAVE FAB 001 MES JUNIO Y JULIO 2018, A WELLS FARGO BANK, CUENTA 200005025245. LIB. 00099021001 TGN-RECURSOS ORDINARIOS (3987)</t>
  </si>
  <si>
    <t>VENTA DE DIVISAS CON TRANSFERENCIA DE FONDOS A SOLICITUD DE MINISTERIO DE LA PRESIDENCIA SEGUN SOLICITUD 5757 REF: DIVISAS USD 6,195.00 PAGO INICIAL A HELICES CLERICI DE DIEGO ALEJANDRO CLERICI, POR SERVICIO OVERHAUL, DE HELICES DE AERONAVE FAB 048 SEGUN FACTURA 16, BANCO DE GALICIA Y BUENOS AIRES S LIB. 00099021001 TGN-RECURSOS ORDINARIOS (3987)</t>
  </si>
  <si>
    <t>||TRANSFERENCIA DE FONDOS SG. FORMULARIO, CITE' BUN/468/18 DE LA FECHA. (HRE-TSO-4629). A SOLICITUD DEL MEFP; LIBRETA 00046191101; POR CIERRE DE CUENTA.</t>
  </si>
  <si>
    <t>00266022001 DEPOSITO DE EFECTIVO, DEPOSITANTE: LIDIA CIRA BRUNO CASILLA CI 6951674 LP, CONCEPTO: DEV. REFRIGERIO DE LA DIRECCION DEPARTAMENTAL DE EDUCACION LA PAZ MESES  ENERO,FEBRERO,MARZO,ABRIL, CUENTA DE DEPOSITO: CUENTA UNICA DEL TESORO</t>
  </si>
  <si>
    <t>00099021001 DEPOSITO DE EFECTIVO, DEPOSITANTE: MARIA LILIAN CORRALES ZAMBRANA, CONCEPTO: DEP AL TGN- RECURSOS ORDINARIOS, CUENTA DE DEPOSITO: CUENTA UNICA DEL TESORO</t>
  </si>
  <si>
    <t>00099021001 DEPOSITO DE EFECTIVO, DEPOSITANTE: SIXTO AGUILAR OLIVERA, CONCEPTO: DEVOLUCION DE FONDO DE AVANCE, CUENTA DE DEPOSITO: CUENTA UNICA DEL TESORO</t>
  </si>
  <si>
    <t>00221012001 DEPOSITO DE EFECTIVO, DEPOSITANTE: SHEILACH GABY MALDONADO HEREDIA, CONCEPTO: DEVOLUCION CREDITO FISCAL PERDIDO POR FACTURAS, CUENTA DE DEPOSITO: CUENTA UNICA DEL TESORO</t>
  </si>
  <si>
    <t>00099021001 DEPOSITO DE EFECTIVO, DEPOSITANTE: GUTIERREZ SIMON PATRICIO, CONCEPTO: EXCESO HABERES PERCIBIDOS ABRIL 2018, CUENTA DE DEPOSITO: CUENTA UNICA DEL TESORO</t>
  </si>
  <si>
    <t>00099021001 DEPOSITO DE EFECTIVO, DEPOSITANTE: GUTIERREZ SIMON PATRICIO, CONCEPTO: EXCESO HABERES PERCIBIDOS MAYO 2018, CUENTA DE DEPOSITO: CUENTA UNICA DEL TESORO</t>
  </si>
  <si>
    <t>00099021001 DEPOSITO DE EFECTIVO, DEPOSITANTE: GUTIERREZ SIMON PATRICIO, CONCEPTO: EXCESO HABERES PERCIBIDOS JUNIO 2018, CUENTA DE DEPOSITO: CUENTA UNICA DEL TESORO</t>
  </si>
  <si>
    <t>00099021001 DEPOSITO DE EFECTIVO, DEPOSITANTE: GUTIERREZ SIMON PATRICIO, CONCEPTO: EXCESO HABERES PERCIBIDOS JULIO 2018, CUENTA DE DEPOSITO: CUENTA UNICA DEL TESORO</t>
  </si>
  <si>
    <t>00373024105 DEPOSITO DE EFECTIVO, DEPOSITANTE: VALENTIN COCARICO MAMANI, CONCEPTO: DEVOLUCION FONDO INDIGENA, CUENTA DE DEPOSITO: CUENTA UNICA DEL TESORO</t>
  </si>
  <si>
    <t>00099021001 DEPOSITO DE EFECTIVO, DEPOSITANTE: CHRISTIAN RICARDO TRIGOSO AGUDO, CONCEPTO: DEVOLUCION EXCEDENTE SALARIAL, CUENTA DE DEPOSITO: CUENTA UNICA DEL TESORO</t>
  </si>
  <si>
    <t>00099021001 DEPOSITO DE EFECTIVO, DEPOSITANTE: ROSAYMAR TANCARA RAMOS, CONCEPTO: DEVOLUCION DEL PAGO A LA CUENTA UN ICA DEL TESORO  ITEM 4808, CUENTA DE DEPOSITO: CUENTA UNICA DEL TESORO</t>
  </si>
  <si>
    <t>00099021001 DEPOSITO DE EFECTIVO, DEPOSITANTE: CEJAS CHUQUISEA ALFREDO, CONCEPTO: REVERSION POR PASAJES, CUENTA DE DEPOSITO: CUENTA UNICA DEL TESORO</t>
  </si>
  <si>
    <t>00099021001 DEPOSITO DE EFECTIVO, DEPOSITANTE: JUAN CARLOS FERNANDEZ COLQUE, CONCEPTO: DEVOLUCION POR TOPE SALARIAL DE LOS MESES DE ABRIL A JUNIO DE 2018, CUENTA DE DEPOSITO: CUENTA UNICA DEL TESORO</t>
  </si>
  <si>
    <t>00099021001 DEPOSITO DE EFECTIVO, DEPOSITANTE: JUAN CARLOS FERNANDEZ COLQUE, CONCEPTO: DEVOLUCION POR TOPE SALARIAL CORRESPONDIENTE AL MES DE JULIO DE 2018, CUENTA DE DEPOSITO: CUENTA UNICA DEL TESORO</t>
  </si>
  <si>
    <t>00099021001 DEP.DE CHEQ.AJENOS,RET.DE CAM.,CONCEPTO: DEVOLUCION DE APORTES,DEP.: FESIRMES , PROCEDENCIA: BANCO BISA S.A., CHEQUE: 257, FECHA DE EMISION:27/08/2018</t>
  </si>
  <si>
    <t>00099021001 DEP.DE CHEQ.AJENOS,RET.DE CAM.,CONCEPTO: SERRUDO RAMIREZ GUNNAR ARNULFO,DEP.: BANCO UNION S.A. , PROCEDENCIA: BANCO UNION S.A., CHEQUE: 158137, FECHA DE EMISION:28/08/2018</t>
  </si>
  <si>
    <t>00099021001 DEP.DE CHEQ.AJENOS,RET.DE CAM.,CONCEPTO: DELGADO BARRERA JULIO,DEP.: BANCO UNION S.A. , PROCEDENCIA: BANCO UNION S.A., CHEQUE: 158136, FECHA DE EMISION:28/08/2018</t>
  </si>
  <si>
    <t>00292012001 DEP.DE CHEQ.AJENOS,RET.DE CAM.,CONCEPTO: DEVOLUCION DE REFRIGERIOS CHUQUISACA 2017,DEP.: VIAS BOLIVIA , PROCEDENCIA: BANCO UNION S.A., CHEQUE: 3521, FECHA DE EMISION:27/08/2018</t>
  </si>
  <si>
    <t>00099021001 DEP.DE CHEQ.AJENOS,RET.DE CAM.,CONCEPTO: REEMBOLSO DE SUBSIDIO DE MATERNIDAD,DEP.: CAJA DE SALUD DE LA BANCA PRIVADA , PROCEDENCIA: BANCO NACIONAL DE BOLIVIA S.A., CHEQUE: 6896569, FECHA DE EMISION:09/08/2018</t>
  </si>
  <si>
    <t>00291012008 DEP.DE CHEQ.AJENOS,RET.DE CAM.,CONCEPTO: DEFLECTOMETRIA TRAMO IV-A PUENTE CHIMORE-VILLA TUNARI,DEP.: CONSULTORA NACIONAL CONNAL SRL , PROCEDENCIA: BANCO ECONOMICO S.A., CHEQUE: 10587, FECHA DE EMISION:28/08/2018</t>
  </si>
  <si>
    <t>VENTA DE DIVISAS CON TRANSFERENCIA DE FONDOS A SOLICITUD DE MINISTERIO DE CULTURAS SEGUN SOLICITUD 5762 REF: PAGO DE DIFUSION DE INFORMACION POR INTERNET PARA PROMOCION Y POSICIONAMIENTO TURISTICO EN EL EXTRANJERO, DE ACUERDO A DOCUMENTACION ADJUNTA EQUIVALENTES 6.088,38 USD LIB. 00099021001 TGN-RECURSOS ORDINARIOS (3987) POR DIFERENCIAL CAMBIARIO</t>
  </si>
  <si>
    <t>VENTA DE DIVISAS CON TRANSFERENCIA DE FONDOS A SOLICITUD DE MINISTERIO DE CULTURAS SEGUN SOLICITUD 5762 REF: PAGO DE DIFUSION DE INFORMACION POR INTERNET PARA PROMOCION Y POSICIONAMIENTO TURISTICO EN EL EXTRANJERO, DE ACUERDO A DOCUMENTACION ADJUNTA EQUIVALENTES 6.088,38 USD LIB. 00099021001 TGN-RECURSOS ORDINARIOS (3987)</t>
  </si>
  <si>
    <t>VENTA DE DIVISAS CON TRANSFERENCIA DE FONDOS A SOLICITUD DE MINISTERIO DE CULTURAS SEGUN SOLICITUD 5763 REF: PAGO POR SERVICIO DE DIFUSION DE INFORMACION POR INTERNET PARA PROMOCION Y POSICIONAMIENTO TURISTICO DE BOLIVIA EN EL EXTERIOR DE ACUERDO A DOCUMENTACION ADJUNTA EQUIVALENTES 7.918,51 USD LIB. 00099021001 TGN-RECURSOS ORDINARIOS (3987) POR DIFERENCIAL CAMBIARIO</t>
  </si>
  <si>
    <t>VENTA DE DIVISAS CON TRANSFERENCIA DE FONDOS A SOLICITUD DE MINISTERIO DE CULTURAS SEGUN SOLICITUD 5763 REF: PAGO POR SERVICIO DE DIFUSION DE INFORMACION POR INTERNET PARA PROMOCION Y POSICIONAMIENTO TURISTICO DE BOLIVIA EN EL EXTERIOR DE ACUERDO A DOCUMENTACION ADJUNTA EQUIVALENTES 7.918,51 USD LIB. 00099021001 TGN-RECURSOS ORDINARIOS (3987)</t>
  </si>
  <si>
    <t>PROVISION DE FONDOS A SOLICITUD DE YACIMIENTOS PETROLIFEROS FISCALES BOLIVIANOS SEGUN SOLICITUD YPFB-0207-2018 REF: PAGO IMPUESTO DIRECTO A LOS HIDROCARBUROS IDH PRODUCCION MAYO 2018 LIB. 00513012007 YPFB - RECURSOS NACIONALIZACIÓN</t>
  </si>
  <si>
    <t>PROVISION DE FONDOS A SOLICITUD DE YACIMIENTOS PETROLIFEROS FISCALES BOLIVIANOS SEGUN SOLICITUD YPFB-0214-2018 REF: PAGO REGALIAS MAYO 2018 TESORO GENERAL DE LA NACION TGN LIB. 00099021001 TGN YPFB PARTICIPACION 6% PRODUCCIÓN BRUTA DE HIDROCARBUROS BOCA DE POZO</t>
  </si>
  <si>
    <t>NUMERO DE LIBRETA CUT: 00099021001 OPERACIÓN E18 TRANSFERENCIA DEL SISTEMA FINANCIERO POR CUENTA DE TERCEROS A LA CUT Devolucion pagos en exceso Gobierno Autonomo Departamental de Potosi. Libreta Nro 00099021001 TGN Recursos Ordinarios</t>
  </si>
  <si>
    <t>VENTA DE DIVISAS CON TRANSFERENCIA DE FONDOS A SOLICITUD DE MINISTERIO DE SALUD SEGUN SOLICITUD 5768 REF: PREVISION PRESUPUESTARIA PARA TRANSFERENCIA DE RECURSOS A OPS/OMS PARA COMPRA DE VACUNAS E INSUMOS AL FONDO ROTATORIO, SEGUN CERT. POA NO. 79648 Y DOC. ADJ. LIB. 00046024204 MS - 5% ENTES GESTORES PROGRAMAS PREVENC. Y PROYECTOS NALES.</t>
  </si>
  <si>
    <t>VENTA DE DIVISAS CON TRANSFERENCIA DE FONDOS A SOLICITUD DE YACIMIENTOS PETROLIFEROS FISCALES BOLIVIANOS SEGUN SOLICITUD 5765 REF: PAGO A SP GLOBAL PLATTS POR SERVICIO INFORMACION ESPECIALIZADA PLATTS DE PRECIO DE HIDROCARBUROS CORRESPONDIENTE A JULIO A OCTUBRE 2018 LIB. 00513012004 LBP-YPFB-UNICOMERCIAL (4030005415/1-2188907)</t>
  </si>
  <si>
    <t>'COBRO DE'||UTILES DE ESCRITORIO POR EL COMPROBANTE CONTABLE NRO. 0931053 DE LA FECHA, SEGÚN CORREO ELECTRÓNICO DE YPFB DE F. 23/01/2018. DEBITO DE LA LIBRETA 00513022001 YPFB  OPERACIONES.</t>
  </si>
  <si>
    <t>COBRO COSTOS DE PAPELERIA SEGUN TRANSFERENCIA DEL EXTERIOR POR ORDEN DE ENERGIA ARGENTINA SOCIEDAD ANONIMA REF.: FACTURA ABRIL 2018 LIB. 00513012007 YPFB - RECURSOS NACIONALIZACIÓN</t>
  </si>
  <si>
    <t>00099021001 DEPOSITO DE EFECTIVO, DEPOSITANTE: DISTRITAL DE SANTA CRUZ SENAPE, CONCEPTO: DEVOLUCION DE RECURSOS NO UTILIZADOS POR GASTOS JUDICIALES MES AGOSTO, CUENTA DE DEPOSITO: CUENTA UNICA DEL TESORO</t>
  </si>
  <si>
    <t>00099021001 DEP.DE CHEQ.AJENOS,RET.DE CAM.,CONCEPTO: REVERSION SALDOS NO EJECUTADOS GESTION 2018 FUENTE-10 SOCORROS,DEP.: MINISTERIO DE DEFENSA , PROCEDENCIA: BANCO UNION S.A., CHEQUE: 112, FECHA DE EMISION:24/08/2018</t>
  </si>
  <si>
    <t>00020011103 DEP.DE CHEQ.AJENOS,RET.DE CAM.,CONCEPTO: REVERSION SALDOS NO EJECUTADOS GESTION 2018 GASTOS FUENTE-11,DEP.: MINISTERIO DE DEFENSA , PROCEDENCIA: BANCO UNION S.A., CHEQUE: 19672, FECHA DE EMISION:24/08/2018</t>
  </si>
  <si>
    <t>00099021001 DEP.DE CHEQ.AJENOS,RET.DE CAM.,CONCEPTO: REVERSION SALDOS NO EJECUTADOS GESTION 2018 GASTOS FUENTE-10,DEP.: MINISTERIO DE DEFENSA , PROCEDENCIA: BANCO UNION S.A., CHEQUE: 19673, FECHA DE EMISION:24/08/2018</t>
  </si>
  <si>
    <t>00253014114 DEP.DE CHEQ.AJENOS,RET.DE CAM.,CONCEPTO: TRANSFERENCIA GOBIERNO MUNICIPAL SAN PABLO DE LIPEZ PARA GASTOS DE INVERSION Y ADMINISTRATIVO,DEP.: GAM SAN PABLO DE LIPEZ , PROCEDENCIA: BANCO UNION S.A., CHEQUE: 1258, FECHA DE EMISION:24/08/2018</t>
  </si>
  <si>
    <t>00099021001 DEPOSITO DE EFECTIVO, DEPOSITANTE: CRISTOBAL HUGO ARGUEDAS URIA, CONCEPTO: DEVOLUCION DE PASAJES TERRESTRES NO UTILIZADOS, CUENTA DE DEPOSITO: CUENTA UNICA DEL TESORO</t>
  </si>
  <si>
    <t>00099021001 DEPOSITO DE EFECTIVO, DEPOSITANTE: VICTOR ANTONIO TENORIO VENTURA, CONCEPTO: DEVOLUCION DE PASAJES TERRESTRES NO UTILIZADOS, CUENTA DE DEPOSITO: CUENTA UNICA DEL TESORO</t>
  </si>
  <si>
    <t>00099021001 DEPOSITO DE EFECTIVO, DEPOSITANTE: RAUL ORTEGA HUANCA, CONCEPTO: REVERSION DE BOLETA DE HABER MENSUAL: JULIO, CUENTA DE DEPOSITO: CUENTA UNICA DEL TESORO</t>
  </si>
  <si>
    <t>00526012001 DEPOSITO DE EFECTIVO, DEPOSITANTE: FERNANDO QUISPE LIMACHI, CONCEPTO: DEVOLUCION DE PASAJES, CUENTA DE DEPOSITO: CUENTA UNICA DEL TESORO</t>
  </si>
  <si>
    <t>00099021001 DEPOSITO DE EFECTIVO, DEPOSITANTE: GRAL  BRIG LUIS VALVERDE FERRUFINO, CONCEPTO: DEVOLUCION DE PASAJES, CUENTA DE DEPOSITO: CUENTA UNICA DEL TESORO</t>
  </si>
  <si>
    <t>00099021001 DEPOSITO DE EFECTIVO, DEPOSITANTE: MINISTERIO DE LA PRESIDENCIA, CONCEPTO: PAGO POR CONCEPTO DE CONSUMO DE AGUA POTABLE CORRESPONDIENTE AL MES DE JULIO, CUENTA DE DEPOSITO: CUENTA UNICA DEL TESORO</t>
  </si>
  <si>
    <t>00099021001 DEPOSITO DE EFECTIVO, DEPOSITANTE: COMITE NACIONAL DE LA PERSONA CON DISCAPACIDAD, CONCEPTO: DEVOLUCION POR PAGO EN DEMASIA DEL BONO DE ANTIGUEDAD GESTION 2016, CUENTA DE DEPOSITO: CUENTA UNICA DEL TESORO</t>
  </si>
  <si>
    <t>00099021001 DEPOSITO DE EFECTIVO, DEPOSITANTE: COMITE NACIONAL DE LA PERSONA CON DISCAPACIDAD, CONCEPTO: DEVOLUCION POR PAGO DE REFRIGERIOS GESTION 2016, CUENTA DE DEPOSITO: CUENTA UNICA DEL TESORO</t>
  </si>
  <si>
    <t>00099021001 DEPOSITO DE EFECTIVO, DEPOSITANTE: COMITE NACIONAL DE LA PERSONA CON DISCAPACIDAD, CONCEPTO: DEVOLUCION DE PAGO DE TRANSPORTE DE  PERSONAL GESTION 2016, CUENTA DE DEPOSITO: CUENTA UNICA DEL TESORO</t>
  </si>
  <si>
    <t>00287102012 DEPOSITO DE EFECTIVO, DEPOSITANTE: VANESSA JIMENEZ-FPS, CONCEPTO: DEVOLUCION RECURSOS NO UTILIZADOS FONDO EN AVANCE, CUENTA DE DEPOSITO: CUENTA UNICA DEL TESORO</t>
  </si>
  <si>
    <t>00373024103 DEPOSITO DE EFECTIVO, DEPOSITANTE: ALICIA EUGENIA NUÑEZ CRISPIN, CONCEPTO: MONTO NO EJECUTADO POR TRANSFERENCIA EFECTUADO ALOS PROYECTOS, CUENTA DE DEPOSITO: CUENTA UNICA DEL TESORO</t>
  </si>
  <si>
    <t>00291012002 DEPOSITO DE EFECTIVO, DEPOSITANTE: GUSTAVO ADOLFO ESPINOZA MORALES, CONCEPTO: DEVOLUCION POR CONCEPTO DE PASAJE AEREO, CUENTA DE DEPOSITO: CUENTA UNICA DEL TESORO</t>
  </si>
  <si>
    <t>00099021001 DEPOSITO DE EFECTIVO, DEPOSITANTE: IVAN GUZMAN LIMA, CONCEPTO: DEVOLUCION DE VIATICOS, CUENTA DE DEPOSITO: CUENTA UNICA DEL TESORO</t>
  </si>
  <si>
    <t>00526012001 DEPOSITO DE EFECTIVO, DEPOSITANTE: WILFREDO QUISBERT MATTA, CONCEPTO: DEVOLUCION DE PASAJES, CUENTA DE DEPOSITO: CUENTA UNICA DEL TESORO</t>
  </si>
  <si>
    <t>A:00373024105 DESEMBOLSO DE RECURSOS AL FONDO DE DESARROLLO INDÍGENA PARA PROGRAMAS Y/O PROYECTOS DE LOS GOBIERNOS AUTÓNOMOS MUNICIPALES S/G NOTA DE SOLICITUD CITE: FDI/DGE/EXT/Nº 382/2018, E INFORME MEFP/VTCP/DGPOT/UPCFTGN/INF/Nº 98/2018. HR. 6-25364-R.</t>
  </si>
  <si>
    <t>VENTA DE DIVISAS CON TRANSFERENCIA DE FONDOS A SOLICITUD DE MINISTERIO DE LA PRESIDENCIA SEGUN SOLICITUD 5774 REF: DIVISAS USD 70,990.00 PAGO INICIAL A TURBINE ENGINE SOLUTIONS INC. POR ADQUISICION DE REPUESTO Y MANTENIMIENTO DE AERONAVE FAB 047, SEGUN CONTRATO, PAGO A CITY NATIONAL BANK OF FLORIDA, LIB. 00099021001 TGN-RECURSOS ORDINARIOS (3987)</t>
  </si>
  <si>
    <t>TRANSFERENCIA DE FONDOS A SOLICITUD DE YACIMIENTOS PETROLIFEROS FISCALES BOLIVIANOS SEGUN SOLICITUD 5771 REF: PAGO A YPFB TRANSPORTE SA FACTURA 130 POR SERVICIO DE TRANSPORTE HIDROCARBUROS LIQUIDOS MES DE JULIO DE 2018 LIB. 00513012004 LBP-YPFB-UNICOMERCIAL (4030005415/1-2188907)</t>
  </si>
  <si>
    <t>'COBRO DE'||UTILES DE ESCRITORIO POR EL COMPROBANTE CONTABLE NRO. 0931204 DE LA FECHA, SEGÚN CORREO ELECTRÓNICO DE YPFB DE F. 23/01/2018. DEBITO DE LA LIBRETA 00513022001 YPFB  OPERACIONES.</t>
  </si>
  <si>
    <t>||COMISION TRANSFERENCIA FDOS.AL EXTERIOR 0,10% S/USD492.800.-,REEMB.GSTS.COMUNICACION BS220.-Y EMISION COMP.CONTABLE BS50.-REF.:PAGO 2 LC I-2017-032 P/C Y.P.F.B. A/F KOSAN CRISPLANT A/S,EN COMPL.A COMP.931229,29/08/18. LIB.00513012004 LBP-YPFB-UNICOMERCIAL REF.:COMISIONES PAGO 2 LC I-2017-032</t>
  </si>
  <si>
    <t>00099021001 DEPOSITO DE EFECTIVO, DEPOSITANTE: OFICINA CENTRAL ABC, CONCEPTO: DEVOLUCION DE SALDO DE VIATICOS, CUENTA DE DEPOSITO: CUENTA UNICA DEL TESORO</t>
  </si>
  <si>
    <t>00099021001 DEPOSITO DE EFECTIVO, DEPOSITANTE: ZENON AVILA REYNAGA, CONCEPTO: DEVOLUCION COBRO DE ABRIL 2018 SUELDO DE FALLECIDO ZENON AVILA REYNAGA, CUENTA DE DEPOSITO: CUENTA UNICA DEL TESORO</t>
  </si>
  <si>
    <t>00099021001 DEPOSITO DE EFECTIVO, DEPOSITANTE: MILENKA CASAZOLA ROSSI, CONCEPTO: DEVOLUCION DE PASAJES, CUENTA DE DEPOSITO: CUENTA UNICA DEL TESORO</t>
  </si>
  <si>
    <t>00099021001 DEPOSITO DE EFECTIVO, DEPOSITANTE: AGENCIA ESTATAL DE VIVIENDA, CONCEPTO: PAGO POR SERVICIO DE AGUA POTABLE MES DE JULIO EDIF EX CONAVI, CUENTA DE DEPOSITO: CUENTA UNICA DEL TESORO</t>
  </si>
  <si>
    <t>00526012001 DEPOSITO DE EFECTIVO, DEPOSITANTE: TATIANA MERCEDES CHAVEZ CHACON-BOLIVIA TV, CONCEPTO: DEVOLUCION POR CONCEPTO DE VIATICOS, CUENTA DE DEPOSITO: CUENTA UNICA DEL TESORO</t>
  </si>
  <si>
    <t>00132039201 DEPOSITO DE EFECTIVO, DEPOSITANTE: LUIS LEDEZMA, CONCEPTO: DEVOLUCION DE VIATICOS, CUENTA DE DEPOSITO: CUENTA UNICA DEL TESORO</t>
  </si>
  <si>
    <t>00099021001 DEP.DE CHEQ.AJENOS,RET.DE CAM.,CONCEPTO: DEV. DE PASAJES AEREOS DE LA GESTION 2017 REALIZADA POR BOLTUR EN FECHA 9/08/2018,DEP.: MINISTERIO DE COMUNICACION , PROCEDENCIA: BANCO UNION S.A., CHEQUE: 9693, FECHA DE EMISION:29/08/2018</t>
  </si>
  <si>
    <t>00099021001 DEP.DE CHEQ.AJENOS,RET.DE CAM.,CONCEPTO: REEMBOLSO POR BAJAS MEDICAS DE LA CAJA DE SALUD CORDES A LA CAMARA DE DIPUTADOS,DEP.: CAJA DE SALUD CORDES , PROCEDENCIA: BANCO UNION S.A., CHEQUE: 9075, FECHA DE EMISION:24/08/2018</t>
  </si>
  <si>
    <t>00593019201 DEP.DE CHEQ.AJENOS,RET.DE CAM.,CONCEPTO: REEMBOLSO POR BAJAS MEDICAS DE LA CAJA DE SALUD CORDES A LA EMPRESA ESTATAL YACANA,DEP.: CAJA DE SALUD CORDES , PROCEDENCIA: BANCO UNION S.A., CHEQUE: 9070, FECHA DE EMISION:24/08/2018</t>
  </si>
  <si>
    <t>00099021001 DEP.DE CHEQ.AJENOS,RET.DE CAM.,CONCEPTO: REEMBOLSO POR BAJAS MEDICAS DE LA CAJA DE SALUD CORDES AL MINISTERIO DE ENERGIAS,DEP.: CAJA DE SALUD CORDES , PROCEDENCIA: BANCO UNION S.A., CHEQUE: 9069, FECHA DE EMISION:24/08/2018</t>
  </si>
  <si>
    <t>00670012003 DEP.DE CHEQ.AJENOS,RET.DE CAM.,CONCEPTO: DEVOLUCION DE FONDOS EN CUSTODIA POR RETENCIONES DEL 7 %,DEP.: TRIBUNAL ELECTORAL DEPARTAMENTAL DE SANTA CRUZ , PROCEDENCIA: BANCO UNION S.A., CHEQUE: 7009, FECHA DE EMISION:27/08/2018</t>
  </si>
  <si>
    <t>00670012004 DEP.DE CHEQ.AJENOS,RET.DE CAM.,CONCEPTO: DEP. POR CERTIFICADOS DE NO MILITANCIA  AGOSTO/2018,DEP.: TRIBUNAL ELECTORAL DEPARTAMENTAL DE SANTA CRUZ , PROCEDENCIA: BANCO UNION S.A., CHEQUE: 7007, FECHA DE EMISION:17/08/2018</t>
  </si>
  <si>
    <t>00670012003 DEP.DE CHEQ.AJENOS,RET.DE CAM.,CONCEPTO: DEVOLUCION POR DEP. NO IDENTIFICADO MARZO/2018,DEP.: TRIBUNAL ELECTORAL DEPARTAMENTAL DE SANTA CRUZ , PROCEDENCIA: BANCO UNION S.A., CHEQUE: 7006, FECHA DE EMISION:17/08/2018</t>
  </si>
  <si>
    <t>00670012001 DEP.DE CHEQ.AJENOS,RET.DE CAM.,CONCEPTO: DEVOLUCION DE MULTAS ELECTORALES MARZO/2018,DEP.: TRIBUNAL ELECTORAL DEPARTAMENTAL DE SANTA CRUZ , PROCEDENCIA: BANCO UNION S.A., CHEQUE: 7005, FECHA DE EMISION:17/08/2018</t>
  </si>
  <si>
    <t>00670012002 DEP.DE CHEQ.AJENOS,RET.DE CAM.,CONCEPTO: CUENTAS POR COBRAR GESTIONES ANTERIORES SR PABLO MENDEZ,DEP.: TRIBUNAL ELECTORAL DEPARTAMENTAL DE SANTA CRUZ , PROCEDENCIA: BANCO UNION S.A., CHEQUE: 7004, FECHA DE EMISION:17/08/2018</t>
  </si>
  <si>
    <t>00099021001 DEP.DE CHEQ.AJENOS,RET.DE CAM.,CONCEPTO: DEVOLUCION DE GASTOS NO UTILIZADOS POR LA BRIGADA PARLAMENTARIA DE SANTA CRUZ,DEP.: BRIGADA PARLAMENTARIA DE SANTA CRUZ , PROCEDENCIA: BANCO UNION S.A., CHEQUE: 425, FECHA DE EMISION:30/08/2018</t>
  </si>
  <si>
    <t>00099021001 DEP.DE CHEQ.AJENOS,RET.DE CAM.,CONCEPTO: REEMBOLSO POR BAJAS MEDICAS DE LA CAJA DE SALUD CORDES AL MINISTERIO DE DEPORTES,DEP.: CAJA DE SALUD CORDES , PROCEDENCIA: BANCO UNION S.A., CHEQUE: 9073, FECHA DE EMISION:24/08/2018</t>
  </si>
  <si>
    <t>00099021001 DEP.DE CHEQ.AJENOS,RET.DE CAM.,CONCEPTO: REEMBOLSO POR BAJAS MEDICAS DE LA CAJA DE SALUD CORDES A LA AUT. DE REG.Y FISC. DE TELECOM. Y TRANSP,DEP.: CAJA DE SALUD CORDES , PROCEDENCIA: BANCO UNION S.A., CHEQUE: 9071, FECHA DE EMISION:24/08/2018</t>
  </si>
  <si>
    <t>00099021001 DEP.DE CHEQ.AJENOS,RET.DE CAM.,CONCEPTO: REEMBOLSO POR BAJAS MEDICAS DE LA CAJA DE SALUD CORDES AL (SEPRET)SERVICIO PARA LA PREV DE LA TORTUR,DEP.: CAJA DE SALUD CORDES , PROCEDENCIA: BANCO UNION S.A., CHEQUE: 9072, FECHA DE EMISION:24/08/2018</t>
  </si>
  <si>
    <t>PROVISION DE FONDOS A SOLICITUD DE YACIMIENTOS PETROLIFEROS FISCALES BOLIVIANOS SEGUN SOLICITUD YPFB-0217-2018 REF: PAGO A YPFB TRANSPORTE SA POR TRANSPORTE GN MI FIRME E INTERRUMPIBLE Y ME FIRME JULIO 2018 LIB. 00513012007 YPFB - RECURSOS NACIONALIZACIÓN</t>
  </si>
  <si>
    <t>PROVISION DE FONDOS A SOLICITUD DE YACIMIENTOS PETROLIFEROS FISCALES BOLIVIANOS SEGUN SOLICITUD YPFB-0220-2018 REF: PAGO A YPFB TRANSIERRA SA POR SERVICIO FIRME TRANSPORTE GN JULIO 2018 LIB. 00513012007 YPFB - RECURSOS NACIONALIZACIÓN</t>
  </si>
  <si>
    <t>NUMERO DE LIBRETA CUT: 00099021001 OPERACIÓN E18 TRANSFERENCIA DEL SISTEMA FINANCIERO POR CUENTA DE TERCEROS A LA CUT Devolucion de desembolsos CCG al TGN, Libreta Nro 00099021001 TGN Recursos Ordinarios</t>
  </si>
  <si>
    <t>VENTA DE DIVISAS CON TRANSFERENCIA DE FONDOS A SOLICITUD DE EMPRESA PUBLICA PRODUCTIVA CARTONES DE BOLIVIA-CARTONBOL SEGUN SOLICITUD 5785 REF: TRANSFERENCIA DE RECURSOS AL EXTERIOR BCB, PARA LA EMPRESA PG PAPER COMPANY LTD. POR LA ADQUISICION DE PAPEL KRAFT LINER VIRGEN, SEGUNDO LOTE, PARA LA PRODUC LIB. 00576012001 CARTONBOL</t>
  </si>
  <si>
    <t>'TRANSFERENCIA DE FONDOS||S/G. CITE: MEFP/VTCP/DGCP/UODP-766/2018 DE LA FECHA, DEL MIN.DE ECONOMIA Y FINANZAS PUBLICAS.(HRE-TSO-4656), PAGO BTS EXTRABURSATIL  VENCIMIENTO 31 DE AGOSTO DE 2018 D.S. N° 1121 DE 11 DE ENERO DE 2012. DEBITO DE LA LIBRETA N° 00099021001 TGN-RECURSOS ORDINARIOS MN.</t>
  </si>
  <si>
    <t>NUMERO DE LIBRETA CUT: 00099021001 OPERACIÓN E18 TRANSFERENCIA DEL SISTEMA FINANCIERO POR CUENTA DE TERCEROS A LA CUT TRANSFERENCIA A SOLICITUD DEL MEFP SEGUN NOTA CITE MEFP VTCP DGPOT UAIS CPI NO 0818007 BUN 18</t>
  </si>
  <si>
    <t>'COBRO DE'||UTILES DE ESCRITORIO POR EL COMPROBANTE CONTABLE NRO. 0931394 DE LA FECHA, SEGÚN CORREO ELECTRÓNICO DE YPFB DE F. 23/01/2018. DEBITO DE LA LIBRETA 00513022001 YPFB  OPERACIONES.</t>
  </si>
  <si>
    <t>'TRANSFERENCIA DE FONDOS||S/G. NOTA CITE: MEFP/VTCP/DGCP/UF-503/2018 DE LA FECHA, DEL MIN.DE ECONOMIA Y FINANZAS PUBLICAS (HRE-TSO-2018-4680), RECURSOS FIDEICOMISO INCENTIVOS A LAS EXPORTACIONES-CCF. DEBITO DE LA LIBRETA N° 00099021001, REPOSICION UTILES DE ESCRITORIO.</t>
  </si>
  <si>
    <t>00099021001 DEPOSITO DE EFECTIVO, DEPOSITANTE: MARY LOURDES GARISTO TORREZ, CONCEPTO: REVERSION DE SUELDO, CUENTA DE DEPOSITO: CUENTA UNICA DEL TESORO</t>
  </si>
  <si>
    <t>00592012001 DEPOSITO DE EFECTIVO, DEPOSITANTE: MARIA RENE CIVERA, CONCEPTO: ND 107998 GESTION 2017 1RA CUOTA, CUENTA DE DEPOSITO: CUENTA UNICA DEL TESORO</t>
  </si>
  <si>
    <t>00592012001 DEPOSITO DE EFECTIVO, DEPOSITANTE: ANA WENDY MAMANI YUJRA, CONCEPTO: PAGO DE CHURNING POR IRMA BARRIOS ND 202769, CUENTA DE DEPOSITO: CUENTA UNICA DEL TESORO</t>
  </si>
  <si>
    <t>00099021001 DEPOSITO DE EFECTIVO, DEPOSITANTE: JENNY DEL ROSARIO PAZ DE VILLAFANI, CONCEPTO: DEVOLUCION PAGO UNICO D.S. 822, CUENTA DE DEPOSITO: CUENTA UNICA DEL TESORO</t>
  </si>
  <si>
    <t>00099021001 DEPOSITO DE EFECTIVO, DEPOSITANTE: MAGISTERIO-SRA FRANCISCA FLORES LEDEZMA, CONCEPTO: POR UNA PERCEPCION INDEVIDA DE HABERS DE MAGISTERIO, CUENTA DE DEPOSITO: CUENTA UNICA DEL TESORO</t>
  </si>
  <si>
    <t>00099021001 DEPOSITO DE EFECTIVO, DEPOSITANTE: JORGE VICTOR CESPEDES ORTIZ, CONCEPTO: REVERSION AGUINALDO 2016, CUENTA DE DEPOSITO: CUENTA UNICA DEL TESORO</t>
  </si>
  <si>
    <t>00070011102 DEPOSITO DE EFECTIVO, DEPOSITANTE: CARLOS ORTEGA PANTOJA, CONCEPTO: DEVOLUCION DE FONDOS, CUENTA DE DEPOSITO: CUENTA UNICA DEL TESORO</t>
  </si>
  <si>
    <t>00020011103 DEPOSITO DE EFECTIVO, DEPOSITANTE: CARVAJAL GUTIERREZ DANIEL, CONCEPTO: REVERSION PASAJES AL EXTERIOR PREV. 4796, CUENTA DE DEPOSITO: CUENTA UNICA DEL TESORO</t>
  </si>
  <si>
    <t>00099021001 DEPOSITO DE EFECTIVO, DEPOSITANTE: JOHNNY FERNANDO JARA LIPACHO, CONCEPTO: DEVOLUCION DE DIFERENCIA DE PAGO DE SALARIOS SEPTIEMBRE A DICIEMBRE 2007, CUENTA DE DEPOSITO: CUENTA UNICA DEL TESORO</t>
  </si>
  <si>
    <t>00035031101 DEP.DE CHEQ.AJENOS,RET.DE CAM.,CONCEPTO: ALQUILER DE ESPACIOS FERIA INTERNACIONAL DEL LIBRO,DEP.: UNIDAD DE COORDINACION DE PROGRAMAS Y PROYECTOS , PROCEDENCIA: BANCO UNION S.A., CHEQUE: 1328, FECHA DE EMISION:29/08/2018</t>
  </si>
  <si>
    <t>00015011108 DEP.DE CHEQ.AJENOS,RET.DE CAM.,CONCEPTO: DEVOLUCION DE FONDOS,DEP.: MIN. GOBIERNO , PROCEDENCIA: BANCO UNION S.A., CHEQUE: 51153, FECHA DE EMISION:27/08/2018</t>
  </si>
  <si>
    <t>00373024103 DEPOSITO DE EFECTIVO, DEPOSITANTE: PROD. APICOLA EN COMUNIDADES INTERCULTURALES, CONCEPTO: DEVOLUCION DE FONDOS NO EJECUTADOS EL FONDO INDIGENA (FDPPIOYCC.), CUENTA DE DEPOSITO: CUENTA UNICA DEL TESORO</t>
  </si>
  <si>
    <t>00047261101 DEPOSITO DE EFECTIVO, DEPOSITANTE: WILMER OROSCO FLORES, CONCEPTO: PAGO DE USO DE ELECTRICIDAD, CUENTA DE DEPOSITO: CUENTA UNICA DEL TESORO</t>
  </si>
  <si>
    <t>00099021001 DEPOSITO DE EFECTIVO, DEPOSITANTE: POLICIA BOLIVIANA  SGTO 2DA MONICA AYZA BERDEJA, CONCEPTO: DEVOLUCION DE PERCEPCION INDEBIDA DE HABER DEL MES DE SEPTIEMBRE 2016, CUENTA DE DEPOSITO: CUENTA UNICA DEL TESORO</t>
  </si>
  <si>
    <t>00099021001 DEPOSITO DE EFECTIVO, DEPOSITANTE: MARCO ANTONIO ROSALES RODRIGUEZ, CONCEPTO: REVERSION, CUENTA DE DEPOSITO: CUENTA UNICA DEL TESORO</t>
  </si>
  <si>
    <t>00130012002 DEPOSITO DE EFECTIVO, DEPOSITANTE: LUIS FEDERICO MARTINEZ RETAMOZO, CONCEPTO: DEP. POR CONCEPTO DE PEAJE, CUENTA DE DEPOSITO: CUENTA UNICA DEL TESORO</t>
  </si>
  <si>
    <t>PROVISION DE FONDOS A SOLICITUD DE YACIMIENTOS PETROLIFEROS FISCALES BOLIVIANOS SEGUN SOLICITUD YPFB-0222-2018 REF: PAGO A YPFB TRANSIERRA SA POR SERV INTERRUMPIBLE PARA TRANS GN JULIO 2018 LIB. 00513012007 YPFB - RECURSOS NACIONALIZACIÓN</t>
  </si>
  <si>
    <t>A:00099021001 Débito Automático por incumplimiento del Gobierno Autónomo Municipal de Porongo (GAM PRG), al Convenio Intergubernativo de Transferencia UPRE-CIF-IG/071/2016 de fecha 08 de enero de 2016, suscrito entre la Unidad de Proyectos Especiales y el GAM PRG para el proyecto “Construcción Módulo Educativo para la U.E. José Parada Languidey – Comunidad Terebinto”.</t>
  </si>
  <si>
    <t>VENTA DE DIVISAS A SOLICITUD DE YACIMIENTOS PETROLIFEROS FISCALES BOLIVIANOS SEGUN SOLICITUD 5810 REF: PAGO A PLUSPETROL BOLIVIA POR RETRIBUCIONES AL TITULAR MERCADO INTERNO CORRESPONDIENTE AL MES DE ABRIL DE 2018 LIB. 00513012004 LBP-YPFB-UNICOMERCIAL (4030005415/1-2188907)</t>
  </si>
  <si>
    <t>VENTA DE DIVISAS CON TRANSFERENCIA DE FONDOS A SOLICITUD DE MINISTERIO DE LA PRESIDENCIA SEGUN SOLICITUD 5805 REF: DIVISAS USD 35,100.00 SEGUNDO PAGO A TURBINE ENGINE SOLUTIONS, INC POR MANTENIMIENTO Y OVERHAUL DE AERONAVE FAB-047, PAGO A CITY NATIONAL BANK OF FLORIDA, CUENTA 2604344720. LIB. 00099021001 TGN-RECURSOS ORDINARIOS (3987)</t>
  </si>
  <si>
    <t>VENTA DE DIVISAS CON TRANSFERENCIA DE FONDOS A SOLICITUD DE SERVICIO GENERAL DE IDENTIFICACION PERSONAL - SEGIP SEGUN SOLICITUD 5799 REF: ENTREGA DE FONDOS A LA OFICINA DE WASHINGTON D.C. ESTADOS UNIDOS PARA GASTOS DE FUNCIONAMIENTO, SEGUN NOTA 64/2018, SOLICITUD 4, CERT. 3245 LIB. 00340012003 RECAUDACION EXTRANJERIA - C.I. -L.C.</t>
  </si>
  <si>
    <t>'TRANSFERENCIA DE FONDOS||S/G. CITE: MEFP/VTCP/DGCP/UODP-770/2018 DE LA FECHA, DEL MIN.DE ECONOMIA Y FINANZAS PUBLICAS.(HRE-TSO-4687), PAGO BTS EXTRABURSATIL  VENCIMIENTO 2 Y 3 DE SEPTIEMBRE DE 2018 D.S. N° 1121 DE 11 DE ENERO DE 2012. DEBITO DE LA LIBRETA N° 00099021001 TGN-RECURSOS ORDINARIOS MN.</t>
  </si>
  <si>
    <t>A:00373024105 DESEMBOLSO DE RECURSOS AL FONDO DE DESARROLLO INDÍGENA PARA PROGRAMAS Y/O PROYECTOS DE LOS GOBIERNOS AUTÓNOMOS MUNICIPALES S/G NOTA DE SOLICITUD CITE: FDI/DGE/EXT/Nº 388/2018, E INFORME MEFP/VTCP/DGPOT/UPCFTGN/INF/Nº 99/2018. HR. 6-25484-R.</t>
  </si>
  <si>
    <t>A:00373024105 DESEMBOLSO DE RECURSOS AL FONDO DE DESARROLLO INDÍGENA PARA PROGRAMAS Y/O PROYECTOS DE LOS GOBIERNOS AUTÓNOMOS MUNICIPALES S/G NOTA DE SOLICITUD CITE: FDI/DGE/EXT/Nº 390/2018, E INFORME MEFP/VTCP/DGPOT/UPCFTGN/INF/Nº100/2018. HR. 6-25616-R.</t>
  </si>
  <si>
    <t>A:00373024105 DESEMBOLSO DE RECURSOS AL FONDO DE DESARROLLO INDÍGENA PARA PROGRAMAS Y/O PROYECTOS DE LOS GOBIERNOS AUTÓNOMOS MUNICIPALES S/G NOTA DE SOLICITUD CITE: FDI/DGE/EXT/Nº 394/2018, E INFORME MEFP/VTCP/DGPOT/UPCFTGN/INF/Nº102/2018. HR. 6-25692-R.</t>
  </si>
  <si>
    <t>DESCONCILIADO</t>
  </si>
  <si>
    <t>TRANSFERENCIA DE FONDOS S/G CITE N°||FSFADM022/18 DEL FONDESIF RECIBIDA EN LA FECHA (TRAM-TSO-4025) REF: DEVOLUCION AL TGN LOS RECURSOS RECUPERADOS DEL PROGRAMA BID TURISMO. ABONO EN LA LIBRETA N° 00099021001 TGN RECURSOS ORDINARIOS DOLARES AMERICANOS</t>
  </si>
  <si>
    <t>AJUSTE COMPLEMENTARIO POR REVALORIZACION SALDOS DE ACTIVOS DE RESERVA Y OBLIGACIONES MONEDA EXTRANJERA (DOLARES) Saldo MO = -753923519.78 ;Bs/Mo: 6.86000000000 ;Saldo Bs: -5171915345.68</t>
  </si>
  <si>
    <t>COBRO COSTOS DE PAPELERIA SEGUN TRANSFERENCIA DEL EXTERIOR POR ORDEN DE AEROVIAS DE MEXICO SA DE CV LIB. 00512012001 AASANA CENTRAL-OFICINA NACIONAL</t>
  </si>
  <si>
    <t>AJUSTE COMPLEMENTARIO POR REVALORIZACION SALDOS DE ACTIVOS DE RESERVA Y OBLIGACIONES MONEDA EXTRANJERA (DOLARES) Saldo MO = -754286887.12 ;Bs/Mo: 6.86000000000 ;Saldo Bs: -5174408045.63</t>
  </si>
  <si>
    <t>TRANSFERENCIA RECIBIDA DEL EXTERIOR SEGÚN MENSAJES SWIFT Nos. 10918-10917 (REM.EXT.) DE FECHA 03-08-2018 POR DESEMBOLSO DE CAF PRÉSTAMO CFA009784 PROG.APOYO POL.PUB.SEG.ALIMENT SOLICITUD DE DESEMBOLSO NRO. 2 LIBRETA N° 00099021001 (5970) TGN - RECURSOS ORDINARIOS-DOLARES AMERICANOS (5970)</t>
  </si>
  <si>
    <t>COBRO COSTOS DE PAPELERIA SEGUN TRANSFERENCIA DEL EXTERIOR POR ORDEN DE COMLUX ARUBA N.V. LIB. 00512012001 AASANA CENTRAL-OFICINA NACIONAL</t>
  </si>
  <si>
    <t>COBRO COSTOS DE PAPELERIA SEGUN TRANSFERENCIA DEL EXTERIOR POR ORDEN DE MINERA DEL ALTIPLANO SA.REF.:YKYC 40 06 2018 LIB. 00512012001 AASANA CENTRAL-OFICINA NACIONAL</t>
  </si>
  <si>
    <t>COBRO COSTOS DE PAPELERIA SEGUN TRANSFERENCIA DEL EXTERIOR POR ORDEN DE ACASS CANADA LTD REF.: INVOICE YKYC/25/06/2018 LIB. 00512012001 AASANA CENTRAL-OFICINA NACIONAL</t>
  </si>
  <si>
    <t>COBRO COSTOS DE PAPELERIA SEGUN TRANSFERENCIA DEL EXTERIOR POR ORDEN DE CARGOLUX AIRLINES INT. SA. LIB. 00512012001 AASANA CENTRAL-OFICINA NACIONAL</t>
  </si>
  <si>
    <t>'COBRO DE UTILES DE ESCRITORIO POR´||REGISTRO DE TRANSFERENCIA DE FONDOS DEL EXTERIOR POR USD 2,753,07 EN COMPLEMENTO A COMPROBANTE S-929117 DE LA FECHA LIBRETA 00512012001 AASANA CENTRAL OFICINA NACIONAL (UTILES DE ESCRITORIO)</t>
  </si>
  <si>
    <t>PAGO PRÉSTAMO BID 939-SF-BO VCTO. 08-08-2018 POR CUENTA DE BANCO DE DESARROLLO , VALOR 08-08-2018 CAPITAL USD 651.382,87 INTERESES USD 161.507,26 LIBRETA Nro 00099021001 TGN RECURSOS ORDINARIOS DOLARES AMERICANOS - ALIVIO MDRI</t>
  </si>
  <si>
    <t>AJUSTE COMPLEMENTARIO POR REVALORIZACION SALDOS DE ACTIVOS DE RESERVA Y OBLIGACIONES MONEDA EXTRANJERA (DOLARES) Saldo MO = -780101868.19 ;Bs/Mo: 6.86000000000 ;Saldo Bs: -5351498815.79</t>
  </si>
  <si>
    <t>AJUSTE COMPLEMENTARIO POR REVALORIZACION SALDOS DE ACTIVOS DE RESERVA Y OBLIGACIONES MONEDA EXTRANJERA (DOLARES) Saldo MO = -772743474.23 ;Bs/Mo: 6.86000000000 ;Saldo Bs: -5301020233.24</t>
  </si>
  <si>
    <t>COBRO COSTOS DE PAPELERIA SEGUN TRANSFERENCIA DEL EXTERIOR POR ORDEN DE LAN CHILE CARGO S.A. LIB. 00512012001 AASANA CENTRAL-OFICINA NACIONAL</t>
  </si>
  <si>
    <t>COBRO COSTOS DE PAPELERIA SEGUN TRANSFERENCIA DEL EXTERIOR POR ORDEN DE WORLD FUEL SERVICES, INC. LIB. 00512012001 AASANA CENTRAL-OFICINA NACIONAL</t>
  </si>
  <si>
    <t>AJUSTE COMPLEMENTARIO POR REVALORIZACION SALDOS DE ACTIVOS DE RESERVA Y OBLIGACIONES MONEDA EXTRANJERA (DOLARES) Saldo MO = -769744347.74 ;Bs/Mo: 6.86000000000 ;Saldo Bs: -5280446225.49</t>
  </si>
  <si>
    <t>COBRO COSTOS DE PAPELERIA SEGUN TRANSFERENCIA DEL EXTERIOR POR ORDEN DE AIR CANADA LIB. 00512012001 AASANA CENTRAL-OFICINA NACIONAL</t>
  </si>
  <si>
    <t>AJUSTE COMPLEMENTARIO POR REVALORIZACION SALDOS DE ACTIVOS DE RESERVA Y OBLIGACIONES MONEDA EXTRANJERA (DOLARES) Saldo MO = -790369310.49 ;Bs/Mo: 6.86000000000 ;Saldo Bs: -5421933469.97</t>
  </si>
  <si>
    <t>AJUSTE COMPLEMENTARIO POR REVALORIZACION SALDOS DE ACTIVOS DE RESERVA Y OBLIGACIONES MONEDA EXTRANJERA (DOLARES) Saldo MO = -759320003.01 ;Bs/Mo: 6.86000000000 ;Saldo Bs: -5208935220.64</t>
  </si>
  <si>
    <t>'TRANSFERENCIA'||DE FONDOS DEL EXTERIOR POR DESEMBOLSO DEL BID SEGUN MENSAJES SWIFT N°11657 -11656 (REM.EXT.) DE LA FECHA REF.:ATN-OC-16643-BOREQ 0001 OPS0201836515A SEGUN MENSAJES SWIFT 11657 Y 11656 DE LA FECHA REM.EXT. LIB.00020018004 MIN.DEF.USD-APOYO A EMERGENCIAS</t>
  </si>
  <si>
    <t>'TRANSFERENCIA'||DE FONDOS DEL EXTERIOR POR DESEMBOLSO DEL BID SEGUN MENSAJES SWIFT N°11657 -11656 (REM.EXT.) DE LA FECHA REF.:ATN-OC-16643-BOREQ 0001 OPS0201836515A SEGUN MENSAJES SWIFT 11657 Y 11656 DE LA FECHA REM.EXT. LIB.00020018004 MIN.DEF.USD-APOYO A EMERGENCIAS REF.:UTILES DE ESCRITORIO</t>
  </si>
  <si>
    <t>COBRO COSTOS DE PAPELERIA POR REGULARIZACION DE TRANSFERENCIA DEL EXTERIOR POR ORDEN DE SKY LEASE I INC REF.: 105759C016RE LIB. 00512012001 AASANA CENTRAL-OFICINA NACIONAL</t>
  </si>
  <si>
    <t>COBRO COSTOS DE PAPELERIA SEGUN TRANSFERENCIA DEL EXTERIOR POR ORDEN DE UNIVERSAL WEATHER + AVIATION INC LIB. 00512012001 AASANA CENTRAL-OFICINA NACIONAL</t>
  </si>
  <si>
    <t>COBRO COSTOS DE PAPELERIA SEGUN TRANSFERENCIA DEL EXTERIOR POR ORDEN DE LAN CHILE CARGO S.A. REF:YKYC30/05/2018 LIB. 00512012001 AASANA CENTRAL-OFICINA NACIONAL</t>
  </si>
  <si>
    <t>PAGO A JICA PRÉSTAMO BV-P5 VCTO. 20-08-2018 POR CUENTA DE TGN , NTI. 011102 VALOR 20-08-2018 INTERESES JPY 8.085,00 COMISIONES JPY 1.156.374,00 LIBRETA N° 00099021001 "TGN RECURSOS ORDINARIOS-DOLARES AMERICANOS (5970)</t>
  </si>
  <si>
    <t>'COBRO DE UTILES DE ESCRITORIO POR´||REGISTRO DE LA TRANSF.DE FONDOS DEL EXTERIOR POR USD 903,52 EN COMPLEMENTO AL COMPROBANTE S-0930148 DE LA FECHA. LIBRETA 00512012001 AASANA CENTRAL-OFICINA NACIONAL</t>
  </si>
  <si>
    <t>'COBRO DE UTILES DE ESCRITORIO POR´||REGISTRO DE LA TRANSF. DE FONDOS DEL EXTERIOR POR USD 1,429,04 EN COMPLEMENTO AL COMPROBANTE S-0930152 DE LA FECHA LIBRETA 00512012001 AASANA CENTRAL-OFICINA NACIONAL</t>
  </si>
  <si>
    <t>AJUSTE COMPLEMENTARIO POR REVALORIZACION SALDOS DE ACTIVOS DE RESERVA Y OBLIGACIONES MONEDA EXTRANJERA (DOLARES) Saldo MO = -755371586.43 ;Bs/Mo: 6.86000000000 ;Saldo Bs: -5181849082.89</t>
  </si>
  <si>
    <t>COBRO COSTOS DE PAPELERIA SEGUN TRANSFERENCIA DEL EXTERIOR POR ORDEN DE LAN PERU S.A. LIB. 00512012001 AASANA CENTRAL-OFICINA NACIONAL</t>
  </si>
  <si>
    <t>AJUSTE COMPLEMENTARIO POR REVALORIZACION SALDOS DE ACTIVOS DE RESERVA Y OBLIGACIONES MONEDA EXTRANJERA (DOLARES) Saldo MO = -727749782.88 ;Bs/Mo: 6.86000000000 ;Saldo Bs: -4992363510.55</t>
  </si>
  <si>
    <t>COBRO COSTOS DE PAPELERIA SEGUN TRANSFERENCIA DEL EXTERIOR POR ORDEN DE CUBANA DE AVIACION S.A. LIB. 00512012001 AASANA CENTRAL-OFICINA NACIONAL</t>
  </si>
  <si>
    <t>COBRO COSTOS DE PAPELERIA POR REGULARIZACION DE TRANSFERENCIA DEL EXTERIOR POR ORDEN DE LINEA AEREA CARGUERA DE COLOMBIA REF:YKYC35072018 LIB. 00512012001 AASANA CENTRAL-OFICINA NACIONAL</t>
  </si>
  <si>
    <t>COBRO COSTOS DE PAPELERIA SEGUN TRANSFERENCIA DEL EXTERIOR POR ORDEN DE ARINC INCORPORATED LIB. 00512012001 AASANA CENTRAL-OFICINA NACIONAL</t>
  </si>
  <si>
    <t>COBRO COSTOS DE PAPELERIA SEGUN TRANSFERENCIA DEL EXTERIOR POR ORDEN DE TAM LINHAS AEREAS S.A. LIB. 00512012001 AASANA CENTRAL-OFICINA NACIONAL</t>
  </si>
  <si>
    <t>COBRO COSTOS DE PAPELERIA SEGUN TRANSFERENCIA DEL EXTERIOR POR ORDEN DE ABSA AEROLINHAS BRASILEIRAS S.A. LIB. 00512012001 AASANA CENTRAL-OFICINA NACIONAL</t>
  </si>
  <si>
    <t>AJUSTE COMPLEMENTARIO POR REVALORIZACION SALDOS DE ACTIVOS DE RESERVA Y OBLIGACIONES MONEDA EXTRANJERA (DOLARES) Saldo MO = -735550871.89 ;Bs/Mo: 6.86000000000 ;Saldo Bs: -5045878981.16</t>
  </si>
  <si>
    <t>COBRO COSTOS DE PAPELERIA SEGUN TRANSFERENCIA DEL EXTERIOR POR ORDEN DE SIENNA CORPORATE SERVICES LTD. LIB. 00512012001 AASANA CENTRAL-OFICINA NACIONAL</t>
  </si>
  <si>
    <t>COBRO COSTOS DE PAPELERIA SEGUN TRANSFERENCIA DEL EXTERIOR POR ORDEN DE LAN ARGENTINA-AERO2000 SA REF:INV YKYC 31072018 LIB. 00512012001 AASANA CENTRAL-OFICINA NACIONAL</t>
  </si>
  <si>
    <t>COBRO COSTOS DE PAPELERIA SEGUN TRANSFERENCIA DEL EXTERIOR POR ORDEN DE ATLAS AIR INC REF:YKYC10/07/2018 LIB. 00512012001 AASANA CENTRAL-OFICINA NACIONAL</t>
  </si>
  <si>
    <t>COBRO COSTOS DE PAPELERIA SEGUN TRANSFERENCIA DEL EXTERIOR POR ORDEN DE NEW LINES S.A. LIB. 00512012001 AASANA CENTRAL-OFICINA NACIONAL</t>
  </si>
  <si>
    <t>AJUSTE COMPLEMENTARIO POR REVALORIZACION SALDOS DE ACTIVOS DE RESERVA Y OBLIGACIONES MONEDA EXTRANJERA (DOLARES) Saldo MO = -734363131.16 ;Bs/Mo: 6.86000000000 ;Saldo Bs: -5037731079.77</t>
  </si>
  <si>
    <t>COBRO COSTOS DE PAPELERIA POR REGULARIZACION DE TRANSFERENCIA DEL EXTERIOR POR ORDEN DE DELTA AIR LINES INC LIB. 00512012001 AASANA CENTRAL-OFICINA NACIONAL</t>
  </si>
  <si>
    <t>COBRO COSTOS DE PAPELERIA SEGUN TRANSFERENCIA DEL EXTERIOR POR ORDEN DE UNITED AIRLINES INC. LIB. 00512012001 AASANA CENTRAL-OFICINA NACIONAL</t>
  </si>
  <si>
    <t>AJUSTE COMPLEMENTARIO POR REVALORIZACION SALDOS DE ACTIVOS DE RESERVA Y OBLIGACIONES MONEDA EXTRANJERA (DOLARES) Saldo MO = -735356228.45 ;Bs/Mo: 6.86000000000 ;Saldo Bs: -5044543727.16</t>
  </si>
  <si>
    <t>COBRO COSTOS DE PAPELERIA POR REGULARIZACION DE TRANSFERENCIA DEL EXTERIOR POR ORDEN DE SKY LEASE INC LIB. 00512012001 AASANA CENTRAL-OFICINA NACIONAL</t>
  </si>
  <si>
    <t>COBRO COSTOS DE PAPELERIA POR REGULARIZACION DE TRANSFERENCIA DEL EXTERIOR POR ORDEN DE KLM ROYAL DUTCH AIRLINES LIB. 00512012001 AASANA CENTRAL-OFICINA NACIONAL</t>
  </si>
  <si>
    <t>AJUSTE COMPLEMENTARIO POR REVALORIZACION SALDOS DE ACTIVOS DE RESERVA Y OBLIGACIONES MONEDA EXTRANJERA (DOLARES) Saldo MO = -850275243.37 ;Bs/Mo: 6.86000000000 ;Saldo Bs: -5832888169.51</t>
  </si>
  <si>
    <t>COBRO COSTOS DE PAPELERIA POR REGULARIZACION DE TRANSFERENCIA DEL EXTERIOR POR ORDEN DE CANDY AVIATION SERVICES LIB. 00512012001 AASANA CENTRAL-OFICINA NACIONAL</t>
  </si>
  <si>
    <t>COBRO COSTOS DE PAPELERIA SEGUN TRANSFERENCIA DEL EXTERIOR POR ORDEN DE LIDER INTERNATIONAL AVIATION S.A. LIB. 00512012001 AASANA CENTRAL-OFICINA NACIONAL</t>
  </si>
  <si>
    <t>COBRO COSTOS DE PAPELERIA SEGUN TRANSFERENCIA DEL EXTERIOR POR ORDEN DE ACASS CANADA LTD. LIB. 00512012001 AASANA CENTRAL-OFICINA NACIONAL</t>
  </si>
  <si>
    <t>'TRANSFERENCIA DE FONDOS||S/G. NOTA CITE: MEFP/VTCP/DGCP/UF-503/2018 DE LA FECHA, DEL MIN.DE ECONOMIA Y FINANZAS PUBLICAS (HRE-TSO-2018-4680), RECURSOS FIDEICOMISO INCENTIVOS A LAS EXPORTACIONES-CCF. DEBITO DE LA LIBRETA N° 00099021001 RECURSOS ORDINARIOS M/E.</t>
  </si>
  <si>
    <t>AJUSTE COMPLEMENTARIO POR REVALORIZACION SALDOS DE ACTIVOS DE RESERVA Y OBLIGACIONES MONEDA EXTRANJERA (DOLARES) Saldo MO = -844433477.39 ;Bs/Mo: 6.86000000000 ;Saldo Bs: -5792813654.91</t>
  </si>
  <si>
    <t>COBRO COSTOS DE PAPELERIA SEGUN TRANSFERENCIA DEL EXTERIOR POR ORDEN DE BRITISH AIRWAYS PLC LIB. 00512012001 AASANA CENTRAL-OFICINA NACIONAL</t>
  </si>
  <si>
    <t>COBRO COSTOS DE PAPELERIA POR REGULARIZACION DE TRANSFERENCIA DEL EXTERIOR POR ORDEN DE QATAR AIRWAYS CO LIB. 00512012001 AASANA CENTRAL-OFICINA NACIONAL</t>
  </si>
  <si>
    <t>COBRO COSTOS DE PAPELERIA SEGUN TRANSFERENCIA DEL EXTERIOR POR ORDEN DE AEROTRANSPORTES MAS DE CARGA LIB. 00512012001 AASANA CENTRAL-OFICINA NACIONAL</t>
  </si>
  <si>
    <t>COBRO COSTOS DE PAPELERIA SEGUN TRANSFERENCIA DEL EXTERIOR POR ORDEN DE ESTELAR LATINOAMERICA CA REF:YKYC 20-07-2018 29-07-2018 LIB. 00512012001 AASANA CENTRAL-OFICINA NACIONAL</t>
  </si>
  <si>
    <t>COBRO COSTOS DE PAPELERIA SEGUN TRANSFERENCIA DEL EXTERIOR POR ORDEN DE LAN ARGENTINA-AERO2000 S.A. LIB. 00512012001 AASANA CENTRAL-OFICINA NACIONAL</t>
  </si>
  <si>
    <t>AJUSTE COMPLEMENTARIO POR REVALORIZACION SALDOS DE ACTIVOS DE RESERVA Y OBLIGACIONES MONEDA EXTRANJERA (DOLARES) Saldo MO = -833114521.48 ;Bs/Mo: 6.86000000000 ;Saldo Bs: -5715165617.34</t>
  </si>
  <si>
    <t>00291012002</t>
  </si>
  <si>
    <t>De: 00291012002 A:00099021001 TRASPASO A SOL. DE LA DGCP MEDIANTE NOTA CITE: MEFP/VTCP/DGCP/UODP-662/2018 Y NOTA DE LA ADMINISTRADORA BOLIVIANA DE CARRETERAS CITE: ABC/GNA/SAF/APT/2018-0130, EN CUMPLIMIENTO A LO ESTABLECIDO EN LA DISPOSICIÓ</t>
  </si>
  <si>
    <t>00522012001</t>
  </si>
  <si>
    <t>De: 00522012001 A:00081161101 TRANSFERENCIA DE RECURSOS A SOLICITUD DEL MOPSV S/G NOTA CITE: CAR/PE/Nº 301/2018, EN CUMPLIMIENTO AL D.S. 3634 DE 01/08/2018 ENFE A MOPSV. HR 6-24245-R.</t>
  </si>
  <si>
    <t>De: 00099014102 A:00574012002 DEVOLUCIÓN DE RECUPERACIONES DE RECLAMOS DE ACREEDORES A FAVOR DE LACTEOSBOL GESTIÓN 2017, S/G PROCEDIMIENTO MEFP/VPCF/DGCF/UCCF Nº 852/2018 Y MEFP/VTCP/DGPOT/UAIS/Nº4546/2018. (HR 31-6506-R)</t>
  </si>
  <si>
    <t>De: 00099021001 A:00283012001 TRANSFERENCIA DE RECURSOS A SOLICITUD DE LA ADUANA NACIONAL, DEVOLUCION DE FONDOS EN CUSTODIA GESTION 2006, EJECUCION DE BOLETA DE GARANTIA POR INCUMPLIMIENTO DE CONTRATO DE LA EMPRESA DEPOSITOS BOLIVIANOS UNID</t>
  </si>
  <si>
    <t>De: 00287100061 A:00099021001 TRANSFERENCIA A SOLICITUD DEL FPS CON NOTA CITE: FPS/GFA/UFP/399/2018; POR LA DEVOLUCIÓN DE RECURSOS AL TGN PROGRAMA DE INFRAESTRUCTURA URBANA PARA LA GENERACIÓN DE EMPLEO (H.R.6-24644-R)</t>
  </si>
  <si>
    <t>De: 00287104320 A:00099021001 TRANSFERENCIA A SOLICITUD DEL FPS CON NOTA CITE: FPS/GFA/UFP/399/2018; POR LA DEVOLUCION DE RECURSOS AL TGN PROGRAMA DE INFRAESTRUCTURA URBANA PARA LA GENERACION DE EMPLEO (H.R.6-24644-R)</t>
  </si>
  <si>
    <t>De: 00099018012 A:00291038002 DESEMBOLSO UAP/030/2018 CIF UAP/JAP/1278/2016 PROYECTO "CONSTRUCCION DE PUENTES CARRASCO, AVAROA, SAPECHO Y KORIJAHUIRA" A SOLICITUD DEL MINISTERIO DE PLANIFICACION DEL DESARROLLO CITE: MPD/VIPFE/DGGFE/UAP-NE 1</t>
  </si>
  <si>
    <t>De: 00099018014 A:00291038002 DESEMBOLSO UAP/030/2018 CIF UAP/JAP/1278/2016 PROYECTO "CONSTRUCCION DE PUENTES CARRASCO, AVAROA, SAPECHO Y KORIJAHUIRA" A SOLICITUD DEL MINISTERIO DE PLANIFICACION DEL DESARROLLO CITE: MPD/VIPFE/DGGFE/UAP-NE 1</t>
  </si>
  <si>
    <t>De: 00099018002 A:00291038002 DESEMBOLSO UAP/030/2018 CIF UAP/JAP/1278/2016 PROYECTO "CONSTRUCCION DE PUENTES CARRASCO, AVAROA, SAPECHO Y KORIJAHUIRA" A SOLICITUD DEL MINISTERIO DE PLANIFICACION DEL DESARROLLO CITE: MPD/VIPFE/DGGFE/UAP-NE 1</t>
  </si>
  <si>
    <t>00081127001</t>
  </si>
  <si>
    <t>De: 00081127001 A:00099021001 TRASPASO A SOL. DE LA DGCP MEDIANTE NOTA CITE: MEFP/VTCP/DGCP/UODP-732/2018 Y NOTA DEL MINISTERIO DE OBRAS PÚBLICAS, SERVICIO Y VIVIENDA CITE:CAR/MOPSV/VMT/DGTA/UTA N°0363/2018, EN CUMPLIMIENTO A LO ESTABLECIDO</t>
  </si>
  <si>
    <t>00078024201</t>
  </si>
  <si>
    <t>De: 00078024201 A:00085024201 TRANSFERENCIA A SOLICITUD DEL MINISTERIO DE HIDROCARBUROS CON NOTA CITE: MHE-03785-DGAA-0407/2018, EN EL MARCO DEL DECRETO SUPREMO N° 3058 DEL 22 DE ENERO DE 2017, QUE CREA EL MINISTERIO DE ENERGÍAS (H.R. 6-25</t>
  </si>
  <si>
    <t>00052011101</t>
  </si>
  <si>
    <t>De: 00052011101 A:00099021001 TRASPASO DE RECURSOS A SOLICITUD DE LA DIRECCIÓN GENERAL DE CRÉDITO PUBLICO S/G NOTA CITE: MEFP/VTCP/DGCP/UODP-760/2018 Y NOTA DEL MINISTERIO DE CULTURAS Y TURISMO CITE: MDCyT/VMT/DESPACHO Nº 291/2018 POR COSTO</t>
  </si>
  <si>
    <t>De: 00066047002 A:00081017007 TRASPASO DE RECURSOS A SOLICITUD DEL MINISTERIO DE PLANIFICACIÓN DEL DESARROLLO S/G NOTA CITE: MDP/VIPFE/DGPP/UP-NE 0613/2018, PARA LA SUPERVISIÓN DEL ESTUDIO "SISTEMA DE DISTRIBUCIÓN DE TRAFICO VEHICULAR EN LA</t>
  </si>
  <si>
    <t>00085024201</t>
  </si>
  <si>
    <t>Dirección General de Administración y Finanzas Territoriales</t>
  </si>
  <si>
    <t>DETALLE DE OPERACIONES TCR SIN REGULARIZACIÓN</t>
  </si>
  <si>
    <t>CUENTA BANCARIA</t>
  </si>
  <si>
    <t>DENOMINACIÓN</t>
  </si>
  <si>
    <t>CÓD. ENT.</t>
  </si>
  <si>
    <t>DA</t>
  </si>
  <si>
    <t>IMPORTE (Bs)</t>
  </si>
  <si>
    <t>10000003049231</t>
  </si>
  <si>
    <t>TGN - VENTA PASAPORTES CORRIENTES - A NIVEL NACIONAL</t>
  </si>
  <si>
    <t>10000004199746</t>
  </si>
  <si>
    <t>TGN - ZONAS FRANCAS</t>
  </si>
  <si>
    <t>10000006036425</t>
  </si>
  <si>
    <t>MTEPS - INGRESOS</t>
  </si>
  <si>
    <t>10000015534569</t>
  </si>
  <si>
    <t>MINISTERIO DE SALUD INGRESOS VENTA DE VALORES FISCALES A NIVEL NACIONAL</t>
  </si>
  <si>
    <t>10000015534642</t>
  </si>
  <si>
    <t>MINISTERIO DE SALUD PROGRAMA AMPLIADO DE INMUNIZACIONES - INGRESOS A NIVEL NACIONAL</t>
  </si>
  <si>
    <t>10000025427217</t>
  </si>
  <si>
    <t>MINISTERIO DE EDUCACIÓN - ESFM SIMÓN RODRIGUEZ CTA. RECAUDADORA</t>
  </si>
  <si>
    <t>10000026299491</t>
  </si>
  <si>
    <t>YACIMIENTOS PETROLÍFEROS FISCALES BOLIVIANOS - VENTA DE UREA Y OTROS</t>
  </si>
  <si>
    <t>10000026299508</t>
  </si>
  <si>
    <t>MINISTERIO DE MEDIO AMBIENTE Y AGUA-EVALUACION ECO TOXICOLOGICA - PQUAS</t>
  </si>
  <si>
    <t>10000026505608</t>
  </si>
  <si>
    <t>EMPRESA PUBLICA EDITORIAL DEL ESTADO PLURINACIONAL DE BOLIVIA - PRESTAMO FINPRO</t>
  </si>
  <si>
    <t>10000026546959</t>
  </si>
  <si>
    <t>COVIPOL - RECUPERACIÓN DE PRÉSTAMOS</t>
  </si>
  <si>
    <t>10000026547030</t>
  </si>
  <si>
    <t>COVIPOL - OTROS INGRESOS</t>
  </si>
  <si>
    <t>10000027510200</t>
  </si>
  <si>
    <t>YPFB - RECAUDADORA VENTA DE UREA Y OTROS - DCOR</t>
  </si>
  <si>
    <t>10000027514806</t>
  </si>
  <si>
    <t>YPFB - RECAUDADORA VENTA DE UREA Y OTROS - DTCC</t>
  </si>
  <si>
    <t>10000027657200</t>
  </si>
  <si>
    <t>10000027791496</t>
  </si>
  <si>
    <t>YPFB - RECAUDADORA VENTA DE UREA Y OTROS - DCCH</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</si>
  <si>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</si>
  <si>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Coordinar Automatización C-21's</t>
  </si>
  <si>
    <t>N/i</t>
  </si>
  <si>
    <t>O16566940002</t>
  </si>
  <si>
    <t>O16567410002</t>
  </si>
  <si>
    <t>O16566750002</t>
  </si>
  <si>
    <t>O16566730002</t>
  </si>
  <si>
    <t>O16568340002</t>
  </si>
  <si>
    <t>O16568200002</t>
  </si>
  <si>
    <t>O16568120002</t>
  </si>
  <si>
    <t>O16568110002</t>
  </si>
  <si>
    <t>O16567970002</t>
  </si>
  <si>
    <t>B16566950002</t>
  </si>
  <si>
    <t>B16566920002</t>
  </si>
  <si>
    <t>B16566890002</t>
  </si>
  <si>
    <t>O16566680002</t>
  </si>
  <si>
    <t>O16566570002</t>
  </si>
  <si>
    <t>O16566500002</t>
  </si>
  <si>
    <t>O16565960002</t>
  </si>
  <si>
    <t>O16565900002</t>
  </si>
  <si>
    <t>O16565600002</t>
  </si>
  <si>
    <t>O16565630002</t>
  </si>
  <si>
    <t>G08247920004</t>
  </si>
  <si>
    <t>O16572080002</t>
  </si>
  <si>
    <t>O16572140002</t>
  </si>
  <si>
    <t>O16572150002</t>
  </si>
  <si>
    <t>O16571700002</t>
  </si>
  <si>
    <t>O16571720002</t>
  </si>
  <si>
    <t>O16571760002</t>
  </si>
  <si>
    <t>O16571810002</t>
  </si>
  <si>
    <t>O16571830002</t>
  </si>
  <si>
    <t>O16573020002</t>
  </si>
  <si>
    <t>O16573050002</t>
  </si>
  <si>
    <t>O16573310002</t>
  </si>
  <si>
    <t>O16572640002</t>
  </si>
  <si>
    <t>O16572810002</t>
  </si>
  <si>
    <t>O16572820002</t>
  </si>
  <si>
    <t>O16572850002</t>
  </si>
  <si>
    <t>O16572870002</t>
  </si>
  <si>
    <t>O16572880002</t>
  </si>
  <si>
    <t>O16572900002</t>
  </si>
  <si>
    <t>O16572910002</t>
  </si>
  <si>
    <t>O16572960002</t>
  </si>
  <si>
    <t>O16572980002</t>
  </si>
  <si>
    <t>O16572990002</t>
  </si>
  <si>
    <t>B16570800002</t>
  </si>
  <si>
    <t>O16570960002</t>
  </si>
  <si>
    <t>O16571000002</t>
  </si>
  <si>
    <t>O16571090002</t>
  </si>
  <si>
    <t>O16571110002</t>
  </si>
  <si>
    <t>O16571120002</t>
  </si>
  <si>
    <t>O16571310002</t>
  </si>
  <si>
    <t>O16570070002</t>
  </si>
  <si>
    <t>O16570090002</t>
  </si>
  <si>
    <t>O16570330002</t>
  </si>
  <si>
    <t>O16570340002</t>
  </si>
  <si>
    <t>O16570580002</t>
  </si>
  <si>
    <t>O16570610002</t>
  </si>
  <si>
    <t>O16570770002</t>
  </si>
  <si>
    <t>G08257050003</t>
  </si>
  <si>
    <t>G08257010003</t>
  </si>
  <si>
    <t>G08256990003</t>
  </si>
  <si>
    <t>G08256950004</t>
  </si>
  <si>
    <t>G08259480004</t>
  </si>
  <si>
    <t>G08260780001</t>
  </si>
  <si>
    <t>Q10181810002</t>
  </si>
  <si>
    <t>G08264120003</t>
  </si>
  <si>
    <t>G08264110001</t>
  </si>
  <si>
    <t>S09317290003</t>
  </si>
  <si>
    <t>G08260850004</t>
  </si>
  <si>
    <t>S09317600001</t>
  </si>
  <si>
    <t>I00769490002</t>
  </si>
  <si>
    <t>O16576420002</t>
  </si>
  <si>
    <t>O16576170002</t>
  </si>
  <si>
    <t>O16576830002</t>
  </si>
  <si>
    <t>O16576910002</t>
  </si>
  <si>
    <t>O16576930002</t>
  </si>
  <si>
    <t>O16576990002</t>
  </si>
  <si>
    <t>O16575030002</t>
  </si>
  <si>
    <t>O16575290002</t>
  </si>
  <si>
    <t>O16575340002</t>
  </si>
  <si>
    <t>O16575350002</t>
  </si>
  <si>
    <t>O16575560002</t>
  </si>
  <si>
    <t>O16575640002</t>
  </si>
  <si>
    <t>O16575930002</t>
  </si>
  <si>
    <t>O16575990002</t>
  </si>
  <si>
    <t>O16576110002</t>
  </si>
  <si>
    <t>O16576120002</t>
  </si>
  <si>
    <t>O16578130002</t>
  </si>
  <si>
    <t>O16578410002</t>
  </si>
  <si>
    <t>O16577480002</t>
  </si>
  <si>
    <t>O16577630002</t>
  </si>
  <si>
    <t>O16577740002</t>
  </si>
  <si>
    <t>B16576210002</t>
  </si>
  <si>
    <t>B16575940002</t>
  </si>
  <si>
    <t>O16574750002</t>
  </si>
  <si>
    <t>O16574780002</t>
  </si>
  <si>
    <t>O16574810002</t>
  </si>
  <si>
    <t>O16575010002</t>
  </si>
  <si>
    <t>G08269290004</t>
  </si>
  <si>
    <t>G08269280004</t>
  </si>
  <si>
    <t>G08272450001</t>
  </si>
  <si>
    <t>S09318140001</t>
  </si>
  <si>
    <t>S09317960001</t>
  </si>
  <si>
    <t>G08278480005</t>
  </si>
  <si>
    <t>G08278480004</t>
  </si>
  <si>
    <t>S09318540002</t>
  </si>
  <si>
    <t>S09318540003</t>
  </si>
  <si>
    <t>S09318040001</t>
  </si>
  <si>
    <t>S09318040004</t>
  </si>
  <si>
    <t>O16581600002</t>
  </si>
  <si>
    <t>O16581610002</t>
  </si>
  <si>
    <t>O16581640002</t>
  </si>
  <si>
    <t>O16581760002</t>
  </si>
  <si>
    <t>O16581820002</t>
  </si>
  <si>
    <t>O16581860002</t>
  </si>
  <si>
    <t>O16581910002</t>
  </si>
  <si>
    <t>O16582010002</t>
  </si>
  <si>
    <t>O16582040002</t>
  </si>
  <si>
    <t>O16580400002</t>
  </si>
  <si>
    <t>O16580630002</t>
  </si>
  <si>
    <t>O16580660002</t>
  </si>
  <si>
    <t>O16580810002</t>
  </si>
  <si>
    <t>O16580920002</t>
  </si>
  <si>
    <t>O16581360002</t>
  </si>
  <si>
    <t>O16582610002</t>
  </si>
  <si>
    <t>O16582080002</t>
  </si>
  <si>
    <t>O16582110002</t>
  </si>
  <si>
    <t>O16582130002</t>
  </si>
  <si>
    <t>O16582190002</t>
  </si>
  <si>
    <t>B16580500002</t>
  </si>
  <si>
    <t>B16580690002</t>
  </si>
  <si>
    <t>B16579930002</t>
  </si>
  <si>
    <t>B16580430002</t>
  </si>
  <si>
    <t>G08280500004</t>
  </si>
  <si>
    <t>J03451270002</t>
  </si>
  <si>
    <t>Q10190370002</t>
  </si>
  <si>
    <t>S09318790002</t>
  </si>
  <si>
    <t>S09318730001</t>
  </si>
  <si>
    <t>G08291090001</t>
  </si>
  <si>
    <t>S09318970001</t>
  </si>
  <si>
    <t>G08291140001</t>
  </si>
  <si>
    <t>G08291190001</t>
  </si>
  <si>
    <t>O16586950002</t>
  </si>
  <si>
    <t>O16585690002</t>
  </si>
  <si>
    <t>O16585750002</t>
  </si>
  <si>
    <t>O16586580002</t>
  </si>
  <si>
    <t>O16588570002</t>
  </si>
  <si>
    <t>O16588610002</t>
  </si>
  <si>
    <t>O16589060002</t>
  </si>
  <si>
    <t>B16585070002</t>
  </si>
  <si>
    <t>B16585360002</t>
  </si>
  <si>
    <t>B16585390002</t>
  </si>
  <si>
    <t>B16585410002</t>
  </si>
  <si>
    <t>B16585680002</t>
  </si>
  <si>
    <t>O16584990002</t>
  </si>
  <si>
    <t>O16585120002</t>
  </si>
  <si>
    <t>G08292430003</t>
  </si>
  <si>
    <t>G08292460003</t>
  </si>
  <si>
    <t>G08292840004</t>
  </si>
  <si>
    <t>G08292840005</t>
  </si>
  <si>
    <t>G08294740001</t>
  </si>
  <si>
    <t>G08294760001</t>
  </si>
  <si>
    <t>J03451760002</t>
  </si>
  <si>
    <t>Q10199650002</t>
  </si>
  <si>
    <t>Q10199680002</t>
  </si>
  <si>
    <t>S09319860002</t>
  </si>
  <si>
    <t>S09319690001</t>
  </si>
  <si>
    <t>G08301190001</t>
  </si>
  <si>
    <t>G08301210001</t>
  </si>
  <si>
    <t>G08301230001</t>
  </si>
  <si>
    <t>S09320140001</t>
  </si>
  <si>
    <t>L00044570009</t>
  </si>
  <si>
    <t>L00044570008</t>
  </si>
  <si>
    <t>O16592890002</t>
  </si>
  <si>
    <t>O16593280002</t>
  </si>
  <si>
    <t>O16593360002</t>
  </si>
  <si>
    <t>O16593510002</t>
  </si>
  <si>
    <t>O16592460002</t>
  </si>
  <si>
    <t>O16592230002</t>
  </si>
  <si>
    <t>O16592100002</t>
  </si>
  <si>
    <t>O16591680002</t>
  </si>
  <si>
    <t>O16591440002</t>
  </si>
  <si>
    <t>O16594350002</t>
  </si>
  <si>
    <t>O16594330002</t>
  </si>
  <si>
    <t>O16594270002</t>
  </si>
  <si>
    <t>O16593790002</t>
  </si>
  <si>
    <t>B16592050002</t>
  </si>
  <si>
    <t>B16591510002</t>
  </si>
  <si>
    <t>B16591480002</t>
  </si>
  <si>
    <t>B16591460002</t>
  </si>
  <si>
    <t>B16591450002</t>
  </si>
  <si>
    <t>B16591300002</t>
  </si>
  <si>
    <t>B16590800002</t>
  </si>
  <si>
    <t>O16591270002</t>
  </si>
  <si>
    <t>O16591230002</t>
  </si>
  <si>
    <t>O16591130002</t>
  </si>
  <si>
    <t>O16591020002</t>
  </si>
  <si>
    <t>G08303990004</t>
  </si>
  <si>
    <t>S09320600002</t>
  </si>
  <si>
    <t>S09320600003</t>
  </si>
  <si>
    <t>G08305340001</t>
  </si>
  <si>
    <t>G08307960001</t>
  </si>
  <si>
    <t>G08307980001</t>
  </si>
  <si>
    <t>G08308000001</t>
  </si>
  <si>
    <t>Q10205880002</t>
  </si>
  <si>
    <t>G08314020001</t>
  </si>
  <si>
    <t>O16598520002</t>
  </si>
  <si>
    <t>O16597400002</t>
  </si>
  <si>
    <t>O16597190002</t>
  </si>
  <si>
    <t>O16597020002</t>
  </si>
  <si>
    <t>O16597010002</t>
  </si>
  <si>
    <t>O16597000002</t>
  </si>
  <si>
    <t>O16596910002</t>
  </si>
  <si>
    <t>O16598650002</t>
  </si>
  <si>
    <t>O16598720002</t>
  </si>
  <si>
    <t>O16596650002</t>
  </si>
  <si>
    <t>O16596600002</t>
  </si>
  <si>
    <t>O16596210002</t>
  </si>
  <si>
    <t>O16596190002</t>
  </si>
  <si>
    <t>J03452890002</t>
  </si>
  <si>
    <t>S09323360001</t>
  </si>
  <si>
    <t>S09323360004</t>
  </si>
  <si>
    <t>S09324440001</t>
  </si>
  <si>
    <t>S09324570001</t>
  </si>
  <si>
    <t>G08317140003</t>
  </si>
  <si>
    <t>G08325200001</t>
  </si>
  <si>
    <t>G08327510001</t>
  </si>
  <si>
    <t>O16602870002</t>
  </si>
  <si>
    <t>O16602120002</t>
  </si>
  <si>
    <t>O16601590002</t>
  </si>
  <si>
    <t>O16601300002</t>
  </si>
  <si>
    <t>O16601260002</t>
  </si>
  <si>
    <t>O16601030002</t>
  </si>
  <si>
    <t>O16604550002</t>
  </si>
  <si>
    <t>O16604140002</t>
  </si>
  <si>
    <t>O16604090002</t>
  </si>
  <si>
    <t>O16603390002</t>
  </si>
  <si>
    <t>O16603290002</t>
  </si>
  <si>
    <t>O16603270002</t>
  </si>
  <si>
    <t>O16603260002</t>
  </si>
  <si>
    <t>B16602340002</t>
  </si>
  <si>
    <t>O16601020002</t>
  </si>
  <si>
    <t>O16601010002</t>
  </si>
  <si>
    <t>O16601000002</t>
  </si>
  <si>
    <t>O16600980002</t>
  </si>
  <si>
    <t>G08332860001</t>
  </si>
  <si>
    <t>G08336290004</t>
  </si>
  <si>
    <t>S09324920001</t>
  </si>
  <si>
    <t>S09325160001</t>
  </si>
  <si>
    <t>G08337770001</t>
  </si>
  <si>
    <t>G08337740001</t>
  </si>
  <si>
    <t>J03453500002</t>
  </si>
  <si>
    <t>O16606910002</t>
  </si>
  <si>
    <t>O16606960002</t>
  </si>
  <si>
    <t>O16607410002</t>
  </si>
  <si>
    <t>O16606030002</t>
  </si>
  <si>
    <t>O16606300002</t>
  </si>
  <si>
    <t>O16606460002</t>
  </si>
  <si>
    <t>O16606480002</t>
  </si>
  <si>
    <t>O16606670002</t>
  </si>
  <si>
    <t>O16608860002</t>
  </si>
  <si>
    <t>O16607940002</t>
  </si>
  <si>
    <t>O16608160002</t>
  </si>
  <si>
    <t>O16608250002</t>
  </si>
  <si>
    <t>O16608370002</t>
  </si>
  <si>
    <t>O16608380002</t>
  </si>
  <si>
    <t>O16608390002</t>
  </si>
  <si>
    <t>O16608400002</t>
  </si>
  <si>
    <t>B16607000002</t>
  </si>
  <si>
    <t>B16607070002</t>
  </si>
  <si>
    <t>B16607150002</t>
  </si>
  <si>
    <t>B16605730002</t>
  </si>
  <si>
    <t>B16605940002</t>
  </si>
  <si>
    <t>B16606110002</t>
  </si>
  <si>
    <t>J03453670002</t>
  </si>
  <si>
    <t>J03453680002</t>
  </si>
  <si>
    <t>G08342970003</t>
  </si>
  <si>
    <t>S09325390001</t>
  </si>
  <si>
    <t>S09325800001</t>
  </si>
  <si>
    <t>Q10220020002</t>
  </si>
  <si>
    <t>G08349660004</t>
  </si>
  <si>
    <t>G08349670004</t>
  </si>
  <si>
    <t>S09325930001</t>
  </si>
  <si>
    <t>G08351350001</t>
  </si>
  <si>
    <t>G08351330001</t>
  </si>
  <si>
    <t>G08351310001</t>
  </si>
  <si>
    <t>S09326150002</t>
  </si>
  <si>
    <t>S09326150003</t>
  </si>
  <si>
    <t>O16611180002</t>
  </si>
  <si>
    <t>O16613620002</t>
  </si>
  <si>
    <t>O16616310002</t>
  </si>
  <si>
    <t>O16616320002</t>
  </si>
  <si>
    <t>O16616340002</t>
  </si>
  <si>
    <t>O16616370002</t>
  </si>
  <si>
    <t>O16616380002</t>
  </si>
  <si>
    <t>O16616390002</t>
  </si>
  <si>
    <t>O16616400002</t>
  </si>
  <si>
    <t>O16616410002</t>
  </si>
  <si>
    <t>O16614360002</t>
  </si>
  <si>
    <t>O16614410002</t>
  </si>
  <si>
    <t>B16612510002</t>
  </si>
  <si>
    <t>B16612800002</t>
  </si>
  <si>
    <t>B16612820002</t>
  </si>
  <si>
    <t>B16612890002</t>
  </si>
  <si>
    <t>B16613150002</t>
  </si>
  <si>
    <t>O16610450002</t>
  </si>
  <si>
    <t>O16610470002</t>
  </si>
  <si>
    <t>B16613280002</t>
  </si>
  <si>
    <t>B16613310002</t>
  </si>
  <si>
    <t>G08353930001</t>
  </si>
  <si>
    <t>G08353910001</t>
  </si>
  <si>
    <t>G08353890001</t>
  </si>
  <si>
    <t>G08356450004</t>
  </si>
  <si>
    <t>S09326470001</t>
  </si>
  <si>
    <t>G08359530004</t>
  </si>
  <si>
    <t>G08359510004</t>
  </si>
  <si>
    <t>G08359550004</t>
  </si>
  <si>
    <t>Q10225910002</t>
  </si>
  <si>
    <t>G08362800001</t>
  </si>
  <si>
    <t>O16619910002</t>
  </si>
  <si>
    <t>O16619920002</t>
  </si>
  <si>
    <t>O16620020002</t>
  </si>
  <si>
    <t>O16620260002</t>
  </si>
  <si>
    <t>O16618660002</t>
  </si>
  <si>
    <t>O16619360002</t>
  </si>
  <si>
    <t>O16619770002</t>
  </si>
  <si>
    <t>B16619280002</t>
  </si>
  <si>
    <t>B16618160002</t>
  </si>
  <si>
    <t>B16618220002</t>
  </si>
  <si>
    <t>B16618250002</t>
  </si>
  <si>
    <t>B16618280002</t>
  </si>
  <si>
    <t>B16618340002</t>
  </si>
  <si>
    <t>B16618530002</t>
  </si>
  <si>
    <t>B16618780002</t>
  </si>
  <si>
    <t>O16618390002</t>
  </si>
  <si>
    <t>G08367320003</t>
  </si>
  <si>
    <t>G08368500004</t>
  </si>
  <si>
    <t>G08368500005</t>
  </si>
  <si>
    <t>G08369840003</t>
  </si>
  <si>
    <t>J03455060002</t>
  </si>
  <si>
    <t>S09327960001</t>
  </si>
  <si>
    <t>G08373110004</t>
  </si>
  <si>
    <t>S09327860001</t>
  </si>
  <si>
    <t>G08373070004</t>
  </si>
  <si>
    <t>S09327980001</t>
  </si>
  <si>
    <t>G08375910001</t>
  </si>
  <si>
    <t>O16623690002</t>
  </si>
  <si>
    <t>O16624060002</t>
  </si>
  <si>
    <t>O16624070002</t>
  </si>
  <si>
    <t>O16624160002</t>
  </si>
  <si>
    <t>O16624470002</t>
  </si>
  <si>
    <t>O16624500002</t>
  </si>
  <si>
    <t>O16624870002</t>
  </si>
  <si>
    <t>O16623090002</t>
  </si>
  <si>
    <t>O16623120002</t>
  </si>
  <si>
    <t>O16623280002</t>
  </si>
  <si>
    <t>O16626000002</t>
  </si>
  <si>
    <t>B16624330002</t>
  </si>
  <si>
    <t>B16622490002</t>
  </si>
  <si>
    <t>B16622500002</t>
  </si>
  <si>
    <t>B16622510002</t>
  </si>
  <si>
    <t>B16622540002</t>
  </si>
  <si>
    <t>B16623610002</t>
  </si>
  <si>
    <t>B16623720002</t>
  </si>
  <si>
    <t>O16622450002</t>
  </si>
  <si>
    <t>O16623020002</t>
  </si>
  <si>
    <t>O16623030002</t>
  </si>
  <si>
    <t>G08378960004</t>
  </si>
  <si>
    <t>G08378930005</t>
  </si>
  <si>
    <t>G08378930004</t>
  </si>
  <si>
    <t>G08378980004</t>
  </si>
  <si>
    <t>F0000167</t>
  </si>
  <si>
    <t>F0000168</t>
  </si>
  <si>
    <t>J03455530002</t>
  </si>
  <si>
    <t>J03455540002</t>
  </si>
  <si>
    <t>J03455700002</t>
  </si>
  <si>
    <t>J03455710002</t>
  </si>
  <si>
    <t>J03455720002</t>
  </si>
  <si>
    <t>G08383090001</t>
  </si>
  <si>
    <t>G08386190001</t>
  </si>
  <si>
    <t>S09328970001</t>
  </si>
  <si>
    <t>S09328800001</t>
  </si>
  <si>
    <t>O16628510002</t>
  </si>
  <si>
    <t>O16628530002</t>
  </si>
  <si>
    <t>O16628650002</t>
  </si>
  <si>
    <t>O16628820002</t>
  </si>
  <si>
    <t>O16629080002</t>
  </si>
  <si>
    <t>O16627740002</t>
  </si>
  <si>
    <t>O16627750002</t>
  </si>
  <si>
    <t>O16627760002</t>
  </si>
  <si>
    <t>O16627770002</t>
  </si>
  <si>
    <t>O16628500002</t>
  </si>
  <si>
    <t>O16630690002</t>
  </si>
  <si>
    <t>O16631010002</t>
  </si>
  <si>
    <t>B16627890002</t>
  </si>
  <si>
    <t>B16628600002</t>
  </si>
  <si>
    <t>B16628680002</t>
  </si>
  <si>
    <t>O16627680002</t>
  </si>
  <si>
    <t>O16627690002</t>
  </si>
  <si>
    <t>O16627700002</t>
  </si>
  <si>
    <t>O16627710002</t>
  </si>
  <si>
    <t>O16627720002</t>
  </si>
  <si>
    <t>O16627730002</t>
  </si>
  <si>
    <t>S09329250001</t>
  </si>
  <si>
    <t>S09329460001</t>
  </si>
  <si>
    <t>F0000170</t>
  </si>
  <si>
    <t>Q10243040002</t>
  </si>
  <si>
    <t>Q10243050002</t>
  </si>
  <si>
    <t>S09329840004</t>
  </si>
  <si>
    <t>G08397620004</t>
  </si>
  <si>
    <t>S09329840001</t>
  </si>
  <si>
    <t>S09329980002</t>
  </si>
  <si>
    <t>S09330180001</t>
  </si>
  <si>
    <t>O16633440002</t>
  </si>
  <si>
    <t>O16633450002</t>
  </si>
  <si>
    <t>O16633490002</t>
  </si>
  <si>
    <t>O16633500002</t>
  </si>
  <si>
    <t>O16632990002</t>
  </si>
  <si>
    <t>O16632840002</t>
  </si>
  <si>
    <t>O16632400002</t>
  </si>
  <si>
    <t>O16632210002</t>
  </si>
  <si>
    <t>O16634930002</t>
  </si>
  <si>
    <t>B16633280002</t>
  </si>
  <si>
    <t>B16633260002</t>
  </si>
  <si>
    <t>B16633230002</t>
  </si>
  <si>
    <t>B16632670002</t>
  </si>
  <si>
    <t>B16632630002</t>
  </si>
  <si>
    <t>B16632610002</t>
  </si>
  <si>
    <t>B16632600002</t>
  </si>
  <si>
    <t>B16632440002</t>
  </si>
  <si>
    <t>G08403170003</t>
  </si>
  <si>
    <t>G08401980004</t>
  </si>
  <si>
    <t>G08402000004</t>
  </si>
  <si>
    <t>G08402010004</t>
  </si>
  <si>
    <t>G08403120004</t>
  </si>
  <si>
    <t>G08403130004</t>
  </si>
  <si>
    <t>G08403140004</t>
  </si>
  <si>
    <t>G08403150004</t>
  </si>
  <si>
    <t>G08403160004</t>
  </si>
  <si>
    <t>G08404900001</t>
  </si>
  <si>
    <t>G08412350001</t>
  </si>
  <si>
    <t>S09330950003</t>
  </si>
  <si>
    <t>S09330980002</t>
  </si>
  <si>
    <t>S09330980003</t>
  </si>
  <si>
    <t>O16639100002</t>
  </si>
  <si>
    <t>O16639370002</t>
  </si>
  <si>
    <t>O16638240002</t>
  </si>
  <si>
    <t>O16638500002</t>
  </si>
  <si>
    <t>O16639820002</t>
  </si>
  <si>
    <t>O16640080002</t>
  </si>
  <si>
    <t>O16640190002</t>
  </si>
  <si>
    <t>B16636450002</t>
  </si>
  <si>
    <t>B16636630002</t>
  </si>
  <si>
    <t>B16637270002</t>
  </si>
  <si>
    <t>B16637340002</t>
  </si>
  <si>
    <t>O16636180002</t>
  </si>
  <si>
    <t>O16636330002</t>
  </si>
  <si>
    <t>F0000175</t>
  </si>
  <si>
    <t>Q10250880002</t>
  </si>
  <si>
    <t>G08418320001</t>
  </si>
  <si>
    <t>G08418400001</t>
  </si>
  <si>
    <t>S09331350001</t>
  </si>
  <si>
    <t>G08418360001</t>
  </si>
  <si>
    <t>G08421490003</t>
  </si>
  <si>
    <t>J03457200002</t>
  </si>
  <si>
    <t>Q10254200002</t>
  </si>
  <si>
    <t>G08421630003</t>
  </si>
  <si>
    <t>G08421650001</t>
  </si>
  <si>
    <t>G08424130001</t>
  </si>
  <si>
    <t>G08424130004</t>
  </si>
  <si>
    <t>G08424190001</t>
  </si>
  <si>
    <t>G08424190004</t>
  </si>
  <si>
    <t>S09331780001</t>
  </si>
  <si>
    <t>S09331770001</t>
  </si>
  <si>
    <t>S09331410004</t>
  </si>
  <si>
    <t>S09331410001</t>
  </si>
  <si>
    <t>S09331390004</t>
  </si>
  <si>
    <t>S09331390001</t>
  </si>
  <si>
    <t>O16644400002</t>
  </si>
  <si>
    <t>O16644300002</t>
  </si>
  <si>
    <t>O16644220002</t>
  </si>
  <si>
    <t>O16643990002</t>
  </si>
  <si>
    <t>O16645560002</t>
  </si>
  <si>
    <t>O16644830002</t>
  </si>
  <si>
    <t>O16644700002</t>
  </si>
  <si>
    <t>B16643760002</t>
  </si>
  <si>
    <t>B16643280002</t>
  </si>
  <si>
    <t>B16643270002</t>
  </si>
  <si>
    <t>B16643010002</t>
  </si>
  <si>
    <t>O16643510002</t>
  </si>
  <si>
    <t>G08428700001</t>
  </si>
  <si>
    <t>G08429680003</t>
  </si>
  <si>
    <t>G08430810003</t>
  </si>
  <si>
    <t>S09332360001</t>
  </si>
  <si>
    <t>G08431140001</t>
  </si>
  <si>
    <t>S09334520001</t>
  </si>
  <si>
    <t>S09334280001</t>
  </si>
  <si>
    <t>O16648770002</t>
  </si>
  <si>
    <t>O16648790002</t>
  </si>
  <si>
    <t>O16648800002</t>
  </si>
  <si>
    <t>O16648810002</t>
  </si>
  <si>
    <t>O16647110002</t>
  </si>
  <si>
    <t>O16649960002</t>
  </si>
  <si>
    <t>O16649440002</t>
  </si>
  <si>
    <t>O16649430002</t>
  </si>
  <si>
    <t>O16649330002</t>
  </si>
  <si>
    <t>O16649160002</t>
  </si>
  <si>
    <t>B16648660002</t>
  </si>
  <si>
    <t>B16648210002</t>
  </si>
  <si>
    <t>B16647730002</t>
  </si>
  <si>
    <t>B16647460002</t>
  </si>
  <si>
    <t>G08437690004</t>
  </si>
  <si>
    <t>G08437680004</t>
  </si>
  <si>
    <t>G08437670004</t>
  </si>
  <si>
    <t>G08438950004</t>
  </si>
  <si>
    <t>G08438950005</t>
  </si>
  <si>
    <t>J03458260002</t>
  </si>
  <si>
    <t>Q10263550002</t>
  </si>
  <si>
    <t>S09334870001</t>
  </si>
  <si>
    <t>S09334870004</t>
  </si>
  <si>
    <t>S09335530003</t>
  </si>
  <si>
    <t>G08440260001</t>
  </si>
  <si>
    <t>G08440340001</t>
  </si>
  <si>
    <t>G08441790004</t>
  </si>
  <si>
    <t>G08441950001</t>
  </si>
  <si>
    <t>G08445190004</t>
  </si>
  <si>
    <t>G08445200004</t>
  </si>
  <si>
    <t>G08446660004</t>
  </si>
  <si>
    <t>G08446660005</t>
  </si>
  <si>
    <t>O16654260002</t>
  </si>
  <si>
    <t>O16653670002</t>
  </si>
  <si>
    <t>O16653660002</t>
  </si>
  <si>
    <t>O16653230002</t>
  </si>
  <si>
    <t>O16653060002</t>
  </si>
  <si>
    <t>O16653050002</t>
  </si>
  <si>
    <t>O16652990002</t>
  </si>
  <si>
    <t>O16652840002</t>
  </si>
  <si>
    <t>B16652150002</t>
  </si>
  <si>
    <t>B16652110002</t>
  </si>
  <si>
    <t>O16652610002</t>
  </si>
  <si>
    <t>O16652210002</t>
  </si>
  <si>
    <t>O16651800002</t>
  </si>
  <si>
    <t>O16651780002</t>
  </si>
  <si>
    <t>O16651480002</t>
  </si>
  <si>
    <t>Q10268340002</t>
  </si>
  <si>
    <t>S09337830002</t>
  </si>
  <si>
    <t>S09337850001</t>
  </si>
  <si>
    <t>G08457980004</t>
  </si>
  <si>
    <t>G08457990004</t>
  </si>
  <si>
    <t>G08460780001</t>
  </si>
  <si>
    <t>O16658350002</t>
  </si>
  <si>
    <t>O16658320002</t>
  </si>
  <si>
    <t>O16658220002</t>
  </si>
  <si>
    <t>O16658210002</t>
  </si>
  <si>
    <t>O16657140002</t>
  </si>
  <si>
    <t>O16657150002</t>
  </si>
  <si>
    <t>O16657210002</t>
  </si>
  <si>
    <t>O16657450002</t>
  </si>
  <si>
    <t>O16658020002</t>
  </si>
  <si>
    <t>O16658180002</t>
  </si>
  <si>
    <t>O16658190002</t>
  </si>
  <si>
    <t>O16659850002</t>
  </si>
  <si>
    <t>O16659870002</t>
  </si>
  <si>
    <t>O16659910002</t>
  </si>
  <si>
    <t>O16659930002</t>
  </si>
  <si>
    <t>O16659940002</t>
  </si>
  <si>
    <t>O16659950002</t>
  </si>
  <si>
    <t>O16659960002</t>
  </si>
  <si>
    <t>O16658880002</t>
  </si>
  <si>
    <t>O16659720002</t>
  </si>
  <si>
    <t>O16659820002</t>
  </si>
  <si>
    <t>O16659830002</t>
  </si>
  <si>
    <t>B16657810002</t>
  </si>
  <si>
    <t>B16657840002</t>
  </si>
  <si>
    <t>B16656390002</t>
  </si>
  <si>
    <t>B16656540002</t>
  </si>
  <si>
    <t>B16657070002</t>
  </si>
  <si>
    <t>B16657080002</t>
  </si>
  <si>
    <t>B16657100002</t>
  </si>
  <si>
    <t>O16656490002</t>
  </si>
  <si>
    <t>O16656680002</t>
  </si>
  <si>
    <t>S09338350001</t>
  </si>
  <si>
    <t>G08462460003</t>
  </si>
  <si>
    <t>J03459170001</t>
  </si>
  <si>
    <t>G08467030003</t>
  </si>
  <si>
    <t>G08464140003</t>
  </si>
  <si>
    <t>F0000190</t>
  </si>
  <si>
    <t>S09339030001</t>
  </si>
  <si>
    <t>G08467360004</t>
  </si>
  <si>
    <t>J03459540002</t>
  </si>
  <si>
    <t>Q10278100002</t>
  </si>
  <si>
    <t>G08473360001</t>
  </si>
  <si>
    <t>B16663640002</t>
  </si>
  <si>
    <t>B16663350002</t>
  </si>
  <si>
    <t>B16662840002</t>
  </si>
  <si>
    <t>B16662800002</t>
  </si>
  <si>
    <t>B16662690002</t>
  </si>
  <si>
    <t>B16662660002</t>
  </si>
  <si>
    <t>B16662650002</t>
  </si>
  <si>
    <t>B16662640002</t>
  </si>
  <si>
    <t>B16662270002</t>
  </si>
  <si>
    <t>O16666220002</t>
  </si>
  <si>
    <t>O16666210002</t>
  </si>
  <si>
    <t>O16666200002</t>
  </si>
  <si>
    <t>O16666190002</t>
  </si>
  <si>
    <t>O16666180002</t>
  </si>
  <si>
    <t>O16666170002</t>
  </si>
  <si>
    <t>O16666090002</t>
  </si>
  <si>
    <t>O16666070002</t>
  </si>
  <si>
    <t>O16665340002</t>
  </si>
  <si>
    <t>O16665190002</t>
  </si>
  <si>
    <t>O16664770002</t>
  </si>
  <si>
    <t>O16664760002</t>
  </si>
  <si>
    <t>O16667060002</t>
  </si>
  <si>
    <t>O16666530002</t>
  </si>
  <si>
    <t>O16666340002</t>
  </si>
  <si>
    <t>O16666320002</t>
  </si>
  <si>
    <t>O16666300002</t>
  </si>
  <si>
    <t>O16666270002</t>
  </si>
  <si>
    <t>O16666250002</t>
  </si>
  <si>
    <t>O16666240002</t>
  </si>
  <si>
    <t>O16666230002</t>
  </si>
  <si>
    <t>O16662900002</t>
  </si>
  <si>
    <t>O16662850002</t>
  </si>
  <si>
    <t>O16662820002</t>
  </si>
  <si>
    <t>O16662560002</t>
  </si>
  <si>
    <t>O16661830002</t>
  </si>
  <si>
    <t>O16664740002</t>
  </si>
  <si>
    <t>O16663920002</t>
  </si>
  <si>
    <t>O16663890002</t>
  </si>
  <si>
    <t>O16663870002</t>
  </si>
  <si>
    <t>O16663710002</t>
  </si>
  <si>
    <t>O16663470002</t>
  </si>
  <si>
    <t>O16663320002</t>
  </si>
  <si>
    <t>G08475970003</t>
  </si>
  <si>
    <t>G08479160004</t>
  </si>
  <si>
    <t>G08480480004</t>
  </si>
  <si>
    <t>T03870810001</t>
  </si>
  <si>
    <t>T03870830001</t>
  </si>
  <si>
    <t>T03870850001</t>
  </si>
  <si>
    <t>T03870870001</t>
  </si>
  <si>
    <t>T03870890001</t>
  </si>
  <si>
    <t>T03870910001</t>
  </si>
  <si>
    <t>T03870930001</t>
  </si>
  <si>
    <t>T03870950001</t>
  </si>
  <si>
    <t>T03870970001</t>
  </si>
  <si>
    <t>T03870990001</t>
  </si>
  <si>
    <t>T03871010001</t>
  </si>
  <si>
    <t>T03871030001</t>
  </si>
  <si>
    <t>T03871050001</t>
  </si>
  <si>
    <t>T03871070001</t>
  </si>
  <si>
    <t>T03871090001</t>
  </si>
  <si>
    <t>T03871110001</t>
  </si>
  <si>
    <t>T03871130001</t>
  </si>
  <si>
    <t>T03871150001</t>
  </si>
  <si>
    <t>T03871170001</t>
  </si>
  <si>
    <t>T03871190001</t>
  </si>
  <si>
    <t>T03871210001</t>
  </si>
  <si>
    <t>T03871230001</t>
  </si>
  <si>
    <t>T03871250001</t>
  </si>
  <si>
    <t>T03871270001</t>
  </si>
  <si>
    <t>T03871290001</t>
  </si>
  <si>
    <t>T03871310001</t>
  </si>
  <si>
    <t>T03871330001</t>
  </si>
  <si>
    <t>T03871350001</t>
  </si>
  <si>
    <t>T03871370001</t>
  </si>
  <si>
    <t>T03871390001</t>
  </si>
  <si>
    <t>T03871410001</t>
  </si>
  <si>
    <t>T03871430001</t>
  </si>
  <si>
    <t>T03871450001</t>
  </si>
  <si>
    <t>T03871470001</t>
  </si>
  <si>
    <t>T03871490001</t>
  </si>
  <si>
    <t>T03871510001</t>
  </si>
  <si>
    <t>T03871530001</t>
  </si>
  <si>
    <t>T03871550001</t>
  </si>
  <si>
    <t>T03871570001</t>
  </si>
  <si>
    <t>T03871590001</t>
  </si>
  <si>
    <t>T03871610001</t>
  </si>
  <si>
    <t>T03871630001</t>
  </si>
  <si>
    <t>T03871650001</t>
  </si>
  <si>
    <t>T03871670001</t>
  </si>
  <si>
    <t>T03871690001</t>
  </si>
  <si>
    <t>T03871710001</t>
  </si>
  <si>
    <t>T03871730001</t>
  </si>
  <si>
    <t>T03871750001</t>
  </si>
  <si>
    <t>T03871770001</t>
  </si>
  <si>
    <t>T03871790001</t>
  </si>
  <si>
    <t>T03871810001</t>
  </si>
  <si>
    <t>T03871830001</t>
  </si>
  <si>
    <t>T03871850001</t>
  </si>
  <si>
    <t>T03871870001</t>
  </si>
  <si>
    <t>T03871890001</t>
  </si>
  <si>
    <t>T03871910001</t>
  </si>
  <si>
    <t>T03871930001</t>
  </si>
  <si>
    <t>T03871950001</t>
  </si>
  <si>
    <t>T03871970001</t>
  </si>
  <si>
    <t>T03871990001</t>
  </si>
  <si>
    <t>T03872010001</t>
  </si>
  <si>
    <t>T03872030001</t>
  </si>
  <si>
    <t>T03872050001</t>
  </si>
  <si>
    <t>T03872070001</t>
  </si>
  <si>
    <t>T03872090001</t>
  </si>
  <si>
    <t>T03872110001</t>
  </si>
  <si>
    <t>T03872130001</t>
  </si>
  <si>
    <t>T03872150001</t>
  </si>
  <si>
    <t>T03872170001</t>
  </si>
  <si>
    <t>T03872190001</t>
  </si>
  <si>
    <t>T03872210001</t>
  </si>
  <si>
    <t>T03872230001</t>
  </si>
  <si>
    <t>T03872250001</t>
  </si>
  <si>
    <t>T03872270001</t>
  </si>
  <si>
    <t>T03872290001</t>
  </si>
  <si>
    <t>T03872310001</t>
  </si>
  <si>
    <t>T03872330001</t>
  </si>
  <si>
    <t>T03872350001</t>
  </si>
  <si>
    <t>T03872370001</t>
  </si>
  <si>
    <t>T03872390001</t>
  </si>
  <si>
    <t>T03872420001</t>
  </si>
  <si>
    <t>T03872440001</t>
  </si>
  <si>
    <t>T03872460001</t>
  </si>
  <si>
    <t>T03872480001</t>
  </si>
  <si>
    <t>T03872500001</t>
  </si>
  <si>
    <t>T03872520001</t>
  </si>
  <si>
    <t>T03872540001</t>
  </si>
  <si>
    <t>T03872560001</t>
  </si>
  <si>
    <t>T03872580001</t>
  </si>
  <si>
    <t>T03872600001</t>
  </si>
  <si>
    <t>T03872620001</t>
  </si>
  <si>
    <t>T03872640001</t>
  </si>
  <si>
    <t>T03872660001</t>
  </si>
  <si>
    <t>T03872680001</t>
  </si>
  <si>
    <t>T03872700001</t>
  </si>
  <si>
    <t>T03872720001</t>
  </si>
  <si>
    <t>T03872740001</t>
  </si>
  <si>
    <t>T03872760001</t>
  </si>
  <si>
    <t>T03872780001</t>
  </si>
  <si>
    <t>T03872800001</t>
  </si>
  <si>
    <t>T03872820001</t>
  </si>
  <si>
    <t>T03872840001</t>
  </si>
  <si>
    <t>T03872860001</t>
  </si>
  <si>
    <t>T03872880001</t>
  </si>
  <si>
    <t>T03872900001</t>
  </si>
  <si>
    <t>G08482620001</t>
  </si>
  <si>
    <t>J03460530002</t>
  </si>
  <si>
    <t>S09340840001</t>
  </si>
  <si>
    <t>G08485440001</t>
  </si>
  <si>
    <t>S09341880003</t>
  </si>
  <si>
    <t>S09342120004</t>
  </si>
  <si>
    <t>00099021001 DEPOSITO DE EFECTIVO, DEPOSITANTE: ANDRES OSMAR SALDIAS DELGADO, CONCEPTO: DEVOLUCION DE VIATICOS AL EXTERIOR, CUENTA DE DEPOSITO: CUENTA UNICA DEL TESORO</t>
  </si>
  <si>
    <t>00099021001 DEPOSITO DE EFECTIVO, DEPOSITANTE: VITALIANO MOLINA ERGUETA, CONCEPTO: DEVOLUCION POR COBRO INDEVIDO, CUENTA DE DEPOSITO: CUENTA UNICA DEL TESORO</t>
  </si>
  <si>
    <t>00099021001 DEPOSITO DE EFECTIVO, DEPOSITANTE: BRAULIO QUISPE BARRERA, CONCEPTO: DEVOLUCION  POR COBRO INDEVIDO, CUENTA DE DEPOSITO: CUENTA UNICA DEL TESORO</t>
  </si>
  <si>
    <t>00010011101 DEPOSITO DE EFECTIVO, DEPOSITANTE: CARLOS SUAREZ CORNEJO, CONCEPTO: DEV. CARGO A CTA C31-1722, CUENTA DE DEPOSITO: CUENTA UNICA DEL TESORO</t>
  </si>
  <si>
    <t>00046024204 DEPOSITO DE EFECTIVO, DEPOSITANTE: MINISTERIO DE SALUD, CONCEPTO: DEVOLUCION DE FONDOS, CUENTA DE DEPOSITO: CUENTA UNICA DEL TESORO</t>
  </si>
  <si>
    <t>00099021001 DEPOSITO DE EFECTIVO, DEPOSITANTE: EDGAR MAMANI POMA, CONCEPTO: DEVOLUCION DE RETROACTIVO, CUENTA DE DEPOSITO: CUENTA UNICA DEL TESORO</t>
  </si>
  <si>
    <t>00099021001 DEPOSITO DE EFECTIVO, DEPOSITANTE: WILLIAM EDUARD ALAVE LAURA, CONCEPTO: DEVOLUCION AL MINISTERIO PUBLICO FISCALIA GRAL DEL ESTADO EP14/Y07C-REF164, CUENTA DE DEPOSITO: CUENTA UNICA DEL TESORO</t>
  </si>
  <si>
    <t>00070011102 DEP.DE CHEQ.AJENOS,RET.DE CAM.,CONCEPTO: DEPÓSITO POR DEVOLUCION DE PASAJES Y VIATICOS FUNCIONARIOS DEL MTEPS,DEP.: MINISTERIO DE TRABAJO , PROCEDENCIA: BANCO UNION S.A., CHEQUE: 8825, FECHA DE EMISION:31/08/2018</t>
  </si>
  <si>
    <t>00222018015 DEP.DE CHEQ.AJENOS,RET.DE CAM.,CONCEPTO: 1ER DESEMBOLSO FORTALECIMIENTO E INCORPORACION DE TECNOLOGIAS CADENA DE PRODUCCION CULTIVO DE TOMATE,DEP.: INIAF - KOPIA , PROCEDENCIA: BANCO UNION S.A., CHEQUE: 1141, FECHA DE EMISION:03/09/2018</t>
  </si>
  <si>
    <t>00222018015 DEP.DE CHEQ.AJENOS,RET.DE CAM.,CONCEPTO: 1ER  DESEMBOLSO MANEJO INTEGRADO DEL CULTIVO DE ARROZ , CONTROL DE LA BACTERIOSIS EN EL DPTO DE BENI,DEP.: INIAF - KOPIA , PROCEDENCIA: BANCO UNION S.A., CHEQUE: 1140, FECHA DE EMISION:03/09/2018</t>
  </si>
  <si>
    <t>00099021001 DEPOSITO DE EFECTIVO, DEPOSITANTE: MAXIMA CHOQUE CHAMBI C.I. 308861 LP, CONCEPTO: DEVOLUCION COBRO INDEBIDO, CUENTA DE DEPOSITO: CUENTA UNICA DEL TESORO</t>
  </si>
  <si>
    <t>00099021001 DEPOSITO DE EFECTIVO, DEPOSITANTE: MERY VICTORIA MARCA SANCHEZ, CONCEPTO: DEVOLUCION, CUENTA DE DEPOSITO: CUENTA UNICA DEL TESORO</t>
  </si>
  <si>
    <t>00099021001 DEPOSITO DE EFECTIVO, DEPOSITANTE: LUIS VILLALBA CARO, CONCEPTO: DOBLE PERCEPCION, CUENTA DE DEPOSITO: CUENTA UNICA DEL TESORO</t>
  </si>
  <si>
    <t>00099021001 DEPOSITO DE EFECTIVO, DEPOSITANTE: PALMIRA FLORA MALDONADO JARJURI, CONCEPTO: DEVOLUCION AL SENASIR, CUENTA DE DEPOSITO: CUENTA UNICA DEL TESORO</t>
  </si>
  <si>
    <t>00099021001 DEPOSITO DE EFECTIVO, DEPOSITANTE: NEDDY CHOQUE FLORES, CONCEPTO: REPOSICION GASTOS DE FUNCIONAMIEN TO PAGO SERVICIOS JUDICIALES CONSULADO DE BOLIVIA EN ILO-PERU, CUENTA DE DEPOSITO: CUENTA UNICA DEL TESORO</t>
  </si>
  <si>
    <t>00099021001 DEPOSITO DE EFECTIVO, DEPOSITANTE: NEDDY CHOQUE FLORES, CONCEPTO: REPOSICION GASTOS DE FUNCIONAMIENTO PAGO SERVICIOS JUDICIALES CONSULADO DE BOLIVIA EN ILO-PERU, CUENTA DE DEPOSITO: CUENTA UNICA DEL TESORO</t>
  </si>
  <si>
    <t>VENTA DE DIVISAS A SOLICITUD DE YACIMIENTOS PETROLIFEROS FISCALES BOLIVIANOS SEGUN SOLICITUD 5826 REF: PAGO A SAMSUNG ENGINEERING SA POR EL SERVICIO DE OPERACION Y MATENIMIENTO ASISTIDO AMPLIADO PARA LA PLANTA AMONIACO UREA SEXTA ADENDA ABRIL 2018 LIB. 00513062001 YPFB-OPERACIONES PLANTA DE SEPARACION DE LIQUIDOS RIO GRANDE</t>
  </si>
  <si>
    <t>00099021001 DEPOSITO DE EFECTIVO, DEPOSITANTE: JANETTE MEDRANO RODRIGUEZ, CONCEPTO: SENASIR, CUENTA DE DEPOSITO: CUENTA UNICA DEL TESORO</t>
  </si>
  <si>
    <t>00099021001 DEPOSITO DE EFECTIVO, DEPOSITANTE: RUPERTO CHURATA MAMANI, CONCEPTO: DEVOLUCION POR COBRO INDEBIDO AL SENASIR, CUENTA DE DEPOSITO: CUENTA UNICA DEL TESORO</t>
  </si>
  <si>
    <t>00373024103 DEPOSITO DE EFECTIVO, DEPOSITANTE: FORTUNATA MUÑOZ PROYECTO ARTESANAL POOPO OR, CONCEPTO: FDI CIERRE DE PROYECTO VIGENTES TRANSFERIDOS POR EL FDPPIOYCC, CUENTA DE DEPOSITO: CUENTA UNICA DEL TESORO</t>
  </si>
  <si>
    <t>00592012001 DEPOSITO DE EFECTIVO, DEPOSITANTE: IVAN GONZALES, CONCEPTO: PAGO DE PASAJES AEREOS 1ER SEMESTRE GESTION 2018, CUENTA DE DEPOSITO: CUENTA UNICA DEL TESORO</t>
  </si>
  <si>
    <t>00099021001 DEPOSITO DE EFECTIVO, DEPOSITANTE: BOLTUR, CONCEPTO: DEVOLUCION DE BOLETO 127-9320293945 CORRESPONDIENTE A LA GESTION 2015, CUENTA DE DEPOSITO: CUENTA UNICA DEL TESORO</t>
  </si>
  <si>
    <t>00099021001 DEPOSITO DE EFECTIVO, DEPOSITANTE: FRANCO ANAGUA POVEDA, CONCEPTO: DEVOLUCION DE RECURSOS NO UTILIZADOS POR LOS GASTOS JUDICIALES, CUENTA DE DEPOSITO: CUENTA UNICA DEL TESORO</t>
  </si>
  <si>
    <t>00099021001 DEPOSITO DE EFECTIVO, DEPOSITANTE: ROGELIA CAROLA CONDORI GUARACHI, CONCEPTO: DEVOLUCION DE RECURSOS NO UTILIZADOS POR LOS GASTOS JUDICIALES, CUENTA DE DEPOSITO: CUENTA UNICA DEL TESORO</t>
  </si>
  <si>
    <t>00099021001 DEPOSITO DE EFECTIVO, DEPOSITANTE: RUITER SIGFRIDO DEL CASTILLO RODRIGUEZ, CONCEPTO: DEVOLUCION DE VIATICOS AL EXTERIOR, CUENTA DE DEPOSITO: CUENTA UNICA DEL TESORO</t>
  </si>
  <si>
    <t>00099021001 DEPOSITO DE EFECTIVO, DEPOSITANTE: MARCO ANTONIO CHOQUEHUANCA MARIN, CONCEPTO: DEVOLUCION DE VIATICOS AL EXTERIOR, CUENTA DE DEPOSITO: CUENTA UNICA DEL TESORO</t>
  </si>
  <si>
    <t>00099021001 DEPOSITO DE EFECTIVO, DEPOSITANTE: EDIFICIO CONAVI COOPROPIETARIOS, CONCEPTO: PAGO EPSAS-JULIO-2018, CUENTA DE DEPOSITO: CUENTA UNICA DEL TESORO</t>
  </si>
  <si>
    <t>00099021001 DEPOSITO DE EFECTIVO, DEPOSITANTE: ROBERTO FLOR CALZADILLA, CONCEPTO: DEVOLUCION, CUENTA DE DEPOSITO: CUENTA UNICA DEL TESORO</t>
  </si>
  <si>
    <t>00099021001 DEPOSITO DE EFECTIVO, DEPOSITANTE: DANTE AYALA VARGAS, CONCEPTO: REVERSION DE BOLETA DE HABER MENSUAL: JULIO-2018, CUENTA DE DEPOSITO: CUENTA UNICA DEL TESORO</t>
  </si>
  <si>
    <t>00099021001 DEPOSITO DE EFECTIVO, DEPOSITANTE: DANTE AYALA VARGAS, CONCEPTO: REVERSION DE BOLETA DE HABER MENSUAL: AGOSTO-2018, CUENTA DE DEPOSITO: CUENTA UNICA DEL TESORO</t>
  </si>
  <si>
    <t>00099021001 DEPOSITO DE EFECTIVO, DEPOSITANTE: MAX MARCELO POZO TORRICO, CONCEPTO: DEVOLUCION DE VIATICOS AL EXTERIOR, CUENTA DE DEPOSITO: CUENTA UNICA DEL TESORO</t>
  </si>
  <si>
    <t>00099021001 DEPOSITO DE EFECTIVO, DEPOSITANTE: JOSE BERNARDINO MENECES AGREDA, CONCEPTO: DEVOLUCION DE VIATICOS AL EXTERIOR, CUENTA DE DEPOSITO: CUENTA UNICA DEL TESORO</t>
  </si>
  <si>
    <t>00099021001 DEPOSITO DE EFECTIVO, DEPOSITANTE: OVIDIO CAHUAYA MAMANI, CONCEPTO: DEVOLUCION DE VIATICOS AL EXTERIOR, CUENTA DE DEPOSITO: CUENTA UNICA DEL TESORO</t>
  </si>
  <si>
    <t>00099021001 DEPOSITO DE EFECTIVO, DEPOSITANTE: ELIABIN FELIPE ROQUE VARGAS, CONCEPTO: DEVOLUCION DE VIATICOS AL EXTERIOR, CUENTA DE DEPOSITO: CUENTA UNICA DEL TESORO</t>
  </si>
  <si>
    <t>00099021001 DEPOSITO DE EFECTIVO, DEPOSITANTE: RIDER ONTIVEROS CORRALES, CONCEPTO: DEVOLUCION DE VIATICOS AL EXTERIOR, CUENTA DE DEPOSITO: CUENTA UNICA DEL TESORO</t>
  </si>
  <si>
    <t>00099021001 DEPOSITO DE EFECTIVO, DEPOSITANTE: RICHARD MARTINEZ PEREZ, CONCEPTO: REVERSION DE BOLETA DE HABER MENSUAL CORRESPONDIENTE A  AGOSTO, CUENTA DE DEPOSITO: CUENTA UNICA DEL TESORO</t>
  </si>
  <si>
    <t>00099021001 DEP.DE CHEQ.AJENOS,RET.DE CAM.,CONCEPTO: JIMENEZ FRANCO IRINEO,DEP.: BANCO UNION S.A. , PROCEDENCIA: BANCO UNION S.A., CHEQUE: 158141, FECHA DE EMISION:04/09/2018</t>
  </si>
  <si>
    <t>00373024103 DEPOSITO DE EFECTIVO, DEPOSITANTE: VICTOR FLORES TICONA, CONCEPTO: DEVOLUCION DE RETROACTIVO, CUENTA DE DEPOSITO: CUENTA UNICA DEL TESORO</t>
  </si>
  <si>
    <t>00099021001 DEPOSITO DE EFECTIVO, DEPOSITANTE: HEBERT CHOQUE TARQUI, CONCEPTO: DEVOLUCION DEMASIA HABERES MAXIMA RENUMERACION SECTOR PUBLICO, CUENTA DE DEPOSITO: CUENTA UNICA DEL TESORO</t>
  </si>
  <si>
    <t>00099021001 DEPOSITO DE EFECTIVO, DEPOSITANTE: GERMAN MENA SANTANDER, CONCEPTO: DEVOLUCION DEMASIA HABERES MAXIMA RENUMERACION SECTOR PUBLICO, CUENTA DE DEPOSITO: CUENTA UNICA DEL TESORO</t>
  </si>
  <si>
    <t>00373024103 DEPOSITO DE EFECTIVO, DEPOSITANTE: JOSE CORI QUISPE, CONCEPTO: DEVOLUCION DE SALDO DEL PROYECTO I.P. DE NUEVAS PARCELAS DE CITRICOS DE LA CENTRAL PUERTO CARMEN, CUENTA DE DEPOSITO: CUENTA UNICA DEL TESORO</t>
  </si>
  <si>
    <t>00099021001 DEPOSITO DE EFECTIVO, DEPOSITANTE: NANCY GUTIERREZ VDA DE PINTO, CONCEPTO: DEVOLUCION, CUENTA DE DEPOSITO: CUENTA UNICA DEL TESORO</t>
  </si>
  <si>
    <t>00099021001 DEPOSITO DE EFECTIVO, DEPOSITANTE: LOURDES ALIAGA ZAPATA, CONCEPTO: DOBLE PERCEPCION DEL MES DE SEPTIEMBRE 2018, CUENTA DE DEPOSITO: CUENTA UNICA DEL TESORO</t>
  </si>
  <si>
    <t>00291012008 DEPOSITO DE EFECTIVO, DEPOSITANTE: KEYSTONE GROUP, CONCEPTO: ENTREGA DE ALCANCE DE TRABAJO LBC-069-18 CARASTERISTICAS DE MUESTRAS ASFALTICAS, CUENTA DE DEPOSITO: CUENTA UNICA DEL TESORO</t>
  </si>
  <si>
    <t>00099021001 DEPOSITO DE EFECTIVO, DEPOSITANTE: RICHARD MARTINEZ PEREZ, CONCEPTO: REVERSION DE BOLETA DE HABER MENSUAL, CUENTA DE DEPOSITO: CUENTA UNICA DEL TESORO</t>
  </si>
  <si>
    <t>PROVISION DE FONDOS A SOLICITUD DE YACIMIENTOS PETROLIFEROS FISCALES BOLIVIANOS SEGUN SOLICITUD YPFB-0225-2018 REF: PAGO A YPFB ANDINA SA DE JULIO 2018 POR TRANSPORTE INTERRUMPIBLE DE GN DUCTO MENOR 12 LIB. 00513012007 YPFB - RECURSOS NACIONALIZACIÓN</t>
  </si>
  <si>
    <t>PROVISION DE FONDOS A SOLICITUD DE YACIMIENTOS PETROLIFEROS FISCALES BOLIVIANOS SEGUN SOLICITUD YPFB-0226-2018 REF: PAGO A YPFB CHACO SA JULIO 2018 POR TRANSPORTE DE GN DUCTO MENOR CARRASCO BULO BULO LIB. 00513012007 YPFB - RECURSOS NACIONALIZACIÓN</t>
  </si>
  <si>
    <t>TRANSFERENCIA DE FONDOS AL EXTERIOR A SOLICITUD DE MINISTERIO DE ECONOMIA Y FINANZAS PUBLICAS SEGUN SOLICITUD 5828 REF: PAGO A FAVOR DE BLOOMBERG FINANCE LP FACTURA 5604510291, MES DE AGOSTO/2018, POR SERVICIOS ESPECIALES BLOOMBERG DOS TERMINALES DE OPERACIONES DEUDA PUBLICA EN MERCADOS DE CAPITAL LIB. 00099021001 TGN-RECURSOS ORDINARIOS (3987)</t>
  </si>
  <si>
    <t>VENTA DE DIVISAS CON TRANSFERENCIA DE FONDOS A SOLICITUD DE MINISTERIO DE LA PRESIDENCIA SEGUN SOLICITUD 5829 REF: DIVISAS USD 14,397.50 PAGO A ROYAL FBO SERVICE S.A POR SERVICIOS PRESTADOS A AERONAVE GAB-001 EN VIAJE PRESIDENCIAL REALIZADO AL CARIBE DEL 16 AL 18 DE JULIO 2018, PAGO A BANCO BBVA PAR LIB. 00099021001 TGN-RECURSOS ORDINARIOS (3987)</t>
  </si>
  <si>
    <t>VENTA DE DIVISAS A SOLICITUD DE YACIMIENTOS PETROLIFEROS FISCALES BOLIVIANOS SEGUN SOLICITUD 5834 REF: PAGO A SHELL BOLIVIA CORPORATION POR RETRIBUCIONES AL TITULAR MERCADO INTERNO CORRESPONDIENTE AL MES DE ABRIL DE 2018 LIB. 00513012004 LBP-YPFB-UNICOMERCIAL (4030005415/1-2188907)</t>
  </si>
  <si>
    <t>NUMERO DE LIBRETA CUT: 0008601102 OPERACIÓN E18 TRANSFERENCIA DEL SISTEMA FINANCIERO POR CUENTA DE TERCEROS A LA CUT A SOLICITUD DE CABALLERO TREVIÑO MARIO PARA EL MINISTERIO DE MEDIO AMBIENTE Y AGUAS</t>
  </si>
  <si>
    <t>TRANSFERENCIA RECIBIDA DEL EXTERIOR SEGÚN MENSAJES SWIFT Nos. 12461-12447 (REM.EXT.) DE FECHA 04-09-2018 POR DESEMBOLSO DE OPEP PRÉSTAMO 1653-P WA NO. 11 OFID LOAN 1653P LIBRETA N° 00291012002 ABC-RECURSOS PROPIOS REF.: UTILES DE ESCRITORIO</t>
  </si>
  <si>
    <t>||TRANSFERENCIA DE FONDOS S/G. MENSAJES SWIFT NROS. 12413 DE LA FECHA Y 12220 DE F. 30/08/2018 EN ATENCIÓN A CORREO ELECTRÓNICO DEL MINISTERIO DE EDUCACIÓN. (SECTOR PÚBLICO). DE LA LIBRETA 00016011101 MEC-MIN. EDUCACION Y CULTURA (0676-03J300); COBRO UTILES DE ESCRITORIO.</t>
  </si>
  <si>
    <t>VENTA DE DIVISAS CON TRANSFERENCIA DE FONDOS A SOLICITUD DE MINISTERIO DE DEPORTES SEGUN SOLICITUD 5833 REF: PAGO A LA AGENCIA MUNDIAL ANTIDOPAJE AMA WADA POR CONCEPTO DE CONTIBUCION DE BOLIVIA CORRESPONDIENTE A LA GESTION 2018 LIB. 00099021001 TGN-RECURSOS ORDINARIOS (3987)</t>
  </si>
  <si>
    <t>||COBRO DE UTILES DE ESCRITORIO POR TRANSFERENCIA RECIBIDA DEL EXTERIOR SEGUN MENSAJE SWIFT N°12412 (REM.EXT) DE FECHA 04-09-2018 POR DESEMBOLSO DE AFD PRESTAMO CBO-1014-01-E APOYO PRESUP POL PUB SECT AGUA LIBRETA 00086051101 MMAYA BS UCP  PAAP RECURSOS PROPIOS REF.: UTILES DE ESCRITORIO</t>
  </si>
  <si>
    <t>TRANSFERENCIA AUTOMATICA SEGUN INSTRUCCION DEL MINISTERIO DE ECONOMIA Y FINANZAS PUBLICAS LIBRETA 00086057010</t>
  </si>
  <si>
    <t>00099021001 DEPOSITO DE EFECTIVO, DEPOSITANTE: LOURDES MONICA CARRASCO MEJIA, CONCEPTO: DEVOLUCION COBRO INDEBIDO, CUENTA DE DEPOSITO: CUENTA UNICA DEL TESORO</t>
  </si>
  <si>
    <t>00099021001 DEPOSITO DE EFECTIVO, DEPOSITANTE: NOEMY PLATA VDA DE LOPEZ, CONCEPTO: DEVOLUCION DE BENEFICIOS DE VIUDEZ, CUENTA DE DEPOSITO: CUENTA UNICA DEL TESORO</t>
  </si>
  <si>
    <t>00020031101 DEPOSITO DE EFECTIVO, DEPOSITANTE: OMAR AUGUSTO CARMANA MALDONADO, CONCEPTO: DEP DE DEVOLUCION, CUENTA DE DEPOSITO: CUENTA UNICA DEL TESORO</t>
  </si>
  <si>
    <t>00526012001 DEPOSITO DE EFECTIVO, DEPOSITANTE: JUAN CARLOS MAMANI HUANCA, CONCEPTO: DEVOLUCION  VIATICO VIAJE, CUENTA DE DEPOSITO: CUENTA UNICA DEL TESORO</t>
  </si>
  <si>
    <t>00373024103 DEPOSITO DE EFECTIVO, DEPOSITANTE: BERNARDINA CRUZ DELGADO, CONCEPTO: DEVOLUCION DE SALDO DEL PROYECTO CNMC -01-02-20272, CUENTA DE DEPOSITO: CUENTA UNICA DEL TESORO</t>
  </si>
  <si>
    <t>00099021001 DEPOSITO DE EFECTIVO, DEPOSITANTE: CECILIA FLORES DE CEÑI, CONCEPTO: COBRO INDEVIDO DE SENASIR DEL MES DE SEPTIEMBRE, CUENTA DE DEPOSITO: CUENTA UNICA DEL TESORO</t>
  </si>
  <si>
    <t>00099021001 DEPOSITO DE EFECTIVO, DEPOSITANTE: AIDA M. VDA DE ROSSO, CONCEPTO: CONVENIO PAGO 00916, CUENTA DE DEPOSITO: CUENTA UNICA DEL TESORO</t>
  </si>
  <si>
    <t>00099021001 DEPOSITO DE EFECTIVO, DEPOSITANTE: BIM VI INDEPENDENCIA, CONCEPTO: REVERSION SALDOS NO EJECUTADOS MANTENIMIENTO DE INFRAESTRUCTURA, CUENTA DE DEPOSITO: CUENTA UNICA DEL TESORO</t>
  </si>
  <si>
    <t>00099021001 DEPOSITO DE EFECTIVO, DEPOSITANTE: BIM VI INDEPENDENCIA, CONCEPTO: REVERSION SALDOS NO EJECUTADOS COMBUSTIBLE, CUENTA DE DEPOSITO: CUENTA UNICA DEL TESORO</t>
  </si>
  <si>
    <t>00099021001 DEPOSITO DE EFECTIVO, DEPOSITANTE: ADOLFO CHAVEZ CORTEZ, CONCEPTO: PAGO COBRO INDEBIDO SENASIR, CUENTA DE DEPOSITO: CUENTA UNICA DEL TESORO</t>
  </si>
  <si>
    <t>00099021001 DEPOSITO DE EFECTIVO, DEPOSITANTE: MIGUEL ANGEL GARCIA GUARACHI, CONCEPTO: REVERSION VIATICOS PREV. N 6158/17, CUENTA DE DEPOSITO: CUENTA UNICA DEL TESORO</t>
  </si>
  <si>
    <t>00373024103 DEPOSITO DE EFECTIVO, DEPOSITANTE: SANTIAGO JIMENEZ CLAROS, CONCEPTO: POR CIERRE DE CUENTA, CUENTA DE DEPOSITO: CUENTA UNICA DEL TESORO</t>
  </si>
  <si>
    <t>00099021001 DEPOSITO DE EFECTIVO, DEPOSITANTE: SEGUNDINO LIMA GUARACHI, CONCEPTO: CAMBIO DE BENEFICIO EN APLICACION DE LA LEY 065 Y DS 822, CUENTA DE DEPOSITO: CUENTA UNICA DEL TESORO</t>
  </si>
  <si>
    <t>00099021001 DEPOSITO DE EFECTIVO, DEPOSITANTE: NESTOR RUBEN YUJRA ARUQUIPA, CONCEPTO: REVERSION DE BOLETA DE HABER MENSUAL AGOSTO/2018, CUENTA DE DEPOSITO: CUENTA UNICA DEL TESORO</t>
  </si>
  <si>
    <t>00099021001 DEPOSITO DE EFECTIVO, DEPOSITANTE: MARVEL GASPAR PAREDES, CONCEPTO: DEVOLUCION DE DEUDA " SENASIR ", CUENTA DE DEPOSITO: CUENTA UNICA DEL TESORO</t>
  </si>
  <si>
    <t>00526012001 DEPOSITO DE EFECTIVO, DEPOSITANTE: BOLIVIA TV - SERGIO REVOLLO, CONCEPTO: DEVOLUCION VIATICOS, CUENTA DE DEPOSITO: CUENTA UNICA DEL TESORO</t>
  </si>
  <si>
    <t>00099021001 DEPOSITO DE EFECTIVO, DEPOSITANTE: ANDRES RUMY VEGA MORUNO, CONCEPTO: REVERSION DE GASTOS PARA COMBUSTIBLE , LUBRICANTES, CUENTA DE DEPOSITO: CUENTA UNICA DEL TESORO</t>
  </si>
  <si>
    <t>00221012001 DEPOSITO DE EFECTIVO, DEPOSITANTE: SENARECOM, CONCEPTO: DEVOLUCION CREDITO FISCAL PERDIDO FACT 48948, CUENTA DE DEPOSITO: CUENTA UNICA DEL TESORO</t>
  </si>
  <si>
    <t>00099021001 DEPOSITO DE EFECTIVO, DEPOSITANTE: FELICIANO HUANCA LAURA, CONCEPTO: DEVOLUCION DE COBRO INDEBIDO, CUENTA DE DEPOSITO: CUENTA UNICA DEL TESORO</t>
  </si>
  <si>
    <t>00373024103 DEPOSITO DE EFECTIVO, DEPOSITANTE: PROYECTO DE FORRAJE MUN CALAMARCA PROV AROMA, CONCEPTO: POR INTERES DE BANCO DE PROYECTO FORRAJE DE MUNICIPIO CALAMARCA, CUENTA DE DEPOSITO: CUENTA UNICA DEL TESORO</t>
  </si>
  <si>
    <t>00099021001 DEP.DE CHEQ.AJENOS,RET.DE CAM.,CONCEPTO: DEVOLUCION DE CC NO COBRADA  MAYO 2018,DEP.: LA VITALICIA SEGUROS Y REASEGUROS DE VIDA  S.A. , PROCEDENCIA: BANCO BISA S.A., CHEQUE: 46820, FECHA DE EMISION:05/09/2018</t>
  </si>
  <si>
    <t>00099021001 DEP.DE CHEQ.AJENOS,RET.DE CAM.,CONCEPTO: DEVOLUCION DE RECURSOS,DEP.: AGENCIA NACIONAL DE HIDROCARBUROS , PROCEDENCIA: BANCO UNION S.A., CHEQUE: 5248, FECHA DE EMISION:27/08/2018</t>
  </si>
  <si>
    <t>00099021001 DEPOSITO DE EFECTIVO, DEPOSITANTE: MARTIN YAHUASI MAMANI, CONCEPTO: POR COBRO INDEBIDO ACUERDO SENASIR, CUENTA DE DEPOSITO: CUENTA UNICA DEL TESORO</t>
  </si>
  <si>
    <t>00099021001 DEPOSITO DE EFECTIVO, DEPOSITANTE: PABLO ANTONIO SEJAS VELASCO, CONCEPTO: REPOSICION, CUENTA DE DEPOSITO: CUENTA UNICA DEL TESORO</t>
  </si>
  <si>
    <t>00099021001 DEPOSITO DE EFECTIVO, DEPOSITANTE: ALAN SVEN CARVAJAL SALINAS, CONCEPTO: DEVOLUCION DE VIATICOS AL EXTERIOR, CUENTA DE DEPOSITO: CUENTA UNICA DEL TESORO</t>
  </si>
  <si>
    <t>00099021001 DEPOSITO DE EFECTIVO, DEPOSITANTE: PEDRO DAMIAN DORADO LOPEZ, CONCEPTO: DEVOLUCION DE FONDOS EN AVANCE, CUENTA DE DEPOSITO: CUENTA UNICA DEL TESORO</t>
  </si>
  <si>
    <t>VENTA DE DIVISAS CON TRANSFERENCIA DE FONDOS A SOLICITUD DE ADMINISTRACION DE SERVICIOS PORTUARIOS BOLIVIA SEGUN SOLICITUD 5847 REF: H.R. 2961 - 2962 - ENVIO DE RECURSOS AL PUERTO DE ARICA POR GASTOS DE FUNCIONAMIENTO Y GATE OUT, CORRESPONDIENTE A LA REPOSICION DE AGOSTO/2018, SEGUN COMUNICACION INT LIB. 00594012001 ASP-B FONDO DE OPERACIONES</t>
  </si>
  <si>
    <t>VENTA DE DIVISAS CON TRANSFERENCIA DE FONDOS A SOLICITUD DE ORGANO ELECTORAL PLURINACIONAL SEGUN SOLICITUD 5839 REF: TRANSFERENCIA AL EXTERIOR POR CONCEPTO DE CAPACITACION EN LA UNIVERSIDAD THE GEORGE WASHINTON UNIVERSITY ESTADOS UNIDOS EN EL CURSO DE LA TECNOLOGIA EN LAS ELECCIONES SEGURIDAD, LIB. 00670012002 OEP-TRIBUNAL SUPREMO ELECTORAL - REGISTRO CIVIL M/N (6530)</t>
  </si>
  <si>
    <t>COBRO COSTOS DE PAPELERIA SEGUN TRANSFERENCIA DEL EXTERIOR POR ORDEN DE CONSULADO DE BOLIVIA EN VALENCIA LIB. 00010011102 MIN.RELACIONES EXTERIORES - GESTORIA CONSULAR LEY Nº 3108</t>
  </si>
  <si>
    <t>'COBRO DE'||UTILES DE ESCRITORIO POR EL COMPROBANTE CONTABLE NRO. 0931812 DE LA FECHA, SEGÚN CORREO ELECTRÓNICO DE YPFB DE F. 23/01/2018. DEBITO DE LA LIBRETA 00513022001 YPFB  OPERACIONES.</t>
  </si>
  <si>
    <t>'TRANSFERENCIA DE FONDOS||S/G. CITE: MEFP/VTCP/DGCP/UODP-790/2018 DE LA FECHA, DEL MIN.DE ECONOMIA Y FINANZAS PUBLICAS.(HRE-TSO-4748), PAGO BTS EXTRABURSATIL  VENCIMIENTO 6 DE SEPTIEMBRE DE 2018 D.S. N° 1121 DE 11 DE ENERO DE 2012. DEBITO DE LA LIBRETA N° 00099021001 TGN-RECURSOS ORDINARIOS MN.</t>
  </si>
  <si>
    <t>VENTA DE DIVISAS CON TRANSFERENCIA DE FONDOS A SOLICITUD DE MINISTERIO DE CULTURAS SEGUN SOLICITUD 5798 REF: PAGO POR ALQUILER DE ESPACIO EN FERIA INTERNACIONAL PAIS JAPON EN EL MARCO DE LA PROMOCION BOLIVIA MEJOR PAIS CULTURAL DEL MUNDO ORDEN DE SERVICIO NRO 1052 ESPECIFICACIONES TECNICAS Y DEMAS D LIB. 00099021001 TGN-RECURSOS ORDINARIOS (3987)</t>
  </si>
  <si>
    <t>VENTA DE DIVISAS CON TRANSFERENCIA DE FONDOS A SOLICITUD DE MINISTERIO DE CULTURAS SEGUN SOLICITUD 5798 REF: PAGO POR ALQUILER DE ESPACIO EN FERIA INTERNACIONAL PAIS JAPON EN EL MARCO DE LA PROMOCION BOLIVIA MEJOR PAIS CULTURAL DEL MUNDO ORDEN DE SERVICIO NRO 1052 ESPECIFICACIONES TECNICAS Y DEMAS D LIB. 00099021001 TGN-RECURSOS ORDINARIOS (3987) POR DIFERENCIAL CAMBIARIO</t>
  </si>
  <si>
    <t>'TRANSFERENCIA'||DE FONDOS DEL EXTERIOR POR DESEMBOLSO DEL BID SEGUN MENSAJES SWIFT N°12497-12484 (REM.EXT) DE LA FECHA REF.: ATN-AA-15036-BO REQ 0006 OPS0201839442A LIBRETA N°00030018018 MJTI-GOBIERNO ABIERTO AL SERVICIO DE LA CIUDADANIA</t>
  </si>
  <si>
    <t>'TRANSFERENCIA'||DE FONDOS DEL EXTERIOR POR DESEMBOLSO DEL BID SEGUN MENSAJES SWIFT N°12497-12484 (REM.EXT) DE LA FECHA REF.: ATN-AA-15036-BO REQ 0006 OPS0201839442A LIBRETA N°00030018018 MJTI-GOBIERNO ABIERTO AL SERVICIO DE LA CIUDADANIA REF.: UTILES DE ESCRITORIO</t>
  </si>
  <si>
    <t>||RESPUESTA A DEBITO DEL BANQUERO SG SWIFT NO.12507 DE LA FECHA REF: COBRO COMISION JPY 2,500.- POR TRANSFERENCIA DE JPY 2,592,000.- FECHA VALOR 05/09/2018 SG SOL. MIN.DE CULTURAS , PAGO ALQUILER ESPACIO FERIA INTERNAL. LIBRETA 00099021001 TGN-RECURSOS ORDINARIOS</t>
  </si>
  <si>
    <t>||RESPUESTA A DEBITO DEL BANQUERO SG SWIFT NO.12507 DE LA FECHA REF: COBRO COMISION JPY 2,500.- POR TRANSFERENCIA DE JPY 2,592,000.- FECHA VALOR 05/09/2018 SG SOL. MIN.DE CULTURAS , PAGO ALQUILER ESPACIO FERIA INTERNAL. CGO.LIBRETA 00099021001 TGN-RECURSOS ORDINARIOS (UTILES DE ESCRITORIO)</t>
  </si>
  <si>
    <t>00099021001 DEPOSITO DE EFECTIVO, DEPOSITANTE: JOSEFINA ESCALANTE SAUCEDO C.I. 5795546 TJA, CONCEPTO: DEVOLUCION DE VIATICOS, CUENTA DE DEPOSITO: CUENTA UNICA DEL TESORO</t>
  </si>
  <si>
    <t>00099021001 DEPOSITO DE EFECTIVO, DEPOSITANTE: JOSEFINA ESCALANTE SAUCEDO C.I. 5795546 TJA, CONCEPTO: DEVOLUCION PASAJES BS 695, CUENTA DE DEPOSITO: CUENTA UNICA DEL TESORO</t>
  </si>
  <si>
    <t>00373024103 DEPOSITO DE EFECTIVO, DEPOSITANTE: PROYECTO APOYO A LA CRIANZA DE OVINOS COLLANA BS, CONCEPTO: DEVOLUCION DE SOBREGIROS DE PROYECTO OVINO COLLANA PARTIDA 32100 PAPEL, CUENTA DE DEPOSITO: CUENTA UNICA DEL TESORO</t>
  </si>
  <si>
    <t>00099021001 DEPOSITO DE EFECTIVO, DEPOSITANTE: VICTORIA CARMEN RIVAR VDA DE COCHI, CONCEPTO: DEVOLUCION DE COBRO INDEBIDO POR NUEVAS NUPCIAS, CUENTA DE DEPOSITO: CUENTA UNICA DEL TESORO</t>
  </si>
  <si>
    <t>00099021001 DEPOSITO DE EFECTIVO, DEPOSITANTE: JOSE ENIO ALARCON SARAVIA, CONCEPTO: REVERSION HABERES DIAS NO TRABAJADOS CORRESPONDIENTE DEL MES DE ENERO 2018, CUENTA DE DEPOSITO: CUENTA UNICA DEL TESORO</t>
  </si>
  <si>
    <t>00099021001 DEPOSITO DE EFECTIVO, DEPOSITANTE: MINISTERIO DE TRABAJO, CONCEPTO: DEVOLUCION DE RECURSOS, CUENTA DE DEPOSITO: CUENTA UNICA DEL TESORO</t>
  </si>
  <si>
    <t>00020031101 DEPOSITO DE EFECTIVO, DEPOSITANTE: MARIA AGUSTINA LAURA SAENZ, CONCEPTO: REVERSION, CUENTA DE DEPOSITO: CUENTA UNICA DEL TESORO</t>
  </si>
  <si>
    <t>00086047004 DEPOSITO DE EFECTIVO, DEPOSITANTE: DIERCINA SALAZAR ESPINOZA, CONCEPTO: DEVOLUCION DE VIATICOS, CUENTA DE DEPOSITO: CUENTA UNICA DEL TESORO</t>
  </si>
  <si>
    <t>00099021001 DEPOSITO DE EFECTIVO, DEPOSITANTE: FABRICIO HERNAN LIMA SUAREZ, CONCEPTO: DEVOLUCION POR RETENCION DE HABERES POR LOS PERIODOS DE OCTUBRE 2017, CUENTA DE DEPOSITO: CUENTA UNICA DEL TESORO</t>
  </si>
  <si>
    <t>00047247002 DEPOSITO DE EFECTIVO, DEPOSITANTE: MDRTYT - EMPODERAR PAR II, CONCEPTO: DEVOLUCION FONDO ROTATIVO DE AGOSTO 2018 PR 1242 (253-40), CUENTA DE DEPOSITO: CUENTA UNICA DEL TESORO</t>
  </si>
  <si>
    <t>00047247002 DEPOSITO DE EFECTIVO, DEPOSITANTE: MDRYT - EMPODERAR- PAR II, CONCEPTO: DEVOLUCION FONDO ROTATIVO DE JULIO -2018 PR 969 (253-40), CUENTA DE DEPOSITO: CUENTA UNICA DEL TESORO</t>
  </si>
  <si>
    <t>00099021001 DEPOSITO DE EFECTIVO, DEPOSITANTE: LUCRECIA VELARDE VDA. FLORES, CONCEPTO: PARA DEPARTAMENTO DE SENASIR, CUENTA DE DEPOSITO: CUENTA UNICA DEL TESORO</t>
  </si>
  <si>
    <t>00099021001 DEPOSITO DE EFECTIVO, DEPOSITANTE: EMMA PAULINA MARIA DEL ROSARIO VALENZUELA AYALA, CONCEPTO: DEVOLUCION DE VIATICO POR UN DIA, CUENTA DE DEPOSITO: CUENTA UNICA DEL TESORO</t>
  </si>
  <si>
    <t>00099021001 DEPOSITO DE EFECTIVO, DEPOSITANTE: PABLO QUISPE URI, CONCEPTO: DEVOLUCION DE FONDOS DE AVANCE, CUENTA DE DEPOSITO: CUENTA UNICA DEL TESORO</t>
  </si>
  <si>
    <t>00086047004 DEPOSITO DE EFECTIVO, DEPOSITANTE: MANUEL QUISPE MAMANI, CONCEPTO: DEVOLUCION DE VIATICOS, CUENTA DE DEPOSITO: CUENTA UNICA DEL TESORO</t>
  </si>
  <si>
    <t>00086047004 DEPOSITO DE EFECTIVO, DEPOSITANTE: MANUEL  QUISPE MAMANI, CONCEPTO: DEVOLUCION DE VIATICOS, CUENTA DE DEPOSITO: CUENTA UNICA DEL TESORO</t>
  </si>
  <si>
    <t>00099021001 DEPOSITO DE EFECTIVO, DEPOSITANTE: CLAUDIA AYAVIRI CESPEDES, CONCEPTO: DEVOLUCION DE SUBSIDIOS PERCIBIDOS DE LACTANCIA Y NATALIDAD DE MAYO 2007 A ABRIL 2008, CUENTA DE DEPOSITO: CUENTA UNICA DEL TESORO</t>
  </si>
  <si>
    <t>00015011108 DEP.DE CHEQ.AJENOS,RET.DE CAM.,CONCEPTO: DEVOLUCION DE FONDOS,DEP.: MIN GOBIERNO , PROCEDENCIA: BANCO UNION S.A., CHEQUE: 51162, FECHA DE EMISION:04/09/2018</t>
  </si>
  <si>
    <t>00086011102 DEP.DE CHEQ.AJENOS,RET.DE CAM.,CONCEPTO: MULTAS POR CONTRAVERSIONES INTIRRAYMI,DEP.: MINISTERIO DE MEDIO AMBIENTE Y AGUA , PROCEDENCIA: BANCO UNION S.A., CHEQUE: 11081, FECHA DE EMISION:20/08/2018</t>
  </si>
  <si>
    <t>00670062001 DEP.DE CHEQ.AJENOS,RET.DE CAM.,CONCEPTO: POR DEVOLUCION DE VIATICOS DE LA DRA ANA MARIA GONZALES CERRO GRANDE,DEP.: TRIBUNAL ELECTORAL DEPARTAMENTAL DE ORURO , PROCEDENCIA: BANCO UNION S.A., CHEQUE: 2982, FECHA DE EMISION:30/08/2018</t>
  </si>
  <si>
    <t>00046021109 DEP.DE CHEQ.AJENOS,RET.DE CAM.,CONCEPTO: PAGO FINIQUITO POR INCUMPLIMIENTO,DEP.: CREDINFORM INTERNACIONAL S.A. , PROCEDENCIA: BANCO MERCANTIL SANTA CRUZ SA., CHEQUE: 115709, FECHA DE EMISION:05/09/2018</t>
  </si>
  <si>
    <t>VENTA DE DIVISAS CON TRANSFERENCIA DE FONDOS A SOLICITUD DE YACIMIENTOS DE LITIO BOLIVIANOS SEGUN SOLICITUD 5862 REF: SUSCRIPCION A PAGINA DE INFORMACION ESTADISTICA DE COMERCIO EXTERIOR VERITRADE. LIB. 00597019202 YLB-DES. INT. SALMUERA SALAR DE UYUNI PLANTA INDUSTRIAL</t>
  </si>
  <si>
    <t>A:00373024105 DESEMBOLSO DE RECURSOS AL FONDO DE DESARROLLO INDÍGENA PARA PROGRAMAS Y/O PROYECTOS DE LOS GOBIERNOS AUTÓNOMOS MUNICIPALES S/G NOTA DE SOLICITUD CITE: FDI/DGE/EXT/Nº 397/2018, E INFORME MEFP/VTCP/DGPOT/UPCFTGN/INF/Nº103/2018. HR. 6-25966-R.</t>
  </si>
  <si>
    <t>NUMERO DE LIBRETA CUT: 00030018017 OPERACIÓN E18 TRANSFERENCIA DEL SISTEMA FINANCIERO POR CUENTA DE TERCEROS A LA CUT PARA ABONO DE LA CUENTA CUT N°3987069001 LIBRETA 00030018017 DE MINISTERIO DE JUSTICIA Y TRANSPARENCIA INSTITUCIONAL A SOLICITUD DE DEUTSCHE GESELLSCHAFT FUR INTERNATIONALE ZUSAMM</t>
  </si>
  <si>
    <t>||REGULARIZACIÓN DE NUESTRA OPERACIÓN NRO. 0931836 DE F. 05/09/18 EN ATENCIÓN A CORREO ELECTRÓNICO DEL INIAF DE LA FECHA. LIBR.00222018014 INIAF-CIMMYT PLATAFORMA DE FENOTIPADO EN CAMPO PARA PYRICULARIA;P/CTA.CIMMYT.</t>
  </si>
  <si>
    <t>'TRANSFERENCIA DE FONDOS||S/G. CITE: MEFP/VTCP/DGCP/UODP-800/2018 DE LA FECHA, DEL MIN.DE ECONOMIA Y FINANZAS PUBLICAS.(HRE-TSO-4759), PAGO BTS EXTRABURSATIL  VENCIMIENTO 7 DE SEPTIEMBRE DE 2018 D.S. N° 1121 DE 11 DE ENERO DE 2012. DEBITO DE LA LIBRETA N° 00099021001 TGN-RECURSOS ORDINARIOS MN.</t>
  </si>
  <si>
    <t>||COBRO COMISION AL TGN. POR ADMINISTRACION DE VALORES PUBLICOS "C" POR AGOSTO/2018 SEGUN NOTA MEFP/VTCP/DGCP/UODP-801/2018 DE F.05/09/2018 DEL MINISTERIO DE ECONOMIA Y FIN. PUBLICAS.LIB:N°00099021001. LIBRETA N°00099021001</t>
  </si>
  <si>
    <t>00099021001 DEPOSITO DE EFECTIVO, DEPOSITANTE: MAIDA LUZ ZENTENO RAMOS, CONCEPTO: DEVOLUCION DE SALDOS NO EJECUTADOS, CUENTA DE DEPOSITO: CUENTA UNICA DEL TESORO</t>
  </si>
  <si>
    <t>00099021001 DEPOSITO DE EFECTIVO, DEPOSITANTE: PAOLA RIVERO-ASFI, CONCEPTO: DEVOLUCION VIATICOS, CUENTA DE DEPOSITO: CUENTA UNICA DEL TESORO</t>
  </si>
  <si>
    <t>00099021001 DEPOSITO DE EFECTIVO, DEPOSITANTE: ANA BELEN ZAMBRANA PEÑARANDA, CONCEPTO: DEVOLUCION DE RECURSOS POR PAGO DE REFRIGERIO EN DEMASIA, CUENTA DE DEPOSITO: CUENTA UNICA DEL TESORO</t>
  </si>
  <si>
    <t>00047297001 DEPOSITO DE EFECTIVO, DEPOSITANTE: ESTHER DELFINA QUISPE MAMANI, CONCEPTO: DEVOLUCION POR RETENCION DE IMPUESTOS IT-IUE DE GASTOS DE ALIMENTACION-SERV. MANUALES, CUENTA DE DEPOSITO: CUENTA UNICA DEL TESORO</t>
  </si>
  <si>
    <t>00047297001 DEPOSITO DE EFECTIVO, DEPOSITANTE: ESTHER DELFINA QUISPE MAMANI, CONCEPTO: DEVOLUCION DE SALDOS NO EJECUTADOS-SERV. MANUALES Y GASTOS POR ALIMENTACION, CUENTA DE DEPOSITO: CUENTA UNICA DEL TESORO</t>
  </si>
  <si>
    <t>00099021001 DEPOSITO DE EFECTIVO, DEPOSITANTE: DANIEL SANTALLA TORREZ, CONCEPTO: CONVENIO DE PAGO REG. LA PAZ Nº 006/2018 SISTEMAS DE REPARTO BOBLE PERCEPCION, CUENTA DE DEPOSITO: CUENTA UNICA DEL TESORO</t>
  </si>
  <si>
    <t>00035031101 DEP.DE CHEQ.AJENOS,RET.DE CAM.,CONCEPTO: ALQUILER SALON JALLALLA Y AUDITORIO ILLIMANI EVENTO GRADUACION DE LA CARRERA TEC. MEDIO ENFERMERIA,DEP.: UNIDAD DE COORDINACION DE PROGRAMAS Y PROYECTOS</t>
  </si>
  <si>
    <t>00099021001 DEP.DE CHEQ.AJENOS,RET.DE CAM.,CONCEPTO: ANTELO JUANA GLADYS GARCIA DE,DEP.: BANCO UNION SA , PROCEDENCIA: BANCO UNION S.A., CHEQUE: 158144, FECHA DE EMISION:07/09/2018</t>
  </si>
  <si>
    <t>00046181101 DEP.DE CHEQ.AJENOS,RET.DE CAM.,CONCEPTO: REVERSION DE FONDOS,DEP.: MINISTERIO DE SALUD , PROCEDENCIA: BANCO UNION S.A., CHEQUE: 28415, FECHA DE EMISION:16/08/2018</t>
  </si>
  <si>
    <t>00526012001 DEP.DE CHEQ.AJENOS,RET.DE CAM.,CONCEPTO: DEP POR DESCUENTO EN PLANILLAS VIA RRHH-VIATICOS NO DESCARGADOS SR PIÑACOBO,DEP.: BOLIVIA TV , PROCEDENCIA: BANCO UNION S.A., CHEQUE: 16258, FECHA DE EMISION:06/09/2018</t>
  </si>
  <si>
    <t>00099021001 DEP.DE CHEQ.AJENOS,RET.DE CAM.,CONCEPTO: DEV. DEPÒSITOS POR REPOSICION DE CREDENCIALES A FUNCIONARIOS DEL MINCOM,DEP.: MINISTERIO DE COMUNICACION , PROCEDENCIA: BANCO UNION S.A., CHEQUE: 9698, FECHA DE EMISION:05/09/2018</t>
  </si>
  <si>
    <t>00099021001 DEPOSITO DE EFECTIVO, DEPOSITANTE: TOMAS AQUINO FLORES MARCA, CONCEPTO: DEVOLUCION DE RECUPERACION EXTRA JUDICIAL, CUENTA DE DEPOSITO: CUENTA UNICA DEL TESORO</t>
  </si>
  <si>
    <t>00099021001 DEPOSITO DE EFECTIVO, DEPOSITANTE: JORGE PAZ CHAVEZ SALAZAR, CONCEPTO: DEVOLUCION DOBLE PERCEPCION, CUENTA DE DEPOSITO: CUENTA UNICA DEL TESORO</t>
  </si>
  <si>
    <t>TRANSFERENCIA RECIBIDA DEL EXTERIOR SEGÚN MENSAJES SWIFT Nos. 12648-12635 (REM.EXT.) DE FECHA 07-09-2018 POR DESEMBOLSO DE CAF PRÉSTAMO CFA009272 PROY.CARR.DOBLE VÍA SC-WARNES SOLICITUD DE DESEMBOLSO NRO. 18 LIBRETA N° 00291012002 ABC-RECURSOS PROPIOS REF.: UTILES DE ESCRITORIO</t>
  </si>
  <si>
    <t>TRANSFERENCIA RECIBIDA DEL EXTERIOR SEGÚN MENSAJES SWIFT Nos. 12651-12638 (REM.EXT.) DE FECHA 07-09-2018 POR DESEMBOLSO DE CAF PRÉSTAMO CFA009277 CONST.CARR.SAN BORJA-S.IGNACIO SOLICITUD DE DESEMBOLSO NRO. 8 LIBRETA N° 00291012002 ABC-RECURSOS PROPIOS REF.: UTILES DE ESCRITORIO</t>
  </si>
  <si>
    <t>VENTA DE DIVISAS CON TRANSFERENCIA DE FONDOS A SOLICITUD DE MINISTERIO DE EDUCACION SEGUN SOLICITUD 5870 REF: TRASPASO PARA CIEF UNIVERSITE DE BOURGOGNE (ADRIAN TABOADA OROZCO) EQUIVALENTES 865,99 USD LIB. 00099021001 TGN-RECURSOS ORDINARIOS (3987) POR DIFERENCIAL CAMBIARIO</t>
  </si>
  <si>
    <t>VENTA DE DIVISAS CON TRANSFERENCIA DE FONDOS A SOLICITUD DE MINISTERIO DE EDUCACION SEGUN SOLICITUD 5870 REF: TRASPASO PARA CIEF UNIVERSITE DE BOURGOGNE (ADRIAN TABOADA OROZCO) EQUIVALENTES 865,99 USD LIB. 00099021001 TGN-RECURSOS ORDINARIOS (3987)</t>
  </si>
  <si>
    <t>A:00099021001 A requerimiento de la Unidad de Administración e Información Salarial (UAIS), con nota interna CITE: MEFP/VTCP/DGPOT/UAIS/N° 5031/2018, en la cual solicita la reversión definitiva de las boletas de pago solicitado por el SENASIR, consignada en el Comprobante de Pago N° 71662, H.R. 6-25551-R/4541</t>
  </si>
  <si>
    <t>NUMERO DE LIBRETA CUT: 00099021001 OPERACIÓN E18 TRANSFERENCIA DEL SISTEMA FINANCIERO POR CUENTA DE TERCEROS A LA CUT PAGO ADELANTADO PRA -RP AGOSTO 2018 AFP FUTURO DE BOLIVA SA</t>
  </si>
  <si>
    <t>NUMERO DE LIBRETA CUT: 00099021001 OPERACIÓN E18 TRANSFERENCIA DEL SISTEMA FINANCIERO POR CUENTA DE TERCEROS A LA CUT PAGO INDEBIDO RP AGOSTO 2018 AFP FUTURO DE BOLIVA SA</t>
  </si>
  <si>
    <t>||TRANSFERENCIA DE FONDOS S/G. FORMULARIO, CITE' BUN496/18 DE LA FECHA. (HRE-TSO-4790). DEVOLUCIÓN DE SALDOS DE RECURSOS OTORGADOS A TRAVÉS DEL MMAYA CONCILIADOS DE ACUERDO A DICTAMEN DE AUDITOR INDEPENDIENTE. A SOLICITUD G.A.M. TOMINA; LIBRETA 00086014407 MMAYA-BS-PLAN NACIONAL DE CUENCAS PROYECTOS.</t>
  </si>
  <si>
    <t>'TRANSFERENCIA DE FONDOS||S/G. CITE: MEFP/VTCP/DGCP/UODP-802/2018 DE LA FECHA, DEL MIN.DE ECONOMIA Y FINANZAS PUBLICAS.(HRE-TSO-4783),PAGO BTS EXTRABURSATIL  VENCIMIENTO 9 Y 10 DE SEPTIEMBRE DE 2018 D.S. N° 1121 DE 11 DE ENERO DE 2012. DEBITO DE LA LIBRETA N° 00099021001 TGN-RECURSOS ORDINARIOS MN.</t>
  </si>
  <si>
    <t>COBRO COSTOS DE PAPELERIA SEGUN TRANSFERENCIA DEL EXTERIOR POR ORDEN DE CONSULADO DE BOLIVIA EN ANTOFAGASTA LIB. 00010011102 MIN.RELACIONES EXTERIORES - GESTORIA CONSULAR LEY Nº 3108</t>
  </si>
  <si>
    <t>COBRO COSTOS DE PAPELERIA SEGUN TRANSFERENCIA DEL EXTERIOR POR ORDEN DE YPF EXPLORACION Y PRODUCCION DE HIDROCARBUROS DE BOLIVIA S.A. LIB. 00513012007 YPFB - RECURSOS NACIONALIZACIÓN</t>
  </si>
  <si>
    <t>'COBRO DE'||UTILES DE ESCRITORIO POR EL COMPROBANTE CONTABLE NRO. 0932009 DE LA FECHA, SEGÚN CORREO ELECTRÓNICO DE YPFB DE F. 23/01/2018. DEBITO DE LA LIBRETA 00513022001 YPFB  OPERACIONES.</t>
  </si>
  <si>
    <t>REVERSION DE COMPROBANTE NO.G-0829284 DE LA FECHA, DEBIDO A QUE NO SALIO EL MJE.SWIFT DE TRANSFERENCIA REF:MIN.DE EDUCACION A FAVOR DE CIEF UNIVERSITE DE BOURGOGNE. LIB.00099021001 TGN-RECURSOS ORDINARIOS(3987)</t>
  </si>
  <si>
    <t>00099021001 DEPOSITO DE EFECTIVO, DEPOSITANTE: WILFREDO PALACIOS NOGALES, CONCEPTO: DEVOLUCION POR DOBLE PERCEPCION, CUENTA DE DEPOSITO: CUENTA UNICA DEL TESORO</t>
  </si>
  <si>
    <t>00597019201 DEPOSITO DE EFECTIVO, DEPOSITANTE: LUIS ORLANDO FLORES VARGAS, CONCEPTO: DEPÓSITO SALDO DE CUENTA, CUENTA DE DEPOSITO: CUENTA UNICA DEL TESORO</t>
  </si>
  <si>
    <t>00099021001 DEPOSITO DE EFECTIVO, DEPOSITANTE: NOMBRE DEL CUENTADANTE, CONCEPTO: REVERSION HABERES DIAS NO TRABAJADOS CORRESPONDIENTE AL MES DE MARZO DE 2018, CUENTA DE DEPOSITO: CUENTA UNICA DEL TESORO</t>
  </si>
  <si>
    <t>00099021001 DEPOSITO DE EFECTIVO, DEPOSITANTE: BLANCA PAMELA ASUDO ANTEZANA, CONCEPTO: DOBLE PERCEPCION, CUENTA DE DEPOSITO: CUENTA UNICA DEL TESORO</t>
  </si>
  <si>
    <t>00099021001 DEPOSITO DE EFECTIVO, DEPOSITANTE: LOURDES ELIZABETH JIMENEZ DE PALACIOS, CONCEPTO: DEVOLUCION DE DEUDA, CUENTA DE DEPOSITO: CUENTA UNICA DEL TESORO</t>
  </si>
  <si>
    <t>00099021001 DEPOSITO DE EFECTIVO, DEPOSITANTE: MAYRA BRISEIDA MONTERO CASTILLO, CONCEPTO: DEVOLUCION VIATICOS 3 VIAJES GESTION 2008 : TARIJA / BUENOS AIRES  MONTEVIDEO, CUENTA DE DEPOSITO: CUENTA UNICA DEL TESORO</t>
  </si>
  <si>
    <t>00373024103 DEPOSITO DE EFECTIVO, DEPOSITANTE: MAURICIO HUALLPA QUINAJO, CONCEPTO: DEVOLUCION DE SALDO PROY. MEJORAMIENTO GANADO VACUNO EN LA COMUNIDAD MUNCAÑA, CUENTA DE DEPOSITO: CUENTA UNICA DEL TESORO</t>
  </si>
  <si>
    <t>00099021001 DEPOSITO DE EFECTIVO, DEPOSITANTE: JUAN ROBERTO ALBARRACIN PEREZ, CONCEPTO: DOBLE PERCEPCION, CUENTA DE DEPOSITO: CUENTA UNICA DEL TESORO</t>
  </si>
  <si>
    <t>00099021001 DEPOSITO DE EFECTIVO, DEPOSITANTE: COMITE NACIONAL DE LA PERSONA CON DISCAPACIDAD, CONCEPTO: PRIMER DEP POR FALTANTES EN INVENTARIO DE MATERIALES Y SUMINISTROS CORRESPONDIENTE A LA GESTION 2016, CUENTA DE DEPOSITO: CUENTA UNICA DEL TESORO</t>
  </si>
  <si>
    <t>00099021001 DEPOSITO DE EFECTIVO, DEPOSITANTE: RITA P. JIMENEZ HUANCOLLO, CONCEPTO: COBRO INDEBIDO POR NUEVAS NUPCIAS, CUENTA DE DEPOSITO: CUENTA UNICA DEL TESORO</t>
  </si>
  <si>
    <t>00099021001 DEPOSITO DE EFECTIVO, DEPOSITANTE: ALBERTO MANSILLA POZO, CONCEPTO: DEVOLUCION EXCEDENTE, CUENTA DE DEPOSITO: CUENTA UNICA DEL TESORO</t>
  </si>
  <si>
    <t>00070011102 DEP.DE CHEQ.AJENOS,RET.DE CAM.,CONCEPTO: DESC. A FUNCIONARIOS DEL MTEPS POR INCUMPLIMIENTO A REGLAMENTO DE PASAJES Y VIATICOS MES JUNIO/18,DEP.: MINISTERIO DE TRABAJO , PROCEDENCIA: BANCO UNION S.A., CHEQUE: 8832, FECHA DE EMISION:06/09/2018</t>
  </si>
  <si>
    <t>00099021001 DEP.DE CHEQ.AJENOS,RET.DE CAM.,CONCEPTO: ARNEZ TERRAZAS RAUL OSVALDO,DEP.: BANCO UNION S.A. , PROCEDENCIA: BANCO UNION S.A., CHEQUE: 158147, FECHA DE EMISION:10/09/2018</t>
  </si>
  <si>
    <t>00099021001 DEP.DE CHEQ.AJENOS,RET.DE CAM.,CONCEPTO: CHOQUEVILLCA CRUZ ELIAS,DEP.: BANCO UNION S.A. , PROCEDENCIA: BANCO UNION S.A., CHEQUE: 158146, FECHA DE EMISION:10/09/2018</t>
  </si>
  <si>
    <t>00099021001 DEP.DE CHEQ.AJENOS,RET.DE CAM.,CONCEPTO: HERRERA BELVI HURTADO RODRIGUEZ DE,DEP.: BANCO UNION S.A. , PROCEDENCIA: BANCO UNION S.A., CHEQUE: 158145, FECHA DE EMISION:10/09/2018</t>
  </si>
  <si>
    <t>00099021001 DEP.DE CHEQ.AJENOS,RET.DE CAM.,CONCEPTO: HERRERA BELVI HURTADO RODRIGUEZ DE,DEP.: BANCO UNION S.A. , PROCEDENCIA: BANCO UNION S.A., CHEQUE: 158150, FECHA DE EMISION:10/09/2018</t>
  </si>
  <si>
    <t>00099024113 DEP.DE CHEQ.AJENOS,RET.DE CAM.,CONCEPTO: MULTA PROY.CONST.COLISEO MULTIFUNCIONAL DEL AYLLU ORIGINARIO HAMPATURI EMP.CONST.MEJAL,DEP.: MINISTERIO DE LA PRESIDENCIA - UPRE , PROCEDENCIA: BANCO UNION S.A., CHEQUE: 728, FECHA DE EMISION:05/09/2018</t>
  </si>
  <si>
    <t>00099021001 DEP.DE CHEQ.AJENOS,RET.DE CAM.,CONCEPTO: DEVOLUCION DE SALDOS NO EJECUTADOS,DEP.: PROGRAMA NACIONAL DE POST ALFABETIZACION , PROCEDENCIA: BANCO UNION S.A., CHEQUE: 5640, FECHA DE EMISION:07/09/2018</t>
  </si>
  <si>
    <t>00099021001 DEPOSITO DE EFECTIVO, DEPOSITANTE: ALICIA GONZALES GARCIA SENASIR, CONCEPTO: DEVOLUCION POR DOBLE PERCEPCION, CUENTA DE DEPOSITO: CUENTA UNICA DEL TESORO</t>
  </si>
  <si>
    <t>00099021001 DEPOSITO DE EFECTIVO, DEPOSITANTE: MARIO VISCARRA MAMANI, CONCEPTO: DOBLE PERCEPCION, CUENTA DE DEPOSITO: CUENTA UNICA DEL TESORO</t>
  </si>
  <si>
    <t>00099021001 DEPOSITO DE EFECTIVO, DEPOSITANTE: OTILIA H. CONDORI CUNO, CONCEPTO: IMPORTE POR COBRO INDEBIDO DE LOLA  CELESTINA CUNO CANASA (QEPD), CUENTA DE DEPOSITO: CUENTA UNICA DEL TESORO</t>
  </si>
  <si>
    <t>00099021001 DEPOSITO DE EFECTIVO, DEPOSITANTE: ALEJANDRO AGUILAR LIMACHI, CONCEPTO: DOBLE PERCEPCION, CUENTA DE DEPOSITO: CUENTA UNICA DEL TESORO</t>
  </si>
  <si>
    <t>VENTA DE DIVISAS CON TRANSFERENCIA DE FONDOS A SOLICITUD DE ADMINISTRACION DE SERVICIOS PORTUARIOS BOLIVIA SEGUN SOLICITUD 5873 REF: H.R. 2869 - PAGO DE FACTURAS A ENAPU EN EL PUERTO DE ILO POR USO DE MUELLE, TRANSFERENCIA Y MANIPULEO DE CARGA, SEGUN INFORME ASP-B/DOP-UAP/INF-90/2018 Y DEMAS DOCUMNT LIB. 00594012001 ASP-B FONDO DE OPERACIONES</t>
  </si>
  <si>
    <t>||TRANSFERENCIA A LA CUENTA UNICA DEL TESORO IMPORTES RETENIDOS A WALTER ABRAHAM PEREZ ALANDIA Y JULIO HUMEREZ QUIROZ POR REMUNERACION MAXIMA CORRESPONDIENTE AL MES DE AGOSTO/2018 - LIBRETA N° 00990201001, SEGUN DOCUMENTOS ADJUNTOS Y "ROC" N° 1394/2018 DEL DCR. TRANS. POR REMUNERACION MAXIMA DE WALTER ABRAHAM PEREZ ALANDIA - AGOSTO/2018 LIBRETA N° 00990201001</t>
  </si>
  <si>
    <t>||TRANSFERENCIA A LA CUENTA UNICA DEL TESORO IMPORTES RETENIDOS A WALTER ABRAHAM PEREZ ALANDIA Y JULIO HUMEREZ QUIROZ POR REMUNERACION MAXIMA CORRESPONDIENTE AL MES DE AGOSTO/2018 - LIBRETA N° 00990201001, SEGUN DOCUMENTOS ADJUNTOS Y "ROC" N° 1394/2018 DEL DCR. TRANS. POR REMUNERACION MAXIMA DE JULIO HUMEREZ QUIROZ - AGOSTO/2018 LIBRETA N° 00990201001</t>
  </si>
  <si>
    <t>COBRO DE COMISIONES AL MEFP LIBRETA 00099021001 TGN-RECURSOS ORDINARIOS MN-CUT (3987) POR PAGO PRESTAMO ICO 0102000036.0 HOSPITAL SAN JUAN DE VCTO. 10-09-2018 DEL GOBIERNO AUTONOMO MUNICIPAL DE TARIJA.</t>
  </si>
  <si>
    <t>COBRO COSTOS DE PAPELERIA SEGUN TRANSFERENCIA DEL EXTERIOR POR ORDEN DE PETROLEO BRASILEIRO S/A REF.: INV EXB-GAS-23018 LIB. 00513012007 YPFB - RECURSOS NACIONALIZACIÓN</t>
  </si>
  <si>
    <t>COBRO COSTOS DE PAPELERIA SEGUN TRANSFERENCIA DEL EXTERIOR POR ORDEN DE PETROLEO BRASILEIRO S.A. PETROBRAS REF:INV GC-T-20918 LIB. 00513012007 YPFB - RECURSOS NACIONALIZACIÓN</t>
  </si>
  <si>
    <t>NUMERO DE LIBRETA CUT: 00099021001 OPERACIÓN E18 TRANSFERENCIA DEL SISTEMA FINANCIERO POR CUENTA DE TERCEROS A LA CUT Pago correspondiente a Agosto 2018 Libreta Nro 00099021001 TGN Recursos Ordinarios</t>
  </si>
  <si>
    <t>00597019202 DEPOSITO DE EFECTIVO, DEPOSITANTE: MAX ERNESTO ALVARADO VALDIVIA, CONCEPTO: REPOSICION BOTELLONES DE OXIGENO, CUENTA DE DEPOSITO: CUENTA UNICA DEL TESORO</t>
  </si>
  <si>
    <t>00099021001 DEPOSITO DE EFECTIVO, DEPOSITANTE: ARRASCAYTA ROCHA LUIS LUCIO, CONCEPTO: POR DEVOLUCION DE VIATICOS, CUENTA DE DEPOSITO: CUENTA UNICA DEL TESORO</t>
  </si>
  <si>
    <t>00046024204 DEPOSITO DE EFECTIVO, DEPOSITANTE: PROG MALARIA, CONCEPTO: REVERSION PROG MALARIA, CUENTA DE DEPOSITO: CUENTA UNICA DEL TESORO</t>
  </si>
  <si>
    <t>00099021001 DEPOSITO DE EFECTIVO, DEPOSITANTE: LAUREANA QUISPE VDA DE CANAVIRI, CONCEPTO: COBRO INDEVIDO DE SEPTIEMBRE DE 2018, CUENTA DE DEPOSITO: CUENTA UNICA DEL TESORO</t>
  </si>
  <si>
    <t>00086084202 DEPOSITO DE EFECTIVO, DEPOSITANTE: GUSTAVO UZQUIANO ESPINOZA, CONCEPTO: DEVOLUCION DE FONDOS EN AVANCE COMBUSTIBLE Y LUBRICANTES PARA CONSUMO, CUENTA DE DEPOSITO: CUENTA UNICA DEL TESORO</t>
  </si>
  <si>
    <t>00099021001 DEPOSITO DE EFECTIVO, DEPOSITANTE: ZENON MAQUERA CORI, CONCEPTO: DOBLE PERCEPCION, CUENTA DE DEPOSITO: CUENTA UNICA DEL TESORO</t>
  </si>
  <si>
    <t>00099021001 DEPOSITO DE EFECTIVO, DEPOSITANTE: SAMUEL MALDONADO CUELLAR, CONCEPTO: COBRO DE DOBLE PERCEPCION, CUENTA DE DEPOSITO: CUENTA UNICA DEL TESORO</t>
  </si>
  <si>
    <t>00099021001 DEPOSITO DE EFECTIVO, DEPOSITANTE: ALEX ALFARO LUJAN, CONCEPTO: DEVOLUCION DEL BENEFICIO COLATERAL DE ASIGNACION AL CARGO, CUENTA DE DEPOSITO: CUENTA UNICA DEL TESORO</t>
  </si>
  <si>
    <t>00099021001 DEPOSITO DE EFECTIVO, DEPOSITANTE: JUAN ROBERTO ALBARRACIN PEREZ, CONCEPTO: DEVOLUCION POR DOBLE PERCEPCION, CUENTA DE DEPOSITO: CUENTA UNICA DEL TESORO</t>
  </si>
  <si>
    <t>00047297001 DEPOSITO DE EFECTIVO, DEPOSITANTE: ESTHER DELFINA QUISPE MAMANI, CONCEPTO: DEV. DE SALDOS NO EJECUTADOS (ERROR DE DEPÓSITO EN COMPROBANTE DE TESORERIA NRO MOV 1658861), CUENTA DE DEPOSITO: CUENTA UNICA DEL TESORO</t>
  </si>
  <si>
    <t>00099021001 DEPOSITO DE EFECTIVO, DEPOSITANTE: ASCENCIO HUAYTA ALVAREZ, CONCEPTO: DOBLE PERCEPCION, CUENTA DE DEPOSITO: CUENTA UNICA DEL TESORO</t>
  </si>
  <si>
    <t>A:00373024105 DESEMBOLSO AL FONDO DE DESARROLLO INDÍGENA PARA PROGRAMAS Y/O PROYECTOS DE LOS GOBIERNOS AUTONOMOS MUNICIPALES DEL DEPARTAMENTO DE COCHABAMBA S/G NOTAS CITE: FDI/DGE/EXT/Nº410 Y 411/2018 E INFORME MEFP/VTCP/DGPOT/UPCFTG/INF/N° 106/2018. HR 6-27069-R; 6-27070-R.</t>
  </si>
  <si>
    <t>||RESPUESTA A DEBITO DEL BANQUERO SG MJE.SWIFT NO. 12783 DE LA FECHA REF:COBRO COMIS.POR TRANSFERENCIA JPY 2,500.-.POR TRANSFERENCIA DE JPY 2.592.000.- FECHA VALOR 05/09/2018 SG SOL MIN.DE CULTURAS, PAGO ALQUILER ESPACIO FERIA INTERNAL. LIBRETA 00099021001 TGN-RECURSOS ORDINARIOS</t>
  </si>
  <si>
    <t>||RESPUESTA A DEBITO DEL BANQUERO SG MJE.SWIFT NO. 12783 DE LA FECHA REF:COBRO COMIS.POR TRANSFERENCIA JPY 2,500.-.POR TRANSFERENCIA DE JPY 2.592.000.- FECHA VALOR 05/09/2018 SG SOL MIN.DE CULTURAS, PAGO ALQUILER ESPACIO FERIA INTERNAL. CGO.LIBRETA 00099021001 TGN-RECURSOS ORDINARIOS (UTILES DE ESCRITORIO)</t>
  </si>
  <si>
    <t>||REGISTRO COBRO COMISION EMISION CARTA DE CREDITO STANDBY BS220 Y EMISION CBTE. CONTABLE BS50.- REF.: GC0226718000349 (BCB: SB-R-2018-18) A/F YACIMIENTOS DE LITIO BOLIVIANOS S/G NOTA YLB-GEE:974/2018 LIB. 00597019202 YLB-DES.INT. SALMUERA SALAR DE UYUNI PLANTA INDUSTRIAL REF.: COM. AVISO EMISION SB</t>
  </si>
  <si>
    <t>'COBRO DE'||ÚTILES DE ESCRITORIO POR EL COMPROBANTE NRO.0932456 DE LA FECHA S/G. CORREO ELECTRÓNICO DE YPFB DE F. 23.01.2018 DEBITO DE LA LIBRETA 00513022001 YPFB  OPERACIONES</t>
  </si>
  <si>
    <t>PROVISION DE FONDOS A SOLICITUD DE YACIMIENTOS PETROLIFEROS FISCALES BOLIVIANOS SEGUN SOLICITUD YPFB-0227-2018 REF: PAGO A YPFB TRANSPORTE SA JULIO 2018 POR SERVICIO DE TRANSPORTE GN LINEA 12 LIB. 00513012007 YPFB - RECURSOS NACIONALIZACIÓN</t>
  </si>
  <si>
    <t>COBRO COSTOS DE PAPELERIA SEGUN TRANSFERENCIA DEL EXTERIOR POR ORDEN DE HERCO COMBUSTIBLES S A (LIMA PERU) REF.: CONTRATO DE CONDENSADO DE GAS EMBARQUE LIB. 00513062001 YPFB-OPERACIONES PLANTA DE SEPARACION DE LIQUIDOS RIO GRANDE</t>
  </si>
  <si>
    <t>00099021001 DEPOSITO DE EFECTIVO, DEPOSITANTE: ASCENCIO PARRA SONABI, CONCEPTO: PAGO POR DOBLE PERCEPCION, CUENTA DE DEPOSITO: CUENTA UNICA DEL TESORO</t>
  </si>
  <si>
    <t>00099021001 DEPOSITO DE EFECTIVO, DEPOSITANTE: ADALID MONJE ARAUCO DEL VILLAR, CONCEPTO: DEVOLUCION SUELDO  ADALID MONJE ARAUCO DEL VILLAR, CUENTA DE DEPOSITO: CUENTA UNICA DEL TESORO</t>
  </si>
  <si>
    <t>00099021001 DEPOSITO DE EFECTIVO, DEPOSITANTE: MIN DE DEPORTES-ERICK MANUEL VALENCIA CORONEL, CONCEPTO: DEVOLUCION DE FONDOS NO UTILIZADOS, CUENTA DE DEPOSITO: CUENTA UNICA DEL TESORO</t>
  </si>
  <si>
    <t>00081014202 DEPOSITO DE EFECTIVO, DEPOSITANTE: GUSTAVO LEANDRO POZO VARGAS, CONCEPTO: DEVOLUCION DE VIATICOS NO UTILIZADOS, CUENTA DE DEPOSITO: CUENTA UNICA DEL TESORO</t>
  </si>
  <si>
    <t>00099021001 DEPOSITO DE EFECTIVO, DEPOSITANTE: SANTIAGO CONDORI MAMANI, CONCEPTO: PAGO DE DEVOLUCION DE PAGO UNICO, CUENTA DE DEPOSITO: CUENTA UNICA DEL TESORO</t>
  </si>
  <si>
    <t>00099021001 DEPOSITO DE EFECTIVO, DEPOSITANTE: FATIMA YANDIRA RUEDA SAAVEDRA, CONCEPTO: PREVENTIVO 1460, CUENTA DE DEPOSITO: CUENTA UNICA DEL TESORO</t>
  </si>
  <si>
    <t>00099021001 DEPOSITO DE EFECTIVO, DEPOSITANTE: INGRID VALERIA RODRIGUEZ SOLARES, CONCEPTO: DEVOLUCION DE SALDOS  C-31 - 1767, CUENTA DE DEPOSITO: CUENTA UNICA DEL TESORO</t>
  </si>
  <si>
    <t>00099021001 DEPOSITO DE EFECTIVO, DEPOSITANTE: ELIOT YUJRA LIMACHI, CONCEPTO: DEVOLUCION SALDOS DE FONDOS EN AVANCE, CUENTA DE DEPOSITO: CUENTA UNICA DEL TESORO</t>
  </si>
  <si>
    <t>00086088704 DEPOSITO DE EFECTIVO, DEPOSITANTE: JUAN CARLOS SORIA MERUVIA, CONCEPTO: DEVOLUCION DE PASAJES PROY APOYO A LA PRODUCCION DE PLANTINES Y MANTENIMIENTO DE PLANTACIONES FOREST, CUENTA DE DEPOSITO: CUENTA UNICA DEL TESORO</t>
  </si>
  <si>
    <t>00016071101 DEPOSITO DE EFECTIVO, DEPOSITANTE: PALMIRA ROJAS MENDOZA, CONCEPTO: FONDOS NO EJECUTADOS, CUENTA DE DEPOSITO: CUENTA UNICA DEL TESORO</t>
  </si>
  <si>
    <t>00099021001 DEPOSITO DE EFECTIVO, DEPOSITANTE: NANCY ROSARIO BARRIGA VALDA, CONCEPTO: DOBLE PERCEPCION, CUENTA DE DEPOSITO: CUENTA UNICA DEL TESORO</t>
  </si>
  <si>
    <t>00086014407 DEPOSITO DE EFECTIVO, DEPOSITANTE:  G.A.M. DEL EL VILLAR, CONCEPTO: DEVOLUCION DE RECURSOS QUE NO FUERON EJECUTADOS, CUENTA DE DEPOSITO: CUENTA UNICA DEL TESORO</t>
  </si>
  <si>
    <t>00099021001 DEPOSITO DE EFECTIVO, DEPOSITANTE: SERVICIO DEPARTAMENTAL DE RIEGO LA PAZ, CONCEPTO: REEMBOLSO POR CONSUMO DE GASOLINA, CUENTA DE DEPOSITO: CUENTA UNICA DEL TESORO</t>
  </si>
  <si>
    <t>00099021001 DEP.DE CHEQ.AJENOS,RET.DE CAM.,CONCEPTO: PAGO POR DESCUENTO MONTOS EXCEDENTES POR DOBLE PERCEPCION DE RECURSOS PUBLICOS,DEP.: CAJA NACIONAL DE SALUD , PROCEDENCIA: BANCO UNION S.A., CHEQUE: 38096, FECHA DE EMISION:12/09/2018</t>
  </si>
  <si>
    <t>00099021001 DEPOSITO DE EFECTIVO, DEPOSITANTE: FATIMA YANDIRA RUEDA SAAVEDRA, CONCEPTO: PREVENTIVO 1461, CUENTA DE DEPOSITO: CUENTA UNICA DEL TESORO</t>
  </si>
  <si>
    <t>00099021001 DEPOSITO DE EFECTIVO, DEPOSITANTE: FATIMA YANDIRA RUEDA SAAVEDRA, CONCEPTO: PREVENTIVO 1462, CUENTA DE DEPOSITO: CUENTA UNICA DEL TESORO</t>
  </si>
  <si>
    <t>00099021001 DEPOSITO DE EFECTIVO, DEPOSITANTE: JUAN CARLOS MESCHWITZ ATTIE, CONCEPTO: PREVENTIVO 476, CUENTA DE DEPOSITO: CUENTA UNICA DEL TESORO</t>
  </si>
  <si>
    <t>00099021001 DEPOSITO DE EFECTIVO, DEPOSITANTE: JUAN MAMANI  TICONA CI 4311139 LP, CONCEPTO: DEVOLUCION POR CONCEPTO DE PASAJE AEREO, CUENTA DE DEPOSITO: CUENTA UNICA DEL TESORO</t>
  </si>
  <si>
    <t>COBRO COSTOS DE PAPELERIA POR REGULARIZACION DE TRANSFERENCIA DEL EXTERIOR POR ORDEN DE BG BOLIVIA CORPORATION RWEF.: 83435A200ZRA LIB. 00513012007 YPFB - RECURSOS NACIONALIZACIÓN</t>
  </si>
  <si>
    <t>VENTA DE DIVISAS CON TRANSFERENCIA DE FONDOS A SOLICITUD DE ADMINISTRACION DE SERVICIOS PORTUARIOS BOLIVIA SEGUN SOLICITUD 5891 REF: H.R. 1293 - PAGO DE FACTURAS AL TPA POR SERVICIO PRESTADOS A LA CARGA EN TRANSITO A BOLIVIA, CORRESPONDIENTE A LA SEGUNDA QUINCENA DE AGOSTO/2018 SEGUN COMUNICACION IN LIB. 00594012001 ASP-B FONDO DE OPERACIONES</t>
  </si>
  <si>
    <t>'COBRO DE'||UTILES DE ESCRITORIO POR EL COMPROBANTE CONTABLE NRO. 0932489 DE LA FECHA, SEGÚN CORREO ELECTRÓNICO DE YPFB DE F. 23/01/2018. DEBITO DE LA LIBRETA 00513022001 YPFB  OPERACIONES.</t>
  </si>
  <si>
    <t>'TRANSFERENCIA DE FONDOS||S/G. CITE: MEFP/VTCP/DGCP/UODP-816/2018 DE LA FECHA, DEL MIN.DE ECONOMIA Y FINANZAS PUBLICAS.(HRE-TSO-5075), PAGO BTS EXTRABURSATIL  VENCIMIENTO 13 DE SEPTIEMBRE DE 2018 D.S. N° 1121 DE 11 DE ENERO DE 2012. DEBITO DE LA LIBRETA N° 00099021001 TGN-RECURSOS ORDINARIOS MN.</t>
  </si>
  <si>
    <t>A:00373024105 Desembolso de recursos al Fondo de Desarrollo Indígena para Programas y/o Proyectos de los Gobiernos Autónomos Municipales según nota CITE: FDI/DGE/EXT/Nº 415/2018 e informe MEFP/VTCP/DGPOT/UPCFTGN/INF/N° 107/2018, H.R.: 6-27291-R.</t>
  </si>
  <si>
    <t>00099021001 DEPOSITO DE EFECTIVO, DEPOSITANTE: JARINNE OLGA ALVARADO ASTURIZAGA, CONCEPTO: DEVOLUCION DEL BENEFICIO COLATERAL DE ASIGNACION AL CARGO, CUENTA DE DEPOSITO: CUENTA UNICA DEL TESORO</t>
  </si>
  <si>
    <t>00099021001 DEPOSITO DE EFECTIVO, DEPOSITANTE: MINISTERIO PUBLICO, CONCEPTO: DEVOLUCION DE BONO DE NATALIDAD MAYO 2018 POR LA ABOG JAQUELINNE FLORES YUCRA, CUENTA DE DEPOSITO: CUENTA UNICA DEL TESORO</t>
  </si>
  <si>
    <t>00099021001 DEPOSITO DE EFECTIVO, DEPOSITANTE: GENARA LOZA GUTIERREZ CI 2295793, CONCEPTO: PAGO DE REPARTO ANTICIPADO, CUENTA DE DEPOSITO: CUENTA UNICA DEL TESORO</t>
  </si>
  <si>
    <t>00099021001 DEPOSITO DE EFECTIVO, DEPOSITANTE: ROLANDO RIOS TITO, CONCEPTO: DEVOLUCION DE EXCEDENTE, CUENTA DE DEPOSITO: CUENTA UNICA DEL TESORO</t>
  </si>
  <si>
    <t>00099021001 DEPOSITO DE EFECTIVO, DEPOSITANTE: EDWIN BARRAYA ROSALES, CONCEPTO: REVERSION DE PASAJES POR FORO DEL GAS GESTION 2017 P-6872, CUENTA DE DEPOSITO: CUENTA UNICA DEL TESORO</t>
  </si>
  <si>
    <t>00086088704 DEPOSITO DE EFECTIVO, DEPOSITANTE: ALEJANDRO DARWIN CARTAGENA BELLO, CONCEPTO: DEVOLUCION GASTOS DE REFRIGERIO PROY: APOYO A LA PROD DE PLANTINES Y MANT. DE PLANTACIONES FOREST., CUENTA DE DEPOSITO: CUENTA UNICA DEL TESORO</t>
  </si>
  <si>
    <t>00099021001 DEPOSITO DE EFECTIVO, DEPOSITANTE: GUILLERMO JORGE CHALUP LIENDO, CONCEPTO: DEVOLUCION DE GASTOS OBSERVADOS, CUENTA DE DEPOSITO: CUENTA UNICA DEL TESORO</t>
  </si>
  <si>
    <t>00130012002 DEPOSITO DE EFECTIVO, DEPOSITANTE: MARIA ISABEL VILLAMIL PADILLA, CONCEPTO: DEVOLUCION POR LA COMPRA DE 1 EXTINTOR, CUENTA DE DEPOSITO: CUENTA UNICA DEL TESORO</t>
  </si>
  <si>
    <t>00099021001 DEPOSITO DE EFECTIVO, DEPOSITANTE: FELIX TARQUI ESPINOZA, CONCEPTO: DOBLE PERCEPCION, CUENTA DE DEPOSITO: CUENTA UNICA DEL TESORO</t>
  </si>
  <si>
    <t>00292012001 DEPOSITO DE EFECTIVO, DEPOSITANTE: MARIA LIZ COLQUE HUMEREZ, CONCEPTO: REPOSICION TASA DERECHO DE AEROPUERTO, CUENTA DE DEPOSITO: CUENTA UNICA DEL TESORO</t>
  </si>
  <si>
    <t>00099021001 DEPOSITO DE EFECTIVO, DEPOSITANTE: BERTHIN CONSULTORIA  S.R.L., CONCEPTO: DEVOLUCION CONTRATO CONSULTORIA POR PRODUCTO PARA EL REVALUO DEL BIEN INMUEBLE DE LA ZONA SUR-ASFI, CUENTA DE DEPOSITO: CUENTA UNICA DEL TESORO</t>
  </si>
  <si>
    <t>00597019202 DEPOSITO DE EFECTIVO, DEPOSITANTE: LUIS ORLANDO FLORES VARGAS, CONCEPTO: DEP COMISION BANCARIA, CUENTA DE DEPOSITO: CUENTA UNICA DEL TESORO</t>
  </si>
  <si>
    <t>00597019202 DEPOSITO DE EFECTIVO, DEPOSITANTE: LUIS ORLANDO FLORES VARGAS, CONCEPTO: DEP COMISION BANCARI, CUENTA DE DEPOSITO: CUENTA UNICA DEL TESORO</t>
  </si>
  <si>
    <t>00597019201 DEPOSITO DE EFECTIVO, DEPOSITANTE: LUIS ORLANDO FLORES VARGAS, CONCEPTO: DEP COMISION BANCARIA, CUENTA DE DEPOSITO: CUENTA UNICA DEL TESORO</t>
  </si>
  <si>
    <t>00099021001 DEP.DE CHEQ.AJENOS,RET.DE CAM.,CONCEPTO: POR REPOSICION DE VALORADA EXTRAVIADA BRIGADAS MOVILES C-31 N° 1539 GESTION 2017,DEP.: SEGIP OF NACIONAL , PROCEDENCIA: BANCO UNION S.A., CHEQUE: 12460, FECHA DE EMISION:31/08/2018</t>
  </si>
  <si>
    <t>00086031101 DEP.DE CHEQ.AJENOS,RET.DE CAM.,CONCEPTO: REVERSION DE FONDOS INGRESO SISCO,DEP.: SERNAP-PILON LAJAS , PROCEDENCIA: BANCO UNION S.A., CHEQUE: 1295, FECHA DE EMISION:05/09/2018</t>
  </si>
  <si>
    <t>00086031101 DEP.DE CHEQ.AJENOS,RET.DE CAM.,CONCEPTO: REVERSION DE FONDOS  INGRESO SISCO 2017,DEP.: SERNAP-PILON LAJAS , PROCEDENCIA: BANCO UNION S.A., CHEQUE: 1293, FECHA DE EMISION:31/08/2018</t>
  </si>
  <si>
    <t>00099021001 DEP.DE CHEQ.AJENOS,RET.DE CAM.,CONCEPTO: DEVOLUCION POR COBRAR MEYFP POR OPERACIONES CVD Y COB GESTION 2017 DE LA ABEN,DEP.: AGENCIA BOLIVIANA DE ENERGIA NUCLEAR , PROCEDENCIA: BANCO UNION S.A., CHEQUE: 21, FECHA DE EMISION:12/09/2018</t>
  </si>
  <si>
    <t>00099021001 DEP.DE CHEQ.AJENOS,RET.DE CAM.,CONCEPTO: DEVOLUCION DE RECURSOS POR RECUPERACION DE CUENTAS POR COBRAR,DEP.: ADEMAF - MONICA VARGAS RUIZ , PROCEDENCIA: BANCO UNION S.A., CHEQUE: 1328, FECHA DE EMISION:12/09/2018</t>
  </si>
  <si>
    <t>00670012004 DEP.DE CHEQ.AJENOS,RET.DE CAM.,CONCEPTO: DEVOLUCION DE CERTIFICADOS DE NO MILITANCIA MES AGOSTO,DEP.: TRIBUNAL ELECTORAL DEPARTAMENTAL DE SANTA CRUZ , PROCEDENCIA: BANCO UNION S.A., CHEQUE: 7014, FECHA DE EMISION:31/08/2018</t>
  </si>
  <si>
    <t>A:00373024104 TRANSFERENCIA DE RECURSOS AL FDI A FAVOR DE UNIBOL CORRESPONDIENTE AL MES DE AGOSTO DE 2018, S/G INFORME MEFP/VTCP/DGPOT/UPCFTGN/INF/Nº 105/2018.(H.R. 389-128-D)</t>
  </si>
  <si>
    <t>A:00373024101 TRANSFERENCIA DE RECURSOS PARA GASTOS DE FUNCIONAMIENTO DEL FDI, AGOSTO 2018. S/G /INFORME MEFP/VTCP/DGPOT/UPCFTGN/INF/Nº 104/2018. (H.R. 389-127-D)</t>
  </si>
  <si>
    <t>TRANSFERENCIA RECIBIDA DEL EXTERIOR SEGÚN MENSAJES SWIFT Nos. 12904-12903 (REM.EXT.) DE FECHA 13-09-2018 POR DESEMBOLSO DE CAF PRÉSTAMO CFA009272 PROY.CARR.DOBLE VÍA SC-WARNES SOLICITUD DE DESEMBOLSO NRO. 19 LIBRETA N° 00291012002 ABC-RECURSOS PROPIOS REF.: UTILES DE ESCRITORIO</t>
  </si>
  <si>
    <t>'COBRO DE'||UTILES DE ESCRITORIO POR LOS COMPROBANTES CONTABLES NROS. 0932535 Y 0932536 DE LA FECHA, SEGÚN NOTA DE YPFB, CITE' YPFB/GAFC-1680 DFC-2047 URT-1069/2018 RECIBIDA EN F. 12/09/2018 (HRE-TGL-14094). DEBITO DE LA LIBRETA 00513022001 YPFB  OPERACIONES.</t>
  </si>
  <si>
    <t>'TRANSFERENCIA DE FONDOS||S/G. CITE: MEFP/VTCP/DGCP/UODP-823/2018 DE LA FECHA, DEL MIN.DE ECONOMIA Y FINANZAS PUBLICAS.(HRE-TSO-5083), PAGO BTS EXTRABURSATIL  VENCIMIENTO 14 DE SEPTIEMBRE DE 2018 D.S. N° 1121 DE 11 DE ENERO DE 2012. DEBITO DE LA LIBRETA N° 00099021001 TGN-RECURSOS ORDINARIOS MN.</t>
  </si>
  <si>
    <t>NUMERO DE LIBRETA CUT: 00099021001 OPERACIÓN E18 TRANSFERENCIA DEL SISTEMA FINANCIERO POR CUENTA DE TERCEROS A LA CUT Devolucion TGN por pago en demasia a CC</t>
  </si>
  <si>
    <t>VENTA DE DIVISAS CON TRANSFERENCIA DE FONDOS A SOLICITUD DE ADMINISTRACION DE AEROPUERTOS Y SERVICIOS AUXILIARES A LA NAVEGACION AEREA SEGUN SOLICITUD 5907 REF: PAGO ANUAL CONTRIBUCION PROYECTO RLA-03-901-OACI SERVICIO DE REDDIG GEST-18 A ICAO POOL ACCOUNT SUS.39.874.- , SG. INF YVYB-0629-18 YJYA-14 LIB. 00512012001 LBP-AASANA-PACS SONET (4030004676)</t>
  </si>
  <si>
    <t>VENTA DE DIVISAS CON TRANSFERENCIA DE FONDOS A SOLICITUD DE MINISTERIO DE CULTURAS SEGUN SOLICITUD 5906 REF: PAGO POR ALQUILER DE STAND EN FERIA INTERNACIONAL DEL LIBRO GUADALAJARA MEXICO 2018, DE ACUERDO A DOCUMENTACION ADJUNTA. LIB. 00099021001 TGN-RECURSOS ORDINARIOS (3987)</t>
  </si>
  <si>
    <t>'COBRO DE'||UTILES DE ESCRITORIO POR EL COMPROBANTE CONTABLE NRO. 0932592 DE LA FECHA, SEGÚN CORREO ELECTRÓNICO DE YPFB DE F. 23/01/2018. DEBITO DE LA LIBRETA 00513022001 YPFB  OPERACIONES.</t>
  </si>
  <si>
    <t>||REGULARIZACIÓN DE NUESTRA OPERACIÓN NRO. 0932455 DE F. 11/09/2018 EN ATENCIÓN A NOTA DEL CENTRO NACIONAL DE ENFERMEDADES TROPICALES CENETROP, RECIBIDA EN LA FECHA. (HRE-TGL-14162). ABONO A LA LIBRETA 00046188001 MS-CENETROP ZIKALLIANCE; PC/TA. INSTITUT NATIONAL DE LA SANTE ET.</t>
  </si>
  <si>
    <t>||REGULARIZACIÓN DE NUESTRA OPERACIÓN NRO. 0932455 DE F. 11/09/2018 EN ATENCIÓN A NOTA DEL CENTRO NACIONAL DE ENFERMEDADES TROPICALES CENETROP, RECIBIDA EN LA FECHA. (HRE-TGL-14162). DEBITO DE LA LIBRETA 00046181101 MS-MINISTERIO DE SALUD CENETROP; COBRO UTILES DE ESCRITORIO.</t>
  </si>
  <si>
    <t>00099021001 DEPOSITO DE EFECTIVO, DEPOSITANTE: JIMMY PAREJA BONIFAZ, CONCEPTO: DOBLE PERCEPCION, CUENTA DE DEPOSITO: CUENTA UNICA DEL TESORO</t>
  </si>
  <si>
    <t>00099021001 DEPOSITO DE EFECTIVO, DEPOSITANTE: PAOLA INES CHIRINO GUTIERREZ, CONCEPTO: SOBRANTE DE PARTIDA DE REFRIGERIOS POR EVENTO DE SOCIALIZACION DE CONVOCATORIA, CUENTA DE DEPOSITO: CUENTA UNICA DEL TESORO</t>
  </si>
  <si>
    <t>00592012001 DEPOSITO DE EFECTIVO, DEPOSITANTE: JOSE LUIS MAMANI ESPEJO, CONCEPTO: PAGO PRIMERA CUOTA CLIENTE PARTICULAR COMPROMISO PAGO EXFUNCIONARIA DANIELA GUZMAN, CUENTA DE DEPOSITO: CUENTA UNICA DEL TESORO</t>
  </si>
  <si>
    <t>00592012001 DEPOSITO DE EFECTIVO, DEPOSITANTE: JOSE LUIS MAMANI ESPEJO, CONCEPTO: VENTA DE EMISIVO PARTICULARES DEL 29 DE AGOSTO AL 13 DE SEPTIEMBRE DE 2018, CUENTA DE DEPOSITO: CUENTA UNICA DEL TESORO</t>
  </si>
  <si>
    <t>00592012001 DEPOSITO DE EFECTIVO, DEPOSITANTE: JOSE LUIS MAMANI ESPEJO, CONCEPTO: PAGO DE CHURNING POR DIEGO TUSCO N/D  200412, CUENTA DE DEPOSITO: CUENTA UNICA DEL TESORO</t>
  </si>
  <si>
    <t>00592012001 DEPOSITO DE EFECTIVO, DEPOSITANTE: JOSE LUIS MAMANI ESPEJO, CONCEPTO: EMISIVO ENTIDAD PENALIDAD  INE - 2018, CUENTA DE DEPOSITO: CUENTA UNICA DEL TESORO</t>
  </si>
  <si>
    <t>00592012001 DEPOSITO DE EFECTIVO, DEPOSITANTE: JOSE LUIS MAMANI ESPEJO, CONCEPTO: PAGO PRIMERA CUOTA COMPROMISO DE PAGO MARLENE CALLISAYA, CUENTA DE DEPOSITO: CUENTA UNICA DEL TESORO</t>
  </si>
  <si>
    <t>00592012001 DEPOSITO DE EFECTIVO, DEPOSITANTE: JOSE LUIS MAMANI ESPEJO, CONCEPTO: EMISIVO ENTIDAD MINISTERIO DE LA PRESIDENCIA - 2018, CUENTA DE DEPOSITO: CUENTA UNICA DEL TESORO</t>
  </si>
  <si>
    <t>00592012001 DEPOSITO DE EFECTIVO, DEPOSITANTE: JOSE LUIS MAMANI ESPEJO, CONCEPTO: VENTA  RECEPTIVO BOLETOS  2018, CUENTA DE DEPOSITO: CUENTA UNICA DEL TESORO</t>
  </si>
  <si>
    <t>00592012001 DEPOSITO DE EFECTIVO, DEPOSITANTE: JOSE LUIS MAMANI ESPEJO, CONCEPTO: VENTA RECEPTIVO PAQUETE TURISTICOS - 2018, CUENTA DE DEPOSITO: CUENTA UNICA DEL TESORO</t>
  </si>
  <si>
    <t>00373024103 DEPOSITO DE EFECTIVO, DEPOSITANTE: ADELIO FLORES MACHACA, CONCEPTO: CIERRE DE PROYECTOS DE CRIANZA DE LLAMAS, CUENTA DE DEPOSITO: CUENTA UNICA DEL TESORO</t>
  </si>
  <si>
    <t>00099021001 DEPOSITO DE EFECTIVO, DEPOSITANTE: ESTHER ALEJANDRA HUAYLLA VARGAS, CONCEPTO: DEVOLUCION DE UN DIA DE VIATICO, CUENTA DE DEPOSITO: CUENTA UNICA DEL TESORO</t>
  </si>
  <si>
    <t>00041014101 DEP.DE CHEQ.AJENOS,RET.DE CAM.,CONCEPTO: PAGO CONTRAPARTE DOTACION COMPUTADORAS KUAS S/G CONVENIO Y DS. 2812.,DEP.: TOMAS MAMANI GUTIERREZ , PROCEDENCIA: BANCO UNION S.A., CHEQUE: 2977, FECHA DE EMISION:12/09/2018</t>
  </si>
  <si>
    <t>00099021001 DEP.DE CHEQ.AJENOS,RET.DE CAM.,CONCEPTO: DEVOLUCION DE COTIZACION,DEP.: FUTURO DE BOLIVIA , PROCEDENCIA: BANCO DE CREDITO DE BOLIVIA S.A., CHEQUE: 55732, FECHA DE EMISION:13/09/2018</t>
  </si>
  <si>
    <t>00099021001 DEP.DE CHEQ.AJENOS,RET.DE CAM.,CONCEPTO: DEVOLUCION DE COTIZACION,DEP.: FUTURO DE BOLIVIA , PROCEDENCIA: BANCO DE CREDITO DE BOLIVIA S.A., CHEQUE: 55733, FECHA DE EMISION:13/09/2018</t>
  </si>
  <si>
    <t>00597019202 DEP.DE CHEQ.AJENOS,RET.DE CAM.,CONCEPTO: FINIQUITO,DEP.: CREDINFOR INT. S.A. , PROCEDENCIA: BANCO MERCANTIL SANTA CRUZ SA., CHEQUE: 115839, FECHA DE EMISION:13/09/2018</t>
  </si>
  <si>
    <t>00016101101 DEP.DE CHEQ.AJENOS,RET.DE CAM.,CONCEPTO: TRANSFERENCIA A LA CUT LIB 00016101101 PARA INICIO DE OPERACIONES EN EL SISTEMA DE GESTION PUBLICA,DEP.: MIN EDUCACION - UNEFCO , PROCEDENCIA: BANCO UNION S.A., CHEQUE: 6374, FECHA DE EMISION:12/09/2018</t>
  </si>
  <si>
    <t>00099021001 DEPOSITO DE EFECTIVO, DEPOSITANTE: RENE ROBERTO SANDOVAL CASTRO, CONCEPTO: DEVOLUCION DE HABERES JULIO, CUENTA DE DEPOSITO: CUENTA UNICA DEL TESORO</t>
  </si>
  <si>
    <t>00099021001 DEPOSITO DE EFECTIVO, DEPOSITANTE: JOSE JORDAN FLORES, CONCEPTO: SOBRANTES SERVICIO BASICO ENERGIA ELECTRICA PREVENTIVO 4542, CUENTA DE DEPOSITO: CUENTA UNICA DEL TESORO</t>
  </si>
  <si>
    <t>00099021001 DEP.DE CHEQ.AJENOS,RET.DE CAM.,CONCEPTO: PAGO POR INCAPACIDAD  TEMPORAL DEL PERSONAL DEL ABC CORRESPONDIENTE  MES DE JULIO 2018,DEP.: CAJA DE SALUD DE CAMINOS Y RA , PROCEDENCIA: BANCO UNION S.A., CHEQUE: 9646, FECHA DE EMISION:10/09/2018</t>
  </si>
  <si>
    <t>00099021001 DEP.DE CHEQ.AJENOS,RET.DE CAM.,CONCEPTO: PAGO POR CONCEPTO DE INCAPACIDAD TEMPORAL DEL PERSONAL DE LA ABC MES DE JUNIO 2018,DEP.: CAJA DE SALUD DE CAMINOS Y RA , PROCEDENCIA: BANCO UNION S.A., CHEQUE: 9636, FECHA DE EMISION:07/09/2018</t>
  </si>
  <si>
    <t>COBRO COSTOS DE PAPELERIA SEGUN TRANSFERENCIA DEL EXTERIOR POR ORDEN DE GAS TOTAL S.A. REF.: ANTICIPO DE IMPORTACION GLP MES DE SEPTIEMBRE LIB. 00513062001 YPFB-OPERACIONES PLANTA DE SEPARACION DE LIQUIDOS RIO GRANDE</t>
  </si>
  <si>
    <t>VENTA DE DIVISAS A SOLICITUD DE YACIMIENTOS PETROLIFEROS FISCALES BOLIVIANOS SEGUN SOLICITUD 5921 REF: PAGO A SAMSUNG ENGINEERING SA POR LA PROVISION DE PERSONAL Y SERVICIOS COMPLEMENTARIOS PARA LA PLANTA AMONIACO UREA CORRESPONDIENTE A LA SEPTIMA ADENDA MAYO 2018 CONTRATO DLG 0304 2012 LIB. 00513062001 YPFB-OPERACIONES PLANTA DE SEPARACION DE LIQUIDOS RIO GRANDE</t>
  </si>
  <si>
    <t>'TRANSFERENCIA DE FONDOS||S/G. CITE: MEFP/VTCP/DGCP/UODP-830/2018 DE LA FECHA, DEL MIN.DE ECONOMIA Y FINANZAS PUBLICAS.(HRE-TSO-5093), PAGO BTS EXTRABURSATIL  VENCIMIENTO 15,16 Y 17 DE SEPTIEMBRE DE 2018 D.S. N° 1121 DE 11 DE ENERO DE 2012. DEBITO DE LA LIBRETA N° 00099021001 TGN-RECURSOS ORDINARIOS MN.</t>
  </si>
  <si>
    <t>VENTA DE DIVISAS CON TRANSFERENCIA DE FONDOS A SOLICITUD DE ADMINISTRACION DE AEROPUERTOS Y SERVICIOS AUXILIARES A LA NAVEGACION AEREA SEGUN SOLICITUD 5908 REF: PAGO DIFERENCIA DE CAMBIO, PROYECTO RLA-03-901-OACI, SERVICIO DE REDDIG CUENTA ICAO POOL ACCOUNT GEST2018, INF YVYB-0629-18 YJYA-149-1 YJYC LIB. 00512012001 LBP-AASANA-PACS SONET (4030004676)</t>
  </si>
  <si>
    <t>VENTA DE DIVISAS CON TRANSFERENCIA DE FONDOS A SOLICITUD DE MINISTERIO DE DEFENSA SEGUN SOLICITUD 5911 REF: DESEMBOLSO SERVICIO ABASTECIMIENTO COMBUSTIBLE POR CONCEPTO SERV. TRIP SUPPORT AND HANDLING EN LA CIUDD DE LIMA-PERU A LA AERONAVE C-130 FAB-061 - ANEXOS: MI.23 LIB. 00020011103 MINISTERIO DE DEFENSA - INGRESOS VARIOS</t>
  </si>
  <si>
    <t>VENTA DE DIVISAS CON TRANSFERENCIA DE FONDOS A SOLICITUD DE MINISTERIO DE DEFENSA SEGUN SOLICITUD 5910 REF: PAGO A EMPRESA AIR PARTS PARA ADQUISICION DE LLANTAS PARA AERONAVE DE TRANSPORTE AEREO MILITAR LIB. 00020011103 MINISTERIO DE DEFENSA - INGRESOS VARIOS</t>
  </si>
  <si>
    <t>NUMERO DE LIBRETA CUT: 00099021001 OPERACIÓN E18 TRANSFERENCIA DEL SISTEMA FINANCIERO POR CUENTA DE TERCEROS A LA CUT TRANSFERENCIA PAGO DE MULTAS DEL MES DE AGOSTO 2018 SERVICIO RECAUDACION SEGIP 2</t>
  </si>
  <si>
    <t>00293042001 DEPOSITO DE EFECTIVO, DEPOSITANTE: MARCO GUMUCIO, CONCEPTO: DEVOLUCION DE FONDOS -CNM-RECURSOS PROPIOS, CUENTA DE DEPOSITO: CUENTA UNICA DEL TESORO</t>
  </si>
  <si>
    <t>00099021001 DEPOSITO DE EFECTIVO, DEPOSITANTE: MIN.DE DEPORTES - FREDDY ECHEVERRIA VARGAS, CONCEPTO: DEVOLUCION DE SALDOS DE FONDOS EN AVANCE  C-31 - 959, CUENTA DE DEPOSITO: CUENTA UNICA DEL TESORO</t>
  </si>
  <si>
    <t>00099021001 DEPOSITO DE EFECTIVO, DEPOSITANTE: BERNA MAMANI PORCO, CONCEPTO: DEVOLUCION DE DINERO DE ACUERDO A MPD-UAI  N° 068 / 2018, CUENTA DE DEPOSITO: CUENTA UNICA DEL TESORO</t>
  </si>
  <si>
    <t>00099021001 DEPOSITO DE EFECTIVO, DEPOSITANTE: RICHARD BALDERRAMA GARCIA  ATT, CONCEPTO: REPOSICION CREDENCIAL, CUENTA DE DEPOSITO: CUENTA UNICA DEL TESORO</t>
  </si>
  <si>
    <t>00099021001 DEPOSITO DE EFECTIVO, DEPOSITANTE: JUAN MAMANI PACO, CONCEPTO: PAGO EX MULTAS  DUF - SIN, CUENTA DE DEPOSITO: CUENTA UNICA DEL TESORO</t>
  </si>
  <si>
    <t>00099021001 DEPOSITO DE EFECTIVO, DEPOSITANTE: JANETTE MEDRANO RODRIGUEZ, CONCEPTO: SENASIR  PAGO PARCIAL, CUENTA DE DEPOSITO: CUENTA UNICA DEL TESORO</t>
  </si>
  <si>
    <t>00299014101 DEP.DE CHEQ.AJENOS,RET.DE CAM.,CONCEPTO: DESEMBOLSO PARA GASTOS CORRIENTES PROVENIENTES DE LA GOBERNACION,DEP.: SERVICIO DEPARTAMENTAL DE RIEGO LA PAZ , PROCEDENCIA: BANCO UNION S.A., CHEQUE: 555, FECHA DE EMISION:17/09/2018</t>
  </si>
  <si>
    <t>00035031101 DEP.DE CHEQ.AJENOS,RET.DE CAM.,CONCEPTO: ARRENDAMIENTO AUDITORIO ILLIMANI Y SERVICIO VENTA DE TICKETS EVENTO CONFERENCIA EL ARTE DE VIVIR MED,DEP.: UNIDAD DE CORDINACION DE PROGRAMAS Y PROY UCPP</t>
  </si>
  <si>
    <t>00035031101 DEP.DE CHEQ.AJENOS,RET.DE CAM.,CONCEPTO: ALQUILER PABELLON BLOQUE VERDE SALON AUDITORIO ILLIMANI EVENTO SESION DE HONOR EN HOMENAJE A LOS 209,DEP.: UNIDAD DE CORDINACION DE PROGRAMAS Y PROY UCPP</t>
  </si>
  <si>
    <t>00035031101 DEP.DE CHEQ.AJENOS,RET.DE CAM.,CONCEPTO: ALQUILER DE AUDITORIO ILLIMANI PARA EL EVENTO XI JORNADAS TRIBUTARIAS BOLIVIANAS DE IMPUGNACION TRIB,DEP.: UNIDAD DE CORDINACION DE PROGRAMAS Y PROY UCPP</t>
  </si>
  <si>
    <t>00035031101 DEP.DE CHEQ.AJENOS,RET.DE CAM.,CONCEPTO: ALQUILER DE PARQUEO CORRESPONDIENTE AL MES DE SEPTIEMBRE SR ROJAS,DEP.: UNIDAD DE CORDINACION DE PROGRAMAS Y PROY UCPP , PROCEDENCIA: BANCO UNION S.A., CHEQUE: 1335, FECHA DE EMISION:10/09/2018</t>
  </si>
  <si>
    <t>00099024113 DEP.DE CHEQ.AJENOS,RET.DE CAM.,CONCEPTO: DEVOLUCION DE RECURSOS DE FONDOS DE CHUQUIHUTA,DEP.: GOBIERNO AUTONOMO MUNICIPAL DE CHUQUIHUTA , PROCEDENCIA: BANCO UNION S.A., CHEQUE: 2127, FECHA DE EMISION:27/08/2018</t>
  </si>
  <si>
    <t>00099021001 DEP.DE CHEQ.AJENOS,RET.DE CAM.,CONCEPTO: DEVOLUCION PASAJES AEREOS,DEP.: MINISTERIO DE EDUCACION , PROCEDENCIA: BANCO UNION S.A., CHEQUE: 22705, FECHA DE EMISION:13/09/2018</t>
  </si>
  <si>
    <t>00099021001 DEP.DE CHEQ.AJENOS,RET.DE CAM.,CONCEPTO: REVERSION FRACCION CASO MARIA DE LOS ANGELES MARTIN,DEP.: SEGUROS PROVIDA S.A. , PROCEDENCIA: BANCO NACIONAL DE BOLIVIA S.A., CHEQUE: 2312763, FECHA DE EMISION:04/09/2018</t>
  </si>
  <si>
    <t>00192012001 DEPOSITO DE EFECTIVO, DEPOSITANTE: BORIS GABRIEL MICHEL CALLE, CONCEPTO: DEVOLUCION DE FONDOS POR TRASLADO DE LA GRUA MOVIL, CUENTA DE DEPOSITO: CUENTA UNICA DEL TESORO</t>
  </si>
  <si>
    <t>PAGO A CAF PRÉSTAMO CFA009784 VCTO. 17-09-2018 POR CUENTA DE TGN , NTI. 011254 VALOR 17-09-2018 INTERESES USD 931.789,25 COMISIONES USD 47.979,17 CTA. 3987 CUENTA UNICA DEL TESORO-3987 LIB. 00099021001 REF.: COMISIONES BANCARIAS</t>
  </si>
  <si>
    <t>VENTA DE DIVISAS CON TRANSFERENCIA DE FONDOS A SOLICITUD DE DIRECCION ESTRATEGICA DE REIVINDICACION MARITIMA DIREMAR SEGUN SOLICITUD 5916 REF: PAGO A LA EMPRESA REPRO VAN DE KAMP POR EL SERVICIO DE IMPRESION DE LA CONTRA MEMORIA DE BOLIVIA PARA SU PRESENTACION ANTE LA CIJ SEGUN INFORME IF DIREMAR DD LIB. 00099021001 TGN-RECURSOS ORDINARIOS (3987) POR DIFERENCIAL CAMBIARIO</t>
  </si>
  <si>
    <t>VENTA DE DIVISAS CON TRANSFERENCIA DE FONDOS A SOLICITUD DE DIRECCION ESTRATEGICA DE REIVINDICACION MARITIMA DIREMAR SEGUN SOLICITUD 5916 REF: PAGO A LA EMPRESA REPRO VAN DE KAMP POR EL SERVICIO DE IMPRESION DE LA CONTRA MEMORIA DE BOLIVIA PARA SU PRESENTACION ANTE LA CIJ SEGUN INFORME IF DIREMAR DD LIB. 00099021001 TGN-RECURSOS ORDINARIOS (3987)</t>
  </si>
  <si>
    <t>PAGO A BID PRÉSTAMO 3540/BL-BO VCTO. 15-09-2018 POR CUENTA DE TGN , NTI. 011318 VALOR 17-09-2018 INTERESES USD 570.805,48 COMISIONES USD 273.368,55 CTA. 3987 CUENTA UNICA DEL TESORO-3987 LIB. 00099021001 REF.: COMISIONES BANCARIAS</t>
  </si>
  <si>
    <t>A:00373024105 DESEMBOLSO AL FONDO DE DESARROLLO INDÍGENA PARA PROGRAMAS Y/O PROYECTOS DE LOS GOBIERNOS AUTÓNOMOS MUNICIPALES DEL DEPARTAMENTO DE COCHABAMBA S/G NOTAS CITE: FDI/DGE/EXT/Nº405 Y 407/2018 E INFORME MEFP/VTCP/DGPOT/UPCFTG/INF/N°108/2018. HR 6-26908-R; 6-26909-R.</t>
  </si>
  <si>
    <t>'COBRO DE'||ÚTILES DE ESCRITORIO POR EL COMPROBANTE NRO. 0932794 DE LA FECHA S/G. CORREO ELECTRÓNICO DE YPFB DE F. 23.01.2018 DEBITO DE LA LIBRETA 00513022001 YPFB  OPERACIONES</t>
  </si>
  <si>
    <t>VENTA DE DIVISAS CON TRANSFERENCIA DE FONDOS A SOLICITUD DE MINISTERIO DE LA PRESIDENCIA SEGUN SOLICITUD 5928 REF: DIVISAS USD 5,000.00 SEGUNDO PAGO A DIEGO A. CLERICI POR SERVICIO OVERHAUL DE HELICES AERONAVE FAB 048, SEGUN CONTRATO DE ADHESION, FACTURA 00017, PAGO BANCO DE GALICIA Y BUENOS AIRES S LIB. 00099021001 TGN-RECURSOS ORDINARIOS (3987)</t>
  </si>
  <si>
    <t>||REGISTRO COBRO COMISION AVISO ENMIENDA CARTA DE CREDITO STANDBY BS220.-Y EMISION COMP.CONTABLE BS50.-REF.:GC0226718000157 (BCB:SB-R-2018-08) A/F YACIMIENTOS DE LITIO BOLIVIANOS,S/G SWIFT 13073 ADJ.DE LA FECHA. LIB.00597019202 YLB.DES.INT.SALMUERA SALAR UYUNI PLANTA IND.REF.:COMIS.AV.ENM SBLC GC0226718000157</t>
  </si>
  <si>
    <t>VENTA DE DIVISAS CON TRANSFERENCIA DE FONDOS A SOLICITUD DE MINISTERIO DE LA PRESIDENCIA SEGUN SOLICITUD 5929 REF: DIVISAS USD 9,455.00 PAGO SALDO A DIEGO A. CLERICI POR SERVICIO OVERHAUL DE HELICES AERONAVE FAB 048, SEGUN CONTRATO DE ADHESION, FACTURA 020, PAGO A CITIBANK N.A CUENTA 3196973408. LIB. 00099021001 TGN-RECURSOS ORDINARIOS (3987)</t>
  </si>
  <si>
    <t>||REGISTRO COBRO COMISION AVISO ENMIENDA CARTA DE CREDITO STANDBY BS220.-Y EMISION COMP.CONTABLE BS50.-REF.:GC2009515000281 (BCB:SB-R-2015-48) A/F YACIMIENTOS DE LITIO BOLIVIANOS,S/G SWIFT 13071 ADJ.DE LA FECHA. LIB.00597019202 YLB-DES.INT.SALMUERA SALAR UYUNI PLANTA IND.REF.:COMIS.AV.ENM.SBLC GC2009515000281</t>
  </si>
  <si>
    <t>COBRO COSTOS DE PAPELERIA SEGUN TRANSFERENCIA DEL EXTERIOR POR ORDEN DE INTEGRACION ENERGETICA ARGENTINA LIB. 00513012007 YPFB - RECURSOS NACIONALIZACIÓN</t>
  </si>
  <si>
    <t>00234014202 DEPOSITO DE EFECTIVO, DEPOSITANTE: GILBERTO BORJA NAVARRO, CONCEPTO: DEVOLUCION AL C 31 - 1152 PARTIDA 22210, CUENTA DE DEPOSITO: CUENTA UNICA DEL TESORO</t>
  </si>
  <si>
    <t>00099021001 DEPOSITO DE EFECTIVO, DEPOSITANTE: MINISTERIO DE SALUD, CONCEPTO: DEPÓSITO POR REVERSION DE CHEQUE, CUENTA DE DEPOSITO: CUENTA UNICA DEL TESORO</t>
  </si>
  <si>
    <t>00099021001 DEPOSITO DE EFECTIVO, DEPOSITANTE: JUAN DAVID MERCADO MORALES, CONCEPTO: PERCEPCION INDEVIDA DE HABERES CORRESPONDIENTE A LOS MESES DE ENERO Y FEBRERO 2018, CUENTA DE DEPOSITO: CUENTA UNICA DEL TESORO</t>
  </si>
  <si>
    <t>00099021001 DEPOSITO DE EFECTIVO, DEPOSITANTE: CARLOS ALBERTO BARRIENTOS TINTA, CONCEPTO: DEVOLUCION SUELDO ASSO MAYO 2018, CUENTA DE DEPOSITO: CUENTA UNICA DEL TESORO</t>
  </si>
  <si>
    <t>00099021001 DEPOSITO DE EFECTIVO, DEPOSITANTE: BURGOA PORCEL NANCY LUZ CI 1385073, CONCEPTO: DEVOLUCION DE SUELDO EXCEDENTE AL PRESIDENTE DEL ESTADO S/G D.S. 3034  MESES MAYO A SEPTIEMBRE 2017, CUENTA DE DEPOSITO: CUENTA UNICA DEL TESORO</t>
  </si>
  <si>
    <t>00291012008 DEPOSITO DE EFECTIVO, DEPOSITANTE: IVAN MERCADO, CONCEPTO: ENSAYOS DE LABORATORIO, CUENTA DE DEPOSITO: CUENTA UNICA DEL TESORO</t>
  </si>
  <si>
    <t>00099021001 DEPOSITO DE EFECTIVO, DEPOSITANTE: MAMANI CAIHUARA SANTIAGO CI 1331090 PT, CONCEPTO: DEVOLUCION DE PAGO EN EXCESO DEL SALARIO MAYOR AL PRESIDENTE DE OCTUBRE A DICIEMBRE 2017, CUENTA DE DEPOSITO: CUENTA UNICA DEL TESORO</t>
  </si>
  <si>
    <t>00099021001 DEPOSITO DE EFECTIVO, DEPOSITANTE: MENDOZA LUZCUBER ADALID CI 1379430 PT, CONCEPTO: DEVOLUCION DE PAGO EN EXCESO DEL SALARIO MAYOR AL PRESIDENTE DE ENERO A DICIEMBRE 2017, CUENTA DE DEPOSITO: CUENTA UNICA DEL TESORO</t>
  </si>
  <si>
    <t>00099021001 DEPOSITO DE EFECTIVO, DEPOSITANTE: MERCEDES NOZA MORENO, CONCEPTO: DEVOLUCION DE FONDOS EN AVANCE, CUENTA DE DEPOSITO: CUENTA UNICA DEL TESORO</t>
  </si>
  <si>
    <t>00099021001 DEPOSITO DE EFECTIVO, DEPOSITANTE: MARIA DEL ROSARIO VIDAL RODRIGUEZ, CONCEPTO: DEVOLUCION FONDOS EN AVANCE, CUENTA DE DEPOSITO: CUENTA UNICA DEL TESORO</t>
  </si>
  <si>
    <t>00099021001 DEPOSITO DE EFECTIVO, DEPOSITANTE: ELIZABETH S JAUREGUI ESPINAL DE PAREDES SEDES LP, CONCEPTO: DEVOLUCION DE DINERO, CUENTA DE DEPOSITO: CUENTA UNICA DEL TESORO</t>
  </si>
  <si>
    <t>00086071101 DEP.DE CHEQ.AJENOS,RET.DE CAM.,CONCEPTO: EJECUCION DE POLIZA POR INCUMPLIMIENTO,DEP.: NACIONAL SEGUROS PATRIMONIALES Y FINANZAS S.A. , PROCEDENCIA: BANCO NACIONAL DE BOLIVIA S.A., CHEQUE: 312745, FECHA DE EMISION:30/08/2018</t>
  </si>
  <si>
    <t>00035031101 DEP.DE CHEQ.AJENOS,RET.DE CAM.,CONCEPTO: ALQUILER DE PARQUEO SEPTIEMBRE 2018 OSCAR GALLARDO,DEP.: UNIDAD DE COORDINACION DE PROG Y PROY UCPP , PROCEDENCIA: BANCO UNION S.A., CHEQUE: 1347, FECHA DE EMISION:14/09/2018</t>
  </si>
  <si>
    <t>00035031101 DEP.DE CHEQ.AJENOS,RET.DE CAM.,CONCEPTO: VENTA DE ENTRADAS KICK BOXING INTERNACIONAL,DEP.: UNIDAD DE COORDINACION DE PROG Y PROY UCPP , PROCEDENCIA: BANCO UNION S.A., CHEQUE: 1346, FECHA DE EMISION:14/09/2018</t>
  </si>
  <si>
    <t>00035031101 DEP.DE CHEQ.AJENOS,RET.DE CAM.,CONCEPTO: ALQUILER SALA DE EXPOSICION E-1 BLOQUE ROJO FERIA EXPO BOLIVIA MINERA,DEP.: UNIDAD DE COORDINACION DE PROG Y PROY UCPP , PROCEDENCIA: BANCO UNION S.A., CHEQUE: 1342, FECHA DE EMISION:13/09/2018</t>
  </si>
  <si>
    <t>00035031101 DEP.DE CHEQ.AJENOS,RET.DE CAM.,CONCEPTO: INGRESO ALQUILER PARQUEO CAMPO FERIAL CHUQUIAGO MARKA AGOSTO 2018,DEP.: UNIDAD DE COORDINACION DE PROG Y PROY UCPP , PROCEDENCIA: BANCO UNION S.A., CHEQUE: 1350, FECHA DE EMISION:14/09/2018</t>
  </si>
  <si>
    <t>00016121101 DEP.DE CHEQ.AJENOS,RET.DE CAM.,CONCEPTO: TRANSFERENCIA LIB N° 00016121101 ESCUELA SUPERIOR DE FORMACION DE MAESTRAS Y MAESTROS TECNOLOGICO HU,DEP.: ESC SUP DE FORM MAESTRAS Y MAESTROS TECNOL HUM</t>
  </si>
  <si>
    <t>00016131101 DEP.DE CHEQ.AJENOS,RET.DE CAM.,CONCEPTO: TRANSFERENCIA A LA LIBRETA ESFM ANGEL MENDOZA JUSTINIANO,DEP.: MINISTERIO DE EDUCACION , PROCEDENCIA: BANCO UNION S.A., CHEQUE: 22720, FECHA DE EMISION:18/09/2018</t>
  </si>
  <si>
    <t>00099021001 DEPOSITO DE EFECTIVO, DEPOSITANTE: SENASIR, CONCEPTO: DEVOLUCION DE RENTA DE MES DE DICIEMBRE 2016, CUENTA DE DEPOSITO: CUENTA UNICA DEL TESORO</t>
  </si>
  <si>
    <t>00580012001 DEPOSITO DE EFECTIVO, DEPOSITANTE: JORGE WALDEMAR YAÑEZ MEJIA, CONCEPTO: DEVOLUCION DE PASAJES, CUENTA DE DEPOSITO: CUENTA UNICA DEL TESORO</t>
  </si>
  <si>
    <t>00580012001 DEPOSITO DE EFECTIVO, DEPOSITANTE: JUAN CARLOS HUANCA CANAVIRI, CONCEPTO: DEVOLUCION DE PASAJES, CUENTA DE DEPOSITO: CUENTA UNICA DEL TESORO</t>
  </si>
  <si>
    <t>VENTA DE DIVISAS CON TRANSFERENCIA DE FONDOS A SOLICITUD DE MINISTERIO DE ECONOMIA Y FINANZAS PUBLICAS SEGUN SOLICITUD 5931 REF: PAGO DE MEMBRESIA A LA ASOCIACION DE FERIAS INTERNACIONALES DE AMERICA AFIDA DEL CAMPO FERIAL CHUQUIAGO MARKA DE LA GESTION 2017, SEGUN FACTURA NO 209, CONFORME A INFORME LIB. 00099021001 TGN-RECURSOS ORDINARIOS (3987)</t>
  </si>
  <si>
    <t>VENTA DE DIVISAS CON TRANSFERENCIA DE FONDOS A SOLICITUD DE DIRECCION ESTRATEGICA DE REIVINDICACION MARITIMA DIREMAR SEGUN SOLICITUD 5934 REF: PAGO AL ASESOR ANTONIO REMIRO BROTONS POR ASESORAMIENTO EN MATERIA DE DERECHO INTERNACIONAL SOLICITADO CON INFORME CONJUNTO IC DIREMAR INS N 070 2018 EQUIV LIB. 00099021001 TGN-RECURSOS ORDINARIOS (3987)</t>
  </si>
  <si>
    <t>VENTA DE DIVISAS CON TRANSFERENCIA DE FONDOS A SOLICITUD DE DIRECCION ESTRATEGICA DE REIVINDICACION MARITIMA DIREMAR SEGUN SOLICITUD 5934 REF: PAGO AL ASESOR ANTONIO REMIRO BROTONS POR ASESORAMIENTO EN MATERIA DE DERECHO INTERNACIONAL SOLICITADO CON INFORME CONJUNTO IC DIREMAR INS N 070 2018 EQUIV LIB. 00099021001 TGN-RECURSOS ORDINARIOS (3987) POR DIFERENCIAL CAMBIARIO</t>
  </si>
  <si>
    <t>VENTA DE DIVISAS CON TRANSFERENCIA DE FONDOS A SOLICITUD DE MINISTERIO DE ECONOMIA Y FINANZAS PUBLICAS SEGUN SOLICITUD 5930 REF: PAGO DE MEMBRESIA A LA ASOCIACION DE FERIAS INTERNACIONALES DE AMERICA AFIDA PARA LA GESTION 2018, SEGUN FACTURA NO 439, CONFORME A INFORME MEFP/UCPP/UCF/INF NO 14/2018 Y LIB. 00099021001 TGN-RECURSOS ORDINARIOS (3987)</t>
  </si>
  <si>
    <t>De: 00513012004 A requerimiento de Yacimientos Petrolíferos Fiscales Bolivianos, con nota CITE: YPFB/DFC - N° 1845 URT-0971/2018, y en virtud a la nota interna CITE: MEFP/VPCF/DGCF/UCCF Nº 980/2018 de la Dirección General de Contabilidad Fiscal del Ministerio de Economía y Finanzas Públicas, en la cual solicita la devolución de depósito erróneo, H.R. 6-24594-R/4207.</t>
  </si>
  <si>
    <t>De: 00513012004 A requerimiento de Yacimientos Petrolíferos Fiscales Bolivianos, con nota CITE: YPFB/DFC - N° 1846 URT-0972/2018, y en virtud a la nota interna CITE: MEFP/VPCF/DGCF/UCCF Nº 979/2018 de la Dirección General de Contabilidad Fiscal del Ministerio de Economía y Finanzas Públicas, en la cual solicita la devolución de depósito erróneo, H.R. 6-24593-R/4227.</t>
  </si>
  <si>
    <t>De: 00513012004 Transferencia que efectuamos a requerimiento de Yacimientos Petrolíferos Fiscales Bolivianos según nota CITE: YPFB/DFC-1895 URT-1004/2018 y en virtud a la nota interna CITE: MEFP/VPCF/DGCF/UCCF No.992/2017 de la Dirección General de Contabilidad Fiscal de esta Cartera de Estado y de acuerdo al Comprobante de Ejecución de Recursos (Formulario C-21) No.103. Sin Imputación Presupuestaria.H.R. 6-25443-R/4381-R</t>
  </si>
  <si>
    <t>De: 00513012004 Transferencia que efectuamos a requerimiento de Yacimientos Petrolíferos Fiscales Bolivianos según nota CITE: YPFB/DFC-1847 URT-0973/2018 y en virtud a la nota interna CITE: MEFP/VPCF/DGCF/UCCF No.1004/2018 de la Dirección General de Contabilidad Fiscal de esta Cartera de Estado y de acuerdo al Comprobante de Ejecución de Recursos (Formulario C-21) No.95. Sin Imputación Presupuestaria.H.R. 6-24595-R/4206-R</t>
  </si>
  <si>
    <t>De: 00513012002 Transferencia que efectuamos a requerimiento de Yacimientos Petrolíferos Fiscales Bolivianos según nota CITE: YPFB/DFC-1882 URT-0998/2018 y en virtud a la nota interna CITE: MEFP/VPCF/DGCF/UCCF No.1003/2018 de la Dirección General de Contabilidad Fiscal de esta Cartera de Estado y de acuerdo al Comprobante de Ejecución de Recursos (Formulario C-21) No.99. Sin Imputación Presupuestaria.H.R. 6-25140-R/4324-R</t>
  </si>
  <si>
    <t>De: 00513012004 Transferencia que efectuamos a solicitud de Yacimientos Petrolíferos Fiscales Bolivianos mediante nota CITE: YPFB/DFC-1883 URT-0999/2018 H.R. 6-25141-R</t>
  </si>
  <si>
    <t>A:00099021001 Transferencia que realizamos a solicitud de la Unidad de Administración e Información Salarial mediante nota CITE: MEFP/VTCP/DGPOT/UAIS/No. 5283/2018 por concepto de reversión definitiva de las boletas de pago consignadas en el Comprobante de Pago No. 18762 H.R. 6-25083-R</t>
  </si>
  <si>
    <t>A:00041048003 Transferencia que realizamos a solicitud de la Unidad de Administración e Información Salarial mediante nota CITE: MEFP/VTCP/DGPOT/UAIS/No. 5283/2018 por concepto de reversión definitiva de las boletas de pago consignadas en el Comprobante de Pago No. 18762 H.R. 6-25083-R</t>
  </si>
  <si>
    <t>A:00099021001 Transferencia que realizamos a solicitud de la Unidad de Administración e Información Salarial mediante nota CITE: MEFP/VTCP/DGPOT/UAIS/No. 5219/2018 y el Informe MEFP/VTCP/DGPOT/UAIS/No. 202/2018 por concepto de reversión definitiva de las boletas de pago consignadas en el Comprobante de Pago No. 71664 H.R. 6-26156-R</t>
  </si>
  <si>
    <t>A:00373024105 DESEMBOLSO AL FONDO DE DESARROLLO INDÍGENA PARA PROGRAMAS Y/O PROYECTOS DE LOS GOBIERNOS AUTÓNOMOS MUNICIPALES DEL DEPARTAMENTO DE COCHABAMBA S/G NOTA CITE: FDI/DGE/EXT/Nº420/2018 E INFORME MEFP/VTCP/DGPOT/UPCFTG/INF/N°109/2018. HR 6-27629-R.</t>
  </si>
  <si>
    <t>'COBRO DE'||UTILES DE ÚTILES DE ESCRITORIO POR EL COMPROBANTE NRO. 0932893DE LA FECHA S/G. CORREO ELECTRÓNICO DE YPFB DE F. 23.01.2018 DEBITO DE LA LIBRETA 00513022001 YPFB  OPERACIONES</t>
  </si>
  <si>
    <t>||REGISTRO COBRO COMISION AVISO ENMIENDA CARTA DE CREDITO STANDBY BS220.-Y EMISION COMP.CONTABLE BS50.-REF.:GC2009515000280 (BCB:SB-R-2015-49) A/F YACIMIENTOS DE LITIO BOLIVIANOS,S/G SWIFT 13162 ADJ.DE LA FECHA. LIB.00597019202 YLB-DES.INT.SALMUERA SALAR UYUNI PLANTA IND.REF.:COMIS.AV.ENM.SBLC GC2009515000280</t>
  </si>
  <si>
    <t>00099021001 DEPOSITO DE EFECTIVO, DEPOSITANTE: JOSE ESPINOZA AGUILAR  3754131 CB, CONCEPTO: DEVOLUCION POR DOBLE PERCEPCION MES DE ENERO 2018, CUENTA DE DEPOSITO: CUENTA UNICA DEL TESORO</t>
  </si>
  <si>
    <t>00099021001 DEPOSITO DE EFECTIVO, DEPOSITANTE: JOSE ESPINOZA AGUILAR  3754131 CB, CONCEPTO: DEVOLUCION POR DOBLE PERCEPCION MES DE NOVIEMBRE 2017, CUENTA DE DEPOSITO: CUENTA UNICA DEL TESORO</t>
  </si>
  <si>
    <t>00099021001 DEPOSITO DE EFECTIVO, DEPOSITANTE: LIDIA ARAMAYO DE ESCALANTE, CONCEPTO: COMPLEMENTANDO AL DEPÓSITO DE RET.INC SAL.2016 PARA REVERSION  H.R.  25776/2016, CUENTA DE DEPOSITO: CUENTA UNICA DEL TESORO</t>
  </si>
  <si>
    <t>00099021001 DEPOSITO DE EFECTIVO, DEPOSITANTE: REMY CHIPANA, CONCEPTO: DEVOLUCION DE FONDOS C31-136, CUENTA DE DEPOSITO: CUENTA UNICA DEL TESORO</t>
  </si>
  <si>
    <t>00099021001 DEPOSITO DE EFECTIVO, DEPOSITANTE: FRANZ BELLIDO VILLALBA, CONCEPTO: DEVOLUCION DE VIATICOS, CUENTA DE DEPOSITO: CUENTA UNICA DEL TESORO</t>
  </si>
  <si>
    <t>00292012001 DEPOSITO DE EFECTIVO, DEPOSITANTE: EBER MAMANI TINCUTA, CONCEPTO: CONVENIO ENTRE VIAS BOLIVIA Y FEDERACION 1 RO DE MAYO, CUENTA DE DEPOSITO: CUENTA UNICA DEL TESORO</t>
  </si>
  <si>
    <t>00099021001 DEPOSITO DE EFECTIVO, DEPOSITANTE: JOSE ESPINOZA AGUILAR  3754131 CB, CONCEPTO: DEVOLUCION POR DOBLE PERCEPCION MES DE  DICIEMBRE 2017, CUENTA DE DEPOSITO: CUENTA UNICA DEL TESORO</t>
  </si>
  <si>
    <t>00099021001 DEPOSITO DE EFECTIVO, DEPOSITANTE: JUAN JOSUE BUTRON VELARDE, CONCEPTO: DEVOLUCION FONDOS EN AVANCE, CUENTA DE DEPOSITO: CUENTA UNICA DEL TESORO</t>
  </si>
  <si>
    <t>00373024103 DEPOSITO DE EFECTIVO, DEPOSITANTE: PROY. APOYO A LA CRIANZA DE OVINOS COLLANA ""BS"", CONCEPTO: DEVOLUCION DE SALDOS NO EJECUTADOS DEL PROYECTO OVINO COLLANA ""BS"", CUENTA DE DEPOSITO: CUENTA UNICA DEL TESORO</t>
  </si>
  <si>
    <t>00660012002 DEP.DE CHEQ.AJENOS,RET.DE CAM.,CONCEPTO: REVERSION ANTICIPADA JUNIO 2018 COCHABAMBA, RAFAEL TERRAZAS,DEP.: ORGANO JUDICIAL - DAF NACIONAL , PROCEDENCIA: BANCO UNION S.A., CHEQUE: 2610, FECHA DE EMISION:17/09/2018</t>
  </si>
  <si>
    <t>00099021001 DEP.DE CHEQ.AJENOS,RET.DE CAM.,CONCEPTO: RECURSOS POR EJECUCION DE POLIZA DE GARANTIA POR INCUMPLIMIENTO DE CONTRATO A LA EMPRESA SEDEVLAID,DEP.: CAMARA DE SENADORES , PROCEDENCIA: BANCO UNION S.A., CHEQUE: 7058, FECHA DE EMISION:19/09/2018</t>
  </si>
  <si>
    <t>00513722001 DEP.DE CHEQ.AJENOS,RET.DE CAM.,CONCEPTO: REVERCION DE FONDOS,DEP.: ELVIRA PAULA YUPANQUI CHURA , PROCEDENCIA: BANCO UNION S.A., CHEQUE: 69, FECHA DE EMISION:18/09/2018</t>
  </si>
  <si>
    <t>||COBRO NOTIFICACION ENMIENDA CARTAS DE CREDITO STANDBY N° GC2009517000544 Y GC2009517000502 BS220.- C/U Y EMISION DE CBTE CONTABLE BS 50.- LIB. 00597019202 YLB-DES INT. SALMUERA SALAR DE UYUNI PLANTA INDUSTRIAL</t>
  </si>
  <si>
    <t>'TRANSFERENCIA DE FONDOS||S/G. CITE: MEFP/VTCP/DGCP/UODP-842/2018 DE LA FECHA, DEL MIN.DE ECONOMIA Y FINANZAS PUBLICAS.(HRE-TSO-5134), PAGO BTS EXTRABURSATIL  VENCIMIENTO 20 DE SEPTIEMBRE DE 2018 D.S. N° 1121 DE 11 DE ENERO DE 2012. DEBITO DE LA LIBRETA N° 00099021001 TGN-RECURSOS ORDINARIOS MN.</t>
  </si>
  <si>
    <t>A:00099021001 TRANSFERENCIA DE RECURSOS A SOLICITUD DEL MINISTERIO DE SALUD CORRESPONDIENTE A SALDOS DE RECURSOS DEL BONO MADRE NIÑO-NIÑA JUANA AZURDUY S/G NOTA CITE: MS/BJA/CE/435/2018. H.R. 6-27474-R.</t>
  </si>
  <si>
    <t>NUMERO DE LIBRETA CUT: 00099021001 OPERACIÓN E18 TRANSFERENCIA DEL SISTEMA FINANCIERO POR CUENTA DE TERCEROS A LA CUT A solicitud de AFP Prevision, Devolucion de pagos CC no cobranos por afiliados civiles y Militares Mayo 2018</t>
  </si>
  <si>
    <t>NUMERO DE LIBRETA CUT: 00099021001 OPERACIÓN E18 TRANSFERENCIA DEL SISTEMA FINANCIERO POR CUENTA DE TERCEROS A LA CUT a Solicitud de AFP Prevision, Devolucion de pagos en exceso Gobierno Autonomo Departamental de Potosi</t>
  </si>
  <si>
    <t>||RESPUESTA A DEBITO DEL BANQUERO SEG. MENSAJE SWIFT 13289 DE LA FECHA. REF.: COBRO COMISION POR TRANSF. DE EUR 20,992,11 DEL 17/09/2018 SEG. SOLICITUD DE DIREMAR POR PAGO A VAN DE KAMP POR IMPRESION CONTRA MEMORIA LIBRETA 00099021001 TGN-RECURSOS ORDINARIOS REF.: UTILES DE ESCRITORIO</t>
  </si>
  <si>
    <t>VENTA DE DIVISAS A SOLICITUD DE MINISTERIO DE LA PRESIDENCIA SEGUN SOLICITUD 5956 REF: DIVISAS USD 35,000 REQUERIMIENTO PARA VIAJE AL EXTERIOR QUE REALIZARA S.E. Y COMITIVA A NUEVA YORK EEUU DEL 24 AL 27 SEPTIEMBRE 2018. LOS FONDOS SERAN ENTREGADOS AL SR. OMAR ROBERTO CARY ROMANO MIN.PRESIDENCIA. LIB. 00099021001 TGN-RECURSOS ORDINARIOS (3987)</t>
  </si>
  <si>
    <t>||RESPUESTA A DEBITO DEL BANQUERO SEG. MENSAJE SWIFT 13289 DE LA FECHA. REF.: COBRO COMISION POR TRANSF. DE EUR 20,992,11 DEL 17/09/2018 SEG. SOLICITUD DE DIREMAR POR PAGO A VAN DE KAMP POR IMPRESION CONTRA MEMORIA LIBRETA 00099021001 TGN-RECURSOS ORDINARIOS</t>
  </si>
  <si>
    <t>||TRANSFERENCIA AL TGN P/PAGO BONO "JUANA AZURDUY" P/AGOSTO 2018, S/G ART.8 LEY 211, DISPOSICIÓN FINAL 4°LEY 1006 Y ART.24 DEL D.S. 3448, INSTRUC. DE H.R. BCB-HRE-TGL-2018-13663, NOTA MEFP/VTCP/DGPOT/UPCFTGN/N°2124/2018, DECISIÓN PRESIDENCIAL N°05/17 Y FT N°9/18 DE LA GADM. TRANSFERENCIA A LA CUENTA UNICA DEL TESORO,LIBRETA 00099021001 TGN - RECURSOS ORDINARIOS</t>
  </si>
  <si>
    <t>'COBRO DE'||UTILES DE ESCRITORIO POR EL COMPROBANTE CONTABLE NRO. 0933017 DE LA FECHA. SEGÚN CORREO ELECTRÓNICO DE YPFB DE F. 23/01/2018. DEBITO DE LA LIBRETA 00513022001 YPFB  OPERACIONES.</t>
  </si>
  <si>
    <t>00099021001 DEPOSITO DE EFECTIVO, DEPOSITANTE: JULIO CESAR PALLY MONTAÑO, CONCEPTO: REVERSION PASAJES  LA PAZ - SUCRE  2018, CUENTA DE DEPOSITO: CUENTA UNICA DEL TESORO</t>
  </si>
  <si>
    <t>00099021001 DEPOSITO DE EFECTIVO, DEPOSITANTE: INGRID MONTOYA, CONCEPTO: ERROR EN COBRO, CUENTA DE DEPOSITO: CUENTA UNICA DEL TESORO</t>
  </si>
  <si>
    <t>00099021001 DEPOSITO DE EFECTIVO, DEPOSITANTE: ROLY ANGEL CARANI GUTIERREZ, CONCEPTO: COMISION DE SERVICIOS 2016 ( REVERSION DE MONTO ), CUENTA DE DEPOSITO: CUENTA UNICA DEL TESORO</t>
  </si>
  <si>
    <t>00099021001 DEPOSITO DE EFECTIVO, DEPOSITANTE: EDGAR RAMIRO BAUTISTA QUISBERT, CONCEPTO: REPOSICION ESTIPENDIO MES DE AGOSTO 100 BECAS, CUENTA DE DEPOSITO: CUENTA UNICA DEL TESORO</t>
  </si>
  <si>
    <t>00221012001 DEPOSITO DE EFECTIVO, DEPOSITANTE: TERESA JIMENA RAMOS LUNA, CONCEPTO: DEVOLUCION CREDITO FISCAL PERDIDO FACT. 3590, CUENTA DE DEPOSITO: CUENTA UNICA DEL TESORO</t>
  </si>
  <si>
    <t>00099021001 DEPOSITO DE EFECTIVO, DEPOSITANTE: TEREZA BOHORQUEZ VDA. GONZALES, CONCEPTO: PAGO POR CONVENIO ENTRE LA SRA.TERESA BOHORQUEZ VDA. GONZALES Y EL SENASIR, CUENTA DE DEPOSITO: CUENTA UNICA DEL TESORO</t>
  </si>
  <si>
    <t>00099021001 DEPOSITO DE EFECTIVO, DEPOSITANTE: YPFB, CONCEPTO: ANULACION DE SOLICITUD DE NOCRES, CUENTA DE DEPOSITO: CUENTA UNICA DEL TESORO</t>
  </si>
  <si>
    <t>00016071101 DEPOSITO DE EFECTIVO, DEPOSITANTE: YESENIA LOPEZ GIL-RESP DE COMISION DE PASAJES, CONCEPTO: DEVOLUCION POR COMISIONES DE PASAJES 2015, CUENTA DE DEPOSITO: CUENTA UNICA DEL TESORO</t>
  </si>
  <si>
    <t>00016021101 DEP.DE CHEQ.AJENOS,RET.DE CAM.,CONCEPTO: TRANSFERENCIA DE RECURSOS,DEP.: MINISTERIO DE EDUCACION , PROCEDENCIA: BANCO UNION S.A., CHEQUE: 2208, FECHA DE EMISION:18/09/2018</t>
  </si>
  <si>
    <t>00016021101 DEP.DE CHEQ.AJENOS,RET.DE CAM.,CONCEPTO: TRANSFERENCIA A LA LIBRETA ESFM MARISCAL SUCRE,DEP.: MINISTERIO DE EDUCACION , PROCEDENCIA: BANCO UNION S.A., CHEQUE: 22718, FECHA DE EMISION:17/09/2018</t>
  </si>
  <si>
    <t>00099021001 DEP.DE CHEQ.AJENOS,RET.DE CAM.,CONCEPTO: DEVOLUCION DE GASTOS NO UTILIZADOS POR LA BRIGADA PARLAMENTARIA DE POTOSI,DEP.: BRIGADA PARLAMENTARIA DE POTOSI , PROCEDENCIA: BANCO UNION S.A., CHEQUE: 944, FECHA DE EMISION:20/09/2018</t>
  </si>
  <si>
    <t>00099021001 DEP.DE CHEQ.AJENOS,RET.DE CAM.,CONCEPTO: TORREJON TEJERINA RENAN SANTIAGO,DEP.: BANCO UNION S.A. , PROCEDENCIA: BANCO UNION S.A., CHEQUE: 158164, FECHA DE EMISION:20/09/2018</t>
  </si>
  <si>
    <t>00099021001 DEP.DE CHEQ.AJENOS,RET.DE CAM.,CONCEPTO: MAXIMO HIGA KISHIMOTO,DEP.: BANCO UNION S.A. , PROCEDENCIA: BANCO UNION S.A., CHEQUE: 158165, FECHA DE EMISION:20/09/2018</t>
  </si>
  <si>
    <t>00099021001 DEP.DE CHEQ.AJENOS,RET.DE CAM.,CONCEPTO: MAXIMO HIGA KISHIMOTO,DEP.: BANCO UNION S.A. , PROCEDENCIA: BANCO UNION S.A., CHEQUE: 158162, FECHA DE EMISION:20/09/2018</t>
  </si>
  <si>
    <t>00099021001 DEP.DE CHEQ.AJENOS,RET.DE CAM.,CONCEPTO: TORREJON TEJERINA RENAN SANTIAGO,DEP.: BANCO UNION S.A. , PROCEDENCIA: BANCO UNION S.A., CHEQUE: 158163, FECHA DE EMISION:20/09/2018</t>
  </si>
  <si>
    <t>00132052001 DEP.DE CHEQ.AJENOS,RET.DE CAM.,CONCEPTO: DEVOLUCION DE SALDOS NO EJECUTADOS,DEP.: E.E.P.S. , PROCEDENCIA: BANCO UNION S.A., CHEQUE: 2098, FECHA DE EMISION:05/09/2018</t>
  </si>
  <si>
    <t>TRANSFERENCIA DE FONDOS AL EXTERIOR A SOLICITUD DE TESORO GENERAL DE LA NACION SEGUN SOLICITUD 5971 REF: PAGO POR 40.000,00 LIBRETAS DE PASAPORTE DE LECTURA MECANICA A LA EMPRESA IN IMPRIMERIE NATIONALE POR EL MONTO TOTAL DE LA PRIMERA ADENDA AL CONTRATO 050.18 LIB. 00099021001 TGN-RECURSOS ORDINARIOS (3987)</t>
  </si>
  <si>
    <t>VENTA DE DIVISAS CON TRANSFERENCIA DE FONDOS A SOLICITUD DE SERVICIO GENERAL DE IDENTIFICACION PERSONAL - SEGIP SEGUN SOLICITUD 5962 REF: ENTREGA DE FONDOS A LA OFICINA DE SAO PAULO - BRASIL PARA PAGO DE PLANILLA DE COMPENSACION COSTO DE VIDA, CORRESPONDIENTE AL MES DE AGOSTO, SEGUN INFORME TECNICO LIB. 00340012003 RECAUDACION EXTRANJERIA - C.I. -L.C.</t>
  </si>
  <si>
    <t>VENTA DE DIVISAS CON TRANSFERENCIA DE FONDOS A SOLICITUD DE YACIMIENTOS PETROLIFEROS FISCALES BOLIVIANOS SEGUN SOLICITUD 5963 REF: TRANSFERENCIA DE FONDOS A LA REPRESENTACION YPFB ARGENTINA POR EL TERCER TRIMESTRE 2018 PARA CUBRIR GASTOS DE OPERACION POR REPRESENTACION EN EL EXTERIOR SEGUN INFORME LIB. 00513012003 LBP-YPFB (2011349681373)</t>
  </si>
  <si>
    <t>VENTA DE DIVISAS CON TRANSFERENCIA DE FONDOS A SOLICITUD DE YACIMIENTOS PETROLIFEROS FISCALES BOLIVIANOS SEGUN SOLICITUD 5964 REF: TRANSFERENCIA DE FONDOS A LA REPRESENTACION DE YPFB BRASIL POR EL TERCER TRIMESTRE 2018 PARA CUBRIR GASTOS DE OPERACION POR REPRESENTACION EN EL EXTERIOR SEGUN INFORME L LIB. 00513012003 LBP-YPFB (2011349681373)</t>
  </si>
  <si>
    <t>VENTA DE DIVISAS CON TRANSFERENCIA DE FONDOS A SOLICITUD DE SERVICIO GENERAL DE IDENTIFICACION PERSONAL - SEGIP SEGUN SOLICITUD 5960 REF: ENTREGA DE FONDOS A LA OFICINA DE BUENOS AIRES - ARGENTINA PARA PAGO DE PLANILLA DE COMPENSACION COSTO DE VIDA, CORRESPONDIENTE AL MES DE AGOSTO, SEGUN INFORME TE LIB. 00340012003 RECAUDACION EXTRANJERIA - C.I. -L.C.</t>
  </si>
  <si>
    <t>VENTA DE DIVISAS CON TRANSFERENCIA DE FONDOS A SOLICITUD DE SERVICIO GENERAL DE IDENTIFICACION PERSONAL - SEGIP SEGUN SOLICITUD 5959 REF: ENTREGA DE FONDOS A LA OFICINA DE MADRID - ESPANA PARA PAGO DE PLANILLA DE COMPENSACION COSTO DE VIDA, CORRESPONDIENTE AL MES DE AGOSTO, SEGUN INFORME TECNICO 288 LIB. 00340012003 RECAUDACION EXTRANJERIA - C.I. -L.C.</t>
  </si>
  <si>
    <t>VENTA DE DIVISAS CON TRANSFERENCIA DE FONDOS A SOLICITUD DE SERVICIO GENERAL DE IDENTIFICACION PERSONAL - SEGIP SEGUN SOLICITUD 5958 REF: ENTREGA DE FONDOS A LA OFICINA DE CALAMA - CHILE PARA PAGO DE PLANILLA DE COMPENSACION COSTO DE VIDA, CORRESPONDIENTE AL MES DE AGOSTO, SEGUN INFORME TECNICO 286/ LIB. 00340012003 RECAUDACION EXTRANJERIA - C.I. -L.C.</t>
  </si>
  <si>
    <t>VENTA DE DIVISAS CON TRANSFERENCIA DE FONDOS A SOLICITUD DE MINISTERIO DE LA PRESIDENCIA SEGUN SOLICITUD 5957 REF: DIVISAS USD 299.91 PAGO A GOGO BUSINESS AVIATION POR SERVICIO TELEFONICO SATELITAL JULIO Y AGOSTO 2018 PARA AERONAVE FAB 002, SEGUN INVOICE 5385011113180820, PAGO A US BANK, CUENTA 1036 LIB. 00099021001 TGN-RECURSOS ORDINARIOS (3987)</t>
  </si>
  <si>
    <t>VENTA DE DIVISAS CON TRANSFERENCIA DE FONDOS A SOLICITUD DE SERVICIO GENERAL DE IDENTIFICACION PERSONAL - SEGIP SEGUN SOLICITUD 5961 REF: ENTREGA DE FONDOS A LA OFICINA DE WASHINGTON - EEUU PARA PAGO DE PLANILLA DE COMPENSACION COSTO DE VIDA, CORRESPONDIENTE AL MES DE AGOSTO, SEGUN INFORME TECNICO 2 LIB. 00340012003 RECAUDACION EXTRANJERIA - C.I. -L.C.</t>
  </si>
  <si>
    <t>COBRO COSTOS DE PAPELERIA SEGUN TRANSFERENCIA DEL EXTERIOR POR ORDEN DE INTEGRACION ENERGETICA ARGENTINA S.A. IEASA LIB. 00513012007 YPFB - RECURSOS NACIONALIZACIÓN</t>
  </si>
  <si>
    <t>||TRANSFERENCIA DE FONDOS S/G. MENSAJES SWIFT NROS. 13372 - 13358 Y CORREO ELECTRÓNICO DE YLB DE LA FECHA (SECTOR PÚBLICO). DEBITO DE LA LIBRETA 00597012001 RECURSOS PROPIOS VENTAS YLB; COBRO UTILES DE ESCRITORIO.</t>
  </si>
  <si>
    <t>||TRANSF. DE FONDOS DEL EXTERIOR SEGUN SWIFT NOS 12493-12329 DE 05/09/2018 A FAVOR DE EMPRESA BOLIVIANA DE ALIMENTOS Y DERIVADOS - EBA SG SOL EN NOTA EBA/GAF/JF/TEC/2018-0009 RECIBIDA EN FECHA 18/09/2018 LIBRETA 00599022001 EBA-COMERCIALIZACION PRODUCTOS MERCADO INTERNO Y EXPORTACION</t>
  </si>
  <si>
    <t>||TRANSF. DE FONDOS DEL EXTERIOR SEGUN SWIFT NOS 12493-12329 DE 05/09/2018 A FAVOR DE EMPRESA BOLIVIANA DE ALIMENTOS Y DERIVADOS - EBA SG SOL EN NOTA EBA/GAF/JF/TEC/2018-0009 RECIBIDA EN FECHA 18/09/2018 CGO.LIBRETA 00599022001 EBA-COMERCIALIZACION PRODUCTOS MERCADO INTERNO Y EXPORTACION (UT.ESCRITORIO)</t>
  </si>
  <si>
    <t>00099021001 DEPOSITO DE EFECTIVO, DEPOSITANTE: VICTOR AGUSTIN POZORRICO CANAVIRI, CONCEPTO: DEVOLUCION POR DOBLE PERCEPCION, CUENTA DE DEPOSITO: CUENTA UNICA DEL TESORO</t>
  </si>
  <si>
    <t>00099021001 DEPOSITO DE EFECTIVO, DEPOSITANTE: MARY STEEL MONTERO, CONCEPTO: DEVOLUCION FONDOS EN AVANCE, CUENTA DE DEPOSITO: CUENTA UNICA DEL TESORO</t>
  </si>
  <si>
    <t>00099021001 DEPOSITO DE EFECTIVO, DEPOSITANTE: CARLOS DIAZ AGUILAR, CONCEPTO: DOBLE PERCEPCION, CUENTA DE DEPOSITO: CUENTA UNICA DEL TESORO</t>
  </si>
  <si>
    <t>00099021001 DEPOSITO DE EFECTIVO, DEPOSITANTE: ALEX ARIEL ALMENDRAS CRUZ CI 7506135 CH, CONCEPTO: DIFERENCIA  A SALDO DE FONDO ROTATIVO, CUENTA DE DEPOSITO: CUENTA UNICA DEL TESORO</t>
  </si>
  <si>
    <t>00099021001 DEPOSITO DE EFECTIVO, DEPOSITANTE: PEDRO QUISPE COARITTI, CONCEPTO: DEVOLUCION POR DOBLE PERCEPCION, CUENTA DE DEPOSITO: CUENTA UNICA DEL TESORO</t>
  </si>
  <si>
    <t>00597019202 DEPOSITO DE EFECTIVO, DEPOSITANTE: CHINA CAMC ENGINEERING CO.LTD.BOLIVIA BRANCH, CONCEPTO: PAGO REEMBOLSO DE COMISION AVISO DE CUATRO BOLETAS GARANTIA, CUENTA DE DEPOSITO: CUENTA UNICA DEL TESORO</t>
  </si>
  <si>
    <t>00099021001 DEPOSITO DE EFECTIVO, DEPOSITANTE: SOFIA LUNA NABARRO, CONCEPTO: DEVOLUCION DE PASAJES, CUENTA DE DEPOSITO: CUENTA UNICA DEL TESORO</t>
  </si>
  <si>
    <t>00099021001 DEP.DE CHEQ.AJENOS,RET.DE CAM.,CONCEPTO: DEVOLUCION POR CANCELACION DE RESERVA HOSPEDAJE,DEP.: SUR 10 SRL. , PROCEDENCIA: BANCO NACIONAL DE BOLIVIA S.A., CHEQUE: 325761, FECHA DE EMISION:18/09/2018</t>
  </si>
  <si>
    <t>00099021001 DEP.DE CHEQ.AJENOS,RET.DE CAM.,CONCEPTO: DEVOLUCION DE RECURSOS A FAVOR DEL TGN,DEP.: GOBIERNO AUTONOMO DEPARTAMENTAL DEL BENI , PROCEDENCIA: BANCO UNION S.A., CHEQUE: 167555, FECHA DE EMISION:19/09/2018</t>
  </si>
  <si>
    <t>00099021001 DEP.DE CHEQ.AJENOS,RET.DE CAM.,CONCEPTO: PAGO POR REEMBOLSO DE BAJA MEDICA POR ENFERMEDAD COMUN DEL MES DE JULIO-2018,DEP.: CAJA DE SALUD DE LA BANCA PRIVADA , PROCEDENCIA: BANCO NACIONAL DE BOLIVIA S.A., CHEQUE: 7083673, FECHA DE EMISION:31/08/2018</t>
  </si>
  <si>
    <t>00099021001 DEP.DE CHEQ.AJENOS,RET.DE CAM.,CONCEPTO: PAGO DE REEMBOLSO POR BAJAS MEDICAS EN EL MES DE JUNIO-2018,DEP.: CAJA DE SALUD DE LA BANCA PRIVADA , PROCEDENCIA: BANCO NACIONAL DE BOLIVIA S.A., CHEQUE: 7083698, FECHA DE EMISION:31/08/2018</t>
  </si>
  <si>
    <t>00099021001 DEPOSITO DE EFECTIVO, DEPOSITANTE: ANGELA VILLA QUISBERT, CONCEPTO: DEVOLUCION DE RECURSOS DE FONDOS EN AVANCE UTILIZADOS PARA EL TRASLADO DE DOC A POTOSI C-31 1304, CUENTA DE DEPOSITO: CUENTA UNICA DEL TESORO</t>
  </si>
  <si>
    <t>00099021001 DEPOSITO DE EFECTIVO, DEPOSITANTE: JUAN CARLOS ORTEGA CANCHARI, CONCEPTO: REVERSION DE PASAJES POR FORO DEL GAS GESTION 2017  P-6538, CUENTA DE DEPOSITO: CUENTA UNICA DEL TESORO</t>
  </si>
  <si>
    <t>De: 00513012004 A requerimiento de Yacimientos Petrolíferos Fiscales Bolivianos, con nota CITE: YPFB/DFC - No. 1884 URT-1000/2018, y en virtud a la nota interna CITE: MEFP/VPCF/ DGCF/UCCF Nº 999/2018 de la Dirección General de Contabilidad Fiscal del Ministerio de Economía y Finanzas Públicas, en la cual solicita la devolución de depósitos en Demasías. H.R. 6-25142-R/4326.</t>
  </si>
  <si>
    <t>NUMERO DE LIBRETA CUT: 00030018010 OPERACIÓN E18 TRANSFERENCIA DEL SISTEMA FINANCIERO POR CUENTA DE TERCEROS A LA CUT FINANCIAMIENTO DE ASISTENCIA TECNICA,CUMPLIMIENTO DE ACUERDO DE COOPERACION 2018-2022. A FAVOR DEL MINISTERIO DE JUSTICIA Y TRANSPARENCIA</t>
  </si>
  <si>
    <t>'TRANSFERENCIA DE FONDOS||S/G. CITE: MEFP/VTCP/DGCP/UODP-848/2018 DE LA FECHA, DEL MIN.DE ECONOMIA Y FINANZAS PUBLICAS.(HRE-TSO-5153), PAGO BTS EXTRABURSATIL  VENCIMIENTO 24 DE SEPTIEMBRE DE 2018 D.S. N° 1121 DE 11 DE ENERO DE 2012. DEBITO DE LA LIBRETA N° 00099021001 TGN-RECURSOS ORDINARIOS MN.</t>
  </si>
  <si>
    <t>COBRO COSTOS DE PAPELERIA SEGUN TRANSFERENCIA DEL EXTERIOR POR ORDEN DE GAS TOTAL S.A. REF:ANTICIPO DE IMPORTACION GLP MES DE SEPTIEMBRE LIB. 00513062001 YPFB-OPERACIONES PLANTA DE SEPARACION DE LIQUIDOS RIO GRANDE</t>
  </si>
  <si>
    <t>TRANSFERENCIA DE FONDOS AL EXTERIOR A SOLICITUD DE MINISTERIO DE ECONOMIA Y FINANZAS PUBLICAS SEGUN SOLICITUD 5984 REF: PAGO A FAVOR DE BLOOMBERG FINANCE LP FACTURA 5604545905, MES DE SEPTIEMBRE/2018, POR SERVICIOS ESPECIALES BLOOMBERG DOS TERMINALES DE OPERACIONES DEUDA PUBLICA EN MERCADOS DE CAPI LIB. 00099021001 TGN-RECURSOS ORDINARIOS (3987)</t>
  </si>
  <si>
    <t>A:00373024105 DESEMBOLSO AL FONDO DE DESARROLLO INDÍGENA PARA PROGRAMAS Y/O PROYECTOS DE LOS GOBIERNOS AUTÓNOMOS MUNICIPALES S/G NOTA CITE: FDI/DGE/EXT/Nº425/2018 E INFORME MEFP/VTCP/DGPOT/UPCFTG/INF/N°111/2018. HR 6-28393-R.</t>
  </si>
  <si>
    <t>NUMERO DE LIBRETA CUT: 00099021001 OPERACIÓN E18 TRANSFERENCIA DEL SISTEMA FINANCIERO POR CUENTA DE TERCEROS A LA CUT A Solicitud de BBVA Prevision, Transferencia por Fraccion Complementaria</t>
  </si>
  <si>
    <t>TRANSFERENCIA RECIBIDA DEL EXTERIOR SEGÚN MENSAJES SWIFT Nos. 13419-13406 (REM.EXT.) DE FECHA 21-09-2018 POR DESEMBOLSO DE CAF PRÉSTAMO CFA007142 PROGRAMA SECTORIAL TRANSPORTE SOLICITUD DE DESEMBOLSO 108 LIBRETA N° 00291012002 ABC-RECURSOS PROPIOS REF.: UTILES DE ESCRITORIO</t>
  </si>
  <si>
    <t>PAGO A EXIMBANK CHINA POPUL PRÉSTAMO GCL 2004 (08) 118 VCTO. 21-09-2018 POR CUENTA DE YPFB , NTI. 011204 VALOR 21-09-2018 CAPITAL RMY 6.620.579,87 INTERESES RMY 1.015.155,58 CTA. 00513012002 LBP-YPFB-VENTA GAS NAT.UNRC LP CP (2011349951300)</t>
  </si>
  <si>
    <t>PAGO A EXIMBANK CHINA POPUL PRÉSTAMO GCL 2004 (08) 118 VCTO. 21-09-2018 POR CUENTA DE YPFB , NTI. 011204 VALOR 21-09-2018 CAPITAL RMY 6.620.579,87 INTERESES RMY 1.015.155,58 CTA. 00513012002 LBP-YPFB-VENTA GAS NAT.UNRC LP CP (2011349951300) REF.: COMISIONES BANCARIAS</t>
  </si>
  <si>
    <t>PAGO A EXIMBANK CHINA POPUL PRÉSTAMO GCL 2011 (17) 367 VCTO. 21-09-2018 POR CUENTA DE YPFB , NTI. 011208 VALOR 21-09-2018 CAPITAL RMY 12.447.146,49 INTERESES RMY 3.562.649,93 CTA. 00513012007 YPFB-RECURSOS NACIONALIZACION</t>
  </si>
  <si>
    <t>PAGO A EXIMBANK CHINA POPUL PRÉSTAMO GCL 2011 (17) 367 VCTO. 21-09-2018 POR CUENTA DE YPFB , NTI. 011208 VALOR 21-09-2018 CAPITAL RMY 12.447.146,49 INTERESES RMY 3.562.649,93 CTA. 00513012007 YPFB-RECURSOS NACIONALIZACION REF.: COMISIONES BANCARIAS</t>
  </si>
  <si>
    <t>'COBRO DE'||UTILES DE ESCRITORIO POR EL COMPROBANTE CONTABLE NRO. 0933176 DE LA FECHA, SEGÚN CORREO ELECTRÓNICO DE YPFB DE F. 23/01/2018. DEBITO DE LA LIBRETA 00513022001 YPFB  OPERACIONES.</t>
  </si>
  <si>
    <t>'COBRO DE'||UTILES DE ESCRITORIO POR EL COMPROBANTE CONTABLE NRO. 0933175 DE LA FECHA, SEGÚN CORREO ELECTRÓNICO DE YPFB DE F. 23/01/2018. DEBITO DE LA LIBRETA 00513022001 YPFB  OPERACIONES.</t>
  </si>
  <si>
    <t>||COMPLEMENTO A NUESTRO COMPROBANTE G 0842419 DE LA FECHA POR PAGO AL EXIMBANK CHINA, PTMO. GCL 2011 (17) 367, POR CUENTA DE YPFB, COBRO DE COMISIONES DEL BANQUERO USD 10.- LIBRETA N°00513012007 YPFB-RECURSOS NACIONALIZACION ,REF.:UTILES DE ESCRITORIO</t>
  </si>
  <si>
    <t>||COMPLEMENTO A NUESTRO COMPROBANTE G 0842419 DE LA FECHA POR PAGO AL EXIMBANK CHINA, PTMO. GCL 2011 (17) 367, POR CUENTA DE YPFB, COBRO DE COMISIONES DEL BANQUERO USD 10.- LIBRETA N°00513012007 YPFB-RECURSOS NACIONALIZACION</t>
  </si>
  <si>
    <t>||COMPLEMENTO A NUESTRO COMPROBANTE G 0842413 DE LA FECHA POR PAGO AL EXIMBANK CHINA, PTMO. GCL 2004 (08) 118, POR CUENTA DE YPFB, COBRO DE COMISIONES DEL BANQUERO USD 10.- LIBRETA N°00513012002 LBP-YPFB-VENTA GAS NAT.UNRC LP CP (2011349951300),REF.:UTILES DE ESCRITORIO</t>
  </si>
  <si>
    <t>||COMPLEMENTO A NUESTRO COMPROBANTE G 0842413 DE LA FECHA POR PAGO AL EXIMBANK CHINA, PTMO. GCL 2004 (08) 118, POR CUENTA DE YPFB, COBRO DE COMISIONES DEL BANQUERO USD 10.- LIBRETA N°00513012002 LBP-YPFB-VENTA GAS NAT.UNRC LP CP (2011349951300)</t>
  </si>
  <si>
    <t>00099021001 DEPOSITO DE EFECTIVO, DEPOSITANTE: DIETER RONANTT MOREJON DUARTE, CONCEPTO: REVERTIR PAGO ARMADA BOLIVIANA, CUENTA DE DEPOSITO: CUENTA UNICA DEL TESORO</t>
  </si>
  <si>
    <t>00020011103 DEPOSITO DE EFECTIVO, DEPOSITANTE: INSTITUTO GEOGRAFICO MILITAR, CONCEPTO: REVERSION POR REFRIGERIO MES DE JUNIO PARTIDA 31110, CUENTA DE DEPOSITO: CUENTA UNICA DEL TESORO</t>
  </si>
  <si>
    <t>00099021001 DEPOSITO DE EFECTIVO, DEPOSITANTE: EDGAR MARCOS RAFAEL ARROYO, CONCEPTO: DEVOLUCION DE PASAJE VIA TERRESTRE A LA CIUDAD DE ORURO, CUENTA DE DEPOSITO: CUENTA UNICA DEL TESORO</t>
  </si>
  <si>
    <t>00373024103 DEPOSITO DE EFECTIVO, DEPOSITANTE: JUAN SALAZAR, CONCEPTO: SALDO NO EJECUTADO DEL PROYECTO FONDO INDIGENA, CUENTA DE DEPOSITO: CUENTA UNICA DEL TESORO</t>
  </si>
  <si>
    <t>00020014203 DEPOSITO DE EFECTIVO, DEPOSITANTE: DANIEL DAVID TELLEZ FLORES, CONCEPTO: REVERSION DE GASTOS NO EJECUTADOS, CUENTA DE DEPOSITO: CUENTA UNICA DEL TESORO</t>
  </si>
  <si>
    <t>00099021001 DEPOSITO DE EFECTIVO, DEPOSITANTE: MONICA MERCEDES QUELCA FERNANDEZ, CONCEPTO: DEVOLUCION DE BS. 191,37  POR DIA NO TRABAJADO, CUENTA DE DEPOSITO: CUENTA UNICA DEL TESORO</t>
  </si>
  <si>
    <t>00016011101 DEPOSITO DE EFECTIVO, DEPOSITANTE: ARTURO GUTIERREZ  DURAN, CONCEPTO: DEVOLUCION DE SALDO, CUENTA DE DEPOSITO: CUENTA UNICA DEL TESORO</t>
  </si>
  <si>
    <t>00046188002 DEP.DE CHEQ.AJENOS,RET.DE CAM.,CONCEPTO: REVERSION DE FONDOS,DEP.: MINISTERIO DE SALUD , PROCEDENCIA: BANCO UNION S.A., CHEQUE: 12659, FECHA DE EMISION:18/09/2018</t>
  </si>
  <si>
    <t>00016011101 DEP.DE CHEQ.AJENOS,RET.DE CAM.,CONCEPTO: TRANSFERENCIA DE RECURSOS PROFOCOM,DEP.: MINISTERIO DE EDUCACION , PROCEDENCIA: BANCO UNION S.A., CHEQUE: 22739, FECHA DE EMISION:20/09/2018</t>
  </si>
  <si>
    <t>00016141101 DEP.DE CHEQ.AJENOS,RET.DE CAM.,CONCEPTO: SOLICITUD DE TRANSFERENCIA ESFM EDUARDO AVAROA,DEP.: MINISTERIO DE EDUCACION , PROCEDENCIA: BANCO UNION S.A., CHEQUE: 22753, FECHA DE EMISION:20/09/2018</t>
  </si>
  <si>
    <t>00099021001 DEP.DE CHEQ.AJENOS,RET.DE CAM.,CONCEPTO: CHIRINOS VERONICA CINTIA,DEP.: BANCO UNION S.A. , PROCEDENCIA: BANCO UNION S.A., CHEQUE: 158168, FECHA DE EMISION:24/09/2018</t>
  </si>
  <si>
    <t>PROVISION DE FONDOS A SOLICITUD DE YACIMIENTOS PETROLIFEROS FISCALES BOLIVIANOS SEGUN SOLICITUD YPFB-0229-2018 REF: PAGO A GASORIENTE BOLIVIANO LTDA DE AGOSTO 2018 POR TRANS GN MI FIRME E INTERRUMPIBLE LIB. 00513012007 YPFB - RECURSOS NACIONALIZACIÓN</t>
  </si>
  <si>
    <t>PROVISION DE FONDOS A SOLICITUD DE YACIMIENTOS PETROLIFEROS FISCALES BOLIVIANOS SEGUN SOLICITUD YPFB-0228-2018 REF: PAGO A GAS TRANSBOLIVIANO SA DE AGOSTO 2018 POR TRANS GN MI INTERRUMPIBLE CHIQUITOS MUTUN REDES DE GAS YACUSES LIB. 00513012007 YPFB - RECURSOS NACIONALIZACIÓN</t>
  </si>
  <si>
    <t>||AMPLIACION DE VALIDEZ 0,15% S/USD68.700,15.-POR 92 DIAS,REEMB.GSTS.COMUNICACION BS220.-Y EMISION COMP.CONTABLE BS50.-,S/G NOTA DGAF.STRIA.GRAL.Nº472/18,21/09/18 REF.:I-2018-03 P/C ARMADA BOLIVIANA A/F ZODIAC MILPRO INTERNATIONAL. LIB.0020051101 MINDEF-ARMADA BOLIVIANA VARIOS. REF.:COMISIONES AMPL.VALIDEZ I-2018-03</t>
  </si>
  <si>
    <t>'COBRO DE'||UTILES DE ESCRITORIO POR EL COMPROBANTE CONTABLE NRO. 0933451 DE LA FECHA, SEGÚN CORREO ELECTRÓNICO DE YPFB DE F.23/01/2018. DEBITO DE LA LIBRETA 00513022001 YPFB  OPERACIONES.</t>
  </si>
  <si>
    <t>'COBRO DE'||UTILES DE ESCRITORIO POR EL COMPROBANTE CONTABLE NRO. 0933427 DE LA FECHA, SEGÚN CORREO ELECTRÓNICO DE YPFB DE F. 23/01/2018. DEBITO DE LA LIBRETA 00513022001 YPFB  OPERACIONES.</t>
  </si>
  <si>
    <t>00099021001 DEPOSITO DE EFECTIVO, DEPOSITANTE: ALBERTO HERRERA MONTEVILLA, CONCEPTO: PAGO AGUINALDO 2012 DEVOLUCION, CUENTA DE DEPOSITO: CUENTA UNICA DEL TESORO</t>
  </si>
  <si>
    <t>00099021001 DEPOSITO DE EFECTIVO, DEPOSITANTE: ALBERTO HERRERA MONTEVILLA, CONCEPTO: PAGO BONO ECONOMICO 2012  DEVOLUCION, CUENTA DE DEPOSITO: CUENTA UNICA DEL TESORO</t>
  </si>
  <si>
    <t>00099021001 DEPOSITO DE EFECTIVO, DEPOSITANTE: ALBERTO HERRERA MONTEVILLA, CONCEPTO: REVERSION HABER MENSUAL MARZO 2012, DEVOLUCION, CUENTA DE DEPOSITO: CUENTA UNICA DEL TESORO</t>
  </si>
  <si>
    <t>00099021001 DEPOSITO DE EFECTIVO, DEPOSITANTE: FRANKLIN ULURI MAMANI, CONCEPTO: REVERSION POR CONCEPTO DE PASAJES Y VIATICOS, CUENTA DE DEPOSITO: CUENTA UNICA DEL TESORO</t>
  </si>
  <si>
    <t>00099021001 DEPOSITO DE EFECTIVO, DEPOSITANTE: TANIA HUAYTA YUCRA, CONCEPTO: DEVOLUCION DE BONO A CARGO, CUENTA DE DEPOSITO: CUENTA UNICA DEL TESORO</t>
  </si>
  <si>
    <t>00099021001 DEPOSITO DE EFECTIVO, DEPOSITANTE: MARIA JESUS HOYOS CASTRO, CONCEPTO: COBRO INDEBIDO POR NUPCIAS, CUENTA DE DEPOSITO: CUENTA UNICA DEL TESORO</t>
  </si>
  <si>
    <t>00086018007 DEPOSITO DE EFECTIVO, DEPOSITANTE: GAM EL VILLAR, CONCEPTO: DEVOLUCION GOBIERNO AUTONOMO MUNICIPAL EL VILLAR, CUENTA DE DEPOSITO: CUENTA UNICA DEL TESORO</t>
  </si>
  <si>
    <t>00086014406 DEPOSITO DE EFECTIVO, DEPOSITANTE: GAM QOCOATA, CONCEPTO: DEVOLUCION SALDOS, CUENTA DE DEPOSITO: CUENTA UNICA DEL TESORO</t>
  </si>
  <si>
    <t>00099021001 DEPOSITO DE EFECTIVO, DEPOSITANTE: ERICK QUEVEDO FLORES EEC-GNV, CONCEPTO: DEVOLUCION MEDIO DIA VIATICO ERICK QUEVEDO VIAJE SANTA CRUZ, CUENTA DE DEPOSITO: CUENTA UNICA DEL TESORO</t>
  </si>
  <si>
    <t>00591012001 DEPOSITO DE EFECTIVO, DEPOSITANTE: GABRIEL ULO ARTEAGA, CONCEPTO: PAGO DE LUZ OCT 2017 A AGOSTO 2018, CUENTA DE DEPOSITO: CUENTA UNICA DEL TESORO</t>
  </si>
  <si>
    <t>00253014404 DEP.DE CHEQ.AJENOS,RET.DE CAM.,CONCEPTO: TRANSFERENCIA DE RECURSOS POR EJECUCION DE GARANTIA EMPRESA CONSTRUCTORA EGOS SRL,DEP.: SEGUROS Y REASEGUROS FORTALEZA S.A. , PROCEDENCIA: BANCO UNION S.A., CHEQUE: 1260, FECHA DE EMISION:06/09/2018</t>
  </si>
  <si>
    <t>00099021001 DEP.DE CHEQ.AJENOS,RET.DE CAM.,CONCEPTO: DEVOLUCION DE PASAJES AEREOS NO UTILIZADOS,DEP.: MINISTERIO DE LA PRESIDENCIA , PROCEDENCIA: BANCO UNION S.A., CHEQUE: 75, FECHA DE EMISION:19/09/2018</t>
  </si>
  <si>
    <t>00099021001 DEP.DE CHEQ.AJENOS,RET.DE CAM.,CONCEPTO: PAGO INCAPACIDADES TEMPORALES ( REEMBOLSO )MIN.DE ECONOMIA Y FINANZAS PUBLICAS,DEP.: CAJA NACIONAL DE SALUD , PROCEDENCIA: BANCO UNION S.A., CHEQUE: 16614, FECHA DE EMISION:25/09/2018</t>
  </si>
  <si>
    <t>00099021001 DEP.DE CHEQ.AJENOS,RET.DE CAM.,CONCEPTO: RECUP RECURSOS INF CIRCUNSTANCIADO USODE TEL FIJA MOVIL Y TARJETAS PREPAGO GESTION 2006 JUAN GIRONDA,DEP.: CAMARA DE SENADORES , PROCEDENCIA: BANCO UNION S.A., CHEQUE: 7070, FECHA DE EMISION:25/09/2018</t>
  </si>
  <si>
    <t>VENTA DE DIVISAS CON TRANSFERENCIA DE FONDOS A SOLICITUD DE MINISTERIO DE LA PRESIDENCIA SEGUN SOLICITUD 6004 REF: DIVISAS USD 81,859.00 PAGO A AND S INTERNATIONAL SUPPLY POR RESPUESTOS Y COMPONENTES ELECTRICOS PARA AERONAVES FAB 047 Y FAB 048, SEGUN INVOICE 1089, PAGO A WELLS FARGO BANK, CUENTA 200 LIB. 00099021001 TGN-RECURSOS ORDINARIOS (3987)</t>
  </si>
  <si>
    <t>VENTA DE DIVISAS CON TRANSFERENCIA DE FONDOS A SOLICITUD DE MINISTERIO DE LA PRESIDENCIA SEGUN SOLICITUD 6003 REF: DIVISAS USD 44,565.00 PAGO A JEPPESEN SANDERSON INC. SUSCRIPCION ANUAL SERVICIO INDS INFORMACION DE NAVEGACION INTEGRADA PARA AERONAVE FAB 001, SEGUN INVOICE, PAGO A BANK OF AMERICA CUE LIB. 00099021001 TGN-RECURSOS ORDINARIOS (3987)</t>
  </si>
  <si>
    <t>VENTA DE DIVISAS CON TRANSFERENCIA DE FONDOS A SOLICITUD DE MINISTERIO DE LA PRESIDENCIA SEGUN SOLICITUD 6007 REF: DIVISAS USD 33,870.23 PAGO A ROYAL FBO SERVICE S.A POR SERVICIOS PRESTADOS A AERONAVE FAB 001 RETORNO DE WILMINGTON EEUU POR INSPECCION REALIZADA 11 FEB AL 13 MARZO 2018, PAGO A BBVA PA LIB. 00099021001 TGN-RECURSOS ORDINARIOS (3987)</t>
  </si>
  <si>
    <t>VENTA DE DIVISAS CON TRANSFERENCIA DE FONDOS A SOLICITUD DE MINISTERIO DE CULTURAS SEGUN SOLICITUD 6001 REF: PAGO POR ALQUILER DE ESPACIO EN FERIA INTERNACIONAL DE TURISMO FITUR 2018 EN MADRID ESPANA REALIZADO EN MES DE ENERO 2018 SEGUN INFORME TECNICO MDCYT VMT DESPACHO N 55 2018 Y OTROS DOCUMENTOS LIB. 00099021001 TGN-RECURSOS ORDINARIOS (3987) POR DIFERENCIAL CAMBIARIO</t>
  </si>
  <si>
    <t>VENTA DE DIVISAS CON TRANSFERENCIA DE FONDOS A SOLICITUD DE MINISTERIO DE CULTURAS SEGUN SOLICITUD 6001 REF: PAGO POR ALQUILER DE ESPACIO EN FERIA INTERNACIONAL DE TURISMO FITUR 2018 EN MADRID ESPANA REALIZADO EN MES DE ENERO 2018 SEGUN INFORME TECNICO MDCYT VMT DESPACHO N 55 2018 Y OTROS DOCUMENTOS LIB. 00099021001 TGN-RECURSOS ORDINARIOS (3987)</t>
  </si>
  <si>
    <t>A:00373024105 DESEMBOLSO AL FONDO DE DESARROLLO INDÍGENA PARA PROGRAMAS Y/O PROYECTOS DE LOS GOBIERNOS AUTÓNOMOS MUNICIPALES S/G NOTA CITE: FDI/DGE/EXT/Nº427/2018 E INFORME MEFP/VTCP/DGPOT/UPCFTG/INF/N°112/2018. HR 6-28547-R - 628770-R.</t>
  </si>
  <si>
    <t>NUMERO DE LIBRETA CUT: 00099018035 OPERACIÓN E75 TRANSFERENCIA DE LA CUENTA FISCAL BUN A LA CUT EN MN TRANSF.FDOS.A SOLICITUD DEL G.A.M.SANTIVAÃEZ CON ABONO A CTA.3987 CUT LBRTA.00099018035</t>
  </si>
  <si>
    <t>||RESPUESTA DEBITO DEL BANQUERO SG/ SWIFT 13556 DE LA FECHA REF: COBRO COMISION POR TRANSF. DE JPY 5.991.648,00 DEL 25/09/18 SG/ SOLICITUD DEL MINI. DE CULTURAS, PAGO A/F IPPAN SHADAN HOUJIN LATENAMERICANDO NIHON LIB. 00099021001 TGN-RECURSOS ORDINARIOS COMIS. DEL BANQUERO EQUIV. JPY 2.995,-</t>
  </si>
  <si>
    <t>||RESPUESTA DEBITO DEL BANQUERO SG/ SWIFT 13556 DE LA FECHA REF: COBRO COMISION POR TRANSF. DE JPY 5.991.648,00 DEL 25/09/18 SG/ SOLICITUD DEL MINI. DE CULTURAS, PAGO A/F IPPAN SHADAN HOUJIN LATENAMERICANDO NIHON LIB.00099021001 TGN-RECURSOS ORDINARIOS, COBRO UTILES DE ESCRITORIO</t>
  </si>
  <si>
    <t>||TRANSFERENCIA DE FONDOS S/G. MENSAJES SWIFT NROS. 13550 - 13540 Y CORREO ELECTRÓNICO DE YACIMIENTOS DE LITIO BOLIVIANOS DE LA FECHA. (SECTOR PÚBLICO). DEBITO DE LA LIBRETA 00597012001 RECURSOS PROPIOS VENTAS YLB; COBRO UTILES DE ESCRITORIO.</t>
  </si>
  <si>
    <t>COBRO COSTOS DE PAPELERIA SEGUN TRANSFERENCIA DEL EXTERIOR POR ORDEN DE COMPANHIA MATOGROSSENSE DE GAS REF:FACTURA EXB MTGC 02718 LIB. 00513012007 YPFB - RECURSOS NACIONALIZACIÓN</t>
  </si>
  <si>
    <t>VENTA DE DIVISAS A SOLICITUD DE YACIMIENTOS PETROLIFEROS FISCALES BOLIVIANOS SEGUN SOLICITUD 6022 REF: PAGO A SAMSUNG ENGINEERING POR PROVISION DE PERSONAL Y SERVICIOS COMPLEMENTARIOS PARA LA PLANTA AMONIACO UREA CORRESPONDIENTE A LA SEPTIMA ADENDA JUNIO 2018 LIB. 00513062001 YPFB-OPERACIONES PLANTA DE SEPARACION DE LIQUIDOS RIO GRANDE</t>
  </si>
  <si>
    <t>COBRO COSTOS DE PAPELERIA SEGUN TRANSFERENCIA DEL EXTERIOR POR ORDEN DE PETROBRAS PARAGUAY GAS SRL LIB. 00513062001 YPFB-OPERACIONES PLANTA DE SEPARACION DE LIQUIDOS RIO GRANDE</t>
  </si>
  <si>
    <t>VENTA DE DIVISAS CON TRANSFERENCIA DE FONDOS A SOLICITUD DE ADMINISTRACION DE SERVICIOS PORTUARIOS BOLIVIA SEGUN SOLICITUD 6023 REF: H.R. 3298-3299 - ENVIO DE RECURSOS AL PUERTO DE ARICA POR GASTOS DE FUNCIONAMIENTO Y GATE OUT, CORRESPONDIENTE A LA REPOSICION DE SEPTIEMBRE/2018 SEGUN COMUNICACION IN LIB. 00594012001 ASP-B FONDO DE OPERACIONES</t>
  </si>
  <si>
    <t>VENTA DE DIVISAS CON TRANSFERENCIA DE FONDOS A SOLICITUD DE ADMINISTRACION DE SERVICIOS PORTUARIOS BOLIVIA SEGUN SOLICITUD 6017 REF: H.R. 1108 - 1189 - 1285 - PAGO DE FACTURAS AL TPA POR SERVICIO DE FAENAS DE EXPORTACIONES JULIO Y AGOSTO/2018, SEGUN COMUNICACION INTERNA ASP-B/DOP-UAP/CI-491-493-494/ LIB. 00594012001 ASP-B FONDO DE OPERACIONES</t>
  </si>
  <si>
    <t>VENTA DE DIVISAS CON TRANSFERENCIA DE FONDOS A SOLICITUD DE MINISTERIO DE CULTURAS SEGUN SOLICITUD 5976 REF: PAGO POR SERVICIO DE ARMADO DE STAND DE BOLIVIA EN FERIA INTERNACIONAL PAIS JAPON SEGUN INFORME TECNICO N 300 2018 EQUIVALENTES 53.130,02 USD LIB. 00099021001 TGN-RECURSOS ORDINARIOS (3987) POR DIFERENCIAL CAMBIARIO</t>
  </si>
  <si>
    <t>VENTA DE DIVISAS CON TRANSFERENCIA DE FONDOS A SOLICITUD DE MINISTERIO DE CULTURAS SEGUN SOLICITUD 5976 REF: PAGO POR SERVICIO DE ARMADO DE STAND DE BOLIVIA EN FERIA INTERNACIONAL PAIS JAPON SEGUN INFORME TECNICO N 300 2018 EQUIVALENTES 53.130,02 USD LIB. 00099021001 TGN-RECURSOS ORDINARIOS (3987)</t>
  </si>
  <si>
    <t>00099021001 DEPOSITO DE EFECTIVO, DEPOSITANTE: VALERIANO MACIAS QUENTA, CONCEPTO: DEVOLUCION DE FONDOS, CUENTA DE DEPOSITO: CUENTA UNICA DEL TESORO</t>
  </si>
  <si>
    <t>00099021001 DEPOSITO DE EFECTIVO, DEPOSITANTE: ADOLFO CHAVEZ CORTES, CONCEPTO: DEVOLUCION POR DOBLE PERCEPCION MAGISTERIO MES DE JULIO 2018, CUENTA DE DEPOSITO: CUENTA UNICA DEL TESORO</t>
  </si>
  <si>
    <t>00099021001 DEPOSITO DE EFECTIVO, DEPOSITANTE: ADOLFO CHAVEZ CORTES, CONCEPTO: DEVOLUCION POR DOBLE PERCEPCION MAGISTERIO MES DE SEPTIEMBRE 2018, CUENTA DE DEPOSITO: CUENTA UNICA DEL TESORO</t>
  </si>
  <si>
    <t>00099021001 DEPOSITO DE EFECTIVO, DEPOSITANTE: HARRY R.  VELA  MERCADO, CONCEPTO: REVERSION DE PASAJES POR CONCEPTO DE FORO DE GAS GESTION 2017, CUENTA DE DEPOSITO: CUENTA UNICA DEL TESORO</t>
  </si>
  <si>
    <t>00099021001 DEPOSITO DE EFECTIVO, DEPOSITANTE: YOLANDA UGARTE MORA, CONCEPTO: DEPÓSITO POR PERMISOS SIN GOCE DE HABERES ART. 16 RESOLUCION 1111, CUENTA DE DEPOSITO: CUENTA UNICA DEL TESORO</t>
  </si>
  <si>
    <t>00099021001 DEPOSITO DE EFECTIVO, DEPOSITANTE: LOURDES VIVIANA GUIGUES GIESES, CONCEPTO: DEPÓSITO POR PERMISOS SIN GOCE DE HABERES ART. 16 RESOLUCION 1111, CUENTA DE DEPOSITO: CUENTA UNICA DEL TESORO</t>
  </si>
  <si>
    <t>00099021001 DEPOSITO DE EFECTIVO, DEPOSITANTE: MINISTERIO DE OBRAS PUBLICAS SERVICIOS Y VIVIENDA, CONCEPTO: PAGO DE AGUA  OFICINA  ARCHIVO CENTRAL EDIFICIO EX CONAVI BENEFICIARIO  MINISTERIO DE LA PRESIDENCIA, CUENTA DE DEPOSITO: CUENTA UNICA DEL TESORO</t>
  </si>
  <si>
    <t>00099021001 DEPOSITO DE EFECTIVO, DEPOSITANTE: ENDE EMPRESA NACIONAL DE ELECTRICIDAD, CONCEPTO: CUMPL DS 3034 REMUNERACION AGOSTO /2018 WILFREDO OVANDO ROJAS, CUENTA DE DEPOSITO: CUENTA UNICA DEL TESORO</t>
  </si>
  <si>
    <t>00099021001 DEP.DE CHEQ.AJENOS,RET.DE CAM.,CONCEPTO: SEGUNDO TAPECUA JESUS,DEP.: BANCO UNION S.A. , PROCEDENCIA: BANCO UNION S.A., CHEQUE: 158174, FECHA DE EMISION:26/09/2018</t>
  </si>
  <si>
    <t>00099021001 DEP.DE CHEQ.AJENOS,RET.DE CAM.,CONCEPTO: SUAREZ GUZMAN HERNAN EDUARDO,DEP.: BANCO UNION S.A. , PROCEDENCIA: BANCO UNION S.A., CHEQUE: 158173, FECHA DE EMISION:26/09/2018</t>
  </si>
  <si>
    <t>00099021001 DEPOSITO DE EFECTIVO, DEPOSITANTE: MINISTERIO DE DEPORTES NORKA PEÑALOZA, CONCEPTO: DEVOLUCION DE SALDOS NO UTILIZADOS CARRERA 10 K COCHABAMBA, CUENTA DE DEPOSITO: CUENTA UNICA DEL TESORO</t>
  </si>
  <si>
    <t>00099021001 DEPOSITO DE EFECTIVO, DEPOSITANTE: N. GABRIELA MURILLO CASANOVAS, CONCEPTO: DEVOLUCION DE SALDO DE PASAJES Y VIATICOS, CUENTA DE DEPOSITO: CUENTA UNICA DEL TESORO</t>
  </si>
  <si>
    <t>00099021001 DEPOSITO DE EFECTIVO, DEPOSITANTE: JESSIE LAGUNA EID, CONCEPTO: POR REVERSION DE PAGO JEDDIE LAGUNA EID CENETROP SANTA CRUZ, CUENTA DE DEPOSITO: CUENTA UNICA DEL TESORO</t>
  </si>
  <si>
    <t>NUMERO DE LIBRETA CUT: 00990201001 OPERACIÓN E75 TRANSFERENCIA DE LA CUENTA FISCAL BUN A LA CUT EN MN TRANSF. DE FDOS. A SOLICITUD DEL G.A.D. DE ORURO SG. NOTA GAD-ORU/SDAFP/UF/ATCP/CE-0169/2018 A CTA.3987 CUT LBRTA.00990201001</t>
  </si>
  <si>
    <t>||REGULARIZACIÓN DE NUESTRA OPERACIÓN NRO. 0933006 DE F. 19/09/2018 EN ATENCIÓN A NOTA DEL INSTITUTO NACIONAL DE INNOVACIÓN AGROPECUARIA Y FORESTAL INIAF, CITE' MDRYT/INIAF/DAF/N°299/2018 RECIBIDA EN LA FECHA (HRE-TGL-14817). A LA LIBR.00222018012 INIAF-KOFALCI TEC.P/MEJORAR PROD.CACAO Y ARROZ;P/CTA.RURAL DEVELOPMENT ADMINIS</t>
  </si>
  <si>
    <t>'COBRO DE'||UTILES DE ESCRITORIO POR EL COMPROBANTE CONTABLE NRO. 0933784 DE LA FECHA, SEGÚN CORREO ELECTRÓNICO DE YPFB DE F. 23/01/2018. DEBITO DE LA LIBRETA 00513022001 YPFB  OPERACIONES.</t>
  </si>
  <si>
    <t>VENTA DE DIVISAS CON TRANSFERENCIA DE FONDOS A SOLICITUD DE ADMINISTRACION DE SERVICIOS PORTUARIOS BOLIVIA SEGUN SOLICITUD 6027 REF: H.R. 3370 - PAGO AL SENOR JOSE LUIS FERNANDEZ CASTILLO POR ALQUILER DE OFICINAS EN EL PUERTO DE ILO, CORRESPONDIENTE A SEPTIEMBRE/2018, SEGUN ORDEN DE PAGO ASP-B/DAF-U LIB. 00594012001 ASP-B FONDO DE OPERACIONES</t>
  </si>
  <si>
    <t>VENTA DE DIVISAS CON TRANSFERENCIA DE FONDOS A SOLICITUD DE ADMINISTRACION DE SERVICIOS PORTUARIOS BOLIVIA SEGUN SOLICITUD 6026 REF: H.R. 3301- PAGO AL SENOR ALEJANDRO NICOLAS TARA URQUIETA - SERVICIOS E.I.R.L. POR SERVICIO DE LIMPIEZA EN EL PUERTO DE ARICA, CORRESPONDIENTE A AGOSTO/2018 SEGUN ORDEN LIB. 00594012001 ASP-B FONDO DE OPERACIONES</t>
  </si>
  <si>
    <t>00099021001 DEPOSITO DE EFECTIVO, DEPOSITANTE: OSCAR SILVA FLORES, CONCEPTO: DEVOLUCION  DE PASAJES, CUENTA DE DEPOSITO: CUENTA UNICA DEL TESORO</t>
  </si>
  <si>
    <t>00099021001 DEPOSITO DE EFECTIVO, DEPOSITANTE: SANDALIO CHOQUE, CONCEPTO: DEVOLUCION  PASAJES, CUENTA DE DEPOSITO: CUENTA UNICA DEL TESORO</t>
  </si>
  <si>
    <t>00099021001 DEPOSITO DE EFECTIVO, DEPOSITANTE: ELVIRA ALI QUISPE, CONCEPTO: DEVOLUCION DE SUELDO, CUENTA DE DEPOSITO: CUENTA UNICA DEL TESORO</t>
  </si>
  <si>
    <t>00099021001 DEPOSITO DE EFECTIVO, DEPOSITANTE: FREDDY ANDRES MAMANI CHOQUE, CONCEPTO: DEVOLUCION DE BONO, CUENTA DE DEPOSITO: CUENTA UNICA DEL TESORO</t>
  </si>
  <si>
    <t>00266022001 DEPOSITO DE EFECTIVO, DEPOSITANTE: DIRECCION DEPARTAMENTAL DE EDUCACION DE LA  PAZ, CONCEPTO: DEVOLUCION DE REFRIGERIO DIRECCION DISTRITAL DE EDUCACION AUCAPATA DEL MES DE ENERO, CUENTA DE DEPOSITO: CUENTA UNICA DEL TESORO</t>
  </si>
  <si>
    <t>00099021001 DEPOSITO DE EFECTIVO, DEPOSITANTE: MARCOS JOSE MAMANI URQUIDI, CONCEPTO: DEVOLUCION DEL BENEFICIO COLATERAL DE ASIGNACION AL CARGO, CUENTA DE DEPOSITO: CUENTA UNICA DEL TESORO</t>
  </si>
  <si>
    <t>00163012001 DEPOSITO DE EFECTIVO, DEPOSITANTE: ESPERANZA PATRICIA SILVA MANCILLA, CONCEPTO: DEVOLUCION POR EXCESO DE LLAMADAS PERSONALES, CUENTA DE DEPOSITO: CUENTA UNICA DEL TESORO</t>
  </si>
  <si>
    <t>00099021001 DEPOSITO DE EFECTIVO, DEPOSITANTE: MIRJYAM TATIANA PARAVICINI GRIMALDO, CONCEPTO: DEVOLUCION DE PASAJES TERRESTRES NO UTILIZADOS, CUENTA DE DEPOSITO: CUENTA UNICA DEL TESORO</t>
  </si>
  <si>
    <t>00592012001 DEPOSITO DE EFECTIVO, DEPOSITANTE: JOSE LUIS MAMANI ESPEJO, CONCEPTO: VENTA EMISIVO PARTICULARES DEL 14 AL 25 DE SEPTIEMBRE DE 2018, CUENTA DE DEPOSITO: CUENTA UNICA DEL TESORO</t>
  </si>
  <si>
    <t>00592012001 DEPOSITO DE EFECTIVO, DEPOSITANTE: JOSE LUIS  MAMANI ESPEJO, CONCEPTO: EMISIVO ENTIDAD PENALIDAD SENARECOM-2018, CUENTA DE DEPOSITO: CUENTA UNICA DEL TESORO</t>
  </si>
  <si>
    <t>00592012001 DEPOSITO DE EFECTIVO, DEPOSITANTE: JOSE LUIS  MAMANI ESPEJO, CONCEPTO: EMISIVO ENTIDAD MIN DE PLANIFICACION Y DESARROLLO-2018, CUENTA DE DEPOSITO: CUENTA UNICA DEL TESORO</t>
  </si>
  <si>
    <t>00592012001 DEPOSITO DE EFECTIVO, DEPOSITANTE: JOSE LUIS  MAMANI ESPEJO, CONCEPTO: EMISIVO ENTIDAD DEFENSORA DEL PUEBLO -2018, CUENTA DE DEPOSITO: CUENTA UNICA DEL TESORO</t>
  </si>
  <si>
    <t>00592012001 DEPOSITO DE EFECTIVO, DEPOSITANTE: JOSE LUIS  MAMANI ESPEJO, CONCEPTO: EMISIVO ENTIDAD MIN DE LA PRESIDENCIA - 2018, CUENTA DE DEPOSITO: CUENTA UNICA DEL TESORO</t>
  </si>
  <si>
    <t>00592012001 DEPOSITO DE EFECTIVO, DEPOSITANTE: JOSE LUIS  MAMANI ESPEJO, CONCEPTO: VENTA RECEPTIVO BOLETOS-2018, CUENTA DE DEPOSITO: CUENTA UNICA DEL TESORO</t>
  </si>
  <si>
    <t>00592012001 DEPOSITO DE EFECTIVO, DEPOSITANTE: JOSE LUIS  MAMANI ESPEJO, CONCEPTO: VENTA RECEPTIVO PAQUETES TURISTICOS - 2018, CUENTA DE DEPOSITO: CUENTA UNICA DEL TESORO</t>
  </si>
  <si>
    <t>00099021001 DEPOSITO DE EFECTIVO, DEPOSITANTE: SERVICIO DEPARTAMENTAL  DE  RIEGO  LA  PAZ, CONCEPTO: DESEMBOLSO POR CONSUMO DE AGUA CORRESPONDIENTE AL MES DE AGOSTO DE 2018, CUENTA DE DEPOSITO: CUENTA UNICA DEL TESORO</t>
  </si>
  <si>
    <t>00099021001 DEPOSITO DE EFECTIVO, DEPOSITANTE: MARCELO WASKAR CHOQUE MORALES, CONCEPTO: EXCESO DE CELULAR DIC-17 CONSUMO, CUENTA DE DEPOSITO: CUENTA UNICA DEL TESORO</t>
  </si>
  <si>
    <t>00099021001 DEP.DE CHEQ.AJENOS,RET.DE CAM.,CONCEPTO: COMPENSACION MENSUAL DE COTIZACION,DEP.: FUTURO DE BOLIVIA  AFP , PROCEDENCIA: BANCO DE CREDITO DE BOLIVIA S.A., CHEQUE: 55824, FECHA DE EMISION:27/09/2018</t>
  </si>
  <si>
    <t>00099021001 DEP.DE CHEQ.AJENOS,RET.DE CAM.,CONCEPTO: COMPENSACION MENSUAL DE COTIZACION,DEP.: FUTURO DE BOLIVIA  AFP , PROCEDENCIA: BANCO DE CREDITO DE BOLIVIA S.A., CHEQUE: 55823, FECHA DE EMISION:27/09/2018</t>
  </si>
  <si>
    <t>00099021001 DEP.DE CHEQ.AJENOS,RET.DE CAM.,CONCEPTO: DEP. POR EXCEDENTE EN EL CONSUMO TELEFONICO Y ENVIOS NO AUTORIZADOS DA1,DEP.: MDRYT , PROCEDENCIA: BANCO UNION S.A., CHEQUE: 6280, FECHA DE EMISION:27/09/2018</t>
  </si>
  <si>
    <t>00099021001 DEP.DE CHEQ.AJENOS,RET.DE CAM.,CONCEPTO: DEV. DE RECURSOS PROY PRODUCCION Y RENOV DE CULTIVARES CITRICOS COM. MOCORI YANACACHI,DEP.: GOBIERNO AUTONOMO MUNICIPAL DE YANACACHI</t>
  </si>
  <si>
    <t>00099021001 DEP.DE CHEQ.AJENOS,RET.DE CAM.,CONCEPTO: RAMIREZ MUÑOZ FRANZ LUIS,DEP.: BANCO UNION S.A. , PROCEDENCIA: BANCO UNION S.A., CHEQUE: 158179, FECHA DE EMISION:27/09/2018</t>
  </si>
  <si>
    <t>00099021001 DEP.DE CHEQ.AJENOS,RET.DE CAM.,CONCEPTO: MARIA LUISA CALVIMONTES PALACIOS,DEP.: BANCO UNION S.A. , PROCEDENCIA: BANCO UNION S.A., CHEQUE: 158178, FECHA DE EMISION:27/09/2018</t>
  </si>
  <si>
    <t>00099021001 DEP.DE CHEQ.AJENOS,RET.DE CAM.,CONCEPTO: MARIA LUISA CALVIMONTES PALACIOS,DEP.: BANCO UNION S.A. , PROCEDENCIA: BANCO UNION S.A., CHEQUE: 158177, FECHA DE EMISION:27/09/2018</t>
  </si>
  <si>
    <t>00373024103 DEPOSITO DE EFECTIVO, DEPOSITANTE: JAVIER FRANCISCO CHUYMA RAMOS, CONCEPTO: SALDO POR DEVOLUCION AL FONDO INDIGENA, CUENTA DE DEPOSITO: CUENTA UNICA DEL TESORO</t>
  </si>
  <si>
    <t>00099021001 DEPOSITO DE EFECTIVO, DEPOSITANTE: LEONARDA MAMANI ARONI, CONCEPTO: REVERSION DE BOLETA DE HABERES DEL MES JUNIO 2018, CUENTA DE DEPOSITO: CUENTA UNICA DEL TESORO</t>
  </si>
  <si>
    <t>||COMISION TRANSFERENCIA FDOS.AL EXTERIOR 0,10% S/USD420.000.-,REEMB.GSTS.COMUNICACION BS220.-Y EMISION COMP.CONTABLE BS50.-REF.:PAGO 4 LC I-2017-013 P/C Y.P.F.B. A/F KOSAN CRISPLANT A/S,EN COMPL.A COMP.933834,27/09/18. LIB.00513012004 LBP-YPFB UNICOMERCIAL REF.:COMISIONES PAGO 4 LC I-2017-013</t>
  </si>
  <si>
    <t>TRANSFERENCIA RECIBIDA DEL EXTERIOR SEGÚN MENSAJES SWIFT Nos. 13691-13690 (REM.EXT.) DE FECHA 27-09-2018 POR DESEMBOLSO DE CAF PRÉSTAMO CFA009660 PAV KM25TARATA-ANZALDO-R.CAINE SOLICITUD DE DESEMBOLSO NRO. 6 LIBRETA N° 00291012002 ABC-RECURSOS PROPIOS REF.: UTILES DE ESCRITORIO</t>
  </si>
  <si>
    <t>De: 00163012002 TRANSFERENCIA A SOLICITUD DE ANH S/G NOTA ANH 17837 DAF 3521/2018, ENCUMPLIMIENTO A LA LEY N° 3058 ART. 142 (Fondo de Ayuda Interna al Desarrollo Nacional) y D.S 1996 ART.73 (Crea FONGAS). HR 6-28789-R.</t>
  </si>
  <si>
    <t>PROVISION DE FONDOS A SOLICITUD DE YACIMIENTOS PETROLIFEROS FISCALES BOLIVIANOS SEGUN SOLICITUD YPFB-0240-2018 REF: PAGO REGALIAS PROD JUNIO 2018 TESORO GENERAL DE LA NACION LIB. 00099021001 TGN YPFB PARTICIPACION 6% PRODUCCIÓN BRUTA DE HIDROCARBUROS BOCA DE POZO</t>
  </si>
  <si>
    <t>PROVISION DE FONDOS A SOLICITUD DE YACIMIENTOS PETROLIFEROS FISCALES BOLIVIANOS SEGUN SOLICITUD YPFB-0231-2018 REF: PAGO IDH PRODUCCION JUNIO 2018 LIB. 00513012007 YPFB - RECURSOS NACIONALIZACIÓN</t>
  </si>
  <si>
    <t>A:00099021001 DEVOLUCION RETENCION DE DESCUENTOS EFECTUADOS POR CONVENIOS DE COMPENSACION DE COTIZACIONES CON FUTURO DE BOLIVIA S.A. AFP, CORRESPONDIENTE AL MES DE JULIO/2018 Y AGUINALDO 2010 AL 2017 S/G. CITE SENASIR UAF-TTES N° 0073/2018, DE FECHA 24/09/2018.</t>
  </si>
  <si>
    <t>A:00099021001 DEVOLUCION RETENCION DE DESCUENTOS EFECTUADOS POR RECUPERACION DEL P.R.A. (PAGO DE REPARTO ANTICIPADO), CORRESPONDIENTE AL MES DE AGOSTO/2018 S/G. CITE SENASIR UAF-TTES N° 0076/2018, DE FECHA 24/09/2018.</t>
  </si>
  <si>
    <t>A:00099021001 DEVOLUCION RETENCION DE DESCUENTOS EFECTUADOS POR CONVENIOS DE COMPENSACION DE COTIZACIONES CON LA VITALICIA SEGUROS Y RESEGUROS DE VIDA S.A., CORRESPONDIENTE AL MES DE JULIO/2018 S/G. CITE SENASIR UAF-TTES N° 0072/2018, DE FECHA 24/09/2018.</t>
  </si>
  <si>
    <t>A:00099021001 DEVOLUCION RETENCION DE DESCUENTOS EFECTUADOS POR CONVENIOS DE COMPENSACION DE COTIZACIONES SON SEGUROS PROVIDA S.A., CORRESPONDIENTE AL MES DE JULIO/2018. AGUINALDO 2015 Y 2016. S/G. CITE SENASIR UAF-TTES N° 0071/2018, DE FECHA 24/09/2018.</t>
  </si>
  <si>
    <t>A:00099021001 DEVOLUCION RETENCION DE DESCUENTOS EFECTUADOS POR CONVENIOS DE COMPENSACION DE COTIZACIONES CON BBVA PREVISION AFP S.A., CORRESPONDIENTE AL MES DE JULIO/2018 Y AGUINALDO 2008 AL 2017 S/G. CITE SENASIR UAF-TTES N° 0074/2018, DE FECHA 24/09/2018.</t>
  </si>
  <si>
    <t>A:00099021001 DEVOLUCION RETENCION DE DESCUENTOS EFECTUADOS POR COBROS Y PAGOS INDEBIDOS, CORRESPONDIENTE AL MES DE AGOSTO/2018 S/G. CITE SENASIR UAF-TTES N° 0075/2018, DE FECHA 24/09/2018.</t>
  </si>
  <si>
    <t>'COBRO DE UTILES DE ESCRITORIO POR´||BS50.- REEMB. GASTOS DE COMUNICACION BS220.- COMISION ENVIO DE DOCUMENTOS BS220.- REF.: E-2018-02 A/F EMPRESA BOLIVIANA DE ALMENDRAS Y DERIVADOS EBA LIB. N° 00599022001 EBA- COMERCIALIZACION PRODUCTOS MERCADO INTERNO Y EXPORTACION REF.- E-2018-02</t>
  </si>
  <si>
    <t>VENTA DE DIVISAS A SOLICITUD DE MINISTERIO DE LA PRESIDENCIA SEGUN SOLICITUD 6040 REF: DIVISAS USD 23,000.00 REQUERIMIENTO PARA VIAJE AL EXTERIOR QUE REALIZARA S.E Y COMITIVA A LA HAYA HOLANDA DEL 29 SEPT AL 1 DE OCTUBRE 2018. LOS FONDOS SERAN ENTREGADOS AL SR. OMAR ROBERTO CARY ROMANO MIN.PRESID LIB. 00099021001 TGN-RECURSOS ORDINARIOS (3987)</t>
  </si>
  <si>
    <t>A:00373024105 DESEMBOLSO AL FONDO DE DESARROLLO INDÍGENA PARA PROGRAMAS Y/O PROYECTOS DE LOS GOBIERNOS AUTÓNOMOS MUNICIPALES S/G NOTAS CITE: FDI/DGE/EXT/Nº428 Y 430/2018 E INFORME MEFP/VTCP/DGPOT/UPCFTG/INF/N°115/2018. HR 6-29055-R - 6-29053-R.</t>
  </si>
  <si>
    <t>NUMERO DE LIBRETA CUT: 00099021001 OPERACIÓN E18 TRANSFERENCIA DEL SISTEMA FINANCIERO POR CUENTA DE TERCEROS A LA CUT TRANSFERENCIA A SOLICITUD DEL MEFP SEGUN NOTA CITE MEFP VTCP DGPOT UAIS CPI NO 0918006 BUN 18</t>
  </si>
  <si>
    <t>COBRO COSTOS DE PAPELERIA POR REGULARIZACION DE TRANSFERENCIA DEL EXTERIOR POR ORDEN DE SEGUROS GENERALES S.A. - SEGESA LIB. 00513012003 LBP-YPFB (2011349681373)</t>
  </si>
  <si>
    <t>00287102012 DEP.DE CHEQ.AJENOS,RET.DE CAM.,CONCEPTO: PAGO DE FACTURAS Nº 396, 407 Y 448 POR AISEM PROY. "HOSPITAL DE 2DO NIVEL CHALLAPATA" SUPERVISION,DEP.: FPS/SUPERVISION/CENTRAL , PROCEDENCIA: BANCO UNION S.A., CHEQUE: 869, FECHA DE EMISION:14/09/2018</t>
  </si>
  <si>
    <t>00081011106 DEP.DE CHEQ.AJENOS,RET.DE CAM.,CONCEPTO: PROCESO COACTIVO FISCAL Y TRIBUTARIO SEGUIDO POR EL MOPSV EN CONTRA DE BLANCA PAMELA AGUDO,DEP.: MINISTERIO DE OBRAS PUBLICAS SERVICIOS Y VIVIENDA</t>
  </si>
  <si>
    <t>00099021001 DEP.DE CHEQ.AJENOS,RET.DE CAM.,CONCEPTO: DESCUENTO PLANILLA AGOSTO / POR LICENCIA SIN GOCE DE HABERES DANA ZEBALLOS S/G PLANILLA 152,DEP.: MINISTERIO DE COMUNICACION , PROCEDENCIA: BANCO UNION S.A., CHEQUE: 9707, FECHA DE EMISION:25/09/2018</t>
  </si>
  <si>
    <t>00099021001 DEP.DE CHEQ.AJENOS,RET.DE CAM.,CONCEPTO: DESCTO. PLANILLA AGOSTO POR LICENCIA SIN GOCE DE HABERES DE ALFREDO QUIROGA QUIROZ S/G PLANILLA 147,DEP.: MINISTERIO DE COMUNICACION</t>
  </si>
  <si>
    <t>00099021001 DEP.DE CHEQ.AJENOS,RET.DE CAM.,CONCEPTO: FLORES GLORIA ESTELA CLAVER DE,DEP.: BANCO UNION S.A. , PROCEDENCIA: BANCO UNION S.A., CHEQUE: 158181, FECHA DE EMISION:28/09/2018</t>
  </si>
  <si>
    <t>00035031101 DEP.DE CHEQ.AJENOS,RET.DE CAM.,CONCEPTO: VENTA DE ENTRADAS LA PAZ EXPONE,DEP.: UNIDAD DE COORDINACION DE PROGRAMAS Y PROYECTOS , PROCEDENCIA: BANCO UNION S.A., CHEQUE: 1352, FECHA DE EMISION:28/09/2018</t>
  </si>
  <si>
    <t>00099021001 DEP.DE CHEQ.AJENOS,RET.DE CAM.,CONCEPTO: ROJAS MENDEZ JULIA TERESA,DEP.: BANCO UNION S.A. , PROCEDENCIA: BANCO UNION S.A., CHEQUE: 158182, FECHA DE EMISION:28/09/2018</t>
  </si>
  <si>
    <t>00099021001 DEP.DE CHEQ.AJENOS,RET.DE CAM.,CONCEPTO: ALBERTO APAZA MIRANDA,DEP.: BANCO UNION S.A. , PROCEDENCIA: BANCO UNION S.A., CHEQUE: 158180, FECHA DE EMISION:28/09/2018</t>
  </si>
  <si>
    <t>00660012006 DEP.DE CHEQ.AJENOS,RET.DE CAM.,CONCEPTO: DEPÓSITO POR INFORME DE UNAI  CBBA - DAF OJ N 002/2016 POR EXCEDENTE DE LLAMADAS 2015,DEP.: ORGANO JUDICIAL - DISTRITO COCHABAMBA , PROCEDENCIA: BANCO UNION S.A., CHEQUE: 3180, FECHA DE EMISION:26/09/2018</t>
  </si>
  <si>
    <t>00099021001 DEPOSITO DE EFECTIVO, DEPOSITANTE: R15 -16 TCNL JORDAN, CONCEPTO: REVERSION TELEFONIA CORRESPONDIENTE MES DE AGOSTO 2018 P-4518, CUENTA DE DEPOSITO: CUENTA UNICA DEL TESORO</t>
  </si>
  <si>
    <t>00099021001 DEPOSITO DE EFECTIVO, DEPOSITANTE: RC 3 AROMA, CONCEPTO: REVERSION DE AGUA POTABLE CORRESPONDIENTE AL MES AGOSTO 2018 P-4516, CUENTA DE DEPOSITO: CUENTA UNICA DEL TESORO</t>
  </si>
  <si>
    <t>00099021001 DEPOSITO DE EFECTIVO, DEPOSITANTE: PEDRO ALEJANDRO CASSO ACHA, CONCEPTO: REVERSION DE HABERES DEL MES DE AGOSTO, CUENTA DE DEPOSITO: CUENTA UNICA DEL TESORO</t>
  </si>
  <si>
    <t>00099021001 DEPOSITO DE EFECTIVO, DEPOSITANTE: ENDE - EMPRESA NACIONAL DE ELECTRICIDAD, CONCEPTO: CUMPL D.S. 3034 REMUNERACION AGOSTO / 2018 WILFREDO OVANDO ROJAS, CUENTA DE DEPOSITO: CUENTA UNICA DEL TESORO</t>
  </si>
  <si>
    <t>00099021001 DEPOSITO DE EFECTIVO, DEPOSITANTE: PAULA VASQUEZ BAUER VICEPRESIDENCIA DEL ESTADO P, CONCEPTO: DEVOLUCION DE RECURSOS POR CONSUMO DE TELEFONIA MOVIL, CUENTA DE DEPOSITO: CUENTA UNICA DEL TESORO</t>
  </si>
  <si>
    <t>00099021001 DEPOSITO DE EFECTIVO, DEPOSITANTE: LUIS LANDAETA CONTRERAS, CONCEPTO: DEVOLUCION HABERES, CUENTA DE DEPOSITO: CUENTA UNICA DEL TESORO</t>
  </si>
  <si>
    <t>00099021001 DEPOSITO DE EFECTIVO, DEPOSITANTE: MOPSV-UNIDAD DE LIQUIDACION DE ECOBOL, CONCEPTO: SALDO DE COMPRA DE MATERIAL DE ESCRITORIO, CUENTA DE DEPOSITO: CUENTA UNICA DEL TESORO</t>
  </si>
  <si>
    <t>00129012001 DEPOSITO DE EFECTIVO, DEPOSITANTE: JULIO CESAR RIVAS VARGAS, CONCEPTO: DEVOLUCION, CUENTA DE DEPOSITO: CUENTA UNICA DEL TESORO</t>
  </si>
  <si>
    <t>00373024103 DEPOSITO DE EFECTIVO, DEPOSITANTE: ISAAC MONASTERIOS MAYTA, CONCEPTO: SALDO DEL PROYECTO APOYO A LA PRODUCCION DE CEBOLLA, CUENTA DE DEPOSITO: CUENTA UNICA DEL TESORO</t>
  </si>
  <si>
    <t>00020031101 DEPOSITO DE EFECTIVO, DEPOSITANTE: RS 1 TTE GRAL GERMAN BUSCH, CONCEPTO: REVERSION GASTOS NO EJECUTADOS HUANANI, CUENTA DE DEPOSITO: CUENTA UNICA DEL TESORO</t>
  </si>
  <si>
    <t>00099021001 DEPOSITO DE EFECTIVO, DEPOSITANTE: RUBEN QUISPE TICONA, CONCEPTO: REVERSION BOLETA DE PAGO, CUENTA DE DEPOSITO: CUENTA UNICA DEL TESORO</t>
  </si>
  <si>
    <t>00099021001 DEPOSITO DE EFECTIVO, DEPOSITANTE: CARLA ANDREA MONTAÑO R., CONCEPTO: DEVOLUCION DE FONDOS, CUENTA DE DEPOSITO: CUENTA UNICA DEL TESORO</t>
  </si>
  <si>
    <t>00099021001 DEPOSITO DE EFECTIVO, DEPOSITANTE: FNSE - MIN. PRESIDENCIA, CONCEPTO: CONSUMO AGUA POTABLE DICIEMBRE / 2017 Y AGOSTO 2018, CUENTA DE DEPOSITO: CUENTA UNICA DEL TESORO</t>
  </si>
  <si>
    <t>00099021001 DEPOSITO DE EFECTIVO, DEPOSITANTE: EDUARDO BERNABE CHILON CAMACHO, CONCEPTO: RECUPERACION EXTRAJUDICIAL MPD- UAI N° 068/2018, CUENTA DE DEPOSITO: CUENTA UNICA DEL TESORO</t>
  </si>
  <si>
    <t>00099021001 DEPOSITO DE EFECTIVO, DEPOSITANTE: ROLDAN GROVER COPANA GUACHALLA, CONCEPTO: REVERSION HABERES DIAS NO TRABAJADOS CORRESPONDIENTE DEL MES DE JUNIO 2018, CUENTA DE DEPOSITO: CUENTA UNICA DEL TESORO</t>
  </si>
  <si>
    <t>00099021001 DEPOSITO DE EFECTIVO, DEPOSITANTE: WILBER JAVIER APAICO FLORES, CONCEPTO: REVERSION HABERES DIAS NO TRABAJADOS CORRESPONDIENTE AL MES DE ABRIL 2018, CUENTA DE DEPOSITO: CUENTA UNICA DEL TESORO</t>
  </si>
  <si>
    <t>00099021001 DEPOSITO DE EFECTIVO, DEPOSITANTE: WILBER JAVIER APAICO FLORES, CONCEPTO: REVERSION HABERES DIAS NO TRABAJADOS CORRESPONDIENTE AL MES DE MAYO 2018, CUENTA DE DEPOSITO: CUENTA UNICA DEL TESORO</t>
  </si>
  <si>
    <t>00099021001 DEPOSITO DE EFECTIVO, DEPOSITANTE: VERONICA NORMA  FLORES  DELGADO, CONCEPTO: DEVOLUCION SUELDO DE AGOSTO 2018, CUENTA DE DEPOSITO: CUENTA UNICA DEL TESORO</t>
  </si>
  <si>
    <t>00086031101 DEPOSITO DE EFECTIVO, DEPOSITANTE: CAROLINA GRECIA LIMA APAZA, CONCEPTO: DEVOLUCION POR PAGO ERRONEO, CUENTA DE DEPOSITO: CUENTA UNICA DEL TESORO</t>
  </si>
  <si>
    <t>00099021001 DEPOSITO DE EFECTIVO, DEPOSITANTE: MONICA MERCEDES QUELCA FERNANDEZ, CONCEPTO: DEVOLUCION DE BS. 31,98 A CUENTA DE VACACION POR UN DIA NO TRABAJADO, CUENTA DE DEPOSITO: CUENTA UNICA DEL TESORO</t>
  </si>
  <si>
    <t>TRANSFERENCIA RECIBIDA DEL EXTERIOR SEGÚN MENSAJES SWIFT Nos. 13759-13749 (REM.EXT.) DE FECHA 28-09-2018 POR DESEMBOLSO DE CAF PRÉSTAMO CFA009545 CONST CARACOLLO-COLOMI SOLICITUD DE DESEMBOLSO NRO. 1 LIBRETA N° 00291012002 ABC-RECURSOS PROPIOS REF.: UTILES DE ESCRITORIO</t>
  </si>
  <si>
    <t>VENTA DE DIVISAS A SOLICITUD DE YACIMIENTOS PETROLIFEROS FISCALES BOLIVIANOS SEGUN SOLICITUD 6055 REF: PAGO A PLUSPETROL BOLIVIA POR RETRIBUCIONES AL TITULAR MERCADO INTERNO CORRESPONDIENTE AL MES DE MAYO DE 2018 LIB. 00513012003 LBP-YPFB (2011349681373)</t>
  </si>
  <si>
    <t>VENTA DE DIVISAS A SOLICITUD DE YACIMIENTOS PETROLIFEROS FISCALES BOLIVIANOS SEGUN SOLICITUD 6050 REF: PAGO A SHELL BOLIVIA CORPORATION POR RETRIBUCIONES AL TITULAR MERCADO INTERNO CORRESPONDIENTE AL MES DE MAYO DE 2018 LIB. 00513012003 LBP-YPFB (2011349681373)</t>
  </si>
  <si>
    <t>A:00373024105 DESEMBOLSO DE RECURSOS AL FONDO DE DESARROLLO INDIGENA PARA PROGRAMAS Y/O PROYECTOS DE LOS GOBIERNOS AUTONOMOS MUNICIPALES, S/G NOTAS CITE: FDI/DGE/EXT/Nº432 Y 437/2018, E INFORME MEFP/VTCP/DGPOT/UPCFTGN/Nº 117/2018. HR 6-29213-R, 6-29212-R.</t>
  </si>
  <si>
    <t>'TRANSFERENCIA DE FONDOS||S/G. CITE: MEFP/VTCP/DGCP/UODP-872/2018 DE LA FECHA, DEL MIN.DE ECONOMIA Y FINANZAS PUBLICAS.(HRE-TSO-5232), PAGO BTS EXTRABURSATIL  VENCIMIENTO 30 DE SEPTIEMBRE DE 2018 D.S. N° 1121 DE 11 DE ENERO DE 2012. DEBITO DE LA LIBRETA N° 00099021001 TGN-RECURSOS ORDINARIOS MN.</t>
  </si>
  <si>
    <t>||TRANSFERENCIA DE FONDOS S/G. MENSAJES SWIFT NROS. 13761 - 13748 Y CORREO ELECTRÓNICO DE YACIMIENTOS DE LITIO BOLIVIANOS DE LA FECHA. DEBITO DE LA LIBRETA 00597012001 RECURSOS PROPIOS VENTAS YLB; COBRO UTILES DE ESCRITORIO.</t>
  </si>
  <si>
    <t>COBRO COSTOS DE PAPELERIA SEGUN TRANSFERENCIA DEL EXTERIOR POR ORDEN DE CARIBBEAN SUPPORT AND FLIGHT SERVIC REF:YKYC61/12/2017 LIB. 00512012001 AASANA CENTRAL-OFICINA NACIONAL</t>
  </si>
  <si>
    <t>AJUSTE COMPLEMENTARIO POR REVALORIZACION SALDOS DE ACTIVOS DE RESERVA Y OBLIGACIONES MONEDA EXTRANJERA (DOLARES) Saldo MO = -831683055.99 ;Bs/Mo: 6.86000000000 ;Saldo Bs: -5705345764.08</t>
  </si>
  <si>
    <t>COBRO COSTOS DE PAPELERIA SEGUN TRANSFERENCIA DEL EXTERIOR POR ORDEN DE NUEVO BANCO DE SANTA FE S.A. LIB. 00512012001 AASANA CENTRAL-OFICINA NACIONAL</t>
  </si>
  <si>
    <t>COBRO COSTOS DE PAPELERIA SEGUN TRANSFERENCIA DEL EXTERIOR POR ORDEN DE WORLD FUEL SERVICES INC LIB. 00512012001 AASANA CENTRAL-OFICINA NACIONAL</t>
  </si>
  <si>
    <t>AJUSTE COMPLEMENTARIO POR REVALORIZACION SALDOS DE ACTIVOS DE RESERVA Y OBLIGACIONES MONEDA EXTRANJERA (DOLARES) Saldo MO = -835774686.35 ;Bs/Mo: 6.86000000000 ;Saldo Bs: -5733414348.35</t>
  </si>
  <si>
    <t>00291012001 DEPOSITO DE EFECTIVO, DEPOSITANTE: NUEVATEL PCS DE BOLIVIA S.A., CONCEPTO: ABC -USO DE DERECHO DE VIA, CUENTA DE DEPOSITO: CUENTA UNICA DEL TESORO EN DOLARES AMERICANOS</t>
  </si>
  <si>
    <t>COBRO COSTOS DE PAPELERIA SEGUN TRANSFERENCIA DEL EXTERIOR POR ORDEN DE LINEA AEREA CARGUERA LIB. 00512012001 AASANA CENTRAL-OFICINA NACIONAL</t>
  </si>
  <si>
    <t>AJUSTE COMPLEMENTARIO POR REVALORIZACION SALDOS DE ACTIVOS DE RESERVA Y OBLIGACIONES MONEDA EXTRANJERA (DOLARES) Saldo MO = -820592527.15 ;Bs/Mo: 6.86000000000 ;Saldo Bs: -5629264736.24</t>
  </si>
  <si>
    <t>AJUSTE COMPLEMENTARIO POR REVALORIZACION SALDOS DE ACTIVOS DE RESERVA Y OBLIGACIONES MONEDA EXTRANJERA (DOLARES) Saldo MO = -822109551.87 ;Bs/Mo: 6.86000000000 ;Saldo Bs: -5639671525.82</t>
  </si>
  <si>
    <t>AJUSTE COMPLEMENTARIO POR REVALORIZACION SALDOS DE ACTIVOS DE RESERVA Y OBLIGACIONES MONEDA EXTRANJERA (DOLARES) Saldo MO = -833375599.20 ;Bs/Mo: 6.86000000000 ;Saldo Bs: -5716956610.52</t>
  </si>
  <si>
    <t>COBRO COSTOS DE PAPELERIA POR REGULARIZACION DE TRANSFERENCIA DEL EXTERIOR POR ORDEN DE TAMPA CARGO SAS LIB. 00512012001 AASANA CENTRAL-OFICINA NACIONAL</t>
  </si>
  <si>
    <t>COBRO COSTOS DE PAPELERIA SEGUN TRANSFERENCIA DEL EXTERIOR POR ORDEN DE LAN PERU S.A. REF.: YKYC 33/07/2018 LIB. 00512012001 AASANA CENTRAL-OFICINA NACIONAL</t>
  </si>
  <si>
    <t>COBRO COSTOS DE PAPELERIA SEGUN TRANSFERENCIA DEL EXTERIOR POR ORDEN DE CARGOLUX AIRLINES INT. S.A. LIB. 00512012001 AASANA CENTRAL-OFICINA NACIONAL</t>
  </si>
  <si>
    <t>AJUSTE COMPLEMENTARIO POR REVALORIZACION SALDOS DE ACTIVOS DE RESERVA Y OBLIGACIONES MONEDA EXTRANJERA (DOLARES) Saldo MO = -799194033.10 ;Bs/Mo: 6.86000000000 ;Saldo Bs: -5482471067.05</t>
  </si>
  <si>
    <t>COBRO COSTOS DE PAPELERIA SEGUN TRANSFERENCIA DEL EXTERIOR POR ORDEN DE ESTELAR LATINOAMERICA CA. LIB. 00512012001 AASANA CENTRAL-OFICINA NACIONAL</t>
  </si>
  <si>
    <t>TRANSFERENCIA DEL EXTERIOR SEGUN SWIFT NO.13008 DE FECHA 14/09/2018 ORDENANTE: IBRD-TRUST FUNDS- WASHINGTON. REF.:PROCURADURIA ARB06-2 LIB. 00099021001 TGN-RECURSOS ORDINARIOS EN DOLARES</t>
  </si>
  <si>
    <t>COBRO COSTOS DE PAPELERIA SEGUN TRANSFERENCIA DEL EXTERIOR POR ORDEN DE IBRD-TRUST FUNDS- WASHINGTON. REF.:PROCURADURIA ARB06-2 LIB. 00099021001 TGN-RECURSOS ORDINARIOS EN DOLARES</t>
  </si>
  <si>
    <t>COBRO COSTOS DE PAPELERIA SEGUN TRANSFERENCIA DEL EXTERIOR POR ORDEN DE AMERICAN LOGISTIC SA REF.: INVOICE7/07/2018 LIB. 00512012001 AASANA CENTRAL-OFICINA NACIONAL</t>
  </si>
  <si>
    <t>COBRO COSTOS DE PAPELERIA SEGUN TRANSFERENCIA DEL EXTERIOR POR ORDEN DE BANCO MACRO S A REF.: INVOICE YKYC (9231600257HK) LIB. 00512012001 AASANA CENTRAL-OFICINA NACIONAL</t>
  </si>
  <si>
    <t>COBRO COSTOS DE PAPELERIA SEGUN TRANSFERENCIA DEL EXTERIOR POR ORDEN DE EMES AIR S.A. (BUENOS AIRES ARGENTINA) LIB. 00512012001 AASANA CENTRAL-OFICINA NACIONAL</t>
  </si>
  <si>
    <t>AJUSTE COMPLEMENTARIO POR REVALORIZACION SALDOS DE ACTIVOS DE RESERVA Y OBLIGACIONES MONEDA EXTRANJERA (DOLARES) Saldo MO = -798172555.00 ;Bs/Mo: 6.86000000000 ;Saldo Bs: -5475463727.31</t>
  </si>
  <si>
    <t>PAGO A CAF PRÉSTAMO CFA009784 VCTO. 17-09-2018 POR CUENTA DE TGN , NTI. 011254 VALOR 17-09-2018 INTERESES USD 931.789,25 COMISIONES USD 47.979,17 CTA. 5970 CUENTA UNICA DEL TESORO DOLARES AMERICANOS LIB. 00099021001</t>
  </si>
  <si>
    <t>PAGO A BID PRÉSTAMO 3540/BL-BO VCTO. 15-09-2018 POR CUENTA DE TGN , NTI. 011318 VALOR 17-09-2018 INTERESES USD 570.805,48 COMISIONES USD 273.368,55 CTA. 5970 CUENTA UNICA DEL TESORO DOLARES AMERICANOS LIB. 00099021001</t>
  </si>
  <si>
    <t>AJUSTE COMPLEMENTARIO POR REVALORIZACION SALDOS DE ACTIVOS DE RESERVA Y OBLIGACIONES MONEDA EXTRANJERA (DOLARES) Saldo MO = -792549710.23 ;Bs/Mo: 6.86000000000 ;Saldo Bs: -5436891012.20</t>
  </si>
  <si>
    <t>COBRO COSTOS DE PAPELERIA SEGUN TRANSFERENCIA DEL EXTERIOR POR ORDEN DE PLUS ULTRA LINEAS AEREAS SA REF:NOT 21.89 LIB. 00512012001 AASANA CENTRAL-OFICINA NACIONAL</t>
  </si>
  <si>
    <t>COBRO COSTOS DE PAPELERIA SEGUN TRANSFERENCIA DEL EXTERIOR POR ORDEN DE JET AVIATION BUSINESS JETS AG REF.: YKYC 33/08/2018 LIB. 00512012001 AASANA CENTRAL-OFICINA NACIONAL</t>
  </si>
  <si>
    <t>TRANSFERENCIA RECIBIDA DEL EXTERIOR SEGÚN MENSAJES SWIFT Nos. 13177-13165 (REM.EXT.) DE FECHA 18-09-2018 POR DESEMBOLSO DE FONPLATA PRÉSTAMO BOL 30/2017 INFRAESTRUCTURA URBANA DESEMB. NRO. 11 Y 12 LIBRETA N° 00287104320 FPS-USD-BOL 30 - PIU - 180</t>
  </si>
  <si>
    <t>AJUSTE COMPLEMENTARIO POR REVALORIZACION SALDOS DE ACTIVOS DE RESERVA Y OBLIGACIONES MONEDA EXTRANJERA (DOLARES) Saldo MO = -791972559.15 ;Bs/Mo: 6.86000000000 ;Saldo Bs: -5432931755.78</t>
  </si>
  <si>
    <t>TRANSFERENCIA DE FONDOS AL EXTERIOR A SOLICITUD DE TESORO GENERAL DE LA NACION SEGUN SOLICITUD 5942 REF: PAGO AL ORGANISMO INTERNACIONAL DE ENERGIA ATOMICA (OIEA), POR CONCEPTO DE MEMBRESIA POR EUR2.000,00, SEGUN SOLICITUD VRE-DGRM-CS-201/2018. EQUIVALENTES 2.333,40 USD LIB. 00099021001 TGN-RECURSOS ORDINARIOS-DOLARES AMERICANOS (5970) POR DIFERENCIAL CAMBIARIO</t>
  </si>
  <si>
    <t>COBRO COSTOS DE PAPELERIA SEGUN TRANSFERENCIA DEL EXTERIOR POR ORDEN DE SCHWEIZ RETTUNGSFLUGWCHT REGA REF:YKYC 43-02-2018 FEB 2018 LIB. 00512012001 AASANA CENTRAL-OFICINA NACIONAL</t>
  </si>
  <si>
    <t>COBRO COSTOS DE PAPELERIA SEGUN TRANSFERENCIA DEL EXTERIOR POR ORDEN DE NEW LINES SA REF:42-08-2018 LIB. 00512012001 AASANA CENTRAL-OFICINA NACIONAL</t>
  </si>
  <si>
    <t>AJUSTE COMPLEMENTARIO POR REVALORIZACION SALDOS DE ACTIVOS DE RESERVA Y OBLIGACIONES MONEDA EXTRANJERA (DOLARES) Saldo MO = -770223225.69 ;Bs/Mo: 6.86000000000 ;Saldo Bs: -5283731328.22</t>
  </si>
  <si>
    <t>||TRANSFERENCIA DE FONDOS S/G. MENSAJES SWIFT NROS. 13372 - 13358 Y CORREO ELECTRÓNICO DE YLB DE LA FECHA (SECTOR PÚBLICO). ABONO A LA LIBRETA 00597012001 RECURSOS ESPECIFICOS YLB; P/CTA. BRPEC AGRO PECUARIA S.A.</t>
  </si>
  <si>
    <t>COBRO COSTOS DE PAPELERIA SEGUN TRANSFERENCIA DEL EXTERIOR POR ORDEN DE AERORUTAS S.A.DE TRANSPORTES AEREOS LIB. 00512012001 AASANA CENTRAL-OFICINA NACIONAL</t>
  </si>
  <si>
    <t>'COBRO DE UTILES DE ESCRITORIO POR´||TRANSF. DE FONDOS DEL EXTERIOR A FAVOR DE AASANA, EN COMPLEMENTO A COMPROBANTE S-933088 DE LA FECHA CGO.LIBRETA 00512012001 AASANA CENTRAL - OFICINA NACIONAL</t>
  </si>
  <si>
    <t>'COBRO DE UTILES DE ESCRITORIO POR´||TRANSF. DE FONDOS DEL EXTERIOR USD 160,01 COMPLEMENTO AL COMPROBANTE S-0933084 DE LA FECHA. LIBRETA 00512012001 AASANA CENTRAL - OFICINA NACIONAL. REF.: UTILES DE ESCRITORIO</t>
  </si>
  <si>
    <t>AJUSTE COMPLEMENTARIO POR REVALORIZACION SALDOS DE ACTIVOS DE RESERVA Y OBLIGACIONES MONEDA EXTRANJERA (DOLARES) Saldo MO = -767630523.23 ;Bs/Mo: 6.86000000000 ;Saldo Bs: -5265945389.37</t>
  </si>
  <si>
    <t>'COBRO DE UTILES DE ESCRITORIO POR´||TRANSF. DE FDOS. DEL EXTERIOR USD 2.020,48 COMPLEMENTO AL COMPROBANTE S-0933185 DE LA FECHA LIBRETA 00512012001 AASANA CENTRAL - OFICINA NACIONAL (COBRO UTILES DE ESCRITORIO)</t>
  </si>
  <si>
    <t>COBRO COSTOS DE PAPELERIA SEGUN TRANSFERENCIA DEL EXTERIOR POR ORDEN DE MD FLY LLC REF.: YKYC COD 17165 LIB. 00512012001 AASANA CENTRAL-OFICINA NACIONAL</t>
  </si>
  <si>
    <t>COBRO COSTOS DE PAPELERIA SEGUN TRANSFERENCIA DEL EXTERIOR POR ORDEN DE AIR EUROPA LINEAS AEREAS, S.A. LIB. 00512012001 AASANA CENTRAL-OFICINA NACIONAL</t>
  </si>
  <si>
    <t>COBRO COSTOS DE PAPELERIA SEGUN TRANSFERENCIA DEL EXTERIOR POR ORDEN DE CUBANA DE AVIACION SA REF:INV.YKYC 20/08/2018 LIB. 00512012001 AASANA CENTRAL-OFICINA NACIONAL</t>
  </si>
  <si>
    <t>TRANSFERENCIA DE FONDOS AL EXTERIOR A SOLICITUD DE TESORO GENERAL DE LA NACION SEGUN SOLICITUD 5941 REF: PAGO A LA ORGANIZACION MUNDIAL DEL COMERCIO (OMC), POR CONCEPTO DE MEMBRESIA POR CHF99.705,00, SEGUN SOLICITUD VRE-DGRM-CS-128/2018. EQUIVALENTES 105.574,97 USD LIB. 00099021001 TGN-RECURSOS ORDINARIOS-DOLARES AMERICANOS (5970) POR DIFERENCIAL CAMBIARIO</t>
  </si>
  <si>
    <t>||TRANSFERENCIA DE FONDOS S/G. MENSAJES SWIFT NROS. 13550 - 13540 Y CORREO ELECTRÓNICO DE YACIMIENTOS DE LITIO BOLIVIANOS DE LA FECHA. (SECTOR PÚBLICO). ABONO A LA LIBRETA 00597012001 RECURSOS ESPECÍFICOS YBL; P/CTA. HINOVE AGROCIENCIA S.A.</t>
  </si>
  <si>
    <t>COBRO COSTOS DE PAPELERIA SEGUN TRANSFERENCIA DEL EXTERIOR POR ORDEN DE WORL FUEL SERVICES, INC. LIB. 00512012001 AASANA CENTRAL-OFICINA NACIONAL</t>
  </si>
  <si>
    <t>AJUSTE COMPLEMENTARIO POR REVALORIZACION SALDOS DE ACTIVOS DE RESERVA Y OBLIGACIONES MONEDA EXTRANJERA (DOLARES) Saldo MO = -745819073.39 ;Bs/Mo: 6.86000000000 ;Saldo Bs: -5116318843.45</t>
  </si>
  <si>
    <t>COBRO COSTOS DE PAPELERIA SEGUN TRANSFERENCIA DEL EXTERIOR POR ORDEN DE KLM ROYAL DUTCH AIRLINES LIB. 00512012001 AASANA CENTRAL-OFICINA NACIONAL</t>
  </si>
  <si>
    <t>RESPUESTA A DEBITOS Nro:000001/2009, por operacion de importacion a traves del CPCR-ALADI.</t>
  </si>
  <si>
    <t>TRANSFERENCIA DE FONDOS AL EXTERIOR A SOLICITUD DE TESORO GENERAL DE LA NACION SEGUN SOLICITUD 5946 REF: REF. CONTRIBUCION PRORRATEADA DE (ESTADO PLURINACIONAL DE BOLIVIA), PAGO A LA ORGANIZACION INTERNACIONAL DEL TRABAJO (OIT), POR CONCEPTO DE MEMBRESIA POR CHF45.448,00, SEGUN SOLICITUD VRE-DGRM-CS LIB. 00099021001 TGN-RECURSOS ORDINARIOS-DOLARES AMERICANOS (5970) POR DIFERENCIAL CAMBIARIO</t>
  </si>
  <si>
    <t>COBRO COSTOS DE PAPELERIA SEGUN TRANSFERENCIA DEL EXTERIOR POR ORDEN DE ABSA AEROLINHAS BRASILEIRAS SA REF:INV YKYC 2/08/2018 LIB. 00512012001 AASANA CENTRAL-OFICINA NACIONAL</t>
  </si>
  <si>
    <t>COBRO COSTOS DE PAPELERIA SEGUN TRANSFERENCIA DEL EXTERIOR POR ORDEN DE TAM LINHAS AEREAS S.A.REF:INV YKYC 47/08/2018 LIB. 00512012001 AASANA CENTRAL-OFICINA NACIONAL</t>
  </si>
  <si>
    <t>||TRANSFERENCIA DE FONDOS S/G. MENSAJES SWIFT NROS. 13761 - 13748 Y CORREO ELECTRÓNICO DE YACIMIENTOS DE LITIO BOLIVIANOS DE LA FECHA. ABONO A LA LIBRETA 00597012001 RECURSOS ESPECÍFICOS YLB; P/CTA. HINOVE AGROCIENCIA S.A.</t>
  </si>
  <si>
    <t>COBRO COSTOS DE PAPELERIA SEGUN TRANSFERENCIA DEL EXTERIOR POR ORDEN DE UNITED AIRLINES, INC. REF.: 60601 53/08/2018 LIB. 00512012001 AASANA CENTRAL-OFICINA NACIONAL</t>
  </si>
  <si>
    <t>AJUSTE COMPLEMENTARIO POR REVALORIZACION SALDOS DE ACTIVOS DE RESERVA Y OBLIGACIONES MONEDA EXTRANJERA (DOLARES) Saldo MO = -722197730.27 ;Bs/Mo: 6.86000000000 ;Saldo Bs: -4954276429.66</t>
  </si>
  <si>
    <t>00132062001</t>
  </si>
  <si>
    <t>De: 00132062001 A:00599042001 TRASPASO ENTRE LIBRETAS A SOLICITUD DE SEDEM S/G NOTA CITE: SEDEM/GAF/2018-0246, EN EL MARCO DEL D.S. Nº3592 DISPOSICIÓN TRANSITORIA TERCERA ESTABLECE QUE LOS SALDOS PRESUPUESTARIOS Y DE TESORERÍA DE LAS EMPRES</t>
  </si>
  <si>
    <t>00574012002</t>
  </si>
  <si>
    <t>De: 00574012002 A:00599032003 TRASPASO ENTRE LIBRETAS A SOLICITUD DE SEDEM S/G NOTA CITE: SEDEM/GAF/2018-0246, EN EL MARCO DEL D.S. Nº3592 DISPOSICIÓN TRANSITORIA TERCERA ESTABLECE QUE LOS SALDOS PRESUPUESTARIOS Y DE TESORERÍA DE LAS EMPRES</t>
  </si>
  <si>
    <t>00574012003</t>
  </si>
  <si>
    <t>De: 00574012003 A:00599032002 TRASPASO ENTRE LIBRETAS A SOLICITUD DE SEDEM S/G NOTA CITE: SEDEM/GAF/2018-0246, EN EL MARCO DEL D.S. Nº3592 DISPOSICIÓN TRANSITORIA TERCERA ESTABLECE QUE LOS SALDOS PRESUPUESTARIOS Y DE TESORERÍA DE LAS EMPRES</t>
  </si>
  <si>
    <t>00574012004</t>
  </si>
  <si>
    <t>De: 00574012004 A:00599032002 TRASPASO ENTRE LIBRETAS A SOLICITUD DE SEDEM S/G NOTA CITE: SEDEM/GAF/2018-0246, EN EL MARCO DEL D.S. Nº3592 DISPOSICIÓN TRANSITORIA TERCERA ESTABLECE QUE LOS SALDOS PRESUPUESTARIOS Y DE TESORERÍA DE LAS EMPRES</t>
  </si>
  <si>
    <t>00574014201</t>
  </si>
  <si>
    <t>De: 00574014201 A:00599034201 TRASPASO ENTRE LIBRETAS A SOLICITUD DE SEDEM S/G NOTA CITE: SEDEM/GAF/2018-0246, EN EL MARCO DEL D.S. Nº3592 DISPOSICIÓN TRANSITORIA TERCERA ESTABLECE QUE LOS SALDOS PRESUPUESTARIOS Y DE TESORERÍA DE LAS EMPRES</t>
  </si>
  <si>
    <t>00582012001</t>
  </si>
  <si>
    <t>De: 00582012001 A:00599022001 TRASPASO ENTRE LIBRETAS A SOLICITUD DE SEDEM S/G NOTA CITE: SEDEM/GAF/2018-0246, EN EL MARCO DEL D.S. Nº3592 DISPOSICIÓN TRANSITORIA TERCERA ESTABLECE QUE LOS SALDOS PRESUPUESTARIOS Y DE TESORERÍA DE LAS EMPRES</t>
  </si>
  <si>
    <t>00582012002</t>
  </si>
  <si>
    <t>De: 00582012002 A:00599032002 TRASPASO ENTRE LIBRETAS A SOLICITUD DE SEDEM S/G NOTA CITE: SEDEM/GAF/2018-0246, EN EL MARCO DEL D.S. Nº3592 DISPOSICIÓN TRANSITORIA TERCERA ESTABLECE QUE LOS SALDOS PRESUPUESTARIOS Y DE TESORERÍA DE LAS EMPRES</t>
  </si>
  <si>
    <t>00582012003</t>
  </si>
  <si>
    <t>De: 00582012003 A:00599032002 TRASPASO ENTRE LIBRETAS A SOLICITUD DE SEDEM S/G NOTA CITE: SEDEM/GAF/2018-0246, EN EL MARCO DEL D.S. Nº3592 DISPOSICIÓN TRANSITORIA TERCERA ESTABLECE QUE LOS SALDOS PRESUPUESTARIOS Y DE TESORERÍA DE LAS EMPRES</t>
  </si>
  <si>
    <t>00582022001</t>
  </si>
  <si>
    <t>De: 00582022001 A:00599062001 TRASPASO ENTRE LIBRETAS A SOLICITUD DE SEDEM S/G NOTA CITE: SEDEM/GAF/2018-0246, EN EL MARCO DEL D.S. Nº3592 DISPOSICIÓN TRANSITORIA TERCERA ESTABLECE QUE LOS SALDOS PRESUPUESTARIOS Y DE TESORERÍA DE LAS EMPRES</t>
  </si>
  <si>
    <t>De: 00099014102 A:00290014101 DEVOLUCIÓN DE RECUPERACIONES DE RECLAMOS DE ACREEDORES A FAVOR DEL SIN GESTIÓN 200, 2008 Y 20117, S/G PROCEDIMIENTO MEFP/VPCF/DGCF/UCCF Nº 955/2018 Y MEFP/VTCP/DGPOT/UAIS/Nº5201/2018. (HR 31-7147-R)</t>
  </si>
  <si>
    <t>De: 00578012002 A:00099021001 TRASPASO DE RECURSOS A SOLICITUD DE BOA S/G NOTA CITE: OB. AF. NE 326.2018, CON DESTINO A SU LIBRETA 00578012001 $45,00 EN DOLARES AMERICANOS EQUIVALENTES A Bs 313.20. HR 6-28544-R Y CORREO ADJUNTO.</t>
  </si>
  <si>
    <t>De: 00099014102 A:00587012001 DEVOLUCION DE RECUPERACIONES POR R-ECLAMOS DE ACREEDORES A FAVOR DE LA EBC, GESTIONES 2013 Y 2014 S/G SOLICITUD CITE: EBC/GAF/ACT/2018-0031 Y NOTAS CITE: MEFP/VPCF/DGCF/UCCF Nº 971/2018 Y MEFP/VTCP/DGPOT/UAIS/N</t>
  </si>
  <si>
    <t>De: 00099021001 A:00578012001 TRASPASO DE RECURSOS A SOLICITUD DE BOA S/G NOTA CITE: OB. AF. NE 326.2018, CON DESTINO A SU LIBRETA 00578012001 $45,00 EN DOLARES AMERICANOS EQUIVALENTES A Bs 313.20. HR 6-28544-R Y CORREO ADJUNTO.</t>
  </si>
  <si>
    <t>00599042001</t>
  </si>
  <si>
    <t>00599032003</t>
  </si>
  <si>
    <t>00599032002</t>
  </si>
  <si>
    <t>00599034201</t>
  </si>
  <si>
    <t>00599022001</t>
  </si>
  <si>
    <t>00599062001</t>
  </si>
  <si>
    <t>00290014101</t>
  </si>
  <si>
    <t>00587012001</t>
  </si>
  <si>
    <t>00578012001</t>
  </si>
  <si>
    <t>00066047004</t>
  </si>
  <si>
    <t>De: 00066047004 A:00041017004 TRASPASO DE RECURSOS A SOLICITUD DEL MINISTERIO DE PLANIFICACIÓN S/G NOTA CITE: MPD/VIPFE/DGPP/UP-NE-0688/2018, PARA EL EEDTP "IMPLEMENTACIÓN PLANTA DE PAPEL KRAFT EN COCHABAMBA" CERTIFICADO DE LIQUIDACIÓN Nº 1</t>
  </si>
  <si>
    <t>00066047002</t>
  </si>
  <si>
    <t>De: 00066047002 A:00081017007 TRANSFERENCIA DE RECURSOS PARA EL ESTUDIO "SISTEMA DE DISTRIBUCION DE TRAFICO VEHICULAR EN LA CEJA DE EL ALTO" CERTIFICADO DE PAGO Nº3 A SOLICITUD DEL MINISTERIO DE PLANIFICACION DEL DESARROLLO S/G NOTA CITE: M</t>
  </si>
  <si>
    <t>De: 00099021001 A:00081011108 TRANSFERENCIA DE RECURSOS A SOLICITUD DEL MOPSV S/G NOTA CITE: MOPSV/DGAA/Nº698/2018, POR RECUPERACIÓN DE ACRENCIAS DEL EX SNC-R Y OTROS A LA LIBRETA Nº00081011108 Y NOTA CITE: MEFP/VPCF/DGCF/UCCF Nº 970/2018.</t>
  </si>
  <si>
    <t>De: 00066047004 A:00041017004 TRANSFERENCIA DE RECURSOS A SOLICITUD DEL MPD CON NOTA CITE:MPD/VIPFE/DGPP/UP-NE 0736/2018 PARA LA SUPERVISIÓN DEL EDTP “IMPLEMENTACIÓN PLANTA DE PAPEL KRAFT EN COCHABAMBA” PLANILLA JUNIO 2018 (H.R. 6-27935-R)</t>
  </si>
  <si>
    <t>00041017004</t>
  </si>
  <si>
    <t>00081011108</t>
  </si>
  <si>
    <t>Dirección General de Crédito Público</t>
  </si>
  <si>
    <t>Autoridad de Supervisión de la Seguridad Social de Corto Plazo</t>
  </si>
  <si>
    <t>Adm.de Aeropuertos y Servicios Auxiliares a la Naveg. Aérea</t>
  </si>
  <si>
    <t>10000028355910</t>
  </si>
  <si>
    <t>EEPB - RECURSOS ESPECÍFICOS POR VENTA DE SERVICIOS</t>
  </si>
  <si>
    <t>10000028450877</t>
  </si>
  <si>
    <t>MMAYA - SERNAP - PN ANMI KAA IYA</t>
  </si>
  <si>
    <t>Lic. Paulina Larico Huanca</t>
  </si>
  <si>
    <t>VICEPRESIDENCIA DEL ESTADO PLURINACIONAL</t>
  </si>
  <si>
    <t>MINISTERIO DE RELACIONES EXTERIORES</t>
  </si>
  <si>
    <t>MINISTERIO DE GOBIERNO</t>
  </si>
  <si>
    <t>MINISTERIO DE EDUCACIÓN</t>
  </si>
  <si>
    <t>MINISTERIO DE DEFENSA</t>
  </si>
  <si>
    <t>MINISTERIO DE LA PRESIDENCIA</t>
  </si>
  <si>
    <t>MINISTERIO DE JUSTICIA Y TRANSPARENCIA INSTITUCIONAL</t>
  </si>
  <si>
    <t>MINISTERIO DE ECONOMÍA Y FINANZAS PÚBLICAS</t>
  </si>
  <si>
    <t>MINISTERIO DE DESARROLLO PRODUCTIVO Y ECONOMÍA PLURAL</t>
  </si>
  <si>
    <t>MINISTERIO DE SALUD</t>
  </si>
  <si>
    <t>MINISTERIO DE DESARROLLO RURAL Y TIERRAS</t>
  </si>
  <si>
    <t>MINISTERIO DE DEPORTES</t>
  </si>
  <si>
    <t>MINISTERIO DE CULTURAS Y TURISMO</t>
  </si>
  <si>
    <t>MINISTERIO DE PLANIFICACIÓN DEL DESARROLLO</t>
  </si>
  <si>
    <t>MINISTERIO DE TRABAJO, EMPLEO Y PREVISIÓN SOCIAL</t>
  </si>
  <si>
    <t>MINISTERIO DE MINERÍA Y METALURGIA</t>
  </si>
  <si>
    <t>MINISTERIO DE HIDROCARBUROS</t>
  </si>
  <si>
    <t>MINISTERIO DE OBRAS PÚBLICAS, SERVICIOS Y VIVIENDA</t>
  </si>
  <si>
    <t>MINISTERIO DE ENERGIAS</t>
  </si>
  <si>
    <t>MINISTERIO DE MEDIO AMBIENTE Y AGUA</t>
  </si>
  <si>
    <t>MINISTERIO DE COMUNICACIÓN</t>
  </si>
  <si>
    <t>ORQUESTA SINFÓNICA NACIONAL</t>
  </si>
  <si>
    <t>CONSERVATORIO PLURINACIONAL DE MUSICA</t>
  </si>
  <si>
    <t>INSTITUTO BOLIVIANO DE LA CEGUERA</t>
  </si>
  <si>
    <t>COMITÉ NACIONAL DE LA PERSONA CON DISCAPACIDAD</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</si>
  <si>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</si>
  <si>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</si>
  <si>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</si>
  <si>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</si>
  <si>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</si>
  <si>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</si>
  <si>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</si>
  <si>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</si>
  <si>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</si>
  <si>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</si>
  <si>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</si>
  <si>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</si>
  <si>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</si>
  <si>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</si>
  <si>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</si>
  <si>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</si>
  <si>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</si>
  <si>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</si>
  <si>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</si>
  <si>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</si>
  <si>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</si>
  <si>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</si>
  <si>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</si>
  <si>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</si>
  <si>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</si>
  <si>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</si>
  <si>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</si>
  <si>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</si>
  <si>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</si>
  <si>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</si>
  <si>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</si>
  <si>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</si>
  <si>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</si>
  <si>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</si>
  <si>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AUTORIDAD JURISDICCIONAL ADMINISTRATIVA MINERA</t>
  </si>
  <si>
    <t>SERVICIO AL MEJORAMIENTO DE LA NAVEGACIÓN AMAZÓNICA</t>
  </si>
  <si>
    <t>DIRECCIÓN ESTRATÉGICA DE REIVINDICACION MARÍTIMA, SILALA Y RECURSOS HÍDRICOS INTERNACIONALES</t>
  </si>
  <si>
    <t>REGISTRO ÚNICO PARA LA ADMINISTRACIÓN TRIBUTARIA MUNICIPAL</t>
  </si>
  <si>
    <t>AGENCIA PARA EL DES. DE LAS MACROREG. Y ZONAS FRONTERIZAS</t>
  </si>
  <si>
    <t>AUTORIDAD DE SUPERVISIÓN DEL SISTEMA FINANCIERO</t>
  </si>
  <si>
    <t>INSTITUTO NACIONAL DE ESTADÍSTICA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</si>
  <si>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</si>
  <si>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</si>
  <si>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</si>
  <si>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</si>
  <si>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</si>
  <si>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</si>
  <si>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</si>
  <si>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</si>
  <si>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</si>
  <si>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</si>
  <si>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 xml:space="preserve">SERVICIO GEOLÓGICO MINERO </t>
  </si>
  <si>
    <t>SERVICIO NACIONAL DE HIDROGRAFÍA NAVAL</t>
  </si>
  <si>
    <t>SERVICIO NACIONAL DE AEROFOTOGRAMETRÍA</t>
  </si>
  <si>
    <t>SERVICIO GEODÉSICO DE MAPAS</t>
  </si>
  <si>
    <t>CENTRAL DE ABASTECIMIENTO Y SUMINISTROS DE SALUD</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</si>
  <si>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</si>
  <si>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</si>
  <si>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</si>
  <si>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</si>
  <si>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</si>
  <si>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</si>
  <si>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</si>
  <si>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</si>
  <si>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</si>
  <si>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</si>
  <si>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</si>
  <si>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</si>
  <si>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</si>
  <si>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</si>
  <si>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</si>
  <si>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</si>
  <si>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</si>
  <si>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</si>
  <si>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</si>
  <si>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</si>
  <si>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</si>
  <si>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</si>
  <si>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</si>
  <si>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</si>
  <si>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</si>
  <si>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</si>
  <si>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</si>
  <si>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</si>
  <si>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</si>
  <si>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AUTORIDAD DE FISCALIZACIÓN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</si>
  <si>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</si>
  <si>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</si>
  <si>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</si>
  <si>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</si>
  <si>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</si>
  <si>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DE EMPRESAS</t>
  </si>
  <si>
    <t>ESCUELA BOLIVIANA INTERCULTURAL DE MÚSICA</t>
  </si>
  <si>
    <t>SERVICIO GENERAL DE IDENTIFICACIÓN PERSONAL</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</si>
  <si>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</si>
  <si>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</si>
  <si>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</si>
  <si>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</si>
  <si>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</si>
  <si>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</si>
  <si>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</si>
  <si>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</si>
  <si>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</si>
  <si>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FONDO DE DESARROLLO INDIGENA</t>
  </si>
  <si>
    <t>AGENCIA DE GOBIERNO ELECTRÓNICO Y TECNOLOGÍAS DE INFORMACIÓN Y COMUNICACIÓN</t>
  </si>
  <si>
    <t>COMITÉ ORGANIZADOR DE LOS XI JUEGOS SURAMERICANOS COCHABAMBA 2018</t>
  </si>
  <si>
    <t>AGENCIA BOLIVIANA DE ENERGÍA NUCLEAR</t>
  </si>
  <si>
    <t>SERVICIO NACIONAL TEXTIL</t>
  </si>
  <si>
    <t xml:space="preserve">ESCUELA BOLIVIANA INTERCULTURAL DE DANZA </t>
  </si>
  <si>
    <t>AUTORIDAD DE FISCALIZACIÓN Y CONTROL DEL SISTEMA NACIONAL DE SALUD</t>
  </si>
  <si>
    <t>AGENCIA DE INFRAESTRUCTURA EN SALUD Y EQUIPAMIENTO MÉDICO</t>
  </si>
  <si>
    <t>AGENCIA BOLIVIANA DE CORREOS "CORREOS DE BOLIVIA"</t>
  </si>
  <si>
    <t>COMISIÓN DE LA VERDAD</t>
  </si>
  <si>
    <t>AUTORIDAD DE SUPERVISIÓN DE LA SEGURIDAD SOCIAL DE CORTO PLAZO</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</si>
  <si>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</si>
  <si>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</si>
  <si>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</si>
  <si>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</si>
  <si>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</si>
  <si>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</si>
  <si>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</si>
  <si>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</si>
  <si>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</si>
  <si>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</si>
  <si>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</si>
  <si>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</si>
  <si>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</si>
  <si>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</si>
  <si>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</si>
  <si>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</si>
  <si>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</si>
  <si>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</si>
  <si>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</si>
  <si>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</si>
  <si>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</si>
  <si>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</si>
  <si>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</si>
  <si>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</si>
  <si>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</si>
  <si>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</si>
  <si>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</si>
  <si>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</si>
  <si>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EMPRESA PÚBLICA NACIONAL ESTRATÉGICA LÁCTEOS DE BOLIVIA</t>
  </si>
  <si>
    <t>EMPRESA PÚBLICA NACIONAL ESTRATÉGICA CARTONES DE BOLIVIA</t>
  </si>
  <si>
    <t>BOLIVIANA DE AVIACIÓN</t>
  </si>
  <si>
    <t>DEPÓSITOS ADUANEROS BOLIVIANOS</t>
  </si>
  <si>
    <t>EMPRESA BOLIVIANA DE ALMENDRAS Y DERIVADOS</t>
  </si>
  <si>
    <t>EMPRESA BOLIVIANA DE INDUSTRIALIZACION DE HIDROCARBUROS</t>
  </si>
  <si>
    <t>AGENCIA BOLIVIANA ESPACIAL</t>
  </si>
  <si>
    <t>EMPRESA AZUCARERA SAN BUENAVENTURA</t>
  </si>
  <si>
    <t>EMPRESA ESTRATÉGICA BOLIVIANA DE CONSTRUCCIÓN Y CONSERVACIÓN DE INFRAESTRUCTURA CIVIL</t>
  </si>
  <si>
    <t>EMPRESA PÚBLICA "QUIPUS"</t>
  </si>
  <si>
    <t>EMPRESA ESTATAL DE TRANSPORTE POR CABLE "MI TELEFÉRICO"</t>
  </si>
  <si>
    <t>EMPRESA ESTATAL "BOLIVIANA DE TURISMO"</t>
  </si>
  <si>
    <t>EMPRESA PÚBLICA YACANA</t>
  </si>
  <si>
    <t>ADMINISTRACIÓN DE SERVICIOS PORTUARIOS - BOLIVIA</t>
  </si>
  <si>
    <t>GESTORA PÚBLICA DE LA SEGURIDAD SOCIAL DE LARGO PLAZO</t>
  </si>
  <si>
    <t xml:space="preserve">EMPRESA PÚBLICA TRANSPORTE AÉREO MILITAR </t>
  </si>
  <si>
    <t>EMPRESA PÚBLICA NACIONAL ESTRATÉGICA DE YACIMIENTOS DE LITIO BOLIVIANOS</t>
  </si>
  <si>
    <t>EMPRESA PÚBLICA "EDITORIAL DEL ESTADO PLURINACIONAL DE BOLIVIA"</t>
  </si>
  <si>
    <t>EMPRESA BOLIVIANA DE ALIMENTOS Y DERIVADOS</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</si>
  <si>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</si>
  <si>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</si>
  <si>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</si>
  <si>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</si>
  <si>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</si>
  <si>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</si>
  <si>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</si>
  <si>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</si>
  <si>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DEFENSORIA DEL PUEBLO</t>
  </si>
  <si>
    <t>PROCURADURIA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</si>
  <si>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</si>
  <si>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</si>
  <si>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</si>
  <si>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</si>
  <si>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</si>
  <si>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</si>
  <si>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</si>
  <si>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</si>
  <si>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</si>
  <si>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</si>
  <si>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</si>
  <si>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</si>
  <si>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</si>
  <si>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</si>
  <si>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</si>
  <si>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</si>
  <si>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</si>
  <si>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</si>
  <si>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</si>
  <si>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</si>
  <si>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</si>
  <si>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</si>
  <si>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</si>
  <si>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</si>
  <si>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</si>
  <si>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</si>
  <si>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</si>
  <si>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</si>
  <si>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</si>
  <si>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</si>
  <si>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</si>
  <si>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</si>
  <si>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</si>
  <si>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</si>
  <si>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</si>
  <si>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</si>
  <si>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</si>
  <si>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</si>
  <si>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</si>
  <si>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</si>
  <si>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</si>
  <si>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</si>
  <si>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</si>
  <si>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</si>
  <si>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</si>
  <si>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</si>
  <si>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</si>
  <si>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</si>
  <si>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</si>
  <si>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</si>
  <si>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</si>
  <si>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</si>
  <si>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</si>
  <si>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</si>
  <si>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</si>
  <si>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</si>
  <si>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</si>
  <si>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</si>
  <si>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</si>
  <si>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</si>
  <si>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</si>
  <si>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</si>
  <si>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</si>
  <si>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</si>
  <si>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</si>
  <si>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</si>
  <si>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</si>
  <si>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</si>
  <si>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</si>
  <si>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</si>
  <si>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</si>
  <si>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</si>
  <si>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</si>
  <si>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</si>
  <si>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</si>
  <si>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</si>
  <si>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</si>
  <si>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</si>
  <si>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</si>
  <si>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</si>
  <si>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</si>
  <si>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</si>
  <si>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</si>
  <si>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</si>
  <si>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</si>
  <si>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</si>
  <si>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</si>
  <si>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</si>
  <si>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</si>
  <si>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</si>
  <si>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</si>
  <si>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</si>
  <si>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</si>
  <si>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</si>
  <si>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</si>
  <si>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</si>
  <si>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</si>
  <si>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</si>
  <si>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</si>
  <si>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</si>
  <si>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</si>
  <si>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</si>
  <si>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</si>
  <si>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</si>
  <si>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</si>
  <si>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</si>
  <si>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</si>
  <si>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</si>
  <si>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</si>
  <si>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</si>
  <si>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</si>
  <si>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</si>
  <si>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</si>
  <si>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</si>
  <si>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</si>
  <si>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</si>
  <si>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</si>
  <si>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</si>
  <si>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</si>
  <si>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</si>
  <si>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</si>
  <si>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</si>
  <si>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</si>
  <si>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</si>
  <si>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</si>
  <si>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</si>
  <si>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</si>
  <si>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</si>
  <si>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</si>
  <si>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</si>
  <si>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</si>
  <si>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</si>
  <si>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</si>
  <si>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</si>
  <si>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</si>
  <si>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</si>
  <si>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</si>
  <si>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</si>
  <si>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</si>
  <si>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</si>
  <si>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</si>
  <si>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</si>
  <si>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</si>
  <si>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</si>
  <si>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</si>
  <si>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</si>
  <si>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</si>
  <si>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</si>
  <si>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</si>
  <si>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</si>
  <si>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</si>
  <si>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</si>
  <si>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</si>
  <si>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</si>
  <si>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</si>
  <si>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</si>
  <si>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</si>
  <si>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</si>
  <si>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</si>
  <si>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</si>
  <si>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</si>
  <si>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</si>
  <si>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</si>
  <si>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</si>
  <si>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</si>
  <si>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</si>
  <si>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</si>
  <si>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</si>
  <si>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</si>
  <si>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</si>
  <si>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</si>
  <si>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</si>
  <si>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</si>
  <si>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</si>
  <si>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</si>
  <si>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</si>
  <si>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</si>
  <si>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</si>
  <si>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</si>
  <si>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</si>
  <si>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</si>
  <si>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</si>
  <si>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</si>
  <si>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</si>
  <si>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</si>
  <si>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</si>
  <si>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</si>
  <si>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</si>
  <si>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</si>
  <si>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</si>
  <si>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</si>
  <si>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</si>
  <si>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</si>
  <si>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</si>
  <si>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</si>
  <si>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</si>
  <si>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</si>
  <si>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</si>
  <si>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</si>
  <si>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</si>
  <si>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</si>
  <si>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</si>
  <si>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</si>
  <si>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</si>
  <si>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</si>
  <si>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</si>
  <si>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</si>
  <si>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</si>
  <si>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</si>
  <si>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</si>
  <si>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</si>
  <si>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</si>
  <si>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</si>
  <si>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</si>
  <si>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</si>
  <si>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</si>
  <si>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</si>
  <si>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</si>
  <si>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</si>
  <si>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</si>
  <si>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</si>
  <si>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</si>
  <si>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</si>
  <si>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</si>
  <si>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</si>
  <si>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</si>
  <si>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</si>
  <si>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</si>
  <si>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</si>
  <si>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</si>
  <si>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</si>
  <si>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</si>
  <si>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</si>
  <si>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</si>
  <si>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</si>
  <si>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</si>
  <si>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</si>
  <si>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</si>
  <si>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</si>
  <si>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</si>
  <si>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</si>
  <si>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</si>
  <si>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</si>
  <si>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</si>
  <si>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</si>
  <si>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</si>
  <si>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</si>
  <si>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</si>
  <si>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</si>
  <si>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</si>
  <si>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</si>
  <si>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</si>
  <si>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</si>
  <si>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</si>
  <si>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</si>
  <si>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CHUQUIHUTA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</si>
  <si>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</si>
  <si>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</si>
  <si>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</si>
  <si>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</si>
  <si>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</si>
  <si>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</si>
  <si>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</si>
  <si>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</si>
  <si>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</si>
  <si>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</si>
  <si>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</si>
  <si>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</si>
  <si>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</si>
  <si>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</si>
  <si>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</si>
  <si>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</si>
  <si>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</si>
  <si>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</si>
  <si>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</si>
  <si>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</si>
  <si>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</si>
  <si>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</si>
  <si>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</si>
  <si>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</si>
  <si>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</si>
  <si>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</si>
  <si>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</si>
  <si>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</si>
  <si>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</si>
  <si>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</si>
  <si>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</si>
  <si>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</si>
  <si>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</si>
  <si>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</si>
  <si>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</si>
  <si>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</si>
  <si>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</si>
  <si>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</si>
  <si>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</si>
  <si>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</si>
  <si>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</si>
  <si>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</si>
  <si>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</si>
  <si>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</si>
  <si>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</si>
  <si>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</si>
  <si>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</si>
  <si>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</si>
  <si>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</si>
  <si>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</si>
  <si>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</si>
  <si>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</si>
  <si>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</si>
  <si>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</si>
  <si>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</si>
  <si>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</si>
  <si>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</si>
  <si>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</si>
  <si>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</si>
  <si>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</si>
  <si>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</si>
  <si>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</si>
  <si>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</si>
  <si>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</si>
  <si>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</si>
  <si>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</si>
  <si>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</si>
  <si>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</si>
  <si>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</si>
  <si>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</si>
  <si>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</si>
  <si>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</si>
  <si>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</si>
  <si>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</si>
  <si>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</si>
  <si>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</si>
  <si>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</si>
  <si>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</si>
  <si>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</si>
  <si>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</si>
  <si>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</si>
  <si>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</si>
  <si>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</si>
  <si>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</si>
  <si>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</si>
  <si>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</si>
  <si>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</si>
  <si>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</si>
  <si>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</si>
  <si>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</si>
  <si>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</si>
  <si>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</si>
  <si>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</si>
  <si>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</si>
  <si>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</si>
  <si>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</si>
  <si>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</si>
  <si>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</si>
  <si>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ENCAUZAMIENTO DE RIOS (SEARPI)</t>
  </si>
  <si>
    <t xml:space="preserve">EMPRESA MUNICIPAL DE SERVICIO DE ASEO </t>
  </si>
  <si>
    <t>EMPRESA MUNICIPAL DE ÁREAS VERDES, PARQUES Y FORESTACIÓN</t>
  </si>
  <si>
    <t>EMPRESA MUNICIPAL DE ASFALTOS Y VÍAS</t>
  </si>
  <si>
    <t>ENTIDAD DESCENTRALIZADA UMMIPRE PROMAN</t>
  </si>
  <si>
    <t>EMPRESA PÚBLICA DEPARTAMENTAL DE SERVICIOS ELECTRICOS TARIJA - SETAR</t>
  </si>
  <si>
    <t>ENTIDAD DESCENTRALIZADA MUNICIPAL TERMINAL DE BUSES LA PAZ</t>
  </si>
  <si>
    <t>ENTIDAD DIRECCIÓN DE LA TERMINAL DE BUSES DE TARIJA</t>
  </si>
  <si>
    <t>ENTIDAD DESCENTRALIZADA MUNICIPAL DE MAQUINARIA Y EQUIPO</t>
  </si>
  <si>
    <t>EMPRESA PÚBLICA DEPARTAMENTAL FÁBRICA DE CALAMINAS Y CLAVOS POTOSI</t>
  </si>
  <si>
    <t>GOBIERNO AUTÓNOMO INDÍGENA ORIGINARIO CAMPESINO DEL TERRITORIO DE RAQAYPAMPA</t>
  </si>
  <si>
    <t>GAIOC DE LA NACIÓN ORIGINARIA URU CHIPAYA</t>
  </si>
  <si>
    <t>GAIOC DE CHARAGUA IYAMBAE</t>
  </si>
  <si>
    <t>GOBIERNO AUTÓNOMO REGIONAL DEL GRAN CHACO</t>
  </si>
  <si>
    <t>Dirección General de Pensiones y Jubilaciones</t>
  </si>
  <si>
    <t>Universidad Pública de el Alto</t>
  </si>
  <si>
    <t>Universidad Autónoma del Beni José Ballivián</t>
  </si>
  <si>
    <t>Oficinatécnica para el Fortalecimiento de la Empresa Pública</t>
  </si>
  <si>
    <t>Dirección Estratégica de Reivindicacion Marítima, Silala y Recursos Hídricos Internacionales</t>
  </si>
  <si>
    <t>Direc. Dptal. de Educación la Paz</t>
  </si>
  <si>
    <t>Autoridad de Fiscalización del Juego</t>
  </si>
  <si>
    <t>Autoridad de Fiscalización de Empresas</t>
  </si>
  <si>
    <t>Comité Organizador de los Xi Juegos Suramericanos Cochabamba 2018</t>
  </si>
  <si>
    <t xml:space="preserve">Escuela Boliviana Intercultural de Danza </t>
  </si>
  <si>
    <t>Autoridad de Fiscalización y Control del Sistema Nacional de Salud</t>
  </si>
  <si>
    <t>Agencia de Infraestructura en Salud y Equipamiento Médico</t>
  </si>
  <si>
    <t>Agencia Boliviana de Correos "Correos de Bolivia"</t>
  </si>
  <si>
    <t>Comisión de la Verdad</t>
  </si>
  <si>
    <t>Caja de Salud Cordes</t>
  </si>
  <si>
    <t>Empresa de Correos de Bolivia</t>
  </si>
  <si>
    <t>Corporación de las Fuerzas Armadas P/ el Des. Nacional</t>
  </si>
  <si>
    <t>Empresa Pública Nacional Estratégica Lácteos de Bolivia</t>
  </si>
  <si>
    <t>Empresa Pública Nacional Estratégica Cartones de Bolivia</t>
  </si>
  <si>
    <t>Empresa Estatal de Transporte Por Cable "Mi Teleférico"</t>
  </si>
  <si>
    <t xml:space="preserve">Empresa Pública Transporte Aéreo Militar </t>
  </si>
  <si>
    <t>Empresa Boliviana de Alimentos y Derivados</t>
  </si>
  <si>
    <t>Defensoria del Pueblo</t>
  </si>
  <si>
    <t>Procuraduria General del Estado</t>
  </si>
  <si>
    <t>Gobierno Autónomo Municipal de el Villar</t>
  </si>
  <si>
    <t>Gobierno Autónomo Municipal de el Choro</t>
  </si>
  <si>
    <t>Gobierno Autónomo Municipal de la Rivera</t>
  </si>
  <si>
    <t>Gobierno Autónomo Municipal de Chuquihuta Ayllu Jucumani</t>
  </si>
  <si>
    <t>Gobierno Autónomo Municipal de el Puente</t>
  </si>
  <si>
    <t>Gobierno Autónomo Municipal de Santa Cruz de la Sierra</t>
  </si>
  <si>
    <t>Gobierno Autónomo Municipal de la Guardia</t>
  </si>
  <si>
    <t>Gobierno Autónomo Municipal de el Torno</t>
  </si>
  <si>
    <t>Servicio de Encauzamiento de Rios (Searpi)</t>
  </si>
  <si>
    <t>Empresa Municipal de Agua Potable y Alcantarillado Viacha</t>
  </si>
  <si>
    <t>Entidad Municipal de Aseo Urbano Sucre</t>
  </si>
  <si>
    <t>Empresa Municipal de Areas Verdes Sucre</t>
  </si>
  <si>
    <t>Empresa Pública Departamental Estratégica de Aguas - La Paz</t>
  </si>
  <si>
    <t>Empresa Publica Municipal de Servicios de Agua y Alcantarrillado Sanitario de Cobija</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</si>
  <si>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</si>
  <si>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</si>
  <si>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</si>
  <si>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</si>
  <si>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</si>
  <si>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</si>
  <si>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Empresa Municipal de Agua Potable y Alcantarillado Sanitario de Uriondo</t>
  </si>
  <si>
    <t>Empresa Pública Departamental de Servicios Electricos Tarija - Setar</t>
  </si>
  <si>
    <t>Entidad Descentralizada Municipal Terminal de Buses La Paz</t>
  </si>
  <si>
    <t>Entidad Dirección de la Terminal de Buses de Tarija</t>
  </si>
  <si>
    <t>Entidad Descentralizada Municipal de Maquinaria y Equipo</t>
  </si>
  <si>
    <t>Empresa Pública Departamental Fábrica de Calaminas y Clavos Potosi</t>
  </si>
  <si>
    <t>Gobierno Autónomo Indígena Originario Campesino del Territorio de Raqaypampa</t>
  </si>
  <si>
    <t>Gaioc de la Nación Originaria Uru Chipaya</t>
  </si>
  <si>
    <t>Gaioc de Charagua Iyambae</t>
  </si>
  <si>
    <t>Gobierno Autónomo Regional del Gran Chaco</t>
  </si>
  <si>
    <t>CONSEJO SUPREMO DE DEFENSA PLURINACIONAL</t>
  </si>
  <si>
    <t>SECTOR PRIVADO</t>
  </si>
  <si>
    <t>Área de Contabilidad</t>
  </si>
  <si>
    <t/>
  </si>
  <si>
    <t>VCK</t>
  </si>
  <si>
    <t>B16109940002</t>
  </si>
  <si>
    <t>B16256420002</t>
  </si>
  <si>
    <t>O16670840002</t>
  </si>
  <si>
    <t>O16670190002</t>
  </si>
  <si>
    <t>O16671090002</t>
  </si>
  <si>
    <t>O16669690002</t>
  </si>
  <si>
    <t>O16669870002</t>
  </si>
  <si>
    <t>O16669980002</t>
  </si>
  <si>
    <t>O16669990002</t>
  </si>
  <si>
    <t>O16670080002</t>
  </si>
  <si>
    <t>O16670090002</t>
  </si>
  <si>
    <t>O16671950002</t>
  </si>
  <si>
    <t>O16672010002</t>
  </si>
  <si>
    <t>B16669640002</t>
  </si>
  <si>
    <t>B16669720002</t>
  </si>
  <si>
    <t>B16669730002</t>
  </si>
  <si>
    <t>B16669780002</t>
  </si>
  <si>
    <t>B16669900002</t>
  </si>
  <si>
    <t>B16669940002</t>
  </si>
  <si>
    <t>B16670520002</t>
  </si>
  <si>
    <t>O16677330002</t>
  </si>
  <si>
    <t>O16677260002</t>
  </si>
  <si>
    <t>O16677210002</t>
  </si>
  <si>
    <t>O16677780002</t>
  </si>
  <si>
    <t>O16677820002</t>
  </si>
  <si>
    <t>O16676660002</t>
  </si>
  <si>
    <t>O16676940002</t>
  </si>
  <si>
    <t>O16677170002</t>
  </si>
  <si>
    <t>O16677850002</t>
  </si>
  <si>
    <t>O16677910002</t>
  </si>
  <si>
    <t>O16677940002</t>
  </si>
  <si>
    <t>O16677980002</t>
  </si>
  <si>
    <t>O16678000002</t>
  </si>
  <si>
    <t>O16678040002</t>
  </si>
  <si>
    <t>O16678060002</t>
  </si>
  <si>
    <t>O16678090002</t>
  </si>
  <si>
    <t>O16678370002</t>
  </si>
  <si>
    <t>O16678390002</t>
  </si>
  <si>
    <t>B16675220002</t>
  </si>
  <si>
    <t>B16675240002</t>
  </si>
  <si>
    <t>B16675820002</t>
  </si>
  <si>
    <t>B16676110002</t>
  </si>
  <si>
    <t>B16676200002</t>
  </si>
  <si>
    <t>O16675750002</t>
  </si>
  <si>
    <t>O16676260002</t>
  </si>
  <si>
    <t>O16676280002</t>
  </si>
  <si>
    <t>O16676290002</t>
  </si>
  <si>
    <t>O16676300002</t>
  </si>
  <si>
    <t>O16676310002</t>
  </si>
  <si>
    <t>O16676320002</t>
  </si>
  <si>
    <t>O16676330002</t>
  </si>
  <si>
    <t>O16676350002</t>
  </si>
  <si>
    <t>O16676360002</t>
  </si>
  <si>
    <t>O16676380002</t>
  </si>
  <si>
    <t>O16676640002</t>
  </si>
  <si>
    <t>O16674850002</t>
  </si>
  <si>
    <t>O16675160002</t>
  </si>
  <si>
    <t>O16675330002</t>
  </si>
  <si>
    <t>O16675340002</t>
  </si>
  <si>
    <t>O16681780002</t>
  </si>
  <si>
    <t>O16681640002</t>
  </si>
  <si>
    <t>O16681550002</t>
  </si>
  <si>
    <t>O16682400002</t>
  </si>
  <si>
    <t>O16680900002</t>
  </si>
  <si>
    <t>O16682700002</t>
  </si>
  <si>
    <t>O16682970002</t>
  </si>
  <si>
    <t>O16683210002</t>
  </si>
  <si>
    <t>O16683220002</t>
  </si>
  <si>
    <t>O16683260002</t>
  </si>
  <si>
    <t>O16683280002</t>
  </si>
  <si>
    <t>O16683290002</t>
  </si>
  <si>
    <t>O16683350002</t>
  </si>
  <si>
    <t>B16681860002</t>
  </si>
  <si>
    <t>B16681870002</t>
  </si>
  <si>
    <t>B16681900002</t>
  </si>
  <si>
    <t>B16681940002</t>
  </si>
  <si>
    <t>B16681950002</t>
  </si>
  <si>
    <t>B16681970002</t>
  </si>
  <si>
    <t>B16682000002</t>
  </si>
  <si>
    <t>B16682110002</t>
  </si>
  <si>
    <t>B16682130002</t>
  </si>
  <si>
    <t>B16680090002</t>
  </si>
  <si>
    <t>B16680120002</t>
  </si>
  <si>
    <t>B16680710002</t>
  </si>
  <si>
    <t>B16681030002</t>
  </si>
  <si>
    <t>B16681050002</t>
  </si>
  <si>
    <t>B16681080002</t>
  </si>
  <si>
    <t>B16681130002</t>
  </si>
  <si>
    <t>B16681150002</t>
  </si>
  <si>
    <t>B16681180002</t>
  </si>
  <si>
    <t>B16681200002</t>
  </si>
  <si>
    <t>B16681220002</t>
  </si>
  <si>
    <t>B16681260002</t>
  </si>
  <si>
    <t>B16681360002</t>
  </si>
  <si>
    <t>O16686690002</t>
  </si>
  <si>
    <t>O16687670002</t>
  </si>
  <si>
    <t>O16687680002</t>
  </si>
  <si>
    <t>O16685520002</t>
  </si>
  <si>
    <t>O16685620002</t>
  </si>
  <si>
    <t>O16685700002</t>
  </si>
  <si>
    <t>O16685710002</t>
  </si>
  <si>
    <t>O16685740002</t>
  </si>
  <si>
    <t>O16686620002</t>
  </si>
  <si>
    <t>O16688600002</t>
  </si>
  <si>
    <t>O16688740002</t>
  </si>
  <si>
    <t>O16687990002</t>
  </si>
  <si>
    <t>O16688110002</t>
  </si>
  <si>
    <t>O16688130002</t>
  </si>
  <si>
    <t>O16688430002</t>
  </si>
  <si>
    <t>O16688560002</t>
  </si>
  <si>
    <t>B16687040002</t>
  </si>
  <si>
    <t>B16686950002</t>
  </si>
  <si>
    <t>B16685990002</t>
  </si>
  <si>
    <t>B16686010002</t>
  </si>
  <si>
    <t>B16686020002</t>
  </si>
  <si>
    <t>B16686250002</t>
  </si>
  <si>
    <t>O16685390002</t>
  </si>
  <si>
    <t>O16685400002</t>
  </si>
  <si>
    <t>O16685450002</t>
  </si>
  <si>
    <t>O16692430002</t>
  </si>
  <si>
    <t>O16692370002</t>
  </si>
  <si>
    <t>O16692360002</t>
  </si>
  <si>
    <t>O16692160002</t>
  </si>
  <si>
    <t>O16692140002</t>
  </si>
  <si>
    <t>O16692020002</t>
  </si>
  <si>
    <t>O16693060002</t>
  </si>
  <si>
    <t>O16691040002</t>
  </si>
  <si>
    <t>O16691410002</t>
  </si>
  <si>
    <t>O16691430002</t>
  </si>
  <si>
    <t>O16691490002</t>
  </si>
  <si>
    <t>O16691660002</t>
  </si>
  <si>
    <t>O16691690002</t>
  </si>
  <si>
    <t>O16691870002</t>
  </si>
  <si>
    <t>O16692010002</t>
  </si>
  <si>
    <t>O16693460002</t>
  </si>
  <si>
    <t>O16693500002</t>
  </si>
  <si>
    <t>O16693540002</t>
  </si>
  <si>
    <t>O16693820002</t>
  </si>
  <si>
    <t>O16693860002</t>
  </si>
  <si>
    <t>O16694790002</t>
  </si>
  <si>
    <t>O16694800002</t>
  </si>
  <si>
    <t>B16690880002</t>
  </si>
  <si>
    <t>B16690930002</t>
  </si>
  <si>
    <t>B16690940002</t>
  </si>
  <si>
    <t>B16690960002</t>
  </si>
  <si>
    <t>B16691460002</t>
  </si>
  <si>
    <t>B16691880002</t>
  </si>
  <si>
    <t>O16690460002</t>
  </si>
  <si>
    <t>O16690480002</t>
  </si>
  <si>
    <t>O16690740002</t>
  </si>
  <si>
    <t>O16690850002</t>
  </si>
  <si>
    <t>O16698250002</t>
  </si>
  <si>
    <t>O16698360002</t>
  </si>
  <si>
    <t>O16697920002</t>
  </si>
  <si>
    <t>O16697890002</t>
  </si>
  <si>
    <t>O16697840002</t>
  </si>
  <si>
    <t>O16697660002</t>
  </si>
  <si>
    <t>O16697620002</t>
  </si>
  <si>
    <t>O16697230002</t>
  </si>
  <si>
    <t>O16699210002</t>
  </si>
  <si>
    <t>O16699000002</t>
  </si>
  <si>
    <t>O16698780002</t>
  </si>
  <si>
    <t>B16697080002</t>
  </si>
  <si>
    <t>B16696730002</t>
  </si>
  <si>
    <t>B16696560002</t>
  </si>
  <si>
    <t>B16696270002</t>
  </si>
  <si>
    <t>O16697040002</t>
  </si>
  <si>
    <t>O16696900002</t>
  </si>
  <si>
    <t>O16696820002</t>
  </si>
  <si>
    <t>O16696770002</t>
  </si>
  <si>
    <t>O16696700002</t>
  </si>
  <si>
    <t>O16695950002</t>
  </si>
  <si>
    <t>O16696140002</t>
  </si>
  <si>
    <t>O16696160002</t>
  </si>
  <si>
    <t>O16696200002</t>
  </si>
  <si>
    <t>O16696300002</t>
  </si>
  <si>
    <t>O16703600002</t>
  </si>
  <si>
    <t>O16703490002</t>
  </si>
  <si>
    <t>O16703620002</t>
  </si>
  <si>
    <t>O16703630002</t>
  </si>
  <si>
    <t>O16703710002</t>
  </si>
  <si>
    <t>O16704070002</t>
  </si>
  <si>
    <t>O16704080002</t>
  </si>
  <si>
    <t>O16704110002</t>
  </si>
  <si>
    <t>O16702310002</t>
  </si>
  <si>
    <t>O16702500002</t>
  </si>
  <si>
    <t>O16702730002</t>
  </si>
  <si>
    <t>O16702790002</t>
  </si>
  <si>
    <t>O16702980002</t>
  </si>
  <si>
    <t>B16701400002</t>
  </si>
  <si>
    <t>B16701430002</t>
  </si>
  <si>
    <t>B16701620002</t>
  </si>
  <si>
    <t>B16702540002</t>
  </si>
  <si>
    <t>B16702560002</t>
  </si>
  <si>
    <t>O16701050002</t>
  </si>
  <si>
    <t>O16701150002</t>
  </si>
  <si>
    <t>O16701160002</t>
  </si>
  <si>
    <t>O16701250002</t>
  </si>
  <si>
    <t>O16701600002</t>
  </si>
  <si>
    <t>O16707200002</t>
  </si>
  <si>
    <t>O16707330002</t>
  </si>
  <si>
    <t>O16707530002</t>
  </si>
  <si>
    <t>O16707640002</t>
  </si>
  <si>
    <t>O16707690002</t>
  </si>
  <si>
    <t>O16706080002</t>
  </si>
  <si>
    <t>O16706350002</t>
  </si>
  <si>
    <t>O16706360002</t>
  </si>
  <si>
    <t>O16706380002</t>
  </si>
  <si>
    <t>O16706390002</t>
  </si>
  <si>
    <t>O16706700002</t>
  </si>
  <si>
    <t>O16706800002</t>
  </si>
  <si>
    <t>O16707790002</t>
  </si>
  <si>
    <t>O16707870002</t>
  </si>
  <si>
    <t>O16708170002</t>
  </si>
  <si>
    <t>O16708180002</t>
  </si>
  <si>
    <t>O16708190002</t>
  </si>
  <si>
    <t>B16706250002</t>
  </si>
  <si>
    <t>B16706260002</t>
  </si>
  <si>
    <t>B16706270002</t>
  </si>
  <si>
    <t>B16706280002</t>
  </si>
  <si>
    <t>B16706410002</t>
  </si>
  <si>
    <t>B16706420002</t>
  </si>
  <si>
    <t>B16706440002</t>
  </si>
  <si>
    <t>B16706460002</t>
  </si>
  <si>
    <t>B16706760002</t>
  </si>
  <si>
    <t>O16709700002</t>
  </si>
  <si>
    <t>O16709690002</t>
  </si>
  <si>
    <t>O16709680002</t>
  </si>
  <si>
    <t>O16709670002</t>
  </si>
  <si>
    <t>O16709660002</t>
  </si>
  <si>
    <t>O16710600002</t>
  </si>
  <si>
    <t>O16710700002</t>
  </si>
  <si>
    <t>O16713080002</t>
  </si>
  <si>
    <t>O16713110002</t>
  </si>
  <si>
    <t>O16713130002</t>
  </si>
  <si>
    <t>O16713140002</t>
  </si>
  <si>
    <t>O16713160002</t>
  </si>
  <si>
    <t>O16713510002</t>
  </si>
  <si>
    <t>O16710740002</t>
  </si>
  <si>
    <t>O16711080002</t>
  </si>
  <si>
    <t>O16712020002</t>
  </si>
  <si>
    <t>O16712230002</t>
  </si>
  <si>
    <t>O16712250002</t>
  </si>
  <si>
    <t>O16712550002</t>
  </si>
  <si>
    <t>O16712760002</t>
  </si>
  <si>
    <t>B16709710002</t>
  </si>
  <si>
    <t>B16709740002</t>
  </si>
  <si>
    <t>B16710160002</t>
  </si>
  <si>
    <t>O16715470002</t>
  </si>
  <si>
    <t>O16715870002</t>
  </si>
  <si>
    <t>O16716220002</t>
  </si>
  <si>
    <t>O16716280002</t>
  </si>
  <si>
    <t>O16716680002</t>
  </si>
  <si>
    <t>O16716750002</t>
  </si>
  <si>
    <t>O16716800002</t>
  </si>
  <si>
    <t>O16717150002</t>
  </si>
  <si>
    <t>O16714810002</t>
  </si>
  <si>
    <t>O16715350002</t>
  </si>
  <si>
    <t>O16715360002</t>
  </si>
  <si>
    <t>O16715410002</t>
  </si>
  <si>
    <t>O16715430002</t>
  </si>
  <si>
    <t>O16717460002</t>
  </si>
  <si>
    <t>O16717510002</t>
  </si>
  <si>
    <t>O16717870002</t>
  </si>
  <si>
    <t>O16717910002</t>
  </si>
  <si>
    <t>O16718120002</t>
  </si>
  <si>
    <t>B16716110002</t>
  </si>
  <si>
    <t>B16715100002</t>
  </si>
  <si>
    <t>B16715160002</t>
  </si>
  <si>
    <t>B16715210002</t>
  </si>
  <si>
    <t>B16715230002</t>
  </si>
  <si>
    <t>B16715890002</t>
  </si>
  <si>
    <t>B16715940002</t>
  </si>
  <si>
    <t>B16715970002</t>
  </si>
  <si>
    <t>O16720200002</t>
  </si>
  <si>
    <t>O16720180002</t>
  </si>
  <si>
    <t>O16723490002</t>
  </si>
  <si>
    <t>O16721800002</t>
  </si>
  <si>
    <t>O16722070002</t>
  </si>
  <si>
    <t>O16722150002</t>
  </si>
  <si>
    <t>O16722290002</t>
  </si>
  <si>
    <t>O16722310002</t>
  </si>
  <si>
    <t>O16722340002</t>
  </si>
  <si>
    <t>O16722350002</t>
  </si>
  <si>
    <t>O16722360002</t>
  </si>
  <si>
    <t>O16722390002</t>
  </si>
  <si>
    <t>O16722420002</t>
  </si>
  <si>
    <t>O16722430002</t>
  </si>
  <si>
    <t>O16722440002</t>
  </si>
  <si>
    <t>O16722470002</t>
  </si>
  <si>
    <t>O16722480002</t>
  </si>
  <si>
    <t>O16722520002</t>
  </si>
  <si>
    <t>O16722710002</t>
  </si>
  <si>
    <t>O16722720002</t>
  </si>
  <si>
    <t>B16721050002</t>
  </si>
  <si>
    <t>B16721240002</t>
  </si>
  <si>
    <t>B16721280002</t>
  </si>
  <si>
    <t>B16722190002</t>
  </si>
  <si>
    <t>B16722230002</t>
  </si>
  <si>
    <t>B16722270002</t>
  </si>
  <si>
    <t>B16721790002</t>
  </si>
  <si>
    <t>B16722160002</t>
  </si>
  <si>
    <t>B16722130002</t>
  </si>
  <si>
    <t>B16721980002</t>
  </si>
  <si>
    <t>O16726220002</t>
  </si>
  <si>
    <t>O16727520002</t>
  </si>
  <si>
    <t>O16727530002</t>
  </si>
  <si>
    <t>O16727540002</t>
  </si>
  <si>
    <t>O16725620002</t>
  </si>
  <si>
    <t>O16725730002</t>
  </si>
  <si>
    <t>O16725900002</t>
  </si>
  <si>
    <t>O16725910002</t>
  </si>
  <si>
    <t>O16726200002</t>
  </si>
  <si>
    <t>O16728500002</t>
  </si>
  <si>
    <t>O16728540002</t>
  </si>
  <si>
    <t>O16728620002</t>
  </si>
  <si>
    <t>O16728630002</t>
  </si>
  <si>
    <t>O16728710002</t>
  </si>
  <si>
    <t>O16728870002</t>
  </si>
  <si>
    <t>O16728900002</t>
  </si>
  <si>
    <t>O16728920002</t>
  </si>
  <si>
    <t>O16727720002</t>
  </si>
  <si>
    <t>O16727750002</t>
  </si>
  <si>
    <t>O16728190002</t>
  </si>
  <si>
    <t>O16728230002</t>
  </si>
  <si>
    <t>B16726550002</t>
  </si>
  <si>
    <t>B16726560002</t>
  </si>
  <si>
    <t>B16726590002</t>
  </si>
  <si>
    <t>B16726760002</t>
  </si>
  <si>
    <t>B16725530002</t>
  </si>
  <si>
    <t>B16726100002</t>
  </si>
  <si>
    <t>B16726120002</t>
  </si>
  <si>
    <t>B16726240002</t>
  </si>
  <si>
    <t>B16726260002</t>
  </si>
  <si>
    <t>B16726340002</t>
  </si>
  <si>
    <t>O16732750002</t>
  </si>
  <si>
    <t>O16732770002</t>
  </si>
  <si>
    <t>O16732810002</t>
  </si>
  <si>
    <t>O16732890002</t>
  </si>
  <si>
    <t>O16732950002</t>
  </si>
  <si>
    <t>O16733200002</t>
  </si>
  <si>
    <t>O16732610002</t>
  </si>
  <si>
    <t>O16732600002</t>
  </si>
  <si>
    <t>O16732580002</t>
  </si>
  <si>
    <t>O16732560002</t>
  </si>
  <si>
    <t>O16732510002</t>
  </si>
  <si>
    <t>O16731720002</t>
  </si>
  <si>
    <t>O16733980002</t>
  </si>
  <si>
    <t>B16732000002</t>
  </si>
  <si>
    <t>B16731990002</t>
  </si>
  <si>
    <t>B16731950002</t>
  </si>
  <si>
    <t>B16731940002</t>
  </si>
  <si>
    <t>B16731930002</t>
  </si>
  <si>
    <t>B16731920002</t>
  </si>
  <si>
    <t>B16731900002</t>
  </si>
  <si>
    <t>B16731780002</t>
  </si>
  <si>
    <t>B16731770002</t>
  </si>
  <si>
    <t>B16731340002</t>
  </si>
  <si>
    <t>B16731280002</t>
  </si>
  <si>
    <t>O16730970002</t>
  </si>
  <si>
    <t>O16736670002</t>
  </si>
  <si>
    <t>O16736710002</t>
  </si>
  <si>
    <t>O16737300002</t>
  </si>
  <si>
    <t>O16737320002</t>
  </si>
  <si>
    <t>O16737340002</t>
  </si>
  <si>
    <t>O16735690002</t>
  </si>
  <si>
    <t>O16735980002</t>
  </si>
  <si>
    <t>O16735990002</t>
  </si>
  <si>
    <t>O16736080002</t>
  </si>
  <si>
    <t>O16736130002</t>
  </si>
  <si>
    <t>O16736360002</t>
  </si>
  <si>
    <t>O16737700002</t>
  </si>
  <si>
    <t>O16737750002</t>
  </si>
  <si>
    <t>O16737860002</t>
  </si>
  <si>
    <t>O16738170002</t>
  </si>
  <si>
    <t>B16736370002</t>
  </si>
  <si>
    <t>B16735530002</t>
  </si>
  <si>
    <t>B16735560002</t>
  </si>
  <si>
    <t>B16735590002</t>
  </si>
  <si>
    <t>B16735700002</t>
  </si>
  <si>
    <t>B16735750002</t>
  </si>
  <si>
    <t>B16735870002</t>
  </si>
  <si>
    <t>O16735430002</t>
  </si>
  <si>
    <t>O16735620002</t>
  </si>
  <si>
    <t>O16740950002</t>
  </si>
  <si>
    <t>O16741020002</t>
  </si>
  <si>
    <t>O16741410002</t>
  </si>
  <si>
    <t>O16741440002</t>
  </si>
  <si>
    <t>O16741680002</t>
  </si>
  <si>
    <t>O16740920002</t>
  </si>
  <si>
    <t>O16740840002</t>
  </si>
  <si>
    <t>O16740710002</t>
  </si>
  <si>
    <t>O16740520002</t>
  </si>
  <si>
    <t>O16740430002</t>
  </si>
  <si>
    <t>O16740380002</t>
  </si>
  <si>
    <t>O16740240002</t>
  </si>
  <si>
    <t>O16740090002</t>
  </si>
  <si>
    <t>O16743020002</t>
  </si>
  <si>
    <t>O16742560002</t>
  </si>
  <si>
    <t>O16742550002</t>
  </si>
  <si>
    <t>O16742050002</t>
  </si>
  <si>
    <t>B16741150002</t>
  </si>
  <si>
    <t>B16741090002</t>
  </si>
  <si>
    <t>B16740640002</t>
  </si>
  <si>
    <t>B16740360002</t>
  </si>
  <si>
    <t>B16740340002</t>
  </si>
  <si>
    <t>B16740320002</t>
  </si>
  <si>
    <t>B16740310002</t>
  </si>
  <si>
    <t>O16747480002</t>
  </si>
  <si>
    <t>O16747470002</t>
  </si>
  <si>
    <t>O16747460002</t>
  </si>
  <si>
    <t>O16747370002</t>
  </si>
  <si>
    <t>O16747270002</t>
  </si>
  <si>
    <t>O16747260002</t>
  </si>
  <si>
    <t>O16747000002</t>
  </si>
  <si>
    <t>O16747580002</t>
  </si>
  <si>
    <t>O16747690002</t>
  </si>
  <si>
    <t>O16747710002</t>
  </si>
  <si>
    <t>O16747720002</t>
  </si>
  <si>
    <t>O16744800002</t>
  </si>
  <si>
    <t>O16744850002</t>
  </si>
  <si>
    <t>O16744910002</t>
  </si>
  <si>
    <t>O16744920002</t>
  </si>
  <si>
    <t>O16744940002</t>
  </si>
  <si>
    <t>O16745550002</t>
  </si>
  <si>
    <t>O16745640002</t>
  </si>
  <si>
    <t>O16745690002</t>
  </si>
  <si>
    <t>O16746160002</t>
  </si>
  <si>
    <t>O16746250002</t>
  </si>
  <si>
    <t>O16746570002</t>
  </si>
  <si>
    <t>O16746610002</t>
  </si>
  <si>
    <t>O16746840002</t>
  </si>
  <si>
    <t>O16746860002</t>
  </si>
  <si>
    <t>O16746900002</t>
  </si>
  <si>
    <t>B16745340002</t>
  </si>
  <si>
    <t>B16745420002</t>
  </si>
  <si>
    <t>B16745460002</t>
  </si>
  <si>
    <t>B16745880002</t>
  </si>
  <si>
    <t>B16745890002</t>
  </si>
  <si>
    <t>B16745930002</t>
  </si>
  <si>
    <t>B16745940002</t>
  </si>
  <si>
    <t>B16745950002</t>
  </si>
  <si>
    <t>B16745990002</t>
  </si>
  <si>
    <t>B16746000002</t>
  </si>
  <si>
    <t>B16746010002</t>
  </si>
  <si>
    <t>B16746030002</t>
  </si>
  <si>
    <t>O16744760002</t>
  </si>
  <si>
    <t>O16751470002</t>
  </si>
  <si>
    <t>O16751590002</t>
  </si>
  <si>
    <t>O16751740002</t>
  </si>
  <si>
    <t>O16750830002</t>
  </si>
  <si>
    <t>O16750780002</t>
  </si>
  <si>
    <t>O16750760002</t>
  </si>
  <si>
    <t>O16750700002</t>
  </si>
  <si>
    <t>O16750690002</t>
  </si>
  <si>
    <t>O16750650002</t>
  </si>
  <si>
    <t>O16750570002</t>
  </si>
  <si>
    <t>O16750560002</t>
  </si>
  <si>
    <t>O16750530002</t>
  </si>
  <si>
    <t>O16750490002</t>
  </si>
  <si>
    <t>O16752390002</t>
  </si>
  <si>
    <t>O16752330002</t>
  </si>
  <si>
    <t>O16752130002</t>
  </si>
  <si>
    <t>O16752110002</t>
  </si>
  <si>
    <t>O16752100002</t>
  </si>
  <si>
    <t>O16752090002</t>
  </si>
  <si>
    <t>O16752080002</t>
  </si>
  <si>
    <t>O16752060002</t>
  </si>
  <si>
    <t>O16751780002</t>
  </si>
  <si>
    <t>B16750140002</t>
  </si>
  <si>
    <t>B16750080002</t>
  </si>
  <si>
    <t>B16749720002</t>
  </si>
  <si>
    <t>B16749310002</t>
  </si>
  <si>
    <t>O16750460002</t>
  </si>
  <si>
    <t>O16750430002</t>
  </si>
  <si>
    <t>O16750380002</t>
  </si>
  <si>
    <t>O16750210002</t>
  </si>
  <si>
    <t>O16750170002</t>
  </si>
  <si>
    <t>O16750130002</t>
  </si>
  <si>
    <t>O16750120002</t>
  </si>
  <si>
    <t>O16750100002</t>
  </si>
  <si>
    <t>O16750050002</t>
  </si>
  <si>
    <t>O16750030002</t>
  </si>
  <si>
    <t>O16750020002</t>
  </si>
  <si>
    <t>O16750010002</t>
  </si>
  <si>
    <t>O16749980002</t>
  </si>
  <si>
    <t>O16749690002</t>
  </si>
  <si>
    <t>O16749960002</t>
  </si>
  <si>
    <t>O16755180002</t>
  </si>
  <si>
    <t>O16755750002</t>
  </si>
  <si>
    <t>O16755760002</t>
  </si>
  <si>
    <t>O16755770002</t>
  </si>
  <si>
    <t>O16755940002</t>
  </si>
  <si>
    <t>O16755980002</t>
  </si>
  <si>
    <t>O16756020002</t>
  </si>
  <si>
    <t>O16753870002</t>
  </si>
  <si>
    <t>O16754050002</t>
  </si>
  <si>
    <t>O16754620002</t>
  </si>
  <si>
    <t>O16754930002</t>
  </si>
  <si>
    <t>O16755000002</t>
  </si>
  <si>
    <t>O16756780002</t>
  </si>
  <si>
    <t>O16756840002</t>
  </si>
  <si>
    <t>O16757080002</t>
  </si>
  <si>
    <t>O16757220002</t>
  </si>
  <si>
    <t>O16756030002</t>
  </si>
  <si>
    <t>O16756040002</t>
  </si>
  <si>
    <t>O16756050002</t>
  </si>
  <si>
    <t>O16756140002</t>
  </si>
  <si>
    <t>O16756250002</t>
  </si>
  <si>
    <t>O16756270002</t>
  </si>
  <si>
    <t>O16756330002</t>
  </si>
  <si>
    <t>O16756480002</t>
  </si>
  <si>
    <t>B16754420002</t>
  </si>
  <si>
    <t>B16754470002</t>
  </si>
  <si>
    <t>B16754490002</t>
  </si>
  <si>
    <t>B16754590002</t>
  </si>
  <si>
    <t>B16754030002</t>
  </si>
  <si>
    <t>B16754380002</t>
  </si>
  <si>
    <t>O16759340002</t>
  </si>
  <si>
    <t>O16759350002</t>
  </si>
  <si>
    <t>O16759470002</t>
  </si>
  <si>
    <t>O16759550002</t>
  </si>
  <si>
    <t>O16761270002</t>
  </si>
  <si>
    <t>O16760340002</t>
  </si>
  <si>
    <t>O16760390002</t>
  </si>
  <si>
    <t>O16760440002</t>
  </si>
  <si>
    <t>O16760570002</t>
  </si>
  <si>
    <t>B16758980002</t>
  </si>
  <si>
    <t>B16758990002</t>
  </si>
  <si>
    <t>B16759390002</t>
  </si>
  <si>
    <t>B16759530002</t>
  </si>
  <si>
    <t>B16759560002</t>
  </si>
  <si>
    <t>B16759610002</t>
  </si>
  <si>
    <t>B16759620002</t>
  </si>
  <si>
    <t>B16759640002</t>
  </si>
  <si>
    <t>B16759670002</t>
  </si>
  <si>
    <t>B16759690002</t>
  </si>
  <si>
    <t>B16758430002</t>
  </si>
  <si>
    <t>B16758760002</t>
  </si>
  <si>
    <t>B16758790002</t>
  </si>
  <si>
    <t>B16758820002</t>
  </si>
  <si>
    <t>B16759700002</t>
  </si>
  <si>
    <t>B16759720002</t>
  </si>
  <si>
    <t>B16759760002</t>
  </si>
  <si>
    <t>B16759770002</t>
  </si>
  <si>
    <t>B16759950002</t>
  </si>
  <si>
    <t>B16759970002</t>
  </si>
  <si>
    <t>B16759990002</t>
  </si>
  <si>
    <t>B16760020002</t>
  </si>
  <si>
    <t>O16765300002</t>
  </si>
  <si>
    <t>O16765120002</t>
  </si>
  <si>
    <t>O16764900002</t>
  </si>
  <si>
    <t>O16764880002</t>
  </si>
  <si>
    <t>O16764870002</t>
  </si>
  <si>
    <t>O16765630002</t>
  </si>
  <si>
    <t>O16765690002</t>
  </si>
  <si>
    <t>O16765710002</t>
  </si>
  <si>
    <t>O16765740002</t>
  </si>
  <si>
    <t>O16765750002</t>
  </si>
  <si>
    <t>O16765800002</t>
  </si>
  <si>
    <t>O16765810002</t>
  </si>
  <si>
    <t>O16765830002</t>
  </si>
  <si>
    <t>O16765960002</t>
  </si>
  <si>
    <t>O16766130002</t>
  </si>
  <si>
    <t>O16763180002</t>
  </si>
  <si>
    <t>O16763760002</t>
  </si>
  <si>
    <t>O16763770002</t>
  </si>
  <si>
    <t>O16763780002</t>
  </si>
  <si>
    <t>O16764340002</t>
  </si>
  <si>
    <t>O16764360002</t>
  </si>
  <si>
    <t>O16764850002</t>
  </si>
  <si>
    <t>O16766540002</t>
  </si>
  <si>
    <t>B16764150002</t>
  </si>
  <si>
    <t>B16764310002</t>
  </si>
  <si>
    <t>B16764370002</t>
  </si>
  <si>
    <t>B16764560002</t>
  </si>
  <si>
    <t>B16764680002</t>
  </si>
  <si>
    <t>B16763030002</t>
  </si>
  <si>
    <t>B16763040002</t>
  </si>
  <si>
    <t>B16763050002</t>
  </si>
  <si>
    <t>B16763070002</t>
  </si>
  <si>
    <t>B16763100002</t>
  </si>
  <si>
    <t>B16763130002</t>
  </si>
  <si>
    <t>B16763160002</t>
  </si>
  <si>
    <t>B16763310002</t>
  </si>
  <si>
    <t>B16763430002</t>
  </si>
  <si>
    <t>B16763460002</t>
  </si>
  <si>
    <t>B16768590002</t>
  </si>
  <si>
    <t>B16768610002</t>
  </si>
  <si>
    <t>B16768790002</t>
  </si>
  <si>
    <t>B16768950002</t>
  </si>
  <si>
    <t>B16768970002</t>
  </si>
  <si>
    <t>B16769320002</t>
  </si>
  <si>
    <t>B16769330002</t>
  </si>
  <si>
    <t>B16769340002</t>
  </si>
  <si>
    <t>B16769350002</t>
  </si>
  <si>
    <t>O16769450002</t>
  </si>
  <si>
    <t>O16769600002</t>
  </si>
  <si>
    <t>O16769820002</t>
  </si>
  <si>
    <t>O16769830002</t>
  </si>
  <si>
    <t>O16769840002</t>
  </si>
  <si>
    <t>O16770080002</t>
  </si>
  <si>
    <t>O16770090002</t>
  </si>
  <si>
    <t>O16770210002</t>
  </si>
  <si>
    <t>O16770280002</t>
  </si>
  <si>
    <t>O16770390002</t>
  </si>
  <si>
    <t>O16770430002</t>
  </si>
  <si>
    <t>O16768260002</t>
  </si>
  <si>
    <t>O16769310002</t>
  </si>
  <si>
    <t>O16769240002</t>
  </si>
  <si>
    <t>O16769020002</t>
  </si>
  <si>
    <t>O16768890002</t>
  </si>
  <si>
    <t>O16768820002</t>
  </si>
  <si>
    <t>O16768600002</t>
  </si>
  <si>
    <t>O16768580002</t>
  </si>
  <si>
    <t>O16768490002</t>
  </si>
  <si>
    <t>O16775480002</t>
  </si>
  <si>
    <t>O16775310002</t>
  </si>
  <si>
    <t>O16774980002</t>
  </si>
  <si>
    <t>O16775550002</t>
  </si>
  <si>
    <t>O16775580002</t>
  </si>
  <si>
    <t>O16775600002</t>
  </si>
  <si>
    <t>O16775640002</t>
  </si>
  <si>
    <t>O16775690002</t>
  </si>
  <si>
    <t>O16775720002</t>
  </si>
  <si>
    <t>O16775750002</t>
  </si>
  <si>
    <t>O16774320002</t>
  </si>
  <si>
    <t>O16774410002</t>
  </si>
  <si>
    <t>O16774480002</t>
  </si>
  <si>
    <t>O16774500002</t>
  </si>
  <si>
    <t>O16774520002</t>
  </si>
  <si>
    <t>O16774780002</t>
  </si>
  <si>
    <t>O16774810002</t>
  </si>
  <si>
    <t>O16774940002</t>
  </si>
  <si>
    <t>O16775770002</t>
  </si>
  <si>
    <t>O16775780002</t>
  </si>
  <si>
    <t>O16775790002</t>
  </si>
  <si>
    <t>O16775800002</t>
  </si>
  <si>
    <t>O16775820002</t>
  </si>
  <si>
    <t>O16775900002</t>
  </si>
  <si>
    <t>O16775980002</t>
  </si>
  <si>
    <t>O16776380002</t>
  </si>
  <si>
    <t>O16776410002</t>
  </si>
  <si>
    <t>B16773840002</t>
  </si>
  <si>
    <t>B16772680002</t>
  </si>
  <si>
    <t>B16772730002</t>
  </si>
  <si>
    <t>B16772900002</t>
  </si>
  <si>
    <t>B16773040002</t>
  </si>
  <si>
    <t>B16773440002</t>
  </si>
  <si>
    <t>B16773460002</t>
  </si>
  <si>
    <t>O16772960002</t>
  </si>
  <si>
    <t>O16772970002</t>
  </si>
  <si>
    <t>O16773250002</t>
  </si>
  <si>
    <t>O16773420002</t>
  </si>
  <si>
    <t>O16773650002</t>
  </si>
  <si>
    <t>O16774250002</t>
  </si>
  <si>
    <t>O16772910002</t>
  </si>
  <si>
    <t>O16779210002</t>
  </si>
  <si>
    <t>O16779170002</t>
  </si>
  <si>
    <t>O16779060002</t>
  </si>
  <si>
    <t>O16779030002</t>
  </si>
  <si>
    <t>O16779450002</t>
  </si>
  <si>
    <t>O16779640002</t>
  </si>
  <si>
    <t>O16779910002</t>
  </si>
  <si>
    <t>O16777830002</t>
  </si>
  <si>
    <t>O16778050002</t>
  </si>
  <si>
    <t>O16778370002</t>
  </si>
  <si>
    <t>O16778650002</t>
  </si>
  <si>
    <t>O16778690002</t>
  </si>
  <si>
    <t>O16780640002</t>
  </si>
  <si>
    <t>B16777730002</t>
  </si>
  <si>
    <t>B16777870002</t>
  </si>
  <si>
    <t>B16777900002</t>
  </si>
  <si>
    <t>B16777920002</t>
  </si>
  <si>
    <t>B16778010002</t>
  </si>
  <si>
    <t>B16778070002</t>
  </si>
  <si>
    <t>B16778470002</t>
  </si>
  <si>
    <t>B16778490002</t>
  </si>
  <si>
    <t>B16778600002</t>
  </si>
  <si>
    <t>B16778640002</t>
  </si>
  <si>
    <t>B16778670002</t>
  </si>
  <si>
    <t>F0000198</t>
  </si>
  <si>
    <t>G08493790003</t>
  </si>
  <si>
    <t>G08493820003</t>
  </si>
  <si>
    <t>G08493860002</t>
  </si>
  <si>
    <t>Q10290800002</t>
  </si>
  <si>
    <t>L00044640002</t>
  </si>
  <si>
    <t>S09342880003</t>
  </si>
  <si>
    <t>S09342890003</t>
  </si>
  <si>
    <t>S09342910003</t>
  </si>
  <si>
    <t>S09343080001</t>
  </si>
  <si>
    <t>S09343080004</t>
  </si>
  <si>
    <t>S09343160001</t>
  </si>
  <si>
    <t>S09343210001</t>
  </si>
  <si>
    <t>S09343260001</t>
  </si>
  <si>
    <t>S09343380003</t>
  </si>
  <si>
    <t>F0000197</t>
  </si>
  <si>
    <t>F0000195</t>
  </si>
  <si>
    <t>F0000194</t>
  </si>
  <si>
    <t>G08492450003</t>
  </si>
  <si>
    <t>G08492500003</t>
  </si>
  <si>
    <t>G08492550003</t>
  </si>
  <si>
    <t>G08493830003</t>
  </si>
  <si>
    <t>G08497310003</t>
  </si>
  <si>
    <t>G08498580001</t>
  </si>
  <si>
    <t>F0000199</t>
  </si>
  <si>
    <t>S09343690002</t>
  </si>
  <si>
    <t>G08503470003</t>
  </si>
  <si>
    <t>Q10294280002</t>
  </si>
  <si>
    <t>S09343900001</t>
  </si>
  <si>
    <t>G08509910004</t>
  </si>
  <si>
    <t>G08511220004</t>
  </si>
  <si>
    <t>G08511240004</t>
  </si>
  <si>
    <t>G08511260004</t>
  </si>
  <si>
    <t>G08511350001</t>
  </si>
  <si>
    <t>G08511330001</t>
  </si>
  <si>
    <t>G08511270004</t>
  </si>
  <si>
    <t>F0000201</t>
  </si>
  <si>
    <t>E00472770001</t>
  </si>
  <si>
    <t>E00472800001</t>
  </si>
  <si>
    <t>S09344300003</t>
  </si>
  <si>
    <t>S09344300001</t>
  </si>
  <si>
    <t>G08513440001</t>
  </si>
  <si>
    <t>G08513350001</t>
  </si>
  <si>
    <t>G08513310003</t>
  </si>
  <si>
    <t>G08513300003</t>
  </si>
  <si>
    <t>E00472810001</t>
  </si>
  <si>
    <t>S09344440002</t>
  </si>
  <si>
    <t>S09344450001</t>
  </si>
  <si>
    <t>S09344510001</t>
  </si>
  <si>
    <t>F0000202</t>
  </si>
  <si>
    <t>S09344700003</t>
  </si>
  <si>
    <t>G08518590004</t>
  </si>
  <si>
    <t>G08522370001</t>
  </si>
  <si>
    <t>G08523440001</t>
  </si>
  <si>
    <t>G08523470004</t>
  </si>
  <si>
    <t>G08523480004</t>
  </si>
  <si>
    <t>G08523490004</t>
  </si>
  <si>
    <t>G08523500004</t>
  </si>
  <si>
    <t>G08523510004</t>
  </si>
  <si>
    <t>G08523570004</t>
  </si>
  <si>
    <t>G08523580004</t>
  </si>
  <si>
    <t>G08523590004</t>
  </si>
  <si>
    <t>G08523610004</t>
  </si>
  <si>
    <t>G08523620004</t>
  </si>
  <si>
    <t>G08523630004</t>
  </si>
  <si>
    <t>G08523660004</t>
  </si>
  <si>
    <t>G08523670004</t>
  </si>
  <si>
    <t>G08523680004</t>
  </si>
  <si>
    <t>G08523690004</t>
  </si>
  <si>
    <t>G08523700004</t>
  </si>
  <si>
    <t>G08523710004</t>
  </si>
  <si>
    <t>G08523720004</t>
  </si>
  <si>
    <t>G08523730004</t>
  </si>
  <si>
    <t>G08524840004</t>
  </si>
  <si>
    <t>G08524850004</t>
  </si>
  <si>
    <t>Q10300240002</t>
  </si>
  <si>
    <t>E00472900001</t>
  </si>
  <si>
    <t>E00472930001</t>
  </si>
  <si>
    <t>E00472940001</t>
  </si>
  <si>
    <t>G08526250003</t>
  </si>
  <si>
    <t>G08526300001</t>
  </si>
  <si>
    <t>G08526330001</t>
  </si>
  <si>
    <t>S09345040001</t>
  </si>
  <si>
    <t>G08531360001</t>
  </si>
  <si>
    <t>G08531450001</t>
  </si>
  <si>
    <t>S09345240001</t>
  </si>
  <si>
    <t>S09345240003</t>
  </si>
  <si>
    <t>G08537510001</t>
  </si>
  <si>
    <t>Q10306790002</t>
  </si>
  <si>
    <t>Q10306280002</t>
  </si>
  <si>
    <t>F0000204</t>
  </si>
  <si>
    <t>G08539020001</t>
  </si>
  <si>
    <t>G08539040001</t>
  </si>
  <si>
    <t>G08539080001</t>
  </si>
  <si>
    <t>S09345570001</t>
  </si>
  <si>
    <t>S09345720001</t>
  </si>
  <si>
    <t>G08543540004</t>
  </si>
  <si>
    <t>G08543570005</t>
  </si>
  <si>
    <t>G08543580005</t>
  </si>
  <si>
    <t>G08543600006</t>
  </si>
  <si>
    <t>G08544940004</t>
  </si>
  <si>
    <t>G08544950004</t>
  </si>
  <si>
    <t>G08545000001</t>
  </si>
  <si>
    <t>F0000206</t>
  </si>
  <si>
    <t>G08545020001</t>
  </si>
  <si>
    <t>G08545040001</t>
  </si>
  <si>
    <t>S09346710003</t>
  </si>
  <si>
    <t>S09346710001</t>
  </si>
  <si>
    <t>G08545060001</t>
  </si>
  <si>
    <t>G08545100001</t>
  </si>
  <si>
    <t>G08545120001</t>
  </si>
  <si>
    <t>G08545140001</t>
  </si>
  <si>
    <t>G08545160001</t>
  </si>
  <si>
    <t>G08545170041</t>
  </si>
  <si>
    <t>G08548380004</t>
  </si>
  <si>
    <t>G08548370004</t>
  </si>
  <si>
    <t>G08548360004</t>
  </si>
  <si>
    <t>S09346870001</t>
  </si>
  <si>
    <t>S09346870004</t>
  </si>
  <si>
    <t>Q10307550002</t>
  </si>
  <si>
    <t>Q10309090002</t>
  </si>
  <si>
    <t>G08551110001</t>
  </si>
  <si>
    <t>S09346960001</t>
  </si>
  <si>
    <t>G08551310001</t>
  </si>
  <si>
    <t>G08559480001</t>
  </si>
  <si>
    <t>Q10315840002</t>
  </si>
  <si>
    <t>F0000209</t>
  </si>
  <si>
    <t>Q10317920002</t>
  </si>
  <si>
    <t>S09349310002</t>
  </si>
  <si>
    <t>S09349310003</t>
  </si>
  <si>
    <t>G08563880001</t>
  </si>
  <si>
    <t>G08563900001</t>
  </si>
  <si>
    <t>G08563920001</t>
  </si>
  <si>
    <t>Q10318230002</t>
  </si>
  <si>
    <t>Q10318240002</t>
  </si>
  <si>
    <t>S09350450002</t>
  </si>
  <si>
    <t>G08568800003</t>
  </si>
  <si>
    <t>G08570160004</t>
  </si>
  <si>
    <t>F0000210</t>
  </si>
  <si>
    <t>Q10320350002</t>
  </si>
  <si>
    <t>Q10320360002</t>
  </si>
  <si>
    <t>Q10320380002</t>
  </si>
  <si>
    <t>Q10320390002</t>
  </si>
  <si>
    <t>S09351170002</t>
  </si>
  <si>
    <t>G08570190003</t>
  </si>
  <si>
    <t>G08571660001</t>
  </si>
  <si>
    <t>G08571680001</t>
  </si>
  <si>
    <t>G08572970001</t>
  </si>
  <si>
    <t>G08570200004</t>
  </si>
  <si>
    <t>G08575280001</t>
  </si>
  <si>
    <t>G08575300001</t>
  </si>
  <si>
    <t>G08575320001</t>
  </si>
  <si>
    <t>G08575340001</t>
  </si>
  <si>
    <t>S09351760002</t>
  </si>
  <si>
    <t>G08576710001</t>
  </si>
  <si>
    <t>G08576810001</t>
  </si>
  <si>
    <t>S09351760003</t>
  </si>
  <si>
    <t>G08578730001</t>
  </si>
  <si>
    <t>G08578780001</t>
  </si>
  <si>
    <t>S09352110001</t>
  </si>
  <si>
    <t>S09352090003</t>
  </si>
  <si>
    <t>G08579790001</t>
  </si>
  <si>
    <t>G08578820001</t>
  </si>
  <si>
    <t>G08578800001</t>
  </si>
  <si>
    <t>S09352170002</t>
  </si>
  <si>
    <t>S09352040002</t>
  </si>
  <si>
    <t>G08581970004</t>
  </si>
  <si>
    <t>G08581970005</t>
  </si>
  <si>
    <t>G08583180004</t>
  </si>
  <si>
    <t>Q10324930002</t>
  </si>
  <si>
    <t>G08583350001</t>
  </si>
  <si>
    <t>G08583200004</t>
  </si>
  <si>
    <t>G08583240001</t>
  </si>
  <si>
    <t>G08583310001</t>
  </si>
  <si>
    <t>G08583330001</t>
  </si>
  <si>
    <t>F0000212</t>
  </si>
  <si>
    <t>G08589650001</t>
  </si>
  <si>
    <t>S09352880001</t>
  </si>
  <si>
    <t>G08589800001</t>
  </si>
  <si>
    <t>G08591240001</t>
  </si>
  <si>
    <t>G08591260001</t>
  </si>
  <si>
    <t>S09352960001</t>
  </si>
  <si>
    <t>S09352690001</t>
  </si>
  <si>
    <t>F0000215</t>
  </si>
  <si>
    <t>G08595660001</t>
  </si>
  <si>
    <t>S09353480001</t>
  </si>
  <si>
    <t>G08598490001</t>
  </si>
  <si>
    <t>G08595690001</t>
  </si>
  <si>
    <t>S09353540002</t>
  </si>
  <si>
    <t>S09353550002</t>
  </si>
  <si>
    <t>G08601590001</t>
  </si>
  <si>
    <t>G08601630001</t>
  </si>
  <si>
    <t>G08601650001</t>
  </si>
  <si>
    <t>Q10333360002</t>
  </si>
  <si>
    <t>Q10333650002</t>
  </si>
  <si>
    <t>G08603840001</t>
  </si>
  <si>
    <t>G08605710003</t>
  </si>
  <si>
    <t>G08606260019</t>
  </si>
  <si>
    <t>G08606270069</t>
  </si>
  <si>
    <t>G08606280025</t>
  </si>
  <si>
    <t>F0000218</t>
  </si>
  <si>
    <t>S09353960002</t>
  </si>
  <si>
    <t>G08607610004</t>
  </si>
  <si>
    <t>G08608980001</t>
  </si>
  <si>
    <t>G08609040001</t>
  </si>
  <si>
    <t>G08609060001</t>
  </si>
  <si>
    <t>G08609080001</t>
  </si>
  <si>
    <t>S09354200003</t>
  </si>
  <si>
    <t>G08612370004</t>
  </si>
  <si>
    <t>G08612380004</t>
  </si>
  <si>
    <t>G08612390004</t>
  </si>
  <si>
    <t>S09353730001</t>
  </si>
  <si>
    <t>S09354200001</t>
  </si>
  <si>
    <t>S09354010001</t>
  </si>
  <si>
    <t>S09354340003</t>
  </si>
  <si>
    <t>S09354350003</t>
  </si>
  <si>
    <t>S09354560001</t>
  </si>
  <si>
    <t>G08625740003</t>
  </si>
  <si>
    <t>G08625760004</t>
  </si>
  <si>
    <t>Q10344300002</t>
  </si>
  <si>
    <t>S09355350002</t>
  </si>
  <si>
    <t>G08626980003</t>
  </si>
  <si>
    <t>S09355350003</t>
  </si>
  <si>
    <t>G08627040001</t>
  </si>
  <si>
    <t>G08627080001</t>
  </si>
  <si>
    <t>G08627100001</t>
  </si>
  <si>
    <t>G08629950001</t>
  </si>
  <si>
    <t>L00044670001</t>
  </si>
  <si>
    <t>F0000219</t>
  </si>
  <si>
    <t>J03466330002</t>
  </si>
  <si>
    <t>J03466340002</t>
  </si>
  <si>
    <t>J03466350002</t>
  </si>
  <si>
    <t>G08632130038</t>
  </si>
  <si>
    <t>F0000220</t>
  </si>
  <si>
    <t>G08638160002</t>
  </si>
  <si>
    <t>G08638140001</t>
  </si>
  <si>
    <t>G08638170001</t>
  </si>
  <si>
    <t>Q10351820002</t>
  </si>
  <si>
    <t>G08638190004</t>
  </si>
  <si>
    <t>G08638240004</t>
  </si>
  <si>
    <t>G08638270004</t>
  </si>
  <si>
    <t>G08638290004</t>
  </si>
  <si>
    <t>G08638300004</t>
  </si>
  <si>
    <t>G08639560004</t>
  </si>
  <si>
    <t>G08639570004</t>
  </si>
  <si>
    <t>G08639580004</t>
  </si>
  <si>
    <t>G08641000001</t>
  </si>
  <si>
    <t>G08641050001</t>
  </si>
  <si>
    <t>F0000221</t>
  </si>
  <si>
    <t>Q10353230002</t>
  </si>
  <si>
    <t>G08645770001</t>
  </si>
  <si>
    <t>S09356640001</t>
  </si>
  <si>
    <t>G08645750001</t>
  </si>
  <si>
    <t>F0000223</t>
  </si>
  <si>
    <t>Q10355570002</t>
  </si>
  <si>
    <t>S09357110003</t>
  </si>
  <si>
    <t>G08651500003</t>
  </si>
  <si>
    <t>G08651510004</t>
  </si>
  <si>
    <t>S09356900003</t>
  </si>
  <si>
    <t>S09356920003</t>
  </si>
  <si>
    <t>S09357110001</t>
  </si>
  <si>
    <t>Q10357810002</t>
  </si>
  <si>
    <t>Q10357840002</t>
  </si>
  <si>
    <t>G08651690001</t>
  </si>
  <si>
    <t>F0000225</t>
  </si>
  <si>
    <t>Q10358010002</t>
  </si>
  <si>
    <t>S09357940003</t>
  </si>
  <si>
    <t>S09357830001</t>
  </si>
  <si>
    <t>S09357780003</t>
  </si>
  <si>
    <t>G08655000004</t>
  </si>
  <si>
    <t>G08655000005</t>
  </si>
  <si>
    <t>G08659020001</t>
  </si>
  <si>
    <t>G08659070004</t>
  </si>
  <si>
    <t>S09358080001</t>
  </si>
  <si>
    <t>S09358080003</t>
  </si>
  <si>
    <t>G08659090001</t>
  </si>
  <si>
    <t>S09358170001</t>
  </si>
  <si>
    <t>J03467500002</t>
  </si>
  <si>
    <t>G08662200004</t>
  </si>
  <si>
    <t>G08663410001</t>
  </si>
  <si>
    <t>F0000226</t>
  </si>
  <si>
    <t>F0000227</t>
  </si>
  <si>
    <t>F0000228</t>
  </si>
  <si>
    <t>G08665740004</t>
  </si>
  <si>
    <t>Q10363190002</t>
  </si>
  <si>
    <t>S09358260002</t>
  </si>
  <si>
    <t>E00473340001</t>
  </si>
  <si>
    <t>E00473370001</t>
  </si>
  <si>
    <t>S09358620003</t>
  </si>
  <si>
    <t>S09358570003</t>
  </si>
  <si>
    <t>E00473380001</t>
  </si>
  <si>
    <t>G08663450001</t>
  </si>
  <si>
    <t>G08663530001</t>
  </si>
  <si>
    <t>G08664790003</t>
  </si>
  <si>
    <t>G08664880001</t>
  </si>
  <si>
    <t>G08664920001</t>
  </si>
  <si>
    <t>G08665840001</t>
  </si>
  <si>
    <t>G08665870001</t>
  </si>
  <si>
    <t>F0000229</t>
  </si>
  <si>
    <t>S09358980001</t>
  </si>
  <si>
    <t>S09358980003</t>
  </si>
  <si>
    <t>S09359060003</t>
  </si>
  <si>
    <t>S09359060001</t>
  </si>
  <si>
    <t>Q10366160002</t>
  </si>
  <si>
    <t>G08674510004</t>
  </si>
  <si>
    <t>F0000230</t>
  </si>
  <si>
    <t>G08674540004</t>
  </si>
  <si>
    <t>G08674710001</t>
  </si>
  <si>
    <t>G08674750001</t>
  </si>
  <si>
    <t>S09359580003</t>
  </si>
  <si>
    <t>S09359610003</t>
  </si>
  <si>
    <t>S09359830002</t>
  </si>
  <si>
    <t>S09359830003</t>
  </si>
  <si>
    <t>G08678360001</t>
  </si>
  <si>
    <t>F0000231</t>
  </si>
  <si>
    <t>F0000232</t>
  </si>
  <si>
    <t>F0000233</t>
  </si>
  <si>
    <t>J03468840002</t>
  </si>
  <si>
    <t>J03468850002</t>
  </si>
  <si>
    <t>Q10373430002</t>
  </si>
  <si>
    <t>F0000234</t>
  </si>
  <si>
    <t>S09361640001</t>
  </si>
  <si>
    <t>G08685740004</t>
  </si>
  <si>
    <t>G08687190001</t>
  </si>
  <si>
    <t>G08687330001</t>
  </si>
  <si>
    <t>S09362040001</t>
  </si>
  <si>
    <t>F0000236</t>
  </si>
  <si>
    <t>J03469180002</t>
  </si>
  <si>
    <t>G08691440003</t>
  </si>
  <si>
    <t>G08691430079</t>
  </si>
  <si>
    <t>Q10376620002</t>
  </si>
  <si>
    <t>G08697200003</t>
  </si>
  <si>
    <t>G08697170001</t>
  </si>
  <si>
    <t>G08697270002</t>
  </si>
  <si>
    <t>E00473600001</t>
  </si>
  <si>
    <t>E00473660001</t>
  </si>
  <si>
    <t>E00473690001</t>
  </si>
  <si>
    <t>E00473720001</t>
  </si>
  <si>
    <t>E00473750001</t>
  </si>
  <si>
    <t>E00473760001</t>
  </si>
  <si>
    <t>G08697280001</t>
  </si>
  <si>
    <t>E00473630001</t>
  </si>
  <si>
    <t>Q10379250002</t>
  </si>
  <si>
    <t>S09362670003</t>
  </si>
  <si>
    <t>S09362690001</t>
  </si>
  <si>
    <t>S09362750001</t>
  </si>
  <si>
    <t>F0000237</t>
  </si>
  <si>
    <t>G08703090003</t>
  </si>
  <si>
    <t>Q10381250002</t>
  </si>
  <si>
    <t>S09364060003</t>
  </si>
  <si>
    <t>S09364450001</t>
  </si>
  <si>
    <t>G08708030002</t>
  </si>
  <si>
    <t>G08708050002</t>
  </si>
  <si>
    <t>G08708070002</t>
  </si>
  <si>
    <t>G08707870004</t>
  </si>
  <si>
    <t>G08709310001</t>
  </si>
  <si>
    <t>G08708080001</t>
  </si>
  <si>
    <t>G08708060001</t>
  </si>
  <si>
    <t>G08708040001</t>
  </si>
  <si>
    <t>G08707980001</t>
  </si>
  <si>
    <t>G08707880004</t>
  </si>
  <si>
    <t>G08709360002</t>
  </si>
  <si>
    <t>G08709380002</t>
  </si>
  <si>
    <t>G08709400002</t>
  </si>
  <si>
    <t>G08710860002</t>
  </si>
  <si>
    <t>G08710880002</t>
  </si>
  <si>
    <t>G08709370001</t>
  </si>
  <si>
    <t>G08709390001</t>
  </si>
  <si>
    <t>S09365480003</t>
  </si>
  <si>
    <t>S09365470003</t>
  </si>
  <si>
    <t>S09365290001</t>
  </si>
  <si>
    <t>G08710890001</t>
  </si>
  <si>
    <t>G08710870001</t>
  </si>
  <si>
    <t>G08709410001</t>
  </si>
  <si>
    <t>F0000240</t>
  </si>
  <si>
    <t>S09365540001</t>
  </si>
  <si>
    <t>S09365520003</t>
  </si>
  <si>
    <t>G08712350001</t>
  </si>
  <si>
    <t>Q10385960002</t>
  </si>
  <si>
    <t>S09366310002</t>
  </si>
  <si>
    <t>S09366570003</t>
  </si>
  <si>
    <t>G08716900004</t>
  </si>
  <si>
    <t>G08717010004</t>
  </si>
  <si>
    <t>G08717030004</t>
  </si>
  <si>
    <t>G08717070004</t>
  </si>
  <si>
    <t>G08717090004</t>
  </si>
  <si>
    <t>G08717110004</t>
  </si>
  <si>
    <t>G08717120004</t>
  </si>
  <si>
    <t>S09365660001</t>
  </si>
  <si>
    <t>S09366460003</t>
  </si>
  <si>
    <t>S09366570001</t>
  </si>
  <si>
    <t>G08720790004</t>
  </si>
  <si>
    <t>G08720880004</t>
  </si>
  <si>
    <t>G08720890004</t>
  </si>
  <si>
    <t>G08720900004</t>
  </si>
  <si>
    <t>Q10388340002</t>
  </si>
  <si>
    <t>S09366980003</t>
  </si>
  <si>
    <t>F0000241</t>
  </si>
  <si>
    <t>S09367540003</t>
  </si>
  <si>
    <t>S09367490001</t>
  </si>
  <si>
    <t>G08724190001</t>
  </si>
  <si>
    <t>G08723470001</t>
  </si>
  <si>
    <t>G08723450001</t>
  </si>
  <si>
    <t>F0000242</t>
  </si>
  <si>
    <t>S09367050001</t>
  </si>
  <si>
    <t>F0000243</t>
  </si>
  <si>
    <t>F0000244</t>
  </si>
  <si>
    <t>F0000245</t>
  </si>
  <si>
    <t>G08726230003</t>
  </si>
  <si>
    <t>G08726270003</t>
  </si>
  <si>
    <t>F0000247</t>
  </si>
  <si>
    <t>G08728900001</t>
  </si>
  <si>
    <t>F0000249</t>
  </si>
  <si>
    <t>Q10393140002</t>
  </si>
  <si>
    <t>Q10393160002</t>
  </si>
  <si>
    <t>G08734130009</t>
  </si>
  <si>
    <t>F0000251</t>
  </si>
  <si>
    <t>J03471290002</t>
  </si>
  <si>
    <t>F0000255</t>
  </si>
  <si>
    <t>S09369360001</t>
  </si>
  <si>
    <t>G08734140004</t>
  </si>
  <si>
    <t>G08734150004</t>
  </si>
  <si>
    <t>S09368390001</t>
  </si>
  <si>
    <t>S09368390003</t>
  </si>
  <si>
    <t>S09369230003</t>
  </si>
  <si>
    <t>F0000256</t>
  </si>
  <si>
    <t>F0000257</t>
  </si>
  <si>
    <t>F0000258</t>
  </si>
  <si>
    <t>Q10397750002</t>
  </si>
  <si>
    <t>Q10397780002</t>
  </si>
  <si>
    <t>G08742810004</t>
  </si>
  <si>
    <t>S09369820003</t>
  </si>
  <si>
    <t>G08742870004</t>
  </si>
  <si>
    <t>G08742870005</t>
  </si>
  <si>
    <t>G08742810005</t>
  </si>
  <si>
    <t>G08747340003</t>
  </si>
  <si>
    <t>G08747350003</t>
  </si>
  <si>
    <t>G08747420001</t>
  </si>
  <si>
    <t>S09369970003</t>
  </si>
  <si>
    <t>S09369980003</t>
  </si>
  <si>
    <t>S09370000003</t>
  </si>
  <si>
    <t>T03881790001</t>
  </si>
  <si>
    <t>T03881810001</t>
  </si>
  <si>
    <t>T03881830001</t>
  </si>
  <si>
    <t>T03881850001</t>
  </si>
  <si>
    <t>T03881870001</t>
  </si>
  <si>
    <t>T03881890001</t>
  </si>
  <si>
    <t>T03881910001</t>
  </si>
  <si>
    <t>T03881930001</t>
  </si>
  <si>
    <t>T03881950001</t>
  </si>
  <si>
    <t>T03881970001</t>
  </si>
  <si>
    <t>T03881990001</t>
  </si>
  <si>
    <t>T03882010001</t>
  </si>
  <si>
    <t>T03882030001</t>
  </si>
  <si>
    <t>T03882050001</t>
  </si>
  <si>
    <t>T03882070001</t>
  </si>
  <si>
    <t>T03882090001</t>
  </si>
  <si>
    <t>T03882110001</t>
  </si>
  <si>
    <t>T03882130001</t>
  </si>
  <si>
    <t>T03882150001</t>
  </si>
  <si>
    <t>T03882170001</t>
  </si>
  <si>
    <t>T03882190001</t>
  </si>
  <si>
    <t>T03882210001</t>
  </si>
  <si>
    <t>T03882230001</t>
  </si>
  <si>
    <t>T03882250001</t>
  </si>
  <si>
    <t>T03882270001</t>
  </si>
  <si>
    <t>T03882290001</t>
  </si>
  <si>
    <t>T03882310001</t>
  </si>
  <si>
    <t>T03882330001</t>
  </si>
  <si>
    <t>T03882350001</t>
  </si>
  <si>
    <t>T03882370001</t>
  </si>
  <si>
    <t>T03882390001</t>
  </si>
  <si>
    <t>T03882410001</t>
  </si>
  <si>
    <t>T03882430001</t>
  </si>
  <si>
    <t>T03882450001</t>
  </si>
  <si>
    <t>T03882470001</t>
  </si>
  <si>
    <t>T03882490001</t>
  </si>
  <si>
    <t>T03882510001</t>
  </si>
  <si>
    <t>T03882530001</t>
  </si>
  <si>
    <t>T03882550001</t>
  </si>
  <si>
    <t>T03882570001</t>
  </si>
  <si>
    <t>T03882590001</t>
  </si>
  <si>
    <t>T03882610001</t>
  </si>
  <si>
    <t>T03882630001</t>
  </si>
  <si>
    <t>T03882650001</t>
  </si>
  <si>
    <t>T03882670001</t>
  </si>
  <si>
    <t>T03882690001</t>
  </si>
  <si>
    <t>T03882710001</t>
  </si>
  <si>
    <t>T03882730001</t>
  </si>
  <si>
    <t>T03882750001</t>
  </si>
  <si>
    <t>T03882770001</t>
  </si>
  <si>
    <t>T03882790001</t>
  </si>
  <si>
    <t>T03882810001</t>
  </si>
  <si>
    <t>T03882830001</t>
  </si>
  <si>
    <t>T03882850001</t>
  </si>
  <si>
    <t>T03882870001</t>
  </si>
  <si>
    <t>T03882890001</t>
  </si>
  <si>
    <t>T03882910001</t>
  </si>
  <si>
    <t>T03882930001</t>
  </si>
  <si>
    <t>T03882950001</t>
  </si>
  <si>
    <t>T03882970001</t>
  </si>
  <si>
    <t>T03882990001</t>
  </si>
  <si>
    <t>T03883010001</t>
  </si>
  <si>
    <t>T03883030001</t>
  </si>
  <si>
    <t>T03883050001</t>
  </si>
  <si>
    <t>T03883070001</t>
  </si>
  <si>
    <t>T03883090001</t>
  </si>
  <si>
    <t>T03883110001</t>
  </si>
  <si>
    <t>T03883130001</t>
  </si>
  <si>
    <t>T03883150001</t>
  </si>
  <si>
    <t>T03883170001</t>
  </si>
  <si>
    <t>T03883190001</t>
  </si>
  <si>
    <t>T03883210001</t>
  </si>
  <si>
    <t>T03883230001</t>
  </si>
  <si>
    <t>T03883250001</t>
  </si>
  <si>
    <t>T03883270001</t>
  </si>
  <si>
    <t>T03883290001</t>
  </si>
  <si>
    <t>T03883310001</t>
  </si>
  <si>
    <t>T03883330001</t>
  </si>
  <si>
    <t>T03883350001</t>
  </si>
  <si>
    <t>T03883370001</t>
  </si>
  <si>
    <t>T03883390001</t>
  </si>
  <si>
    <t>T03883410001</t>
  </si>
  <si>
    <t>T03883430001</t>
  </si>
  <si>
    <t>T03883450001</t>
  </si>
  <si>
    <t>T03883470001</t>
  </si>
  <si>
    <t>T03883490001</t>
  </si>
  <si>
    <t>T03883510001</t>
  </si>
  <si>
    <t>T03883530001</t>
  </si>
  <si>
    <t>T03883550001</t>
  </si>
  <si>
    <t>T03883570001</t>
  </si>
  <si>
    <t>T03883590001</t>
  </si>
  <si>
    <t>T03883610001</t>
  </si>
  <si>
    <t>T03883630001</t>
  </si>
  <si>
    <t>T03883650001</t>
  </si>
  <si>
    <t>T03883670001</t>
  </si>
  <si>
    <t>T03883690001</t>
  </si>
  <si>
    <t>T03883710001</t>
  </si>
  <si>
    <t>T03883730001</t>
  </si>
  <si>
    <t>T03883750001</t>
  </si>
  <si>
    <t>T03883770001</t>
  </si>
  <si>
    <t>T03883790001</t>
  </si>
  <si>
    <t>T03883810001</t>
  </si>
  <si>
    <t>T03883830001</t>
  </si>
  <si>
    <t>T03883850001</t>
  </si>
  <si>
    <t>T03883880001</t>
  </si>
  <si>
    <t>S09370570001</t>
  </si>
  <si>
    <t>S09370430004</t>
  </si>
  <si>
    <t>S09370420003</t>
  </si>
  <si>
    <t>S09370390001</t>
  </si>
  <si>
    <t>F0000260</t>
  </si>
  <si>
    <t>G08750860004</t>
  </si>
  <si>
    <t>G08750860005</t>
  </si>
  <si>
    <t>G08750870004</t>
  </si>
  <si>
    <t>G08750870005</t>
  </si>
  <si>
    <t>G08750880003</t>
  </si>
  <si>
    <t>G08753900003</t>
  </si>
  <si>
    <t>G08752480001</t>
  </si>
  <si>
    <t>S09370980001</t>
  </si>
  <si>
    <t>S09370660001</t>
  </si>
  <si>
    <t>G08761610001</t>
  </si>
  <si>
    <t>S09371900001</t>
  </si>
  <si>
    <t>S09371870001</t>
  </si>
  <si>
    <t>S09372000003</t>
  </si>
  <si>
    <t>S09372090001</t>
  </si>
  <si>
    <t>G08762430004</t>
  </si>
  <si>
    <t>G08762440004</t>
  </si>
  <si>
    <t>G08765080003</t>
  </si>
  <si>
    <t>G08765030003</t>
  </si>
  <si>
    <t>G08765370004</t>
  </si>
  <si>
    <t>G08765500004</t>
  </si>
  <si>
    <t>S09372920003</t>
  </si>
  <si>
    <t>S09372920001</t>
  </si>
  <si>
    <t>S09372890003</t>
  </si>
  <si>
    <t>S09372890001</t>
  </si>
  <si>
    <t>S09372970003</t>
  </si>
  <si>
    <t>S09372910003</t>
  </si>
  <si>
    <t>F0000263</t>
  </si>
  <si>
    <t>G08770440003</t>
  </si>
  <si>
    <t>F0000264</t>
  </si>
  <si>
    <t>S09374180001</t>
  </si>
  <si>
    <t>F0000265</t>
  </si>
  <si>
    <t>G08775150001</t>
  </si>
  <si>
    <t>G08775170001</t>
  </si>
  <si>
    <t>S09374720002</t>
  </si>
  <si>
    <t>S09374730001</t>
  </si>
  <si>
    <t>00099021001 DEP.DE CHEQ.AJENOS,RET.DE CAM.,CONCEPTO: DEVOLUCION DE RECURSOS PROYECTO CONSTRUCCION VIA FERREA MONTERO BULO BULO,DEP.: MINISTERIO DE OBRAS PUBLICAS SERVICIOS Y VIVIENDA , PROCEDENCIA: BANCO UNION S.A., CHEQUE: 2342, FECHA DE EMISION:03/04/2018</t>
  </si>
  <si>
    <t>00099021001 DEP.DE CHEQ.AJENOS,RET.DE CAM.,CONCEPTO: REEMBOLSO POR BAJAS MEDICAS DE CAJA DE SALUD CORDES AL MINISTERIO DE OBRAS PUBLICAS SERV Y VIVIENDAS,DEP.: CAJA DE SALUD CORDES , PROCEDENCIA: BANCO UNION S.A., CHEQUE: 8070, FECHA DE EMISION:21/05/2018</t>
  </si>
  <si>
    <t>00099021001 DEPOSITO DE EFECTIVO, DEPOSITANTE: ROSA VILA TINCUTA DE CHOQUE CI 6121318 L.P., CONCEPTO: POR DEVOLUCION, CUENTA DE DEPOSITO: CUENTA UNICA DEL TESORO</t>
  </si>
  <si>
    <t>00099021001 DEPOSITO DE EFECTIVO, DEPOSITANTE: ELIZABETH CALVO CALVO, CONCEPTO: DEVOLUCION POR DOBLE PERCEPCION, CUENTA DE DEPOSITO: CUENTA UNICA DEL TESORO</t>
  </si>
  <si>
    <t>00099021001 DEPOSITO DE EFECTIVO, DEPOSITANTE: SBTTE.INF. WILSON HUGO TICONA HUARCA, CONCEPTO: DEVOLUCION DE ESTIPENDIO, CUENTA DE DEPOSITO: CUENTA UNICA DEL TESORO</t>
  </si>
  <si>
    <t>00099021001 DEPOSITO DE EFECTIVO, DEPOSITANTE: FREDY YUJRA CALLISAYA, CONCEPTO: DEVOLUCION DEL BENEFICIO COLATERAL DE ASIGNACION AL CARGO, CUENTA DE DEPOSITO: CUENTA UNICA DEL TESORO</t>
  </si>
  <si>
    <t>00099021001 DEPOSITO DE EFECTIVO, DEPOSITANTE: MAXIMA CHOQUE CHAMBI, CONCEPTO: DEVOLUCION COBRO INDEBIDO, CUENTA DE DEPOSITO: CUENTA UNICA DEL TESORO</t>
  </si>
  <si>
    <t>00526012001 DEPOSITO DE EFECTIVO, DEPOSITANTE: BOLIVIA TV- DANIEL TICONA MAMANI, CONCEPTO: DEVOLUCION DE  PASAJES, CUENTA DE DEPOSITO: CUENTA UNICA DEL TESORO</t>
  </si>
  <si>
    <t>00099021001 DEPOSITO DE EFECTIVO, DEPOSITANTE: PATRICIA CONDE GUARACHI, CONCEPTO: REVERSION PASAJES PREVENTIVO 7048, CUENTA DE DEPOSITO: CUENTA UNICA DEL TESORO</t>
  </si>
  <si>
    <t>00099021001 DEPOSITO DE EFECTIVO, DEPOSITANTE: PATRICIA CONDE GUARACHI, CONCEPTO: REVERSION PASAJES PREVENTIVO 6798, CUENTA DE DEPOSITO: CUENTA UNICA DEL TESORO</t>
  </si>
  <si>
    <t>00132022002 DEP.DE CHEQ.AJENOS,RET.DE CAM.,CONCEPTO: DEVOLUCION DE FONDOS EN AVANCE POR AFILIACION PERSONAL 2018,DEP.: ADRIANA ZAMBRANA , PROCEDENCIA: BANCO UNION S.A., CHEQUE: 2110, FECHA DE EMISION:25/09/2018</t>
  </si>
  <si>
    <t>00035031101 DEP.DE CHEQ.AJENOS,RET.DE CAM.,CONCEPTO: ALQUILER DE MOBILIARIO FERIA INTERNACIONAL DEL LIBRO,DEP.: UNIDAD DE COORDINACION DE PROGRAMAS Y PROYECTOS , PROCEDENCIA: BANCO UNION S.A., CHEQUE: 1341, FECHA DE EMISION:13/09/2018</t>
  </si>
  <si>
    <t>00035031101 DEP.DE CHEQ.AJENOS,RET.DE CAM.,CONCEPTO: ALQUILER BLOQUE ROJO E-1 SERVICIOS ADICIONALES DATEC INNOVA 2018,DEP.: UNIDAD DE COORDINACION DE PROGRAMAS Y PROYECTOS , PROCEDENCIA: BANCO UNION S.A., CHEQUE: 1333, FECHA DE EMISION:10/09/2018</t>
  </si>
  <si>
    <t>00016151101 DEP.DE CHEQ.AJENOS,RET.DE CAM.,CONCEPTO: TRANSFERENCIA DE RECURSOS,DEP.: MINISTERIO DE EDUCACION , PROCEDENCIA: BANCO UNION S.A., CHEQUE: 1715, FECHA DE EMISION:26/09/2018</t>
  </si>
  <si>
    <t>00099021001 DEP.DE CHEQ.AJENOS,RET.DE CAM.,CONCEPTO: CAÑIZARES ORTIZ GEMA VIRGINIA,DEP.: BANCO UNION S.A. , PROCEDENCIA: BANCO UNION S.A., CHEQUE: 158183, FECHA DE EMISION:01/10/2018</t>
  </si>
  <si>
    <t>00099021001 DEP.DE CHEQ.AJENOS,RET.DE CAM.,CONCEPTO: EDDY ALVARO CASTRO MORALES,DEP.: BANCO UNION S.A. , PROCEDENCIA: BANCO UNION S.A., CHEQUE: 158184, FECHA DE EMISION:01/10/2018</t>
  </si>
  <si>
    <t>00099021001 DEP.DE CHEQ.AJENOS,RET.DE CAM.,CONCEPTO: DEVOLUCION DE SALDOS NO EJECUTADOS,DEP.: PROGRAMA NACIONAL DE POSTALFABETIZACION , PROCEDENCIA: BANCO UNION S.A., CHEQUE: 5644, FECHA DE EMISION:01/10/2018</t>
  </si>
  <si>
    <t>00099021001 DEPOSITO DE EFECTIVO, DEPOSITANTE: JAVIER ALEX SUAREZ IRUSTA, CONCEPTO: DEVOLUCION DE PASAJES, CUENTA DE DEPOSITO: CUENTA UNICA DEL TESORO</t>
  </si>
  <si>
    <t>00099021001 DEPOSITO DE EFECTIVO, DEPOSITANTE: RODRIGO ARTEAGA VALENCIA, CONCEPTO: VIATICO DE PASAJE, CUENTA DE DEPOSITO: CUENTA UNICA DEL TESORO</t>
  </si>
  <si>
    <t>00221012001 DEPOSITO DE EFECTIVO, DEPOSITANTE: SENARECOM, CONCEPTO: DEVOLUCION CREDITO FISCAL PERDIDO DE FACTURAS:67012 Y 67015 (31/8/18), CUENTA DE DEPOSITO: CUENTA UNICA DEL TESORO</t>
  </si>
  <si>
    <t>00266022001 DEPOSITO DE EFECTIVO, DEPOSITANTE: MARGARITA VELASCO NINA, CONCEPTO: DEV. REFRIG. OCTUBRE 2017 "DIRECC. DISTRITAL,EL ALTO.LA PAZ Y PROVINCIAS "DEP ERRONEO A CTA PERS", CUENTA DE DEPOSITO: CUENTA UNICA DEL TESORO</t>
  </si>
  <si>
    <t>00526012001 DEPOSITO DE EFECTIVO, DEPOSITANTE: BOLIVIA TV RODRIGO GUIBARRA PARRADO, CONCEPTO: DEVOLUCION DE VIATICOS, CUENTA DE DEPOSITO: CUENTA UNICA DEL TESORO</t>
  </si>
  <si>
    <t>00155012001 DEPOSITO DE EFECTIVO, DEPOSITANTE: LIZIET QUELCA MAMANI, CONCEPTO: DEVOLUCION DE FONDOS EN AVANCE DIRIGIDO A LA LIBRETA 00155012001, CUENTA DE DEPOSITO: CUENTA UNICA DEL TESORO</t>
  </si>
  <si>
    <t>00020051101 DEPOSITO DE EFECTIVO, DEPOSITANTE: LUIS ALBERTO SALVATIERRA SOTO, CONCEPTO: DEVOLUCION DE ADQUISICION VACUNAS CONTRA FIEBRE AFTOSA DESTINO GANADO BOBINO U.Q.S.A, CUENTA DE DEPOSITO: CUENTA UNICA DEL TESORO</t>
  </si>
  <si>
    <t>00099021001 DEP.DE CHEQ.AJENOS,RET.DE CAM.,CONCEPTO: CUENTAS POR COBRAR GESTIONES 2004, 2015 Y 2017 (ANDRES HUAYTA SERGIO M. RUIZ, TARKO R. POPPE),DEP.: CAMARA DE SENADORES , PROCEDENCIA: BANCO UNION S.A., CHEQUE: 7077, FECHA DE EMISION:01/10/2018</t>
  </si>
  <si>
    <t>00099021001 DEP.DE CHEQ.AJENOS,RET.DE CAM.,CONCEPTO: DEV. DE RECURSOS POR DEPÒSITO DE RETENCION EN DEMASIA JHONNY VILLARROEL,DEP.: CAMARA DE SENADORES , PROCEDENCIA: BANCO UNION S.A., CHEQUE: 7080, FECHA DE EMISION:02/10/2018</t>
  </si>
  <si>
    <t>00015011108 DEP.DE CHEQ.AJENOS,RET.DE CAM.,CONCEPTO: DEVOLUCION DE FONDOS,DEP.: MIN. GOBIERNO , PROCEDENCIA: BANCO UNION S.A., CHEQUE: 51171, FECHA DE EMISION:28/09/2018</t>
  </si>
  <si>
    <t>00099021001 DEP.DE CHEQ.AJENOS,RET.DE CAM.,CONCEPTO: DEVOLUCION DE APORTES,DEP.: FUTURO DE BOLIVIA S.A. AFP , PROCEDENCIA: BANCO DE CREDITO DE BOLIVIA S.A., CHEQUE: 55875, FECHA DE EMISION:02/10/2018</t>
  </si>
  <si>
    <t>00099024113 DEP.DE CHEQ.AJENOS,RET.DE CAM.,CONCEPTO: DEV. SALDO PROY. CONST.ITERNADO U.E LAGUNILLAS Y CONST. INTERNADO U.E.BOL.COM.GUADALUPE,DEP.: GOBIERNO AUTONOMO MUNICIPAL SANTIAGO DE HUARI</t>
  </si>
  <si>
    <t>00099021001 DEPOSITO DE EFECTIVO, DEPOSITANTE: GLENDA MARCELA CAMARGO SILES, CONCEPTO: DEPÓSITO A LA CUT POR EXCESO EN USO DE CELULAR CORPORATIVO, CUENTA DE DEPOSITO: CUENTA UNICA DEL TESORO</t>
  </si>
  <si>
    <t>00099021001 DEPOSITO DE EFECTIVO, DEPOSITANTE: PEREZ CALLEJAS EDITH EULOGIA, CONCEPTO: DEVOLUCION DE HORAS SUPERAVIT, CUENTA DE DEPOSITO: CUENTA UNICA DEL TESORO</t>
  </si>
  <si>
    <t>00099021001 DEPOSITO DE EFECTIVO, DEPOSITANTE: PLATA REJAS ROMUALDA, CONCEPTO: DEVOLUCION DE HORAS SUPERAVIT, CUENTA DE DEPOSITO: CUENTA UNICA DEL TESORO</t>
  </si>
  <si>
    <t>00099021001 DEPOSITO DE EFECTIVO, DEPOSITANTE: MALDONADO SOLIZ NESTOR, CONCEPTO: DEVOLUCION DE HORAS SUPERAVIT, CUENTA DE DEPOSITO: CUENTA UNICA DEL TESORO</t>
  </si>
  <si>
    <t>00099021001 DEPOSITO DE EFECTIVO, DEPOSITANTE: RIVERA SEGOVIA ELSI, CONCEPTO: DEVOLUCION DE HORAS SUPERAVIT, CUENTA DE DEPOSITO: CUENTA UNICA DEL TESORO</t>
  </si>
  <si>
    <t>00099021001 DEPOSITO DE EFECTIVO, DEPOSITANTE: PANIAGUA CUELLAR DELMA, CONCEPTO: DEVOLUCION DE HORAS SUPERAVIT, CUENTA DE DEPOSITO: CUENTA UNICA DEL TESORO</t>
  </si>
  <si>
    <t>00099021001 DEPOSITO DE EFECTIVO, DEPOSITANTE: GONZALES RASGUIDO ELIZABETH, CONCEPTO: DEVOLUCION DE HORAS SUPERAVIT, CUENTA DE DEPOSITO: CUENTA UNICA DEL TESORO</t>
  </si>
  <si>
    <t>00099021001 DEPOSITO DE EFECTIVO, DEPOSITANTE: MURILLO SAUCEDO MARIA ZAIDA, CONCEPTO: DEVOLUCION DE HORAS SUPERAVIT, CUENTA DE DEPOSITO: CUENTA UNICA DEL TESORO</t>
  </si>
  <si>
    <t>00099021001 DEPOSITO DE EFECTIVO, DEPOSITANTE: RODRIGUEZ ESCOBAR ALFREDO, CONCEPTO: DEVOLUCION DE HORAS SUPERAVIT, CUENTA DE DEPOSITO: CUENTA UNICA DEL TESORO</t>
  </si>
  <si>
    <t>00099021001 DEPOSITO DE EFECTIVO, DEPOSITANTE: PAREDES BOCANEGRA PROSPERO JOSE, CONCEPTO: DEVOLUCION DE HORAS SUPERAVIT, CUENTA DE DEPOSITO: CUENTA UNICA DEL TESORO</t>
  </si>
  <si>
    <t>00099021001 DEPOSITO DE EFECTIVO, DEPOSITANTE: RODAS CARBALLO EVA CARMEN, CONCEPTO: DEVOLUCION DE HORAS SUPERAVIT, CUENTA DE DEPOSITO: CUENTA UNICA DEL TESORO</t>
  </si>
  <si>
    <t>00266022001 DEPOSITO DE EFECTIVO, DEPOSITANTE: MARGARITA VELASCO NINA, CONCEPTO: DEVOLUCION REFRIGERIO DICIEMBRE 2017, DIRECCION DEPTAL DE EDUC. LA PAZ "DEP. ERRONEO A CUENTA PERS.", CUENTA DE DEPOSITO: CUENTA UNICA DEL TESORO</t>
  </si>
  <si>
    <t>00526012001 DEPOSITO DE EFECTIVO, DEPOSITANTE: BOLIVIA TV JOSE LUIS TAPIA MONRROY, CONCEPTO: DEVOLUCION DE PASAJES, CUENTA DE DEPOSITO: CUENTA UNICA DEL TESORO</t>
  </si>
  <si>
    <t>00253014307 DEPOSITO DE EFECTIVO, DEPOSITANTE: OSCAR VALERIANO REYNAGA, CONCEPTO: DEVOLUCION DE FONDO EN AVANCE, CUENTA DE DEPOSITO: CUENTA UNICA DEL TESORO</t>
  </si>
  <si>
    <t>00099021001 DEPOSITO DE EFECTIVO, DEPOSITANTE: IPDSA, CONCEPTO: DEVOLUCION  FONDOS EN AVANCE, CUENTA DE DEPOSITO: CUENTA UNICA DEL TESORO</t>
  </si>
  <si>
    <t>00099021001 DEPOSITO DE EFECTIVO, DEPOSITANTE: TITO MONTAÑO-MINISTERIO DE DEPORTES, CONCEPTO: DEVOLUCION DE VIATICOS NO UTILIZADOS DEL 01/10/18 DEL SR. MINISTRO, CUENTA DE DEPOSITO: CUENTA UNICA DEL TESORO</t>
  </si>
  <si>
    <t>00291012006 DEPOSITO DE EFECTIVO, DEPOSITANTE: ADMINISTRADORA BOL DE CARRETERAS OF CENTRAL, CONCEPTO: DEVOLUCION DE SALDO DE VIATICOS, CUENTA DE DEPOSITO: CUENTA UNICA DEL TESORO</t>
  </si>
  <si>
    <t>00373024103 DEPOSITO DE EFECTIVO, DEPOSITANTE: ALEX DIAZ MAMANI, CONCEPTO: DEVOLUCION SALDOS NO EJECUTADOS DEL PROY. FORRAJE CHACARILLA PROV.GUALBERTO VILLARROEL, CUENTA DE DEPOSITO: CUENTA UNICA DEL TESORO</t>
  </si>
  <si>
    <t>00526012001 DEPOSITO DE EFECTIVO, DEPOSITANTE: BOLIVIA TV-ALDO MIRANDA GUTIERREZ, CONCEPTO: DEVOLUCION DE VIATICOS, CUENTA DE DEPOSITO: CUENTA UNICA DEL TESORO</t>
  </si>
  <si>
    <t>00526012001 DEPOSITO DE EFECTIVO, DEPOSITANTE: BOLIVIA TV-MARCELO RAFAEL ALVAREZ LUNA, CONCEPTO: DEVOLUCION PASAJES, CUENTA DE DEPOSITO: CUENTA UNICA DEL TESORO</t>
  </si>
  <si>
    <t>00099021001 DEPOSITO DE EFECTIVO, DEPOSITANTE: SERVICIO GEODESICO DE MAPAS, CONCEPTO: REVERSION DE FONDOS DEL SR MARIO SANDOVAL POR CONCEPTO DE MULTAS PARTIDA 85400 MULTAS, CUENTA DE DEPOSITO: CUENTA UNICA DEL TESORO</t>
  </si>
  <si>
    <t>00099021001 DEPOSITO DE EFECTIVO, DEPOSITANTE: ROSE MARY PEÑA BERNAL, CONCEPTO: REVERSION DE BOLETA DE HABER MENSUAL (4 HORAS) MES ABRIL, CUENTA DE DEPOSITO: CUENTA UNICA DEL TESORO</t>
  </si>
  <si>
    <t>00099021001 DEPOSITO DE EFECTIVO, DEPOSITANTE: ROSE MARY PEÑA BERNAL, CONCEPTO: REVERSION DE BOLETA DE HABER MENSUAL (4 HORAS) MES MAYO, CUENTA DE DEPOSITO: CUENTA UNICA DEL TESORO</t>
  </si>
  <si>
    <t>00099021001 DEPOSITO DE EFECTIVO, DEPOSITANTE: ROSE MARY PEÑA BERNAL, CONCEPTO: REVERSION DE BOLETA DE HABER MENSUAL (4 HORAS) MES JUNIO, CUENTA DE DEPOSITO: CUENTA UNICA DEL TESORO</t>
  </si>
  <si>
    <t>00099021001 DEPOSITO DE EFECTIVO, DEPOSITANTE: ROSE MARY PEÑA BERNAL, CONCEPTO: REVERSION DE BOLETA DE HABER MENSUAL (4 HORAS) MES JULIO, CUENTA DE DEPOSITO: CUENTA UNICA DEL TESORO</t>
  </si>
  <si>
    <t>00099021001 DEPOSITO DE EFECTIVO, DEPOSITANTE: ROSE MARY PEÑA BERNAL, CONCEPTO: REVERSION DE BOLETA DE HABER MENSUAL (4 HORAS) MES AGOSTO, CUENTA DE DEPOSITO: CUENTA UNICA DEL TESORO</t>
  </si>
  <si>
    <t>00070011102 DEPOSITO DE EFECTIVO, DEPOSITANTE: DENNYS PAMELA RIOS, CONCEPTO: DEVOLUCION FONDOS CARGO RENDIR, CUENTA DE DEPOSITO: CUENTA UNICA DEL TESORO</t>
  </si>
  <si>
    <t>00099021001 DEP.DE CHEQ.AJENOS,RET.DE CAM.,CONCEPTO: REVERSION SALDOS NO EJECUTADOS GESTION 2018 FUENTE 10 SOCORROS,DEP.: MINISTERIO DE DEFENSA , PROCEDENCIA: BANCO UNION S.A., CHEQUE: 114, FECHA DE EMISION:19/09/2018</t>
  </si>
  <si>
    <t>00099021001 DEP.DE CHEQ.AJENOS,RET.DE CAM.,CONCEPTO: REVERSION SALDOS NO EJECUTADOS GESTION 2018 FUENTE 10 ALIMENTACION,DEP.: MINISTERIO DE DEFENSA , PROCEDENCIA: BANCO UNION S.A., CHEQUE: 150, FECHA DE EMISION:19/09/2018</t>
  </si>
  <si>
    <t>00099021001 DEP.DE CHEQ.AJENOS,RET.DE CAM.,CONCEPTO: REVERSION SALDOS NO EJECUTADOS GESTION 2018 FUENTE 10 ALIMENTACION,DEP.: MINISTERIO DE DEFENSA , PROCEDENCIA: BANCO UNION S.A., CHEQUE: 151, FECHA DE EMISION:19/09/2018</t>
  </si>
  <si>
    <t>00099021001 DEP.DE CHEQ.AJENOS,RET.DE CAM.,CONCEPTO: REVERSION SALDOS NO EJECUTADOS GESTION 2018 ALIMENTACION FUENTE 10,DEP.: MINISTERIO DE DEFENSA , PROCEDENCIA: BANCO UNION S.A., CHEQUE: 152, FECHA DE EMISION:26/09/2018</t>
  </si>
  <si>
    <t>00099021001 DEP.DE CHEQ.AJENOS,RET.DE CAM.,CONCEPTO: REVERSION SALDOS NO EJECUTADOS GESTION 2018 SOCORROS FUENTE 10,DEP.: MINISTERIO DE DEFENSA , PROCEDENCIA: BANCO UNION S.A., CHEQUE: 115, FECHA DE EMISION:26/09/2018</t>
  </si>
  <si>
    <t>00020011103 DEP.DE CHEQ.AJENOS,RET.DE CAM.,CONCEPTO: REVERSION SALDOS NO EJECUTADOS GESTION 2018 FUENTE 11 VARIOS,DEP.: MINISTERIO DE DEFENSA , PROCEDENCIA: BANCO UNION S.A., CHEQUE: 19719, FECHA DE EMISION:19/09/2018</t>
  </si>
  <si>
    <t>00020011103 DEP.DE CHEQ.AJENOS,RET.DE CAM.,CONCEPTO: REVERSION SALDOS NO EJECUTADOS GESTION 2018 GASTOS FUENTE 11,DEP.: MINISTERIO DE DEFENSA , PROCEDENCIA: BANCO UNION S.A., CHEQUE: 19735, FECHA DE EMISION:26/09/2018</t>
  </si>
  <si>
    <t>00099021001 DEP.DE CHEQ.AJENOS,RET.DE CAM.,CONCEPTO: DEVOLUCION DE  CC  NO COBRADA JUNIO Y REINT. 2018,DEP.: LA VITALICIA SEGUROS Y REASEGUROS DE VIDA  S.A. , PROCEDENCIA: BANCO BISA S.A., CHEQUE: 46925, FECHA DE EMISION:03/10/2018</t>
  </si>
  <si>
    <t>00253014213 DEP.DE CHEQ.AJENOS,RET.DE CAM.,CONCEPTO: TRANSFERENCIA A LA CUT-GAD POTOSI PARA GASTOS  DE INVERSION VARIOS PROYECTOS,DEP.: GAD-POTOSI , PROCEDENCIA: BANCO UNION S.A., CHEQUE: 1270, FECHA DE EMISION:03/10/2018</t>
  </si>
  <si>
    <t>00253014204 DEP.DE CHEQ.AJENOS,RET.DE CAM.,CONCEPTO: TRANSFERENCIA A LA CUT GAM COLCHA K PARA GASTOS DE ADMINISTRACION VARIOS PROYECTOS,DEP.: GAM COLCHA K , PROCEDENCIA: BANCO UNION S.A., CHEQUE: 1269, FECHA DE EMISION:02/10/2018</t>
  </si>
  <si>
    <t>00253014213 DEP.DE CHEQ.AJENOS,RET.DE CAM.,CONCEPTO: TRANSFERENCIA A LA CUT GAM COLCHA K PARA GASTOS DE INVERSION VARIOS PROYECTOS,DEP.: GAM COLCHA K , PROCEDENCIA: BANCO UNION S.A., CHEQUE: 1268, FECHA DE EMISION:02/10/2018</t>
  </si>
  <si>
    <t>00099021001 DEP.DE CHEQ.AJENOS,RET.DE CAM.,CONCEPTO: POR INCAPACIDAD TEMPORAL DE JULIO/2018,DEP.: UNIDAD DE INVESTIGACIONES FINANCIERAS , PROCEDENCIA: BANCO UNION S.A., CHEQUE: 28907, FECHA DE EMISION:21/09/2018</t>
  </si>
  <si>
    <t>00099021001 DEP.DE CHEQ.AJENOS,RET.DE CAM.,CONCEPTO: LUNA GALHYX CORTEZ OTUVO,DEP.: BANCO UNION S.A. , PROCEDENCIA: BANCO UNION S.A., CHEQUE: 158191, FECHA DE EMISION:03/10/2018</t>
  </si>
  <si>
    <t>00373024101 DEP.DE CHEQ.AJENOS,RET.DE CAM.,CONCEPTO: DEVOLUCION DE PASAJES NO USADOS,DEP.: FDI - EUSEBIO MANUEL BALBOA SOLDADO , PROCEDENCIA: BANCO UNION S.A., CHEQUE: 9347, FECHA DE EMISION:25/09/2018</t>
  </si>
  <si>
    <t>00373024105 DEP.DE CHEQ.AJENOS,RET.DE CAM.,CONCEPTO: URIONA PEREDO FRANCISCO,DEP.: BANCO UNION S.A. , PROCEDENCIA: BANCO UNION S.A., CHEQUE: 158190, FECHA DE EMISION:03/10/2018</t>
  </si>
  <si>
    <t>00099021001 DEP.DE CHEQ.AJENOS,RET.DE CAM.,CONCEPTO: VILLARROEL SALINAS JAIME CLAUDIO,DEP.: BANCO UNION S.A. , PROCEDENCIA: BANCO UNION S.A., CHEQUE: 158189, FECHA DE EMISION:03/10/2018</t>
  </si>
  <si>
    <t>00099021001 DEP.DE CHEQ.AJENOS,RET.DE CAM.,CONCEPTO: VILLARROEL SALINAS JAIME CLAUDIO,DEP.: BANCO UNION S.A. , PROCEDENCIA: BANCO UNION S.A., CHEQUE: 158188, FECHA DE EMISION:03/10/2018</t>
  </si>
  <si>
    <t>00099021001 DEP.DE CHEQ.AJENOS,RET.DE CAM.,CONCEPTO: PEDRAZA LEAÑOS RAUL,DEP.: BANCO UNION S.A. , PROCEDENCIA: BANCO UNION S.A., CHEQUE: 158187, FECHA DE EMISION:03/10/2018</t>
  </si>
  <si>
    <t>00099024113 DEP.DE CHEQ.AJENOS,RET.DE CAM.,CONCEPTO: MULTA DEL PROY. CONSTRUCCION SEDE FEDERACION SINDICAL DE TRABAJADORES DE LA PRENSA DE SANTA CRUZ,DEP.: MINISTERIO DE LA PRESIDENCIA-UPRE</t>
  </si>
  <si>
    <t>00099021001 DEP.DE CHEQ.AJENOS,RET.DE CAM.,CONCEPTO: PEDRAZA LEAÑOS RAUL,DEP.: BANCO UNION S.A. , PROCEDENCIA: BANCO UNION S.A., CHEQUE: 158186, FECHA DE EMISION:03/10/2018</t>
  </si>
  <si>
    <t>00099024113 DEP.DE CHEQ.AJENOS,RET.DE CAM.,CONCEPTO: MULTA PROY. CONSTRUCCION COLISEO CERRADO JOSE ELIAS CRUCO SIMON SANTA ROSA DEL YACUMA,DEP.: MINISTERIO DE LA PRESIDENCIA-UPRE , PROCEDENCIA: BANCO UNION S.A., CHEQUE: 760, FECHA DE EMISION:02/10/2018</t>
  </si>
  <si>
    <t>00099021001 DEP.DE CHEQ.AJENOS,RET.DE CAM.,CONCEPTO: DEVOLUCION DE PASAJES NO UTILIZADOS POR AMASZONAS GESTION 2017,DEP.: MINISTERIO DE COMUNICACION , PROCEDENCIA: BANCO UNION S.A., CHEQUE: 9709, FECHA DE EMISION:28/09/2018</t>
  </si>
  <si>
    <t>00099021001 DEPOSITO DE EFECTIVO, DEPOSITANTE: LUIS  RUA  BEJARANO, CONCEPTO: DEVOLUCION DE DOBLE PERCEPCION, CUENTA DE DEPOSITO: CUENTA UNICA DEL TESORO</t>
  </si>
  <si>
    <t>00020031101 DEPOSITO DE EFECTIVO, DEPOSITANTE: CLEBER SANDRO MOYA HURTADO, CONCEPTO: REVERSION, CUENTA DE DEPOSITO: CUENTA UNICA DEL TESORO</t>
  </si>
  <si>
    <t>00020011103 DEPOSITO DE EFECTIVO, DEPOSITANTE: INSTITUTO GEOGRAFICO MILITAR, CONCEPTO: REVERSION POR OTROS REPUESTOS Y ACCESORIOS PARTIDA 39800, CUENTA DE DEPOSITO: CUENTA UNICA DEL TESORO</t>
  </si>
  <si>
    <t>00099021001 DEPOSITO DE EFECTIVO, DEPOSITANTE: FLORA RODRIGUEZ SIRPA, CONCEPTO: DEVOLUCION  POR COBRO INDEVIDO, CUENTA DE DEPOSITO: CUENTA UNICA DEL TESORO</t>
  </si>
  <si>
    <t>00099021001 DEPOSITO DE EFECTIVO, DEPOSITANTE: JOSE DANIEL DIAZ RAMIL, CONCEPTO: DEVOLUCION DE RECURSOS, CUENTA DE DEPOSITO: CUENTA UNICA DEL TESORO</t>
  </si>
  <si>
    <t>00099021001 DEPOSITO DE EFECTIVO, DEPOSITANTE: RAUL MAURICIO PACCIERI GUACHALLA, CONCEPTO: DEVOLUCION DE RECURSOS, CUENTA DE DEPOSITO: CUENTA UNICA DEL TESORO</t>
  </si>
  <si>
    <t>00099021001 DEPOSITO DE EFECTIVO, DEPOSITANTE: ANIBAL JORGE URQUIETA VALDIVIA, CONCEPTO: DEVOLUCION DE RECURSOS, CUENTA DE DEPOSITO: CUENTA UNICA DEL TESORO</t>
  </si>
  <si>
    <t>00099021001 DEPOSITO DE EFECTIVO, DEPOSITANTE: FELIX FLORES AMARU, CONCEPTO: DEVOLUCION, CUENTA DE DEPOSITO: CUENTA UNICA DEL TESORO</t>
  </si>
  <si>
    <t>00099021001 DEPOSITO DE EFECTIVO, DEPOSITANTE: LUIS TORREZ SOLARES-UCPP, CONCEPTO: DEVOLUCION SALDO FONDOS EN AVANCE SEGUN NOTA INTERNA MEFP/UCPP/DGE/UPP N° 368/2018 (C31-529), CUENTA DE DEPOSITO: CUENTA UNICA DEL TESORO</t>
  </si>
  <si>
    <t>00099021001 DEPOSITO DE EFECTIVO, DEPOSITANTE: WALTER  PACASI LLANCO, CONCEPTO: REVERSION DE COMBUSTIBLE DE SEPTIEMBRE, CUENTA DE DEPOSITO: CUENTA UNICA DEL TESORO</t>
  </si>
  <si>
    <t>00099021001 DEPOSITO DE EFECTIVO, DEPOSITANTE: BEATRIZ  CHOQUE PAREDES, CONCEPTO: REVERSION DE BOLETA DE HABER MENSUAL, CUENTA DE DEPOSITO: CUENTA UNICA DEL TESORO</t>
  </si>
  <si>
    <t>00099021001 DEPOSITO DE EFECTIVO, DEPOSITANTE: PAOLA ROSA  ARGUATA, CONCEPTO: DEVOLUCION DE FONDOS EN AVANCE SEPTIEMBRE 2018, CUENTA DE DEPOSITO: CUENTA UNICA DEL TESORO</t>
  </si>
  <si>
    <t>00099021001 DEP.DE CHEQ.AJENOS,RET.DE CAM.,CONCEPTO: DEVOLUCION DE SUELDOS,DEP.: CODESUR , PROCEDENCIA: BANCO UNION S.A., CHEQUE: 77, FECHA DE EMISION:03/10/2018</t>
  </si>
  <si>
    <t>00099021001 DEP.DE CHEQ.AJENOS,RET.DE CAM.,CONCEPTO: DEPÓSITO POR INCAPACIDAD TEMPORAL DE LA CAJA PETROLERA DE SALUD,DEP.: AUTORIDAD DE FISCALIZACION  DEL JUEGO , PROCEDENCIA: BANCO UNION S.A., CHEQUE: 1207, FECHA DE EMISION:25/09/2018</t>
  </si>
  <si>
    <t>00099021001 DEP.DE CHEQ.AJENOS,RET.DE CAM.,CONCEPTO: MENDEZ CAPOBIANCO ALBERTO,DEP.: BANCO UNION S.A. , PROCEDENCIA: BANCO UNION S.A., CHEQUE: 158195, FECHA DE EMISION:04/10/2018</t>
  </si>
  <si>
    <t>00099021001 DEP.DE CHEQ.AJENOS,RET.DE CAM.,CONCEPTO: MARCIA ELENA BALDIVIESO MULLER,DEP.: BANCO UNION S.A. , PROCEDENCIA: BANCO UNION S.A., CHEQUE: 158193, FECHA DE EMISION:04/10/2018</t>
  </si>
  <si>
    <t>00099021001 DEP.DE CHEQ.AJENOS,RET.DE CAM.,CONCEPTO: MARCIA ELENA BALDIVIESO MULLER,DEP.: BANCO UNION S.A. , PROCEDENCIA: BANCO UNION S.A., CHEQUE: 158194, FECHA DE EMISION:04/10/2018</t>
  </si>
  <si>
    <t>00221012001 DEP.DE CHEQ.AJENOS,RET.DE CAM.,CONCEPTO: DEVOLUCION CREDITO FISCAL PERDIDA DE FACTURA 317253(4/6/18),DEP.: SENARECOM , PROCEDENCIA: BANCO UNION S.A., CHEQUE: 1330, FECHA DE EMISION:02/10/2018</t>
  </si>
  <si>
    <t>00099021001 DEPOSITO DE EFECTIVO, DEPOSITANTE: DANTON BERENIZ PECHO QUIROZ, CONCEPTO: REVERSION PASAJES, CUENTA DE DEPOSITO: CUENTA UNICA DEL TESORO</t>
  </si>
  <si>
    <t>00099021001 DEPOSITO DE EFECTIVO, DEPOSITANTE: CARLOS ALBERTO ROMERO SANDOVAL, CONCEPTO: REVERSION PASAJES, CUENTA DE DEPOSITO: CUENTA UNICA DEL TESORO</t>
  </si>
  <si>
    <t>00099021001 DEPOSITO DE EFECTIVO, DEPOSITANTE: RUBEN GUILLEN BUSTILLOS, CONCEPTO: DOBLE PERCEPCION, CUENTA DE DEPOSITO: CUENTA UNICA DEL TESORO</t>
  </si>
  <si>
    <t>00099021001 DEPOSITO DE EFECTIVO, DEPOSITANTE: BERNARDINA RIVERA CONDORI, CONCEPTO: REVERSION DE BOLETA DE HABER MENSUAL, CUENTA DE DEPOSITO: CUENTA UNICA DEL TESORO</t>
  </si>
  <si>
    <t>00342012001 DEPOSITO DE EFECTIVO, DEPOSITANTE: JENNY AVENDAÑO, CONCEPTO: DEVOLUCION EXCESO DE LLAMADA MES NOVIEMBRE 2017, CUENTA DE DEPOSITO: CUENTA UNICA DEL TESORO</t>
  </si>
  <si>
    <t>00342012001 DEPOSITO DE EFECTIVO, DEPOSITANTE: JENNY AVENDAÑO, CONCEPTO: DEVOLUCION EXCESO DE LLAMADA MES DICIEMBRE 2017, CUENTA DE DEPOSITO: CUENTA UNICA DEL TESORO</t>
  </si>
  <si>
    <t>00221012001 DEPOSITO DE EFECTIVO, DEPOSITANTE: SENARECOM, CONCEPTO: DEVOLUCION PASAJE AEREO LP-SCZ-LP DE 21/08/18, CUENTA DE DEPOSITO: CUENTA UNICA DEL TESORO</t>
  </si>
  <si>
    <t>00099021001 DEPOSITO DE EFECTIVO, DEPOSITANTE: FELIPE  VALDEZ MAMANI, CONCEPTO: DEVOLUCION DE DEUDA, CUENTA DE DEPOSITO: CUENTA UNICA DEL TESORO</t>
  </si>
  <si>
    <t>00099021001 DEPOSITO DE EFECTIVO, DEPOSITANTE: CECILIA FLORES DE CEÑI, CONCEPTO: COBRO INDEBIDO DE SENASIR DEL MES DE OCTUBRE, CUENTA DE DEPOSITO: CUENTA UNICA DEL TESORO</t>
  </si>
  <si>
    <t>00070011102 DEPOSITO DE EFECTIVO, DEPOSITANTE: CRISTIAN RAUL RODRIGUEZ VELASQUEZ, CONCEPTO: DEVOLUCION DE FONDOS DE CARGO DE CUENTA, CUENTA DE DEPOSITO: CUENTA UNICA DEL TESORO</t>
  </si>
  <si>
    <t>00512012001 DEPOSITO DE EFECTIVO, DEPOSITANTE: JAVIER ELOY CABAS YANARICO, CONCEPTO: DEVOLUCION, CUENTA DE DEPOSITO: CUENTA UNICA DEL TESORO</t>
  </si>
  <si>
    <t>00099021001 DEPOSITO DE EFECTIVO, DEPOSITANTE: NESTOR G. ANGULO SIÑANI, CONCEPTO: DOBLE PERCEPCION DE RENTA, CUENTA DE DEPOSITO: CUENTA UNICA DEL TESORO</t>
  </si>
  <si>
    <t>00526012001 DEPOSITO DE EFECTIVO, DEPOSITANTE: JIMMY CARLOS CRUZ OSINAGA-BOLIVIA TV, CONCEPTO: DEVOLUCION POR CONCEPTO DE VIATICOS, CUENTA DE DEPOSITO: CUENTA UNICA DEL TESORO</t>
  </si>
  <si>
    <t>00099021001 DEPOSITO DE EFECTIVO, DEPOSITANTE: HERNAN VERA MENDIA, CONCEPTO: DEVOLUCION, CUENTA DE DEPOSITO: CUENTA UNICA DEL TESORO</t>
  </si>
  <si>
    <t>00099021001 DEPOSITO DE EFECTIVO, DEPOSITANTE: MARIANA YASIARA ELIAS CARRAZANA, CONCEPTO: DOBLE PERCEPCION DE RENTA, CUENTA DE DEPOSITO: CUENTA UNICA DEL TESORO</t>
  </si>
  <si>
    <t>00192012001 DEPOSITO DE EFECTIVO, DEPOSITANTE: ROSMINA APONTE TABORGA, CONCEPTO: DEVOLUCION DEL 75% DE VIATICOS POR ASISTENCIA AL TALLER DE PREDICCION OPERATIVA DE SEQUIA E INUNDACI, CUENTA DE DEPOSITO: CUENTA UNICA DEL TESORO</t>
  </si>
  <si>
    <t>00099021001 DEPOSITO DE EFECTIVO, DEPOSITANTE: EDIFICIO CONAVI COOPROPIETARIOS, CONCEPTO: PAGO EPSAS-AGOSTO-2018, CUENTA DE DEPOSITO: CUENTA UNICA DEL TESORO</t>
  </si>
  <si>
    <t>00099021001 DEPOSITO DE EFECTIVO, DEPOSITANTE: WALTER RIVERO GUZMAN, CONCEPTO: DEVOLUCION DE RENTA DE JUBILACION, CUENTA DE DEPOSITO: CUENTA UNICA DEL TESORO</t>
  </si>
  <si>
    <t>00592012001 DEPOSITO DE EFECTIVO, DEPOSITANTE: ELIAS VIDAURRE, CONCEPTO: ND 179254 - CUARTA CUOTA, CUENTA DE DEPOSITO: CUENTA UNICA DEL TESORO</t>
  </si>
  <si>
    <t>00099021001 DEP.DE CHEQ.AJENOS,RET.DE CAM.,CONCEPTO: REEMBOLSO POR LAS BAJAS MEDICAS DE INCAPACIDAD TEMPORAL DEL M.S. MES JUNIO 2018,DEP.: CAJA BANCARIA ESTATAL DE SALUD , PROCEDENCIA: BANCO UNION S.A., CHEQUE: 28901, FECHA DE EMISION:21/09/2018</t>
  </si>
  <si>
    <t>00099021001 DEP.DE CHEQ.AJENOS,RET.DE CAM.,CONCEPTO: JOSE LUIS ROMERO VIDAURRE,DEP.: BANCO UNION S.A. , PROCEDENCIA: BANCO UNION S.A., CHEQUE: 158196, FECHA DE EMISION:05/10/2018</t>
  </si>
  <si>
    <t>00046024204 DEP.DE CHEQ.AJENOS,RET.DE CAM.,CONCEPTO: REEMBOLSO POR LAS BAJAS MEDICAS DE INCAPACIDAD TEMPORAL DEL M.S. MES JUNIO 2018,DEP.: CAJA BANCARIA ESTATAL DE SALUD , PROCEDENCIA: BANCO UNION S.A., CHEQUE: 28902, FECHA DE EMISION:21/09/2018</t>
  </si>
  <si>
    <t>00099021001 DEP.DE CHEQ.AJENOS,RET.DE CAM.,CONCEPTO: CUIZA ROMANO ALEX ELEUTERIO,DEP.: BANCO UNION S.A. , PROCEDENCIA: BANCO UNION S.A., CHEQUE: 158197, FECHA DE EMISION:05/10/2018</t>
  </si>
  <si>
    <t>00283042001 DEP.DE CHEQ.AJENOS,RET.DE CAM.,CONCEPTO: DEVOLUCION FONDO EN AVANCE,DEP.: ADUANA NACIONAL , PROCEDENCIA: BANCO UNION S.A., CHEQUE: 1285, FECHA DE EMISION:06/09/2018</t>
  </si>
  <si>
    <t>00670012003 DEP.DE CHEQ.AJENOS,RET.DE CAM.,CONCEPTO: OTROS INGRESOS,DEP.: TRIBUNAL ELECTORAL DEPARTAMENTAL DE SANTA CRUZ , PROCEDENCIA: BANCO UNION S.A., CHEQUE: 7020, FECHA DE EMISION:02/10/2018</t>
  </si>
  <si>
    <t>00099021001 DEPOSITO DE EFECTIVO, DEPOSITANTE: EUGENIO MENDOZA TAPIA, CONCEPTO: DOBLE PERCEPCION, CUENTA DE DEPOSITO: CUENTA UNICA DEL TESORO</t>
  </si>
  <si>
    <t>00099021001 DEPOSITO DE EFECTIVO, DEPOSITANTE: DANIELA AVENDAÑO ARCIENEGA UEP ACCESOS - MDRYT, CONCEPTO: DEVOLUCION DE SALDO DE FONDOS EN AVANCE, CUENTA DE DEPOSITO: CUENTA UNICA DEL TESORO</t>
  </si>
  <si>
    <t>00099021001 DEPOSITO DE EFECTIVO, DEPOSITANTE: CARLA MARISCAL CESPEDES MEFP, CONCEPTO: DEVOLUCION FONDOS EN AVANCE ALQUILER Y OTROS, CUENTA DE DEPOSITO: CUENTA UNICA DEL TESORO</t>
  </si>
  <si>
    <t>00526012001 DEPOSITO DE EFECTIVO, DEPOSITANTE: BOLIVIA TV-FELIX HUMEREZ YUJRA, CONCEPTO: DEVOLUCION POR CONCEPTO DE VIATICOS, CUENTA DE DEPOSITO: CUENTA UNICA DEL TESORO</t>
  </si>
  <si>
    <t>00099021001 DEPOSITO DE EFECTIVO, DEPOSITANTE: MINISTERIO PUBLICO, CONCEPTO: DEVOLUCION POR PAGO DE MORA SERVICIO TELEFONICO POR LA EMPRESA COTEMO LTDA, CUENTA DE DEPOSITO: CUENTA UNICA DEL TESORO</t>
  </si>
  <si>
    <t>00099021001 DEPOSITO DE EFECTIVO, DEPOSITANTE: MINISTERIO PUBLICO, CONCEPTO: DEVOLUCION DE FONDOS POR PAGO DE MORA SERV. TELEF. ABRIL POR LA EMPRESA COTEMO LTDA, CUENTA DE DEPOSITO: CUENTA UNICA DEL TESORO</t>
  </si>
  <si>
    <t>00099021001 DEPOSITO DE EFECTIVO, DEPOSITANTE: MINISTERIO PUBLICO, CONCEPTO: DEVOLUCION DE FONDOS POR PAGO DE RECONEXION DE LA EMPRESA ENDE DEL BENI, CUENTA DE DEPOSITO: CUENTA UNICA DEL TESORO</t>
  </si>
  <si>
    <t>00099021001 DEPOSITO DE EFECTIVO, DEPOSITANTE: ADELIO DIEGO CHURA CHOQUE, CONCEPTO: REVERSION, CUENTA DE DEPOSITO: CUENTA UNICA DEL TESORO</t>
  </si>
  <si>
    <t>00099021001 DEPOSITO DE EFECTIVO, DEPOSITANTE: MILTON GONZALES SEJAS, CONCEPTO: DEVOLUCION POR EXCESOS DE LLAMADAS, CUENTA DE DEPOSITO: CUENTA UNICA DEL TESORO</t>
  </si>
  <si>
    <t>00526012001 DEPOSITO DE EFECTIVO, DEPOSITANTE: BOLIVIA TV FERNANDO QUISPE LIMACHI, CONCEPTO: DEVOLUCION DE VIATICO, CUENTA DE DEPOSITO: CUENTA UNICA DEL TESORO</t>
  </si>
  <si>
    <t>00099021001 DEPOSITO DE EFECTIVO, DEPOSITANTE: CAMILO ANDRES DEL CASTILLO HERRERA, CONCEPTO: DOBLE PERCEPCION, CUENTA DE DEPOSITO: CUENTA UNICA DEL TESORO</t>
  </si>
  <si>
    <t>00099021001 DEP.DE CHEQ.AJENOS,RET.DE CAM.,CONCEPTO: REVERSION FRACCION CC TGN CONCILIACION JUNIO/2018,DEP.: SEGUROS PROVIDA SA , PROCEDENCIA: BANCO NACIONAL DE BOLIVIA S.A., CHEQUE: 2312764, FECHA DE EMISION:03/10/2018</t>
  </si>
  <si>
    <t>00035031101 DEP.DE CHEQ.AJENOS,RET.DE CAM.,CONCEPTO: INGRESOS POR VENTA DE STANDS EVENTO LA PAZ EXPONE 2018,DEP.: UNIDAD DE COORDINACION DE PROGRAMAS Y PROYECTOS , PROCEDENCIA: BANCO UNION S.A., CHEQUE: 1361, FECHA DE EMISION:01/10/2018</t>
  </si>
  <si>
    <t>00680012001 DEP.DE CHEQ.AJENOS,RET.DE CAM.,CONCEPTO: DEVOLUCION,DEP.: CONTRALORIA GENERAL DEL ESTADO , PROCEDENCIA: BANCO UNION S.A., CHEQUE: 5856, FECHA DE EMISION:01/10/2018</t>
  </si>
  <si>
    <t>00099021001 DEP.DE CHEQ.AJENOS,RET.DE CAM.,CONCEPTO: MYRIAM VIRGINIA MARTINEZ MILLARES,DEP.: BANCO UNION S.A. , PROCEDENCIA: BANCO UNION S.A., CHEQUE: 158199, FECHA DE EMISION:08/10/2018</t>
  </si>
  <si>
    <t>00099021001 DEPOSITO DE EFECTIVO, DEPOSITANTE: OSCAR LIMACHI CALLE, CONCEPTO: DEVOLUCION DE LOS BONOS A CARGOS, CUENTA DE DEPOSITO: CUENTA UNICA DEL TESORO</t>
  </si>
  <si>
    <t>00526012001 DEPOSITO DE EFECTIVO, DEPOSITANTE: BOLIVIA TV SAMUEL ALEJANDRO ALCAZAR, CONCEPTO: DEVOLUCION DE VIATICOS DE BOLIVIA TV, CUENTA DE DEPOSITO: CUENTA UNICA DEL TESORO</t>
  </si>
  <si>
    <t>00099021001 DEPOSITO DE EFECTIVO, DEPOSITANTE: CARLOS ALBERTO BARRIENTOS TINTA, CONCEPTO: RECURSOS ORDINARIOS, CUENTA DE DEPOSITO: CUENTA UNICA DEL TESORO</t>
  </si>
  <si>
    <t>00526012001 DEPOSITO DE EFECTIVO, DEPOSITANTE: PORFIRIO OSACAR RAMOS RAMOS, CONCEPTO: DEVOLUCION DE VIATICOS A BOLIVIA  TV, CUENTA DE DEPOSITO: CUENTA UNICA DEL TESORO</t>
  </si>
  <si>
    <t>00099021001 DEPOSITO DE EFECTIVO, DEPOSITANTE: ROLANDO PAUCARA BLANCO, CONCEPTO: CONCEPTO DE DEVOLUCION DE BENEFICIO COLATERAL DE ASIGNACION  AL  CARGO, CUENTA DE DEPOSITO: CUENTA UNICA DEL TESORO</t>
  </si>
  <si>
    <t>00099021001 DEPOSITO DE EFECTIVO, DEPOSITANTE: GRACIELA JUDITH GUTIERREZ TAPIA VDA. DE DEHEZA, CONCEPTO: DEVOLUCION DE COBROS INDEBIDAMENTE PERCIBIDOS, CUENTA DE DEPOSITO: CUENTA UNICA DEL TESORO</t>
  </si>
  <si>
    <t>00192012001 DEPOSITO DE EFECTIVO, DEPOSITANTE: ROSMINA APONTE TABORGA, CONCEPTO: DEVOLUCION DEL 75% DE VIATICOS, CUENTA DE DEPOSITO: CUENTA UNICA DEL TESORO</t>
  </si>
  <si>
    <t>00099021001 DEPOSITO DE EFECTIVO, DEPOSITANTE: ROLY GONZALO QUISBERT COCARICO, CONCEPTO: REVERSION, CUENTA DE DEPOSITO: CUENTA UNICA DEL TESORO</t>
  </si>
  <si>
    <t>00099021001 DEPOSITO DE EFECTIVO, DEPOSITANTE: VICTOR HUGO ANGULO D'LEON FONTANA, CONCEPTO: DOBLE PERCEPCION, CUENTA DE DEPOSITO: CUENTA UNICA DEL TESORO</t>
  </si>
  <si>
    <t>00099021001 DEPOSITO DE EFECTIVO, DEPOSITANTE: LOURDES ALIAGA ZAPATA, CONCEPTO: DOBLE PERCEPCION DEL MES DE OCTUBRE 2018, CUENTA DE DEPOSITO: CUENTA UNICA DEL TESORO</t>
  </si>
  <si>
    <t>00132022002 DEPOSITO DE EFECTIVO, DEPOSITANTE: ORLANDO ITURRI A., CONCEPTO: DEVOLUCION FONDOS EN AVANCE, CUENTA DE DEPOSITO: CUENTA UNICA DEL TESORO</t>
  </si>
  <si>
    <t>00099021001 DEPOSITO DE EFECTIVO, DEPOSITANTE: ANTONIO PASTOR JORDAN JIMENO, CONCEPTO: DOBLE PERCEPCION, CUENTA DE DEPOSITO: CUENTA UNICA DEL TESORO</t>
  </si>
  <si>
    <t>00099021001 DEPOSITO DE EFECTIVO, DEPOSITANTE: COM. NAL. DE LA PERSONA CON DISCAPACIDAD, CONCEPTO: SEGUNDO DEP. POR FALTANTES EN INVENTARIO DE MATERIALES Y SUMINISTROS  GESTION 2016, CUENTA DE DEPOSITO: CUENTA UNICA DEL TESORO</t>
  </si>
  <si>
    <t>00132022002 DEPOSITO DE EFECTIVO, DEPOSITANTE: MARIA ZULEMA CALLIZAYA MEDINA, CONCEPTO: DEVOLUCION FONDOS EN AVANCE, CUENTA DE DEPOSITO: CUENTA UNICA DEL TESORO</t>
  </si>
  <si>
    <t>00047297001 DEPOSITO DE EFECTIVO, DEPOSITANTE: SUSANA PEREZ SERRUDO, CONCEPTO: IMPUESTOS RETENIDOS SEPTIEMBRE 2018, CUENTA DE DEPOSITO: CUENTA UNICA DEL TESORO</t>
  </si>
  <si>
    <t>00047297001 DEPOSITO DE EFECTIVO, DEPOSITANTE: SUSANA  PEREZ  SERRUDO, CONCEPTO: IMPUESTOS RETENIDOS DE AGOSTO 2018, CUENTA DE DEPOSITO: CUENTA UNICA DEL TESORO</t>
  </si>
  <si>
    <t>00047297001 DEPOSITO DE EFECTIVO, DEPOSITANTE: SUSANA PEREZ SERRUDO, CONCEPTO: SALDO NO  EJECUTADO TALLERES DE FORTALECIMIENTO A COMUNIDADES Y/O CENTROS EDUCATIVOS, CUENTA DE DEPOSITO: CUENTA UNICA DEL TESORO</t>
  </si>
  <si>
    <t>00099021001 DEPOSITO DE EFECTIVO, DEPOSITANTE: DINA ESTHER FLORES QUISPE, CONCEPTO: DEVOLUCION, CUENTA DE DEPOSITO: CUENTA UNICA DEL TESORO</t>
  </si>
  <si>
    <t>00099021001 DEPOSITO DE EFECTIVO, DEPOSITANTE: MARIA PEÑARANDA TAPIA, CONCEPTO: SEGUN DOC MPD-UAI-I-N° 169/17 DEP POR RECUPERACIONES EXTRAORDINARIAS-MARIA PEÑARANDA, CUENTA DE DEPOSITO: CUENTA UNICA DEL TESORO</t>
  </si>
  <si>
    <t>00099021001 DEPOSITO DE EFECTIVO, DEPOSITANTE: CLAUDIO FANOR VALDIVIA VALDEZ, CONCEPTO: DEVOLUCION DE VIATICOS, CUENTA DE DEPOSITO: CUENTA UNICA DEL TESORO</t>
  </si>
  <si>
    <t>00212082004 DEPOSITO DE EFECTIVO, DEPOSITANTE: INRA-GROVER QUIROZ MATTA, CONCEPTO: DEVOLUCION DE GASTOS OPERATIVOS, CUENTA DE DEPOSITO: CUENTA UNICA DEL TESORO</t>
  </si>
  <si>
    <t>00373024105 DEPOSITO DE EFECTIVO, DEPOSITANTE: F.D.I., CONCEPTO: DE INTERES, CUENTA DE DEPOSITO: CUENTA UNICA DEL TESORO</t>
  </si>
  <si>
    <t>00224012002 DEP.DE CHEQ.AJENOS,RET.DE CAM.,CONCEPTO: TRANSFERENCIA DE FONDOS PARA REALIZAR PAGOS VIA SEGIP,DEP.: INSUMOS BOLIVIA , PROCEDENCIA: BANCO UNION S.A., CHEQUE: 3313, FECHA DE EMISION:08/10/2018</t>
  </si>
  <si>
    <t>00224012007 DEP.DE CHEQ.AJENOS,RET.DE CAM.,CONCEPTO: TRANSFERENCIA DE FONDOS PARA REALIZAR PAGOS VIA SEGIP,DEP.: INSUMOS BOLIVIA , PROCEDENCIA: BANCO UNION S.A., CHEQUE: 2180, FECHA DE EMISION:08/10/2018</t>
  </si>
  <si>
    <t>00099021001 DEP.DE CHEQ.AJENOS,RET.DE CAM.,CONCEPTO: DEVOLUCION COBROS INDEBIDOS GRUPO N° 15 COMPROBANTE N° 231 DE FECHA 01-10-2018,DEP.: SENASIR , PROCEDENCIA: BANCO UNION S.A., CHEQUE: 8121, FECHA DE EMISION:01/10/2018</t>
  </si>
  <si>
    <t>00292012001 DEP.DE CHEQ.AJENOS,RET.DE CAM.,CONCEPTO: POR CONCEPTO DE INCAPACIDAD TEMPORAL DE LA EMPRESA VIAS BOLIVIA CORRESPONDIENTE MES DE FEBRERO 2018,DEP.: CAJA DE SALUD DE CAMINOS Y  R.A.</t>
  </si>
  <si>
    <t>00292012001 DEP.DE CHEQ.AJENOS,RET.DE CAM.,CONCEPTO: POR CONCEPTO DE INCAPACIDAD TEMPORAL DE LA EMP. VIAS BOLIVIA CORRESPONDIENTE MES DE ENERO 2018,DEP.: CAJA DE SALUD DE CAMINOS Y  R.A.</t>
  </si>
  <si>
    <t>00099021001 DEPOSITO DE EFECTIVO, DEPOSITANTE: RPM-3 GRAL E ARZE, CONCEPTO: REVERSION ENERGIA ELECTRICA MES SEPTIEMBRE, CUENTA DE DEPOSITO: CUENTA UNICA DEL TESORO</t>
  </si>
  <si>
    <t>00099021001 DEPOSITO DE EFECTIVO, DEPOSITANTE: MARIO VISCARRA MAMANI, CONCEPTO: DOBLE PERCEPCION (DEVOLUCION), CUENTA DE DEPOSITO: CUENTA UNICA DEL TESORO</t>
  </si>
  <si>
    <t>00099021001 DEPOSITO DE EFECTIVO, DEPOSITANTE: MANUEL PILLCO QUISPE, CONCEPTO: DEVOLUCION DOBLE PERCEPCION, CUENTA DE DEPOSITO: CUENTA UNICA DEL TESORO</t>
  </si>
  <si>
    <t>00099021001 DEPOSITO DE EFECTIVO, DEPOSITANTE: REYNALDO OSWALDO CERRUTO VELARDE, CONCEPTO: NOTA RECUPERACION MPD-UAI Nº 068/2018, CUENTA DE DEPOSITO: CUENTA UNICA DEL TESORO</t>
  </si>
  <si>
    <t>00099021001 DEPOSITO DE EFECTIVO, DEPOSITANTE: EDUARDO DAZA SANDOVAL, CONCEPTO: DEP MINISTERIO DE PLANIFICACION NOTA MPD- UAI- N° 067/2018, CUENTA DE DEPOSITO: CUENTA UNICA DEL TESORO</t>
  </si>
  <si>
    <t>00099021001 DEPOSITO DE EFECTIVO, DEPOSITANTE: MARISOL ARAMAYO, CONCEPTO: REVERSION, CUENTA DE DEPOSITO: CUENTA UNICA DEL TESORO</t>
  </si>
  <si>
    <t>00526012001 DEPOSITO DE EFECTIVO, DEPOSITANTE: FABRIZIO MORALES, CONCEPTO: DEVOLUCION, CUENTA DE DEPOSITO: CUENTA UNICA DEL TESORO</t>
  </si>
  <si>
    <t>00526012001 DEPOSITO DE EFECTIVO, DEPOSITANTE: BOLIVIA TV-JUAN CARLOS VARGAS, CONCEPTO: DEVOLUCION DE PASAJES, CUENTA DE DEPOSITO: CUENTA UNICA DEL TESORO</t>
  </si>
  <si>
    <t>00099021001 DEPOSITO DE EFECTIVO, DEPOSITANTE: REYMUNDO JORGE TARQUI CALLISAYA, CONCEPTO: DOBLE PERCEPCION, CUENTA DE DEPOSITO: CUENTA UNICA DEL TESORO</t>
  </si>
  <si>
    <t>00099021001 DEPOSITO DE EFECTIVO, DEPOSITANTE: MINISTERIO DE DEPORTES, CONCEPTO: DEVOLUCION GASTOS DE COMBUSTIBLES, CUENTA DE DEPOSITO: CUENTA UNICA DEL TESORO</t>
  </si>
  <si>
    <t>00020011103 DEPOSITO DE EFECTIVO, DEPOSITANTE: INSTITUTO GEOGRAFICO MILITAR, CONCEPTO: REVERSION POR REFRIGERIO PARTIDA 31110, CUENTA DE DEPOSITO: CUENTA UNICA DEL TESORO</t>
  </si>
  <si>
    <t>00020011103 DEPOSITO DE EFECTIVO, DEPOSITANTE: INSTITUTO GEOGRAFICO MILITAR, CONCEPTO: REVERSION POR COMBUSTIBLE Y LUBRICANTES PARTIDA 34110, CUENTA DE DEPOSITO: CUENTA UNICA DEL TESORO</t>
  </si>
  <si>
    <t>00020011103 DEPOSITO DE EFECTIVO, DEPOSITANTE: INSTITUTO GEOGRAFICO MILITAR, CONCEPTO: REVERSION POR TASAS PARTIDA 85100, CUENTA DE DEPOSITO: CUENTA UNICA DEL TESORO</t>
  </si>
  <si>
    <t>00020011103 DEPOSITO DE EFECTIVO, DEPOSITANTE: INSTITUTO GEOGRAFICO MILITAR, CONCEPTO: REVERSION POR COMUNICACIONES PARTIDA 21100, CUENTA DE DEPOSITO: CUENTA UNICA DEL TESORO</t>
  </si>
  <si>
    <t>00099021001 DEPOSITO DE EFECTIVO, DEPOSITANTE: WILLAMS DAVILA SALCEDO, CONCEPTO: DEVOLUCION DOBLE PERCEPCION, CUENTA DE DEPOSITO: CUENTA UNICA DEL TESORO</t>
  </si>
  <si>
    <t>00099021001 DEPOSITO DE EFECTIVO, DEPOSITANTE: JUSTO BAUTISTA DELGADO, CONCEPTO: DEVOLUCION  POR DOBLE PERCEPCION, CUENTA DE DEPOSITO: CUENTA UNICA DEL TESORO</t>
  </si>
  <si>
    <t>00099021001 DEPOSITO DE EFECTIVO, DEPOSITANTE: CELIA UGARTE CABO, CONCEPTO: DOBLE PERCEPCION, CUENTA DE DEPOSITO: CUENTA UNICA DEL TESORO</t>
  </si>
  <si>
    <t>00526012001 DEPOSITO DE EFECTIVO, DEPOSITANTE: BOLIVIA TV-CESAR MAURICIO PEÑARANDA HERRERA, CONCEPTO: DEVOLUCION DE PASAJES, CUENTA DE DEPOSITO: CUENTA UNICA DEL TESORO</t>
  </si>
  <si>
    <t>00526012001 DEPOSITO DE EFECTIVO, DEPOSITANTE: BOLIVIA TV-GUADALUPO VELASCO DE LA BARRA, CONCEPTO: DEVOLUCION DE PASAJES, CUENTA DE DEPOSITO: CUENTA UNICA DEL TESORO</t>
  </si>
  <si>
    <t>00099021001 DEPOSITO DE EFECTIVO, DEPOSITANTE: AGENCIA ESTATAL DE VIVIENDA, CONCEPTO: PAGO POR SERVICIO DE AGUA POTABLE MES DE AGOSTO EDIF EX CONAVI, CUENTA DE DEPOSITO: CUENTA UNICA DEL TESORO</t>
  </si>
  <si>
    <t>00099021001 DEP.DE CHEQ.AJENOS,RET.DE CAM.,CONCEPTO: DEV. DE RECURSOS POR EXTRAVIO DE CREDENCIAL (JAEEL BARRA CASTILLO ),DEP.: CAMARA DE SENADORES , PROCEDENCIA: BANCO UNION S.A., CHEQUE: 7091, FECHA DE EMISION:10/10/2018</t>
  </si>
  <si>
    <t>00099021001 DEP.DE CHEQ.AJENOS,RET.DE CAM.,CONCEPTO: JORGE MAX TORREZ GARAY,DEP.: BANCO UNION S.A. , PROCEDENCIA: BANCO UNION S.A., CHEQUE: 158203, FECHA DE EMISION:10/10/2018</t>
  </si>
  <si>
    <t>00099021001 DEP.DE CHEQ.AJENOS,RET.DE CAM.,CONCEPTO: DEV. DE RECURSOS POR EXTRAVIO DE CREDENCIAL ( OLIVER D. CHOQUE CONDORI,DEP.: CAMARA DE SENADORES , PROCEDENCIA: BANCO UNION S.A., CHEQUE: 7092, FECHA DE EMISION:10/10/2018</t>
  </si>
  <si>
    <t>00099021001 DEP.DE CHEQ.AJENOS,RET.DE CAM.,CONCEPTO: LOPEZ ARRUETA ABEL,DEP.: BANCO UNION S.A. , PROCEDENCIA: BANCO UNION S.A., CHEQUE: 158202, FECHA DE EMISION:10/10/2018</t>
  </si>
  <si>
    <t>00099021001 DEP.DE CHEQ.AJENOS,RET.DE CAM.,CONCEPTO: REEMBOLSO SUBSIDIOS POR INCAPACIDAD JULIO/ 2018,DEP.: CAJA BANCARIA ESTATAL , PROCEDENCIA: BANCO UNION S.A., CHEQUE: 28903, FECHA DE EMISION:21/09/2018</t>
  </si>
  <si>
    <t>00035011105 DEP.DE CHEQ.AJENOS,RET.DE CAM.,CONCEPTO: REEMBOLSO SUBSIDIO POR INCAPACIDAD JULIO / 2018,DEP.: CAJA BANCARIA ESTATAL , PROCEDENCIA: BANCO UNION S.A., CHEQUE: 28904, FECHA DE EMISION:21/09/2018</t>
  </si>
  <si>
    <t>00035011105 DEP.DE CHEQ.AJENOS,RET.DE CAM.,CONCEPTO: REEMBOLSO SUBSIDIOS POR INCAPACIDAD TEMPORAL RETROACTIVO,DEP.: CAJA BANCARIA ESTATAL , PROCEDENCIA: BANCO UNION S.A., CHEQUE: 28919, FECHA DE EMISION:24/09/2018</t>
  </si>
  <si>
    <t>00099021001 DEP.DE CHEQ.AJENOS,RET.DE CAM.,CONCEPTO: REEMBOLSO SUBSIDIOS POR INCAPACIDAD TEMPORAL RETROACTIVO,DEP.: CAJA BANCARIA ESTATAL , PROCEDENCIA: BANCO UNION S.A., CHEQUE: 28918, FECHA DE EMISION:24/09/2018</t>
  </si>
  <si>
    <t>00526012001 DEP.DE CHEQ.AJENOS,RET.DE CAM.,CONCEPTO: DEP. DE PASAJES NO UTILIZADOS PARA REVERSION DE PREVENTIVOS SR. PIÑACOBO,DEP.: BOLIVIA TV , PROCEDENCIA: BANCO UNION S.A., CHEQUE: 16277, FECHA DE EMISION:09/10/2018</t>
  </si>
  <si>
    <t>00526012001 DEPOSITO DE EFECTIVO, DEPOSITANTE: DANIEL TICONA BOLIVIA TV, CONCEPTO: DEVOLUCION DE PASAJE, CUENTA DE DEPOSITO: CUENTA UNICA DEL TESORO</t>
  </si>
  <si>
    <t>00526012001 DEPOSITO DE EFECTIVO, DEPOSITANTE: RODRIGO ZACONETA, CONCEPTO: DEVOLUCION DE PASAJES, CUENTA DE DEPOSITO: CUENTA UNICA DEL TESORO</t>
  </si>
  <si>
    <t>00526012001 DEPOSITO DE EFECTIVO, DEPOSITANTE: FORTUNATO ALIAGA AGUILAR BOLIVIA TV, CONCEPTO: DEVOLUCION DE PASAJE, CUENTA DE DEPOSITO: CUENTA UNICA DEL TESORO</t>
  </si>
  <si>
    <t>00526012001 DEPOSITO DE EFECTIVO, DEPOSITANTE: SANTOS ALCON POMA, CONCEPTO: DEVOLUCION PASAJES, CUENTA DE DEPOSITO: CUENTA UNICA DEL TESORO</t>
  </si>
  <si>
    <t>00086084202 DEPOSITO DE EFECTIVO, DEPOSITANTE: DALIA BELTRAN MANO, CONCEPTO: DEVOLUCION SERVICIO DE IMPRENTA Y SERVICIOS FOTOGRAFICOS, CUENTA DE DEPOSITO: CUENTA UNICA DEL TESORO</t>
  </si>
  <si>
    <t>00086084202 DEPOSITO DE EFECTIVO, DEPOSITANTE: WALTER OSCO FRIAS, CONCEPTO: DEVOLUCION PROD. AGROQUIMICOS Y FARMACEUTICOS;RETENCION IVA E IT(GASTOS POR ALIMENT.-FLETES Y ALMAC., CUENTA DE DEPOSITO: CUENTA UNICA DEL TESORO</t>
  </si>
  <si>
    <t>00378012002 DEPOSITO DE EFECTIVO, DEPOSITANTE: GERARDO MARTINEZ APAZA (SENATEX), CONCEPTO: DEVOLUCION POR RETENCIONES IVA DEL MES DE SEPTIEMBRE 2018 AL C 31-580, CUENTA DE DEPOSITO: CUENTA UNICA DEL TESORO</t>
  </si>
  <si>
    <t>00378012002 DEPOSITO DE EFECTIVO, DEPOSITANTE: GERARDO MARTINEZ APAZA (SENATEX), CONCEPTO: DEVOLUCION POR RETENCIONES IVA DEL MES DE OCTUBRE 2018 AL C31-580, CUENTA DE DEPOSITO: CUENTA UNICA DEL TESORO</t>
  </si>
  <si>
    <t>00378012002 DEPOSITO DE EFECTIVO, DEPOSITANTE: GERARDO MARTINEZ APAZA (SENATEX), CONCEPTO: DEVOLUCION POR SALDO NO EJECUTADO DE LOS MESES SEPTIEMBRE Y OCTUBRE DEL 2018 AL C31-580, CUENTA DE DEPOSITO: CUENTA UNICA DEL TESORO</t>
  </si>
  <si>
    <t>00266022001 DEPOSITO DE EFECTIVO, DEPOSITANTE: LIDIA C. BRUNO CASILLA, CONCEPTO: DEV. REFRIGERIO DE LA DIRECCION DEPTAL DE EDUCACION DE LA PAZ MES DE MAYO, CUENTA DE DEPOSITO: CUENTA UNICA DEL TESORO</t>
  </si>
  <si>
    <t>00266022001 DEPOSITO DE EFECTIVO, DEPOSITANTE: LIDIA C. BRUNO CASILLA, CONCEPTO: DEV. REFRIGERIO DE LA DIRECCION DEPTAL DE EDUCACION DE LA PAZ DEL MES DE JUNIO, CUENTA DE DEPOSITO: CUENTA UNICA DEL TESORO</t>
  </si>
  <si>
    <t>00526012001 DEPOSITO DE EFECTIVO, DEPOSITANTE: BOLIVIA TV, CONCEPTO: DEVOLUCION DE TRANSPORTE, CUENTA DE DEPOSITO: CUENTA UNICA DEL TESORO</t>
  </si>
  <si>
    <t>00086084202 DEPOSITO DE EFECTIVO, DEPOSITANTE: GUSTAVO UZQUIANO ESPINOZA, CONCEPTO: DEVOLUCION COMBUSTIBLE Y LUBRICANTES; RETENCION IVA E IT (GASTOS POR ALIMENTACION), CUENTA DE DEPOSITO: CUENTA UNICA DEL TESORO</t>
  </si>
  <si>
    <t>00099021001 DEPOSITO DE EFECTIVO, DEPOSITANTE: VICTORIA CARMEN RIVAS DE COCHI, CONCEPTO: COBRO INDEVIDO DE NUEVAS NUPCIAS, CUENTA DE DEPOSITO: CUENTA UNICA DEL TESORO</t>
  </si>
  <si>
    <t>00133012001 DEPOSITO DE EFECTIVO, DEPOSITANTE: LOTERIA NACIONAL DE B Y S, CONCEPTO: V.C. DEVOLUCION SALDO PAGO DE PREMIOS MENORES SORTEO "VIVA BOLIVIA", CUENTA DE DEPOSITO: CUENTA UNICA DEL TESORO</t>
  </si>
  <si>
    <t>00099021001 DEPOSITO DE EFECTIVO, DEPOSITANTE: HERLAN DAVID RIOS ZAMBRANA, CONCEPTO: DEVOLUCION DE RECURSOS, CUENTA DE DEPOSITO: CUENTA UNICA DEL TESORO</t>
  </si>
  <si>
    <t>00670012003 DEPOSITO DE EFECTIVO, DEPOSITANTE: ORGANO ELECTORAL PLURINACIONAL, CONCEPTO: OTROS INGRESOS, CUENTA DE DEPOSITO: CUENTA UNICA DEL TESORO</t>
  </si>
  <si>
    <t>00046104203 DEPOSITO DE EFECTIVO, DEPOSITANTE: KANTUTA KORY DURAN CANQUI, CONCEPTO: REVERSION, CUENTA DE DEPOSITO: CUENTA UNICA DEL TESORO</t>
  </si>
  <si>
    <t>00526012001 DEPOSITO DE EFECTIVO, DEPOSITANTE: JUAN JOSE JIMENEZ TICONA - BOLIVIA  TV, CONCEPTO: DEVOLUCION SALDO DE PASAJES BOLIVIA  TV, CUENTA DE DEPOSITO: CUENTA UNICA DEL TESORO</t>
  </si>
  <si>
    <t>00291014203 DEP.DE CHEQ.AJENOS,RET.DE CAM.,CONCEPTO: REVERSION,DEP.: GERENCIA REGIONAL ORURO A.B.C. , PROCEDENCIA: BANCO UNION S.A., CHEQUE: 5362, FECHA DE EMISION:09/10/2018</t>
  </si>
  <si>
    <t>00291014203 DEP.DE CHEQ.AJENOS,RET.DE CAM.,CONCEPTO: REVERSION,DEP.: GERENCIA REGIONAL ORURO A.B.C. , PROCEDENCIA: BANCO UNION S.A., CHEQUE: 5364, FECHA DE EMISION:09/10/2018</t>
  </si>
  <si>
    <t>00099021001 DEP.DE CHEQ.AJENOS,RET.DE CAM.,CONCEPTO: AURA NELLY GARZON CARDENAS,DEP.: BANCO UNION S.A. , PROCEDENCIA: BANCO UNION S.A., CHEQUE: 158204, FECHA DE EMISION:11/10/2018</t>
  </si>
  <si>
    <t>00099021001 DEPOSITO DE EFECTIVO, DEPOSITANTE: ALBINO GARCIA CHOQUE, CONCEPTO: DEVOLUCION POR DOBLE PERCEPCION, CUENTA DE DEPOSITO: CUENTA UNICA DEL TESORO</t>
  </si>
  <si>
    <t>00099021001 DEPOSITO DE EFECTIVO, DEPOSITANTE: JOSE COLODRO  CI 3451121, CONCEPTO: DEVOLUCION POR OBSERVACIONES DE GASTO DE FUNCIONAMIENTO CANCILLERIA, CUENTA DE DEPOSITO: CUENTA UNICA DEL TESORO</t>
  </si>
  <si>
    <t>00099021001 DEPOSITO DE EFECTIVO, DEPOSITANTE: EDGAR RONALDO MARTINEZ BAYA, CONCEPTO: PAGO DE DEUDA POR COBRO INDEBIDO E INTERESES, CUENTA DE DEPOSITO: CUENTA UNICA DEL TESORO</t>
  </si>
  <si>
    <t>00099021001 DEPOSITO DE EFECTIVO, DEPOSITANTE: FRANCISCA FLORES LEDEZMA, CONCEPTO: POR PERCEPCION INDEVIDA DE HABERES DE MAGISTERIO, CUENTA DE DEPOSITO: CUENTA UNICA DEL TESORO</t>
  </si>
  <si>
    <t>00047297001 DEPOSITO DE EFECTIVO, DEPOSITANTE: JOSE LUIS QUISPE HUANCA, CONCEPTO: DEVOLUCION DE SALDOS NO EJECUTADOS, CUENTA DE DEPOSITO: CUENTA UNICA DEL TESORO</t>
  </si>
  <si>
    <t>00099021001 DEPOSITO DE EFECTIVO, DEPOSITANTE: JUAN JAIME ALZERRECA RISCO, CONCEPTO: DEVOLUCION APORTES, CUENTA DE DEPOSITO: CUENTA UNICA DEL TESORO</t>
  </si>
  <si>
    <t>00099021001 DEPOSITO DE EFECTIVO, DEPOSITANTE: YOSELIN AVERANGA LADINO, CONCEPTO: DEVOLUCION HABERES, CUENTA DE DEPOSITO: CUENTA UNICA DEL TESORO</t>
  </si>
  <si>
    <t>00099021001 DEPOSITO DE EFECTIVO, DEPOSITANTE: SONIA EUGENIA AGUILERA ALCON, CONCEPTO: DOBLE PECEPCION, CUENTA DE DEPOSITO: CUENTA UNICA DEL TESORO</t>
  </si>
  <si>
    <t>00099021001 DEPOSITO DE EFECTIVO, DEPOSITANTE: ADELIO DIEGO CHURA CHOQUE, CONCEPTO: REVERSION: SALDO 0,69 CTVS. AL DEPÓSITO DE FECHA LUNES 8 DE OCTUBRE DE 2018, CUENTA DE DEPOSITO: CUENTA UNICA DEL TESORO</t>
  </si>
  <si>
    <t>00099021001 DEPOSITO DE EFECTIVO, DEPOSITANTE: ENRRIQUE ORIHUELA RADA, CONCEPTO: DEVOLUCION DE  FONDOS, CUENTA DE DEPOSITO: CUENTA UNICA DEL TESORO</t>
  </si>
  <si>
    <t>00592012001 DEPOSITO DE EFECTIVO, DEPOSITANTE: JOSE LUIS MAMANI, CONCEPTO: EMISIVO ENTIDAD MIN. RELACIONES EXTERIORES - 2017 (ELIAS VIDAURRE ASUME 13%), CUENTA DE DEPOSITO: CUENTA UNICA DEL TESORO</t>
  </si>
  <si>
    <t>00592012001 DEPOSITO DE EFECTIVO, DEPOSITANTE: JOSE LUIS MAMANI, CONCEPTO: PAGO 1º CUOTA CHURNING GESTION 2017 - ELIAS VIDAURRE, CUENTA DE DEPOSITO: CUENTA UNICA DEL TESORO</t>
  </si>
  <si>
    <t>00592012001 DEPOSITO DE EFECTIVO, DEPOSITANTE: JOSE LUIS MAMANI, CONCEPTO: PAGO 2º CUOTA CHURNING GESTION 2017 - DIEGO TUSCO, CUENTA DE DEPOSITO: CUENTA UNICA DEL TESORO</t>
  </si>
  <si>
    <t>00099021001 DEPOSITO DE EFECTIVO, DEPOSITANTE: RC-10 GRAL  MERCADO, CONCEPTO: GASTO NO EJECUTADO DE LA PARTIDA PRODUCTOS METALICOS, CUENTA DE DEPOSITO: CUENTA UNICA DEL TESORO</t>
  </si>
  <si>
    <t>00526012001 DEPOSITO DE EFECTIVO, DEPOSITANTE: BOLIVIA TV, CONCEPTO: DEVOLUCION DE VIATICOS, CUENTA DE DEPOSITO: CUENTA UNICA DEL TESORO</t>
  </si>
  <si>
    <t>00132022002 DEPOSITO DE EFECTIVO, DEPOSITANTE: ISRAEL CONDORI, CONCEPTO: DEVOLUCION DE FONDOS NO UTILIZADOS, CUENTA DE DEPOSITO: CUENTA UNICA DEL TESORO</t>
  </si>
  <si>
    <t>00099021001 DEPOSITO DE EFECTIVO, DEPOSITANTE: FLORES CHAMBI JHEYDZEL, CONCEPTO: REVERSION PASAJES, CUENTA DE DEPOSITO: CUENTA UNICA DEL TESORO</t>
  </si>
  <si>
    <t>00047084202 DEPOSITO DE EFECTIVO, DEPOSITANTE: FATIMA LUZ PACHECO DOMINGUEZ, CONCEPTO: DEVOLUCION  IMPORTE OBSERVADO POR CONSULTORES DE LINEA GESTION 2017, CUENTA DE DEPOSITO: CUENTA UNICA DEL TESORO</t>
  </si>
  <si>
    <t>00099021001 DEP.DE CHEQ.AJENOS,RET.DE CAM.,CONCEPTO: DEP POR CONCEPTO DE MULTAS POR INCAPACIDAD DE CONTRATO DE PRESTACION DE SERV DE RECAUDACION Y TRIBUT,DEP.: SERVICIO DE IMPUESTOS NACIONALES</t>
  </si>
  <si>
    <t>00035031101 DEP.DE CHEQ.AJENOS,RET.DE CAM.,CONCEPTO: ALQUILER BLOQUE AMARILLO E1 PARA EL EVENTO LOS NOCHEROS,DEP.: UCPP , PROCEDENCIA: BANCO UNION S.A., CHEQUE: 1362, FECHA DE EMISION:02/10/2018</t>
  </si>
  <si>
    <t>00099021001 DEP.DE CHEQ.AJENOS,RET.DE CAM.,CONCEPTO: ERNESTO MARTIN QUINTANILLA SANCHEZ,DEP.: BANCO UNION  SA , PROCEDENCIA: BANCO UNION S.A., CHEQUE: 158207, FECHA DE EMISION:12/10/2018</t>
  </si>
  <si>
    <t>00315012004 DEP.DE CHEQ.AJENOS,RET.DE CAM.,CONCEPTO: DEVOLUCION POR PAGO DE MULTAS,DEP.: AUTORIDAD DE FISCALIZACION DE EMPRESAS , PROCEDENCIA: BANCO UNION S.A., CHEQUE: 664, FECHA DE EMISION:05/10/2018</t>
  </si>
  <si>
    <t>00099021001 DEP.DE CHEQ.AJENOS,RET.DE CAM.,CONCEPTO: EDITH LURGIA PANOZO SALAZAR,DEP.: BANCO UNION SA , PROCEDENCIA: BANCO UNION S.A., CHEQUE: 158206, FECHA DE EMISION:12/10/2018</t>
  </si>
  <si>
    <t>00099021001 DEP.DE CHEQ.AJENOS,RET.DE CAM.,CONCEPTO: FRACCION COMPLEMENTARIA MENSUAL,DEP.: FUTURO DE BOLIVIA S.A. , PROCEDENCIA: BANCO DE CREDITO DE BOLIVIA S.A., CHEQUE: 56087, FECHA DE EMISION:12/10/2018</t>
  </si>
  <si>
    <t>00513012004 DEP.DE CHEQ.AJENOS,RET.DE CAM.,CONCEPTO: DEVOLUCION DE IMPORTE PARA REVERSION,DEP.: YPFB , PROCEDENCIA: BANCO UNION S.A., CHEQUE: 1141, FECHA DE EMISION:08/10/2018</t>
  </si>
  <si>
    <t>00099021001 DEP.DE CHEQ.AJENOS,RET.DE CAM.,CONCEPTO: COMPENSACION MENSUAL DE COTIZACIONES,DEP.: FUTURO DE BOLIVIA S.A. AFP , PROCEDENCIA: BANCO DE CREDITO DE BOLIVIA S.A., CHEQUE: 56086, FECHA DE EMISION:12/10/2018</t>
  </si>
  <si>
    <t>00020011103 DEPOSITO DE EFECTIVO, DEPOSITANTE: CARLOS ECHALAR OLMOS, CONCEPTO: REVERSION POR GASTOS NO EJECUTADOS PARTIDA 32100 DEL PREV. 5791, CUENTA DE DEPOSITO: CUENTA UNICA DEL TESORO</t>
  </si>
  <si>
    <t>00020011103 DEPOSITO DE EFECTIVO, DEPOSITANTE: CARLOS ECHALAR OLMOS, CONCEPTO: REVERSION POR GASTOS NO EJECUTADOS PARTIDA 34110 DEL PREV. 5791, CUENTA DE DEPOSITO: CUENTA UNICA DEL TESORO</t>
  </si>
  <si>
    <t>00099021001 DEPOSITO DE EFECTIVO, DEPOSITANTE: PORFIRIO CONDORI SUPO, CONCEPTO: MOTIVO DEVOLUCION 1 DIA DE VIATICOS P/NO PRESENTAR INFORME, CUENTA DE DEPOSITO: CUENTA UNICA DEL TESORO</t>
  </si>
  <si>
    <t>00015011108 DEPOSITO DE EFECTIVO, DEPOSITANTE: MILDRED OLIVARES PALENQUE, CONCEPTO: DEVOLUCION DE FONDO REMANENTE, CUENTA DE DEPOSITO: CUENTA UNICA DEL TESORO</t>
  </si>
  <si>
    <t>00212012001 DEPOSITO DE EFECTIVO, DEPOSITANTE: INRA- DN - MOISES ERLAN PACO MAMANI, CONCEPTO: DEVOLUCION DE FONDOS EN AVANCE C-31 -1903/2018, CUENTA DE DEPOSITO: CUENTA UNICA DEL TESORO</t>
  </si>
  <si>
    <t>00526012001 DEPOSITO DE EFECTIVO, DEPOSITANTE: BOLIVIA TV - FREDDY ESPRELLA ROJAS, CONCEPTO: DEVOLUCION DE PASAJES, CUENTA DE DEPOSITO: CUENTA UNICA DEL TESORO</t>
  </si>
  <si>
    <t>00292012001 DEPOSITO DE EFECTIVO, DEPOSITANTE: EBER MAMANI, CONCEPTO: CONVENIO ENTRE VIAS BOLIVIA Y FEDERACION 1RO DE MAYO, CUENTA DE DEPOSITO: CUENTA UNICA DEL TESORO</t>
  </si>
  <si>
    <t>00099021001 DEPOSITO DE EFECTIVO, DEPOSITANTE: AJ- HENRY EDSON JALDIN VARGAS, CONCEPTO: DEVOLUCION DE CAMISA INSTITUCIONAL, CUENTA DE DEPOSITO: CUENTA UNICA DEL TESORO</t>
  </si>
  <si>
    <t>00099021001 DEPOSITO DE EFECTIVO, DEPOSITANTE: ALBINO GARCIA CHOQUE, CONCEPTO: DEVLUCION DOBLE PÉRCEPCION, CUENTA DE DEPOSITO: CUENTA UNICA DEL TESORO</t>
  </si>
  <si>
    <t>00099021001 DEPOSITO DE EFECTIVO, DEPOSITANTE: ARMADA BOLIVIANA, CONCEPTO: REVERSION POR PASAJES AL INTERIOR DEL PAIS, EN CUMPLIMIENTO A UNA COMISION DEL COMANDO GENERAL DE LA, CUENTA DE DEPOSITO: CUENTA UNICA DEL TESORO</t>
  </si>
  <si>
    <t>00099021001 DEPOSITO DE EFECTIVO, DEPOSITANTE: ARMADA BOLIVIANA, CONCEPTO: REVERSION POR PASAJES AL INTERIOR DEL PAIS,  EN CUMPLIMIENTO A UNA COMISION DEL COMANDO GENERAL DE L, CUENTA DE DEPOSITO: CUENTA UNICA DEL TESORO</t>
  </si>
  <si>
    <t>00099021001 DEP.DE CHEQ.AJENOS,RET.DE CAM.,CONCEPTO: DEVOLUCION DE RECURSOS PREV. 256/2018 (DA1),DEP.: ADEMAF MONICA VARGAS RUIZ , PROCEDENCIA: BANCO UNION S.A., CHEQUE: 1336, FECHA DE EMISION:12/10/2018</t>
  </si>
  <si>
    <t>00015011108 DEP.DE CHEQ.AJENOS,RET.DE CAM.,CONCEPTO: DEVOLUCION DE FONDOS,DEP.: MIN. GOBIERNO , PROCEDENCIA: BANCO UNION S.A., CHEQUE: 51181, FECHA DE EMISION:08/10/2018</t>
  </si>
  <si>
    <t>00015011108 DEP.DE CHEQ.AJENOS,RET.DE CAM.,CONCEPTO: DEVOLUCION DE FONDOS,DEP.: MIN. GOBIERNO , PROCEDENCIA: BANCO UNION S.A., CHEQUE: 51180, FECHA DE EMISION:08/10/2018</t>
  </si>
  <si>
    <t>00292012001 DEP.DE CHEQ.AJENOS,RET.DE CAM.,CONCEPTO: PAGO POR INCAPACIDAD TEMPORAL DEL PERSONAL DE VIAS BOLIVIA CORRESPONDIENTE MES DE JULIO 2018,DEP.: CAJA DE SALUD DE CAMINOS Y R.A.</t>
  </si>
  <si>
    <t>00292012001 DEP.DE CHEQ.AJENOS,RET.DE CAM.,CONCEPTO: POR INCAPACIDAD TEMPORAL DEL PERSONAL DE VIAS BOLIVIA CORRESPONDIENTE MES DE ABRIL 2018,DEP.: CAJA DE SALUD DE CAMINOS Y R.A. , PROCEDENCIA: BANCO UNION S.A., CHEQUE: 9725, FECHA DE EMISION:01/10/2018</t>
  </si>
  <si>
    <t>00292012001 DEP.DE CHEQ.AJENOS,RET.DE CAM.,CONCEPTO: POR INCAPACIDAD TEMPORAL DEL PERSONAL DE LA EMPRESA VIAS BOLIVIA CORRESPONDIENTE MES MARZO 2018,DEP.: CAJA DE SALUD DE CAMINOS Y R.A.</t>
  </si>
  <si>
    <t>00086031106 DEP.DE CHEQ.AJENOS,RET.DE CAM.,CONCEPTO: REVERSION DE  FONDOS,DEP.: SERNAP - REA , PROCEDENCIA: BANCO UNION S.A., CHEQUE: 3415, FECHA DE EMISION:10/10/2018</t>
  </si>
  <si>
    <t>00099021001 DEP.DE CHEQ.AJENOS,RET.DE CAM.,CONCEPTO: POR INCAPACIDAD TEMPORAL DEL PERSONAL DELA ABC CRRESPONDIENTE MES DE AGOSTO DE 2018,DEP.: CAJA DE SALUD DE CAMINOS Y R.A. , PROCEDENCIA: BANCO UNION S.A., CHEQUE: 9761, FECHA DE EMISION:05/10/2018</t>
  </si>
  <si>
    <t>00292012001 DEP.DE CHEQ.AJENOS,RET.DE CAM.,CONCEPTO: POR INCAPACIDAD TEMPORAL DEL PERSONAL VIAS BOLIVIA CORRESPONDIENTE MES DE JUNIO -2018,DEP.: CAJA DE SALUD DE CAMINOS , PROCEDENCIA: BANCO UNION S.A., CHEQUE: 9759, FECHA DE EMISION:05/10/2018</t>
  </si>
  <si>
    <t>00086031101 DEP.DE CHEQ.AJENOS,RET.DE CAM.,CONCEPTO: REVERSION DE  FONDOS,DEP.: SERNAP - ISIBORO , PROCEDENCIA: BANCO UNION S.A., CHEQUE: 998, FECHA DE EMISION:10/10/2018</t>
  </si>
  <si>
    <t>00099021001 DEPOSITO DE EFECTIVO, DEPOSITANTE: REYNALDO ZACONETA CABALLERO, CONCEPTO: DEVOLUCION DE FONDO NO UTILIZADO, CUENTA DE DEPOSITO: CUENTA UNICA DEL TESORO</t>
  </si>
  <si>
    <t>00099021001 DEPOSITO DE EFECTIVO, DEPOSITANTE: BLANCA PAMELA AGUDO ANTEZANA, CONCEPTO: DOBLE PERCEPCION, CUENTA DE DEPOSITO: CUENTA UNICA DEL TESORO</t>
  </si>
  <si>
    <t>00378012002 DEPOSITO DE EFECTIVO, DEPOSITANTE: SENATEX, CONCEPTO: DEVOLUCION DE FONDOS EN AVANCE NO EJECUTADO, CUENTA DE DEPOSITO: CUENTA UNICA DEL TESORO</t>
  </si>
  <si>
    <t>00099021001 DEPOSITO DE EFECTIVO, DEPOSITANTE: LUCY MARTINEZ GAMBOA, CONCEPTO: DEVOLUCION DE BENEFICIOS COLATERAL DE ASIGNACION AL CARGO, CUENTA DE DEPOSITO: CUENTA UNICA DEL TESORO</t>
  </si>
  <si>
    <t>00099021001 DEPOSITO DE EFECTIVO, DEPOSITANTE: POLICIA BOLIVIANA, CONCEPTO: DEVOLUCION DE CUENTAS POR PAGAR GESTIONES ANTERIORES, CUENTA DE DEPOSITO: CUENTA UNICA DEL TESORO</t>
  </si>
  <si>
    <t>00099021001 DEPOSITO DE EFECTIVO, DEPOSITANTE: IVAN SUAREZ MERCADO, CONCEPTO: REVERSION, CUENTA DE DEPOSITO: CUENTA UNICA DEL TESORO</t>
  </si>
  <si>
    <t>00099021001 DEPOSITO DE EFECTIVO, DEPOSITANTE: AIDA RUEGENBERG JEREZ, CONCEPTO: DOBLE PERCEPCION, CUENTA DE DEPOSITO: CUENTA UNICA DEL TESORO</t>
  </si>
  <si>
    <t>00099021001 DEPOSITO DE EFECTIVO, DEPOSITANTE: JUAN MAMANI PACO, CONCEPTO: PAGO DEVOLUCION EX MULTAS DUF - SIN, CUENTA DE DEPOSITO: CUENTA UNICA DEL TESORO</t>
  </si>
  <si>
    <t>00020031101 DEPOSITO DE EFECTIVO, DEPOSITANTE: DICOSE REVERSION CELESTINO ANTONIO NINA LARUTA, CONCEPTO: DICOSE EJERCITO REVERSION, CUENTA DE DEPOSITO: CUENTA UNICA DEL TESORO</t>
  </si>
  <si>
    <t>00099021001 DEPOSITO DE EFECTIVO, DEPOSITANTE: ENDE-EMPRESA NACIONAL DE ELECTRICIDAD, CONCEPTO: CUMPL-DS 3034 RENUMERACION MAX SEPTIEMBRE /2018 WILFREDO OVANDO ROJAS, CUENTA DE DEPOSITO: CUENTA UNICA DEL TESORO</t>
  </si>
  <si>
    <t>00099021001 DEPOSITO DE EFECTIVO, DEPOSITANTE: MARTHA FERNANDEZ PINAYA CI 677752OR, CONCEPTO: DEVOLUCION DE INCREMENTOS Y OTROS DEL MES DE ABRIL 2018, CUENTA DE DEPOSITO: CUENTA UNICA DEL TESORO</t>
  </si>
  <si>
    <t>00373024103 DEPOSITO DE EFECTIVO, DEPOSITANTE: EVARISTA SOTO DE RAMIREZ, CONCEPTO: POR EJECUCION DE RECURSOS FINANCIEROS FUERA DE VIGENCIA DE CONVENIO N° 003/2013, CUENTA DE DEPOSITO: CUENTA UNICA DEL TESORO</t>
  </si>
  <si>
    <t>00526012001 DEPOSITO DE EFECTIVO, DEPOSITANTE: PABLO GREGORIO SUXO C.-BOLIVIA TV, CONCEPTO: DEVOLUCION DE VIATICO, CUENTA DE DEPOSITO: CUENTA UNICA DEL TESORO</t>
  </si>
  <si>
    <t>00526012001 DEPOSITO DE EFECTIVO, DEPOSITANTE: JOSE LUIS MAMANI AQUISE-BOLIVIA TV, CONCEPTO: DEVOLUCION DE VIATICO, CUENTA DE DEPOSITO: CUENTA UNICA DEL TESORO</t>
  </si>
  <si>
    <t>00099021001 DEPOSITO DE EFECTIVO, DEPOSITANTE: VANIA PATRICIA USNAYO VILLALOBOS, CONCEPTO: REVERSION HABER MAYO 2018, CUENTA DE DEPOSITO: CUENTA UNICA DEL TESORO</t>
  </si>
  <si>
    <t>00099021001 DEPOSITO DE EFECTIVO, DEPOSITANTE: MARIA ISABEL CUSICANQUI GILES, CONCEPTO: DEVOLUCION HABERES SEPTIEMBRE 2018, CUENTA DE DEPOSITO: CUENTA UNICA DEL TESORO</t>
  </si>
  <si>
    <t>00020031101 DEPOSITO DE EFECTIVO, DEPOSITANTE: OMAR JUAN INTURIAS SAAVEDRA, CONCEPTO: REVERSION, CUENTA DE DEPOSITO: CUENTA UNICA DEL TESORO</t>
  </si>
  <si>
    <t>00526012001 DEPOSITO DE EFECTIVO, DEPOSITANTE: BOLIVIA  TV-JAVIER DORADO APARICIO, CONCEPTO: DEVOLUCION DE VIATICOS, CUENTA DE DEPOSITO: CUENTA UNICA DEL TESORO</t>
  </si>
  <si>
    <t>00099021001 DEP.DE CHEQ.AJENOS,RET.DE CAM.,CONCEPTO: DEVOLUCION DE RECURSOS,DEP.: AGENCIA NACIONAL DE HIDROCARBUROS , PROCEDENCIA: BANCO UNION S.A., CHEQUE: 5315, FECHA DE EMISION:11/10/2018</t>
  </si>
  <si>
    <t>00099021001 DEP.DE CHEQ.AJENOS,RET.DE CAM.,CONCEPTO: DEVOLUCION DE RECURSOS,DEP.: AGENCIA NACIONAL DE HIDROCARBUROS , PROCEDENCIA: BANCO UNION S.A., CHEQUE: 5314, FECHA DE EMISION:11/10/2018</t>
  </si>
  <si>
    <t>00099021001 DEP.DE CHEQ.AJENOS,RET.DE CAM.,CONCEPTO: DEVOLUCION DE RECURSOS,DEP.: AGENCIA NACIONAL DE HIDROCARBUROS , PROCEDENCIA: BANCO UNION S.A., CHEQUE: 5313, FECHA DE EMISION:11/10/2018</t>
  </si>
  <si>
    <t>00099021001 DEP.DE CHEQ.AJENOS,RET.DE CAM.,CONCEPTO: PAGO POR DESCUENTO MONTOS EXCEDENTES POR DOBLE PERCEPCION DE RECURSOS PUBLICOS,DEP.: CAJA NACIONAL DE SALUD , PROCEDENCIA: BANCO UNION S.A., CHEQUE: 38897, FECHA DE EMISION:16/10/2018</t>
  </si>
  <si>
    <t>00292012001 DEP.DE CHEQ.AJENOS,RET.DE CAM.,CONCEPTO: ANULACION DE FACTURAS TELECEL,DEP.: VIAS BOLIVIA , PROCEDENCIA: BANCO UNION S.A., CHEQUE: 3548, FECHA DE EMISION:05/10/2018</t>
  </si>
  <si>
    <t>00206012001 DEP.DE CHEQ.AJENOS,RET.DE CAM.,CONCEPTO: DEP DE OTROS INGRESOS GESTION 2017,DEP.: INSTITUTO NACIONAL DE ESTADISTICA , PROCEDENCIA: BANCO UNION S.A., CHEQUE: 1500, FECHA DE EMISION:08/10/2018</t>
  </si>
  <si>
    <t>00206012001 DEP.DE CHEQ.AJENOS,RET.DE CAM.,CONCEPTO: DEP DE OTROS INGRESOS GESTION 2017,DEP.: INSTITUTO NACIONAL DE ESTADISTICA , PROCEDENCIA: BANCO UNION S.A., CHEQUE: 4816, FECHA DE EMISION:08/10/2018</t>
  </si>
  <si>
    <t>00099021001 DEP.DE CHEQ.AJENOS,RET.DE CAM.,CONCEPTO: PAGO INCAPACIDADES TEMPORALES (REEMBOLSO) MINISTERIO DE ECONOMIA FINANZAS PUBLICAS,DEP.: CAJA NACIONAL DE SALUD , PROCEDENCIA: BANCO UNION S.A., CHEQUE: 16790, FECHA DE EMISION:16/10/2018</t>
  </si>
  <si>
    <t>00099021001 DEP.DE CHEQ.AJENOS,RET.DE CAM.,CONCEPTO: PAGO INCAPACIDADES TEMPORALES (REEMBOLSO) MINISTERIO DE ECONOMIA FINANZAS PUBLICAS,DEP.: CAJA NACIONAL DE SALUD , PROCEDENCIA: BANCO UNION S.A., CHEQUE: 16791, FECHA DE EMISION:16/10/2018</t>
  </si>
  <si>
    <t>00099021001 DEP.DE CHEQ.AJENOS,RET.DE CAM.,CONCEPTO: REVERSION DE FONDOS,DEP.: SERNAP - AMBORO , PROCEDENCIA: BANCO UNION S.A., CHEQUE: 1198, FECHA DE EMISION:01/10/2018</t>
  </si>
  <si>
    <t>00266022001 DEPOSITO DE EFECTIVO, DEPOSITANTE: INES DEL ROSARIO CLAVEL SALCEDO, CONCEPTO: DEVOLUCION DE REFRIGERIO, CUENTA DE DEPOSITO: CUENTA UNICA DEL TESORO</t>
  </si>
  <si>
    <t>00266022001 DEPOSITO DE EFECTIVO, DEPOSITANTE: LAURA BEATRIZ MACHACA LARICO, CONCEPTO: DEVOLUCION DE REFRIGERIO, CUENTA DE DEPOSITO: CUENTA UNICA DEL TESORO</t>
  </si>
  <si>
    <t>00099021001 DEPOSITO DE EFECTIVO, DEPOSITANTE: VERONICA JANETH MAMANI CUSSI, CONCEPTO: DEVOLUCION DE BONO AL CARGO, CUENTA DE DEPOSITO: CUENTA UNICA DEL TESORO</t>
  </si>
  <si>
    <t>00099021001 DEPOSITO DE EFECTIVO, DEPOSITANTE: GREGORIO MARISCAL QUENTA, CONCEPTO: DEVOLUCION PARA REVERSION (DESCUENTOS), CUENTA DE DEPOSITO: CUENTA UNICA DEL TESORO</t>
  </si>
  <si>
    <t>00099021001 DEPOSITO DE EFECTIVO, DEPOSITANTE: GREGORIO MARISCAL QUENTA, CONCEPTO: DEVOLUCION PARA REVERSION, CUENTA DE DEPOSITO: CUENTA UNICA DEL TESORO</t>
  </si>
  <si>
    <t>00099021001 DEPOSITO DE EFECTIVO, DEPOSITANTE: MARIA ALEJANDRA LOYOLA ZAMBRANA, CONCEPTO: DEVOLUCION DE VIATICOS, CUENTA DE DEPOSITO: CUENTA UNICA DEL TESORO</t>
  </si>
  <si>
    <t>00099021001 DEPOSITO DE EFECTIVO, DEPOSITANTE: OSCAR ORLANDO PADILLA  APAZA, CONCEPTO: DEVOLUCION DE  FONDOS NO EJECUTADOS MINISTERIO DE OBRAS PUBLICAS SERVICIOS Y VIVIENDA, CUENTA DE DEPOSITO: CUENTA UNICA DEL TESORO</t>
  </si>
  <si>
    <t>00378012002 DEPOSITO DE EFECTIVO, DEPOSITANTE: ADHEMAR LEONARDO GARZOFINO URIA, CONCEPTO: DEVOLUCION PREVENTIVO N° 555, CUENTA DE DEPOSITO: CUENTA UNICA DEL TESORO</t>
  </si>
  <si>
    <t>00099021001 DEPOSITO DE EFECTIVO, DEPOSITANTE: PABLO CHAVEZ LLUYTO, CONCEPTO: DEVOLUCION DEL BENEFICIO COLATERAL DE ASIGNACION AL CARGO, CUENTA DE DEPOSITO: CUENTA UNICA DEL TESORO</t>
  </si>
  <si>
    <t>00099021001 DEPOSITO DE EFECTIVO, DEPOSITANTE: SERGIO ADALID MERLO SANHEZ, CONCEPTO: REVERSION DE PASAJES, CUENTA DE DEPOSITO: CUENTA UNICA DEL TESORO</t>
  </si>
  <si>
    <t>00266022001 DEPOSITO DE EFECTIVO, DEPOSITANTE: JENNY VICTORIA OLIVARES ALVAREZ, CONCEPTO: DEVOLUCION DE REFRIGERIO DIRECCION DISTRITAL DE EDUCACION LA PAZ-2 MES AGOSTO, CUENTA DE DEPOSITO: CUENTA UNICA DEL TESORO</t>
  </si>
  <si>
    <t>00099021001 DEPOSITO DE EFECTIVO, DEPOSITANTE: IVANOV GUERRA ALCOBA, CONCEPTO: PREVENTIVO N° 1941, CUENTA DE DEPOSITO: CUENTA UNICA DEL TESORO</t>
  </si>
  <si>
    <t>00593012001 DEP.DE CHEQ.AJENOS,RET.DE CAM.,CONCEPTO: VENTA DE TOP (EXPORTACION),DEP.: EMPRESA ESTATAL YACANA , PROCEDENCIA: BANCO UNION S.A., CHEQUE: 262, FECHA DE EMISION:17/10/2018</t>
  </si>
  <si>
    <t>00593012001 DEP.DE CHEQ.AJENOS,RET.DE CAM.,CONCEPTO: VENTA DE TOP (EXPORTACION),DEP.: EMPRESA ESTATAL YACANA , PROCEDENCIA: BANCO UNION S.A., CHEQUE: 259, FECHA DE EMISION:17/10/2018</t>
  </si>
  <si>
    <t>00593012001 DEP.DE CHEQ.AJENOS,RET.DE CAM.,CONCEPTO: VENTA DE TOP (EXPORTACION),DEP.: EMPRESA ESTATAL YACANA , PROCEDENCIA: BANCO UNION S.A., CHEQUE: 261, FECHA DE EMISION:17/10/2018</t>
  </si>
  <si>
    <t>00593012001 DEP.DE CHEQ.AJENOS,RET.DE CAM.,CONCEPTO: VENTA DE TOP (EXPORTACION),DEP.: EMPRESA ESTATAL YACANA , PROCEDENCIA: BANCO UNION S.A., CHEQUE: 263, FECHA DE EMISION:17/10/2018</t>
  </si>
  <si>
    <t>00593012001 DEP.DE CHEQ.AJENOS,RET.DE CAM.,CONCEPTO: VENTA DE TOP (EXPORTACION),DEP.: EMPRESA ESTATAL YACANA , PROCEDENCIA: BANCO UNION S.A., CHEQUE: 265, FECHA DE EMISION:17/10/2018</t>
  </si>
  <si>
    <t>00593012001 DEP.DE CHEQ.AJENOS,RET.DE CAM.,CONCEPTO: VENTA DE TOP (EXPORTACION),DEP.: EMPRESA ESTATAL YACANA , PROCEDENCIA: BANCO UNION S.A., CHEQUE: 256, FECHA DE EMISION:17/10/2018</t>
  </si>
  <si>
    <t>00593012001 DEP.DE CHEQ.AJENOS,RET.DE CAM.,CONCEPTO: VENTA DE TOP (EXPORTACION),DEP.: EMPRESA ESTATAL YACANA , PROCEDENCIA: BANCO UNION S.A., CHEQUE: 260, FECHA DE EMISION:17/10/2018</t>
  </si>
  <si>
    <t>00099021001 DEP.DE CHEQ.AJENOS,RET.DE CAM.,CONCEPTO: REMBOLSO SUBSIDIO INCAPACIDAD TEMPORAL,DEP.: CONTRALORIA GENERAL DEL ESTADO , PROCEDENCIA: BANCO NACIONAL DE BOLIVIA S.A., CHEQUE: 6888925, FECHA DE EMISION:04/10/2018</t>
  </si>
  <si>
    <t>00099021001 DEP.DE CHEQ.AJENOS,RET.DE CAM.,CONCEPTO: REMBOLSO DE SUBSIDIO INCAPACIDAD TEMPORAL,DEP.: CONTRALORIA GENERAL DEL ESTADO , PROCEDENCIA: BANCO UNION S.A., CHEQUE: 5862, FECHA DE EMISION:08/10/2018</t>
  </si>
  <si>
    <t>00099021001 DEP.DE CHEQ.AJENOS,RET.DE CAM.,CONCEPTO: FLORES BAPTISTA EDWIN,DEP.: BANCO UNION S.A. , PROCEDENCIA: BANCO UNION S.A., CHEQUE: 158210, FECHA DE EMISION:17/10/2018</t>
  </si>
  <si>
    <t>00099021001 DEP.DE CHEQ.AJENOS,RET.DE CAM.,CONCEPTO: DEV POR INF/UA/CIR/N° 001/2015 USO DE TEL FIJA MOVIL Y TARJETA PREPAGO GESTION 2006 ESTHER CARMONA,DEP.: CAMARA DE SENADORES , PROCEDENCIA: BANCO UNION S.A., CHEQUE: 7109, FECHA DE EMISION:17/10/2018</t>
  </si>
  <si>
    <t>00099021001 DEPOSITO DE EFECTIVO, DEPOSITANTE: JHONNY REYNALDO VEGA GARECA, CONCEPTO: DEVOLUCION BENEFICIO COLATERAL DE ASIGNACION AL CARGO, CUENTA DE DEPOSITO: CUENTA UNICA DEL TESORO</t>
  </si>
  <si>
    <t>00099021001 DEPOSITO DE EFECTIVO, DEPOSITANTE: LAUREANA QUISPE VDA DE CANAVIRI, CONCEPTO: COBRO INDEBIDO DE OCTUBRE 2018, CUENTA DE DEPOSITO: CUENTA UNICA DEL TESORO</t>
  </si>
  <si>
    <t>00020031101 DEPOSITO DE EFECTIVO, DEPOSITANTE: MIGUEL BALDELOMAR GARECA RODRIGUEZ, CONCEPTO: REVERSION VIATICOS ITINERARIO ( COCHABAMBA - LA PAZ- COCHABAMBA ), CUENTA DE DEPOSITO: CUENTA UNICA DEL TESORO</t>
  </si>
  <si>
    <t>00070011102 DEPOSITO DE EFECTIVO, DEPOSITANTE: ELOYSA OPONTE JUSTINIANO, CONCEPTO: DEVOLUCION FONDOS CARGO RENDIR, CUENTA DE DEPOSITO: CUENTA UNICA DEL TESORO</t>
  </si>
  <si>
    <t>00099021001 DEPOSITO DE EFECTIVO, DEPOSITANTE: MARCO ANTONIO GUARACHI VALERIANO, CONCEPTO: DEVOLUCION DE BONO AL CARGO, CUENTA DE DEPOSITO: CUENTA UNICA DEL TESORO</t>
  </si>
  <si>
    <t>00099021001 DEPOSITO DE EFECTIVO, DEPOSITANTE: ALBERTO QUISPE CHARCA, CONCEPTO: DEVOLUCION DE BONO  AL CARGO, CUENTA DE DEPOSITO: CUENTA UNICA DEL TESORO</t>
  </si>
  <si>
    <t>00099021001 DEPOSITO DE EFECTIVO, DEPOSITANTE: LEOPOLDO PEREZ PAÑUNI, CONCEPTO: REVERSION, CUENTA DE DEPOSITO: CUENTA UNICA DEL TESORO</t>
  </si>
  <si>
    <t>00099021001 DEPOSITO DE EFECTIVO, DEPOSITANTE: GUERY RICHARD JALDIN PASTOR, CONCEPTO: DEVOLUCION DE VIATICOS, CUENTA DE DEPOSITO: CUENTA UNICA DEL TESORO</t>
  </si>
  <si>
    <t>00099021001 DEPOSITO DE EFECTIVO, DEPOSITANTE: TCNL. DEMA MARCO A. CHOQUEHUANCA MARIN, CONCEPTO: DEVOLUCION DE VIATICOS, CUENTA DE DEPOSITO: CUENTA UNICA DEL TESORO</t>
  </si>
  <si>
    <t>00266022001 DEPOSITO DE EFECTIVO, DEPOSITANTE: DIRECCION DPTAL DE EDUCACION LA PAZ, CONCEPTO: DEVOLUCION, CUENTA DE DEPOSITO: CUENTA UNICA DEL TESORO</t>
  </si>
  <si>
    <t>00099021001 DEPOSITO DE EFECTIVO, DEPOSITANTE: BERNA MAMANI PORCO, CONCEPTO: RECUP. EXTRAJUDICIAL DE DAÑO ECONOMICO NOTA DE RECUPERACION MPD UAI N°068/2018, CUENTA DE DEPOSITO: CUENTA UNICA DEL TESORO</t>
  </si>
  <si>
    <t>00253014307 DEPOSITO DE EFECTIVO, DEPOSITANTE: RODY MARCELO QUISPE QUISPE, CONCEPTO: DEVOLUCION SALDO DE FONDOS DE AVANCE, CUENTA DE DEPOSITO: CUENTA UNICA DEL TESORO</t>
  </si>
  <si>
    <t>00099021001 DEPOSITO DE EFECTIVO, DEPOSITANTE: CARLA CAMACHO QUIROGA, CONCEPTO: DEVOLUCION COSTO PASAJES LA PAZ - SUCRE - LA PAZ, CUENTA DE DEPOSITO: CUENTA UNICA DEL TESORO</t>
  </si>
  <si>
    <t>00099021001 DEPOSITO DE EFECTIVO, DEPOSITANTE: OSCAR ORLANDO PADILLA APAZA, CONCEPTO: DEVOLUCION DE FONDOS NO EJECUTADOS, MINISTERIO DE OBRAS PUBLICAS, SERVICIOS Y VIVIENDA, CUENTA DE DEPOSITO: CUENTA UNICA DEL TESORO</t>
  </si>
  <si>
    <t>00099021001 DEPOSITO DE EFECTIVO, DEPOSITANTE: MINISTERIO PUBLICO, CONCEPTO: DEVOLUCION DE FONDOS ASIGANDOS PARA LA FERIA INST SANTA CRUZ POR ABOG FREDY GUZMAN, CUENTA DE DEPOSITO: CUENTA UNICA DEL TESORO</t>
  </si>
  <si>
    <t>00099021001 DEP.DE CHEQ.AJENOS,RET.DE CAM.,CONCEPTO: EJECUCION BOLETAS,DEP.: JOSE CERVANTES , PROCEDENCIA: BANCO UNION S.A., CHEQUE: 83, FECHA DE EMISION:28/09/2018</t>
  </si>
  <si>
    <t>00287104324 DEP.DE CHEQ.AJENOS,RET.DE CAM.,CONCEPTO: REVERSION PARCIAL C-31 N° 395 DA - 9,DEP.: FPS - OF. CENTRAL , PROCEDENCIA: BANCO UNION S.A., CHEQUE: 173, FECHA DE EMISION:17/10/2018</t>
  </si>
  <si>
    <t>00099021001 DEP.DE CHEQ.AJENOS,RET.DE CAM.,CONCEPTO: VIRUEZ DE CHAVEZ NEISA,DEP.: BANCO UNION S.A. , PROCEDENCIA: BANCO UNION S.A., CHEQUE: 158211, FECHA DE EMISION:18/10/2018</t>
  </si>
  <si>
    <t>00099021001 DEP.DE CHEQ.AJENOS,RET.DE CAM.,CONCEPTO: CHARCAS RAMOS MARLENE ROSA,DEP.: BANCO UNION S.A. , PROCEDENCIA: BANCO UNION S.A., CHEQUE: 158212, FECHA DE EMISION:18/10/2018</t>
  </si>
  <si>
    <t>00221012001 DEP.DE CHEQ.AJENOS,RET.DE CAM.,CONCEPTO: DEVOLUCION POR EXTRAVIO BOLETAS DE PEAJE ABRIL/18 UAF/INF/543/18,DEP.: SENARECOM , PROCEDENCIA: BANCO UNION S.A., CHEQUE: 1333, FECHA DE EMISION:17/10/2018</t>
  </si>
  <si>
    <t>00046021109 DEP.DE CHEQ.AJENOS,RET.DE CAM.,CONCEPTO: REVERSION DE FONDOS,DEP.: MINISTERIO DE SALUD , PROCEDENCIA: BANCO UNION S.A., CHEQUE: 1849, FECHA DE EMISION:09/10/2018</t>
  </si>
  <si>
    <t>00099021001 DEP.DE CHEQ.AJENOS,RET.DE CAM.,CONCEPTO: FINANCIAMIENTO DEL INCENTIVO A LA PERMANENCIA ESCOLAR"BONO JUANCITO PINTO" GESTION 2018,DEP.: COFADENA , PROCEDENCIA: BANCO UNION S.A., CHEQUE: 9293, FECHA DE EMISION:16/10/2018</t>
  </si>
  <si>
    <t>00099021001 DEPOSITO DE EFECTIVO, DEPOSITANTE: NANY BALBOA QUENTA, CONCEPTO: DEVOLUCION DE BENEFICIO COLATERAL DE ASIGNACION AL CARGO, CUENTA DE DEPOSITO: CUENTA UNICA DEL TESORO</t>
  </si>
  <si>
    <t>00099021001 DEPOSITO DE EFECTIVO, DEPOSITANTE: RENE TEOFILO SAAVEDRA GALLADO, CONCEPTO: DEVOLUCION DE VIATICOS CORRESPONDIENTE A LA GESTION 2014 DEL SR. ALVARO GARCIA LINERA, CUENTA DE DEPOSITO: CUENTA UNICA DEL TESORO</t>
  </si>
  <si>
    <t>00099021001 DEPOSITO DE EFECTIVO, DEPOSITANTE: RENE TEOFILO SAAVEDRA GALLARDO, CONCEPTO: DEVOLUCION POR CONCEPTO DE HOSPEDAJE DE LA SEÑORA ADRIANA PAOLA OMONTE TAMES DEL PERIODO 2014, CUENTA DE DEPOSITO: CUENTA UNICA DEL TESORO</t>
  </si>
  <si>
    <t>00099021001 DEPOSITO DE EFECTIVO, DEPOSITANTE: WALTER GUIDO JIMENEZ PAXI, CONCEPTO: DEVOLUCION POR DESEMBOLSO BS. 1,00 EN DEMASIA, CUENTA DE DEPOSITO: CUENTA UNICA DEL TESORO</t>
  </si>
  <si>
    <t>00099021001 DEPOSITO DE EFECTIVO, DEPOSITANTE: ROSARIO GALVEZ MONRROY, CONCEPTO: PAGO POR USO DE TELEFONIA  ANH, CUENTA DE DEPOSITO: CUENTA UNICA DEL TESORO</t>
  </si>
  <si>
    <t>00526012001 DEPOSITO DE EFECTIVO, DEPOSITANTE: BOLIVIA TV SERGIO REVOLLO, CONCEPTO: DEVOLUCION DE PASAJES, CUENTA DE DEPOSITO: CUENTA UNICA DEL TESORO</t>
  </si>
  <si>
    <t>00046034201 DEPOSITO DE EFECTIVO, DEPOSITANTE: MAURICIO  QUIROGA ALARCON, CONCEPTO: SALDO C-31 N 759, CUENTA DE DEPOSITO: CUENTA UNICA DEL TESORO</t>
  </si>
  <si>
    <t>00099021001 DEPOSITO DE EFECTIVO, DEPOSITANTE: ARMANDO MARTIN ARAMAYO FERNANDEZ, CONCEPTO: DEVOLUCION DE BONO, CUENTA DE DEPOSITO: CUENTA UNICA DEL TESORO</t>
  </si>
  <si>
    <t>00099021001 DEPOSITO DE EFECTIVO, DEPOSITANTE: RODRIGO CONDE PACHECO, CONCEPTO: DEVOLUCION DEL BENEFICIO COLATERAL DE ASIGNACION A CARGO, CUENTA DE DEPOSITO: CUENTA UNICA DEL TESORO</t>
  </si>
  <si>
    <t>00099021001 DEPOSITO DE EFECTIVO, DEPOSITANTE: POLICIA BOLIVIANA-ERICK ALDO AVENDAÑO LARREA, CONCEPTO: DEVOLUCION COLATERAL DE ASIGNACION AL CARGO, CUENTA DE DEPOSITO: CUENTA UNICA DEL TESORO</t>
  </si>
  <si>
    <t>00016018001 DEPOSITO DE EFECTIVO, DEPOSITANTE: NOEMY CARLO MORALES, CONCEPTO: DEVOLUCION A CUENTA, CUENTA DE DEPOSITO: CUENTA UNICA DEL TESORO</t>
  </si>
  <si>
    <t>00099021001 DEPOSITO DE EFECTIVO, DEPOSITANTE: FABIO MICHAEL PEÑALOZA TORRICO, CONCEPTO: DEVOLUCION DE BONO, CUENTA DE DEPOSITO: CUENTA UNICA DEL TESORO</t>
  </si>
  <si>
    <t>00099021001 DEPOSITO DE EFECTIVO, DEPOSITANTE: JUANA LUZ ZELADA CI. 2634133LP, CONCEPTO: DEVOLUCION DEL BENEFICIO COLATERAL DE ASIGNACION AL CARGO, CUENTA DE DEPOSITO: CUENTA UNICA DEL TESORO</t>
  </si>
  <si>
    <t>00234014202 DEPOSITO DE EFECTIVO, DEPOSITANTE: JUAN JOSE COLQUE LEAÑO, CONCEPTO: DEVOLUCION AL C-31 1562/2017 SEGUN INF SGM-UAI-CI N° 001/2018, CUENTA DE DEPOSITO: CUENTA UNICA DEL TESORO</t>
  </si>
  <si>
    <t>00099021001 DEPOSITO DE EFECTIVO, DEPOSITANTE: MARLEN ROCIO AGUILAR CONTRERAS, CONCEPTO: CONTRATO DE COMPRA VENTA DE GANADO BOVINO A PLAZOS C/ RESERVA DE PROPIEDAD C/ PABLO AVILA BRAVO, CUENTA DE DEPOSITO: CUENTA UNICA DEL TESORO</t>
  </si>
  <si>
    <t>00099021001 DEPOSITO DE EFECTIVO, DEPOSITANTE: MARLEN ROCIO AGUILAR CONTRERAS, CONCEPTO: CONTRATO COMPRA VENTA GANADO BOVINO A PLAZOS C/ RESERVA DE PROPIEDAD C/ OMAR VACA Y ALEX FERRIER, CUENTA DE DEPOSITO: CUENTA UNICA DEL TESORO</t>
  </si>
  <si>
    <t>00099021001 DEPOSITO DE EFECTIVO, DEPOSITANTE: PEDRO RUBEN PERALTA LUNA, CONCEPTO: DEVOLUCION DE BONO AL CARGO, CUENTA DE DEPOSITO: CUENTA UNICA DEL TESORO</t>
  </si>
  <si>
    <t>00660072001 DEP.DE CHEQ.AJENOS,RET.DE CAM.,CONCEPTO: CUENTAS POR COBRAR DE CAJA CHICA DE LA GESTION 2013 BENI,DEP.: ORGANO JUDICIAL , PROCEDENCIA: BANCO UNION S.A., CHEQUE: 2089, FECHA DE EMISION:17/10/2018</t>
  </si>
  <si>
    <t>00099021001 DEP.DE CHEQ.AJENOS,RET.DE CAM.,CONCEPTO: REMBOLSO POR CODESUR POR PAGO DE ENERGIA ELECTRICA,DEP.: MINISTERIO DE DEPORTES , PROCEDENCIA: BANCO UNION S.A., CHEQUE: 1718, FECHA DE EMISION:19/10/2018</t>
  </si>
  <si>
    <t>00035031101 DEP.DE CHEQ.AJENOS,RET.DE CAM.,CONCEPTO: ALQUILER AUDITORIO ILLIMANI EVENTO " GRADUACION  C.B.A. ",DEP.: UNIDAD DE COORDINACION DE PROGRAMAS Y PROYECTOS , PROCEDENCIA: BANCO UNION S.A., CHEQUE: 1365, FECHA DE EMISION:11/10/2018</t>
  </si>
  <si>
    <t>00099021001 DEP.DE CHEQ.AJENOS,RET.DE CAM.,CONCEPTO: SALVATIERRA DURAN ROBERT,DEP.: BANCO UNION SA , PROCEDENCIA: BANCO UNION S.A., CHEQUE: 158215, FECHA DE EMISION:19/10/2018</t>
  </si>
  <si>
    <t>00513012004 DEP.DE CHEQ.AJENOS,RET.DE CAM.,CONCEPTO: DEVOLUCION DE FONDOS PARA REVERSION,DEP.: YPFB , PROCEDENCIA: BANCO UNION S.A., CHEQUE: 1146, FECHA DE EMISION:17/10/2018</t>
  </si>
  <si>
    <t>00099021001 DEP.DE CHEQ.AJENOS,RET.DE CAM.,CONCEPTO: CUIZA ROMANO ALEX ELEUTERIO,DEP.: BANCO UNION SA , PROCEDENCIA: BANCO UNION S.A., CHEQUE: 158213, FECHA DE EMISION:19/10/2018</t>
  </si>
  <si>
    <t>00513012004 DEP.DE CHEQ.AJENOS,RET.DE CAM.,CONCEPTO: DEVOLUCION DE FONDOS PARA REVERSION,DEP.: YPFB , PROCEDENCIA: BANCO UNION S.A., CHEQUE: 1147, FECHA DE EMISION:17/10/2018</t>
  </si>
  <si>
    <t>00099021001 DEPOSITO DE EFECTIVO, DEPOSITANTE: VICEMINISTERIO DE CIENCIA Y TECNOLOGIA, CONCEPTO: DEVOLUCION DE PASAJES INTERDEPARTAMENTALES, CUENTA DE DEPOSITO: CUENTA UNICA DEL TESORO</t>
  </si>
  <si>
    <t>00099021001 DEPOSITO DE EFECTIVO, DEPOSITANTE: VCYT-ME, CONCEPTO: DEVOLUCION DE TASAS DE AEROPUERTO, CUENTA DE DEPOSITO: CUENTA UNICA DEL TESORO</t>
  </si>
  <si>
    <t>00099021001 DEPOSITO DE EFECTIVO, DEPOSITANTE: VCYT-ME, CONCEPTO: DEVOLUCION DE PASAJES INTERPROVINCIALES, CUENTA DE DEPOSITO: CUENTA UNICA DEL TESORO</t>
  </si>
  <si>
    <t>00099021001 DEPOSITO DE EFECTIVO, DEPOSITANTE: PILLCO GUTIERREZ FRANK REYNALDO CI. 5746082LP, CONCEPTO: DEVOLUCION DE SUELDO, CUENTA DE DEPOSITO: CUENTA UNICA DEL TESORO</t>
  </si>
  <si>
    <t>00086088704 DEPOSITO DE EFECTIVO, DEPOSITANTE: UNIDAD DESCONCENTRADA SUSTENTAR, CONCEPTO: DEVOLUCION DE FONDOS EN AVANCE PARTIDA 22300 FLETES Y ALMACENAMIENTO, CUENTA DE DEPOSITO: CUENTA UNICA DEL TESORO</t>
  </si>
  <si>
    <t>00086088704 DEPOSITO DE EFECTIVO, DEPOSITANTE: UNIDAD DESCONCENTRADA SUSTENTAR, CONCEPTO: DEVOLUCION DE FONDOS EN AVANCE PARTIDA 34110 COMBUSTIBLE Y LUBRICANTE PARA CONSUMO, CUENTA DE DEPOSITO: CUENTA UNICA DEL TESORO</t>
  </si>
  <si>
    <t>00099021001 DEPOSITO DE EFECTIVO, DEPOSITANTE: LUIS ALBERTO GOMEZ JIMENEZ, CONCEPTO: DEVOLUCION DE VIATICOS, CUENTA DE DEPOSITO: CUENTA UNICA DEL TESORO</t>
  </si>
  <si>
    <t>00099021001 DEPOSITO DE EFECTIVO, DEPOSITANTE: SECKO GONZALES HUGO CI 3682597, CONCEPTO: DEVOLUCION DE PAGO EXCEDENTE DEL SALARIO MAYOR AL DEL PRESIDENTE SEPTIEMBRE2018, CUENTA DE DEPOSITO: CUENTA UNICA DEL TESORO</t>
  </si>
  <si>
    <t>00099021001 DEPOSITO DE EFECTIVO, DEPOSITANTE: CALANI YERGO JUAN FERNANDO CI 7919385, CONCEPTO: REVERSION PASAJES, CUENTA DE DEPOSITO: CUENTA UNICA DEL TESORO</t>
  </si>
  <si>
    <t>00099021001 DEPOSITO DE EFECTIVO, DEPOSITANTE: AYAVIRI BUSTAMANTE ROBERTO CI 6480261 CB, CONCEPTO: REVERSION PASAJES, CUENTA DE DEPOSITO: CUENTA UNICA DEL TESORO</t>
  </si>
  <si>
    <t>00099021001 DEPOSITO DE EFECTIVO, DEPOSITANTE: MINISTERIO DE SALUD, CONCEPTO: REVERSION DE FONDOS, CUENTA DE DEPOSITO: CUENTA UNICA DEL TESORO</t>
  </si>
  <si>
    <t>00099021001 DEPOSITO DE EFECTIVO, DEPOSITANTE: CLAUDIA LIZETH MAMANI PAREDES, CONCEPTO: DEVOLUCION DE BONO A CARGO, CUENTA DE DEPOSITO: CUENTA UNICA DEL TESORO</t>
  </si>
  <si>
    <t>00099021001 DEPOSITO DE EFECTIVO, DEPOSITANTE: RONALD M. MOLLERICONA ARISMENDI CI 6952245 LP, CONCEPTO: CONCEPTO : BENEFICIO DE ASISGNACION AL CARGO, CUENTA DE DEPOSITO: CUENTA UNICA DEL TESORO</t>
  </si>
  <si>
    <t>00512012001 DEPOSITO DE EFECTIVO, DEPOSITANTE: ENZO ASTURIZAGA VALDIVIA, CONCEPTO: DEVOLUCION DE FONDOS A RENDIR, CUENTA DE DEPOSITO: CUENTA UNICA DEL TESORO</t>
  </si>
  <si>
    <t>00099021001 DEPOSITO DE EFECTIVO, DEPOSITANTE: VIDAL ALBERTO CHUQUIMIA SAAVEDRA, CONCEPTO: DEVOLUCION DE REFRIGERIOS, CUENTA DE DEPOSITO: CUENTA UNICA DEL TESORO</t>
  </si>
  <si>
    <t>00099021001 DEPOSITO DE EFECTIVO, DEPOSITANTE: JESUS RUBEN TORDOYA IBAÑEZ, CONCEPTO: SOBRANTE DE FONDOS EN AVANCE, CUENTA DE DEPOSITO: CUENTA UNICA DEL TESORO</t>
  </si>
  <si>
    <t>00099021001 DEPOSITO DE EFECTIVO, DEPOSITANTE: CLAUDIA LIZETH MAMANI PAREDES, CONCEPTO: DEVOLUCION DE BONO, CUENTA DE DEPOSITO: CUENTA UNICA DEL TESORO</t>
  </si>
  <si>
    <t>00099021001 DEPOSITO DE EFECTIVO, DEPOSITANTE: DIRECCION NACIONAL ADMINISTRATIVO, CONCEPTO: DESCARGO POR BONO, CUENTA DE DEPOSITO: CUENTA UNICA DEL TESORO</t>
  </si>
  <si>
    <t>00099021001 DEPOSITO DE EFECTIVO, DEPOSITANTE: CHRISTIAN MENCIA QUIROGA, CONCEPTO: DEVOLUCION DE VIATICOS A LA VICEPRESIDENCIA DEL ESTADO, CUENTA DE DEPOSITO: CUENTA UNICA DEL TESORO</t>
  </si>
  <si>
    <t>00099021001 DEPOSITO DE EFECTIVO, DEPOSITANTE: NORAH TEREZA BOHORQUEZ ANCIETA - SENASIR, CONCEPTO: DEVOLUCION, CUENTA DE DEPOSITO: CUENTA UNICA DEL TESORO</t>
  </si>
  <si>
    <t>00099021001 DEPOSITO DE EFECTIVO, DEPOSITANTE: EZEQUIEL DAVID HUANCA CATUNTA, CONCEPTO: DEVOLUCION DEL BENEFICIO COLATERAL DE ASIGNACION AL CARGO, CUENTA DE DEPOSITO: CUENTA UNICA DEL TESORO</t>
  </si>
  <si>
    <t>00099021001 DEPOSITO DE EFECTIVO, DEPOSITANTE: NORKA MEJIA PAREDES, CONCEPTO: DEVOLUCION SEGUN INFORME MG-UAI Nº 03/2018, OBS 2.3.7 OBSERVACIONES EN DESCARGO DE TELEFONIA, RECOME, CUENTA DE DEPOSITO: CUENTA UNICA DEL TESORO</t>
  </si>
  <si>
    <t>00099021001 DEPOSITO DE EFECTIVO, DEPOSITANTE: SR. ADALIO FERNANDO CONDE MANCILLA, CONCEPTO: DEVOLUCION DEL BENEFICIO COLATERAL DE ASIGNACION AL CARGO, CUENTA DE DEPOSITO: CUENTA UNICA DEL TESORO</t>
  </si>
  <si>
    <t>00099021001 DEPOSITO DE EFECTIVO, DEPOSITANTE: VLADIMIR FREDDY LARREA CHAVEZ, CONCEPTO: DEVOLUCION VIATICO EXCEDENTE DE LA VICEPRESIDENCIA, CUENTA DE DEPOSITO: CUENTA UNICA DEL TESORO</t>
  </si>
  <si>
    <t>00099021001 DEP.DE CHEQ.AJENOS,RET.DE CAM.,CONCEPTO: MARTINEZ FLORES JHOVANNA LESLY,DEP.: BANCO UNION S.A. , PROCEDENCIA: BANCO UNION S.A., CHEQUE: 158217, FECHA DE EMISION:22/10/2018</t>
  </si>
  <si>
    <t>00099024113 DEP.DE CHEQ.AJENOS,RET.DE CAM.,CONCEPTO: DEVOLUCION DE RECURSOS NO EJECUTADOS DE LA GESTION 2017,DEP.: GOBIERNO AUTONOMO MUNICIPAL DE PUNA , PROCEDENCIA: BANCO UNION S.A., CHEQUE: 5301, FECHA DE EMISION:19/10/2018</t>
  </si>
  <si>
    <t>00099021001 DEP.DE CHEQ.AJENOS,RET.DE CAM.,CONCEPTO: DEPÓSITO BAJAS TEMPORALES MES JULIO 2018,DEP.: UNIDAD DE INVESTIGACIONES FINANCIERAS - U.I.F. , PROCEDENCIA: BANCO UNION S.A., CHEQUE: 29176, FECHA DE EMISION:15/10/2018</t>
  </si>
  <si>
    <t>00099021001 DEP.DE CHEQ.AJENOS,RET.DE CAM.,CONCEPTO: PAGO DE REEMBOLSO POR BAJAS MEDICAS JULIO 2018,DEP.: CAJA DE SALUD DE LA BANCA PRIVADA , PROCEDENCIA: BANCO NACIONAL DE BOLIVIA S.A., CHEQUE: 7083959, FECHA DE EMISION:28/09/2018</t>
  </si>
  <si>
    <t>00099021001 DEP.DE CHEQ.AJENOS,RET.DE CAM.,CONCEPTO: MIN. COMUNICACION - DEVOL. INCAPACIDAD TEMP - JULIO/2018,DEP.: CAJA PETROLERA DE SALUD , PROCEDENCIA: BANCO UNION S.A., CHEQUE: 14149, FECHA DE EMISION:22/10/2018</t>
  </si>
  <si>
    <t>00099021001 DEP.DE CHEQ.AJENOS,RET.DE CAM.,CONCEPTO: H.C. DIPUTADOS - DEVOL. INCAPACIDAD TEMP. - JULIO/2018,DEP.: CAJA PETROLERA DE SALUD , PROCEDENCIA: BANCO UNION S.A., CHEQUE: 14146, FECHA DE EMISION:22/10/2018</t>
  </si>
  <si>
    <t>00099021001 DEP.DE CHEQ.AJENOS,RET.DE CAM.,CONCEPTO: PAGO POR REEMBOLSO DE BAJAS MEDICAS MES JUNIO 2018,DEP.: CAJA DE SALUD DE LA BANCA PRIVADA , PROCEDENCIA: BANCO NACIONAL DE BOLIVIA S.A., CHEQUE: 7083744, FECHA DE EMISION:19/10/2018</t>
  </si>
  <si>
    <t>00155012001 DEP.DE CHEQ.AJENOS,RET.DE CAM.,CONCEPTO: DIRECCION NOTARIADO PLURINACIONAL - DEVOL INCAP. TEMP. JULIO/2018,DEP.: CAJA PETROLERA DE SALUD , PROCEDENCIA: BANCO UNION S.A., CHEQUE: 14147, FECHA DE EMISION:22/10/2018</t>
  </si>
  <si>
    <t>00099021001 DEP.DE CHEQ.AJENOS,RET.DE CAM.,CONCEPTO: CONTROL DE EMPRESAS  - DEVOL INCAPACIDAD TEMP JULIO/2018,DEP.: CAJA PETROLERA DE SALUD , PROCEDENCIA: BANCO UNION S.A., CHEQUE: 14145, FECHA DE EMISION:22/10/2018</t>
  </si>
  <si>
    <t>00099021001 DEP.DE CHEQ.AJENOS,RET.DE CAM.,CONCEPTO: A.G.E.T.I.C. - DEVOL INACAPACIDAD TEMP JULIO/2018,DEP.: CAJA PETROLERA DE SALUD , PROCEDENCIA: BANCO UNION S.A., CHEQUE: 14143, FECHA DE EMISION:22/10/2018</t>
  </si>
  <si>
    <t>00597012001 DEP.DE CHEQ.AJENOS,RET.DE CAM.,CONCEPTO: Y.L.B. - DEVOL. INCAPACIDAD TEMP JULIO/2018,DEP.: CAJA PETROLERA DE SALUD , PROCEDENCIA: BANCO UNION S.A., CHEQUE: 14166, FECHA DE EMISION:22/10/2018</t>
  </si>
  <si>
    <t>00099021001 DEP.DE CHEQ.AJENOS,RET.DE CAM.,CONCEPTO: AUT. IMPUGNACION TRIBUTARIO - DEVOL INCAPACIDAD TEMP JULIO/2018,DEP.: CAJA PETROLERA DE SALUD , PROCEDENCIA: BANCO UNION S.A., CHEQUE: 14144, FECHA DE EMISION:22/10/2018</t>
  </si>
  <si>
    <t>00099021001 DEPOSITO DE EFECTIVO, DEPOSITANTE: ROY  ANGEL FLORES FLORES, CONCEPTO: DEVOLUCION DEL MES DE JUNIO 2018, CUENTA DE DEPOSITO: CUENTA UNICA DEL TESORO</t>
  </si>
  <si>
    <t>00099021001 DEPOSITO DE EFECTIVO, DEPOSITANTE: CLAUDIA ANDREA HERBAS SILES, CONCEPTO: DEVOLUCION DE PAGO DE VIATICOS, CUENTA DE DEPOSITO: CUENTA UNICA DEL TESORO</t>
  </si>
  <si>
    <t>00015024201 DEPOSITO DE EFECTIVO, DEPOSITANTE: UNIVIDA S.A. SEGUROS Y REASEGUROS PERSONALES, CONCEPTO: DEVOLUCION DE SALDO EN PAGO EN DEMACIA POR VENTA DE SOAT INSTITUCION POLICIA BOLIVIANA, CUENTA DE DEPOSITO: CUENTA UNICA DEL TESORO</t>
  </si>
  <si>
    <t>00099021001 DEPOSITO DE EFECTIVO, DEPOSITANTE: FRANZ WILFREDO MARISCAL SAUCEDO, CONCEPTO: DEVOLUCION DE BONO AL CARGO, CUENTA DE DEPOSITO: CUENTA UNICA DEL TESORO</t>
  </si>
  <si>
    <t>00099021001 DEPOSITO DE EFECTIVO, DEPOSITANTE: JOSE EDUARDO FLORES MAMANI, CONCEPTO: DEVOLUCION DE VIATICOS, CUENTA DE DEPOSITO: CUENTA UNICA DEL TESORO</t>
  </si>
  <si>
    <t>00373024105 DEPOSITO DE EFECTIVO, DEPOSITANTE: ANACLETO ULURI LUQUE, CONCEPTO: DEVOLUCION DE FONDOS DE PROYECTO, CUENTA DE DEPOSITO: CUENTA UNICA DEL TESORO</t>
  </si>
  <si>
    <t>00099021001 DEPOSITO DE EFECTIVO, DEPOSITANTE: EJERCITO DE BOLIVIA, CONCEPTO: REVERSION DE PASAJE, VIATICOS Y ALIMENTACION PSI - FORO DEL GAS AÑO 2017 SR. JUAN C. LUPE MARTINEZ, CUENTA DE DEPOSITO: CUENTA UNICA DEL TESORO</t>
  </si>
  <si>
    <t>00597019202 DEPOSITO DE EFECTIVO, DEPOSITANTE: CHINA CAMC ENGINEERING CO. LTD.BOLIVIA BRANCH, CONCEPTO: REEMBOLSO DE FACTURA 15398 DEL 17 DE OCTUBRE DE 2016, CUENTA DE DEPOSITO: CUENTA UNICA DEL TESORO</t>
  </si>
  <si>
    <t>00020011103 DEPOSITO DE EFECTIVO, DEPOSITANTE: INSTITUTO GEOGRAFICO MILITAR, CONCEPTO: REVERSION GASTOS NO EJECUTADOS PARTIDA 81300 DEL PREV 7859, CUENTA DE DEPOSITO: CUENTA UNICA DEL TESORO</t>
  </si>
  <si>
    <t>00099021001 DEPOSITO DE EFECTIVO, DEPOSITANTE: POLICIA BOLIVIANA, CONCEPTO: DEVOLUCION DE BONO A CARGO, CUENTA DE DEPOSITO: CUENTA UNICA DEL TESORO</t>
  </si>
  <si>
    <t>00099021001 DEPOSITO DE EFECTIVO, DEPOSITANTE: FARUK DOSSERICH R MIN DE EDUCACION, CONCEPTO: DEVOLUCION CARGO A CUENTA ESTIPENDIOS 4TA ETAPA DE LA 8VA OCEPB DELEGACION TARIJA, CUENTA DE DEPOSITO: CUENTA UNICA DEL TESORO</t>
  </si>
  <si>
    <t>00099021001 DEPOSITO DE EFECTIVO, DEPOSITANTE: FARUK DOSSERICH R MIN DE EDUCACION, CONCEPTO: DEVOLUCION CARGO A CUENTA PASAJES INTERPROVINCIAL 4TA ETAPA DE LA 8VA OCEPB DELEGACION TARIJA, CUENTA DE DEPOSITO: CUENTA UNICA DEL TESORO</t>
  </si>
  <si>
    <t>00099021001 DEPOSITO DE EFECTIVO, DEPOSITANTE: FARUK DOSSERICH R MIN DE EDUCACION, CONCEPTO: DEVOLUCION CARGO A CUENTA PASAJES INTERDEPARTAMENTAL 4TA ETAPA DE LA 8VA OCEPB DELEGACION TARIJA, CUENTA DE DEPOSITO: CUENTA UNICA DEL TESORO</t>
  </si>
  <si>
    <t>00526012001 DEPOSITO DE EFECTIVO, DEPOSITANTE: BOLIVIA  TV- JUAN CARLOS RADA, CONCEPTO: DEVOLUCION DE PASAJES - BOLIVIA  TV, CUENTA DE DEPOSITO: CUENTA UNICA DEL TESORO</t>
  </si>
  <si>
    <t>00099021001 DEPOSITO DE EFECTIVO, DEPOSITANTE: MAURICIO CESPEDES MIN DE EDUCACION, CONCEPTO: DEVOLUCION SALDO CARGO A CUENTA ESTIPENDIOS ETAPA FINAL 8VA OCEPB, CUENTA DE DEPOSITO: CUENTA UNICA DEL TESORO</t>
  </si>
  <si>
    <t>00099021001 DEPOSITO DE EFECTIVO, DEPOSITANTE: MAURICIO CESPEDES MIN DE EDUCACION, CONCEPTO: DEVOLUCION SALDO CARGO A CUENTA PASAJES INTERPROVINCIALES ETAPA FINAL 8VA OCEPB, CUENTA DE DEPOSITO: CUENTA UNICA DEL TESORO</t>
  </si>
  <si>
    <t>00099021001 DEPOSITO DE EFECTIVO, DEPOSITANTE: JIMMY ANDIA YAPURA, CONCEPTO: DEVOLUCION DE VIATICOS, CUENTA DE DEPOSITO: CUENTA UNICA DEL TESORO</t>
  </si>
  <si>
    <t>00099021001 DEPOSITO DE EFECTIVO, DEPOSITANTE: RIDER ONTIVEROS CORRALES, CONCEPTO: DEVOLUCION DE VIATICOS, CUENTA DE DEPOSITO: CUENTA UNICA DEL TESORO</t>
  </si>
  <si>
    <t>00099021001 DEPOSITO DE EFECTIVO, DEPOSITANTE: RUITER SIGFRIDO DEL CASTILLO RODRIGUEZ, CONCEPTO: DEVOLUCION DE VIATICOS, CUENTA DE DEPOSITO: CUENTA UNICA DEL TESORO</t>
  </si>
  <si>
    <t>00099021001 DEPOSITO DE EFECTIVO, DEPOSITANTE: JUAN CARLOS LUPE MARTINEZ, CONCEPTO: REVERSION DE PASAJES VIATICOS Y ALIMENTACION PSI-FORO DE GAS AÑO 2017, CUENTA DE DEPOSITO: CUENTA UNICA DEL TESORO</t>
  </si>
  <si>
    <t>00035011105 DEP.DE CHEQ.AJENOS,RET.DE CAM.,CONCEPTO: REEMBOLSO DE SUBSIDIOS POR INCAPACIDAD TEMPORAL CAS- MEFP AGOSTO /18,DEP.: CAJA BANCARIA ESTATAL , PROCEDENCIA: BANCO UNION S.A., CHEQUE: 29172, FECHA DE EMISION:15/10/2018</t>
  </si>
  <si>
    <t>00099021001 DEP.DE CHEQ.AJENOS,RET.DE CAM.,CONCEPTO: REEMBOLSO DE SUBSIDIOS POR INCAPACIDAD TEMPORAL AGOSTO /18,DEP.: CAJA BANCARIA ESTATAL , PROCEDENCIA: BANCO UNION S.A., CHEQUE: 29171, FECHA DE EMISION:15/10/2018</t>
  </si>
  <si>
    <t>00670012002 DEP.DE CHEQ.AJENOS,RET.DE CAM.,CONCEPTO: DEVOLUCION DE PASAJES Y VIATICOS DE BERNARDA SANABRIA Y CESAR LORA,DEP.: TRIBUNAL SUPREMO ELECTORAL , PROCEDENCIA: BANCO UNION S.A., CHEQUE: 10504, FECHA DE EMISION:19/10/2018</t>
  </si>
  <si>
    <t>00099021001 DEP.DE CHEQ.AJENOS,RET.DE CAM.,CONCEPTO: DEVOLUCION DE RECURSOS PROY. PRODUCCION Y RENOV. CULTIVARES DE CITRICOS COMUNIDAD MOCORI YANACACHI,DEP.: GOBIERNO AUTONOMO MUNICIPAL DE YANACACHI</t>
  </si>
  <si>
    <t>00526012001 DEPOSITO DE EFECTIVO, DEPOSITANTE: BOLIVIA  TV- JORGE ROBERTO PAREDES PEREZ, CONCEPTO: DEVOLUCION DE PASAJES BOLIVIA  TV, CUENTA DE DEPOSITO: CUENTA UNICA DEL TESORO</t>
  </si>
  <si>
    <t>00526012001 DEPOSITO DE EFECTIVO, DEPOSITANTE: BOLIVIA  TV- BORIS LUIS CARTAGENA  F, CONCEPTO: DEVOLUCION  DE PASAJE  BOLIVIA  TV, CUENTA DE DEPOSITO: CUENTA UNICA DEL TESORO</t>
  </si>
  <si>
    <t>00526012001 DEPOSITO DE EFECTIVO, DEPOSITANTE: EDGAR GONZALO QUENALLATA YUJRA - BOLIVIA TV, CONCEPTO: DEVOLUCION DE PASAJE BOLIVIA TV, CUENTA DE DEPOSITO: CUENTA UNICA DEL TESORO</t>
  </si>
  <si>
    <t>00099021001 DEPOSITO DE EFECTIVO, DEPOSITANTE: BETCEVA VALDIVIA FLORES CI 7307831 OR, CONCEPTO: DEVOLUCION DE BONO A CARGO, CUENTA DE DEPOSITO: CUENTA UNICA DEL TESORO</t>
  </si>
  <si>
    <t>00099021001 DEPOSITO DE EFECTIVO, DEPOSITANTE: ANGEL FLORES MAMANI, CONCEPTO: DEVOLUCION DE VIATICOS, CUENTA DE DEPOSITO: CUENTA UNICA DEL TESORO</t>
  </si>
  <si>
    <t>00099021001 DEPOSITO DE EFECTIVO, DEPOSITANTE: ANTONIO JESUS SORIA APAZA, CONCEPTO: DEVOLUCION DEL BENEFICIO COLATERAL DE ASIGNACON AL CARGO, CUENTA DE DEPOSITO: CUENTA UNICA DEL TESORO</t>
  </si>
  <si>
    <t>00099021001 DEPOSITO DE EFECTIVO, DEPOSITANTE: JUAN CARLOS CHURA MOLLINEDO, CONCEPTO: REVERSION DE PASAJES POR FORO DEL GAS GESTION 2017 P- 6548, CUENTA DE DEPOSITO: CUENTA UNICA DEL TESORO</t>
  </si>
  <si>
    <t>00526012001 DEPOSITO DE EFECTIVO, DEPOSITANTE: BOLIVIA TV DANIEL TICONA MAMANI, CONCEPTO: DEVOLUCION DE PASAJES, CUENTA DE DEPOSITO: CUENTA UNICA DEL TESORO</t>
  </si>
  <si>
    <t>00099021001 DEPOSITO DE EFECTIVO, DEPOSITANTE: ALEJANDRO CONDORI LIPA, CONCEPTO: REVERSION DE PASAJES, CUENTA DE DEPOSITO: CUENTA UNICA DEL TESORO</t>
  </si>
  <si>
    <t>00099021001 DEPOSITO DE EFECTIVO, DEPOSITANTE: ANA LARA MIN EDUCACION, CONCEPTO: DEVOLUCION SALDO VIATICOS COMITE ETAPA FINAL 8VA OCEPB, CUENTA DE DEPOSITO: CUENTA UNICA DEL TESORO</t>
  </si>
  <si>
    <t>00099021001 DEPOSITO DE EFECTIVO, DEPOSITANTE: ANA LARA MIN EDUCACION, CONCEPTO: DEVOLUCION SALDO PASAJES TERRESTRES COMITES ETAPA FINAL 8VA OCEPB, CUENTA DE DEPOSITO: CUENTA UNICA DEL TESORO</t>
  </si>
  <si>
    <t>00020051101 DEPOSITO DE EFECTIVO, DEPOSITANTE: EDWIN PATRICIO QUISPE BLANCO, CONCEPTO: DEVOLUCION SALDO TRAMITE PAGO MULTA PROTOCOLIZACION DE MINUTA DE TRANSFERENCIA, CUENTA DE DEPOSITO: CUENTA UNICA DEL TESORO</t>
  </si>
  <si>
    <t>00099021001 DEPOSITO DE EFECTIVO, DEPOSITANTE: RODRIGO FACUNDO  TAPIA  BENITO, CONCEPTO: REVERSION PASAJES, CUENTA DE DEPOSITO: CUENTA UNICA DEL TESORO</t>
  </si>
  <si>
    <t>00099021001 DEPOSITO DE EFECTIVO, DEPOSITANTE: MINISTERIO PUBLICO IDIF, CONCEPTO: DEVOLUCION DE PORCENTAJE DE PAGO A LA EMPRESA CESSA, CUENTA DE DEPOSITO: CUENTA UNICA DEL TESORO</t>
  </si>
  <si>
    <t>00099021001 DEPOSITO DE EFECTIVO, DEPOSITANTE: JUAN CARLOS QUISPE MAMANI FFAA, CONCEPTO: PASAJES, CUENTA DE DEPOSITO: CUENTA UNICA DEL TESORO</t>
  </si>
  <si>
    <t>00099021001 DEPOSITO DE EFECTIVO, DEPOSITANTE: CIRILO RAMOS COILA, CONCEPTO: DEVOLUCION POR DOBLE PERCEPCION, CUENTA DE DEPOSITO: CUENTA UNICA DEL TESORO</t>
  </si>
  <si>
    <t>00099021001 DEPOSITO DE EFECTIVO, DEPOSITANTE: CECILIA MOLINA CANEDO, CONCEPTO: SALDO PAGO DE TASAS AEROPORTUARIAS DELEGACION DE PANDO 8VA OCEPB, CUENTA DE DEPOSITO: CUENTA UNICA DEL TESORO</t>
  </si>
  <si>
    <t>00099021001 DEPOSITO DE EFECTIVO, DEPOSITANTE: CECILIA MOLINA CANEDO, CONCEPTO: SALDO PAGO ESTIPENDIOS DELEGACION DE PANDO 8VA OCEPB, CUENTA DE DEPOSITO: CUENTA UNICA DEL TESORO</t>
  </si>
  <si>
    <t>00099021001 DEPOSITO DE EFECTIVO, DEPOSITANTE: REGIMIENTO BULLAIN JAIME ZAMBRANA DAZA, CONCEPTO: REVERSION SERVICIOS BASICOS SEPTIEMBRE 2018, CUENTA DE DEPOSITO: CUENTA UNICA DEL TESORO</t>
  </si>
  <si>
    <t>00099021001 DEPOSITO DE EFECTIVO, DEPOSITANTE: MARIA DANIELLE LILIANA PAZ ARAUCO CI. 3350172, CONCEPTO: DEVOLUCION DE VIATICO, CUENTA DE DEPOSITO: CUENTA UNICA DEL TESORO</t>
  </si>
  <si>
    <t>00099021001 DEPOSITO DE EFECTIVO, DEPOSITANTE: CARMEN WILLMA CABALLERO MENDOZA - PROFOCOM, CONCEPTO: REVERSION, CUENTA DE DEPOSITO: CUENTA UNICA DEL TESORO</t>
  </si>
  <si>
    <t>00016018001 DEPOSITO DE EFECTIVO, DEPOSITANTE: XIMENA CACERES ORTIZ, CONCEPTO: DEVOLUCION CARGO A CUENTA, CUENTA DE DEPOSITO: CUENTA UNICA DEL TESORO</t>
  </si>
  <si>
    <t>00099021001 DEPOSITO DE EFECTIVO, DEPOSITANTE: MAURICIO CESPEDES MIN EDUCACION, CONCEPTO: DEVOLUCION SALDO TRANSPORTE INTERDEPARTAMENTAL ETAPA FINAL 8VA OCEPB, CUENTA DE DEPOSITO: CUENTA UNICA DEL TESORO</t>
  </si>
  <si>
    <t>00099021001 DEPOSITO DE EFECTIVO, DEPOSITANTE: RUBY  LENA  PORTUGAL POMA, CONCEPTO: DEVOLUCION DE VIATICOS EN DEMASIA, CUENTA DE DEPOSITO: CUENTA UNICA DEL TESORO</t>
  </si>
  <si>
    <t>00099021001 DEPOSITO DE EFECTIVO, DEPOSITANTE: SOF. KEPLER ORELLANA BUSTAMANTE, CONCEPTO: DEVOLUCION VIATICO EN EXCESO, CUENTA DE DEPOSITO: CUENTA UNICA DEL TESORO</t>
  </si>
  <si>
    <t>00099021001 DEPOSITO DE EFECTIVO, DEPOSITANTE: MARINA MARTHA QUISBERT QUISBERT, CONCEPTO: REVERSION DE BOLETA DE HABER MENSUAL, CUENTA DE DEPOSITO: CUENTA UNICA DEL TESORO</t>
  </si>
  <si>
    <t>00373024103 DEPOSITO DE EFECTIVO, DEPOSITANTE: RUBEN SANCHEZ VALLE, CONCEPTO: SALDO NO EJECUTADO PROY MEJORAMIENTO DE  ACTIVIDAD GANADERA BOVINA PALCOMA ALTA COD CSTU-01-02-70359, CUENTA DE DEPOSITO: CUENTA UNICA DEL TESORO</t>
  </si>
  <si>
    <t>00099021001 DEPOSITO DE EFECTIVO, DEPOSITANTE: LEONARDO GIOVANNI CORONEL BUSTILLOS, CONCEPTO: DEVOLUCION DE VIATICOS, CUENTA DE DEPOSITO: CUENTA UNICA DEL TESORO</t>
  </si>
  <si>
    <t>00580012001 DEP.DE CHEQ.AJENOS,RET.DE CAM.,CONCEPTO: REVERSION PLANILLA DE HABERES MES DE MAYO 2018 JUAN CARLOS MONTEVILLA,DEP.: DEPOSITOS ADUANEROS BOLIVIANOS , PROCEDENCIA: BANCO UNION S.A., CHEQUE: 7890, FECHA DE EMISION:22/10/2018</t>
  </si>
  <si>
    <t>00580012001 DEP.DE CHEQ.AJENOS,RET.DE CAM.,CONCEPTO: REVERSION PLANILLA DE HABERES MES DE JUNIO 2018 RUDY MENDOZA,DEP.: DEPOSITOS ADUANEROS BOLIVIANOS , PROCEDENCIA: BANCO UNION S.A., CHEQUE: 7888, FECHA DE EMISION:22/10/2018</t>
  </si>
  <si>
    <t>00580012001 DEP.DE CHEQ.AJENOS,RET.DE CAM.,CONCEPTO: REVERSION PLANILLA DE HABERES MES DE MAYO 2018 RUDY MENDOZA,DEP.: DEPOSITOS ADUANEROS BOLIVIANOS , PROCEDENCIA: BANCO UNION S.A., CHEQUE: 7887, FECHA DE EMISION:22/10/2018</t>
  </si>
  <si>
    <t>00221012001 DEP.DE CHEQ.AJENOS,RET.DE CAM.,CONCEPTO: DEVOLUCION EXTRAVIO BOLETAS DE PEAJE,DEP.: SENARECOM , PROCEDENCIA: BANCO UNION S.A., CHEQUE: 1334, FECHA DE EMISION:22/10/2018</t>
  </si>
  <si>
    <t>00099021001 DEP.DE CHEQ.AJENOS,RET.DE CAM.,CONCEPTO: SIERRA  ALIAGA ROLANDO,DEP.: BANCO UNION S.A. , PROCEDENCIA: BANCO UNION S.A., CHEQUE: 158218, FECHA DE EMISION:24/10/2018</t>
  </si>
  <si>
    <t>00580012001 DEP.DE CHEQ.AJENOS,RET.DE CAM.,CONCEPTO: REVERSION DE PLANILLA DE HABERES MES DE JUNIO 2018 JUAN CARLOS MONTIVILLA,DEP.: DEPOSITOS ADUANEROS BOLIVIANOS , PROCEDENCIA: BANCO UNION S.A., CHEQUE: 7891, FECHA DE EMISION:22/10/2018</t>
  </si>
  <si>
    <t>00099021001 DEPOSITO DE EFECTIVO, DEPOSITANTE: GUTIERREZ SIMON PATRICIO, CONCEPTO: EXCESO HABERES PERCIBIDOS SEPTIEMBRE 2018, CUENTA DE DEPOSITO: CUENTA UNICA DEL TESORO</t>
  </si>
  <si>
    <t>00099021001 DEPOSITO DE EFECTIVO, DEPOSITANTE: MIN DE SALUD- DR. BENIGNO WILSON SALINAS MALLEA, CONCEPTO: DEVOLUCION  ALA CUENTA UNICA DEL ESTADO, CUENTA DE DEPOSITO: CUENTA UNICA DEL TESORO</t>
  </si>
  <si>
    <t>00526012001 DEPOSITO DE EFECTIVO, DEPOSITANTE: ALEXANDRO SARSURI FLORES - BOLIVIA TV, CONCEPTO: DEVOLUCION VIATICOS VIAJE A CURAHUARA DE CARANGAS, CUENTA DE DEPOSITO: CUENTA UNICA DEL TESORO</t>
  </si>
  <si>
    <t>00099021001 DEPOSITO DE EFECTIVO, DEPOSITANTE: CECILIA MOLINA CANEDO, CONCEPTO: DEVOLUCION DE SALDO POR PAGO DE PASAJES INTERPROVINCIALES DELEGACION DE PANDO 8VA. OCEPB, CUENTA DE DEPOSITO: CUENTA UNICA DEL TESORO</t>
  </si>
  <si>
    <t>00099021001 DEPOSITO DE EFECTIVO, DEPOSITANTE: CARLA A. MONTAÑO R., CONCEPTO: DEVOLUCION DE FONDOS, CUENTA DE DEPOSITO: CUENTA UNICA DEL TESORO</t>
  </si>
  <si>
    <t>00526012001 DEPOSITO DE EFECTIVO, DEPOSITANTE: JUAN JOSE JIMENEZ TICONA (BOLIVIA TV), CONCEPTO: DEVOLUCION SALDO DE PASAJES BOLIVIA TV, CUENTA DE DEPOSITO: CUENTA UNICA DEL TESORO</t>
  </si>
  <si>
    <t>00512012001 DEPOSITO DE EFECTIVO, DEPOSITANTE: ENZO G. ASTURIZAGA VALDIVIA A.A.S.A.N.A., CONCEPTO: DEVOLUCION DE FONDOS PASAJES TERRESTRES, CUENTA DE DEPOSITO: CUENTA UNICA DEL TESORO</t>
  </si>
  <si>
    <t>00020011103 DEPOSITO DE EFECTIVO, DEPOSITANTE: EDSON VICTOR OCHOA GIRONDA, CONCEPTO: REVERSION DE VIATICOS PREVENTIVO 8024/18, CUENTA DE DEPOSITO: CUENTA UNICA DEL TESORO</t>
  </si>
  <si>
    <t>00099021001 DEPOSITO DE EFECTIVO, DEPOSITANTE: MARY LIZ SALVATIERRA FLORES, CONCEPTO: REVERSION POR DESEMBOLSO PAGO AGUA OCT/17 RI-17 INDEPENDENCIA, CUENTA DE DEPOSITO: CUENTA UNICA DEL TESORO</t>
  </si>
  <si>
    <t>00099021001 DEP.DE CHEQ.AJENOS,RET.DE CAM.,CONCEPTO: CHAIRA LOPEZ SISSA JHANETH,DEP.: BANCO UNION S.A. , PROCEDENCIA: BANCO UNION S.A., CHEQUE: 158220, FECHA DE EMISION:25/10/2018</t>
  </si>
  <si>
    <t>00099021001 DEP.DE CHEQ.AJENOS,RET.DE CAM.,CONCEPTO: TRIBUNAL CONSTITUCIONAL - DEVOL INCAP TEMP-JULIO/2018,DEP.: CAJA PETROLERA DE SALUD SUCRE , PROCEDENCIA: BANCO UNION S.A., CHEQUE: 18787, FECHA DE EMISION:19/10/2018</t>
  </si>
  <si>
    <t>00047247001 DEP.DE CHEQ.AJENOS,RET.DE CAM.,CONCEPTO: DEVOLUCION ASOCIACION SEMILLA DE PAPA AGROSEP HITO 3 PREVENTIVO N° 1049 ( 2016 ),DEP.: PROYECTO DE ALIANZAS RURALES , PROCEDENCIA: BANCO UNION S.A., CHEQUE: 576, FECHA DE EMISION:22/10/2018</t>
  </si>
  <si>
    <t>00099021001 DEP.DE CHEQ.AJENOS,RET.DE CAM.,CONCEPTO: DEVOLUCION DE PASAJES  AEREOS NACIONALES CORRESPONDIENTE A LA LINEA AEREA TAM GESTION 2017,DEP.: VICEPRESIDENCIA DEL ESTADO PLURINACIONAL</t>
  </si>
  <si>
    <t>00099021001 DEP.DE CHEQ.AJENOS,RET.DE CAM.,CONCEPTO: DEVOLUCION DE RECURSOS POR PASAJES INTERNACIONALES NO UTILIZADOS RUSIA BOLTUR-LUFTHANSA GESTION 2017,DEP.: VICEPRESIDENCIA DEL ESTADO PLURINACIONAL</t>
  </si>
  <si>
    <t>00099021001 DEP.DE CHEQ.AJENOS,RET.DE CAM.,CONCEPTO: DEVOLUCION DE VIATICOS POR INCUMPLIMIENTO   PRESTACION DE INFORME DE VIAJE SRA. KURMI SOTO  -2018,DEP.: VICEPRESIDENCIA DEL ESTADO PLURINACIONAL</t>
  </si>
  <si>
    <t>00099021001 DEP.DE CHEQ.AJENOS,RET.DE CAM.,CONCEPTO: DEPÓSITO POR LA EJECUCION DE LA GARANTIA DE CUMPLIMIENTO DE CONTRATO DE LA EMP. ELEVOLUTION,DEP.: AGENCIA DE INFRAESTRUCTURA EN SALUD Y EQUIP.MED.</t>
  </si>
  <si>
    <t>00099021001 DEP.DE CHEQ.AJENOS,RET.DE CAM.,CONCEPTO: DEVOLUCION DE VIATICOS POR IMCUMPLIMIENTO EN LA PRESENTACION DE INFORME DE VIAJE SRA LIEN  RIOS-2018,DEP.: VICEPRESIDENCIA DEL ESTADO PLURINACIONAL</t>
  </si>
  <si>
    <t>00099021001 DEP.DE CHEQ.AJENOS,RET.DE CAM.,CONCEPTO: DEVOLUCION POR CONSUMO DE TELEFONIA MOVIL CORRESPONDIENTE A LA SRTA. ESTEFANE VASQUEZ -2016,DEP.: VICEPRESIDENCIA DEL ESTADO PLURINACIONAL</t>
  </si>
  <si>
    <t>00099021001 DEP.DE CHEQ.AJENOS,RET.DE CAM.,CONCEPTO: DEVOLUCION POR CONSUMO DE TELEFONIA MOVIL CORRESPONDIENTE A LA SRTA ESTEFANE VASQUEZ 2016,DEP.: VICEPRESIDENCIA DEL ESTADO PLURINACIONAL</t>
  </si>
  <si>
    <t>00660012005 DEP.DE CHEQ.AJENOS,RET.DE CAM.,CONCEPTO: REVERSION PARCIAL PAGO ADQUISICION EDIFICIO EN LA CIUDAD DE LA PAZ,DEP.: ORGANO JUDICIAL DAF NACIONAL , PROCEDENCIA: BANCO UNION S.A., CHEQUE: 2654, FECHA DE EMISION:23/10/2018</t>
  </si>
  <si>
    <t>00086031101 DEP.DE CHEQ.AJENOS,RET.DE CAM.,CONCEPTO: REVERSION,DEP.: SERNAP - NOEL KEMPFF , PROCEDENCIA: BANCO UNION S.A., CHEQUE: 1336, FECHA DE EMISION:28/09/2018</t>
  </si>
  <si>
    <t>00086031101 DEP.DE CHEQ.AJENOS,RET.DE CAM.,CONCEPTO: REVERSION,DEP.: SERNAP- AMBORO , PROCEDENCIA: BANCO UNION S.A., CHEQUE: 1209, FECHA DE EMISION:29/09/2018</t>
  </si>
  <si>
    <t>00086031101 DEP.DE CHEQ.AJENOS,RET.DE CAM.,CONCEPTO: REVERSIONES,DEP.: SERNAP - AMBORO , PROCEDENCIA: BANCO UNION S.A., CHEQUE: 1208, FECHA DE EMISION:29/09/2018</t>
  </si>
  <si>
    <t>00099021001 DEP.DE CHEQ.AJENOS,RET.DE CAM.,CONCEPTO: DEVOLUCION  POR USO DE TELEFONIA MOVIL CORRESPONDIENTE A LA SRTA ESTEFANE VASQUES -2016,DEP.: VICEPRESIDENCIA DEL ESTADO PLURINACIONAL</t>
  </si>
  <si>
    <t>00099021001 DEP.DE CHEQ.AJENOS,RET.DE CAM.,CONCEPTO: DEVOLUCION POR USO DE TELEFONIA MOVIL CORRESPONDIENTE A LA SRTA ESTEFANI VASQUEZ 2016,DEP.: VICEPRESIDENCIA DEL ESTADO PLURINACIONAL</t>
  </si>
  <si>
    <t>00099021001 DEP.DE CHEQ.AJENOS,RET.DE CAM.,CONCEPTO: DEVOLUCION POR USO DE TELEFONIA MOVIL CORRESPONDIENTE A LA SRTA ESTEFANI VASQUEZ GESTION 2016,DEP.: VICEPRESIDENCIA DEL ESTADO PLURINACIONAL</t>
  </si>
  <si>
    <t>00099021001 DEP.DE CHEQ.AJENOS,RET.DE CAM.,CONCEPTO: DEVOLUCION POR CONCEPTO DE PASAJES AEREOS NO UTILIZADOS (CUBA) LINEA AEREA AVIANCA GESTION 2017,DEP.: VICEPRESIDENCIA DEL ESTADO PLURINACIONAL</t>
  </si>
  <si>
    <t>00099021001 DEP.DE CHEQ.AJENOS,RET.DE CAM.,CONCEPTO: DEVOLUCION POR CONCEPTO DE PASAJES AEREOS NO UTILIZADOS (CUBA) LINEA AEREA AVIANCA,DEP.: VICEPRESIDENCIA DEL ESTADO PLURINACIONAL , PROCEDENCIA: BANCO UNION S.A., CHEQUE: 14754, FECHA DE EMISION:23/10/2018</t>
  </si>
  <si>
    <t>00222012001 DEPOSITO DE EFECTIVO, DEPOSITANTE: HANS FRANKLIN MERCADO RIOS, CONCEPTO: REVERSION C-31 2850, CUENTA DE DEPOSITO: CUENTA UNICA DEL TESORO</t>
  </si>
  <si>
    <t>00099021001 DEPOSITO DE EFECTIVO, DEPOSITANTE: MAGGI  MARISOL TORREZ SALCEDO, CONCEPTO: DEVOLUCION SALDO PASAJES, CUENTA DE DEPOSITO: CUENTA UNICA DEL TESORO</t>
  </si>
  <si>
    <t>00190012003 DEPOSITO DE EFECTIVO, DEPOSITANTE: MARIO NELSON CARVAJAL CHOQUEHUANCA, CONCEPTO: DEVOLUCION POR RETENCION DE IMPUESTOS NACIONALES, CUENTA DE DEPOSITO: CUENTA UNICA DEL TESORO</t>
  </si>
  <si>
    <t>00526012001 DEPOSITO DE EFECTIVO, DEPOSITANTE: ROSSI REMBERTO MOLINA I. BOLIVIA TV, CONCEPTO: DEVOLUCION PASAJES, CUENTA DE DEPOSITO: CUENTA UNICA DEL TESORO</t>
  </si>
  <si>
    <t>00099021001 DEPOSITO DE EFECTIVO, DEPOSITANTE: DANITHZA XIMENA LINARES DIAZ, CONCEPTO: REVERSION DEFINITIVA C-32 77026, CUENTA DE DEPOSITO: CUENTA UNICA DEL TESORO</t>
  </si>
  <si>
    <t>00099021001 DEPOSITO DE EFECTIVO, DEPOSITANTE: MIN DE OBRAS PUBLICAS SERVICIOS Y VIVIENDA, CONCEPTO: PAGO DE AGUA OFICINA ARCHIVO CENTRAL EDIFICIO EX-CONAN, CUENTA DE DEPOSITO: CUENTA UNICA DEL TESORO</t>
  </si>
  <si>
    <t>00099021001 DEPOSITO DE EFECTIVO, DEPOSITANTE: CHAVEZ PANO SHIRLEY GIOVANNA, CONCEPTO: REVERSION, CUENTA DE DEPOSITO: CUENTA UNICA DEL TESORO</t>
  </si>
  <si>
    <t>00099021001 DEPOSITO DE EFECTIVO, DEPOSITANTE: JOSE MERCADO GRAGEDA, CONCEPTO: DEVOLUCION VIATICOS, CUENTA DE DEPOSITO: CUENTA UNICA DEL TESORO</t>
  </si>
  <si>
    <t>00099021001 DEPOSITO DE EFECTIVO, DEPOSITANTE: FAB-GAP-JOSE BERNARDINO MENECES AGREDA, CONCEPTO: DEVOLUCION DE VIATICOS, CUENTA DE DEPOSITO: CUENTA UNICA DEL TESORO</t>
  </si>
  <si>
    <t>00378012002 DEPOSITO DE EFECTIVO, DEPOSITANTE: GERARDO MARTINEZ APAZA (SENATEX), CONCEPTO: DEVOLUCION POR SALDO NO EJECUTADO DEL MES DE OCTUBRE 2018AL C31-600, CUENTA DE DEPOSITO: CUENTA UNICA DEL TESORO</t>
  </si>
  <si>
    <t>00378012002 DEPOSITO DE EFECTIVO, DEPOSITANTE: GERARDO MARTINEZ APAZA (SENATEX), CONCEPTO: DEVOLUCION POR RETENCIONES IVA DEL MES DE OCTUBRE 2018 AL C31-600, CUENTA DE DEPOSITO: CUENTA UNICA DEL TESORO</t>
  </si>
  <si>
    <t>00086088704 DEPOSITO DE EFECTIVO, DEPOSITANTE: JUAN CARLOS SORIA MERUVIA - U.D. SUSTENTAR, CONCEPTO: DEV DE FONDOS POR CONCEPTO DE SERV MANUALES NO PAGADOS RES. DE CONVENIO MUN. COLCAPIRHUA, CUENTA DE DEPOSITO: CUENTA UNICA DEL TESORO</t>
  </si>
  <si>
    <t>00099021001 DEPOSITO DE EFECTIVO, DEPOSITANTE: FABIOLA IRIS FLORES ASTURIZAGA, CONCEPTO: DEVOLUCION DE COBRO INDEBIDO DE LA RENTA DE MI MAMA DEL MES DE SEPTIEMBRE, CUENTA DE DEPOSITO: CUENTA UNICA DEL TESORO</t>
  </si>
  <si>
    <t>00046058003 DEPOSITO DE EFECTIVO, DEPOSITANTE: GOB. AUT. MPAL. DE CURVA, CONCEPTO: DEPÓSITO SALDO PROY. IMPL. MERIENDA ESCOLAR COMUNITARIA MUNICIPAL DE CURVA - PMCD, CUENTA DE DEPOSITO: CUENTA UNICA DEL TESORO</t>
  </si>
  <si>
    <t>00526012001 DEPOSITO DE EFECTIVO, DEPOSITANTE: TIMOTEO ALARCON CHOQUE BOLIVIA TV, CONCEPTO: DEVOLUCION DE PASAJES, CUENTA DE DEPOSITO: CUENTA UNICA DEL TESORO</t>
  </si>
  <si>
    <t>00099021001 DEPOSITO DE EFECTIVO, DEPOSITANTE: JOSE JORDAN FLORES, CONCEPTO: REVERSION POR SOBRANTES SERVICIOS BASICOS E. ELECTRICA PREV C31-4975, CUENTA DE DEPOSITO: CUENTA UNICA DEL TESORO</t>
  </si>
  <si>
    <t>00526012001 DEPOSITO DE EFECTIVO, DEPOSITANTE: NANCY QUISPE CHARCA, CONCEPTO: DEVOLUCION VIATICOS - VIAJE CURA WARA CARANGAS-ORURO, CUENTA DE DEPOSITO: CUENTA UNICA DEL TESORO</t>
  </si>
  <si>
    <t>00526012001 DEPOSITO DE EFECTIVO, DEPOSITANTE: HEBER MICHEL OÑA, CONCEPTO: DEVOLUCION VIATICOS - VIAJE CURA WARA CARANGAS-ORURO, CUENTA DE DEPOSITO: CUENTA UNICA DEL TESORO</t>
  </si>
  <si>
    <t>00526012001 DEPOSITO DE EFECTIVO, DEPOSITANTE: ERLINDA AYRA HUANCA, CONCEPTO: DEVOLUCION VIATICOS - VIAJE CURA WARA CARANGAS-ORURO, CUENTA DE DEPOSITO: CUENTA UNICA DEL TESORO</t>
  </si>
  <si>
    <t>00030018001 DEPOSITO DE EFECTIVO, DEPOSITANTE: MIGUEL ANGEL BARRIOS AGUILAR, CONCEPTO: DEVOLUCION DE FONDOS EN AVANCE, CUENTA DE DEPOSITO: CUENTA UNICA DEL TESORO</t>
  </si>
  <si>
    <t>00099021001 DEPOSITO DE EFECTIVO, DEPOSITANTE: EDDY EDGAR MARTINEZ CAMACHO, CONCEPTO: DAÑO ECONOMICO, CUENTA DE DEPOSITO: CUENTA UNICA DEL TESORO</t>
  </si>
  <si>
    <t>00512012001 DEPOSITO DE EFECTIVO, DEPOSITANTE: FLORENTINO FLORES C. AASANA, CONCEPTO: DEVOLUCION, CUENTA DE DEPOSITO: CUENTA UNICA DEL TESORO</t>
  </si>
  <si>
    <t>00130012002 DEPOSITO DE EFECTIVO, DEPOSITANTE: LUIS FEDERICO MARTINEZ RETAMOZO, CONCEPTO: DEVOLUCION POR CONCEPTO DE PASAJES, CUENTA DE DEPOSITO: CUENTA UNICA DEL TESORO</t>
  </si>
  <si>
    <t>00253014207 DEP.DE CHEQ.AJENOS,RET.DE CAM.,CONCEPTO: TRANSFERENCIA A LA CUT COCHABAMBA PARA GASTOS DE INVERSIONES CONSTRUCCION PROYECTO MULTIPLE SON SANT,DEP.: GAD-COCHABAMBA , PROCEDENCIA: BANCO UNION S.A., CHEQUE: 1274, FECHA DE EMISION:25/10/2018</t>
  </si>
  <si>
    <t>00099021001 DEP.DE CHEQ.AJENOS,RET.DE CAM.,CONCEPTO: DEVOLUCION  TGN  NUAS 30167474,100131694,DEP.: SEGUROS  PROVIDA  SA , PROCEDENCIA: BANCO NACIONAL DE BOLIVIA S.A., CHEQUE: 2312765, FECHA DE EMISION:23/10/2018</t>
  </si>
  <si>
    <t>00099021001 DEP.DE CHEQ.AJENOS,RET.DE CAM.,CONCEPTO: DEVOLUCION DE SALDOS NO EJECUTADOS,DEP.: PROGRAMA NACIONAL DE POST ALFABETIZACION , PROCEDENCIA: BANCO UNION S.A., CHEQUE: 5648, FECHA DE EMISION:26/10/2018</t>
  </si>
  <si>
    <t>00287102007 DEP.DE CHEQ.AJENOS,RET.DE CAM.,CONCEPTO: DEVOLUCION DIFERENCIAS PROY : CONSTRUCCION DE DOS VIVIENDAS U.E. RENE BARRIENTOS FPS-03-979,DEP.: FPS - OF. CENTRAL , PROCEDENCIA: BANCO UNION S.A., CHEQUE: 216, FECHA DE EMISION:17/10/2018</t>
  </si>
  <si>
    <t>00287102012 DEP.DE CHEQ.AJENOS,RET.DE CAM.,CONCEPTO: SUPERVISION ESCUELAS S/G FACTURAS N° 575,433,434,223,224,513,514,568,435,436,372,226,DEP.: FPS - OF. CENTRAL , PROCEDENCIA: BANCO UNION S.A., CHEQUE: 892, FECHA DE EMISION:24/10/2018</t>
  </si>
  <si>
    <t>00035031101 DEP.DE CHEQ.AJENOS,RET.DE CAM.,CONCEPTO: INGRESO POR ALQUILER DE PARQUEO CORRESPONDIENTE AL MES DE OCTUBRE SR ALEX ROJAS,DEP.: UNIDAD DE COORDINACION DE PROGRAMAS Y PROYECTOS</t>
  </si>
  <si>
    <t>00035031101 DEP.DE CHEQ.AJENOS,RET.DE CAM.,CONCEPTO: INGRESO POR PARQUEO CORRESPONDIENTE AL MES DE OCTUBRE SR. OSCAR GALLARDO,DEP.: UNIDAD DE COORDINACION DE PROGRAMAS Y PROYECTOS , PROCEDENCIA: BANCO UNION S.A., CHEQUE: 1377, FECHA DE EMISION:24/10/2018</t>
  </si>
  <si>
    <t>00035031101 DEP.DE CHEQ.AJENOS,RET.DE CAM.,CONCEPTO: ALQUILER AUDITORIO ILLIMANI PARA EL EVENTO 2DO ENCUENTRO DE INTELIGENCIA EMOCIONAL,DEP.: UNIDAD DE COORDINACION DE PROGRAMAS Y PROYECTOS</t>
  </si>
  <si>
    <t>00035031101 DEP.DE CHEQ.AJENOS,RET.DE CAM.,CONCEPTO: INGRESO POR PARQUEO CORRESPONDIENTE AL MES DE SEPTIEMBRE,DEP.: UNIDAD DE COORDINACION DE PROGRAMAS Y PROYECTOS , PROCEDENCIA: BANCO UNION S.A., CHEQUE: 1368, FECHA DE EMISION:18/10/2018</t>
  </si>
  <si>
    <t>00035031101 DEP.DE CHEQ.AJENOS,RET.DE CAM.,CONCEPTO: PAGO POR LIMPIEZA EVENTO SEPTIEMBRE JOVEN,DEP.: UNIDAD DE COORDINACION DE PROGRAMAS Y PROYECTOS , PROCEDENCIA: BANCO UNION S.A., CHEQUE: 1367, FECHA DE EMISION:18/10/2018</t>
  </si>
  <si>
    <t>00035031101 DEP.DE CHEQ.AJENOS,RET.DE CAM.,CONCEPTO: ALQUILER BLOQUE AMARILLO PARA EL EVENTO FIDAD 2018,DEP.: UNIDAD DE COORDINACION DE PROGRAMAS Y PROYECTOS , PROCEDENCIA: BANCO UNION S.A., CHEQUE: 1375, FECHA DE EMISION:23/10/2018</t>
  </si>
  <si>
    <t>00660012006 DEP.DE CHEQ.AJENOS,RET.DE CAM.,CONCEPTO: DEVOLUCION DE VIATICOS ENTREGADOS EN LA GESTION 2016 AL DR. LUCIO FUENTES SEGUN INFORME DE AUDITORIA,DEP.: ORGANO JUDICIAL - TRIBUNAL AGROAMBIENTAL</t>
  </si>
  <si>
    <t>00015011108 DEP.DE CHEQ.AJENOS,RET.DE CAM.,CONCEPTO: DEVOLUCION,DEP.: MIN. GOBIERNO , PROCEDENCIA: BANCO UNION S.A., CHEQUE: 51195, FECHA DE EMISION:22/10/2018</t>
  </si>
  <si>
    <t>00099021001 DEP.DE CHEQ.AJENOS,RET.DE CAM.,CONCEPTO: GONGORA ARAUJO  DONY,DEP.: BANCO UNION SA , PROCEDENCIA: BANCO UNION S.A., CHEQUE: 158222, FECHA DE EMISION:26/10/2018</t>
  </si>
  <si>
    <t>00099021001 DEP.DE CHEQ.AJENOS,RET.DE CAM.,CONCEPTO: BAREA  MORALES MARIA,DEP.: BANCO UNION SA , PROCEDENCIA: BANCO UNION S.A., CHEQUE: 158221, FECHA DE EMISION:26/10/2018</t>
  </si>
  <si>
    <t>00599032003 DEPOSITO DE EFECTIVO, DEPOSITANTE: SAUL CHINO QUISPE, CONCEPTO: FONDOS NO UTILIZADOS, CUENTA DE DEPOSITO: CUENTA UNICA DEL TESORO</t>
  </si>
  <si>
    <t>00099021001 DEP.DE CHEQ.AJENOS,RET.DE CAM.,CONCEPTO: LOPEZ ARRUETA ABEL,DEP.: BANCO UNION S.A. , PROCEDENCIA: BANCO UNION S.A., CHEQUE: 158225, FECHA DE EMISION:29/10/2018</t>
  </si>
  <si>
    <t>00099021001 DEP.DE CHEQ.AJENOS,RET.DE CAM.,CONCEPTO: APAZA QUISPE CRISTIAN ERZON,DEP.: BANCO UNION S.A. , PROCEDENCIA: BANCO UNION S.A., CHEQUE: 158227, FECHA DE EMISION:29/10/2018</t>
  </si>
  <si>
    <t>00099021001 DEP.DE CHEQ.AJENOS,RET.DE CAM.,CONCEPTO: EJECUCION BOLETA DE GARANTIA,DEP.: CODESUR , PROCEDENCIA: BANCO UNION S.A., CHEQUE: 91, FECHA DE EMISION:26/10/2018</t>
  </si>
  <si>
    <t>00086031109 DEP.DE CHEQ.AJENOS,RET.DE CAM.,CONCEPTO: REVERSION,DEP.: SERNAP - MANURIPI , PROCEDENCIA: BANCO UNION S.A., CHEQUE: 2134, FECHA DE EMISION:24/10/2018</t>
  </si>
  <si>
    <t>00086031109 DEP.DE CHEQ.AJENOS,RET.DE CAM.,CONCEPTO: REVERSION,DEP.: SERNAP - MANURIPI , PROCEDENCIA: BANCO UNION S.A., CHEQUE: 2140, FECHA DE EMISION:24/10/2018</t>
  </si>
  <si>
    <t>00099021001 DEP.DE CHEQ.AJENOS,RET.DE CAM.,CONCEPTO: DEVOLUCION PASAJES AEREOS NACIONALES SEGUN HOJA DE RUTA E-4349/18,DEP.: PROCURADURIA GENERAL DEL ESTADO , PROCEDENCIA: BANCO UNION S.A., CHEQUE: 1889, FECHA DE EMISION:24/10/2018</t>
  </si>
  <si>
    <t>00099021001 DEP.DE CHEQ.AJENOS,RET.DE CAM.,CONCEPTO: DEVOLUCION PASAJE AEREO INTERNACIONAL SEGUN HOJA DE RUTA E-4350/18,DEP.: PROCURADURIA GENERAL DEL ESTADO , PROCEDENCIA: BANCO UNION S.A., CHEQUE: 1890, FECHA DE EMISION:24/10/2018</t>
  </si>
  <si>
    <t>00099021001 DEP.DE CHEQ.AJENOS,RET.DE CAM.,CONCEPTO: DEVOLUCION PASAJE AEREO INTERNACIONAL SEGUN HOJA DE RUTA E-4479 DE 2018,DEP.: PROCURADURIA GENERAL DEL ESTADO , PROCEDENCIA: BANCO UNION S.A., CHEQUE: 1892, FECHA DE EMISION:24/10/2018</t>
  </si>
  <si>
    <t>00099021001 DEP.DE CHEQ.AJENOS,RET.DE CAM.,CONCEPTO: DEVOLUCION PASAJE AEREO INTERNACIONAL SEGUN HOJA DE RUTA E-4351,DEP.: PROCURADURIA GENERAL DEL ESTADO , PROCEDENCIA: BANCO UNION S.A., CHEQUE: 1891, FECHA DE EMISION:24/10/2018</t>
  </si>
  <si>
    <t>00099021001 DEPOSITO DE EFECTIVO, DEPOSITANTE: BRAYAN LUIS ARIÑEZ ESPINOZA, CONCEPTO: DEVOLUCION DEL BENEFICIO COLATERAL DE ASIGNACION DE CARGO, CUENTA DE DEPOSITO: CUENTA UNICA DEL TESORO</t>
  </si>
  <si>
    <t>00099021001 DEPOSITO DE EFECTIVO, DEPOSITANTE: CLAUDIA CHOQUE MIRANDA, CONCEPTO: DEVOLUCION DE BENEFICIO DE ASIGNACION  AL CARGO, CUENTA DE DEPOSITO: CUENTA UNICA DEL TESORO</t>
  </si>
  <si>
    <t>00526012001 DEPOSITO DE EFECTIVO, DEPOSITANTE: BOLIVIA TV JORGE CHOQUE, CONCEPTO: DEVOLUCION DE PASAJE, CUENTA DE DEPOSITO: CUENTA UNICA DEL TESORO</t>
  </si>
  <si>
    <t>00526012001 DEPOSITO DE EFECTIVO, DEPOSITANTE: BOLIVIA TV FREDDY HUAYPE LOPEZ, CONCEPTO: DEVOLUCION DE PASAJE, CUENTA DE DEPOSITO: CUENTA UNICA DEL TESORO</t>
  </si>
  <si>
    <t>00526012001 DEPOSITO DE EFECTIVO, DEPOSITANTE: |BOLIVIA TV FREDDY HUAYPE LOPEZ, CONCEPTO: DEVOLUCION DE PASAJE, CUENTA DE DEPOSITO: CUENTA UNICA DEL TESORO</t>
  </si>
  <si>
    <t>00099021001 DEPOSITO DE EFECTIVO, DEPOSITANTE: FREDDY ARUQUIPA CHIPANA, CONCEPTO: DEVOLUCION DE 1 DIA DE VIATICOS DE LA GESTION 2014, CUENTA DE DEPOSITO: CUENTA UNICA DEL TESORO</t>
  </si>
  <si>
    <t>00373024103 DEPOSITO DE EFECTIVO, DEPOSITANTE: EMAR FRANCISCO RALDES MOCHO, CONCEPTO: DEVOLUCION, CUENTA DE DEPOSITO: CUENTA UNICA DEL TESORO</t>
  </si>
  <si>
    <t>00099021001 DEPOSITO DE EFECTIVO, DEPOSITANTE: RAINER GUTIERREZ A., CONCEPTO: DEVOLUCION POR CCD PARA PAGO DE PASAJES TERRESTRES Y VIATICOS PARA INVITADOS OCEPB MIN. EDU, CUENTA DE DEPOSITO: CUENTA UNICA DEL TESORO</t>
  </si>
  <si>
    <t>00099021001 DEPOSITO DE EFECTIVO, DEPOSITANTE: PATRICIA BEJAR FERNANDEZ, CONCEPTO: DEVOLUCION DE SALDO NO UTILIZADO DE CAJA CHICA, CUENTA DE DEPOSITO: CUENTA UNICA DEL TESORO</t>
  </si>
  <si>
    <t>00291012008 DEPOSITO DE EFECTIVO, DEPOSITANTE: SINOPEC INTERNATIONAL (SUCURSAL BOLIVIA), CONCEPTO: ALCANCE DE TRABAJO LBC-AT-097-18, CUENTA DE DEPOSITO: CUENTA UNICA DEL TESORO</t>
  </si>
  <si>
    <t>00099021001 DEPOSITO DE EFECTIVO, DEPOSITANTE: SANTA CRUZ - SENAPE, CONCEPTO: DEVOLUCION DE RECURSOS NO UTILIZADOS - FONDOS EN AVANCE BABI PEREZ, CUENTA DE DEPOSITO: CUENTA UNICA DEL TESORO</t>
  </si>
  <si>
    <t>00066028001 DEPOSITO DE EFECTIVO, DEPOSITANTE: ROBERTO VICTOR HUANCA BALDIVIESO, CONCEPTO: DEVOLUCION DE RECURSOS, CUENTA DE DEPOSITO: CUENTA UNICA DEL TESORO</t>
  </si>
  <si>
    <t>00373024103 DEPOSITO DE EFECTIVO, DEPOSITANTE: PROYECTO FORTALEZA ALTO BENI, CONCEPTO: INTERESES DE LA CUENTA BANCARIA BANCO SOL DEPÓSITADO POR SONIA LIMA CABEZAS, CUENTA DE DEPOSITO: CUENTA UNICA DEL TESORO</t>
  </si>
  <si>
    <t>00099021001 DEPOSITO DE EFECTIVO, DEPOSITANTE: EVA URIA DE VALDIVIA, CONCEPTO: CUENTA CORRIENTE , COBRO INDEBIDO, CUENTA DE DEPOSITO: CUENTA UNICA DEL TESORO</t>
  </si>
  <si>
    <t>00512012001 DEPOSITO DE EFECTIVO, DEPOSITANTE: VIVIAN JIMENA ANDRADE VERA, CONCEPTO: DEVOLUCION DE FONDOS EN AVANCE, CUENTA DE DEPOSITO: CUENTA UNICA DEL TESORO</t>
  </si>
  <si>
    <t>00086084202 DEPOSITO DE EFECTIVO, DEPOSITANTE: GUSTAVO UZQUIANO ESPINOZA, CONCEPTO: DEVOLUCION DE COMBUSTIBLE Y PRODUCTOS QUIMICOS, CUENTA DE DEPOSITO: CUENTA UNICA DEL TESORO</t>
  </si>
  <si>
    <t>00526012001 DEPOSITO DE EFECTIVO, DEPOSITANTE: BOLIVIA TV - JUAN CARLOS VARGAS E., CONCEPTO: DEVOLUCION DE PASAJES Y VIATICOS, CUENTA DE DEPOSITO: CUENTA UNICA DEL TESORO</t>
  </si>
  <si>
    <t>00099021001 DEPOSITO DE EFECTIVO, DEPOSITANTE: OFEP, CONCEPTO: DEVOLUCION DE RECURSOS POR PERMISO SIN GOCE DE HABERES PLANILLA SEPT/2018 DE LA SRA MARYCRUZ CHAVEZ, CUENTA DE DEPOSITO: CUENTA UNICA DEL TESORO</t>
  </si>
  <si>
    <t>00020011103 DEPOSITO DE EFECTIVO, DEPOSITANTE: INSTITUTO GEOGRAFICO MILITAR, CONCEPTO: REVERSION GASTOS NO EJECUTADOS PARTIDA 81300 DEL PREV 8065, CUENTA DE DEPOSITO: CUENTA UNICA DEL TESORO</t>
  </si>
  <si>
    <t>00020011103 DEPOSITO DE EFECTIVO, DEPOSITANTE: VALERIA ALVAREZ CAMACHO, CONCEPTO: DEVOLUCION  CARGO DE CUENTA PARA CANCELACION DE PASAJES AEREOS A LA EMPRESA NEXT TRAVEL, CUENTA DE DEPOSITO: CUENTA UNICA DEL TESORO</t>
  </si>
  <si>
    <t>00099021001 DEPOSITO DE EFECTIVO, DEPOSITANTE: FATIMA YANDIRA RUEDA SAAVEDRA, CONCEPTO: PREVENTIVO 1944, CUENTA DE DEPOSITO: CUENTA UNICA DEL TESORO</t>
  </si>
  <si>
    <t>00099021001 DEPOSITO DE EFECTIVO, DEPOSITANTE: CARLOS DIODORO TAPIA ALCONZ, CONCEPTO: DEVOLUCION DEL BENEFICIO COLATERAL DE ASIGNACION  AL CARGO, CUENTA DE DEPOSITO: CUENTA UNICA DEL TESORO</t>
  </si>
  <si>
    <t>00597019202 DEPOSITO DE EFECTIVO, DEPOSITANTE: CHINA CAMC ENGINEERING  CO. LTD. BOLIVIA BRANCH, CONCEPTO: REEMBOLSO DE FACTURA 1079,1114,1138,1218  SOBRE AVISO DE LAS CUATRO BOLETAS, CUENTA DE DEPOSITO: CUENTA UNICA DEL TESORO</t>
  </si>
  <si>
    <t>00099021001 DEPOSITO DE EFECTIVO, DEPOSITANTE: FATIMA YANDIRA RUEDA SAAVEDRA, CONCEPTO: PREVENTIVO 1946, CUENTA DE DEPOSITO: CUENTA UNICA DEL TESORO</t>
  </si>
  <si>
    <t>00099021001 DEPOSITO DE EFECTIVO, DEPOSITANTE: KELLY RODRIGUEZ ARRIAZA, CONCEPTO: PREVENTIVO 1789, CUENTA DE DEPOSITO: CUENTA UNICA DEL TESORO</t>
  </si>
  <si>
    <t>00099021001 DEPOSITO DE EFECTIVO, DEPOSITANTE: KELLY RODRIGUEZ ARRIAZA, CONCEPTO: PREVENTIVO 1788, CUENTA DE DEPOSITO: CUENTA UNICA DEL TESORO</t>
  </si>
  <si>
    <t>00099021001 DEPOSITO DE EFECTIVO, DEPOSITANTE: YAMIL MARCELO FARFAN NARVAEZ, CONCEPTO: PREVENTIVO 1950, CUENTA DE DEPOSITO: CUENTA UNICA DEL TESORO</t>
  </si>
  <si>
    <t>00099021001 DEPOSITO DE EFECTIVO, DEPOSITANTE: YAMIL MARCELO FARFAN NARVAEZ, CONCEPTO: PREVENTIVO 1949, CUENTA DE DEPOSITO: CUENTA UNICA DEL TESORO</t>
  </si>
  <si>
    <t>00099021001 DEPOSITO DE EFECTIVO, DEPOSITANTE: YAMIL MARCELO FARFAN NARVAEZ, CONCEPTO: PREVENTIVO 2117, CUENTA DE DEPOSITO: CUENTA UNICA DEL TESORO</t>
  </si>
  <si>
    <t>00099021001 DEPOSITO DE EFECTIVO, DEPOSITANTE: YAMIL MARCELO FARFAN NARVAEZ, CONCEPTO: PREVENTIVO 1740, CUENTA DE DEPOSITO: CUENTA UNICA DEL TESORO</t>
  </si>
  <si>
    <t>00099021001 DEPOSITO DE EFECTIVO, DEPOSITANTE: ELIANA K. UGARTE PADILLA, CONCEPTO: DEVOLUCION DE SALDOS NO EJECUTADOS MES SEPTIEMBRE 2018, CUENTA DE DEPOSITO: CUENTA UNICA DEL TESORO</t>
  </si>
  <si>
    <t>00099021001 DEPOSITO DE EFECTIVO, DEPOSITANTE: ROCIO PACO POMA, CONCEPTO: PAGO POR 8 HORAS 2018, CUENTA DE DEPOSITO: CUENTA UNICA DEL TESORO</t>
  </si>
  <si>
    <t>00099021001 DEPOSITO DE EFECTIVO, DEPOSITANTE: MARIO RAFAEL VELASCO ALCOCER, CONCEPTO: DEVOLUCION DE ESTIPENDIOS 8VA OCEPB, CUENTA DE DEPOSITO: CUENTA UNICA DEL TESORO</t>
  </si>
  <si>
    <t>00099021001 DEPOSITO DE EFECTIVO, DEPOSITANTE: MARIO RAFAEL VELASCO ALCOCER, CONCEPTO: DEVOLUCION PASAJES INTERPROVINCIALES 8VA OCEPB, CUENTA DE DEPOSITO: CUENTA UNICA DEL TESORO</t>
  </si>
  <si>
    <t>00099021001 DEPOSITO DE EFECTIVO, DEPOSITANTE: MARIO RAFAEL VELASCO ALCOCER, CONCEPTO: DEVOLUCION PASAJES TERRESTRES 8VA OCEPB, CUENTA DE DEPOSITO: CUENTA UNICA DEL TESORO</t>
  </si>
  <si>
    <t>00046021109 DEPOSITO DE EFECTIVO, DEPOSITANTE: MINISTERIO DE SALUD, CONCEPTO: REVERSION DE FONDOS, CUENTA DE DEPOSITO: CUENTA UNICA DEL TESORO</t>
  </si>
  <si>
    <t>00099021001 DEPOSITO DE EFECTIVO, DEPOSITANTE: ELVA JANETT VARGAS COPA, CONCEPTO: DEVOLUCION FONDO EN AVANCE, CUENTA DE DEPOSITO: CUENTA UNICA DEL TESORO</t>
  </si>
  <si>
    <t>00099021001 DEPOSITO DE EFECTIVO, DEPOSITANTE: CESAR ANDRES OROPEZA PINO, CONCEPTO: PREVENTIVO 1786, CUENTA DE DEPOSITO: CUENTA UNICA DEL TESORO</t>
  </si>
  <si>
    <t>00099021001 DEPOSITO DE EFECTIVO, DEPOSITANTE: FELIX EDUARDO CHAMBILLA SILVA, CONCEPTO: PREVENTIVO 1996, CUENTA DE DEPOSITO: CUENTA UNICA DEL TESORO</t>
  </si>
  <si>
    <t>00099021001 DEPOSITO DE EFECTIVO, DEPOSITANTE: FELIX EDUARDO CHAMBILLA SILVA, CONCEPTO: PREVENTIVO 1997, CUENTA DE DEPOSITO: CUENTA UNICA DEL TESORO</t>
  </si>
  <si>
    <t>00099021001 DEPOSITO DE EFECTIVO, DEPOSITANTE: FELIX EDUARDO CHAMBILLA SILVA, CONCEPTO: PREVENTIVO 1995, CUENTA DE DEPOSITO: CUENTA UNICA DEL TESORO</t>
  </si>
  <si>
    <t>00373024103 DEPOSITO DE EFECTIVO, DEPOSITANTE: PEDRO COAQUIRA LUQUE, CONCEPTO: DEVOLUCION DE SALDO, CUENTA DE DEPOSITO: CUENTA UNICA DEL TESORO</t>
  </si>
  <si>
    <t>00099021001 DEPOSITO DE EFECTIVO, DEPOSITANTE: MARCO ANTONIO QUIROGA QUISPE, CONCEPTO: DEVOLUCION DE VIATICOS, CUENTA DE DEPOSITO: CUENTA UNICA DEL TESORO</t>
  </si>
  <si>
    <t>00526012001 DEPOSITO DE EFECTIVO, DEPOSITANTE: ANGEL LUIS SALINAS MONASTERIOS, CONCEPTO: DEVOLUCION PASAJES BOLIVIA TV, CUENTA DE DEPOSITO: CUENTA UNICA DEL TESORO</t>
  </si>
  <si>
    <t>00099021001 DEPOSITO DE EFECTIVO, DEPOSITANTE: RAUL SIXTO MENDOZA PATIÑO 2300921 LPZ, CONCEPTO: POR REMUNERACION MAXIMA PERMITIDA AL MES DE AGOSTO/2018 SEGUN D.S. 2242 (REMUNERACION MAXIMA), CUENTA DE DEPOSITO: CUENTA UNICA DEL TESORO</t>
  </si>
  <si>
    <t>00099021001 DEPOSITO DE EFECTIVO, DEPOSITANTE: RAUL SIXTO MENDOZA PATIÑO 2300921 LPZ, CONCEPTO: POR REMUNERACION MAXIMA PERMITIDA AL MES DE SEPTIEMBRE/2018 SEGUN D.S. 2242 (REMUNERACION MAXIMA), CUENTA DE DEPOSITO: CUENTA UNICA DEL TESORO</t>
  </si>
  <si>
    <t>00291012009 DEP.DE CHEQ.AJENOS,RET.DE CAM.,CONCEPTO: OTROS RECURSOS ESPECIFICOS,DEP.: CPS DE INGENIERIA SAC SUCURSAL BOLIVIA , PROCEDENCIA: BANCO BISA S.A., CHEQUE: 1692, FECHA DE EMISION:30/10/2018</t>
  </si>
  <si>
    <t>00099021001 DEP.DE CHEQ.AJENOS,RET.DE CAM.,CONCEPTO: PAGO INCAPACIDADES TEMPORALES (REEMBOLSO) MINISTERIO DE ECONOMIA FINANZAS PUBLICAS,DEP.: CAJA NACIONAL DE SALUD , PROCEDENCIA: BANCO UNION S.A., CHEQUE: 16888, FECHA DE EMISION:30/10/2018</t>
  </si>
  <si>
    <t>00212092001 DEP.DE CHEQ.AJENOS,RET.DE CAM.,CONCEPTO: APORTE VOLUNTARIO COMUNIDAD CALA CAJA INRA - ORURO,DEP.: INRA - ORURO , PROCEDENCIA: BANCO UNION S.A., CHEQUE: 3798, FECHA DE EMISION:22/10/2018</t>
  </si>
  <si>
    <t>00070011102 DEP.DE CHEQ.AJENOS,RET.DE CAM.,CONCEPTO: DEVOLUCION PASAJES LINEA BOA GESTION 2017 JUAN MENDIETA VIERA,DEP.: MINISTERIO DE TRABAJO , PROCEDENCIA: BANCO UNION S.A., CHEQUE: 8921, FECHA DE EMISION:26/10/2018</t>
  </si>
  <si>
    <t>00099021001 DEP.DE CHEQ.AJENOS,RET.DE CAM.,CONCEPTO: REST. POR EJEC. DE BOLETA DE GARANTIA Nº 22931 A EMPRESA LISETH MAJALY DAVALOS POR INCUM DE CONTRATO,DEP.: MINISTERIO DE GOBIERNO - UELICN</t>
  </si>
  <si>
    <t>00221012001 DEP.DE CHEQ.AJENOS,RET.DE CAM.,CONCEPTO: DEVOLUCION POR BOLETAS DE PEAJE EXTRAVIADAS,DEP.: SENARECOM , PROCEDENCIA: BANCO UNION S.A., CHEQUE: 1335, FECHA DE EMISION:29/10/2018</t>
  </si>
  <si>
    <t>00221012001 DEP.DE CHEQ.AJENOS,RET.DE CAM.,CONCEPTO: DEVOLUCION POR BOLETAS DE PEAJE EXTRAVIADAS,DEP.: SENARECOM , PROCEDENCIA: BANCO UNION S.A., CHEQUE: 1336, FECHA DE EMISION:29/10/2018</t>
  </si>
  <si>
    <t>00099021001 DEPOSITO DE EFECTIVO, DEPOSITANTE: RUDY PABEL SANABRIA SIÑANIZ, CONCEPTO: DEVOLUCION DE HABERES, CUENTA DE DEPOSITO: CUENTA UNICA DEL TESORO</t>
  </si>
  <si>
    <t>00099021001 DEPOSITO DE EFECTIVO, DEPOSITANTE: VICEPRESIDENCIA DEL ESTADO PLURINACIONAL, CONCEPTO: DEVOLUCION DE VIATICOS EN EXCESO, CUENTA DE DEPOSITO: CUENTA UNICA DEL TESORO</t>
  </si>
  <si>
    <t>00373024103 DEPOSITO DE EFECTIVO, DEPOSITANTE: FELIPE MACUZAYA V., CONCEPTO: DEVOLUCION DE SALDO PROY 60275, CUENTA DE DEPOSITO: CUENTA UNICA DEL TESORO</t>
  </si>
  <si>
    <t>00099021001 DEPOSITO DE EFECTIVO, DEPOSITANTE: LIDIA GLADYS BENICIA VALENCIA LOPEZ, CONCEPTO: DEVOLUCION POR COBRO DE DOBLE PERCEPCION POR LOS PERIODOS DE AGOSTO/2018 A SEP/2018, CUENTA DE DEPOSITO: CUENTA UNICA DEL TESORO</t>
  </si>
  <si>
    <t>00099021001 DEPOSITO DE EFECTIVO, DEPOSITANTE: EMILIO SILLO MAMANI, CONCEPTO: DEVOLUCION PAGO EN DEMASIA POR REFRIGERIO SEP-18 (C31:82-18), CUENTA DE DEPOSITO: CUENTA UNICA DEL TESORO</t>
  </si>
  <si>
    <t>00099021001 DEPOSITO DE EFECTIVO, DEPOSITANTE: ROBERTO CARLOS QUIROZ GUARAYO, CONCEPTO: REVERSION DE VIATICOS, CUENTA DE DEPOSITO: CUENTA UNICA DEL TESORO</t>
  </si>
  <si>
    <t>00099021001 DEPOSITO DE EFECTIVO, DEPOSITANTE: MAXIMO ELIAS MORALES CI. 1331690 PT, CONCEPTO: DEVOLUCION DE HABERES, CUENTA DE DEPOSITO: CUENTA UNICA DEL TESORO</t>
  </si>
  <si>
    <t>00099021001 DEPOSITO DE EFECTIVO, DEPOSITANTE: ELIZABETH FLAVIA QUISPE ORTUÑO, CONCEPTO: 6TO CUOTA SEGUN CONVENIO DE PAGO 001/2018, CUENTA DE DEPOSITO: CUENTA UNICA DEL TESORO</t>
  </si>
  <si>
    <t>00099021001 DEPOSITO DE EFECTIVO, DEPOSITANTE: JULIO CESAR CASTRO SALAZAR, CONCEPTO: REVERSION DE PASAJES, CUENTA DE DEPOSITO: CUENTA UNICA DEL TESORO</t>
  </si>
  <si>
    <t>00047297001 DEPOSITO DE EFECTIVO, DEPOSITANTE: ESTHER DELFINA QUISPE MAMANI, CONCEPTO: DEVOLUCION DE SALDOS NO EJECUTADOS SERVICIO DE ALIMENTACION, CUENTA DE DEPOSITO: CUENTA UNICA DEL TESORO</t>
  </si>
  <si>
    <t>00047297001 DEPOSITO DE EFECTIVO, DEPOSITANTE: ESTHER DELFINA QUISPE MAMANI, CONCEPTO: DEVOLUCION POR RETENCION DE IMPUESTO IT-IUE DE GASTOS DE ALIMENTACION, CUENTA DE DEPOSITO: CUENTA UNICA DEL TESORO</t>
  </si>
  <si>
    <t>00020011103 DEPOSITO DE EFECTIVO, DEPOSITANTE: INSTITUTO GEOGRAFICO MILITAR, CONCEPTO: REVERSION GASTOS NO EJECUTADOS PARTIDA 21100 DEL PREV. 7222, CUENTA DE DEPOSITO: CUENTA UNICA DEL TESORO</t>
  </si>
  <si>
    <t>00373024101 DEPOSITO DE EFECTIVO, DEPOSITANTE: FULVIO OSCAR FLORES MENESES, CONCEPTO: DEVOLUCION DE 1/2 DIA DE VIATICO, CUENTA DE DEPOSITO: CUENTA UNICA DEL TESORO</t>
  </si>
  <si>
    <t>00099021001 DEPOSITO DE EFECTIVO, DEPOSITANTE: RICHARD AJEJANDRO BORDA PARDO - MIN. DE COMUN., CONCEPTO: DEVOLUCION DE SALDOS NO EJECUTADOS EN EVENTO TALLER NACIONAL DE RADIOS DE PUEBLOS ORIGINARIOS EN EL, CUENTA DE DEPOSITO: CUENTA UNICA DEL TESORO</t>
  </si>
  <si>
    <t>00099021001 DEPOSITO DE EFECTIVO, DEPOSITANTE: NANCY VDA DE PINTO, CONCEPTO: DEVOLUCION SEGUN LIBRETA N° 00099021001, CUENTA DE DEPOSITO: CUENTA UNICA DEL TESORO</t>
  </si>
  <si>
    <t>00526012001 DEPOSITO DE EFECTIVO, DEPOSITANTE: JHERMY LUIS  CANTUTA URUCHI, CONCEPTO: DEVOLUCION DE PASAJES, CUENTA DE DEPOSITO: CUENTA UNICA DEL TESORO</t>
  </si>
  <si>
    <t>00099021001 DEPOSITO DE EFECTIVO, DEPOSITANTE: FREDDY ROLANDO GASCON  VARGAS -ATT, CONCEPTO: DEVOLUCION DE PASAJES AEREOS  RUTA LP-SANTA CRUZ -LP DE FECHA 12/05/2017, CUENTA DE DEPOSITO: CUENTA UNICA DEL TESORO</t>
  </si>
  <si>
    <t>00099021001 DEPOSITO DE EFECTIVO, DEPOSITANTE: EDGAR RUBEN MAMANI SUNTURA, CONCEPTO: DEVOLUCION DEL BENEFICIO COLATERAL DE ASIGNACION AL CARGO, CUENTA DE DEPOSITO: CUENTA UNICA DEL TESORO</t>
  </si>
  <si>
    <t>00099021001 DEPOSITO DE EFECTIVO, DEPOSITANTE: CINDY KAREN BAEZ OROZCO, CONCEPTO: DEVOLUCION CARGO A CUENTA DELEGACION CHUQUISACA, CUENTA DE DEPOSITO: CUENTA UNICA DEL TESORO</t>
  </si>
  <si>
    <t>00099021001 DEPOSITO DE EFECTIVO, DEPOSITANTE: VERONICA JANETH ZACARI SIÑANI, CONCEPTO: DEVOLUCION DE BONO AL CARGO, CUENTA DE DEPOSITO: CUENTA UNICA DEL TESORO</t>
  </si>
  <si>
    <t>00099021001 DEP.DE CHEQ.AJENOS,RET.DE CAM.,CONCEPTO: DEVOLUCION DE RECURSOS PREV. 2/2015 (COMP. 12 Y 15) (D.A.1),DEP.: ADEMAF - MONICA GABRIELA VARGAS RUIZ , PROCEDENCIA: BANCO UNION S.A., CHEQUE: 1341, FECHA DE EMISION:29/10/2018</t>
  </si>
  <si>
    <t>00099021001 DEP.DE CHEQ.AJENOS,RET.DE CAM.,CONCEPTO: DEV. DE RECURSOS POR EXTRAVIO DE CREDENCIAL EDWIN MARIO RODRIGUEZ,DEP.: CAMARA DE SENADORES , PROCEDENCIA: BANCO UNION S.A., CHEQUE: 7135, FECHA DE EMISION:30/10/2018</t>
  </si>
  <si>
    <t>00099021001 DEP.DE CHEQ.AJENOS,RET.DE CAM.,CONCEPTO: DEV  INF. CIRCUNSTANCIADO CONSUMO TEL. FIJA MOVIL Y TARJETAS PRE-PAGO GESTION 2006 SABINO  CARMEN  Z,DEP.: CAMARA DE SENADORES , PROCEDENCIA: BANCO UNION S.A., CHEQUE: 7136, FECHA DE EMISION:30/10/2018</t>
  </si>
  <si>
    <t>00099021001 DEP.DE CHEQ.AJENOS,RET.DE CAM.,CONCEPTO: DEV. INF CIRCUNSTANCIADO CONSUMO TEL FIJA MOVIL Y TARJETAS PRE - PAGO GESTION 2006 NELSON OLIVERA,DEP.: CAMARA DE SENADORES , PROCEDENCIA: BANCO UNION S.A., CHEQUE: 7137, FECHA DE EMISION:30/10/2018</t>
  </si>
  <si>
    <t>00660012006 DEP.DE CHEQ.AJENOS,RET.DE CAM.,CONCEPTO: DEP NO IDENTIFICADOS DE FIANZAS QUE SE TRANSFIEREN A OTROS INGRESOS,DEP.: ORGANO JUDICIAL-DISTRITO BENI , PROCEDENCIA: BANCO UNION S.A., CHEQUE: 804, FECHA DE EMISION:26/10/2018</t>
  </si>
  <si>
    <t>00660042001 DEP.DE CHEQ.AJENOS,RET.DE CAM.,CONCEPTO: DEVOLUCION DE VIATICOS AL INTERIOR DEL PAIS DE MARIA DEL CARMEN CERVANTES,DEP.: ORGANO JUDICIAL-TRIBUNAL AGROAMBIENTAL , PROCEDENCIA: BANCO UNION S.A., CHEQUE: 553, FECHA DE EMISION:26/10/2018</t>
  </si>
  <si>
    <t>00373024104 DEP.DE CHEQ.AJENOS,RET.DE CAM.,CONCEPTO: DEVOLUCION DE SALDO NO EJECUTADO GESTION 2017,DEP.: UNIBOL AYMARA TUPAK KATARI , PROCEDENCIA: BANCO UNION S.A., CHEQUE: 19726, FECHA DE EMISION:30/10/2018</t>
  </si>
  <si>
    <t>00099021001 DEP.DE CHEQ.AJENOS,RET.DE CAM.,CONCEPTO: DEVOLUCION DE SALDOS NO EJECUTADOS,DEP.: PROGRAMA NACIONAL DE POSTALFABETIZACION , PROCEDENCIA: BANCO UNION S.A., CHEQUE: 5652, FECHA DE EMISION:31/10/2018</t>
  </si>
  <si>
    <t>00099021001 DEP.DE CHEQ.AJENOS,RET.DE CAM.,CONCEPTO: ALTAMIRANO EDUARDO,DEP.: BANCO UNION SA. , PROCEDENCIA: BANCO UNION S.A., CHEQUE: 159640, FECHA DE EMISION:31/10/2018</t>
  </si>
  <si>
    <t>00099021001 DEP.DE CHEQ.AJENOS,RET.DE CAM.,CONCEPTO: REMBOLSO SUBSIDIO INCAPACIDAD TEMPORAL CSBP,DEP.: CONTRALORIA GENERAL DEL ESTADO , PROCEDENCIA: BANCO UNION S.A., CHEQUE: 5902, FECHA DE EMISION:30/10/2018</t>
  </si>
  <si>
    <t>00099021001 DEP.DE CHEQ.AJENOS,RET.DE CAM.,CONCEPTO: REMBOLSO SUBSIDIO INCAPACIDAD TEMPORAL CSBP,DEP.: CONTRALORIA GENERAL DEL ESTADO , PROCEDENCIA: BANCO UNION S.A., CHEQUE: 5892, FECHA DE EMISION:29/10/2018</t>
  </si>
  <si>
    <t>A:00041014101 Débito Automático por contraparte del GAM Mairana, correspondiente al Convenio Intergubernativo suscrito entre el Ministerio de Desarrollo Productivo y Economía Plural y el GAM Mairana, programa “Educación con Revolución Tecnológica”.</t>
  </si>
  <si>
    <t>PAGO A NATIXIS FRANCIA PRÉSTAMO 931-OB1 VCTO. 30-09-2018 POR CUENTA DE SEMAPA , VALOR 01-10-2018 CAPITAL EUR 32.274,00 INTERESES EUR 1.969,24 LIB. 00099031002 RECUP.DIFERENCIALES CAPITAL E INTERES-CRED.EXT.</t>
  </si>
  <si>
    <t>PAGO A NATIXIS FRANCIA PRÉSTAMO 931-OA1 VCTO. 30-09-2018 POR CUENTA DE GMSCZ , VALOR 01-10-2018 CAPITAL EUR 13.358,00 INTERESES EUR 2.329,45 LIB. 00099031002 RECUP.DIFERENCIALES CAPITAL E INTERES-CRED.EXT.</t>
  </si>
  <si>
    <t>PAGO PRÉSTAMO IDA 948-BO VCTO. 01-10-2018 POR CUENTA DE SAGUAPAC , VALOR 01-10-2018 CAPITAL USD 135.000,00 INTERESES USD 11.137,50 LIB. 00099021001 - RECURSOS ORDINARIOS (3987) - MDRI</t>
  </si>
  <si>
    <t>NÚMERO DE LIBRETA CUT: 99031009.00 OPERACIÓN T01 TRANSFERENCIA DE FONDOS A LA CUT - TESORO DIRECTO DE BANCO UNION S.A. A CUENTA UNICA DEL TESORO CON NUMERO DE SOLICITUD = 3121465 Y NUMERO CORRELATIVO = 91320001102018794 TRANSFERENCIA POR OPERACIONES DE VENTA BONOS BTX</t>
  </si>
  <si>
    <t>REGULARIZACION DEL COMPROBANTE S-0912912 DEL 05/02/2018 POR CORRESPONDER EL IMPORTE DE USD 52.284,00 A TRANSPORTES AEREOS BOLIVIANOS SEGÚN NOTAS G.G.SECC.STRIA.TAB NO.609/18 DEL 05/09/18 Y G.G.SECC.STRIA. TAB.NO. 673/18 DEL 27/09/18 &lt;LIB. 00117012001 LBP-DGAC-DIRECCION GRAL.DE AERONAUTICA CIVIL (4010430031)&gt;</t>
  </si>
  <si>
    <t>||TRANSFERENCIA DE FONDOS S/G. MENSAJES SWIFT NROS. 13846 Y 13834 DE LA FECHA. (SECTOR PÚBLICO-SOBREVUELOS). DEBITO DE LA LIBRETA 00117012001 DGAC, REPOSICION UTILES DE ESCRITORIO.</t>
  </si>
  <si>
    <t>||TRANSFERENCIA DE FONDOS S/G. MENSAJES SWIFT NROS. 13853 DE LA FECHA Y 13820 DE F. 28/09/2018. (SECTOR PÚBLICO-SOBREVUELOS). DEBITO DE LA LIBRETA 00117012001 DGAC, REPOSICION UTILES DE ESCRITORIO.</t>
  </si>
  <si>
    <t>||TRANSFERENCIA DE FONDOS S/G MENSAJE SWIFT NRO. 13850 DE LA FECHA. (SECTOR PÚBLICO - SOBREVUELOS) DEBITO DE LA LIBRETA 00117012001 DGAC, REPOSICIÓN DE ÚTILES DE ESCRITORIO.</t>
  </si>
  <si>
    <t>||RESPUESTA DEBITO DEL BANQUERO SG/ SWIFT 13858 DE LA FECHA REF.: COBRO COMISION POR TRANS. DE JPY 5.991.648,00 DEL 25/09/18 SG/ SOLICITUD DEL MIN. DE CULTURAS, PAGO A/F IPPAN SHADAN HOUJIN LATENAMERICANDO NIHON LIB. 00099021001 TGN-RECURSOS ORDINARIOS COMS. DEL BANQUERO EQUIV. JPY 2.995,-</t>
  </si>
  <si>
    <t>||RESPUESTA DEBITO DEL BANQUERO SG/ SWIFT 13858 DE LA FECHA REF.: COBRO COMISION POR TRANS. DE JPY 5.991.648,00 DEL 25/09/18 SG/ SOLICITUD DEL MIN. DE CULTURAS, PAGO A/F IPPAN SHADAN HOUJIN LATENAMERICANDO NIHON LIB. 00099021001 TGN-RECURSOS ORDINARIOS, COBRO UTILES DE ESCRITORIO</t>
  </si>
  <si>
    <t>||REGISTRO COBRO COMISION AVISO ENMIENDA CARTA DE CREDITO STANDBY BS220.-Y EMISION COMP.CONTABLE BS50.-REF.:40GA-G43424-4DGN (BCB:SB-R-2016-71) A/F Y.P.F.B.,S/G SWIFT 13819 ADJ.DE LA FECHA. LIB.00513012007 YPFB-RECURSOS NACIONALIZACION REF.:COMISIONES AVISO ENMIENDA SBLC 40GA-G43424-4DGN</t>
  </si>
  <si>
    <t>'COBRO DE'||UTILES DE ESCRITORIO POR EL COMPROBANTE CONTABLE NRO. 0934320 DE LA FECHA, SEGÚN CORREO ELECTRÓNICO DE YPFB DE F. 23/01/2018. DEBITO DE LA LIBRETA 00513022001 YPFB  OPERACIONES.</t>
  </si>
  <si>
    <t>||REGISTRO COBRO COMISION AVISO ENMIENDA CARTA DE CREDITO STANDBY BS220.- Y EMISION CBTE. CONTABLE BS50.- REF.: 40GA-G43418-4DGN (BCB:SB-R-2016-70) A/F YPFB LIB. 00513012007 YPFB - RECURSOS DE NACIONALIZACION REF.: COM. AVISO ENMIENDA SBLC 40GA-G43418-4DGN</t>
  </si>
  <si>
    <t>||TRANSFERENCIA DE FONDOS S/G. MENSAJE SWIFT NROS. 13902 DE LA FECHA. (SECTOR PÚBLICO-SOBREVUELOS). DEBITO DE LA LIBRETA 00117012001 DGAC, REPOSICION UTILES DE ESCRITORIO.</t>
  </si>
  <si>
    <t>De: 00099024113 Transferencia en cumplimiento al DS N°0913 de 15/06/2011 y el Convenio Intergubernativo de Financiamiento UPRE-CIF-IG 081/2017, suscrito entre la UPRE y el GAM de Potosí, proyecto “Construcción Unidad Educativa Kenny Prieto Melgarejo (Nivel Secundario) D-17”, correspondiente al pago de la planilla Nº 6, según la UPRE.</t>
  </si>
  <si>
    <t>De: 00099024113 Transferencia en cumplimiento al DS N°0913 de 15/06/2011 y el Convenio Intergubernativo de Financiamiento UPRE-CIF-IG 0149/2018, suscrito entre la UPRE y el GAM de Villa Tunari, proyecto “Const. 6 Aulas y Baños U.E. Valle Alto B- D 8 Villa Tunari”, correspondiente al pago de la planilla Nº 2, según la UPRE.</t>
  </si>
  <si>
    <t>De: 00099024113 Transferencia en cumplimiento al DS N°0913 de 15/06/2011 y el Convenio Intergubernativo de Financiamiento UPRE-CIF-IG 122/2017, suscrito entre la UPRE y el GAM de Palos Blancos, proyecto “Construcción Unidad Educativa Técnico Humanístico Palos Blancos B”, correspondiente al pago de la planilla Nº 3, según la UPRE.</t>
  </si>
  <si>
    <t>De: 00099024113 Transferencia en cumplimiento al DS N°0913 de 15/06/2011 y el Convenio Intergubernativo de Financiamiento UPRE-CIF-IG/337/2015, suscrito entre la UPRE y el GAM de Tito Yupanqui, proyecto “Construcción Centro de Salud Huatapampa”, correspondiente al pago de la planilla Nº 2 de cierre, según la UPRE.</t>
  </si>
  <si>
    <t>De: 00099024113 Transferencia en cumplimiento al DS N°0913 de 15/06/2011 y el Convenio Intergubernativo de Financiamiento UPRE-CIF-IG 273/2017, suscrito entre la UPRE y el GAM de Palos Blancos, proyecto “Construcción Centro de Salud con Internación Inicua – Distrito Inicua – Palos Blancos”, correspondiente al pago de la planilla Nº 5, según la UPRE.</t>
  </si>
  <si>
    <t>De: 00099024113 Transferencia en cumplimiento al DS N°0913 de 15/06/2011 y el Convenio Intergubernativo de Financiamiento UPRE-CIF-IG 042/2018, suscrito entre la UPRE y el GAM de Totora, proyecto “Const. Cancha y Graderías U.E. Caquingoriri S.P. Totora”, correspondiente al pago de la planilla Nº 3 de cierre, según la UPRE.</t>
  </si>
  <si>
    <t>De: 00099024113 Transferencia en cumplimiento al DS N°0913 de 15/06/2011 y el Convenio Intergubernativo de Financiamiento UPRE-CIF-IG/426/2016, suscrito entre la UPRE y el GAM de Potosí, proyecto “Construcción Centro de Educación Virtual Pary Orcko D-8”, correspondiente al pago de la planilla Nº 11, según la UPRE.</t>
  </si>
  <si>
    <t>De: 00099024113 Transferencia en cumplimiento al DS N°0913 de 15/06/2011 y el Convenio Intergubernativo de Financiamiento UPRE-CIF-IG 089/2017, suscrito entre la UPRE y el GAM de Yanacachi, proyecto “Construcción Tinglado Polifuncional Unidad Educativa Imamblaya”, correspondiente al pago de la planilla Nº 3 de cierre, según la UPRE.</t>
  </si>
  <si>
    <t>De: 00099024113 Transferencia en cumplimiento al DS N°0913 de 15/06/2011 y el Convenio Intergubernativo de Financiamiento UPRE-CIF-IG 1069/2017, suscrito entre la UPRE y el GAM de Exaltación, proyecto “Const. Mercado Municipal – Municipio de Exaltación de la Santa Cruz”, correspondiente al pago de la planilla Nº 1, según la UPRE.</t>
  </si>
  <si>
    <t>De: 00099024113 Transferencia en cumplimiento al DS N°0913 de 15/06/2011 y el Convenio Intergubernativo de Financiamiento UPRE-CIF-IG 711/2017, suscrito entre la UPRE y el GAM de Anzaldo, proyecto “Const. Laboratorios U.E. San José de Calasanz (Anzaldo)”, correspondiente al pago de la planilla Nº 2 de cierre, según la UPRE.</t>
  </si>
  <si>
    <t>De: 00099024113 Transferencia en cumplimiento al DS N°0913 de 15/06/2011 y el Convenio Intergubernativo de Financiamiento UPRE-CIF-IG 286/2018, suscrito entre la UPRE y el GAD de Oruro, proyecto “Construcción Unidad Educativa Mineros 2000 Municipio Oruro”, correspondiente al primer desembolso equivalente al 20% del monto a financiar, según la UPRE.</t>
  </si>
  <si>
    <t>De: 00099024113 Transferencia en cumplimiento al DS N°0913 de 15/06/2011 y el Convenio Intergubernativo de Financiamiento UPRE-CIF-IG 1081/2017, suscrito entre la UPRE y el GAM de Papel Pampa, proyecto “Construcción Cancha de Césped Sintético con Enmallado en el Municipio de Papel Pampa”, correspondiente al pago de la planilla Nº 4 de cierre, según la UPRE.</t>
  </si>
  <si>
    <t>De: 00099024113 Transferencia en cumplimiento al DS N°0913 de 15/06/2011 y el Convenio Intergubernativo de Financiamiento UPRE-CIF-IG 849/2017, suscrito entre la UPRE y el GAM de Mineros, proyecto “Const. Pavimento Rígido en los Barrios Oriental, Nueva Esperanza y Mariscal Santa Cruz - Mun. Mineros”, correspondiente al pago de la planilla Nº 3 de cierre, según la UPRE.</t>
  </si>
  <si>
    <t>De: 00099024113 Transferencia en cumplimiento al DS N°0913 de 15/06/2011 y el Convenio Intergubernativo de Financiamiento UPRE-CIF-IG 470/2017, suscrito entre la UPRE y el GAM de San Pedro de Curahuara, proyecto “Construcción Tinglado Polifuncional U.E. Gualberto Villarroel de Chapicollo”, correspondiente al pago de la planilla Nº 3 de cierre, según la UPRE.</t>
  </si>
  <si>
    <t>De: 00099024113 Transferencia en cumplimiento al DS N°0913 de 15/06/2011 y el Convenio Intergubernativo de Financiamiento UPRE-CIF-IG 769/2017, suscrito entre la UPRE y el GAM de Aiquile, proyecto “Construcción Tinglado, Graderías y Cancha Polifuncional Común Pampa - Aiquile”, correspondiente al pago de la planilla Nº 3 de cierre, según la UPRE.</t>
  </si>
  <si>
    <t>De: 00099024113 Transferencia en cumplimiento al DS N°0913 de 15/06/2011 y el Convenio Intergubernativo de Financiamiento UPRE-CIF-IG 778/2017, suscrito entre la UPRE y el GAM de El Torno, proyecto “Construcción 8 Aulas Unidad Educativa Naciones Unidas – El Torno”, correspondiente al pago de la planilla Nº 5, según la UPRE.</t>
  </si>
  <si>
    <t>De: 00099024113 Transferencia en cumplimiento al DS N°0913 de 15/06/2011 y el Convenio Intergubernativo de Financiamiento UPRE-CIF-IG 430/2017, suscrito entre la UPRE y el GAM de Umala, proyecto “Construcción Centro de Salud Integral Umala”, correspondiente al pago de la planilla Nº 3 de cierre, según la UPRE.</t>
  </si>
  <si>
    <t>De: 00099024113 Transferencia en cumplimiento al DS N°0913 de 15/06/2011 y el Convenio Intergubernativo de Financiamiento UPRE-CIF-IG 1098/2017, suscrito entre la UPRE y el GAM de Coripata, proyecto “Construcción Cancha de Futbol con Césped Sintético Arapata”, correspondiente al pago de la planilla Nº 3 de cierre, según la UPRE.</t>
  </si>
  <si>
    <t>De: 00099024113 Transferencia en cumplimiento al DS N°0913 de 15/06/2011 y el Convenio Intergubernativo de Financiamiento UPRE-CIF-IG 1045/2017, suscrito entre la UPRE y el GAM de Reyes, proyecto “Const. Tinglado Unidad Educativa Guagualagua Comunidad Gualaguagua”, correspondiente al pago de la planilla Nº 2 de cierre, según la UPRE.</t>
  </si>
  <si>
    <t>De: 00099024113 Transferencia en cumplimiento al DS N°0913 de 15/06/2011 y el Convenio Intergubernativo de Financiamiento UPRE-CIF-IG 1033/2017, suscrito entre la UPRE y el GAM de San Joaquín, proyecto “Const. Pavimento Rígidos Dos Avenidas – Zona San Pedro Municipio de San Joaquin”, correspondiente al pago de la planilla Nº 3, según la UPRE.</t>
  </si>
  <si>
    <t>De: 00099024113 Transferencia en cumplimiento al DS N°0913 de 15/06/2011 y el Convenio Intergubernativo de Financiamiento UPRE-CIF-IG 084/2018, suscrito entre la UPRE y el GAM de Hauyllamarca (Santiago de Huayllamarca), proyecto “Construcción Aulas Taller U.E. José Mérida Montaño – Santiago de Huayllamarca”, correspondiente al pago de la planilla Nº 2, según la UPRE.</t>
  </si>
  <si>
    <t>De: 00099024113 Transferencia en cumplimiento al DS N°0913 de 15/06/2011 y el Convenio Intergubernativo de Financiamiento UPRE-CIF-IG 076/2018, suscrito entre la UPRE y el GAM de Belén de Andamarca, proyecto “Const. Puente Vehicular Cruz de Huayllamarca (Belén de Andamarca)”, correspondiente al pago de la planilla Nº 3 de cierre, según la UPRE.</t>
  </si>
  <si>
    <t>De: 00099024113 Transferencia en cumplimiento al DS N°0913 de 15/06/2011 y el Convenio Intergubernativo de Financiamiento UPRE-CIF-IG 807/2017, suscrito entre la UPRE y el GAM de Pailón, proyecto “Const. Unidad Educativa Emilio Sulzer Salinas Comunidad Pozo del Tigre”, correspondiente al pago de la planilla Nº 4, según la UPRE.</t>
  </si>
  <si>
    <t>De: 00099024113 Transferencia en cumplimiento al DS N°0913 de 15/06/2011 y el Convenio Intergubernativo de Financiamiento UPRE-CIF-IG 914/2017, suscrito entre la UPRE y el GAM de Villa Tunari, proyecto “Construcción U.E. Técnico Humanístico Nueva Tacopaya D-8”, correspondiente al pago de la planilla Nº 5, según la UPRE.</t>
  </si>
  <si>
    <t>De: 00099024113 Transferencia en cumplimiento al DS N°0913 de 15/06/2011 y el Convenio Intergubernativo de Financiamiento UPRE-CIF-IG 886/2017, suscrito entre la UPRE y el GAM de Colpa Bélgica, proyecto “Ampl. Centro de Salud San Silvestre Colpa Bélgica”, correspondiente al pago de la planilla Nº 1 de cierre, según la UPRE.</t>
  </si>
  <si>
    <t>De: 00099024113 Transferencia en cumplimiento al DS N°0913 de 15/06/2011 y el Convenio Interinstitucional de Financiamiento UPRE-CIF-107/2014, suscrito entre la UPRE y el GAM de Bermejo, proyecto “Construcción Stadium Barrio Municipal”, correspondiente al pago de la planilla Nº 29 de cierre, según la UPRE.</t>
  </si>
  <si>
    <t>De: 00099024113 Transferencia en cumplimiento al DS N°0913 de 15/06/2011 y el Convenio Intergubernativo de Financiamiento UPRE-CIF-IG 1108/2017, suscrito entre la UPRE y el GAM de Desaguadero, proyecto “Const. Unidad Educativa Técnico Humanístico Batallón Colorados - Desaguadero”, correspondiente al pago de la planilla Nº 1, según la UPRE.</t>
  </si>
  <si>
    <t>De: 00099024113 Transferencia en cumplimiento al DS N°0913 de 15/06/2011 y el Convenio Interinstitucional de Financiamiento UPRE-CIF-591/2014, suscrito entre la UPRE y el GAM de Viacha, proyecto “Construcción Centro de Educación Alternativa Viacha”, correspondiente al pago de la planilla Nº 3, según la UPRE.</t>
  </si>
  <si>
    <t>De: 00099024113 Transferencia en cumplimiento al DS N°0913 de 15/06/2011 y el Convenio Intergubernativo de Financiamiento UPRE-CIF-IG 1000/2017, suscrito entre la UPRE y el GAM de Chayanta, proyecto “Const. Cuatro Aulas más Tinglado U.E. Eduardo Abaroa de Entre Ríos - Chayanta”, correspondiente al pago de la planilla Nº 3, según la UPRE.</t>
  </si>
  <si>
    <t>De: 00099024113 Transferencia en cumplimiento al DS N°0913 de 15/06/2011 y el Convenio Intergubernativo de Financiamiento UPRE-CIF-IG 513/2017, suscrito entre la UPRE y el GAM de Chua Cocani, proyecto “Construcción Bloque de Aulas Tinglado U.E. Chua Cocani”, correspondiente al pago de la planilla Nº 3, según la UPRE.</t>
  </si>
  <si>
    <t>De: 00099024113 Transferencia en cumplimiento al DS N°0913 de 15/06/2011 y el Convenio Intergubernativo de Financiamiento UPRE-CIF-IG 1014/2017, suscrito entre la UPRE y el GAM de Villa Tunari, proyecto “Construcción U.E. Técnico Humanístico Anzaldo D-9”, correspondiente al pago de la planilla Nº 4, según la UPRE.</t>
  </si>
  <si>
    <t>De: 00099024113 Transferencia en cumplimiento al DS N°0913 de 15/06/2011 y el Convenio Intergubernativo de Financiamiento UPRE-CIF-IG 085/2017, suscrito entre la UPRE y el GAM de Tarija, proyecto “Construcción Unidad Educ. Br. San Antonio de la Ciudad de Tarija”, correspondiente al pago de la planilla Nº 12, según la UPRE.</t>
  </si>
  <si>
    <t>De: 00099024113 Transferencia en cumplimiento al DS N°0913 de 15/06/2011 y el Convenio Intergubernativo de Financiamiento UPRE-CIF-IG 0141/2018, suscrito entre la UPRE y el GAM de Villa Tunari, proyecto “Const. 1 Aula U.E. Villa San José- D 7 Villa Tunari”, correspondiente al pago de la planilla Nº 2, según la UPRE.</t>
  </si>
  <si>
    <t>De: 00099024113 Transferencia en cumplimiento al DS N°0913 de 15/06/2011 y el Convenio Intergubernativo de Financiamiento UPRE-CIF-IG 0144/2018, suscrito entre la UPRE y el GAM de Villa Tunari, proyecto “Const. 2 Aulas y Baños U.E. Villa Paraíso- D 8 Villa Tunari”, correspondiente al pago de la planilla Nº 1, según la UPRE.</t>
  </si>
  <si>
    <t>De: 00099024113 Transferencia en cumplimiento al DS N°0913 de 15/06/2011 y el Convenio Intergubernativo de Financiamiento UPRE-CIF-IG 5342017, suscrito entre la UPRE y el GAM de Aucapata, proyecto “Construcción Centro de Salud con Internación Memeconi”, correspondiente al pago de la planilla Nº 2, según la UPRE.</t>
  </si>
  <si>
    <t>De: 00099024113 Transferencia en cumplimiento al DS N°0913 de 15/06/2011 y el Convenio Intergubernativo de Financiamiento UPRE-CIF-IG 0152/2018, suscrito entre la UPRE y el GAM de Villa Tunari, proyecto “Const. 2 Aulas y Baños U.E. Chocolatal – D 10 Villa Tunari”, correspondiente al pago de la planilla Nº 2, según la UPRE.</t>
  </si>
  <si>
    <t>De: 00099024113 Transferencia en cumplimiento al DS N°0913 de 15/06/2011 y el Convenio Intergubernativo de Financiamiento UPRE-CIF-IG 0150/2018, suscrito entre la UPRE y el GAM de Villa Tunari, proyecto “Const. 8 Aulas U.E. Jatum Pampa- D 10 Villa Tunari”, correspondiente al pago de la planilla Nº 2, según la UPRE.</t>
  </si>
  <si>
    <t>De: 00099024113 Transferencia en cumplimiento al DS N°0913 de 15/06/2011 y el Convenio Intergubernativo de Financiamiento UPRE-CIF-IG 0211/2016, suscrito entre la UPRE y el GAM de La Asunta, proyecto “Const. U.E. Técnico Humanístico Evo Morales Ayma – La Asunta”, correspondiente al pago de la planilla Nº 5, según la UPRE.</t>
  </si>
  <si>
    <t>De: 00099024113 Transferencia en cumplimiento al DS N°0913 de 15/06/2011 y el Convenio Intergubernativo de Financiamiento UPRE-CIF-IG 767/2017, suscrito entre la UPRE y el GAM de Aiquile, proyecto “Construcción Tinglado, Graderías y Cancha Polifuncional Tipa Pampa - Aiquile”, correspondiente al pago de la planilla Nº 4 de cierre, según la UPRE.</t>
  </si>
  <si>
    <t>De: 00099024113 Transferencia en cumplimiento al DS N°0913 de 15/06/2011 y el Convenio Intergubernativo de Financiamiento UPRE-CIF-IG 1022/2017, suscrito entre la UPRE y el GAM de Santa Ana, proyecto “Const. Unidad Educativa Herlán Chávez Roca Zona 26 de Julio”, correspondiente al pago de la planilla Nº 3, según la UPRE</t>
  </si>
  <si>
    <t>De: 00099024113 Transferencia en cumplimiento al DS N°0913 de 15/06/2011 y el Convenio Intergubernativo de Financiamiento UPRE-CIF-IG 009/2018, suscrito entre la UPRE y el GAM de Andamarca (Santiago de Andamarca), proyecto “Construcción Tinglado y Cancha Polifuncional U.E. Nacional de Andamarca – Municipio Santiago de Andamarca”, correspondiente al pago de la planilla Nº 1, según la UPRE.</t>
  </si>
  <si>
    <t>De: 00099024113 Transferencia en cumplimiento al DS N°0913 de 15/06/2011 y el Convenio Intergubernativo de Financiamiento UPRE-CIF-IG 082/2017, suscrito entre la UPRE y el GAM de Potosí, proyecto “Construcción Bloques Administrativos y Aulas Técnicas Unidad Educativa Antonio José de Sucre A y B, D-5”, correspondiente al pago de la planilla Nº 3, según la UPRE.</t>
  </si>
  <si>
    <t>De: 00099024113 Transferencia en cumplimiento al DS N°0913 de 15/06/2011 y el Convenio Intergubernativo de Financiamiento UPRE-CIF-IG 630/2017, suscrito entre la UPRE y el GAM de Pasorapa, proyecto “Construcción Calles con Pavic OTB Norte Pasorapa”, correspondiente al pago de la planilla Nº 3 de cierre, según la UPRE.</t>
  </si>
  <si>
    <t>PROVISION DE FONDOS A SOLICITUD DE YACIMIENTOS PETROLIFEROS FISCALES BOLIVIANOS SEGUN SOLICITUD YPFB-0243-2018 REF: PAGO A YPFB TRANSIERRA SA POR ACUERDO TEMPORAL DE SERVICIO INTERRUMPIBLE PARA TRANS GAS GN AGOSTO 2018 LIB. 00513012007 YPFB - RECURSOS NACIONALIZACIÓN</t>
  </si>
  <si>
    <t>PROVISION DE FONDOS A SOLICITUD DE YACIMIENTOS PETROLIFEROS FISCALES BOLIVIANOS SEGUN SOLICITUD YPFB-0245-2018 REF: PAGO A YPFB TRANSIERRA SA POR SERV FIRME DE TRANSPORTE DE GN AGOSTO 2018 LIB. 00513012007 YPFB - RECURSOS NACIONALIZACIÓN</t>
  </si>
  <si>
    <t>PROVISION DE FONDOS A SOLICITUD DE YACIMIENTOS PETROLIFEROS FISCALES BOLIVIANOS SEGUN SOLICITUD YPFB-0241-2018 REF: PAGO A YPFB TRANSPORTE SA POR TRANS DE GN MI FIRME E INTERRUMPIBLE Y ME FIRME AGOSTO 2018 LIB. 00513012007 YPFB - RECURSOS NACIONALIZACIÓN</t>
  </si>
  <si>
    <t>TRANSFERENCIA RECIBIDA DEL EXTERIOR SEGÚN MENSAJES SWIFT Nos. 13845-13836 (REM.EXT.) DE FECHA 01-10-2018 POR DESEMBOLSO DE CAF PRÉSTAMO CFA007860 CARRETERA CHACAPUCO RAVELO LIBRETA N° 00291012002 ABC-RECURSOS PROPIOS REF.: UTILES DE ESCRITORIO</t>
  </si>
  <si>
    <t>TRANSFERENCIA DE FONDOS AL EXTERIOR A SOLICITUD DE YACIMIENTOS PETROLIFEROS FISCALES BOLIVIANOS SEGUN SOLICITUD YPFB-0246-2018 REF: PAGO A YPFB TRANSIERRA SA POR SERV FIRME DE TRANSPORTE DE GN AGOSTO 2018 LIB. 00513012007 YPFB - RECURSOS NACIONALIZACIÓN</t>
  </si>
  <si>
    <t>De: 00099024113 Transferencia en cumplimiento al DS N°0913 de 15/06/2011 y el Convenio Intergubernativo de Financiamiento UPRE-CIF-IG/013/2016, suscrito entre la UPRE y el GAM de Huarina, proyecto “Construcción Aulas Unidad Educativa Mcal. Andrés de Santa Cruz Huarina”, correspondiente a saldos no ejecutados gestión 2017, según la UPRE.</t>
  </si>
  <si>
    <t>De: 00099024113 Transferencia en cumplimiento al DS N°0913 de 15/06/2011 y el Convenio Intergubernativo de Financiamiento UPRE-CIF-IG 368/2017, suscrito entre la UPRE y el GAM de Huarina, proyecto “Construcción Centro de Salud Coromata Alta”, correspondiente a saldos no ejecutados gestión 2017, según la UPRE.</t>
  </si>
  <si>
    <t>De: 00099024113 Transferencia en cumplimiento al DS N°0913 de 15/06/2011 y el Convenio Intergubernativo de Financiamiento UPRE-CIF-IG/080/2015, suscrito entre la UPRE y el GAM de Uncía, proyecto “Implementación Césped Sintético Centenario (Uncía)”, correspondiente a saldos no ejecutados gestión 2017, según la UPRE.</t>
  </si>
  <si>
    <t>De: 00099024113 Transferencia en cumplimiento al DS N°0913 de 15/06/2011 y el Convenio Intergubernativo de Financiamiento UPRE-CIF-IG 323/2017, suscrito entre la UPRE y el GAM de Colquencha, proyecto “Construcción Centro de Salud con Internación Marquirivi”, correspondiente a saldos no ejecutados gestión 2017, según la UPRE.</t>
  </si>
  <si>
    <t>De: 00099024113 Transferencia en cumplimiento al DS N°0913 de 15/06/2011 y el Convenio Intergubernativo de Financiamiento UPRE-CIF-IG 021/2015, suscrito entre la UPRE y el GAM de Puerto Gonzalo Moreno, proyecto “Construcción y Equipamiento Unidad Educativa Gonzalo Moreno Fase I en Comunidad Gonzalo Moreno”, correspondiente a saldos no ejecutados gestión 2017, según la UPRE.</t>
  </si>
  <si>
    <t>De: 00099024113 Transferencia en cumplimiento al DS N°0913 de 15/06/2011 y el Convenio Intergubernativo de Financiamiento UPRE-CIF-IG 0118/2017, suscrito entre la UPRE y el GAM de Yanacachi, proyecto “Construcción Tinglado Polifuncional Unidad Educativa Ticuniri (Yanacachi)”, correspondiente al pago de la planilla Nº 3 de cierre, según la UPRE.</t>
  </si>
  <si>
    <t>De: 00099024113 Transferencia en cumplimiento al DS N°0913 de 15/06/2011 y el Convenio Intergubernativo de Financiamiento UPRE-CIF-IG 1031/2017, suscrito entre la UPRE y el GAM San Joaquín, Proyecto “Const. Tinglado Metálico y Graderías Unidad Educativa 21 de Agosto - Municipio de San Joaquín”, correspondiente al pago de la planilla Nº2, según la UPRE.</t>
  </si>
  <si>
    <t>De: 00099024113 Transferencia en cumplimiento al DS N°0913 de 15/06/2011 y el Convenio Intergubernativo de Financiamiento UPRE-CIF-IG 370/2017, suscrito entre la UPRE y el GAM de Huarina, proyecto “Construcción Aulas Unidad Educativa Coromata baja”, correspondiente a saldos no ejecutados gestión 2017, según la UPRE.</t>
  </si>
  <si>
    <t>De: 00099024113 Transferencia en cumplimiento al DS N°0913 de 15/06/2011 y el Convenio Intergubernativo de Financiamiento UPRE-CIF-IG/081/2015, suscrito entre la UPRE y el GAM de Uncía, proyecto “Construcción Bloque de Aulas Unidad Educativa 6 de Junio – Cala Cala”, correspondiente a saldos no ejecutados gestión 2017, según la UPRE.</t>
  </si>
  <si>
    <t>||REGULARIZACIÓN DE NUESTRA OPERACIÓN NRO. 0934298 DE F. 01/10/2018 EN ATENCIÓN A CORREO ELECTRÓNICO DEL MMAYA DE LA FECHA (ADJ. CONV. RESOLUCIÓN DE SUBVENCION CIIDAR). PAGO DE UTILES DE ESCRITORIO EN EFECTIVO SEGÚN COMPROBANTE DE TESORERIA N°1667521 DE LA FECHA. ABONO A LA LIBRETA 00086011109 MMAYA-BS-OTROS INGRESOS; P/CTA. AG.ESP.COOP.INTERN.PARA DESARROLLO.</t>
  </si>
  <si>
    <t>PROVISION DE FONDOS A SOLICITUD DE YACIMIENTOS PETROLIFEROS FISCALES BOLIVIANOS SEGUN SOLICITUD YPFB-0247-2018 REF: PAGO A YPFB CHACO SA POR TRANS GN DUCTO MENOR CARRASCO BULO BULO AGOSTO 2018 LIB. 00513012007 YPFB - RECURSOS NACIONALIZACIÓN</t>
  </si>
  <si>
    <t>NUMERO DE LIBRETA CUT: 00099021001 OPERACIÓN E18 TRANSFERENCIA DEL SISTEMA FINANCIERO POR CUENTA DE TERCEROS A LA CUT TRANSFERENCIA A SOLICITUD DEL MEFP SEGUN NOTA CITE MEFP VTCP DGPOT UAIS CPI NO 0918008 BUN 18</t>
  </si>
  <si>
    <t>'COBRO DE'||UTILES DE ESCRITORIO POR EL COMPROBANTE CONTABLE NRO. 0934382 DE LA FECHA, SEGÚN CORREO ELECTRÓNICO DE YPFB DE F. 23/01/2018. DEBITO DE LA LIBRETA 00513022001 YPFB  OPERACIONES.</t>
  </si>
  <si>
    <t>VENTA DE DIVISAS CON TRANSFERENCIA DE FONDOS A SOLICITUD DE MINISTERIO DE LA PRESIDENCIA SEGUN SOLICITUD 6082 REF: DIVISAS USD 40,765.00 TERCER PAGO A TURBINE ENGINE SOLUTION POR MANTENIMIENTO Y OVERHAUL HELICES AERONAVE FAB 047 EN MIAMI EEUU, SEGUN CONTRATO, PAGO A NATIONAL BANK OF FLORIDA, CUENTA LIB. 00099021001 TGN-RECURSOS ORDINARIOS (3987)</t>
  </si>
  <si>
    <t>VENTA DE DIVISAS CON TRANSFERENCIA DE FONDOS A SOLICITUD DE INSUMOS BOLIVIA SEGUN SOLICITUD 6081 REF: PAGO A TUV RHEINLAND ARGENTINA S.A. EL 7 POR CIENTO DE LA RETENCION DEL SERVICIO DE AUDITORIA DE CERTIFICACION ISO 9001 2015, PARA LA PLANTA PROCESADORA DE PALMITO SHINAHOTA, SEGUN CONTRATO IN BOL LIB. 00224012002 INSUMOS BOL.ADMIN.CENTRAL. FUNCION. EXP PALMITO CULT.A VENEZ</t>
  </si>
  <si>
    <t>VENTA DE DIVISAS CON TRANSFERENCIA DE FONDOS A SOLICITUD DE INSUMOS BOLIVIA SEGUN SOLICITUD 6078 REF: TRANSFERENCIA AL EXTERIOR PAGO A LA TUV RHEINLAND ARGENTINA S.A. 7 POR CIENTO DE LA RETENCION POR SERVICIO DE AUDITORIA DE CERTIFICACION ISO 9001 2015, PARA ADMINISTRACION CENTRAL DE FUNCIONAMIENTO, LIB. 00099021001 TGN-RECURSOS ORDINARIOS (3987)</t>
  </si>
  <si>
    <t>VENTA DE DIVISAS CON TRANSFERENCIA DE FONDOS A SOLICITUD DE INSUMOS BOLIVIA SEGUN SOLICITUD 6080 REF: PAGO A TUV REINHLAND ARGENTINA S.A. EL 7 POR CIENTO DE LA RETENCION SERVICIO DE AUDITORIA DE CERTIFICACION ISO 9001 2015, PARA LA PLANTA PROCESADORA DE PALMITO IVIRGARZAMA, SEGUN CONTRATO IN BOL C2. LIB. 00224012007 INSUMOS BOLIVIA-PLANTA PROCESADORA DE IVIRGARZAMA</t>
  </si>
  <si>
    <t>COBRO COSTOS DE PAPELERIA SEGUN TRANSFERENCIA DEL EXTERIOR POR ORDEN DE HERCO COMBUSTIBLES SA LIB. 00513062001 YPFB-OPERACIONES PLANTA DE SEPARACION DE LIQUIDOS RIO GRANDE</t>
  </si>
  <si>
    <t>VENTA DE DIVISAS CON TRANSFERENCIA DE FONDOS A SOLICITUD DE ADMINISTRACION DE SERVICIOS PORTUARIOS BOLIVIA SEGUN SOLICITUD 6090 REF: H.R. 1284-1183-1184 - PAGO DE FACTURAS AL TPA POR SERVICIO DE EXPORTACIONES AGOSTO/2018 Y CARGA FIO, SEGUN COMUNICACION INTERNA ASP-B/DOP-UAP/CI-511-513-512/2018 Y DEM LIB. 00594012001 ASP-B FONDO DE OPERACIONES</t>
  </si>
  <si>
    <t>'TRANSFERENCIA DE FONDOS||A SOL. DEL MIN,DE ECO Y FIN.PUBL. MEFP/VTCP/DGCP/UF-568/2018 DE LA FECHA HRE TSO 5255 ABONO DE RECURSOS AL FIDEICOMISO "ACCESOS SEGUROS PARA VIVIR BIEN" CONSTITUIDO CON EL FONDO NACIONAL DE DESARROLLO REGIONAL. DEBITO DE LA LIBRETA 00099021001 RECURSOS ORDINARIOS; COBRO UTILES DE ESCRITORIO.</t>
  </si>
  <si>
    <t>'TRANSFERENCIA DE FONDOS||A SOL. DEL MIN,DE ECO Y FIN.PUBL. MEFP/VTCP/DGCP/UF-568/2018 DE LA FECHA HRE TSO 5255 ABONO DE RECURSOS AL FIDEICOMISO "ACCESOS SEGUROS PARA VIVIR BIEN" CONSTITUIDO CON EL FONDO NACIONAL DE DESARROLLO REGIONAL. DEBITO DE LA LIBRETA 00099021001 RECURSOS ORDINARIOS.</t>
  </si>
  <si>
    <t>COBRO COSTOS DE PAPELERIA SEGUN TRANSFERENCIA DEL EXTERIOR POR ORDEN DE GAS TOTAL S.A. REF.: ANTICIPO DE IMPORTACION GLP MES DE OCTUBRE LIB. 00513062001 YPFB-OPERACIONES PLANTA DE SEPARACION DE LIQUIDOS RIO GRANDE</t>
  </si>
  <si>
    <t>COBRO COSTOS DE PAPELERIA SEGUN TRANSFERENCIA DEL EXTERIOR POR ORDEN DE CORPORACION PETROLERA S.A. REF:FACTURA NO.133 LIB. 00513062001 YPFB-OPERACIONES PLANTA DE SEPARACION DE LIQUIDOS RIO GRANDE</t>
  </si>
  <si>
    <t>TRANSFERENCIA RECIBIDA DEL EXTERIOR SEGÚN MENSAJES SWIFT Nos. 13995-13987 (REM.EXT.) DE FECHA 02-10-2018 POR DESEMBOLSO DE CAF PRÉSTAMO CFA008340 CONST.DOBLEVIA MONTERO-CRISTAL SOLICITUD DE DESEMBOLSO NRO. 24 LIBRETA N° 00291012002 ABC-RECURSOS PROPIOS REF.: UTILES DE ESCRITORIO</t>
  </si>
  <si>
    <t>TRANSFERENCIA RECIBIDA DEL EXTERIOR SEGÚN MENSAJES SWIFT Nos. 13994-13986 (REM.EXT.) DE FECHA 02-10-2018 POR DESEMBOLSO DE CAF PRÉSTAMO CFA009277 CONST.CARR.SAN BORJA-S.IGNACIO SOLICITUD DE DESEMBOLSO NRO. 9 LIBRETA N° 00291012002 ABC-RECURSOS PROPIOS REF.: UTILES DE ESCRITORIO</t>
  </si>
  <si>
    <t>||5° DESEMBOLSO CRED. EXT. AL MEFP PROY. TRANSPORTE POR CABLE TELEFERICO SG RD N° 18/13, 50/14, 71/14, 18/15 CONT. SANO N° 156/14, ADENDAS N° 55/15 Y 461/15, NOTA DEL MEFP/VTCP/DGCP/UEPS-1430 Y 1433 /2018 (TRAM-TGL-15181 Y 15187), INFORMES BCB GOM Y GAL 225 Y 346 RECIBIDOS EN FECHA 02/10/18. ABONO EN LA LIBRETA N° 00099021001 TGN-RECURSOS ORDINARIOS (5° DESEMB.SIST.TRANSP.CABLE TELEFERICO)</t>
  </si>
  <si>
    <t>COBRO DE||COSTO UTILES DE ESCRITORIO POR LA ELABORACIÓN DEL COMPROBANTE CONTABLE N° 0934444 DE LA FECHA. DE LA LIBRETA N° 00099021001 TGN RECURSOS ORDINARIOS COBRO COSTO UTILES DE ESCRITORIO</t>
  </si>
  <si>
    <t>'COBRO DE'||UTILES DE ESCRITORIO POR EL COMPROBANTE CONTABLE NRO. 0934450 DE LA FECHA, EN ATENCIÓN A NOTA DE YPFB, CITE' YPFB/GAFC-1802 DFC-2208 URT-1143/2018 RECIBIDA EN F. 02/10/2018 Y CORREO ELECTRÓNICO DE LA FECHA. DEBITO DE LA LIBRETA 00513022001 YPFB  OPERACIONES.</t>
  </si>
  <si>
    <t>A:00099021001 El concepto de la mencionada operación corresponde a la transferencia de capital por el mes de Septiembre/2018, de Cooperativa Sudamérica al TGN.</t>
  </si>
  <si>
    <t>A:00099021001 El concepto de la mencionada operación corresponde a la transferencia de capital al TGN, por el mes de Septiembre de 2018 del Fideicomiso Programa de Reconversión Productiva y Comercial TGN 9º.</t>
  </si>
  <si>
    <t>||TRANSFERENCIA DE FONDOS S/G MENSAJES SWIFT NROS.14046 Y 14031 DE LA FECHA. (SECTOR PÚBLICO - SOBREVUELO) DEBITO DE LA LIBRETA 00117012001 DGAC, REPOSICIÓN DE ÚTILES DE ESCRITORIO.</t>
  </si>
  <si>
    <t>VENTA DE DIVISAS A SOLICITUD DE YACIMIENTOS PETROLIFEROS FISCALES BOLIVIANOS SEGUN SOLICITUD 6128 REF: PAGO A SAMSUNG ENGINEERING POR PAGO DE PROVISION DE PERSONAL Y SERVICIOS COMPLEMENTARIOS PARA LA PLANTA AMONIACO UREA CORRESPONDIENTE A LA SEPTIMA ADENDA JULIO 2018 LIB. 00513062001 YPFB-OPERACIONES PLANTA DE SEPARACION DE LIQUIDOS RIO GRANDE</t>
  </si>
  <si>
    <t>COBRO COSTOS DE PAPELERIA SEGUN TRANSFERENCIA DEL EXTERIOR POR ORDEN DE EMBAJADA DE BOLIVIA EN COSTA RICA REF.: GESTORIA CONSULAR SEPTIEMBRE 2018 LIB. 00010011102 MIN.RELACIONES EXTERIORES - GESTORIA CONSULAR LEY Nº 3108</t>
  </si>
  <si>
    <t>COBRO COSTOS DE PAPELERIA SEGUN TRANSFERENCIA DEL EXTERIOR POR ORDEN DE CONSULADO DE BOLIVIA EN MURCIA-ESPANA REF:GESTORIA CONSULAR SEPTIEMBRE/18 LIB. 00010011102 MIN.RELACIONES EXTERIORES - GESTORIA CONSULAR LEY Nº 3108</t>
  </si>
  <si>
    <t>VENTA DE DIVISAS CON TRANSFERENCIA DE FONDOS A SOLICITUD DE SERVICIO GENERAL DE IDENTIFICACION PERSONAL - SEGIP SEGUN SOLICITUD 6121 REF: ENTREGA DE FONDOS A LA OFICINA DE CALAMA CHILE PARA PAGO DE PLANILLA DE COMPENSACION COSTO DE VIDA MES DE SEPTIEMBRE, SEGUN INFORME 352/2018, CERTIF. 3735. LIB. 00340012003 RECAUDACION EXTRANJERIA - C.I. -L.C.</t>
  </si>
  <si>
    <t>VENTA DE DIVISAS CON TRANSFERENCIA DE FONDOS A SOLICITUD DE SERVICIO GENERAL DE IDENTIFICACION PERSONAL - SEGIP SEGUN SOLICITUD 6122 REF: ENTREGA DE FONDOS A LA OFICINA DE VUENOS AIRES ARGENTINA PARA PAGO DE PLANILLA DE COMPENSACION COSTO DE VIDA MES DE SEPTIEMBRE, SEGUN INFORME 350/2018, CERTIF. 37 LIB. 00340012003 RECAUDACION EXTRANJERIA - C.I. -L.C.</t>
  </si>
  <si>
    <t>VENTA DE DIVISAS CON TRANSFERENCIA DE FONDOS A SOLICITUD DE SERVICIO GENERAL DE IDENTIFICACION PERSONAL - SEGIP SEGUN SOLICITUD 6123 REF: ENTREGA DE FONDOS A LA OFICINA DE WASHINGTON EEUU PARA COMPRA DE IMPRESORA, SEGUN NOTA 72/2018, SOLICITUD 5, CERT. 3757. LIB. 00340012003 RECAUDACION EXTRANJERIA - C.I. -L.C.</t>
  </si>
  <si>
    <t>VENTA DE DIVISAS CON TRANSFERENCIA DE FONDOS A SOLICITUD DE SERVICIO GENERAL DE IDENTIFICACION PERSONAL - SEGIP SEGUN SOLICITUD 6124 REF: ENTREGA DE FONDOS A LA OFICINA DE WASHINGTON EEUU PARA PAGO DE PLANILLA DE COMPENSACION COSTO DE VIDA MES DE SEPTIEMBRE, SEGUN INFORME 353/2018, CERTIF. 3736. LIB. 00340012003 RECAUDACION EXTRANJERIA - C.I. -L.C.</t>
  </si>
  <si>
    <t>VENTA DE DIVISAS CON TRANSFERENCIA DE FONDOS A SOLICITUD DE SERVICIO GENERAL DE IDENTIFICACION PERSONAL - SEGIP SEGUN SOLICITUD 6125 REF: ENTREGA DE FONDOS A LA OFICINA DE MADRID ESPANA PARA COMPRA DE IMPRESORAS, SEGUN NOTA 28/2018, SOLICITUD 2, CERT. 3689. LIB. 00340012003 RECAUDACION EXTRANJERIA - C.I. -L.C.</t>
  </si>
  <si>
    <t>VENTA DE DIVISAS CON TRANSFERENCIA DE FONDOS A SOLICITUD DE MINISTERIO DE LA PRESIDENCIA SEGUN SOLICITUD 6107 REF: DIVISAS USD 8,054.15 PAGO A ROYAL FBO SERVICE S.A. POR SERVICIOS PRESTADOS A AERONAVE FAB 001 VIAJE PRESIDENCIAL A ASUNCION PARAGUAY EL 14 Y 15 AGOSTO 2018, PAGO BANCO BBVA PARAGUAY S.A LIB. 00099021001 TGN-RECURSOS ORDINARIOS (3987)</t>
  </si>
  <si>
    <t>VENTA DE DIVISAS CON TRANSFERENCIA DE FONDOS A SOLICITUD DE MINISTERIO DE LA PRESIDENCIA SEGUN SOLICITUD 6106 REF: DIVISAS USD 8,738.44 PAGO A ROYAL FBO SERVICE S.A POR SERVICIOS PRESTADOS A AERONAVE FAB 001 VIAJE PRESIDENCIAL Y COMITIVA A BOGOTA COLOMBIA EL 7 AGOSTO 2018, PAGO BANCO BBVA PARAGUAY S LIB. 00099021001 TGN-RECURSOS ORDINARIOS (3987)</t>
  </si>
  <si>
    <t>VENTA DE DIVISAS CON TRANSFERENCIA DE FONDOS A SOLICITUD DE MINISTERIO DE LA PRESIDENCIA SEGUN SOLICITUD 6105 REF: DIVISAS USD 46,650.81 PAGO A ROYAL FBO SERVICE S.A POR SERVICIOS PRESTADOS A AERONAVE FAB 001 EN VIAJE PRESIDENCIAL REALIZADO A ROMA ITALIA DEL 27 JUNIO A 1 JULIO 2018, PAGO BANCO BBVA LIB. 00099021001 TGN-RECURSOS ORDINARIOS (3987)</t>
  </si>
  <si>
    <t>VENTA DE DIVISAS CON TRANSFERENCIA DE FONDOS A SOLICITUD DE MINISTERIO DE LA PRESIDENCIA SEGUN SOLICITUD 6108 REF: DIVISAS USD 13,655.14 PAGO A HONEYWELL SERVICIO MANTENIMIENTO MSP PARA AERONAVE FAB 002 MES AGOSTO 2018 DE ACUERDO A HORAS VUELO, PAGO A JP MORGAN CHASE BANK, CUENTA 9102597771. LIB. 00099021001 TGN-RECURSOS ORDINARIOS (3987)</t>
  </si>
  <si>
    <t>VENTA DE DIVISAS CON TRANSFERENCIA DE FONDOS A SOLICITUD DE SERVICIO GENERAL DE IDENTIFICACION PERSONAL - SEGIP SEGUN SOLICITUD 6120 REF: ENTREGA DE FONDOS A LA OFICINA DE SAO PAULO BRASIL PARA PAGO DE PLANILLA DE COMPENSACION COSTO DE VIDA MES DE SEPTIEMBRE, SEGUN INFORME 351/2018, CERTIF. 3734. LIB. 00340012003 RECAUDACION EXTRANJERIA - C.I. -L.C.</t>
  </si>
  <si>
    <t>VENTA DE DIVISAS CON TRANSFERENCIA DE FONDOS A SOLICITUD DE SERVICIO GENERAL DE IDENTIFICACION PERSONAL - SEGIP SEGUN SOLICITUD 6119 REF: ENTREGA DE FONDOS A LA OFICINA DE CALAMA CHILE PARA GASTOS EN BIENES Y SERVICIOS, SEGUN NOTA 24/2018, SOLICITUD 3, CERT. 3748, 3749 Y 3750. LIB. 00340012003 RECAUDACION EXTRANJERIA - C.I. -L.C.</t>
  </si>
  <si>
    <t>VENTA DE DIVISAS CON TRANSFERENCIA DE FONDOS A SOLICITUD DE SERVICIO GENERAL DE IDENTIFICACION PERSONAL - SEGIP SEGUN SOLICITUD 6118 REF: ENTREGA DE FONDOS A LA OFICINA DE BUENOS AIRES ARGENTINA PARA COMPRA DE IMPRESORAS, SEGUN NOTA 11/2018, SOLICITUD 4, CERT. 3686, 3739 Y 3740. LIB. 00340012003 RECAUDACION EXTRANJERIA - C.I. -L.C.</t>
  </si>
  <si>
    <t>VENTA DE DIVISAS CON TRANSFERENCIA DE FONDOS A SOLICITUD DE SERVICIO GENERAL DE IDENTIFICACION PERSONAL - SEGIP SEGUN SOLICITUD 6116 REF: ENTREGA DE FONDOS A LA OFICINA DE SAO PAULO BRASIL PARA COMPRA DE IMPRESORAS, SEGUN NOTA 61/2018, SOLICITUD 2, CERT. 3687. LIB. 00340012003 RECAUDACION EXTRANJERIA - C.I. -L.C.</t>
  </si>
  <si>
    <t>VENTA DE DIVISAS CON TRANSFERENCIA DE FONDOS A SOLICITUD DE SERVICIO GENERAL DE IDENTIFICACION PERSONAL - SEGIP SEGUN SOLICITUD 6115 REF: ENTREGA DE FONDOS A LA OFICINA DE CALAMA CHILE PARA COMPRA DE IMPRESORAS, SEGUN NOTA 27/2018, SOLICITUD 3, CERT. 3688 Y 3741. LIB. 00340012003 RECAUDACION EXTRANJERIA - C.I. -L.C.</t>
  </si>
  <si>
    <t>VENTA DE DIVISAS CON TRANSFERENCIA DE FONDOS A SOLICITUD DE MINISTERIO DE LA PRESIDENCIA SEGUN SOLICITUD 6109 REF: DIVISAS USD 7,440.00 PAGO AAND S INTERNATIONAL SUPPLY POR ADQUISICION LUBRICANTES Y CONSUMIBLES PARA AERONAVES FAB 754, FAB 755 Y FAB 004 SEGUN INVOICE 1097, PAGO A WELLS FARGO BANK, CU LIB. 00099021001 TGN-RECURSOS ORDINARIOS (3987)</t>
  </si>
  <si>
    <t>VENTA DE DIVISAS CON TRANSFERENCIA DE FONDOS A SOLICITUD DE SERVICIO GENERAL DE IDENTIFICACION PERSONAL - SEGIP SEGUN SOLICITUD 6114 REF: ENTREGA DE FONDOS A LA OFICINA DE WASHINGTON EEUU PARA GASTOS EN BIENES Y SERVICIOS, SEGUN NOTA 72/2018, SOLICITUD 5, CERT. 23 Y 3758. LIB. 00340012003 RECAUDACION EXTRANJERIA - C.I. -L.C.</t>
  </si>
  <si>
    <t>VENTA DE DIVISAS CON TRANSFERENCIA DE FONDOS A SOLICITUD DE MINISTERIO DE LA PRESIDENCIA SEGUN SOLICITUD 6112 REF: DIVISAS USD 313,800.00 PAGO A CUENTA A SAFRAN HELICOPTER ENGINES POR ADQUISICION 2 MODULOS PARA AERONAVE FAB 004, SEGUN FACTURA 3607, PAGO A CITIBANK, CUENTA 30879802. LIB. 00099021001 TGN-RECURSOS ORDINARIOS (3987)</t>
  </si>
  <si>
    <t>VENTA DE DIVISAS CON TRANSFERENCIA DE FONDOS A SOLICITUD DE MINISTERIO DE LA PRESIDENCIA SEGUN SOLICITUD 6111 REF: DIVISAS USD 149.95 PAGO A GOGO BUSINESS AVIATION POR SERVICIO TELEFONICO SATELITAL MES SEPTIEMBRE 2018 PARA AERONAVE FAB 002, SEGUN INVOICE, PAGO A US BANK CUENTA 103690172665. LIB. 00099021001 TGN-RECURSOS ORDINARIOS (3987)</t>
  </si>
  <si>
    <t>VENTA DE DIVISAS CON TRANSFERENCIA DE FONDOS A SOLICITUD DE MINISTERIO DE LA PRESIDENCIA SEGUN SOLICITUD 6110 REF: DIVISAS USD 8,762.78 PAGO A DASSAULT FALCON JET POR ADQUISICION REPUESTOS, MATERIAL PARA AERONAVE FAB 002 INCLUYE COSTOS DE ENVIO, SEGUN INVOICE 303139, PAGO A BANK OF AMERICA, CUENTA 3 LIB. 00099021001 TGN-RECURSOS ORDINARIOS (3987)</t>
  </si>
  <si>
    <t>VENTA DE DIVISAS CON TRANSFERENCIA DE FONDOS A SOLICITUD DE MINISTERIO DE LA PRESIDENCIA SEGUN SOLICITUD 6113 REF: DIVISAS USD 562.50 PAGO A SATCOM DIRECT INC. POR SERVICIO TELEFONIA E INTERNET SATELITAL PARA AERONAVE FAB 001 MES AGOSTO 2018, PAGO A WELLS FARGO BANK, CUENTA 2000055025245. LIB. 00099021001 TGN-RECURSOS ORDINARIOS (3987)</t>
  </si>
  <si>
    <t>VENTA DE DIVISAS CON TRANSFERENCIA DE FONDOS A SOLICITUD DE SERVICIO GENERAL DE IDENTIFICACION PERSONAL - SEGIP SEGUN SOLICITUD 6117 REF: ENTREGA DE FONDOS A LA OFICINA DE MADRID ESPANA PARA PAGO DE PLANILLA DE COMPENSACION COSTO DE VIDA MES DE SEPTIEMBRE, SEGUN INFORME 354/2018, CERTIF. 3737. LIB. 00340012003 RECAUDACION EXTRANJERIA - C.I. -L.C.</t>
  </si>
  <si>
    <t>NÚMERO DE LIBRETA CUT: 99031009.00 OPERACIÓN T01 TRANSFERENCIA DE FONDOS A LA CUT - TESORO DIRECTO DE BANCO UNION S.A. A CUENTA UNICA DEL TESORO CON NUMERO DE SOLICITUD = 3129541 Y NUMERO CORRELATIVO = 91320003102018912 TRANSFERENCIA POR OPERACIONES DE VENTA BONOS BTX</t>
  </si>
  <si>
    <t>TRANSFERENCIA RECIBIDA DEL EXTERIOR SEGÚN MENSAJES SWIFT Nos. 14102-14099 (REM.EXT.) DE FECHA 03-10-2018 POR DESEMBOLSO DE FONPLATA PRÉSTAMO BOL-26/2015 PROYECTO DOBLE VIA MONTER-CRISTALMAYU TR. PTE LIBRETA N° 00291012002 ABC-RECURSOS PROPIOS REF.: UTILES DE ESCRITORIO</t>
  </si>
  <si>
    <t>COBRO COSTOS DE PAPELERIA SEGUN TRANSFERENCIA DEL EXTERIOR POR ORDEN DE VICECONSULADO DE BOLIVIA LA PLATA ARGENTNA LIB. 00010011102 MIN.RELACIONES EXTERIORES - GESTORIA CONSULAR LEY Nº 3108</t>
  </si>
  <si>
    <t>COBRO COSTOS DE PAPELERIA SEGUN TRANSFERENCIA DEL EXTERIOR POR ORDEN DE TRAFIGURA PTE LIMITED LIB. 00513012007 YPFB - RECURSOS NACIONALIZACIÓN</t>
  </si>
  <si>
    <t>'COBRO DE'||UTILES DE ESCRITORIO POR EL COMPROBANTE CONTABLE NRO. 0934503 DE LA FECHA, SEGÚN CORREO ELECTRÓNICO DE YPFB DE F. 23/01/2018. DEBITO DE LA LIBRETA 00513022001 YPFB  OPERACIONES.</t>
  </si>
  <si>
    <t>COBRO COSTOS DE PAPELERIA SEGUN TRANSFERENCIA DEL EXTERIOR POR ORDEN DE EMBAJADA DE BOLIVIA SECCION CONSULAR ITALIA REF.: SEPTIEMBRE 2018 LIB. 00010011102 MIN.RELACIONES EXTERIORES - GESTORIA CONSULAR LEY Nº 3108</t>
  </si>
  <si>
    <t>COBRO COSTOS DE PAPELERIA SEGUN TRANSFERENCIA DEL EXTERIOR POR ORDEN DE CONSULATE GENL OF THE PLURINATIONAL-NEW YORK LIB. 00010011102 MIN.RELACIONES EXTERIORES - GESTORIA CONSULAR LEY Nº 3108</t>
  </si>
  <si>
    <t>'TRANSFERENCIA DE FONDOS||S/G. CITE: MEFP/VTCP/DGCP/UODP-889/2018 DE LA FECHA, DEL MIN.DE ECONOMIA Y FINANZAS PUBLICAS.(HRE-TSO-5270), PAGO BTS EXTRABURSATIL  VENCIMIENTO 5 DE OCTUBRE DE 2018 D.S. N° 1121 DE 11 DE ENERO DE 2012. DEBITO DE LA LIBRETA N° 00099021001 TGN-RECURSOS ORDINARIOS MN.</t>
  </si>
  <si>
    <t>'TRANSFERENCIA DE FONDOS||S/G. CITE: MEFP/VTCP/DGCP/UODP-889/2018 DE LA FECHA, DEL MIN.DE ECONOMIA Y FINANZAS PUBLICAS.(HRE-TSO-5270), PAGO BTS EXTRABURSATIL  VENCIMIENTO 5 DE OCTUBRE DE 2018 D.S. N° 1121 DE 11 DE ENERO DE 2012. DEBITO DE LA LIBRETA N° 00099021001, REPOSICION UTILES DE ESCRITORIO.</t>
  </si>
  <si>
    <t>COBRO COSTOS DE PAPELERIA SEGUN TRANSFERENCIA DEL EXTERIOR POR ORDEN DE CONSULADO DEL ESTADO PLURINACIONAL DE BOLIVIA EN COMODORO RIVADAVIA ARGENTINA LIB. 00010011102 MIN.RELACIONES EXTERIORES - GESTORIA CONSULAR LEY Nº 3108</t>
  </si>
  <si>
    <t>NUMERO DE LIBRETA CUT: 00016021101 OPERACIÓN E75 TRANSFERENCIA DE LA CUENTA FISCAL BUN A LA CUT EN MN TRANSF.FDOS.POR INST.ELEC.DE CIERRE ACF/SOL/NÂ°27270/2018</t>
  </si>
  <si>
    <t>NÚMERO DE LIBRETA CUT: 99031009.00 OPERACIÓN T01 TRANSFERENCIA DE FONDOS A LA CUT - TESORO DIRECTO DE BANCO UNION S.A. A CUENTA UNICA DEL TESORO CON NUMERO DE SOLICITUD = 3133608 Y NUMERO CORRELATIVO = 91320004102018965 TRANSFERENCIA POR OPERACIONES DE VENTA BONOS BTX</t>
  </si>
  <si>
    <t>De: 00099024113 Transferencia en cumplimiento al DS N°0913 de 15/06/2011 y el Convenio Intergubernativo de Financiamiento UPRE-CIF-IG 129/2017, suscrito entre la UPRE y el GAM de Entre Ríos, proyecto “Construcción Estadium Carlos Villegas Entre Ríos”, correspondiente al pago de la planilla Nº 5, según la UPRE.</t>
  </si>
  <si>
    <t>De: 00099024113 Transferencia en cumplimiento al DS N°0913 de 15/06/2011 y el Convenio Intergubernativo de Financiamiento UPRE-CIF-IG 1092/2017, suscrito entre la UPRE y el GAM de Villa Tunari, proyecto “Construcción 10 Aulas y Servicios Sanitarios U.E. Cristal Mayu D-10”, correspondiente al pago de la planilla Nº 4, según la UPRE.</t>
  </si>
  <si>
    <t>De: 00099024113 Transferencia en cumplimiento al DS N°0913 de 15/06/2011 y el Convenio Intergubernativo de Financiamiento UPRE-CIF-IG 357/2017, suscrito entre la UPRE y el GAM de Sica Sica (Villa Aroma), proyecto “Construcción 8 Aulas U.E. José Agustín Castrillo – Sica Sica”, correspondiente al pago de la planilla Nº 3 de cierre, según la UPRE.</t>
  </si>
  <si>
    <t>De: 00099024113 Transferencia en cumplimiento al DS N°0913 de 15/06/2011 y el Convenio Intergubernativo de Financiamiento UPRE-CIF-IG 1041/2017, suscrito entre la UPRE y el GAM de Reyes, proyecto “Const. Tinglado Unidad Educativa Ratije Comunidad Ratije”, correspondiente al pago de la planilla Nº 2 de cierre, según la UPRE.</t>
  </si>
  <si>
    <t>De: 00099024113 Transferencia en cumplimiento al DS N°0913 de 15/06/2011 y el Convenio Intergubernativo de Financiamiento UPRE-CIF-IG 584/2017, suscrito entre la UPRE y el GAM de La Guardia, proyecto “Construcción Unidad Educativa 23 de Diciembre”, correspondiente al pago de la planilla Nº 5, según la UPRE.</t>
  </si>
  <si>
    <t>De: 00099024113 Transferencia en cumplimiento al DS N°0913 de 15/06/2011 y el Convenio Interinstitucional de Financiamiento UPRE-CIF-154/2015, suscrito entre la UPRE y el GAM de Yacuiba, proyecto “Const. Cancha de Futbol Bº San José Obrero”, correspondiente al pago de la planilla Nº 5 de cierre, según la UPRE.</t>
  </si>
  <si>
    <t>De: 00099024113 Transferencia en cumplimiento al DS N°0913 de 15/06/2011 y el Convenio Intergubernativo de Financiamiento UPRE-CIF-IG 1036/2017, suscrito entre la UPRE y el GAM de Trinidad, proyecto “Const. Mercado Seccional Calle Cochabamba”, correspondiente al pago de la planilla Nº 6, según la UPRE.</t>
  </si>
  <si>
    <t>De: 00099024113 Transferencia en cumplimiento al DS N°0913 de 15/06/2011 y el Convenio Intergubernativo de Financiamiento UPRE-CIF-IG 585/2017, suscrito entre la UPRE y el GAM de La Guardia, proyecto “Construcción Unidad Educativa Isaac Gutiérrez Cruz – C. Basilio”, correspondiente al pago de la planilla Nº 5, según la UPRE.</t>
  </si>
  <si>
    <t>COBRO COSTOS DE PAPELERIA SEGUN TRANSFERENCIA DEL EXTERIOR POR ORDEN DE CONSULADO ENERAL DE BOLIVIA EN HOUSTON REF.: SEPTIEMBRE 2018 LIB. 00010011102 MIN.RELACIONES EXTERIORES - GESTORIA CONSULAR LEY Nº 3108</t>
  </si>
  <si>
    <t>COBRO COSTOS DE PAPELERIA SEGUN TRANSFERENCIA DEL EXTERIOR POR ORDEN DE CONSULADO DE BOLIVIA EN ANTOFAGASTA CHILE REF.: RECAUDACION GESTORIA CONSULAR LIB. 00010011102 MIN.RELACIONES EXTERIORES - GESTORIA CONSULAR LEY Nº 3108</t>
  </si>
  <si>
    <t>'COBRO DE'||UTILES DE ESCRITORIO POR EL COMPROBANTE CONTABLE NRO. 0934555 DE LA FECHA, SEGÚN CORREO ELECTRONICO DE YPFB DE F. 23/01/2018. DEBITO DE LA LIBRETA 00513022001 YPFB  OPERACIONES.</t>
  </si>
  <si>
    <t>||COBRO COMISIONES AL TGN POR ADMINISTRACION DE VALORES BT'S "C"M/N POR SEPTIEMBRE2018 SEGUN MEFP/VTCP/DGCP/UODP-887/2018 DE F.04/10/2018 DEL MEFP, Y DOCUMENTACION ADJUNTA. LIB:N°00099021001 LIBRETA N°00099021001</t>
  </si>
  <si>
    <t>VENTA DE DIVISAS CON TRANSFERENCIA DE FONDOS A SOLICITUD DE MINISTERIO DE RELACIONES EXTERIORES SEGUN SOLICITUD 6138 REF: REMISION DE RECURSOS DE GASTOS DE FUNCIONAMIENTO DEL CENTRO EMISOR DE PASAPORTES DE MADRID CORRESPONDIENTE AL TERCER TRIMESTRE SEGUN NOTA DE SOLICITUD MAD NSC 318 Y INF 085 DE PR LIB. 00099021001 TGN-RECURSOS ORDINARIOS (3987)</t>
  </si>
  <si>
    <t>VENTA DE DIVISAS CON TRANSFERENCIA DE FONDOS A SOLICITUD DE MINISTERIO DE RELACIONES EXTERIORES SEGUN SOLICITUD 6142 REF: REMESA ADICIONAL A FAVOR DEL CONSULADO EN WASHINGTON PARA LA COMPRA DE UNA FOTOCOPIADORA Y PARA LA EMBAJADA EN PERU PARA LA ADQUISICION DE UNA CENTRAL TELEFONICA SEGUN INFORMES Y LIB. 00099021001 TGN-RECURSOS ORDINARIOS (3987)</t>
  </si>
  <si>
    <t>VENTA DE DIVISAS CON TRANSFERENCIA DE FONDOS A SOLICITUD DE MINISTERIO DE RELACIONES EXTERIORES SEGUN SOLICITUD 6144 REF: ENVIO DE RECURSOS ADICIONALES CON RECURSOS DE GESTORIA CONSULAR A FAVOR DE LOS CONSULADOS EN LIMA Y MADRID SEGUN NOTA INTERNA DE AUTORIZACION DEL VICEMINISTRO DE GESTION INSTITUC LIB. 00099021001 TGN-RECURSOS ORDINARIOS (3987)</t>
  </si>
  <si>
    <t>VENTA DE DIVISAS CON TRANSFERENCIA DE FONDOS A SOLICITUD DE MINISTERIO DE RELACIONES EXTERIORES SEGUN SOLICITUD 6139 REF: REMESAS ADICIONALES A FAVOR DE EMBAJADAS FRANCIA VATICANO Y LA REPRESENTACION ANTE LA ONU SEGUN INFORMES DE CONTROL FINANCIERO IN 210 IN 43 Y NOTA SE 274 DETALLE Y DOCUMENTACION LIB. 00099021001 TGN-RECURSOS ORDINARIOS (3987)</t>
  </si>
  <si>
    <t>VENTA DE DIVISAS CON TRANSFERENCIA DE FONDOS A SOLICITUD DE MINISTERIO DE RELACIONES EXTERIORES SEGUN SOLICITUD 6141 REF: REMISION DE GASTOS DE FUNCIONAMIENTO A FAVOR DE LA EMBAJADA DE BOLIVIA EN DINAMARCA CORRESPONDIENTE AL MES DE JULIO SEGUN INFORME DE CONTROL FINANCIERO 240. LIB. 00099021001 TGN-RECURSOS ORDINARIOS (3987)</t>
  </si>
  <si>
    <t>VENTA DE DIVISAS CON TRANSFERENCIA DE FONDOS A SOLICITUD DE ADMINISTRACION DE AEROPUERTOS Y SERVICIOS AUXILIARES A LA NAVEGACION AEREA SEGUN SOLICITUD 6148 REF: TEKNO GOL IMPORT Y EXPORT INC., PAGO ADQUISICION DE REPUESTOS DE AYUDA VISUALES PARA LOS AEROPUERTOS DE ORURO, ALCANTARI, CHIMORE Y UYUNI, LIB. 00512012001 LBP-AASANA-PACS SONET (4030004676)</t>
  </si>
  <si>
    <t>COBRO COSTOS DE PAPELERIA SEGUN TRANSFERENCIA DEL EXTERIOR POR ORDEN DE GAS TOTAL S.A. REF:ANTICIPO DE IMPORTACION MES DE OCTUBRE LIB. 00513062001 YPFB-OPERACIONES PLANTA DE SEPARACION DE LIQUIDOS RIO GRANDE</t>
  </si>
  <si>
    <t>De: 00099024113 Transferencia en cumplimiento al DS N°0913 de 15/06/2011 y el Convenio Intergubernativo de Financiamiento UPRE-CIF-IG 052/2017, UPRE-ADENDA-004/2018, suscrito entre la UPRE y el GAM de Villa Tunari, proyecto “Construcción Gradería en Cancha de Futbol San Francisco KM 21”, correspondiente al pago de la planilla Nº 1, según la UPRE.</t>
  </si>
  <si>
    <t>COBRO COSTOS DE PAPELERIA SEGUN TRANSFERENCIA DEL EXTERIOR POR ORDEN DE HERCO COMBUSTIBLES S.A. REF.: CONTRATO DE CONDENSADO DE GAS EMBARQUE LIB. 00513062001 YPFB-OPERACIONES PLANTA DE SEPARACION DE LIQUIDOS RIO GRANDE</t>
  </si>
  <si>
    <t>'TRANSFERENCIA DE FONDOS||S/G. CITE: MEFP/VTCP/DGCP/UODP-895/2018 DE LA FECHA, DEL MIN.DE ECONOMIA Y FINANZAS PUBLICAS.(HRE-TSO-5287), PAGO BTS EXTRABURSATIL  VENCIMIENTO 8 DE OCTUBRE DE 2018 D.S. N° 1121 DE 11 DE ENERO DE 2012. DEBITO DE LA LIBRETA N° 00099021001, REPOSICION UTILES DE ESCRITORIO.</t>
  </si>
  <si>
    <t>'TRANSFERENCIA DE FONDOS||S/G. CITE: MEFP/VTCP/DGCP/UODP-895/2018 DE LA FECHA, DEL MIN.DE ECONOMIA Y FINANZAS PUBLICAS.(HRE-TSO-5287), PAGO BTS EXTRABURSATIL  VENCIMIENTO 8 DE OCTUBRE DE 2018 D.S. N° 1121 DE 11 DE ENERO DE 2012. DEBITO DE LA LIBRETA N° 00099021001 TGN-RECURSOS ORDINARIOS MN.</t>
  </si>
  <si>
    <t>COBRO COSTOS DE PAPELERIA POR REGULARIZACION DE TRANSFERENCIA DEL EXTERIOR POR ORDEN DE COMPANHIA MATOGROSSENSE DE GAS LIB. 00513012007 YPFB - RECURSOS NACIONALIZACIÓN</t>
  </si>
  <si>
    <t>COBRO COSTOS DE PAPELERIA POR REGULARIZACION DE TRANSFERENCIA DEL EXTERIOR POR ORDEN DE CONSULADO GERAL DA BOLIVIA SAO PAULO BR LIB. 00010011102 MIN.RELACIONES EXTERIORES - GESTORIA CONSULAR LEY Nº 3108</t>
  </si>
  <si>
    <t>VENTA DE DIVISAS CON TRANSFERENCIA DE FONDOS A SOLICITUD DE MINISTERIO DE RELACIONES EXTERIORES SEGUN SOLICITUD 6143 REF: ENVIO PEDIENTE DE GASTOS DE FUNCIONAMIENTO DEL TERCER TRIMESTRE A FAVOR DE CONSULADOS VICECONSULADOS Y PENDIENTE DE ENVIO DE LA REMESA ADICIONAL DEL CONSULADO EN VALENCIA PARA C LIB. 00099021001 TGN-RECURSOS ORDINARIOS (3987)</t>
  </si>
  <si>
    <t>VENTA DE DIVISAS CON TRANSFERENCIA DE FONDOS A SOLICITUD DE EMPRESA PUBLICA PRODUCTIVA CARTONES DE BOLIVIA-CARTONBOL SEGUN SOLICITUD 6155 REF: TRANSFERENCIA DE RECURSOS AL EXTERIOR BCB, PARA LA EMPRESA PG PAPER COMPANY LTD. POR LA ADQUISICION DE PAPEL KRAFT LINER VIRGEN, TERCER LOTE, PARA LA PRODUCC LIB. 00576012001 CARTONBOL</t>
  </si>
  <si>
    <t>VENTA DE DIVISAS CON TRANSFERENCIA DE FONDOS A SOLICITUD DE EMPRESA PUBLICA DE TRANSPORTE AEREO MILITAR SEGUN SOLICITUD 6153 REF: TRANSFERENCIA VIA BCB A LA EMPRESA SA AIRLINK PARA LA ADQUISICION DE CONJUNTO DE TRENES DE ATERRIZAJE PARA AERONAVE DE EPTAM AVRO FAB 107 SEGUN PROCESO DE CONTRATACION LIB. 00596012001 EP-TAM GESTION ADMINISTRATIVA</t>
  </si>
  <si>
    <t>VENTA DE DIVISAS CON TRANSFERENCIA DE FONDOS A SOLICITUD DE EMPRESA PUBLICA PRODUCTIVA CARTONES DE BOLIVIA-CARTONBOL SEGUN SOLICITUD 6154 REF: TRANSFERENCIA DE RECURSOS AL BCB PARA LA EMPRESA INTERLOG CHILE POR LA COMPRA DE PAPEL KRAFT LINER VIRGEN, DEL PROCESO CB/RPCD/SE/122/2018, SEGUN HOJA DE SEG LIB. 00576012001 CARTONBOL</t>
  </si>
  <si>
    <t>||RESPUESTA A DEBITO DEL BANQUERO SG SWIFT NO.14232 DE LA FECHA REF: COBRO COMISION EUR 12,50 POR TRANSFERENCIA DE EUR 310,81 FECHA VALOR 27/09/2018 SG SOL. DE DIREMAR ,PAGO ADICIONAL A LA CORTE INTERNAL. DE JUSTICIA COSTO DE INTERPRETES LIBRETA 00099021001 TGN-RECURSOS ORDINARIOS</t>
  </si>
  <si>
    <t>||RESPUESTA A DEBITO DEL BANQUERO SG SWIFT NO.14232 DE LA FECHA REF: COBRO COMISION EUR 12,50 POR TRANSFERENCIA DE EUR 310,81 FECHA VALOR 27/09/2018 SG SOL. DE DIREMAR ,PAGO ADICIONAL A LA CORTE INTERNAL. DE JUSTICIA COSTO DE INTERPRETES CGO.LIBRETA 00099021001 TGN-RECURSOS ORDINARIOS (UTILES DE ESCRITORIO)</t>
  </si>
  <si>
    <t>NÚMERO DE LIBRETA CUT: 99031009.00 OPERACIÓN T01 TRANSFERENCIA DE FONDOS A LA CUT - TESORO DIRECTO DE BANCO UNION S.A. A CUENTA UNICA DEL TESORO CON NUMERO DE SOLICITUD = 3135152 Y NUMERO CORRELATIVO = 91320005102018033 TRANSFERENCIA POR OPERACIONES DE VENTA BONOS BTX</t>
  </si>
  <si>
    <t>NUMERO DE LIBRETA CUT: 00086014407 OPERACIÓN E75 TRANSFERENCIA DE LA CUENTA FISCAL BUN A LA CUT EN MN TRASP.FDOS.A SOLICITUD DEL G.A.M. DE SACABA SG.CITE GAMS CAR DESP 1272/2018 A CTA.3987 CUT LBRTA.00086014407</t>
  </si>
  <si>
    <t>COBRO COSTOS DE PAPELERIA POR REGULARIZACION DE TRANSFERENCIA DEL EXTERIOR POR ORDEN DE BOLIVIAN CONSULATE-LONDRES-GRAN BRETAÑA REF:GESTORIA CONSULAR SEPTIEMBRE 2018 LIB. 00010011102 MIN.RELACIONES EXTERIORES - GESTORIA CONSULAR LEY Nº 3108</t>
  </si>
  <si>
    <t>||COBRO DE COMISIONES BCB POR ADMINISTRACION DEL FIDEICOMISO DEL 01/07/2018 AL 30/09/2018, SEGUN CONTRATO DE FIDEICOMISO SANO N° 402/2014 DEL 18/12/2014 Y NOTA YPFB/GAFC 1853 - DFC 2242 - URT 1160/2018 DEL 04/10/2018 EQUIV. A USD 5.521,98 LIBRETA N° 00513012007 YPFB-RECURSOS NACIONALIZACION</t>
  </si>
  <si>
    <t>COBRO COSTOS DE PAPELERIA SEGUN TRANSFERENCIA DEL EXTERIOR POR ORDEN DE CONSULADO DE BOLIVIA EN VIEDMA,ARGENTINA LIB. 00010011102 MIN.RELACIONES EXTERIORES - GESTORIA CONSULAR LEY Nº 3108</t>
  </si>
  <si>
    <t>NUMERO DE LIBRETA CUT: 03420102001 OPERACIÓN E18 TRANSFERENCIA DEL SISTEMA FINANCIERO POR CUENTA DE TERCEROS A LA CUT TRANSFERENCIA DE RECURSOS DEL FIDEICOMSO AEVIVIENDA</t>
  </si>
  <si>
    <t>De: 00099024113 Transferencia en cumplimiento al DS N°0913 de 15/06/2011 y el Convenio Intergubernativo de Financiamiento UPRE-CIF-IG 411/2017, suscrito entre la UPRE y el GAM Omereque, Proyecto “Construcción Unidad Educativa Técnico Humanístico Evo Morales Ayma Omereque”, correspondiente al pago de la planilla Nº4, según la UPRE.</t>
  </si>
  <si>
    <t>De: 00099024113 Transferencia en cumplimiento al DS N°0913 de 15/06/2011 y el Convenio Interinstitucional de Financiamiento UPRE-CIF-660/2014, suscrito entre la UPRE y el GAM La Asunta, Proyecto “Construcción Puente Vehicular Chaquety (Central Chaquety)”, correspondiente al pago de la planilla Nº2, según la UPRE.</t>
  </si>
  <si>
    <t>De: 00099024113 Transferencia en cumplimiento al DS N°0913 de 15/06/2011 y el Convenio Intergubernativo de Financiamiento UPRE-CIF-IG 370/2017, suscrito entre la UPRE y el GAM Huarina, Proyecto “Construcción Aulas Unidad Educativa Coromata Baja”, correspondiente al pago de la planilla Nº3 de cierre, según la UPRE.</t>
  </si>
  <si>
    <t>De: 00099024113 Transferencia en cumplimiento al DS N°0913 de 15/06/2011 y el Convenio Intergubernativo de Financiamiento UPRE-CIF-IG 0153/2018, suscrito entre la UPRE y el GAM Villa Tunari, Proyecto “Const. 2 Aulas y Baños U.E. Nuevo Amanecer - D 10 Villa Tunari”, correspondiente al pago de la planilla Nº2, según la UPRE.</t>
  </si>
  <si>
    <t>De: 00099024113 Transferencia en cumplimiento al DS N°0913 de 15/06/2011 y el Convenio Intergubernativo de Financiamiento UPRE-CIF-IG 183/2017, suscrito entre la UPRE y el GAM Porvenir, Proyecto “Const. Casa de la Juventud del Municipio de Porvenir”, correspondiente al pago de la planilla Nº4, según la UPRE.</t>
  </si>
  <si>
    <t>De: 00099024113 Transferencia en cumplimiento al DS N°0913 de 15/06/2011 y el Convenio Intergubernativo de Financiamiento UPRE-CIF-IG 855/2017, suscrito entre la UPRE y el GAM Cotoca, Proyecto “Construcción Bloque y Sala de Docentes Unidad Educativa San Marcos - Cotoca”, correspondiente al pago de la planilla Nº4, según la UPRE.</t>
  </si>
  <si>
    <t>De: 00099024113 Transferencia en cumplimiento al DS N°0913 de 15/06/2011 y el Convenio Intergubernativo de Financiamiento UPRE-CIF-IG 102/2018, suscrito entre la UPRE y el GAM Uyuni, Proyecto “Const. U.E. Modelo Uyuni”, correspondiente al pago de la planilla Nº2, según la UPRE.</t>
  </si>
  <si>
    <t>NUMERO DE LIBRETA CUT: 00099021001 OPERACIÓN E18 TRANSFERENCIA DEL SISTEMA FINANCIERO POR CUENTA DE TERCEROS A LA CUT Pago pension por riesgos Profesionales septiembre 2018</t>
  </si>
  <si>
    <t>||TRANSFERENCIA A LA CUENTA UNICA DEL TESORO IMPORTES RETENIDOS A WALTER ABRAHAM PEREZ ALANDIA Y JULIO HUMEREZ QUIROZ POR REMUNERACIÓN MÁXIMA CORRESPONDIENTE AL MES DE SEPTIEMBRE/2018 - LIBRETA N° 00990201001. SEGÚN DOCUMENTOS ADJUNTOS Y ROC N° 1602/2018 DEL DCR. TRANS POR REMUNERACION MAXIMA DE WALTER ABRAHAM PEREZ ALANDIA-SEPTIEMBRE/2018 LIBRETA N° 00990201001</t>
  </si>
  <si>
    <t>||TRANSFERENCIA A LA CUENTA UNICA DEL TESORO IMPORTES RETENIDOS A WALTER ABRAHAM PEREZ ALANDIA Y JULIO HUMEREZ QUIROZ POR REMUNERACIÓN MÁXIMA CORRESPONDIENTE AL MES DE SEPTIEMBRE/2018 - LIBRETA N° 00990201001. SEGÚN DOCUMENTOS ADJUNTOS Y ROC N° 1602/2018 DEL DCR. TRANS. POR REMUNERACION MAXIMA DE JULIO HUMEREZ QUIROZ-SEPTIEMBRE/2018 LIBRETA N° 00990201001</t>
  </si>
  <si>
    <t>COBRO COSTOS DE PAPELERIA POR REGULARIZACION DE TRANSFERENCIA DEL EXTERIOR POR ORDEN DE BONA FIDE DISTRIBUIDORA, IMPORTADOR REF.: INV.1/2018, 2/20 LIB. 00513012007 YPFB - RECURSOS NACIONALIZACIÓN</t>
  </si>
  <si>
    <t>COBRO COSTOS DE PAPELERIA POR REGULARIZACION DE TRANSFERENCIA DEL EXTERIOR POR ORDEN DE GAS CORONA S A E C A LIB. 00513062001 YPFB-OPERACIONES PLANTA DE SEPARACION DE LIQUIDOS RIO GRANDE</t>
  </si>
  <si>
    <t>NUMERO DE LIBRETA CUT: 00099021001 OPERACIÓN E18 TRANSFERENCIA DEL SISTEMA FINANCIERO POR CUENTA DE TERCEROS A LA CUT TRANSFERENCIA DE FONDOS POR PAGO ADELANTADO PRA SEPTIEMBRE 2018</t>
  </si>
  <si>
    <t>NUMERO DE LIBRETA CUT: 00099021001 OPERACIÓN E18 TRANSFERENCIA DEL SISTEMA FINANCIERO POR CUENTA DE TERCEROS A LA CUT TRANSFERENCIA DE FONDOS POR PAGO INDEBIDO PR SEPTIEMBRE 2018</t>
  </si>
  <si>
    <t>||TRANSFERENCIA DE FONDOS S/G NOTA CITE: BUN/CF420/18 DE LA FECHA (HRE-TSO-5578), SEGUN CONVENIO INTERGUBERNAMENTAL ENTRE EL MDPYEP Y EL GAM DE CAIROMA. A SOLICITUD GOB.AUT.MCPAL.DE CAIROMA, LIBRETA N°00041014101 MDPYEP-REV. TECN. EN EDUCACION; BUN.</t>
  </si>
  <si>
    <t>TRANSFERENCIA RECIBIDA DEL EXTERIOR SEGÚN MENSAJES SWIFT Nos. 14379-14381 (REM.EXT.) DE FECHA 09-10-2018 POR DESEMBOLSO DE CAF PRÉSTAMO CFA009660 PAV KM25TARATA-ANZALDO-R.CAINE SOLICITUD DE DESEMBOLSO NRO. 7 LIBRETA N° 00291012002 ABC-RECURSOS PROPIOS REF.: UTILES DE ESCRITORIO</t>
  </si>
  <si>
    <t>VENTA DE DIVISAS CON TRANSFERENCIA DE FONDOS A SOLICITUD DE MINISTERIO DE LA PRESIDENCIA SEGUN SOLICITUD 6156 REF: DIVISAS USD 367,092.00 PAGO SALDO A SAFRAN HELICOPTER ENGINES POR ADQUISICION 2 MODULOS Y ASISTENCIA TECNICA PARA AERONAVE FAB 004, SEGUN FACTURA 3607, PAGO A CITIBANK, CUENTA 30879802. LIB. 00099021001 TGN-RECURSOS ORDINARIOS (3987)</t>
  </si>
  <si>
    <t>De: 00099024113 Transferencia en cumplimiento al DS N°0913 de 15/06/2011 y el Convenio Intergubernativo de Financiamiento UPRE-CIF-IG 841/2017, suscrito entre la UPRE y el GAM de Pucara, proyecto “Const. Centro de Salud Comunidad Loma Larga en el Municipio de Pucara”, correspondiente al pago de la planilla Nº 4 de cierre, según la UPRE.</t>
  </si>
  <si>
    <t>De: 00099024113 Transferencia en cumplimiento al DS N°0913 de 15/06/2011 y el Convenio Intergubernativo de Financiamiento UPRE-CIF-IG-616/2017, suscrito entre la UPRE y el GAD Pando, Proyecto “Construcción de 1 Puente Tipo Cajón en la Urbanización Nueva Cobija”, correspondiente al pago de la planilla Nº3, según la UPRE.</t>
  </si>
  <si>
    <t>De: 00099024113 Transferencia en cumplimiento al DS N°0913 de 15/06/2011 y el Convenio Intergubernativo de Financiamiento UPRE-CIF-IG 771/2017, suscrito entre la UPRE y el GAM Aiquile, Proyecto “Construcción Tinglado, Graderías y Cancha Polifuncional Chaqui Mayu - Aiquile”, correspondiente al pago de la planilla Nº2 de cierre, según la UPRE.</t>
  </si>
  <si>
    <t>De: 00099024113 Transferencia en cumplimiento al DS N°0913 de 15/06/2011 y el Convenio Intergubernativo de Financiamiento UPRE-CIF-IG 450/2015, suscrito entre la UPRE y el GAM Huacaraje, Proyecto “Construcción Plaza El Carmen - Huacaraje”, correspondiente al pago de la planilla Nº6 de cierre, según la UPRE.</t>
  </si>
  <si>
    <t>De: 00099024113 Transferencia en cumplimiento al DS N°0913 de 15/06/2011 y el Convenio Intergubernativo de Financiamiento UPRE-CIF-IG/062/2015, suscrito entre la UPRE y el GAM Llica, Proyecto “Construcción Unidad Educativa Litoral Llica”, correspondiente al pago de la planilla Nº9 de cierre, según la UPRE.</t>
  </si>
  <si>
    <t>De: 00099024113 Transferencia en cumplimiento al DS N°0913 de 15/06/2011 y el Convenio Intergubernativo de Financiamiento UPRE-CIF-IG 057/2017, suscrito entre la UPRE y el GAM de Tiquipaya, proyecto “Const. Unidad Educativa Técnico Humanístico San Rafael”, correspondiente al pago de la planilla Nº 5, según la UPRE.</t>
  </si>
  <si>
    <t>De: 00099024113 Transferencia en cumplimiento al DS N°0913 de 15/06/2011 y el Convenio Intergubernativo de Financiamiento UPRE-CIF-IG 951/2017, suscrito entre la UPRE y el GAM de Chaqui, proyecto “Construcción Centro de Salud Chiutaluyo”, correspondiente al pago de la planilla Nº 3 de cierre, según la UPRE.</t>
  </si>
  <si>
    <t>De: 00099024113 Transferencia en cumplimiento al DS N°0913 de 15/06/2011 y el Convenio Intergubernativo de Financiamiento UPRE-CIF-IG 429/2017, suscrito entre la UPRE y el GAM Calacoto, Proyecto “Construcción 2 Aulas U.E. Antofagasta A”, correspondiente al pago de la planilla Nº2 de cierre, según la UPRE.</t>
  </si>
  <si>
    <t>De: 00099024113 Transferencia en cumplimiento al DS N°0913 de 15/06/2011 y el Convenio Intergubernativo de Financiamiento UPRE-CIF-IG 058/2017, suscrito entre la UPRE y el GAM de Tiquipaya, proyecto “Const. Unidad Educativa Técnico Humanístico San Gabriel”, correspondiente al pago de la planilla Nº 4, según la UPRE.</t>
  </si>
  <si>
    <t>De: 00099024113 Transferencia en cumplimiento al DS N°0913 de 15/06/2011 y el Convenio Intergubernativo de Financiamiento UPRE-CIF-IG 035/2017, suscrito entre la UPRE y el GAM Aquile, Proyecto “Construcción U.E. Técnico Humanístico Prof. Nabor Quintana Navia Nivel Secundario Municipio Aiquile”, correspondiente al pago de la planilla Nº5, según la UPRE.</t>
  </si>
  <si>
    <t>NUMERO DE LIBRETA CUT: 00016151101 OPERACIÓN E75 TRANSFERENCIA DE LA CUENTA FISCAL BUN A LA CUT EN MN INSTRUCCION ELECTRONICA DE CIERRE P/MEFP ACF/SOL/27275/2018</t>
  </si>
  <si>
    <t>NUMERO DE LIBRETA CUT: 00016111101 OPERACIÓN E75 TRANSFERENCIA DE LA CUENTA FISCAL BUN A LA CUT EN MN INSTRUCCION ELECTRONICA DE CIERRE P/MEFP ACF/SOL/27277/2018</t>
  </si>
  <si>
    <t>NUMERO DE LIBRETA CUT: 00016171101 OPERACIÓN E75 TRANSFERENCIA DE LA CUENTA FISCAL BUN A LA CUT EN MN INSTRUCCION ELECTRONICA DE CIERRE P/MEFP ACF/SOL/27274/2018</t>
  </si>
  <si>
    <t>NUMERO DE LIBRETA CUT: 00016101101 OPERACIÓN E75 TRANSFERENCIA DE LA CUENTA FISCAL BUN A LA CUT EN MN INSTRUCCION ELECTRONICA DE CIERRE P/MEFP ACF/SOL/27278/2018</t>
  </si>
  <si>
    <t>||TRANSFERENCIA DE FONDOS PARA LA "EMPRESA DE APOYO A LA PRODUCCION DE ALIMENTOS-EMAPA" (10° DESEMBOLSO), ABONO A LA CUT LIBRETA N° 00572019201 SEGÚN NOTA CITE: BDP/GOP/CART/4176/2018 DE 04/10/18 LIBRETA N° 00572019201-"EMPRESA DE APOYO A LA PRODUCCION DE ALIMENTOS-EMAPA"</t>
  </si>
  <si>
    <t>TRANSFERENCIA RECIBIDA DEL EXTERIOR SEGÚN MENSAJES SWIFT Nos. 14380-14382 (REM.EXT.) DE FECHA 09-10-2018 POR DESEMBOLSO DE CAF PRÉSTAMO CFA008789 CARR.MONTEAGUDO-MUYUPAMPA-IPATI SOLICITUD DE DESEMBOLSO NRO. 31 LIBRETA N° 00291012002 ABC-RECURSOS PROPIOS REF.: UTILES DE ESCRITORIO</t>
  </si>
  <si>
    <t>COBRO COSTOS DE PAPELERIA SEGUN TRANSFERENCIA DEL EXTERIOR POR ORDEN DE CONSULADO DE BOLIVIA EN VALENCIA REF.: GESTORIA CONSULAR RECAUDACION SEPT. LIB. 00010011102 MIN.RELACIONES EXTERIORES - GESTORIA CONSULAR LEY Nº 3108</t>
  </si>
  <si>
    <t>COBRO COSTOS DE PAPELERIA SEGUN TRANSFERENCIA DEL EXTERIOR POR ORDEN DE CONSULADO GENERAL DE BOLIVIA-BARCELONA LIB. 00010011102 MIN.RELACIONES EXTERIORES - GESTORIA CONSULAR LEY Nº 3108</t>
  </si>
  <si>
    <t>COBRO COSTOS DE PAPELERIA SEGUN TRANSFERENCIA DEL EXTERIOR POR ORDEN DE CONSULADO DE BOLIVIA EN IQUIQUE LIB. 00010011102 MIN.RELACIONES EXTERIORES - GESTORIA CONSULAR LEY Nº 3108</t>
  </si>
  <si>
    <t>VENTA DE DIVISAS CON TRANSFERENCIA DE FONDOS A SOLICITUD DE MINISTERIO DE LA PRESIDENCIA SEGUN SOLICITUD 6157 REF: DIVISAS USD 103,460.64 PAGO A ROYAL FBO SERVICE S.A POR SERVICIOS PRESTADOS A AERONAVE FAB 001 VIAJE OFICIAL A RUSIA, HOLANDA, CHINA 12 AL 20 JUNIO 2018, PAGO BANCO BBVA PARAGUAY S.A, C LIB. 00099021001 TGN-RECURSOS ORDINARIOS (3987)</t>
  </si>
  <si>
    <t>COBRO COSTOS DE PAPELERIA SEGUN TRANSFERENCIA DEL EXTERIOR POR ORDEN DE CONSULADO GENERAL DE BOLIVIA EN MILAN IT REF.: RECAUDACION GESTORIA CONSULAR SEP. 2018 LIB. 00010011102 MIN.RELACIONES EXTERIORES - GESTORIA CONSULAR LEY Nº 3108</t>
  </si>
  <si>
    <t>COBRO COSTOS DE PAPELERIA SEGUN TRANSFERENCIA DEL EXTERIOR POR ORDEN DE PETROLEO BRASILEIRO SA PETROBRAS REF:INV.EXB-GAS-231/18 LIB. 00513012007 YPFB - RECURSOS NACIONALIZACIÓN</t>
  </si>
  <si>
    <t>||TRANSFERENCIA DE FONDOS DEL EXTERIOR P/PAGO CARTA DE CREDITO EXPORTACION Y COBRO EMIS.COMP.CONT.BS50.-REF.:M04ER1808NU00018 (BCB:E-2018-02) A/F EBA,S/G SWIFT NO.14359 DE LA FECHA Y DOCS.ADJ. LIB.00599022001 EBA-COMERCIALIZACION PRODUCTOS MERCADO INTERNO Y EXPORTACION REF.:LC EXP E-2018-02</t>
  </si>
  <si>
    <t>||TRANSFERENCIA DE FONDOS DEL EXTERIOR P/PAGO CARTA DE CREDITO EXPORTACION Y COBRO EMIS.COMP.CONT.BS50.-REF.:M04ER1808NU00018 (BCB:E-2018-02) A/F EBA,S/G SWIFT NO.14359 DE LA FECHA Y DOCS.ADJ. LIB.00599022001 EBA-COMERCIALIZACION PRODUCTOS MERCADO INTERNO Y EXPORTACION RF.:COMP.CONT.E-2018-02</t>
  </si>
  <si>
    <t>'COBRO DE'||UTILES DE ESCRITORIO POR EL COMPROBANTE CONTABLE NRO. 0935210 DE LA FECHA, SEGÚN CORREO ELECTRÓNICO DE YPFB DE F. 23/01/2018. DEBITO DE LA LIBRETA 00513022001 YPFB  OPERACIONES.</t>
  </si>
  <si>
    <t>||TRANSFERENCIA DE FONDOS S/G. MENSAJE SWIFT NRO. 14404 DE LA FECHA. (SECTOR PÚBLICO - SOBREVUELOS). DEBITO DE LA LIBRETA 00117012001 DGAC, REPOSICION UTILES DE ESCRITORIO.</t>
  </si>
  <si>
    <t>COBRO COSTOS DE PAPELERIA SEGUN TRANSFERENCIA DEL EXTERIOR POR ORDEN DE CORPORACION PARAGUAYA DISTRIBUIDORA REF.: PAGO A PROVEEDORES LIB. 00513062001 YPFB-OPERACIONES PLANTA DE SEPARACION DE LIQUIDOS RIO GRANDE</t>
  </si>
  <si>
    <t>COBRO COSTOS DE PAPELERIA SEGUN TRANSFERENCIA DEL EXTERIOR POR ORDEN DE PETROLEO BRASILEIRO SA PETROBRAS REF.: FACTURA GC-T-210/18 LIB. 00513012007 YPFB - RECURSOS NACIONALIZACIÓN</t>
  </si>
  <si>
    <t>COBRO COSTOS DE PAPELERIA SEGUN TRANSFERENCIA DEL EXTERIOR POR ORDEN DE PETROLEO BRASILEIRO S.A. (PETROBRAS) LIB. 00513012007 YPFB - RECURSOS NACIONALIZACIÓN</t>
  </si>
  <si>
    <t>||TRANSFERENCIA DE FONDOS SEGUN NOTA DEL MINISTERIO DE MEDIO AMBIENTE Y AGUA CITE: 534, RECIBIDA EN LA FECHA (TRAM-TSO-5593) REF: PRIMER DESEMBOLSO DEL PROGRAMA DE NACIONES UNIDAS PARA EL MEDIO AMBIENTE PNUMA, LOS COSTOS UTILES DE ESCRITORIO CANCELADOS EN FECTIVO. ABONO A LA LIB.N°00086018047 MMAYA-BS-PNUMA CONTROL SUSTANCIAS AGOTADORAS DE LA CAPA DE OZONO</t>
  </si>
  <si>
    <t>||TRANSFERENCIA DE FONDOS S/G. FORMULARIO, CITE' BUN/507/18 DE LA FECHA. (HRE-TSO-5592). A SOLICITUD DEL MEFP; POR CIERRE DE CUENTA; LIBRETA 00016101101.</t>
  </si>
  <si>
    <t>VENTA DE DIVISAS CON TRANSFERENCIA DE FONDOS A SOLICITUD DE AUTORIDAD DE REG.Y FISCALIZ.DE TELECOMUNICACIONES Y TRANSP. SEGUN SOLICITUD 6145 REF: TRANSFERENCIA DE FONDOS A LA UNION POSTAL UNIVERSAL CORRESPONDIENTE A LA CUOTA DE PARTICIPACION CORRESPONDIENTE A LA GESTION 2018, DE ACUERDO A COMUNICACI LIB. 00099021001 TGN-RECURSOS ORDINARIOS (3987) POR DIFERENCIAL CAMBIARIO</t>
  </si>
  <si>
    <t>VENTA DE DIVISAS CON TRANSFERENCIA DE FONDOS A SOLICITUD DE AUTORIDAD DE REG.Y FISCALIZ.DE TELECOMUNICACIONES Y TRANSP. SEGUN SOLICITUD 6145 REF: TRANSFERENCIA DE FONDOS A LA UNION POSTAL UNIVERSAL CORRESPONDIENTE A LA CUOTA DE PARTICIPACION CORRESPONDIENTE A LA GESTION 2018, DE ACUERDO A COMUNICACI LIB. 00099021001 TGN-RECURSOS ORDINARIOS (3987)</t>
  </si>
  <si>
    <t>VENTA DE DIVISAS CON TRANSFERENCIA DE FONDOS A SOLICITUD DE DIRECCION GENERAL DE AERONAUTICA CIVIL SEGUN SOLICITUD 6180 REF: 28531 TRANSFERENCIA A LA EMP. AIRPARTS COMPANY INC. DE EE UU POR EL COSTO DE FLETE ENVIO DEL MOTOR DE AVION LYCOMING IO36L0L2A 20230, PARA LA AERONAVE CON MATRICULA CP-3000 LIB. 00117012001 LBP-DGAC-DIRECCION GRAL.DE AERONAUTICA CIVIL (4010430031)</t>
  </si>
  <si>
    <t>NUMERO DE LIBRETA CUT: 00513012008 OPERACIÓN E18 TRANSFERENCIA DEL SISTEMA FINANCIERO POR CUENTA DE TERCEROS A LA CUT PAGO DE DIVIDENDOS GESTION 2017 - 2018</t>
  </si>
  <si>
    <t>COBRO COSTOS DE PAPELERIA SEGUN TRANSFERENCIA DEL EXTERIOR POR ORDEN DE EMBAJADA DEL ESTADO PLURINACIONAL DE BOLIVIA - GESTORIA CONSULAR DE MAYO A JULIO 2018 LIB. 00010011102 MIN.RELACIONES EXTERIORES - GESTORIA CONSULAR LEY Nº 3108</t>
  </si>
  <si>
    <t>VENTA DE DIVISAS CON TRANSFERENCIA DE FONDOS A SOLICITUD DE DIRECCION GENERAL DE AERONAUTICA CIVIL SEGUN SOLICITUD 6181 REF: 28386 TRANSFERENCIA A AIRPARTS COMPANY INC. POR COMPRA DE UN MOTOR DE AVION LYCOMING IO36L0L2A 20230, PARA LA AERONAVE CON MATRICULA CP-300 DE INAC CBBA., SEGUN TERMINOS Y CO LIB. 00117012001 LBP-DGAC-DIRECCION GRAL.DE AERONAUTICA CIVIL (4010430031)</t>
  </si>
  <si>
    <t>COBRO COSTOS DE PAPELERIA POR REGULARIZACION DE TRANSFERENCIA DEL EXTERIOR POR ORDEN DE CONSULADO GENERAL DE BOLIVIA-SANTIAGO-CHILE REF:GESTORIA CONSULAR SEPTIEMBRE 2018 LIB. 00010011102 MIN.RELACIONES EXTERIORES - GESTORIA CONSULAR LEY Nº 3108</t>
  </si>
  <si>
    <t>COBRO COSTOS DE PAPELERIA SEGUN TRANSFERENCIA DEL EXTERIOR POR ORDEN DE CONSULADO GENERAL DE BOLIVIA EN FRANCIA REF.: RECAUDACIONES SEPTIEMBRE 2018 LIB. 00010011102 MIN.RELACIONES EXTERIORES - GESTORIA CONSULAR LEY Nº 3108</t>
  </si>
  <si>
    <t>COBRO COSTOS DE PAPELERIA SEGUN TRANSFERENCIA DEL EXTERIOR POR ORDEN DE EMBAJADA DE BOLIVIA CONSULADO DEL ESTADO LA MADRID LIB. 00010011102 MIN.RELACIONES EXTERIORES - GESTORIA CONSULAR LEY Nº 3108</t>
  </si>
  <si>
    <t>De: 00099024113 Transferencia en cumplimiento al DS N°0913 de 15/06/2011 y el Convenio Intergubernativo de Financiamiento UPRE-CIF-IG 0148/2018, suscrito entre la UPRE y el GAM Villa Tunari, Proyecto “Const. Tinglado, Graderías y Cancha Múltiple U.E. San Rafael B - D 8 Villa Tunari”, correspondiente al pago de la planilla Nº3, según la UPRE.</t>
  </si>
  <si>
    <t>COBRO COSTOS DE PAPELERIA SEGUN TRANSFERENCIA DEL EXTERIOR POR ORDEN DE CONSULADO DE BOLIVIA EN SEVILLA REF:GESTORIA CONSULAR SEPT.2018 LIB. 00010011102 MIN.RELACIONES EXTERIORES - GESTORIA CONSULAR LEY Nº 3108</t>
  </si>
  <si>
    <t>'COBRO DE'||UTILES DE ESCRITORIO POR EL COMPROBANTE CONTABLE NRO. 0935286 DE LA FECHA, SEGÚN CORREO ELECTRÓNICO DE YPFB DE F. 23/01/2018. DEBITO DE LA LIBRETA 00513022001 YPFB  OPERACIONES.</t>
  </si>
  <si>
    <t>COBRO COSTOS DE PAPELERIA POR REGULARIZACION DE TRANSFERENCIA DEL EXTERIOR POR ORDEN DE CONSULADO DE BOLIVIA EN SALTA LIB. 00010011102 MIN.RELACIONES EXTERIORES - GESTORIA CONSULAR LEY Nº 3108</t>
  </si>
  <si>
    <t>COBRO COSTOS DE PAPELERIA SEGUN TRANSFERENCIA DEL EXTERIOR POR ORDEN DE CONSULADO GENERAL DE BOLIVIA-WASHINGTON REF:GESTORIA CONSULAR SEPTIEMBRE 2018 LIB. 00010011102 MIN.RELACIONES EXTERIORES - GESTORIA CONSULAR LEY Nº 3108</t>
  </si>
  <si>
    <t>COBRO COSTOS DE PAPELERIA POR REGULARIZACION DE TRANSFERENCIA DEL EXTERIOR POR ORDEN DE CONSULADO GENERAL DE BOLIVIA - BUENOS AIRES ARGENTINA REF:GESTORIA CONSULAR SEPTIEMBRE 18 LIB. 00010011102 MIN.RELACIONES EXTERIORES - GESTORIA CONSULAR LEY Nº 3108</t>
  </si>
  <si>
    <t>'COBRO DE'||UTILES DE ESCRITORIO POR EL COMPROBANTE CONTABLE NRO. 0935293 DE LA FECHA, SEGÚN CORREO ELECTRÓNICO DE YPFB DE F. 23/01/2018. DEBITO DE LA LIBRETA 00513022001 YPFB  OPERACIONES.</t>
  </si>
  <si>
    <t>||COBRO COMISION SEGUN EXTRACTO DEL BANQUERO POR TRANSF. DE USD 7.875.- DEL 14/09/2018 POR POR ORDEN DEL MIN. DE COMUNICACION SOL.014769 5918 Y NOTA MC-DGAA-NE N°0060/2018 DEL 24/09/2018 DEL MIN.COMUNICACION. LIB.00099021001 TGN-RECURSOS ORDINARIOS</t>
  </si>
  <si>
    <t>De: 00099024113 Transferencia en cumplimiento al DS N°0913 de 15/06/2011 y el Convenio Intergubernativo de Financiamiento UPRE-CIF-IG 083/2017, suscrito entre la UPRE y el GAM Potosí, Proyecto “Construcción Bloques Administrativos, Aulas Teóricas, Técnicas y Dos Tinglados U.E. Divino Maestro A, B y C, D-10”, correspondiente al pago de la planilla Nº9, según la UPRE.</t>
  </si>
  <si>
    <t>De: 00099024113 Transferencia en cumplimiento al DS N°0913 de 15/06/2011 y el Convenio Intergubernativo de Financiamiento UPRE-CIF-IG 1008/2017, suscrito entre la UPRE y el GAM Potosí, Proyecto “Const. Bloque Aulas Técnicas, Administrativas Unidad Educativa Mariscal Santa Cruz A, B, C Y CEA, D-9”, correspondiente al pago de la planilla Nº3, según la UPRE.</t>
  </si>
  <si>
    <t>De: 00099024113 Transferencia en cumplimiento al DS N°0913 de 15/06/2011 y el Convenio Intergubernativo de Financiamiento UPRE-CIF-IG 746/2017, suscrito entre la UPRE y el GAM Calamarca, Proyecto “Construcción Bloque de Aulas U.E. San Antonio”, correspondiente al pago de la planilla Nº2, según la UPRE.</t>
  </si>
  <si>
    <t>De: 00099024113 Transferencia en cumplimiento al DS N°0913 de 15/06/2011 y el Convenio Intergubernativo de Financiamiento UPRE-CIF-IG 927/2017, suscrito entre la UPRE y el GAM de Tahua, proyecto “Const. del Centro de Salud con Internación Tahua”, correspondiente al pago de la planilla Nº 3, según la UPRE.</t>
  </si>
  <si>
    <t>De: 00099024113 Transferencia en cumplimiento al DS N°0913 de 15/06/2011 y el Convenio Intergubernativo de Financiamiento UPRE-CIF-IG 1014/2017, suscrito entre la UPRE y el GAM de Villa Tunari, proyecto “Construcción U.E. Técnico Humanístico Anzaldo D-9”, correspondiente al pago de la planilla Nº 5, según la UPRE.</t>
  </si>
  <si>
    <t>De: 00099024113 Transferencia en cumplimiento al DS N°0913 de 15/06/2011 y el Convenio Intergubernativo de Financiamiento UPRE-CIF-IG 196/2017, suscrito entre la UPRE y el GAM de Pailón, proyecto “Const. Mercado Municipal Pailón”, correspondiente al pago de la planilla Nº 5, según la UPRE.</t>
  </si>
  <si>
    <t>De: 00099024113 Transferencia en cumplimiento al DS N°0913 de 15/06/2011 y el Convenio Intergubernativo de Financiamiento UPRE-CIF-IG 078/2017, suscrito entre la UPRE y el GAM Potosí, Proyecto “Const. Centro de Educación Técnica Alternativa San Martin D-1”, correspondiente al pago de la planilla Nº7, según la UPRE.</t>
  </si>
  <si>
    <t>De: 00099024113 Transferencia en cumplimiento al DS N°0913 de 15/06/2011 y el Convenio Intergubernativo de Financiamiento UPRE-CIF-IG 854/2017, suscrito entre la UPRE y el GAM Cotoca, Proyecto “Construcción Bloque de Aulas y Batería de Baños Unidad Educativa Club Social 24 de Septiembre - Cotoca”, correspondiente al pago de la planilla Nº4, según la UPRE.</t>
  </si>
  <si>
    <t>De: 00099024113 Transferencia en cumplimiento al DS N°0913 de 15/06/2011 y el Convenio Intergubernativo de Financiamiento UPRE-CIF-IG 911/2017, suscrito entre la UPRE y el GAM Chimoré, Proyecto “Construcción Infraestructura Unidad Educativa Senda III”, correspondiente al pago de la planilla Nº4, según la UPRE.</t>
  </si>
  <si>
    <t>De: 00099024113 Transferencia en cumplimiento al DS N°0913 de 15/06/2011 y el Convenio Intergubernativo de Financiamiento UPRE-CIF-IG/290/2015, suscrito entre la UPRE y el GAM de Exaltación, proyecto “Construcción de Dos Aulas U.E. Bocorondo”, correspondiente al pago de la planilla Nº 1, según la UPRE.</t>
  </si>
  <si>
    <t>De: 00099024113 Transferencia en cumplimiento al DS N°0913 de 15/06/2011 y el Convenio Intergubernativo de Financiamiento UPRE-CIF-IG 878/2017, suscrito entre la UPRE y el GAM Porongo (Ayacucho), Proyecto “Const. de Tinglado y Gradería en la Comunidad La Perdiz”, correspondiente al pago de la planilla Nº3 de cierre, según la UPRE.</t>
  </si>
  <si>
    <t>De: 00099024113 Transferencia en cumplimiento al DS N°0913 de 15/06/2011 y el Convenio Intergubernativo de Financiamiento UPRE-CIF-IG 903/2017, suscrito entre la UPRE y el GAM de Montero, proyecto “Const. Terrapuerto Municipal de Montero”, correspondiente al pago de la planilla Nº 4, según la UPRE.</t>
  </si>
  <si>
    <t>De: 00099024113 Transferencia en cumplimiento al DS N°0913 de 15/06/2011 y el Convenio Intergubernativo de Financiamiento UPRE-CIF-IG 1026/2017, suscrito entre la UPRE y el GAM Belén de Andamarca, Proyecto “Construcción Palacio Consistorial Belén de Andamarca”, correspondiente al pago de la planilla Nº3, según la UPRE.</t>
  </si>
  <si>
    <t>De: 00099024113 Transferencia en cumplimiento al DS N°0913 de 15/06/2011 y el Convenio Intergubernativo de Financiamiento UPRE-CIF-IG 475/2017, suscrito entre la UPRE y el GAM de Inquisivi, proyecto “Construcción de 6 Aulas Sala de Profesores y Dirección U.E. Kanamarca - Inquisivi”, correspondiente al pago de la planilla Nº 4, según la UPRE.</t>
  </si>
  <si>
    <t>De: 00099024113 Transferencia en cumplimiento al DS N°0913 de 15/06/2011 y el Convenio Intergubernativo de Financiamiento UPRE-CIF-IG 017/2017, suscrito entre la UPRE y el GAM Oruro, Proyecto “Construcción Unidad Educativa Jaime Escalante”, correspondiente al pago de la planilla Nº4, según la UPRE.</t>
  </si>
  <si>
    <t>De: 00099024113 Transferencia en cumplimiento al DS N°0913 de 15/06/2011 y el Convenio Intergubernativo de Financiamiento UPRE-CIF-IG 412/2017, suscrito entre la UPRE y el GAM de Omereque, proyecto “Construcción Cancha de Futbol con Césped Sintético Peña Colorada - Omereque”, correspondiente al pago de la planilla Nº 3, según la UPRE.</t>
  </si>
  <si>
    <t>De: 00099024113 Transferencia en cumplimiento al DS N°0913 de 15/06/2011 y el Convenio Intergubernativo de Financiamiento UPRE-CIF-IG 019/2017, suscrito entre la UPRE y el GAM Oruro, Proyecto “Construcción Unidad Educativa Mariano Baptista”, correspondiente al pago de la planilla Nº5, según la UPRE.</t>
  </si>
  <si>
    <t>De: 00099024113 Transferencia en cumplimiento al DS N°0913 de 15/06/2011 y el Convenio Intergubernativo de Financiamiento UPRE-CIF-IG 1035/2017, suscrito entre la UPRE y el GAD de Potosí, proyecto “Construcción Unidad Educativa Manuel Ascencio Padilla - Potosí”, correspondiente al pago de la planilla Nº 4, según la UPRE.</t>
  </si>
  <si>
    <t>De: 00099024113 Transferencia en cumplimiento al DS N°0913 de 15/06/2011 y el Convenio Intergubernativo de Financiamiento UPRE-CIF-IG 774/2017, suscrito entre la UPRE y el GAM de Cabezas, proyecto “Const. Ampliación Hospital Fray Francisco del Pilar Cabezas”, correspondiente al pago de la planilla Nº 3, según la UPRE.</t>
  </si>
  <si>
    <t>COBRO COSTOS DE PAPELERIA POR REGULARIZACION DE TRANSFERENCIA DEL EXTERIOR POR ORDEN DE EMBAJADA DE BOLIVIA SECCION CONSULAR PANAMA LIB. 00010011102 MIN.RELACIONES EXTERIORES - GESTORIA CONSULAR LEY Nº 3108</t>
  </si>
  <si>
    <t>'COBRO DE'||UTILES DE ESCRITORIO POR EL COMPROBANTE CONTABLE NRO. 0935347 DE LA FECHA, SEGÚN CORREO ELECTRÓNICO DE YPFB DE F. 23/01/2018. DEBITO DE LA LIBRETA 00513022001 YPFB  OPERACIONES.</t>
  </si>
  <si>
    <t>COBRO COSTOS DE PAPELERIA POR REGULARIZACION DE TRANSFERENCIA DEL EXTERIOR POR ORDEN DE CONSULADO GERAL DA BOLIVIA SA PAULO BR LIB. 00010011102 MIN.RELACIONES EXTERIORES - GESTORIA CONSULAR LEY Nº 3108</t>
  </si>
  <si>
    <t>COBRO COSTOS DE PAPELERIA POR REGULARIZACION DE TRANSFERENCIA DEL EXTERIOR POR ORDEN DE CONSULADO GERAL DA BOLIVIA-SAN PLABLO - BRASIL REF:GESTORIA CONSULAR SEPTIEMBRE 18 LIB. 00010011102 MIN.RELACIONES EXTERIORES - GESTORIA CONSULAR LEY Nº 3108</t>
  </si>
  <si>
    <t>||REGULARIZACION COMP.CONTABLE 935278,10/10/18.COBRO P/TRANSF.AL EXT.010% S/USD30.800.-REEMB.GSTS.COM.BS220.-Y EMIS.COMP.CONTABLE BS50.-,S/G DOCS.ADJ.REF.:LC I-2016-038. LIB.00132019202 REF.:RETIRO COMP.935278,10/10/18</t>
  </si>
  <si>
    <t>||REGULARIZACION COMP.CONTABLE 934906,08/10/18.COBRO COMIS.AVISO SBLC BS220.-Y EMIS.COMP.CONTABLE BS50.-,S/G DOCS.ADJ. REF.:LGBM20182003215 - ENVIBOL LIB.00132019202 REF.:RETIRO COMP.934906,08/10/18</t>
  </si>
  <si>
    <t>COBRO COSTOS DE PAPELERIA SEGUN TRANSFERENCIA DEL EXTERIOR POR ORDEN DE EMBAJADA DE BOLIVIA EN SUECIA REF.: GESTORIA CONSULAR SEPTIEMBRE 2018 LIB. 00010011102 MIN.RELACIONES EXTERIORES - GESTORIA CONSULAR LEY Nº 3108</t>
  </si>
  <si>
    <t>COBRO COSTOS DE PAPELERIA SEGUN TRANSFERENCIA DEL EXTERIOR POR ORDEN DE EMBASSY OF BOLIVIA-BEIJING CHINA REF:GESTORIA CONSULAR LIB. 00010011102 MIN.RELACIONES EXTERIORES - GESTORIA CONSULAR LEY Nº 3108</t>
  </si>
  <si>
    <t>COBRO COSTOS DE PAPELERIA SEGUN TRANSFERENCIA DEL EXTERIOR POR ORDEN DE HERCO COMBUSTIBLES SA REF.: CONTRATO DE CONDENSADO DE GAS EMBARQUE LIB. 00513062001 YPFB-OPERACIONES PLANTA DE SEPARACION DE LIQUIDOS RIO GRANDE</t>
  </si>
  <si>
    <t>NÚMERO DE LIBRETA CUT: 99031009.00 OPERACIÓN T01 TRANSFERENCIA DE FONDOS A LA CUT - TESORO DIRECTO DE BANCO UNION S.A. A CUENTA UNICA DEL TESORO CON NUMERO DE SOLICITUD = 3155006 Y NUMERO CORRELATIVO = 91320011102018257 TRANSFERENCIA POR OPERACIONES DE VENTA BONOS BTX</t>
  </si>
  <si>
    <t>NUMERO DE LIBRETA CUT: 00016161101 OPERACIÓN E75 TRANSFERENCIA DE LA CUENTA FISCAL BUN A LA CUT EN MN TRANSF.FDOS.POR INST.ELEC.DE CIERRE ACF/SOL/N.27291/2018 A CTA.3987 CUT LBRTA.00016161101</t>
  </si>
  <si>
    <t>TRANSFERENCIA RECIBIDA DEL EXTERIOR SEGÚN MENSAJES SWIFT Nos. 14560-14558 (REM.EXT.) DE FECHA 12-10-2018 POR DESEMBOLSO DE FONPLATA PRÉSTAMO BOL 23/2014 PROY.CARRET,NAZACARA-S.ANDRES DESEMBOLSO NRO. 14 LIBRETA N° 00291012002 ABC-RECURSOS PROPIOS REF.: UTILES DE ESCRITORIO</t>
  </si>
  <si>
    <t>VENTA DE DIVISAS CON TRANSFERENCIA DE FONDOS A SOLICITUD DE MINISTERIO DE RELACIONES EXTERIORES SEGUN SOLICITUD 6189 REF: REMISION DE PENDIENTES DEL 3CER TRIMESTRE A FAVOR DE EMBAJADAS Y REMESAS ADICIONALES A FAVOR DE LAS EMBAJADAS EN BELGICA PARA ACTUALIZACION DE WEB COLOMBIA PARA SISTENCIA DE LA L LIB. 00099021001 TGN-RECURSOS ORDINARIOS (3987)</t>
  </si>
  <si>
    <t>VENTA DE DIVISAS CON TRANSFERENCIA DE FONDOS A SOLICITUD DE MINISTERIO DE RELACIONES EXTERIORES SEGUN SOLICITUD 6188 REF: PAGO DE HABERES Y COSTO DE VIDA AL PERSONAL DEL SERVICIO DIPLOMATICO CONSULAR Y AGREGADOS COMERCIALES CORRESPONDIENTE AL MES DE SEPTIEMBRE 2018 SEGUN PLANILLA DE RRHH N 091801. LIB. 00099021001 TGN-RECURSOS ORDINARIOS (3987)</t>
  </si>
  <si>
    <t>VENTA DE DIVISAS CON TRANSFERENCIA DE FONDOS A SOLICITUD DE MINISTERIO DE RELACIONES EXTERIORES SEGUN SOLICITUD 6185 REF: PAGO DE COSTO DE VIDA DEL PERSONAL SERVICIO DIPLOMATICO CONSULAR Y AGREGADOS COMERCIALES DEL MES DE SEPTIEMBRE 2018 SEGUN PLANILLA MIXTA DE RRHH N 091806. LIB. 00099021001 TGN-RECURSOS ORDINARIOS (3987)</t>
  </si>
  <si>
    <t>De: 00099024113 Transferencia en cumplimiento al DS N°0913 de 15/06/2011 y el Convenio Intergubernativo de Financiamiento UPRE-CIF-IG 070/2017, suscrito entre la UPRE y el GAM de Tarija, proyecto “Construcción Centro de Salud Ambulatorio Barrio 15 de Noviembre Ciudad de Tarija”, correspondiente al pago de la planilla Nº 12, según la UPRE.</t>
  </si>
  <si>
    <t>De: 00099024113 Transferencia en cumplimiento al DS N°0913 de 15/06/2011 y el Convenio Intergubernativo de Financiamiento UPRE-CIF-IG 1002/2017, suscrito entre la UPRE y el GAM de San Pedro de Quemes, proyecto “Construcción Bloque de Aulas U.E. Eduardo Abaroa Comunidad Abaroa”, correspondiente al pago de la planilla Nº 4, según la UPRE.</t>
  </si>
  <si>
    <t>De: 00099024113 Transferencia en cumplimiento al DS N°0913 de 15/06/2011 y el Convenio Intergubernativo de Financiamiento UPRE-CIF-IG 1003/2017, suscrito entre la UPRE y el GAM de San Pedro de Quemes, proyecto “Construcción Cancha Raqueta Fronton – San Pedro de Quemes”, correspondiente al pago de la planilla Nº 4, según la UPRE.</t>
  </si>
  <si>
    <t>De: 00099024113 Transferencia en cumplimiento al DS N°0913 de 15/06/2011 y el Convenio Intergubernativo de Financiamiento UPRE-CIF-IG 004/2017, suscrito entre la UPRE y el GAM de Oruro, proyecto “Const. Coliseo Cerrado Quirquincho - Oruro”, correspondiente al pago de la planilla Nº 5, según la UPRE.</t>
  </si>
  <si>
    <t>De: 00099024113 Transferencia en cumplimiento al DS N°0913 de 15/06/2011 y el Convenio Intergubernativo de Financiamiento UPRE-CIF-IG 533/2017, suscrito entre la UPRE y el GAM de Santiago de Machaca, proyecto “Construcción Coliseo Cerrado Santiago de Machaca”, correspondiente al pago de la planilla Nº 4, según la UPRE.</t>
  </si>
  <si>
    <t>De: 00099024113 Transferencia en cumplimiento al DS N°0913 de 15/06/2011 y el Convenio Intergubernativo de Financiamiento UPRE-CIF-IG 909/2017, suscrito entre la UPRE y el GAM de Entre Ríos, proyecto “Construcción Aulas, Tinglado y Graderías U.E. Ernesto Che Guevara”, correspondiente al pago de la planilla Nº 4, según la UPRE.</t>
  </si>
  <si>
    <t>De: 00099024113 Transferencia en cumplimiento al DS N°0913 de 15/06/2011 y el Convenio Intergubernativo de Financiamiento UPRE-CIF-IG 077/2017, suscrito entre la UPRE y el GAM de Potosí, proyecto “Const. Bloques: Administrativo, Aulas, Talleres y Campo Deportivo Unidad Educativa Jesús de Nazareth D 12”, correspondiente al pago de la planilla Nº 10, según la UPRE.</t>
  </si>
  <si>
    <t>De: 00099024113 Transferencia en cumplimiento al DS N°0913 de 15/06/2011 y el Convenio Intergubernativo de Financiamiento UPRE-CIF-IG 952/2017, suscrito entre la UPRE y el GAM de Chaqui, proyecto “Construcción 2 Talleres y 1 Laboratorio Colegio Nacional Chaqui (Chaqui)”, correspondiente al pago de la planilla Nº 3 de cierre, según la UPRE.</t>
  </si>
  <si>
    <t>De: 00099024113 Transferencia en cumplimiento al DS N°0913 de 15/06/2011 y el Convenio Intergubernativo de Financiamiento UPRE-CIF-IG 871/2017, suscrito entre la UPRE y el GAIOC de Charagua Iyambae, proyecto “Const. Tinglado Cancha Polifuncional y Gradería U.E. Enrique Iyambae Comunidad Iyovi - Charagua”, correspondiente al pago de la planilla Nº 2, según la UPRE.</t>
  </si>
  <si>
    <t>De: 00099024113 Transferencia en cumplimiento al DS N°0913 de 15/06/2011 y el Convenio Intergubernativo de Financiamiento UPRE-CIF-IG 809/2017, suscrito entre la UPRE y el GAM de San Antonio de Lomerío, proyecto “Construcción de Aulas en la Unidad Educativa Villa Chávez Comunidad Salinas”, correspondiente al pago de la planilla Nº 4, según la UPRE.</t>
  </si>
  <si>
    <t>De: 00099024113 Transferencia en cumplimiento al DS N°0913 de 15/06/2011 y el Convenio Intergubernativo de Financiamiento UPRE-CIF-IG 182/2017, suscrito entre la UPRE y el GAM de Boyuibe, proyecto “Const. del Matadero Municipal de Boyuibe”, correspondiente al pago de la planilla Nº 4, según la UPRE.</t>
  </si>
  <si>
    <t>De: 00099024113 Transferencia en cumplimiento al DS N°0913 de 15/06/2011 y el Convenio Intergubernativo de Financiamiento UPRE-CIF-IG 100/2018, suscrito entre la UPRE y el GAM de Boyuibe, proyecto “Construcción Coliseo Municipal Barrio Lindo Municipio de Boyuibe”, correspondiente al pago de la planilla Nº 3, según la UPRE.</t>
  </si>
  <si>
    <t>De: 00099024113 Transferencia en cumplimiento al DS N°0913 de 15/06/2011 y el Convenio Intergubernativo de Financiamiento UPRE-CIF-IG 598/2017, suscrito entre la UPRE y el GAM de Villamontes, proyecto “Construcción Puentes Vehiculares Villa Montes Calle Villa Nueva y Cochabamba”, correspondiente al pago de la planilla Nº 10, según la UPRE.</t>
  </si>
  <si>
    <t>De: 00099024113 Transferencia en cumplimiento al DS N°0913 de 15/06/2011 y el Convenio Intergubernativo de Financiamiento UPRE-CIF-IG 882/2017, suscrito entre la UPRE y el GAM de Portachuelo, proyecto “Const. Centro de Educación Especial Fátima Méndez Ribera - Portachuelo”, correspondiente al pago de la planilla Nº 4, según la UPRE.</t>
  </si>
  <si>
    <t>||TRANSFERENCIA DE FONDOS SEGUN NOTA DEL FONDESIF CITE:FSFADM031/18 RECIBIDA EN LA FECHA (TRAM-TSO-5609) REF: TRANSFERENCIA AL TGN LA AMORTIZACION DE CAPITAL DE COOP. PAULO VI SEPTIEMBRE 2018 DEL PRPC TGN 9°. ABONO EN LA LIB. N° 00099021001 TGN RECURSOS ORDINARIOS</t>
  </si>
  <si>
    <t>VENTA DE DIVISAS A SOLICITUD DE MINISTERIO DE LA PRESIDENCIA SEGUN SOLICITUD 6207 REF: DIVSISAS USD 3,000.- REQUERIMIENTO VIAJE OFICIAL DEL SR.PRESIDENTE DEL ESTADO PLURINACIONAL A ILO PERU 13 OCTUBRE DE 2018. LOS FONDOS SERAN ENTREGADOS AL SR.OMAR ROBERTO CARY ROMANO MIN. PRESIDENCIA. LIB. 00099021001 TGN-RECURSOS ORDINARIOS (3987)</t>
  </si>
  <si>
    <t>COBRO COSTOS DE PAPELERIA POR REGULARIZACION DE TRANSFERENCIA DEL EXTERIOR POR ORDEN DE CONS DEL ESTADO PLURINAC.DE BOLIVIA (ARGENTINA) REF.: RECAUDACION GESTORIA CONSULAR POR EL MES DE SEPTIEMBRE/18 LIB. 00010011102 MIN.RELACIONES EXTERIORES - GESTORIA CONSULAR LEY Nº 3108</t>
  </si>
  <si>
    <t>COBRO COSTOS DE PAPELERIA POR REGULARIZACION DE TRANSFERENCIA DEL EXTERIOR POR ORDEN DE GAS CORONA S.A.E.C.A. LIB. 00513062001 YPFB-OPERACIONES PLANTA DE SEPARACION DE LIQUIDOS RIO GRANDE</t>
  </si>
  <si>
    <t>'TRANSFERENCIA DE FONDOS||S/G. CITE: MEFP/VTCP/DGCP/UODP-928/2018 DE LA FECHA, DEL MIN.DE ECONOMIA Y FINANZAS PUBLICAS.(HRE-TSO-5607), PAGO BTS EXTRABURSATIL  VENCIMIENTO 13,14 Y 15 DE OCTUBRE DE 2018 D.S. N° 1121 DE 11 DE ENERO DE 2012. DEBITO DE LA LIBRETA N° 00099021001, REPOSICION UTILES DE ESCRITORIO.</t>
  </si>
  <si>
    <t>VENTA DE DIVISAS CON TRANSFERENCIA DE FONDOS A SOLICITUD DE MINISTERIO DE RELACIONES EXTERIORES SEGUN SOLICITUD 6187 REF: PAGO DE HABERES Y COSTO DE VIDA AL PERSONAL DE EMIPAS MADRID CORRESPONDIENTE AL MES DE SEPTIEMBRE 2018 SEGUN PLANILLA DE RRHH N 091803. LIB. 00099021001 TGN-RECURSOS ORDINARIOS (3987)</t>
  </si>
  <si>
    <t>VENTA DE DIVISAS CON TRANSFERENCIA DE FONDOS A SOLICITUD DE MINISTERIO DE RELACIONES EXTERIORES SEGUN SOLICITUD 6194 REF: PAGO A FAVOR DEL CONSULADO EN HOUSTON POR ALQUILERES DE LAS OFICINAS CORRESPONDIENTE AL MES DE OCTUBRE 2018 SEGUN INFORME 94 DEL AREA DE PRESPUESTOS. LIB. 00099021001 TGN-RECURSOS ORDINARIOS (3987)</t>
  </si>
  <si>
    <t>VENTA DE DIVISAS CON TRANSFERENCIA DE FONDOS A SOLICITUD DE MINISTERIO DE RELACIONES EXTERIORES SEGUN SOLICITUD 6184 REF: PAGO DE HABERES Y COSTO DE VIDA DEL SERVICIO DIPLOMATICO CON DISCAPACIDAD CORRESPONDIENTE AL MES DE SEPTIEMBRE 2018 SEGUN PLANILLA DE RRHH N 091807. LIB. 00099021001 TGN-RECURSOS ORDINARIOS (3987)</t>
  </si>
  <si>
    <t>||REGISTRO COBRO COMIS.EMISION CARTA DE CREDITO 0,15% S/USD612.408.-P/120 DIAS,REEMB.GSTS.COM.BS220.-Y EMIS.COMP.CONT.BS50.-, EN COMPL.A COMP.935372 ADJ.DE LA FECHA. LIB.00512012001 LPB-AASANA-PACS SONET REF.:COMISIONES EMISION LC I-2018-23</t>
  </si>
  <si>
    <t>'TRANSFERENCIA DE FONDOS||S/G. CITE: MEFP/VTCP/DGCP/UODP-928/2018 DE LA FECHA, DEL MIN.DE ECONOMIA Y FINANZAS PUBLICAS.(HRE-TSO-5607), PAGO BTS EXTRABURSATIL  VENCIMIENTO 13,14 Y 15 DE OCTUBRE DE 2018 D.S. N° 1121 DE 11 DE ENERO DE 2012. DEBITO DE LA LIBRETA N° 00099021001 TGN-RECURSOS ORDINARIOS MN.</t>
  </si>
  <si>
    <t>||COM. TRANSF. FDOS. AL EXTERIOR 0,10% S/USD 131.550,80, REEMB. GTOS DE COMUNICACION BS220.- Y EMISION DE CBTE. CONTABLE BS50.- REF.: PAGO N°1 LC I-2018-20 P/C DE INSUMOS BOLIVIA A/F METALPREN S.A. EN COMPLEMENTO A CBTE. ADJUNTO DE LA FECHA CGO. LIB. 224012007 INSUMOS BOLIVIA PLANTA PROCESADORA DE IVIRGARZAMA REF.: PAGO N°1 LC I-2018-20</t>
  </si>
  <si>
    <t>||TRANSFERENCIA DE FONDOS S/G. MENSAJE SWIFT NRO. 14701 DE LA FECHA. (SECTOR PÚBLICO-SOBREVUELOS). DEBITO DE LA LIBRETA 00117012001 DGAC, REPOSICION UTILES DE ESCRITORIO.</t>
  </si>
  <si>
    <t>||TRANSFERENCIA DE FONDOS S/G. MENSAJES SWIFT NROS. 14702 Y 14686 DE LA FECHA. (SECTOR PÚBLICO - SOBREVUELOS). DEBITO DE LA LIBRETA 00117012001 DGAC, REPOSICION UTILES DE ESCRITORIO.</t>
  </si>
  <si>
    <t>'COBRO DE'||UTILES DE ESCRITORIO POR EL COMPROBANTE NRO. 0935454 DE LA FECHA, SEGÚN CORREO ELECTRÓNICO DE YPFB DE F. 23/01/2018. DEBITO DE LA LIBRETA 00513022001 YPFB  OPERACIONES.</t>
  </si>
  <si>
    <t>PAGO PRÉSTAMO IDA 2565-BO VCTO. 15-10-2018 POR CUENTA DE FNDR , NTI. 011314 VALOR 15-10-2018 CAPITAL USD 361.044,31 INTERESES USD 41.971,40 LIB. 00099021001 - RECURSOS ORDINARIOS (3987) - MDRI</t>
  </si>
  <si>
    <t>VENTA DE DIVISAS CON TRANSFERENCIA DE FONDOS A SOLICITUD DE YACIMIENTOS PETROLIFEROS FISCALES BOLIVIANOS SEGUN SOLICITUD 6212 REF: PETROLEO BRASILEIRO SA, PAGO CARTA FACTURA POR CONCEPTO DE CARGOS MES DE JULIO-2018 EN EL MARCO DE LOS CONTRATOS DE COMPRA - VENTA, TRANSPORTE Y COMPRESION PARA LA EXPO LIB. 00513022001 YPFB - "OPERACIONES"</t>
  </si>
  <si>
    <t>NÚMERO DE LIBRETA CUT: 99031009.00 OPERACIÓN T01 TRANSFERENCIA DE FONDOS A LA CUT - TESORO DIRECTO DE BANCO UNION S.A. A CUENTA UNICA DEL TESORO CON NUMERO DE SOLICITUD = 3163194 Y NUMERO CORRELATIVO = 91320015102018362 TRANSFERENCIA POR OPERACIONES DE VENTA BONOS BTX</t>
  </si>
  <si>
    <t>||TRANSFERENCIA DE FONDOS S/G. MENSAJES SWIFT NROS. 14748 - 14733 DE LA FECHA Y NOTA DE CENETROP, CITE' CEN.DIR.EXT.508/2018 RECIBIDA EN F. 10/10/2018 (HRE-TGL-15803). (SECTOR PÚBLICO - DONACIONES). ABONO A LA LIBRETA 00046188001 MS - CENETROP ZIKALLIANCE; P/CTA. INSTITUT NATIONAL DE LA SANTE ET.</t>
  </si>
  <si>
    <t>TRANSFERENCIA RECIBIDA DEL EXTERIOR SEGÚN MENSAJES SWIFT Nos. 14807-14790 (REM.EXT.) DE FECHA 15-10-2018 POR DESEMBOLSO DE OPEP PRÉSTAMO 1653-P WA NO. 12 OFID LOAN 1653P LIBRETA N° 00291012002 ABC-RECURSOS PROPIOS REF.: UTILES DE ESCRITORIO</t>
  </si>
  <si>
    <t>||TRANSFERENCIA DE FONDOS S/G. MENSAJES SWIFT NROS. 14748 - 14733 DE LA FECHA Y NOTA DE CENETROP, CITE' CEN.DIR.EXT.508/2018 RECIBIDA EN F. 10/10/2018 (HRE-TGL-15803). (SECTOR PÚBLICO - DONACIONES). DEBITO DE LA LIBRETA 00046181101 MS - MINISTERIO DE SALUD CENETROP; COBRO UTILES DE ESCRITORIO.</t>
  </si>
  <si>
    <t>COBRO COSTOS DE PAPELERIA POR REGULARIZACION DE TRANSFERENCIA DEL EXTERIOR POR ORDEN DE BONA FIDE DISTRIBUIDORA IMPORTADOR LIB. 00513012007 YPFB - RECURSOS NACIONALIZACIÓN</t>
  </si>
  <si>
    <t>REGULARIZACION PARCIAL DEL SALDO DE LA CAMARA DE COMPENSACION SEGUNDO CICLO EN EL SISTEMA ASOBAN POR EL RECHAZO DE UN CHEQUE POR BS2.90 DEBIDO A QUE LA FIRMA DE UNO DE LOS GIRADORES YA NO SE ENCUENTRA VIGENTE SEGUN NOTA DE SOLICITUD DEL BANCO UNION CITE: CA/SERV-OP/LP/CAM COMP/1207/2018. &lt;&gt;</t>
  </si>
  <si>
    <t>De: 00099024113 Transferencia en cumplimiento al DS N°0913 de 15/06/2011 y el Convenio Interinstitucional de Financiamiento UPRE-CIF-0476/13, suscrito entre la UPRE y el GAM de Mizque, proyecto “Construcción Matadero Municipal de Mizque”, correspondiente al pago de la planilla Nº 7 de cierre, según la UPRE.</t>
  </si>
  <si>
    <t>De: 00099024113 Transferencia en cumplimiento al DS N°0913 de 15/06/2011 y el Convenio Intergubernativo de Financiamiento UPRE-CIF-IG 298/2018, suscrito entre la UPRE y el GAM de Puerto Suarez, proyecto “Const. Unidad Educativa José Eliodoro Paz Municipio Puerto Suarez”, correspondiente al primer desembolso equivalente al 20% del monto a financiar, según la UPRE.</t>
  </si>
  <si>
    <t>De: 00099024113 Transferencia en cumplimiento al DS N°0913 de 15/06/2011 y el Convenio Intergubernativo de Financiamiento UPRE-CIF-IG 299/2018, suscrito entre la UPRE y el GAM de Puerto Suarez, proyecto “Const. Unidad Educativa Angélica Rivero Mendoza Municipio de Puerto Suarez”, correspondiente al primer desembolso equivalente al 20% del monto a financiar, según la UPRE</t>
  </si>
  <si>
    <t>A:00373024104 TRANSFERENCIA DE RECURSOS AL FDI A FAVOR DE LAS UNIBOL, CORRESPONDIENTE AL MES DE SEPTIEMBRE DE 2018, INFORME MEFP/VTCP/DGPOT/UPCFTGN/INF/Nº121/2018, HR 389-138-D.</t>
  </si>
  <si>
    <t>A:00373024105 DESEMBOLSO DE RECURSOS AL FONDO DE DESARROLLO INDIGENA PARA PROGRAMAS Y PROYECTOS DE LOS GOBIERNOS AUTONOMOS MUNICIPALES S/G NOTA DE SOLICITUD FDI/DGE/EXT/Nº450/2018 E INFORME MEFP/VTCP/DGPOT/UPCFTGN/INF/Nº 123/2018. HR 6-30607-R.</t>
  </si>
  <si>
    <t>A:00373024101 TRANSFERENCIA DE RECURSOS PARA GASTOS DE FUNCIONAMIENTO DEL FDI, SEPTIEMBRE 2018. S/G /INFORME MEFP/VTCP/DGPOT/UPCFTGN/INF/Nº 120/2018. (H.R. 389-136-D)</t>
  </si>
  <si>
    <t>VENTA DE DIVISAS CON TRANSFERENCIA DE FONDOS A SOLICITUD DE MINISTERIO DE RELACIONES EXTERIORES SEGUN SOLICITUD 6213 REF: ENVIO RECURSOS A LOS CONSULADOS Y BRIGADAS MOVILES PARA EL PROGRAMA DE APOYO AL CIUDADANO BOLIVIANO QUE RESIDEN EN EL EXTERIOR SEGUNDO DESEMBOLSO SEGUN NOTA INTERNA VGIC NI 302 LIB. 00099021001 TGN-RECURSOS ORDINARIOS (3987)</t>
  </si>
  <si>
    <t>De: 00099024113 Transferencia en cumplimiento al DS N°0913 de 15/06/2011 y el Convenio Intergubernativo de Financiamiento UPRE-CIF-IG/551/2016, suscrito entre la UPRE y el GAD del Beni, proyecto “Const. Piscina Olímpica Dptal. 18 de Noviembre - Trinidad”, correspondiente al pago de la planilla Nº 10, según la UPRE.</t>
  </si>
  <si>
    <t>De: 00099024113 Transferencia en cumplimiento al DS N°0913 de 15/06/2011 y el Convenio Intergubernativo de Financiamiento UPRE-CIF-IG 922/2017, suscrito entre la UPRE y el GAM Cotagaita, Proyecto “Construcción Unidad Educativa Manuel José Cortez - Cotagaita”, correspondiente al pago de la planilla Nº4, según la UPRE.</t>
  </si>
  <si>
    <t>De: 00099024113 Transferencia en cumplimiento al DS N°0913 de 15/06/2011 y el Convenio Intergubernativo de Financiamiento UPRE-CIF-IG 070/2017, suscrito entre la UPRE y el GAM Tarija, Proyecto “Construcción Centro de Salud Ambulatorio Barrio 15 de Noviembre Ciudad de Tarija”, correspondiente al pago de la planilla Nº11, según la UPRE.</t>
  </si>
  <si>
    <t>TRANSFERENCIA DEL EXTERIOR SEGUN SWIFT 14823 DE FECHA 16/10/2018 ORDENANTE: CONSULADO DE BOLIVIA EN CALAMA CL LIB. 00340012005 SEGIP - RECAUDACION EXTERIOR - CEDULAS DE IDENTIDAD</t>
  </si>
  <si>
    <t>COBRO COSTOS DE PAPELERIA POR REGULARIZACION DE TRANSFERENCIA DEL EXTERIOR POR ORDEN DE EMBAJADA DE BOLIVIA EN ECUADOR LIB. 00010011102 MIN.RELACIONES EXTERIORES - GESTORIA CONSULAR LEY Nº 3108</t>
  </si>
  <si>
    <t>COBRO COSTOS DE PAPELERIA SEGUN TRANSFERENCIA DEL EXTERIOR POR ORDEN DE CONSULADO DE BOLIVIA EN CALAMA CL LIB. 00340012003 RECAUDACION EXTRANJERIA - C.I. -L.C.</t>
  </si>
  <si>
    <t>NUMERO DE LIBRETA CUT: 00099021001 OPERACIÓN E18 TRANSFERENCIA DEL SISTEMA FINANCIERO POR CUENTA DE TERCEROS A LA CUT Devolucion de pagos en exceso Gobierno Autonomo Departamental de Potosi</t>
  </si>
  <si>
    <t>VENTA DE DIVISAS CON TRANSFERENCIA DE FONDOS A SOLICITUD DE MINISTERIO DE RELACIONES EXTERIORES SEGUN SOLICITUD 6219 REF: PAGO DE HABERES Y COSTO DE VIDA AL PERSONAL DE EMIPAS WASHINGTON CORRESPONDIENTE AL MES DE SEPTIEMBRE 2018 SEGUN PLANILLA DE RRHH N 091804. LIB. 00099021001 TGN-RECURSOS ORDINARIOS (3987)</t>
  </si>
  <si>
    <t>VENTA DE DIVISAS CON TRANSFERENCIA DE FONDOS A SOLICITUD DE EMPRESA PUBLICA DE TRANSPORTE AEREO MILITAR SEGUN SOLICITUD 6229 REF: TRANSFERENCIA AL EXTERIOR VIA BCB POR ADQUISICION DE LLANTAS PARA AERONAVE DE EP TAM A FAVOR DE AIRPARTS SEGUN HR 3721 ORDEN DE COMPRA NRO 30 NOTA DE ADJUDICACION NRO 33 LIB. 00596012001 EP-TAM GESTION ADMINISTRATIVA</t>
  </si>
  <si>
    <t>VENTA DE DIVISAS CON TRANSFERENCIA DE FONDOS A SOLICITUD DE MINISTERIO DE CULTURAS SEGUN SOLICITUD 6224 REF: PAGO POR ALQUILER DE ESPACIO EN LA FERIA INTERNACIONAL DE TURISMO LATINOAMERICANO EN ARGENTINA EN EL MARCO DE LA CAMPANA PROMOCIONAL PAIS BOLIVIA MEJOR DESTINO TURISTICO SEGUN INFORME MDCT VM LIB. 00099021001 TGN-RECURSOS ORDINARIOS (3987)</t>
  </si>
  <si>
    <t>VENTA DE DIVISAS CON TRANSFERENCIA DE FONDOS A SOLICITUD DE MINISTERIO DE CULTURAS SEGUN SOLICITUD 6221 REF: PAGO POR SERVICIO DE STAND DE BOLIVIA EN LA FERIA INTERNACIONAL DE TURISMO LATINOAMERICA EN ARGENTINA PARA DIFUSION DE CAMPANA PROMOCIONAL PAIS BOLIVIA MEJOR DESTINO CULTURAL DEL MUNDO INFO LIB. 00099021001 TGN-RECURSOS ORDINARIOS (3987)</t>
  </si>
  <si>
    <t>VENTA DE DIVISAS CON TRANSFERENCIA DE FONDOS A SOLICITUD DE MINISTERIO DE RELACIONES EXTERIORES SEGUN SOLICITUD 6216 REF: PAGO DE HABERES Y COSTO DE VIDA AL PERSONAL DEL SERVICIO DIPLOMATICO CONSULAR Y AGREGADOS COMERCIALES AUXILIARES II CORRESPONDIENTE AL MES DE SEPTIEMBRE 2018 SEGUN PLANILLA DE R LIB. 00099021001 TGN-RECURSOS ORDINARIOS (3987)</t>
  </si>
  <si>
    <t>VENTA DE DIVISAS CON TRANSFERENCIA DE FONDOS A SOLICITUD DE EMPRESA PUBLICA DE TRANSPORTE AEREO MILITAR SEGUN SOLICITUD 6228 REF: TRASFERENCIA AL EXTERIOR VIA BCB POR ADQUISICION DE LLANTAS PARA AERONAVE DE EPTAM A FAVOR DE AIRPARTS SEGUN PROCESO DE CONTRATACION ORDEN DE COMPRA NRO 29 NOTA DE ADJUDI LIB. 00596012001 EP-TAM GESTION ADMINISTRATIVA</t>
  </si>
  <si>
    <t>VENTA DE DIVISAS CON TRANSFERENCIA DE FONDOS A SOLICITUD DE ADMINISTRACION DE SERVICIOS PORTUARIOS BOLIVIA SEGUN SOLICITUD 6226 REF: H.R. 3317 - PAGO DE FACTURAS A LA EMPRESA NACIONAL DE PUERTOS S.A. ENAPU POR SERVICIO DE FAENAS ALMACENAJE DE CARGA EN EL PUERTO DE ILO - PERU, SEGUN INFORME ASP-B/DOP LIB. 00594012001 ASP-B FONDO DE OPERACIONES</t>
  </si>
  <si>
    <t>VENTA DE DIVISAS CON TRANSFERENCIA DE FONDOS A SOLICITUD DE ADMINISTRACION DE SERVICIOS PORTUARIOS BOLIVIA SEGUN SOLICITUD 6227 REF: H.R. 1451 - PAGO DE FACTURAS AL TPA POR SERVICIO DE FAENAS EN EL PUERTO DE ARICA, CORRESPONDIENTE A LA PRIMERA QUINCENA DE SEPTIEMBRE/2018, SEGUN COMUNICACION INTERNA LIB. 00594012001 ASP-B FONDO DE OPERACIONES</t>
  </si>
  <si>
    <t>COBRO COSTOS DE PAPELERIA SEGUN TRANSFERENCIA DEL EXTERIOR POR ORDEN DE CANACOL ENERGY LTD. LIB. 00513012007 YPFB - RECURSOS NACIONALIZACIÓN</t>
  </si>
  <si>
    <t>A:00099021001 Transferencia que efectuamos a solicitud de la Empresa Nacional de Electricidad mediante nota CITE: ENDE-DGFN-10/17-18 para la contribución en el financiamiento del subsidio a la permanencia escolar Bono Juancito Pinto gestión 2018 de acuerdo al D.S. 3685 de 10/10/2018 H.R. 6-31339-R</t>
  </si>
  <si>
    <t>NUMERO DE LIBRETA CUT: 00099021001 OPERACIÓN E18 TRANSFERENCIA DEL SISTEMA FINANCIERO POR CUENTA DE TERCEROS A LA CUT PAGO BONO JUANCITO PINTO 2018 A SOLICITUD DE SABSA SEGUN CARTA CITE SABSAN GAF TES TF 079 10 18</t>
  </si>
  <si>
    <t>COBRO COSTOS DE PAPELERIA SEGUN TRANSFERENCIA DEL EXTERIOR POR ORDEN DE SOLGAS SA. LIB. 00513062001 YPFB-OPERACIONES PLANTA DE SEPARACION DE LIQUIDOS RIO GRANDE</t>
  </si>
  <si>
    <t>'COBRO DE'||UTILES DE ESCRITORIO POR EL COMPROBANTE CONTABLE NRO. 0935662 DE LA FECHA, SEGÚN NOTA DE SENATEX, CITE' SENATEX/DGE/CAR/0306/2017 DE F. 21/07/2017 (HRE-TGL-10945). DEBITO DE LA LIBRETA 00378012002 SENATEX ADMINISTRACION CENTRAL.</t>
  </si>
  <si>
    <t>COBRO COSTOS DE PAPELERIA SEGUN TRANSFERENCIA DEL EXTERIOR POR ORDEN DE CONSULADO DE BOLIVIA EN MADRID ES REF.: RECAUDACION CONSULAR SEPTIEMBRE 2018 LIB. 00010011102 MIN.RELACIONES EXTERIORES - GESTORIA CONSULAR LEY Nº 3108</t>
  </si>
  <si>
    <t>De: 00099024113 Transferencia en cumplimiento al DS N°0913 de 15/06/2011 y el Convenio Intergubernativo de Financiamiento UPRE-CIF-IG 1020/2017, suscrito entre la UPRE y el GAM Sucre, Proyecto “Construcción Bloque de Aulas, Batería Sanitaria y Muro de Contención Unidad Educativa Bernardo Monteagudo A D-1”, correspondiente al pago de la planilla Nº2, según la UPRE.</t>
  </si>
  <si>
    <t>De: 00099024113 Transferencia en cumplimiento al DS N°0913 de 15/06/2011 y el Convenio Intergubernativo de Financiamiento UPRE-CIF-IG/552/2016, suscrito entre la UPRE y el GAM Cuatro Cañadas, Proyecto “Const. Modulo Educativo Juan Pablo II B”, correspondiente al pago de la planilla Nº4, según la UPRE.</t>
  </si>
  <si>
    <t>De: 00099024113 Transferencia en cumplimiento al DS N°0913 de 15/06/2011 y el Convenio Intergubernativo de Financiamiento UPRE-CIF-IG 1057/2017, suscrito entre la UPRE y el GAM San Ramón, Proyecto “Const. Tinglado y Cancha Polifuncional Zona 1° de Mayo - San Ramón”, correspondiente al pago de la planilla Nº2, según la UPRE.</t>
  </si>
  <si>
    <t>NUMERO DE LIBRETA CUT: 00099021001 OPERACIÓN E18 TRANSFERENCIA DEL SISTEMA FINANCIERO POR CUENTA DE TERCEROS A LA CUT ABONO EN CUENTA UNICA DEL TESORO CONTRIBUCION BONO JUANCITO PINTO GESTION 2018</t>
  </si>
  <si>
    <t>'TRANSFERENCIA DE FONDOS||S/G. CITE: MEFP/VTCP/DGCP/UODP-942/2018 DE LA FECHA, DEL MIN.DE ECONOMIA Y FINANZAS PUBLICAS.(HRE-TSO-5633), PAGO BTS EXTRABURSATIL  VENCIMIENTO 18 DE OCTUBRE DE 2018 D.S. N° 1121 DE 11 DE ENERO DE 2012. DEBITO DE LA LIBRETA N° 00099021001, REPOSICION UTILES DE ESCRITORIO.</t>
  </si>
  <si>
    <t>TRANSFERENCIA DE FONDOS AL EXTERIOR A SOLICITUD DE MINISTERIO DE ECONOMIA Y FINANZAS PUBLICAS SEGUN SOLICITUD 6235 REF: PAGO A THE BANK OF NEW YORK MELLON - CUENTA 8901245259, POR COMISION DE ADMINISTRACION ANUAL DE SERVICIOS ESPECIALIZADOS TRUSTEE, PERIODO DEL 22/08/2018 AL 21/08/2019, SEGUN MEFP/V LIB. 00099021001 TGN-RECURSOS ORDINARIOS (3987)</t>
  </si>
  <si>
    <t>VENTA DE DIVISAS CON TRANSFERENCIA DE FONDOS A SOLICITUD DE MINISTERIO DE SALUD SEGUN SOLICITUD 6237 REF: PAGO A LA OFICINA SANITARIA PANAMERICANA, POR LA COMPRA DE MEDICAMENTOS PARA EL PROGRAMA NAL. LEISHMANIASIS, CITIBANK, 111 WALL STREET, NEW YORK, NY 1003, CUENTA 3615-9769 SWIFT CITIUS33 ABA 02 LIB. 00046024204 MS - 5% ENTES GESTORES PROGRAMAS PREVENC. Y PROYECTOS NALES.</t>
  </si>
  <si>
    <t>||TRANSFERENCIA DE FONDOS S/G. MENSAJES SWIFT NROS. 14934 Y 14916 DE LA FECHA. (SECTOR PÚBLICO - SOBREVUELOS). DEBITO DE LA LIBRETA 00117012001 DGAC, REPOSICION UTILES DE ESCRITORIO.</t>
  </si>
  <si>
    <t>||TRANSFERENCIA DE FONDOS S/G. MENSAJES SWIFT NROS. 14933 Y 14919 DE LA FECHA. (SECTOR PÚBLICO - SOBREVUELOS). DEBITO DE LA LIBRETA 00117012001 DGAC, REPOSICION UTILES DE ESCRITORIO.</t>
  </si>
  <si>
    <t>'TRANSFERENCIA DE FONDOS||S/G. CITE: MEFP/VTCP/DGCP/UODP-942/2018 DE LA FECHA, DEL MIN.DE ECONOMIA Y FINANZAS PUBLICAS.(HRE-TSO-5633), PAGO BTS EXTRABURSATIL  VENCIMIENTO 18 DE OCTUBRE DE 2018 D.S. N° 1121 DE 11 DE ENERO DE 2012. DEBITO DE LA LIBRETA N° 00099021001 TGN-RECURSOS ORDINARIOS MN.</t>
  </si>
  <si>
    <t>NUMERO DE LIBRETA CUT: 00016121101 OPERACIÓN E75 TRANSFERENCIA DE LA CUENTA FISCAL BUN A LA CUT EN MN TRANSF.FDOS.SG.INST.ELEC.DE CIERRE ACF/SOL/N.27300/2018 A CTA.3987 CUT LBRTA.00016121101</t>
  </si>
  <si>
    <t>NUMERO DE LIBRETA CUT: 00016131101 OPERACIÓN E75 TRANSFERENCIA DE LA CUENTA FISCAL BUN A LA CUT EN MN TRANSF.FDOS.SG.INST.ELEC.DE CIERRE ACF/SOL/N.27303/2018 A CTA.3987 CUT LBRTA.00016131101</t>
  </si>
  <si>
    <t>COBRO COSTOS DE PAPELERIA SEGUN TRANSFERENCIA DEL EXTERIOR POR ORDEN DE CONSULADO DE BOLIVIA EN CALAMA-CHILE REF:GESTORIA CONSULAR 2018 LIB. 00010011102 MIN.RELACIONES EXTERIORES - GESTORIA CONSULAR LEY Nº 3108</t>
  </si>
  <si>
    <t>De: 00099024113 Transferencia en cumplimiento al DS N°0913 de 15/06/2011 y el Convenio Intergubernativo de Financiamiento UPRE-CIF-IG/553/2016, suscrito entre la UPRE y el GAM Yapacani, Proyecto “Construcción de Estadio Municipal Integración Bolivia”, correspondiente al pago de la planilla Nº15, según la UPRE.</t>
  </si>
  <si>
    <t>NUMERO DE LIBRETA CUT: 00099021001 OPERACIÓN E18 TRANSFERENCIA DEL SISTEMA FINANCIERO POR CUENTA DE TERCEROS A LA CUT SUBSIDIO A LA PERMANENCIA ESCOLAR DENOMINADA BONO JUANCITO PINTO PARA LA GESTION 2018</t>
  </si>
  <si>
    <t>||TRANSFERENCIA DE FONDOS S/G. MENSAJES SWIFT NROS. 14980 DE LA FECHA. (SECTOR PÚBLICO - SOBREVUELOS). DEBITO DE LA LIBRETA 00117012001 DGAC, REPOSICION UTILES DE ESCRITORIO.</t>
  </si>
  <si>
    <t>'COBRO DE'||UTILES DE ESCRITORIO POR EL COMPROBANTE CONTABLE NRO. 0935781 DE LA FECHA, SEGÚN CORREO ELECTRÓNICO DE YPFB DE F. 23/01/2018. DEBITO DE LA LIBRETA 00513022001 YPFB  OPERACIONES.</t>
  </si>
  <si>
    <t>||TRANSFERENCIA DE FONDOS S/G. MENSAJES SWIFT NROS. 14970 Y 14961 DE LA FECHA. (SECTOR PÚBLICO - SOBREVUELOS). DEBITO DE LA LIBRETA 00117012001 DGAC, REPOSICION UTILES DE ESCRITORIO.</t>
  </si>
  <si>
    <t>VENTA DE DIVISAS CON TRANSFERENCIA DE FONDOS A SOLICITUD DE MINISTERIO DE ECONOMIA Y FINANZAS PUBLICAS SEGUN SOLICITUD 6233 REF: PAGO A FAVOR DE SOCIETE DE LA BOURSE DE LUXEMBOURG S.A. FACTURA 21815031, POR CONCEPTO DE ASIGNACION INICIAL DE LEI AL ESTADO PLURINACIONAL DE BOLIVIA, PERIODO 03/09/2018 LIB. 00099021001 TGN-RECURSOS ORDINARIOS (3987) POR DIFERENCIAL CAMBIARIO</t>
  </si>
  <si>
    <t>VENTA DE DIVISAS CON TRANSFERENCIA DE FONDOS A SOLICITUD DE MINISTERIO DE ECONOMIA Y FINANZAS PUBLICAS SEGUN SOLICITUD 6233 REF: PAGO A FAVOR DE SOCIETE DE LA BOURSE DE LUXEMBOURG S.A. FACTURA 21815031, POR CONCEPTO DE ASIGNACION INICIAL DE LEI AL ESTADO PLURINACIONAL DE BOLIVIA, PERIODO 03/09/2018 LIB. 00099021001 TGN-RECURSOS ORDINARIOS (3987)</t>
  </si>
  <si>
    <t>VENTA DE DIVISAS A SOLICITUD DE MINISTERIO DE LA PRESIDENCIA SEGUN SOLICITUD 6250 REF: DIVISAS USD 27.000.- REQUERIMIENTO PARA VIAJE OFICIAL DEL SR.PRESIDENTE DEL ESTADO PLURINACIONAL A BUENOS AIRES ARGENTINA 19 Y 20 OCTUBRE 2018. LOS FONDOS SERAN ENTREGADOS AL SR. OMAR ROBERTO CARY ROMANO MIN.PR LIB. 00099021001 TGN-RECURSOS ORDINARIOS (3987)</t>
  </si>
  <si>
    <t>'TRANSFERENCIA DE FONDOS||S/G. CITE: MEFP/VTCP/DGCP/UODP-949/2018 DE LA FECHA, DEL MIN.DE ECONOMIA Y FINANZAS PUBLICAS.(HRE-TSO-5638), PAGO BTS EXTRABURSATIL  VENCIMIENTO 19 DE OCTUBRE DE 2018 D.S. N° 1121 DE 11 DE ENERO DE 2012. DEBITO DE LA LIBRETA N° 00099021001 TGN-RECURSOS ORDINARIOS MN.</t>
  </si>
  <si>
    <t>'TRANSFERENCIA DE FONDOS||S/G. CITE: MEFP/VTCP/DGCP/UODP-949/2018 DE LA FECHA, DEL MIN.DE ECONOMIA Y FINANZAS PUBLICAS.(HRE-TSO-5638), PAGO BTS EXTRABURSATIL  VENCIMIENTO 19 DE OCTUBRE DE 2018 D.S. N° 1121 DE 11 DE ENERO DE 2012. DEBITO DE LA LIBRETA N° 00099021001, REPOSICION UTILES DE ESCRITORIO.</t>
  </si>
  <si>
    <t>COBRO COSTOS DE PAPELERIA SEGUN TRANSFERENCIA DEL EXTERIOR POR ORDEN DE CONSULADO GENERAL DE BOLIVIA EN ARICA CHILE REF.: RECAUDACION GESTORIA CONSULAR LIB. 00010011102 MIN.RELACIONES EXTERIORES - GESTORIA CONSULAR LEY Nº 3108</t>
  </si>
  <si>
    <t>'COBRO DE'||UTILES DE ESCRITORIO POR EL COMPROBANTE CONTABLE NRO. 0935816 DE LA FECHA, SEGÚN CORREO ELECTRÓNICO DE YPFB DE F. 23/01/2018. DEBITO DE LA LIBRETA 00513022001 YPFB  OPERACIONES.</t>
  </si>
  <si>
    <t>A:00373024105 DESEMBOLSO DE RECURSOS AL FONDO DE DESARROLLO INDÍGENA PARA PROGRAMAS Y PROYECTOS DE LOS GOBIERNOS AUTÓNOMOS MUNICIPALES S/G NOTA DE SOLICITUD FDI/DGE/EXT/Nº451/2018 E INFORME MEFP/VTCP/DGPOT/UPCFTGN/INF/Nº 126/2018. HR 6-31230-R.</t>
  </si>
  <si>
    <t>VENTA DE DIVISAS CON TRANSFERENCIA DE FONDOS A SOLICITUD DE DIRECCION GENERAL DE AERONAUTICA CIVIL SEGUN SOLICITUD 6248 REF: 28983 TRANSFERENCIA DE RECURSOS A PAN AM INTERNATIONAL FLIGTH ACADEMY POR CONCEPTO DEL COSTO DEL CURSO RECURRENTE GROUND SCHOOL Y SIMULADOR EN EQUIPO BOEING B737NG PARA LOS IN LIB. 00117012001 LBP-DGAC-DIRECCION GRAL.DE AERONAUTICA CIVIL (4010430031)</t>
  </si>
  <si>
    <t>COMISIONES BANCARIAS POR PAGO OBLIGACIONES A FONDO DE INTERNALIZACION DE LA EMPRESA (FIEM) POR EL PRESTAMO ICO 01020039.0 FORTALEC.UNIVERSIDAD J.M.SARACHO VCTO 18-10-2018  LIBRETA 00099021001 RECURSOS ORDINARIOS (3987)</t>
  </si>
  <si>
    <t>A:00099021001 Transferencia que efectuamos a requerimiento de la Empresa Metalúrgica Vinto mediante nota CITE: EMV GG 0453/2018 en el marco del D.S. No 3685 de 10/10/2018 Bono Juancito Pinto Gestión 2018</t>
  </si>
  <si>
    <t>A:00099021001 Transferencia que efectuamos a requerimiento de la Corporación Minera de Bolivia mediante nota CITE: UNTE-0220/2018 en el marco del D.S. No 3685 de 10/10/2018 Bono Juancito Pinto Gestión 2018</t>
  </si>
  <si>
    <t>A:00099021001 TRANSFERENCIA A SOLICITUD DEL TAB S/G NOTA CITE: GCIA.ADM.FIN.STRIA.TAB.N° 202/2018, EN CUMPLIMIENTO DEL D.S. 3685 PAGO BONO JUANCITO PINTO.</t>
  </si>
  <si>
    <t>VENTA DE DIVISAS CON TRANSFERENCIA DE FONDOS A SOLICITUD DE CENTRAL DE ABASTECIMIENTO Y SUMINISTROS DE SALUD-CEASS SEGUN SOLICITUD 6222 REF: PAGO COMBIOMED POR IMPORTACION DE ACUERDO A CONVENIO INTERNACIONAL SEGUN HR. 2783, SOL.PAG. 66/2018, CPPTO 111/2018, CPOA 111/2018, RA. 02/2017, INF TEC, 4/20 LIB. 00249012001 LBP-CEASS-CENTRAL DE ABASTECIMIENTO Y SUMINISTROS DE SALUD POR DIFERENCIAL CAMBIARIO</t>
  </si>
  <si>
    <t>NUMERO DE LIBRETA CUT: 00099021001 OPERACIÓN E18 TRANSFERENCIA DEL SISTEMA FINANCIERO POR CUENTA DE TERCEROS A LA CUT Devolucion de pagos CC no cobrados por afiliados Civiles y Militares correspondiente al periodo de junio 2018</t>
  </si>
  <si>
    <t>||TRANSFERENCIA AL T.G.N. EN CUMPLIMIENTO AL ART.8 DE LA LEY 211, DISPOSICION FINAL 4TA.DE LA LEY 1006 Y ART.24 DEL D.S.3448 P/FINANC.DEL BONO JUANA AZURDUY P/SEPT./18 S/G BCB-HRE-TGL-2018-15430; DP 05/17; N.MEFP/VTCP /DGPOT/ UPCFTGN/N°2314/2018 Y F.TRANSF.10/18 DE GADM TRANSFERENCIA A LA LIBRETA 00099021001 TGN-RECURSOS ORDINARIOS (3987)</t>
  </si>
  <si>
    <t>||TRANSFERENCIA DE FONDOS S/G. MENSAJES SWIFT NROS. 15074 Y 15063 DE LA FECHA. (SECTOR PÚBLICO - SOBREVUELOS). DEBITO DE LA LIBRETA 00117012001 DGAC, REPOSICION UTILES DE ESCRITORIO.</t>
  </si>
  <si>
    <t>||TRANSFERENCIA DE FONDOS S/G. MENSAJE SWIFT NRO. 15045 DE LA FECHA (SECTOR PÚBLICO SOBREVUELOS). DEBITO DE LA LIBRETA 00117012001 DGAC, REPOSICION UTILES DE ESCRITORIO.</t>
  </si>
  <si>
    <t>COBRO COSTOS DE PAPELERIA SEGUN TRANSFERENCIA DEL EXTERIOR POR ORDEN DE CONSULADO GENERAL DE BOLIVIA-GINEBRA-SUIZA REF:GESTORIA CONSULAR SEPTIEMBRE LIB. 00010011102 MIN.RELACIONES EXTERIORES - GESTORIA CONSULAR LEY Nº 3108</t>
  </si>
  <si>
    <t>PROVISION DE FONDOS A SOLICITUD DE YACIMIENTOS PETROLIFEROS FISCALES BOLIVIANOS SEGUN SOLICITUD YPFB-0248-2018 REF: PARA EMISION DE BOLETA DE GARANTIA DE MANTENIMIENTO DE OFERTA A SER TRANSFERIDOS AL BUN EN CALIDAD DE PIGNORACION PARA LICITACION PUBLICA 23 DE 2018 LIB. 00513012003 LBP-YPFB (2011349681373)</t>
  </si>
  <si>
    <t>COBRO COSTOS DE PAPELERIA SEGUN TRANSFERENCIA DEL EXTERIOR POR ORDEN DE CORPORACION PÉTROLERA S.A. LIB. 00513062001 YPFB-OPERACIONES PLANTA DE SEPARACION DE LIQUIDOS RIO GRANDE</t>
  </si>
  <si>
    <t>COBRO COSTOS DE PAPELERIA SEGUN TRANSFERENCIA DEL EXTERIOR POR ORDEN DE GAS TOTAL S.A. REF.: ANTICIPO DE IMPORTACION MES DE OCTUBRE LIB. 00513062001 YPFB-OPERACIONES PLANTA DE SEPARACION DE LIQUIDOS RIO GRANDE</t>
  </si>
  <si>
    <t>COBRO COSTOS DE PAPELERIA SEGUN TRANSFERENCIA DEL EXTERIOR POR ORDEN DE CANACOL ENERGY LTD LIB. 00513012007 YPFB - RECURSOS NACIONALIZACIÓN</t>
  </si>
  <si>
    <t>De: 00099024113 Transferencia en cumplimiento al DS N°0913 de 15/06/2011 y el Convenio Interinstitucional de Financiamiento UPRE-CIF-272/2014, suscrito entre la UPRE y el GAM Pailón, Proyecto “Construcción Modulo Educativo Oswaldo Irigoyen - Pailón”, correspondiente al pago de la planilla Nº4 de cierre, según la UPRE.</t>
  </si>
  <si>
    <t>De: 00099024113 Transferencia en cumplimiento al DS N°0913 de 15/06/2011 y el Convenio Intergubernativo de Financiamiento UPRE-CIF-IG 910/2017, suscrito entre la UPRE y el GAM Guaqui, Proyecto “Construcción U.E. Técnico Humanístico “Tomas Katari””, correspondiente al pago de la planilla Nº2, según la UPRE.</t>
  </si>
  <si>
    <t>De: 00099024113 Transferencia en cumplimiento al DS N°0913 de 15/06/2011 y el Convenio Intergubernativo de Financiamiento UPRE-CIF-IG 121/2017, suscrito entre la UPRE y el GAM Tiraque, Proyecto “Construcción Unidad Educativa Modelo Evo Morales Ayma”, correspondiente al pago de la planilla Nº5, según la UPRE.</t>
  </si>
  <si>
    <t>De: 00099024113 Transferencia en cumplimiento al DS N°0913 de 15/06/2011 y el Convenio Intergubernativo de Financiamiento UPRE-CIF-IG 481/2017, suscrito entre la UPRE y el GAM Tito Yupanqui, Proyecto “Construcción Tinglado U.E. Chiquipata”, correspondiente al pago de la planilla Nº3 de cierre, según la UPRE.</t>
  </si>
  <si>
    <t>De: 00099024113 Transferencia en cumplimiento al DS N°0913 de 15/06/2011 y el Convenio Intergubernativo de Financiamiento UPRE-CIF-IG/290/2015, suscrito entre la UPRE y el GAM Exaltación, Proyecto “Construcción de Dos Aulas U.E. Bocorondo”, correspondiente al pago de la planilla Nº2 de cierre, según la UPRE.</t>
  </si>
  <si>
    <t>'TRANSFERENCIA DE FONDOS||S/G. NOTA CITE: MEFP/VTCP/DGPOT/UPCFTGN/TR-2381/2018 DE LA FECHA, DEL MIN.DE ECONOMIA Y FINANZAS PUBLICAS(HRE-TSO-5696), A LA UNIDADES DE LA FUERZAS ARMADAS PARA LA DISTRIBUCION DEL BONO JUANCITO PINTO Y GASTOS (OPERATIVOS. DEBITO A LA LIBRETA N° 00099021001 TGN-RECURSOS ORDINARIOS (SUBSIDIO A LA PERMANENCIA ESCOLAR).</t>
  </si>
  <si>
    <t>'TRANSFERENCIA DE FONDOS||S/G. NOTA CITE: MEFP/VTCP/DGPOT/UPCFTGN/TR-2381/2018 DE LA FECHA, DEL MIN.DE ECONOMIA Y FINANZAS PUBLICAS(HRE-TSO-5696), A LA UNIDADES DE LA FUERZAS ARMADAS PARA LA DISTRIBUCION DEL BONO JUANCITO PINTO Y GASTOS (OPERATIVOS. DEBITO DE LA LIBRETA N° 00099021001 TGN-RECURSOS ORDINARIOS, REPOSICION UTILES DE ESCRITORIO.</t>
  </si>
  <si>
    <t>'TRANSFERENCIA DE FONDOS||S/G. CITE: MEFP/VTCP/DGCP/UODP-951/2018 DE LA FECHA, DEL MIN.DE ECONOMIA Y FINANZAS PUBLICAS.(HRE-TSO-5698), PAGO BTS EXTRABURSATIL  VENCIMIENTO 20 DE OCTUBRE DE 2018 D.S. N° 1121 DE 11 DE ENERO DE 2012. DEBITO DE LA LIBRETA N° 00099021001, REPOSICION UTILES DE ESCRITORIO.</t>
  </si>
  <si>
    <t>'TRANSFERENCIA DE FONDOS||S/G. CITE: MEFP/VTCP/DGCP/UODP-951/2018 DE LA FECHA, DEL MIN.DE ECONOMIA Y FINANZAS PUBLICAS.(HRE-TSO-5698), PAGO BTS EXTRABURSATIL  VENCIMIENTO 20 DE OCTUBRE DE 2018 D.S. N° 1121 DE 11 DE ENERO DE 2012. DEBITO DE LA LIBRETA N° 00099021001 TGN-RECURSOS ORDINARIOS MN.</t>
  </si>
  <si>
    <t>VENTA DE DIVISAS CON TRANSFERENCIA DE FONDOS A SOLICITUD DE BOLIVIA TV SEGUN SOLICITUD 6259 REF: INTELSAT: PAGO SERVICIO SATELITAL BANDA C CORRESPONDIENTE AL MES DE AGOSTO 2018, SEGUN INFORME CITE: CONTABILIDAD 746/2018, COMUNICACION INTERNA BTV/GT. CITE: 756/2018, ACTA DE CONFORMIDAD BTV/GT. 091/20 LIB. 00526012001 BOLIVIA TV - RECAUDACIONES</t>
  </si>
  <si>
    <t>De: 00099024113 Transferencia en cumplimiento al DS N°0913 de 15/06/2011 y el Convenio Intergubernativo de Financiamiento UPRE-CIF-IG 490/2017, suscrito entre la UPRE y el GAM Nazacara de Pacajes, Proyecto “Construcción Vivienda Para Personal de Salud Centro de Salud Nazacara - Nazacara de Pacajes”, correspondiente al pago de la planilla Nº2 de cierre, según la UPRE.</t>
  </si>
  <si>
    <t>De: 00099024113 Transferencia en cumplimiento al DS N°0913 de 15/06/2011 y el Convenio Intergubernativo de Financiamiento UPRE-CIF-IG 1088/2017, suscrito entre la UPRE y el GAM Entre Ríos, Proyecto “Construcción Estadio Municipal Bulo Bulo”, correspondiente al pago de la planilla Nº2, según la UPRE.</t>
  </si>
  <si>
    <t>De: 00099024113 Transferencia en cumplimiento al DS N°0913 de 15/06/2011 y el Convenio Intergubernativo de Financiamiento UPRE-CIF-IG 879/2017, suscrito entre la UPRE y el GAM Porongo (Ayacucho), Proyecto “Const. de Tres Aulas en la U.E. Aniceto Parada Comunidad Luquilla”, correspondiente al pago de la planilla Nº3 de cierre, según la UPRE.</t>
  </si>
  <si>
    <t>De: 00099024113 Transferencia en cumplimiento al DS N°0913 de 15/06/2011 y el Convenio Intergubernativo de Financiamiento UPRE-CIF-IG 544/2017, suscrito entre la UPRE y el GAM Mocomoco, Proyecto “Construcción Aulas U.E. Huyu - Huyu”, correspondiente al pago de la planilla Nº3 de cierre, según la UPRE.</t>
  </si>
  <si>
    <t>De: 00099024113 Transferencia en cumplimiento al DS N°0913 de 15/06/2011 y el Convenio Intergubernativo de Financiamiento UPRE-CIF-IG 872/2017, suscrito entre la UPRE y el GAIOC Charagua Iyambae, Proyecto “Const. Tinglado Cancha Polifuncional y Gradería U.E. Guarikusari Aguilera Jose Com. Koopere Brecha-Charagua”, correspondiente al pago de la planilla Nº4 de cierre, según la UPRE.</t>
  </si>
  <si>
    <t>VENTA DE DIVISAS CON TRANSFERENCIA DE FONDOS A SOLICITUD DE BOLIVIA TV SEGUN SOLICITUD 6260 REF: INTELSAT: PAGO SERVICIO SATELITAL BANDA KU IS-14 CORRESPONDIENTE AL MES DE AGOSTO DE 2018. SEGUN INFORME CITE: CONTABILIDAD 745/2018, COMUNICACION INTERNA BTV/GT. CITE: 755/2018, ACTA DE CONFORMIDAD BTV/ LIB. 00526012001 BOLIVIA TV - RECAUDACIONES</t>
  </si>
  <si>
    <t>||TRANSFERENCIA DE FONDOS S/G. MENSAJES SWIFT NROS. 15129 Y 15119 DE LA FECHA. (SECTOR PÚBLICO - SOBREVUELOS). DEBITO DE LA LIBRETA 00117012001 DGAC, REPOSICION UTILES DE ESCRITORIO.</t>
  </si>
  <si>
    <t>||TRANSFERENCIA DE FONDOS S/G. MENSAJES SWIFT NROS. 15130 Y 15120 DE LA FECHA (SECTOR PÚBLICO - SOBREVUELOS). DEBITO DE LA LIBRETA 00117012001 DGAC, REPOSICION UTILES DE ESCRITORIO.</t>
  </si>
  <si>
    <t>||TRANSFERENCIA DE FONDOS S/G. MENSAJE SWIFT NRO. 15128 Y CORREO ELECTRÓNICO DEL DEPARTAMENTO DE OPERACIONES CAMBIARIAS. (SECTOR PÚBLICO - SERVICIOS). LIB.00340012005 SEGIP-RECAUDACION EXTERIOR-CEDULAS DE IDENTIDAD;P/CTA.CONSULADO GRAL.BOLIVIA W. DC.</t>
  </si>
  <si>
    <t>||TRANSFERENCIA DE FONDOS S/G. MENSAJE SWIFT NRO. 15128 Y CORREO ELECTRÓNICO DEL DEPARTAMENTO DE OPERACIONES CAMBIARIAS. (SECTOR PÚBLICO - SERVICIOS). DE LA LIBRETA 00340012003 RECAUDACION EXTRANJERIA - C.I. -L.C.; COBRO UTILES DE ESCRITORIO.</t>
  </si>
  <si>
    <t>COBRO COSTOS DE PAPELERIA SEGUN TRANSFERENCIA DEL EXTERIOR POR ORDEN DE INTEGRACION ENERGETICA ARGENTINA S.A. REF.: INV EXA-GJA-85/18 LIB. 00513012007 YPFB - RECURSOS NACIONALIZACIÓN</t>
  </si>
  <si>
    <t>De: 00099024113 Transferencia en cumplimiento al DS N°0913 de 15/06/2011 y el Convenio Intergubernativo de Financiamiento UPRE-CIF-IG 263/2018, suscrito entre la UPRE y el GAM El Torno, Proyecto “Const. Tinglado, Graderías y Cancha Polifuncional Unidad Educativa Nemesio Soliz Garrido El Torno”, correspondiente al pago del 20% de anticipo del monto financiado, según la UPRE.</t>
  </si>
  <si>
    <t>De: 00099024113 Transferencia en cumplimiento al DS N°0913 de 15/06/2011 y el Convenio Intergubernativo de Financiamiento UPRE-CIF-IG 0171/2018, suscrito entre la UPRE y el GAM General Agustín Saavedra, Proyecto “Const. Unidad Educativa Príncipe de Paz Fe y Alegría - General Agustín Saavedra”, correspondiente al pago del 20% de anticipo del monto financiado, según la UPRE.</t>
  </si>
  <si>
    <t>De: 00099024113 Transferencia en cumplimiento al DS N°0913 de 15/06/2011 y el Convenio Intergubernativo de Financiamiento UPRE-CIF-IG 880/2017, suscrito entre la UPRE y el GAM Porongo (Ayacucho), Proyecto “Const. de Tinglado y Gradería en la U.E. Pozo Colorado - Comunidad Pozo Colorado”, correspondiente al pago de la planilla Nº3 de cierre, según la UPRE.</t>
  </si>
  <si>
    <t>De: 00099024113 Transferencia en cumplimiento al DS N°0913 de 15/06/2011 y el Convenio Intergubernativo de Financiamiento UPRE-CIF-IG 602/2017, suscrito entre la UPRE y el GAM Pucarani, Proyecto “Construcción 8 Aulas U.E. Pampajasi (Vilaque) (Pucarani)”, correspondiente al pago del 20% de anticipo del monto financiado, según la UPRE.</t>
  </si>
  <si>
    <t>De: 00099024113 Transferencia en cumplimiento al DS N°0913 de 15/06/2011 y el Convenio Intergubernativo de Financiamiento UPRE-CIF-IG 601/2017, suscrito entre la UPRE y el GAM Pucarani, Proyecto “Construcción 8 Aulas U.E. Collasuyo (Corapata) (Pucarani)”, correspondiente al pago del 20% de anticipo del monto financiado, según la UPRE.</t>
  </si>
  <si>
    <t>De: 00099024113 Transferencia en cumplimiento al DS N°0913 de 15/06/2011 y el Convenio Intergubernativo de Financiamiento UPRE-CIF-IG 0306/2018, suscrito entre la UPRE y el GAIOC Charagua Iyambae, Proyecto “Const. Unidad Educativa 21 de abril Fe y Alegría - Charagua”, correspondiente al pago del 20% de anticipo del monto financiado, según la UPRE.</t>
  </si>
  <si>
    <t>De: 00099024113 Transferencia en cumplimiento al DS N°0913 de 15/06/2011 y el Convenio Intergubernativo de Financiamiento UPRE-CIF-IG 262/2018, suscrito entre la UPRE y el GAM El Torno, Proyecto “Const. Tinglado, Graderías y Cancha Polifuncional Unidad Educativa Nacional Andres Ibañez El Torno”, correspondiente al pago del 20% de anticipo del monto financiado, según la UPRE.</t>
  </si>
  <si>
    <t>De: 00099024113 Transferencia en cumplimiento al DS N°0913 de 15/06/2011 y el Convenio Intergubernativo de Financiamiento UPRE-CIF-IG 305/2018, suscrito entre la UPRE y el GAM Samaipata, Proyecto “Const. Mercado Municipal de Samaipata”, correspondiente al pago del 20% de anticipo del monto financiado, según la UPRE.</t>
  </si>
  <si>
    <t>De: 00099024113 Transferencia en cumplimiento al DS N°0913 de 15/06/2011 y el Convenio Intergubernativo de Financiamiento UPRE-CIF-IG 027/2018, suscrito entre la UPRE y el GAM Antequera, Proyecto “Const. Puente Vehicular Challhuamayu Ayllu Condor Apacheta (Antequera)”, correspondiente al pago de la planilla Nº2, según la UPRE.</t>
  </si>
  <si>
    <t>De: 00099024113 Transferencia en cumplimiento al DS N°0913 de 15/06/2011 y el Convenio Intergubernativo de Financiamiento UPRE-CIF-IG 768/2017, suscrito entre la UPRE y el GAM Aiquile, Proyecto “Construcción Tinglado, Graderías y Cancha Polifuncional Ch’akho K’asa - Aiquile”, correspondiente al pago de la planilla Nº3 de cierre, según la UPRE.</t>
  </si>
  <si>
    <t>De: 00099024113 Transferencia en cumplimiento al DS N°0913 de 15/06/2011 y el Convenio Intergubernativo de Financiamiento UPRE-CIF-IG 400/2017, suscrito entre la UPRE y el GAM Pelechuco, Proyecto “Construcción Bloque de Cuatro Aulas U.E. Puina”, correspondiente al pago de la planilla Nº3 de cierre, según la UPRE.</t>
  </si>
  <si>
    <t>De: 00099024113 Transferencia en cumplimiento al DS N°0913 de 15/06/2011 y el Convenio Intergubernativo de Financiamiento UPRE-CIF-IG 297/2018, suscrito entre la UPRE y el GAM San Ignacio (San Ignacio de Velasco), Proyecto “Const. Mercado Municipal 23 de Marzo - San Ignacio de Velasco”, correspondiente al pago del 20% de anticipo del monto financiado, según la UPRE.</t>
  </si>
  <si>
    <t>De: 00099024113 Transferencia en cumplimiento al DS N°0913 de 15/06/2011 y el Convenio Intergubernativo de Financiamiento UPRE-CIF-IG 217/2017, suscrito entre la UPRE y el GAM Ancoraimes, Proyecto “Construcción Bloque de Aulas U.E. Limancachi - Ancoraimes”, correspondiente al pago de la planilla Nº3 de cierre, según la UPRE.</t>
  </si>
  <si>
    <t>De: 00099024113 Transferencia en cumplimiento al DS N°0913 de 15/06/2011 y el Convenio Intergubernativo de Financiamiento UPRE-CIF-IG 291/2018, suscrito entre la UPRE y el GAM Escoma, Proyecto “Construcción Unidad Educativa Pacifico Feletti - Escoma”, correspondiente al pago del 20% de anticipo del monto financiado, según la UPRE.</t>
  </si>
  <si>
    <t>De: 00099024113 Transferencia en cumplimiento al DS N°0913 de 15/06/2011 y el Convenio Intergubernativo de Financiamiento UPRE-CIF-IG 402/2017, suscrito entre la UPRE y el GAM Pelechuco, Proyecto “Construcción Centro de Salud con Internación Hilo Hilo”, correspondiente al pago de la planilla Nº3 de cierre, según la UPRE.</t>
  </si>
  <si>
    <t>De: 00099024113 Transferencia en cumplimiento al DS N°0913 de 15/06/2011 y el Convenio Intergubernativo de Financiamiento UPRE-CIF-IG 431/2017, suscrito entre la UPRE y el GAM Chulumani, Proyecto “Construcción de 6 Aulas Unidad Educativa Buenaventura Alcazar - Ocobaya”, correspondiente al pago de la planilla Nº3 de cierre, según la UPRE.</t>
  </si>
  <si>
    <t>De: 00099024113 Transferencia en cumplimiento al DS N°0913 de 15/06/2011 y el Convenio Intergubernativo de Financiamiento UPRE-CIF-IG 706/2017, suscrito entre la UPRE y el GAM Anzaldo, Proyecto “Const. Tinglado con Gradería y Cancha Polifuncional U.E. Molle Puqro (Anzaldo)”, correspondiente al pago de la planilla Nº2 de cierre, según la UPRE.</t>
  </si>
  <si>
    <t>De: 00099024113 Transferencia en cumplimiento al DS N°0913 de 15/06/2011 y el Convenio Intergubernativo de Financiamiento UPRE-CIF-IG/296/2015, suscrito entre la UPRE y el GAM Exaltación, Proyecto “Construcción Consultorio Odontológico y Laboratorios Centro de Salud Exaltación”, correspondiente al pago de la planilla Nº2 de cierre, según la UPRE.</t>
  </si>
  <si>
    <t>De: 00099024113 Transferencia en cumplimiento al DS N°0913 de 15/06/2011 y el Convenio Intergubernativo de Financiamiento UPRE-CIF-IG 705/2017, suscrito entre la UPRE y el GAM Poopó (Villa Poopó), Proyecto “Construcción Tinglado Unidad Educativa Uru Murato Comunidad de Puñaca Municipio de Poopo”, correspondiente al pago de la planilla Nº2 de cierre, según la UPRE.</t>
  </si>
  <si>
    <t>De: 00099024113 Transferencia en cumplimiento al DS N°0913 de 15/06/2011 y el Convenio Intergubernativo de Financiamiento UPRE-CIF-IG 0109/2018, suscrito entre la UPRE y el GAM Cliza, Proyecto “Implem. Cancha de Futbol con Césped Sintético Porvenir (Cliza)”, correspondiente al pago de la planilla Nº2, según la UPRE.</t>
  </si>
  <si>
    <t>De: 00099024113 Transferencia en cumplimiento al DS N°0913 de 15/06/2011 y el Convenio Intergubernativo de Financiamiento UPRE-CIF-IG 323/2017, suscrito entre la UPRE y el GAM Colquencha, Proyecto “Construcción Centro de Salud con Internación Marquirivi”, correspondiente al pago de la planilla Nº4 de cierre, según la UPRE.</t>
  </si>
  <si>
    <t>A:00099021001 TRANSFERENCIA DE RECURSOS A SOLICITUD DEL MINISTERIO DE SALUD S/G NOTA CITE: MS/BJA/CE/489/2018, CORRESPONDIENTE AL SALDO AL 31/09/2018 DE LA CCF N° 1-3575830. HR. 6-31310-R.</t>
  </si>
  <si>
    <t>A:00099021001 A requerimiento de la Unidad de Administración e Información Salarial (UAIS), con nota interna CITE: MEFP/VTCP/DGPOT/UAIS/N° 5998/2018, en la cual solicita la reversión definitiva de las boletas consignadas en el Comprobante de Pago N° 18766, H.R. 6-28581-R/5188.</t>
  </si>
  <si>
    <t>A:00099021001 A requerimiento de la Unidad de Administración e Información Salarial (UAIS), con nota interna CITE: MEFP/VTCP/DGPOT/UAIS/N° 5922/2018, en la cual solicita la reversión definitiva de las boletas de pago solicitados por el SENASIR, consignadas en el Comprobante de Pago N° 71679, H.R. 6-29485-R/5232.</t>
  </si>
  <si>
    <t>NÚMERO DE LIBRETA CUT: 99031009.00 OPERACIÓN T01 TRANSFERENCIA DE FONDOS A LA CUT - TESORO DIRECTO DE BANCO UNION S.A. A CUENTA UNICA DEL TESORO CON NUMERO DE SOLICITUD = 3182196 Y NUMERO CORRELATIVO = 91320022102018657 TRANSFERENCIA POR OPERACIONES DE VENTA BONOS BTX</t>
  </si>
  <si>
    <t>De: 00099024113 Transferencia en cumplimiento al DS N°0913 de 15/06/2011 y el Convenio Intergubernativo de Financiamiento UPRE-CIF-IG 633/2017, suscrito entre la UPRE y el GAM Vinto, Proyecto “Construcción Bloque de 12 Aulas U.E. Martin Cárdenas”, correspondiente al pago de la planilla Nº4 de cierre, según la UPRE.</t>
  </si>
  <si>
    <t>'COBRO DE'||UTILES DE ESCRITORIO POR EL COMPROBANTE CONTABLE NRO. 0936163 DE LA FECHA, SEGÚN CORREO ELECTRÓNICO DE YPFB DE F. 23/01/2018. DEBITO DE LA LIBRETA 00513022001 YPFB  OPERACIONES.</t>
  </si>
  <si>
    <t>De: 00099024113 Transferencia en cumplimiento al DS N°0913 de 15/06/2011 y el Convenio Intergubernativo de Financiamiento UPRE-CIF-IG 1046/2017, suscrito entre la UPRE y el GAM San Andres, Proyecto “Const. de 4 Aulas U.E. Canaan-Comunidad Villa San Pedro”, correspondiente al pago de la planilla Nº2 de cierre, según la UPRE.</t>
  </si>
  <si>
    <t>De: 00099024113 Transferencia en cumplimiento al DS N°0913 de 15/06/2011 y el Convenio Intergubernativo de Financiamiento UPRE-CIF-IG 320/2017, suscrito entre la UPRE y el GAM Colquencha, Proyecto “Construcción Residencia Medica Centro de Salud Machacamarca”, correspondiente al pago de la planilla Nº3 de cierre, según la UPRE.</t>
  </si>
  <si>
    <t>De: 00099024113 Transferencia en cumplimiento al DS N°0913 de 15/06/2011 y el Convenio Intergubernativo de Financiamiento UPRE-CIF-IG 1022/2017, suscrito entre la UPRE y el GAM Santa Ana, Proyecto “Const. Unidad Educativa Herlan Chavez Roca Zona 26 de Julio”, correspondiente al pago de la planilla Nº4, según la UPRE.</t>
  </si>
  <si>
    <t>De: 00099024113 Transferencia en cumplimiento al DS N°0913 de 15/06/2011 y el Convenio Intergubernativo de Financiamiento UPRE-CIF-IG 1116/2017, suscrito entre la UPRE y el GAM Chacarilla, Proyecto “Construcción Cancha de Césped Sintético con Enmallado en Chacarilla - Municipio de Chacarilla”, correspondiente al pago de la planilla Nº2 de cierre, según la UPRE.</t>
  </si>
  <si>
    <t>De: 00099024113 Transferencia en cumplimiento al DS N°0913 de 15/06/2011 y el Convenio Intergubernativo de Financiamiento UPRE-CIF-IG 007/2016 y UPRE-ADENDA-077/2017 , suscrito entre la UPRE y el GAR Gran Chaco, Proyecto “Construcción Instituto Tecnológico Industrial Agropecuario Yacuiba”, correspondiente al pago de la planilla Nº18, según la UPRE.</t>
  </si>
  <si>
    <t>De: 00099024113 Transferencia en cumplimiento al DS N°0913 de 15/06/2011 y el Convenio Intergubernativo de Financiamiento UPRE-CIF-IG 889/2017, suscrito entre la UPRE y el GAM Okinawa Uno, Proyecto “Const. Tinglado y Gradería U.E. San Miguel - Comunidad San Miguel”, correspondiente al pago de la planilla Nº3 de cierre, según la UPRE.</t>
  </si>
  <si>
    <t>De: 00099024113 Transferencia en cumplimiento al DS N°0913 de 15/06/2011 y el Convenio Intergubernativo de Financiamiento UPRE-CIF-IG 1054/2017, suscrito entre la UPRE y el GAM San Ramón, Proyecto “Const. Tinglado U.E. Guacayane - San Ramón”, correspondiente al pago de la planilla Nº2, según la UPRE.</t>
  </si>
  <si>
    <t>De: 00099024113 Transferencia en cumplimiento al DS N°0913 de 15/06/2011 y el Convenio Intergubernativo de Financiamiento UPRE-CIF-IG 0302/2018, suscrito entre la UPRE y el GAM General Agustín Saavedra, Proyecto “Const. Unidad Educativa Aura Hurtado Municipio General Saavedra”, correspondiente al pago del 20% de anticipo del monto financiado, según la UPRE.</t>
  </si>
  <si>
    <t>De: 00099024113 Transferencia en cumplimiento al DS N°0913 de 15/06/2011 y el Convenio Intergubernativo de Financiamiento UPRE-CIF-IG/338/2016, suscrito entre la UPRE y el GAM La Asunta, Proyecto “Const. 15 Aulas y Tinglado U.E. Técnico Humanístico “Fidel Castro””, correspondiente al pago de la planilla Nº3 de cierre, según la UPRE.</t>
  </si>
  <si>
    <t>De: 00099024113 Transferencia en cumplimiento al DS N°0913 de 15/06/2011 y el Convenio Intergubernativo de Financiamiento UPRE-CIF-IG 0304/2018, suscrito entre la UPRE y el GAM General Agustín Saavedra, Proyecto “Const. Unidad Educativa 10 de Mayo Com. Chane Bedoya Municipio General Saavedra”, correspondiente al pago del 20% de anticipo del monto financiado, según la UPRE.</t>
  </si>
  <si>
    <t>De: 00099024113 Transferencia en cumplimiento al DS N°0913 de 15/06/2011 y el Convenio Intergubernativo de Financiamiento UPRE-CIF-IG 584/2017, suscrito entre la UPRE y el GAM La Guardia, Proyecto “Construcción Unidad Educativa 23 de Diciembre”, correspondiente al pago parcial de la planilla Nº6, según la UPRE.</t>
  </si>
  <si>
    <t>De: 00099024113 Transferencia en cumplimiento al DS N°0913 de 15/06/2011 y el Convenio Intergubernativo de Financiamiento UPRE-CIF-IG 274/2018, suscrito entre la UPRE y el GAD Beni, Proyecto “Const. del Aeropuerto de Guayaramaerin - Beni”, correspondiente al pago del 20% de anticipo del monto financiado, según la UPRE.</t>
  </si>
  <si>
    <t>De: 00099024113 Transferencia en cumplimiento al DS N°0913 de 15/06/2011 y el Convenio Intergubernativo de Financiamiento UPRE-CIF-IG 888/2017, suscrito entre la UPRE y el GAM Okinawa Uno, Proyecto “Const. Tinglado y Gradería U.E. Virgen de Guadalupe – Comunidad Virgen de Guadalupe”, correspondiente al pago de la planilla Nº3 de cierre, según la UPRE.</t>
  </si>
  <si>
    <t>De: 00099024113 Transferencia en cumplimiento al DS N°0913 de 15/06/2011 y el Convenio Intergubernativo de Financiamiento UPRE-CIF-IG 270/2018, suscrito entre la UPRE y el GAM Ixiamas, Proyecto “Construcción Mercado Municipal Ixiamas - Ixiamas”, correspondiente al pago del 20% de anticipo del monto financiado, según la UPRE.</t>
  </si>
  <si>
    <t>De: 00099024113 Transferencia en cumplimiento al DS N°0913 de 15/06/2011 y el Convenio Intergubernativo de Financiamiento UPRE-CIF-IG 1080/2017, suscrito entre la UPRE y el GAD Beni, Proyecto “Const. Instituto Tecnológico Agroindustrial Mrcal. José Ballivian - Yucumo”, correspondiente al pago de la planilla Nº3, según la UPRE.</t>
  </si>
  <si>
    <t>De: 00099024113 Transferencia en cumplimiento al DS N°0913 de 15/06/2011 y el Convenio Intergubernativo de Financiamiento UPRE-CIF-IG 877/2017, suscrito entre la UPRE y el GAM Porongo (Ayacucho), Proyecto “Const. De Tinglado, Gradería y Cancha Polifuncional en la Comunidad de Terebinto”, correspondiente al pago de la planilla Nº3 de cierre, según la UPRE.</t>
  </si>
  <si>
    <t>De: 00099024113 Transferencia en cumplimiento al DS N°0913 de 15/06/2011 y el Convenio Intergubernativo de Financiamiento UPRE-CIF-IG 045/2017, suscrito entre la UPRE y el GAM Shinahota, Proyecto “Construcción 6 Aulas y Batería de Baños U.E. Mcal Sucre”, correspondiente al pago de la planilla Nº4 de cierre, según la UPRE.</t>
  </si>
  <si>
    <t>De: 00099024113 Transferencia en cumplimiento al DS N°0913 de 15/06/2011 y el Convenio Intergubernativo de Financiamiento UPRE-CIF-IG 881/2017, suscrito entre la UPRE y el GAM Porongo (Ayacucho), Proyecto “Const. de Tinglado y Gradería en la U.E. Nueva Palestina - Comunidad Nueva Palestina”, correspondiente al pago de la planilla Nº3 de cierre, según la UPRE.</t>
  </si>
  <si>
    <t>De: 00099024113 Transferencia en cumplimiento al DS N°0913 de 15/06/2011 y el Convenio Intergubernativo de Financiamiento UPRE-CIF-IG 086/2017, suscrito entre la UPRE y el GAM Villa Tunari, Proyecto “Construcción Coliseo Isinuta - Distrito N° 7”, correspondiente al pago de la planilla Nº9 de cierre, según la UPRE.</t>
  </si>
  <si>
    <t>De: 00099024113 Transferencia en cumplimiento al DS N°0913 de 15/06/2011 y el Convenio Intergubernativo de Financiamiento UPRE-CIF-IG 125/2017, suscrito entre la UPRE y el GAM Villa Tunari, Proyecto “Construcción U.E. Técnico Humanístico Avelino Siñani Villa 14 de Sept. D-3”, correspondiente al pago de la planilla Nº6 de cierre, según la UPRE.</t>
  </si>
  <si>
    <t>VENTA DE DIVISAS CON TRANSFERENCIA DE FONDOS A SOLICITUD DE ADMINISTRACION DE SERVICIOS PORTUARIOS BOLIVIA SEGUN SOLICITUD 6272 REF: H.R. 3721-3720 - ENVIO DE RECURSOS AL PUERTO DE ARICA PARA GASTOS DE FUNCIONAMIENTO Y GATE OUT CORRESPONDIENTE A LA PREPOSICION DE SEPTIEMBRE/2018, SEGUN COMUNICACION LIB. 00594012001 ASP-B FONDO DE OPERACIONES</t>
  </si>
  <si>
    <t>De: 00099024113 Transferencia en cumplimiento al DS N°0913 de 15/06/2011 y el Convenio Intergubernativo de Financiamiento UPRE-CIF-IG 0303/2018, suscrito entre la UPRE y el GAM General Agustín Saavedra, Proyecto “Const. Unidad Educativa Gualberto Villarroel Com. Aroma II Municipio General Saavedra”, correspondiente al pago del 20% de anticipo del monto financiado, según la UPRE.</t>
  </si>
  <si>
    <t>COBRO COSTOS DE PAPELERIA SEGUN TRANSFERENCIA DEL EXTERIOR POR ORDEN DE CONSULADO GENERAL DE BOLIVIA MIAMI REF.: GESTORIA CONSULAR SEPTIEMBRE 2018 LIB. 00010011102 MIN.RELACIONES EXTERIORES - GESTORIA CONSULAR LEY Nº 3108</t>
  </si>
  <si>
    <t>COBRO COSTOS DE PAPELERIA SEGUN TRANSFERENCIA DEL EXTERIOR POR ORDEN DE INTEGRACION ENERGETICA ARGENTINA S.A. LIB. 00513012007 YPFB - RECURSOS NACIONALIZACIÓN</t>
  </si>
  <si>
    <t>COBRO DE||COSTO ÚTILES ESCRITORIO POR LA EMISIÓN DE DOS COMPROBANTES CONTABLES DE LA FECHA. REF: COBRO CAPITAL E INTERESES AL MEFP PROY. TRANS. FÉRREO MONTERO BULO BULO CON VENCIMIENTO EN LA FECHA DE LA LIBRETA N° 00099021001 TGN RECURSOS ORDINARIOS MN COSTO ÚTILES ESCRITORIO</t>
  </si>
  <si>
    <t>De: 00099024113 Transferencia en cumplimiento al DS N°0913 de 15/06/2011 y el Convenio Intergubernativo de Financiamiento UPRE-CIF-IG 301/2018, suscrito entre la UPRE y el GAIOC Charagua Iyambae, Proyecto “Const. Mercado Popular La Estación - Charagua”, correspondiente al pago del 20% de anticipo del monto financiado, según la UPRE.</t>
  </si>
  <si>
    <t>A:00373024105 A requerimiento del Fondo de Desarrollo Indígena dependiente del Ministerio de Desarrollo Rural y Tierra con nota CITE: FDI/DGE//EXTE/N° 460/2018, en la cual solicita la transferencia de recursos para Programa y/o Proyectos para primer desembolso a diferentes municipios del departamentos de Chuquisaca H.R. 6-31929-R/5291</t>
  </si>
  <si>
    <t>PROVISION DE FONDOS A SOLICITUD DE YACIMIENTOS PETROLIFEROS FISCALES BOLIVIANOS SEGUN SOLICITUD YPFB-0249-2018 REF: PAGO A GAS ORIENTE POR TRANS GN MI FIRME E INTERRUMPIBLE SEPTIEMBRE 2018 LIB. 00513012007 YPFB - RECURSOS NACIONALIZACIÓN</t>
  </si>
  <si>
    <t>VENTA DE DIVISAS CON TRANSFERENCIA DE FONDOS A SOLICITUD DE MINISTERIO DE RELACIONES EXTERIORES SEGUN SOLICITUD 6269 REF: REMISION DE GASTOS DE FUNCIONAMIENTO CORRESPONDIENTE AL CUARTO TRIMESTRE A FAVOR DE EMBAJADAS REPRESENTACION CONSULADOS Y VICECONSULADOS SEGUN INFORME 96 DEL AREA DE PRESPUESTO LIB. 00099021001 TGN-RECURSOS ORDINARIOS (3987)</t>
  </si>
  <si>
    <t>NUMERO DE LIBRETA CUT: 00253018007 OPERACIÓN E18 TRANSFERENCIA DEL SISTEMA FINANCIERO POR CUENTA DE TERCEROS A LA CUT PAGO DE UN ACUERDO DE EJECUCION SEGUN CITE FN 14-1</t>
  </si>
  <si>
    <t>PROVISION DE FONDOS A SOLICITUD DE YACIMIENTOS PETROLIFEROS FISCALES BOLIVIANOS SEGUN SOLICITUD YPFB-0250-2018 REF: PAGO A GAS TRANS BOLIVIANO SA POR TRANS GN MI INTERRUMPIBLE CHIQUITOS MUTUN REDES DE GAS Y YACUSES SEPTIEMBRE 2018 LIB. 00513012007 YPFB - RECURSOS NACIONALIZACIÓN</t>
  </si>
  <si>
    <t>COBRO COSTOS DE PAPELERIA SEGUN TRANSFERENCIA DEL EXTERIOR POR ORDEN DE BOTSCHAFT DES PLURINATIONALEN STAATES BOLIVIEN - ALEMANIA REF:GESTORIA CONSULAR OCTUBRE 18 LIB. 00010011102 MIN.RELACIONES EXTERIORES - GESTORIA CONSULAR LEY Nº 3108</t>
  </si>
  <si>
    <t>REGULARIZACION DE TRANSFERENCIA DEL EXTERIOR SEGUN SWIFT NO.15072 DE FECHA 23/10/2018 ORDENANTE: CONSULADO GERAL DA BOLIVIA-SAO PAULO LIB. 00340012005 SEGIP - RECAUDACION EXTERIOR - CEDULAS DE IDENTIDAD</t>
  </si>
  <si>
    <t>COBRO COSTOS DE PAPELERIA POR REGULARIZACION DE TRANSFERENCIA DEL EXTERIOR POR ORDEN DE CONSULADO GERAL DA BOLIVIA-SAO PAULO LIB. 00340012003 RECAUDACION EXTRANJERIA - C.I. -L.C.</t>
  </si>
  <si>
    <t>NÚMERO DE LIBRETA CUT: 99031009.00 OPERACIÓN T01 TRANSFERENCIA DE FONDOS A LA CUT - TESORO DIRECTO DE BANCO UNION S.A. A CUENTA UNICA DEL TESORO CON NUMERO DE SOLICITUD = 3187195 Y NUMERO CORRELATIVO = 91320023102018693 TRANSFERENCIA POR OPERACIONES DE VENTA BONOS BTX</t>
  </si>
  <si>
    <t>||TRANSFERENCIA DE FONDOS S/G. MENSAJE SWIFT NRO. 15328 DE LA FECHA. (SECTOR PÚBLICO - SOBREVUELOS). DEBITO DE LA LIBRETA 00117012001 DGAC, REPOSICION UTILES DE ESCRITORIO.</t>
  </si>
  <si>
    <t>'COBRO DE'||UTILES DE ESCRITORIO POR EL COMPROBANTE CONTABLE NRO. 0936268 DE LA FECHA, SEGÚN CORREO ELECTRÓNICO DE YPFB DE F. 23/01/2018. DEBITO DE LA LIBRETA 00513022001 YPFB  OPERACIONES.</t>
  </si>
  <si>
    <t>||REGISTRO COBRO COMISION AVISO ENMIENDA CARTA DE CREDITO STANDBY BS220.-Y EMISION COMP.CONTABLE BS50.-REF.:GC2009517000544 (BCB:SB-R-2018-01) A/F YACIMIENTOS DE LITIO BOLIVIANOS,S/G SWIFT 15240 ADJ.DE LA FECHA. LIB.00597019202 YLB-DES.INT.SALMUERA SALAR DE UYUNI PLANTA IND.RF.:COMIS.AV.ENM.SBLC GC2009517000544</t>
  </si>
  <si>
    <t>De: 00099024113 Transferencia en cumplimiento al DS N°0913 de 15/06/2011 y el Convenio Interinstitucional de Financiamiento UPRE-CIF-025/2014, suscrito entre la UPRE y el GAM Oruro, Proyecto “Construcción Unidad Educativa Los Ángeles de Nazaria Ignacia - Municipio de Oruro”, correspondiente al pago de la planilla Nº3 de cierre, según la UPRE.</t>
  </si>
  <si>
    <t>De: 00099024113 Transferencia en cumplimiento al DS N°0913 de 15/06/2011 y el Convenio Intergubernativo de Financiamiento UPRE-CIF-IG 876/2017, suscrito entre la UPRE y el GAIOC Charagua Iyambae, Proyecto “Const. Tinglado Cancha Polifuncional y Gradería U.E. Prof. Elvio Suarez Alba Comunidad Taputa - Charagua”, correspondiente al pago de la planilla Nº4 de cierre, según la UPRE.</t>
  </si>
  <si>
    <t>De: 00099024113 Transferencia en cumplimiento al DS N°0913 de 15/06/2011 y el Convenio Intergubernativo de Financiamiento UPRE-CIF-IG 799/2017, suscrito entre la UPRE y el GAM San Pedro, Proyecto “Ampliación Centro de Salud San Juan del Pirai”, correspondiente al pago de la planilla Nº5 de cierre, según la UPRE.</t>
  </si>
  <si>
    <t>De: 00099024113 Transferencia en cumplimiento al DS N°0913 de 15/06/2011 y el Convenio Intergubernativo de Financiamiento UPRE-CIF-IG 305/2017, suscrito entre la UPRE y el GAM Palca, Proyecto “Construcción de 12 Aulas U.E. San Gerónimo de Uni”, correspondiente al pago de la planilla Nº4 de cierre, según la UPRE.</t>
  </si>
  <si>
    <t>De: 00099024113 Transferencia en cumplimiento al DS N°0913 de 15/06/2011 y el Convenio Intergubernativo de Financiamiento UPRE-CIF-IG 1119/2017, suscrito entre la UPRE y el GAM Shinahota, Proyecto “Construcción Cancha de Futbol y Graderías Lauca Eñe”, correspondiente al pago de la planilla Nº2, según la UPRE.</t>
  </si>
  <si>
    <t>De: 00099024113 Transferencia en cumplimiento al DS N°0913 de 15/06/2011 y el Convenio Intergubernativo de Financiamiento UPRE-CIF-IG 1066/2017, suscrito entre la UPRE y el GAM Loreto, Proyecto “Const. Tinglado U.E. Gundonovia Municipio Loreto”, correspondiente al pago de la planilla Nº4 de cierre, según la UPRE.</t>
  </si>
  <si>
    <t>De: 00099024113 Transferencia en cumplimiento al DS N°0913 de 15/06/2011 y el Convenio Intergubernativo de Financiamiento UPRE-CIF-IG 249/2017, suscrito entre la UPRE y el GAM La Asunta, Proyecto “Construcción 8 Aulas Unidad Educativa Cuarta Bolívar”, correspondiente al pago de la planilla Nº3 de cierre, según la UPRE.</t>
  </si>
  <si>
    <t>TRANSFERENCIA RECIBIDA DEL EXTERIOR SEGÚN MENSAJES SWIFT Nos. 15361-15343 (REM.EXT.) DE FECHA 24-10-2018 POR DESEMBOLSO DE CAF PRÉSTAMO CFA009272 PROY.CARR.DOBLE VÍA SC-WARNES SOLICITUD DE DESEMBOLSO NRO. 20 LIBRETA N° 00291012002 ABC-RECURSOS PROPIOS REF.: UTILES DE ESCRITORIO</t>
  </si>
  <si>
    <t>||TRANSFERENCIA DE FONDOS S/G. MENSAJE SWIFT NRO. 15366 DE LA FECHA. (SECTOR PÚBLICO - SOBREVUELOS). DEBITO DE LA LIBRETA 00117012001 DGAC, REPOSICION UTILES DE ESCRITORIO.</t>
  </si>
  <si>
    <t>||REGISTRO COBRO COMISION AVISO ENMIENDA CARTA DE CREDITO STANDBY BS220.- Y EMISION CBTE. CONTABLE REF.: GC1009515000281 (BCB: SB-R-2015-48) A/F YACIMIENTOS DE LITIO BOLIVIANOS S/G SWIFT 15241 ADJ. DE LA FECHA LIB. 00597019202 YLB-DES. INT. SALMUERA SALAR UYUNI PLANTA IND. REF.: COM. ENMIENDA GC2009515000281</t>
  </si>
  <si>
    <t>TRANSFERENCIA DEL EXTERIOR SEGUN SWIFT NO.15356 DE FECHA 24/10/2018 ORDENANTE: CONSULADO DE BOLIVIA EN MADRID REF:RECAUDACIONES MAYO 2018 LIB. 00340012004 SEGIP-RECAUDACION EXTERIOR-LICENCIAS DE CONDUCIR</t>
  </si>
  <si>
    <t>TRANSFERENCIA DEL EXTERIOR SEGUN SWIFT NO.15353 DE FECHA 24/10/2018 ORDENANTE: EMBAJADA DE BOLIVIA REF.RECAUD.EXT CEDULAS LIB. 00340012005 SEGIP - RECAUDACION EXTERIOR - CEDULAS DE IDENTIDAD</t>
  </si>
  <si>
    <t>TRANSFERENCIA DEL EXTERIOR SEGUN SWIFT NO.15358 DE FECHA 24/10/2018 ORDENANTE: CONSULADO DE BOLIVIA EN MADRID REF:RECAUDACION EXT.CEDULAS AGOSTO 2018 LIB. 00340012005 SEGIP - RECAUDACION EXTERIOR - CEDULAS DE IDENTIDAD</t>
  </si>
  <si>
    <t>VENTA DE DIVISAS CON TRANSFERENCIA DE FONDOS A SOLICITUD DE EMPRESA PUBLICA DE TRANSPORTE AEREO MILITAR SEGUN SOLICITUD 6281 REF: DESMBOLSO VIA BCB A FAVOR DE LA EMPRESA SKY SYSTEMS POR MATERIAL CONSUMIBLE PARA EL SERVICIO C DE LA AERONAVE DE EPTAM SEGUN H R 6000 INFORME OFICIO 584 Y DOCUMENTACION LIB. 00596012001 EP-TAM GESTION ADMINISTRATIVA</t>
  </si>
  <si>
    <t>COBRO COSTOS DE PAPELERIA SEGUN TRANSFERENCIA DEL EXTERIOR POR ORDEN DE CONSULADO DE BOLIVIA EN MADRID REF:RECAUDACION EXT.CEDULAS AGOSTO 2018 LIB. 00340012003 RECAUDACION EXTRANJERIA - C.I. -L.C.</t>
  </si>
  <si>
    <t>COBRO COSTOS DE PAPELERIA SEGUN TRANSFERENCIA DEL EXTERIOR POR ORDEN DE EMBAJADA DE BOLIVIA REF.RECAUD.EXT CEDULAS LIB. 00340012003 RECAUDACION EXTRANJERIA - C.I. -L.C.</t>
  </si>
  <si>
    <t>COBRO COSTOS DE PAPELERIA SEGUN TRANSFERENCIA DEL EXTERIOR POR ORDEN DE CONSULADO DE BOLIVIA EN MADRID REF:RECAUDACIONES MAYO 2018 LIB. 00340012003 RECAUDACION EXTRANJERIA - C.I. -L.C.</t>
  </si>
  <si>
    <t>COBRO COSTOS DE PAPELERIA SEGUN TRANSFERENCIA DEL EXTERIOR POR ORDEN DE HERCO COMBUSTIBLES S.A. (LIMA PERU) REF.: CONTRATO DE CONDENSADO DE GAS EMBARQUE LIB. 00513062001 YPFB-OPERACIONES PLANTA DE SEPARACION DE LIQUIDOS RIO GRANDE</t>
  </si>
  <si>
    <t>VENTA DE DIVISAS CON TRANSFERENCIA DE FONDOS A SOLICITUD DE EMPRESA PUBLICA DE TRANSPORTE AEREO MILITAR SEGUN SOLICITUD 6282 REF: DESEMBOLSO VIA BCB A FAVOR DE LA EMPRESA QUANTUM GLOBAL POR ADQUISICION DE RODAMIENTOS PARA LA AERONAVE DE EPTAM SEGUN H R 3958 INFORME DE CONFORMIDAD NOTA DE ADJUDICACIO LIB. 00596012001 EP-TAM GESTION ADMINISTRATIVA</t>
  </si>
  <si>
    <t>TRANSFERENCIA DEL EXTERIOR SEGUN SWIFT 15355 DE FECHA 24/10/2018 ORDENANTE: CONSULADO DE BOLIVIA EN MADRID ESPAÑA REF.: AGOSTO 2018 LIB. 00340012004 SEGIP-RECAUDACION EXTERIOR-LICENCIAS DE CONDUCIR</t>
  </si>
  <si>
    <t>TRANSFERENCIA DEL EXTERIOR SEGUN SWIFT 15359 DE FECHA 24/10/2018 ORDENANTE: CONSULADO DE BOLIVIA EN MADRID ESPAÑA REF.: SEPT. 2018 LIB. 00340012005 SEGIP - RECAUDACION EXTERIOR - CEDULAS DE IDENTIDAD</t>
  </si>
  <si>
    <t>TRANSFERENCIA DEL EXTERIOR SEGUN SWIFT 15354 DE FECHA 24/10/2018 ORDENANTE: CONSULADO DE BOLIVIA EN MADRID LIB. 00340012004 SEGIP-RECAUDACION EXTERIOR-LICENCIAS DE CONDUCIR</t>
  </si>
  <si>
    <t>TRANSFERENCIA DEL EXTERIOR SEGUN SWIFT 15357 DE FECHA 24/10/2018 ORDENANTE: CONSULADO DE BOLIVIA EN MADRID LIB. 00340012005 SEGIP - RECAUDACION EXTERIOR - CEDULAS DE IDENTIDAD</t>
  </si>
  <si>
    <t>TRANSFERENCIA DEL EXTERIOR SEGUN SWIFT NO.15419 DE FECHA 24/10/2018 ORDENANTE: CONSULADO DE BOLIVIA EN PUNO REF:DEVOLUCION SALDOS GESTION 2017 LIB. 00099021001 TGN-RECURSOS ORDINARIOS (3987)</t>
  </si>
  <si>
    <t>COBRO COSTOS DE PAPELERIA SEGUN TRANSFERENCIA DEL EXTERIOR POR ORDEN DE CONSULADO DE BOLIVIA EN MADRID ESPAÑA REF.: AGOSTO 2018 LIB. 00340012003 RECAUDACION EXTRANJERIA - C.I. -L.C.</t>
  </si>
  <si>
    <t>COBRO COSTOS DE PAPELERIA SEGUN TRANSFERENCIA DEL EXTERIOR POR ORDEN DE CONSULADO DE BOLIVIA EN MADRID ESPAÑA REF.: SEPT. 2018 LIB. 00340012003 RECAUDACION EXTRANJERIA - C.I. -L.C.</t>
  </si>
  <si>
    <t>||REGULARIZACIÓN DE NUESTRA OPERACIÓN NRO. 0936286 DE F. 23/10/2018 EN ATENCIÓN A CORREOS ELECTRÓNICOS DE LA DGAC Y AASANA DE LA FECHA. DEBITO DE LA LIBRETA 00117012001 DGAC, REPOSICION UTILES DE ESCRITORIO.</t>
  </si>
  <si>
    <t>||REGULARIZACIÓN DE NUESTRA OPERACIÓN NRO. 0936284 DE F. 23/10/2018 EN ATENCIÓN A CORREOS ELECTRÓNICOS DE LA DGAC Y AASANA DE LA FECHA. DEBITO DE LA LIBRETA 00117012001 DGAC, REPOSICION UTILES DE ESCRITORIO.</t>
  </si>
  <si>
    <t>||REGISTRO COBRO COMISION AVISO ENMIENDA CARTA DE CREDITO STANDBY BS220.-Y EMISION COMP.CONTABLE BS50.-REF.:GC2009517000502 (BCB:SB-R-2017-51) A/F YACIMIENTOS DE LITIO BOLIVIANOS,S/G SWIFT 15399 ADJ.DE LA FECHA. LIB.00597019202 FASE II REF.:COMISION AVISO ENMIENDA SBLC GC2009517000502 (SB-R-2017-51)</t>
  </si>
  <si>
    <t>COBRO COSTOS DE PAPELERIA SEGUN TRANSFERENCIA DEL EXTERIOR POR ORDEN DE CONSULADO DE BOLIVIA EN PUNO REF:DEVOLUCION SALDOS GESTION 2017 LIB. 00099021001 TGN-RECURSOS ORDINARIOS (3987)</t>
  </si>
  <si>
    <t>COBRO COSTOS DE PAPELERIA SEGUN TRANSFERENCIA DEL EXTERIOR POR ORDEN DE CONSULADO DE BOLIVIA EN MADRID LIB. 00340012003 RECAUDACION EXTRANJERIA - C.I. -L.C.</t>
  </si>
  <si>
    <t>De: 00099024113 Transferencia en cumplimiento al DS N°0913 de 15/06/2011 y el Convenio Intergubernativo de Financiamiento UPRE-CIF-IG 781/2017, suscrito entre la UPRE y el GAM Ascensión de Guarayos, Proyecto “Const. Centro de Salud Santa Rosa 2 Guarayos”, correspondiente al pago de la planilla Nº2 de cierre, según la UPRE.</t>
  </si>
  <si>
    <t>De: 00099024113 Transferencia en cumplimiento al DS N°0913 de 15/06/2011 y el Convenio Intergubernativo de Financiamiento UPRE-CIF-IG 1050/2017, suscrito entre la UPRE y el GAM San Andrés, Proyecto “Const. de 3 Aulas y Batería de Baños U.E. Poza Honda - Comunidad Poza Honda”, correspondiente al pago de la planilla Nº2 de cierre, según la UPRE.</t>
  </si>
  <si>
    <t>'COBRO DE'||UTILES DE ESCRITORIO POR EL COMPROBANTE CONTABLE NRO. 0936553 DE LA FECHA, SEGÚN CORREO ELECTRÓNICO DE YPFB DE F. 23/01/2018. DEBITO DE LA LIBRETA 00513022001 YPFB  OPERACIONES.</t>
  </si>
  <si>
    <t>||TRANSFERENCIA DE FONDOS S/G. MENSAJES SWIFT NROS. 15421 Y 15405 DE LA FECHA. (SECTOR PÚBLICO - SOBREVUELOS). DEBITO DE LA LIBRETA 00117012001 DGAC, REPOSICION UTILES DE ESCRITORIO.</t>
  </si>
  <si>
    <t>NUMERO DE LIBRETA CUT: 00086014407 OPERACIÓN E75 TRANSFERENCIA DE LA CUENTA FISCAL BUN A LA CUT EN MN TRANSF.FDOS.A SOLICITUD DEL G.A.M. TARVITA SG.NOTA GAMT N.275/2018 A LA CTA.3987 CUT LBRTA.00086014407</t>
  </si>
  <si>
    <t>||TRANSFERENCIA DE FONDOS PARA LA "EMPRESA DE APOYO A LA PRODUCCION DE ALIMENTOS-EMAPA" (11° DESEMBOLSO), ABONO A LA CUT LIBRETA N° 00572019201 S/G NOTA CITE: BDP/GOP/CART/4482/2018 DE 23/10/18 LIBRETA N° 00572019201 "EMPRESA DE APOYO A LA PRODUCCION DE ALIMENTOS-EMAPA"</t>
  </si>
  <si>
    <t>'TRANSFERENCIA DE FONDOS||S/G. CITE: MEFP/VTCP/DGCP/UODP-972/2018 DE LA FECHA, DEL MIN.DE ECONOMIA Y FINANZAS PUBLICAS.(HRE-TSO-5759), PAGO BTS EXTRABURSATIL  VENCIMIENTO 26 DE OCTUBRE DE 2018 D.S. N° 1121 DE 11 DE ENERO DE 2012. DEBITO DE LA LIBRETA N° 00099021001, REPOSICION UTILES DE ESCRITORIO.</t>
  </si>
  <si>
    <t>VENTA DE DIVISAS CON TRANSFERENCIA DE FONDOS A SOLICITUD DE EMPRESA PUBLICA DE TRANSPORTE AEREO MILITAR SEGUN SOLICITUD 6297 REF: DESEMBOLSO VIA BCB A FAVOR DE LA EMPRESA CARIBE USA POR ADQUICISION DE ACEITES PARA AERONAVE DE EPTAM SEGUN ORDEN DE COMPRA 27 FACTURA Y DOCUMENTCION ADJUNTA QRJ FAB 90 LIB. 00596012001 EP-TAM GESTION ADMINISTRATIVA</t>
  </si>
  <si>
    <t>VENTA DE DIVISAS CON TRANSFERENCIA DE FONDOS A SOLICITUD DE SERVICIO GENERAL DE IDENTIFICACION PERSONAL - SEGIP SEGUN SOLICITUD 6302 REF: ENTREGA DE FONDOS A LA OFICINA DE SAO PAULO BRASIL PARA GASTOS EN BIENES Y SERVICIOS Y SERVICIOS BASICOS, SEGUN NOTA 063/2018, SOLICITUD 3, CERT. 4062 Y 4063. LIB. 00340012003 RECAUDACION EXTRANJERIA - C.I. -L.C.</t>
  </si>
  <si>
    <t>VENTA DE DIVISAS CON TRANSFERENCIA DE FONDOS A SOLICITUD DE EMPRESA PUBLICA DE TRANSPORTE AEREO MILITAR SEGUN SOLICITUD 6300 REF: TRANSFERENCIA VIA BCB A FAVOR DE LA EMPRESA CARIBE AV USA POR ADQUISICION DE MATERIAL DE REHABILITACION PARA AERONAVE EPTAM SEGUN HR NRO 1831 ORDEN DE COMPRA NRO 21 NOTA LIB. 00596012001 EP-TAM GESTION ADMINISTRATIVA</t>
  </si>
  <si>
    <t>VENTA DE DIVISAS CON TRANSFERENCIA DE FONDOS A SOLICITUD DE EMPRESA PUBLICA DE TRANSPORTE AEREO MILITAR SEGUN SOLICITUD 6294 REF: TRANSFERENCIA VIA BCB A FAVOR DE LA EMPRESA AIRPARTS POR ADQUISICION DE LLANTAS PARA AERONAVE DE EPTAM SEGUN HR NRO 3335 ORDEN DE COMPRA NRO 28 NOTA DE ADJUDICACION NRO 3 LIB. 00596012001 EP-TAM GESTION ADMINISTRATIVA</t>
  </si>
  <si>
    <t>VENTA DE DIVISAS CON TRANSFERENCIA DE FONDOS A SOLICITUD DE EMPRESA PUBLICA DE TRANSPORTE AEREO MILITAR SEGUN SOLICITUD 6293 REF: TRASFERENCIA AL EXTERIOR VIA BCB POR ADQUISICION DE LLANTAS PARA AERONAVE EPTAM A FAVOR DE LA EMPRESA CARIBE AV SA SEGUN HR NRO 1435 ORDEN DE COMPRA NRO 23 Y DOCUMENTACUI LIB. 00596012001 EP-TAM GESTION ADMINISTRATIVA</t>
  </si>
  <si>
    <t>VENTA DE DIVISAS CON TRANSFERENCIA DE FONDOS A SOLICITUD DE EMPRESA PUBLICA DE TRANSPORTE AEREO MILITAR SEGUN SOLICITUD 6295 REF: DESEMBOLSO VIA BCB A FAVOR DE LA EMPRESA QUANTUM GLOVAL POR LA REPARACION DE COMPONENTES DE LA AERONAVE EPTAM SEGUN H R 6283 INFORME 292 Y DOCUMENTACION ADJUNTA QRJ LIB. 00596012001 EP-TAM GESTION ADMINISTRATIVA</t>
  </si>
  <si>
    <t>VENTA DE DIVISAS CON TRANSFERENCIA DE FONDOS A SOLICITUD DE EMPRESA PUBLICA DE TRANSPORTE AEREO MILITAR SEGUN SOLICITUD 6296 REF: TRANSFERENCIA VIA BCB A FAVOR DE LA EMPRESA CARIBE AVIATION POR LA REHABILITACION PARA MOTOR DE LA AERONAVE DE EPTAM SEGUN H R NRO 3168 ORDEN DE COMPRA NRO 25 NOTA DE ADJ LIB. 00596012001 EP-TAM GESTION ADMINISTRATIVA</t>
  </si>
  <si>
    <t>'COBRO DE'||UTILES DE ESCRITORIO POR EL COMPROBANTE CONTABLE NRO. 0936565 DE LA FECHA, SEGÚN NOTA DE YPFB, CITE' YPFB/GAFC-2006 DFC-2389 URT-1234/2018 RECIBIDA EN F.24/10/2018 (HRE-TGL-16727). DEBITO DE LA LIBRETA 00513022001 YPFB  OPERACIONES.</t>
  </si>
  <si>
    <t>||TRANSFERENCIA DE FONDOS S/G. MENSAJES SWIFT NROS. 15450 Y 15440 DE LA FECHA. (SECTOR PÚBLICO - SOBREVUELOS). DEBITO DE LA LIBRETA 00117012001 DGAC, REPOSICION UTILES DE ESCRITORIO.</t>
  </si>
  <si>
    <t>'TRANSFERENCIA DE FONDOS||S/G. CITE: MEFP/VTCP/DGCP/UODP-972/2018 DE LA FECHA, DEL MIN.DE ECONOMIA Y FINANZAS PUBLICAS.(HRE-TSO-5759), PAGO BTS EXTRABURSATIL  VENCIMIENTO 26 DE OCTUBRE DE 2018 D.S. N° 1121 DE 11 DE ENERO DE 2012. DEBITO DE LA LIBRETA N° 00099021001 TGN-RECURSOS ORDINARIOS MN.</t>
  </si>
  <si>
    <t>VENTA DE DIVISAS CON TRANSFERENCIA DE FONDOS A SOLICITUD DE ADMINISTRACION DE SERVICIOS PORTUARIOS BOLIVIA SEGUN SOLICITUD 6312 REF: H.R. 1491 - PAGO DE FACTURAS AL TPA POR SERVICIO DE FAENAS EN EL PUERTO DE ARICA, CORRESPONDIENTE A LA SEGUNDA QUINCENA DE SEPTIEMBRE, SEGUN COMUNICACION INTERNA ASP-B LIB. 00594012001 ASP-B FONDO DE OPERACIONES</t>
  </si>
  <si>
    <t>VENTA DE DIVISAS CON TRANSFERENCIA DE FONDOS A SOLICITUD DE ADMINISTRACION DE SERVICIOS PORTUARIOS BOLIVIA SEGUN SOLICITUD 6314 REF: H.R. 3782 - PAGO DE FACTURAS A LAS EMPRESAS NAVIERAS ATI Y ESONKA FAUNDEZ POR SERVICIO DE FAENAS EN EL PUERTO DE ANTOFAGASTA, SEGUN INFORME ASP-B/DOP/UAP-INF-117/2018 LIB. 00594012001 ASP-B FONDO DE OPERACIONES</t>
  </si>
  <si>
    <t>VENTA DE DIVISAS CON TRANSFERENCIA DE FONDOS A SOLICITUD DE ADMINISTRACION DE SERVICIOS PORTUARIOS BOLIVIA SEGUN SOLICITUD 6313 REF: H.R. 3845 - PAGO A EL SENOR ALEJANDRO NICOLAS TARA URQUIETA - SERVICIOS E.I.R.L. POR SERVICIO DE LIMPIEZA EN LA OFICINAS DEL PUERTO DE ARICA, CORRESPONDIENTE A SEPTIEM LIB. 00594012001 ASP-B FONDO DE OPERACIONES</t>
  </si>
  <si>
    <t>VENTA DE DIVISAS CON TRANSFERENCIA DE FONDOS A SOLICITUD DE EMPRESA PUBLICA DE TRANSPORTE AEREO MILITAR SEGUN SOLICITUD 6316 REF: TRANSFERENCIA VIA BCB A FAVOR DE LA EMPRESA HONEYWELL POR LA RENOVACION DE SUSCRIPCION DE GNS NAVIGATION DATABASE DE LA AERONAVE EPTAM SEGUN HR NRO 3731 NOTA DE ADJUDICAC LIB. 00596012001 EP-TAM GESTION ADMINISTRATIVA</t>
  </si>
  <si>
    <t>NUMERO DE LIBRETA CUT: 00597019202 OPERACIÓN E18 TRANSFERENCIA DEL SISTEMA FINANCIERO POR CUENTA DE TERCEROS A LA CUT PAGOS EN EXCESO EMPRESA PUBLICA NACIONAL ESTRATEGICA DE YACIMIENTOS DE LITIO</t>
  </si>
  <si>
    <t>||TRANSFERENCIA DE FONDOS S/G. MENSAJE SWIFT NRO. 15449 Y CORREOS ELECTRÓNICOS DE LA DGAC Y AASANA DE LA FECHA. (SECTOR PÚBLICO - SOBREVUELOS). DEBITO DE LA LIBRETA 00117012001 DGAC, REPOSICION UTILES DE ESCRITORIO.</t>
  </si>
  <si>
    <t>De: 00099024113 Transferencia en cumplimiento al DS N°0913 de 15/06/2011 y el Convenio Intergubernativo de Financiamiento UPRE-CIF-IG 1064/2017, suscrito entre la UPRE y el GAM de Loreto, proyecto “Const. Casa de la Cultura – Municipio Loreto”, correspondiente al pago de la planilla Nº 4, según la UPRE.</t>
  </si>
  <si>
    <t>De: 00099024113 Transferencia en cumplimiento al DS N°0913 de 15/06/2011 y el Convenio Intergubernativo de Financiamiento UPRE-CIF-IG 0149/2016, suscrito entre la UPRE y el GAM de Sucre, proyecto “Const. Centro de Salud Integral Alegría”, correspondiente al pago de la planilla Nº 8, según la UPRE.</t>
  </si>
  <si>
    <t>||TRANSFERENCIA DE FONDOS S/G. MENSAJE SWIFT NRO. 15483 Y CORREOS ELECTRÓNICOS DE LA DGAC Y AASANA DE LA FECHA. (SECTOR PÚBLICO - SOBREVUELOS). DEBITO DE LA LIBRETA 00117012001 DGAC, REPOSICION UTILES DE ESCRITORIO.</t>
  </si>
  <si>
    <t>'COBRO DE'||UTILES DE ESCRITORIO POR EL COMPROBANTE CONTABLE NRO. 0936748 DE LA FECHA, SEGÚN CORREO ELECTRÓNICO DE YPFB DE F. 23/01/2018. DEBITO DE LA LIBRETA 00513022001 YPFB  OPERACIONES.</t>
  </si>
  <si>
    <t>De: 00099024113 Transferencia en cumplimiento al DS N°0913 de 15/06/2011 y el Convenio Intergubernativo de Financiamiento UPRE-CIF-IG 875/2017, suscrito entre la UPRE y el GAIOC Charagua Iyambae, Proyecto “Const. Tinglado Cancha Polifuncional U.E. Parapety Comunidad San Francisco - Charagua”, correspondiente al pago de la planilla Nº4 de cierre, según la UPRE.</t>
  </si>
  <si>
    <t>De: 00099024113 Transferencia en cumplimiento al DS N°0913 de 15/06/2011 y el Convenio Intergubernativo de Financiamiento UPRE-CIF-IG 128/2017, suscrito entre la UPRE y el GAM Villa Tunari, Proyecto “Construcción U.E. Técnico Humanístico Carlos Villegas Villa Tunari D-1”, correspondiente al pago de la planilla Nº8 de cierre, según la UPRE.</t>
  </si>
  <si>
    <t>De: 00099024113 Transferencia en cumplimiento al DS N°0913 de 15/06/2011 y el Convenio Intergubernativo de Financiamiento UPRE-CIF-IG 1021/2017, suscrito entre la UPRE y el GAM de Villa Tunari, proyecto “Construcción Centro de Salud con Internación 1º de Mayo D - 2”, correspondiente al pago de la planilla Nº 6, según la UPRE.</t>
  </si>
  <si>
    <t>De: 00099024113 Transferencia en cumplimiento al DS N°0913 de 15/06/2011 y el Convenio Intergubernativo de Financiamiento UPRE-CIF-IG 044/2017, suscrito entre la UPRE y el GAM de Shinahota, proyecto “Construcción 6 Aulas, Área Administrativa, Batería de Baños y Graderías U.E. Puerto Aroma”, correspondiente al pago de la planilla Nº 5 de cierre, según la UPRE.</t>
  </si>
  <si>
    <t>De: 00099024113 Transferencia en cumplimiento al DS N°0913 de 15/06/2011 y el Convenio Intergubernativo de Financiamiento UPRE-CIF-IG 914/2017, suscrito entre la UPRE y el GAM de Villa Tunari, proyecto “Construcción U.E. Técnico Humanístico Nueva Tacopaya D-8”, correspondiente al pago de la planilla Nº 6, según la UPRE.</t>
  </si>
  <si>
    <t>De: 00099024113 Transferencia en cumplimiento al DS N°0913 de 15/06/2011 y el Convenio Intergubernativo de Financiamiento UPRE-CIF-IG 1035/2017, suscrito entre la UPRE y el GAD de Potosí, proyecto “Construcción Unidad Educativa Manuel Ascencio Padilla - Potosí”, correspondiente al pago de la planilla Nº 5, según la UPRE.</t>
  </si>
  <si>
    <t>De: 00099024113 Transferencia en cumplimiento al DS N°0913 de 15/06/2011 y el Convenio Intergubernativo de Financiamiento UPRE-CIF-IG 0121/2018, suscrito entre la UPRE y el GAM de Villamontes, proyecto “Const. Casa Social del Maestro Rural de Villa Montes Barrio Marzana (Zona Ex Parque Industrial)”, correspondiente al primer desembolso equivalente al 20% del monto a financiar, según la UPRE.</t>
  </si>
  <si>
    <t>De: 00099024113 Transferencia en cumplimiento al DS N°0913 de 15/06/2011 y el Convenio Intergubernativo de Financiamiento UPRE-CIF-IG 1012/2017, suscrito entre la UPRE y el GAM de Caracollo, proyecto “Construcción Tinglado U.E. Mejillones Lequepampa - Caracollo”, correspondiente al primer desembolso equivalente al 20% del monto a financiar, según la UPRE.</t>
  </si>
  <si>
    <t>De: 00099024113 Transferencia en cumplimiento al DS N°0913 de 15/06/2011 y el Convenio Intergubernativo de Financiamiento UPRE-CIF-IG 0271/2018, suscrito entre la UPRE y el GAM de Puerto Villarroel, proyecto “Const. Puente Vehicular Almendrillito – D VI Puerto Villarroel”, correspondiente al primer desembolso equivalente al 20% del monto a financiar, según la UPRE.</t>
  </si>
  <si>
    <t>De: 00099024113 Transferencia en cumplimiento al DS N°0913 de 15/06/2011 y el Convenio Intergubernativo de Financiamiento UPRE-CIF-IG 0272/2018, suscrito entre la UPRE y el GAM de Puerto Villarroel, proyecto “Const. Puente Vehicular 6 de Agosto – D VI Puerto Villarroel”, correspondiente al primer desembolso equivalente al 20% del monto a financiar, según la UPRE.</t>
  </si>
  <si>
    <t>De: 00099024113 Transferencia en cumplimiento al DS N°0913 de 15/06/2011 y el Convenio Intergubernativo de Financiamiento UPRE-CIF-IG 0149/2018, suscrito entre la UPRE y el GAM de Villa Tunari, proyecto “Const. 6 Aulas y Baños U.E. Valle Alto B – D 8 Villa Tunari”, correspondiente al pago de la planilla Nº 3, según la UPRE.</t>
  </si>
  <si>
    <t>De: 00099024113 Transferencia en cumplimiento al DS N°0913 de 15/06/2011 y el Convenio Intergubernativo de Financiamiento UPRE-CIF-IG 1055/2017, suscrito entre la UPRE y el GAM San Ramón, Proyecto “Const. Tinglado y Cancha Polifuncional Zona Machupo - San Ramon”, correspondiente al pago de la planilla Nº2, según la UPRE.</t>
  </si>
  <si>
    <t>De: 00099024113 Transferencia en cumplimiento al DS N°0913 de 15/06/2011 y el Convenio Intergubernativo de Financiamiento UPRE-CIF-IG 990/2017, suscrito entre la UPRE y el GAM Acasio, Proyecto “Const. Internado U.E. Lujuni - C. Lujuni”, correspondiente al pago de la planilla Nº3 de cierre, según la UPRE.</t>
  </si>
  <si>
    <t>De: 00099024113 Transferencia en cumplimiento al DS N°0913 de 15/06/2011 y el Convenio Intergubernativo de Financiamiento UPRE-CIF-IG 870/2017, suscrito entre la UPRE y el GAM Lagunillas, Proyecto “Const. de Aulas U.E. Rafael Julián Comunidad Potrerillos (Los Pozos)”, correspondiente al pago de la planilla Nº3 de cierre, según la UPRE.</t>
  </si>
  <si>
    <t>De: 00099024113 Transferencia en cumplimiento al DS N°0913 de 15/06/2011 y el Convenio Intergubernativo de Financiamiento UPRE-CIF-IG-496/2016, suscrito entre la UPRE y el GAM Vinto, Proyecto “Construcción Tecnológico Vinto”, correspondiente al pago de la planilla Nº7 de cierre, según la UPRE.</t>
  </si>
  <si>
    <t>De: 00099024113 Transferencia en cumplimiento al DS N°0913 de 15/06/2011 y el Convenio Intergubernativo de Financiamiento UPRE-CIF-IG 473/2017, suscrito entre la UPRE y el GAM de Corocoro, proyecto “Construcción 2 Aulas, 6 Ambientes y Batería Sanitaria en la UE German Busch – Pando Corocoro Gral. José Manuel Pando”, correspondiente al pago de la planilla Nº 3 de cierre, según la UPRE.</t>
  </si>
  <si>
    <t>||REGISTRO COBRO COMISION AVISO ENMIENDA CARTA DE CREDITO STANDBY BS220.-Y EMISION COMP.CONTABLE BS50.-REF.:GC2009515000280 (BCB:SB-R-2015-49) A/F YACIMIENTOS DE LITIO BOLIVIANOS,S/G SWIFT 15472 ADJ.DE LA FECHA. LIB.00597019202 YLB-DES.INT.SALMUERA SALAR UYUNI PLANTA IND.REF.:COMIS.AV.ENM.SBLC GC2009515000280</t>
  </si>
  <si>
    <t>De: 00099024113 Transferencia en cumplimiento al DS N°0913 de 15/06/2011 y el Convenio Intergubernativo de Financiamiento UPRE-CIF-IG 924/2017, suscrito entre la UPRE y el GAM Tinguipaya, Proyecto “Construcción U.E. Cienegoma”, correspondiente al pago de la planilla Nº3, según la UPRE.</t>
  </si>
  <si>
    <t>De: 00099024113 Transferencia en cumplimiento al DS N°0913 de 15/06/2011 y el Convenio Intergubernativo de Financiamiento UPRE-CIF-IG 0143/2018, suscrito entre la UPRE y el GAM Villa Tunari, Proyecto “Const. Tinglado, Gradería y Cancha Múltiple U.E. Monte Sinai - D 7 Villa Tunari”, correspondiente al pago de la planilla Nº2, según la UPRE.</t>
  </si>
  <si>
    <t>De: 00099024113 Transferencia en cumplimiento al DS N°0913 de 15/06/2011 y el Convenio Intergubernativo de Financiamiento UPRE-CIF-IG 346/2016, suscrito entre la UPRE y el GAM Cajuata, Proyecto “Construcción Unidad Educativa Asociada Cajuata - Secundaria”, correspondiente al pago de la planilla Nº4 de cierre, según la UPRE.</t>
  </si>
  <si>
    <t>De: 00099024113 Transferencia en cumplimiento al DS N°0913 de 15/06/2011 y el Convenio Intergubernativo de Financiamiento UPRE-CIF-IG 0136/2018, suscrito entre la UPRE y el GAM Villa Tunari, Proyecto “Const. Tinglado y Graderías U.E. Villa Fátima - D 3 Villa Tunari”, correspondiente al pago de la planilla Nº3, según la UPRE.</t>
  </si>
  <si>
    <t>De: 00099024113 Transferencia en cumplimiento al DS N°0913 de 15/06/2011 y el Convenio Intergubernativo de Financiamiento UPRE-CIF-IG/342/2016, suscrito entre la UPRE y el GAM La Asunta, Proyecto “Const. 15 Aulas y Tinglado U.E. "Elizardo Pérez"”, correspondiente al pago de la planilla Nº6 de cierre, según la UPRE.</t>
  </si>
  <si>
    <t>De: 00099024113 Transferencia en cumplimiento al DS N°0913 de 15/06/2011 y el Convenio Intergubernativo de Financiamiento UPRE-CIF-IG 352/2016, suscrito entre la UPRE y el GAM Chulumani (Villa de la Libertad), Proyecto “Construcción Unidad Educativa Pasto Pata - Chulumani”, correspondiente al pago de la planilla Nº7 de cierre, según la UPRE.</t>
  </si>
  <si>
    <t>De: 00099024113 Transferencia en cumplimiento al DS N°0913 de 15/06/2011 y el Convenio Intergubernativo de Financiamiento UPRE-CIF-IG 1068/2017, suscrito entre la UPRE y el GAM Exaltación, Proyecto “Const. Unidad Educativa Jasschaja Municipio de Exaltación”, correspondiente al pago de la planilla Nº1, según la UPRE.</t>
  </si>
  <si>
    <t>De: 00099024113 Transferencia en cumplimiento al DS N°0913 de 15/06/2011 y el Convenio Intergubernativo de Financiamiento UPRE-CIF-IG 0139/2018, suscrito entre la UPRE y el GAM Villa Tunari, Proyecto “Const. Tinglado, Gradería y Recarpetado de Cancha Múltiple U.E. Galilea - D 4 Villa Tunari”, correspondiente al pago de la planilla Nº2, según la UPRE.</t>
  </si>
  <si>
    <t>De: 00099024113 Transferencia en cumplimiento al DS N°0913 de 15/06/2011 y el Convenio Intergubernativo de Financiamiento UPRE-CIF-IG 1069/2017, suscrito entre la UPRE y el GAM de Exaltación, proyecto “Const. Mercado Municipal – Municipio de Exaltación de la Santa Cruz”, correspondiente al pago de la planilla Nº 2, según la UPRE.</t>
  </si>
  <si>
    <t>De: 00099024113 Transferencia en cumplimiento al DS N°0913 de 15/06/2011 y el Convenio Intergubernativo de Financiamiento UPRE-CIF-IG 254/2017, suscrito entre la UPRE y el GAM de Coroico, proyecto “Construcción Aulas U.E. Ipiro Nogalani”, correspondiente al pago de la planilla Nº 2 de cierre, según la UPRE.</t>
  </si>
  <si>
    <t>De: 00099024113 Transferencia en cumplimiento al DS N°0913 de 15/06/2011 y el Convenio Intergubernativo de Financiamiento UPRE-CIF-IG 188/2017, suscrito entre la UPRE y el GAM San Joaquín, Proyecto “Const. Terminal Municipal San Joaquín”, correspondiente al pago de la planilla Nº9, según la UPRE.</t>
  </si>
  <si>
    <t>De: 00099024113 Transferencia en cumplimiento al DS N°0913 de 15/06/2011 y el Convenio Intergubernativo de Financiamiento UPRE-CIF-IG 1053/2017, suscrito entre la UPRE y el GAM San Ramón, Proyecto “Const. Tinglado U.E. Poyori - San Ramon”, correspondiente al pago de la planilla Nº2, según la UPRE.</t>
  </si>
  <si>
    <t>De: 00099024113 Transferencia en cumplimiento al DS N°0913 de 15/06/2011 y el Convenio Intergubernativo de Financiamiento UPRE-CIF-IG 285/2017, suscrito entre la UPRE y el GAM de Quiabaya, proyecto “Construcción Aulas, Viviendas para Maestros y Baños en U.E. Conchupata - Quiabaya”, correspondiente al pago de la planilla Nº 2 de cierre, según la UPRE.</t>
  </si>
  <si>
    <t>De: 00099024113 Transferencia en cumplimiento al DS N°0913 de 15/06/2011 y el Convenio Intergubernativo de Financiamiento UPRE-CIF-IG 478/2017 y UPRE-ADENDA-047-A/2017, suscritos entre la UPRE y el GAM de Inquisivi, proyecto “Construcción de 6 Aulas Sala de Profesores, Dirección y Batería de Baños U.E. Gualberto V. Palmarpampa - Inquisivi”, correspondiente al pago de la planilla Nº 3, según la UPRE.</t>
  </si>
  <si>
    <t>De: 00099024113 Transferencia en cumplimiento al DS N°0913 de 15/06/2011 y el Convenio Intergubernativo de Financiamiento UPRE-CIF-IG 1062/2017, suscrito entre la UPRE y el GAM de San Ignacio, proyecto “Construcción de 6 Aulas U.E. José Santos Noco – San Ignacio de Moxos”, correspondiente al pago de la planilla Nº 2, según la UPRE.</t>
  </si>
  <si>
    <t>De: 00099024113 Transferencia en cumplimiento al DS N°0913 de 15/06/2011 y el Convenio Intergubernativo de Financiamiento UPRE-CIF-IG-1105/2017, suscrito entre la UPRE y el GAM de Shinahota, proyecto “Construcción Instituto Tecnológico Álvaro García Linera”, correspondiente al pago de la planilla Nº 3, según la UPRE.</t>
  </si>
  <si>
    <t>De: 00099024113 Transferencia en cumplimiento al DS N°0913 de 15/06/2011 y el Convenio Intergubernativo de Financiamiento UPRE-CIF-IG/571/2016, suscrito entre la UPRE y el GAD Potosí, Proyecto “Construcción Mercado Campesino Cantumarca”, correspondiente al pago de la planilla Nº8, según la UPRE.</t>
  </si>
  <si>
    <t>De: 00099024113 Transferencia en cumplimiento al DS N°0913 de 15/06/2011 y el Convenio Intergubernativo de Financiamiento UPRE-CIF-IG 0142/2018, suscrito entre la UPRE y el GAM Villa Tunari, Proyecto “Const. 2 Aulas, Tinglado, Gradería y Recarpetado de Cancha Múltiple U.E. Senda Nueva - D 7 Villa Tunari”, correspondiente al pago de la planilla Nº3, según la UPRE.</t>
  </si>
  <si>
    <t>De: 00099024113 Transferencia en cumplimiento al DS N°0913 de 15/06/2011 y el Convenio Intergubernativo de Financiamiento UPRE-CIF-IG 0136/2018, suscrito entre la UPRE y el GAM Villa Tunari, Proyecto “Const. Tinglado y Graderías U.E. Villa Fátima - D 3 Villa Tunari”, correspondiente al pago de la planilla Nº2, según la UPRE.</t>
  </si>
  <si>
    <t>De: 00099024113 Transferencia en cumplimiento al DS N°0913 de 15/06/2011 y el Convenio Intergubernativo de Financiamiento UPRE-CIF-IG 944/2017, suscrito entre la UPRE y el GAM San Pedro de Buena Vista, Proyecto “Const. Unidad Educativa San Francisco de Asis de Micani - San Pedro de Buena Vista”, correspondiente al pago de la planilla Nº4, según la UPRE.</t>
  </si>
  <si>
    <t>De: 00099024113 Transferencia en cumplimiento al DS N°0913 de 15/06/2011 y el Convenio Intergubernativo de Financiamiento UPRE-CIF-IG 011/2018, suscrito entre la UPRE y el GAM de Yunguyo de Litoral, proyecto “Const. Enlosetado de Calles Plaza Principal Surpo – Yunguyo del Litoral”, correspondiente al pago de la planilla Nº 3 de cierre, según la UPRE.</t>
  </si>
  <si>
    <t>De: 00099024113 Transferencia en cumplimiento al DS N°0913 de 15/06/2011 y el Convenio Intergubernativo de Financiamiento UPRE-CIF-IG 0133/2018, suscrito entre la UPRE y el GAM Villa Tunari, Proyecto “Const. 4 Aulas y Baños U.E. Nueva Galilea - D 3 Coniyura Villa Tunari”, correspondiente al pago de la planilla Nº3, según la UPRE.</t>
  </si>
  <si>
    <t>De: 00099024113 Transferencia en cumplimiento al DS N°0913 de 15/06/2011 y el Convenio Intergubernativo de Financiamiento UPRE-CIF-IG/571/2016, suscrito entre la UPRE y el GAD de Potosí, proyecto “Construcción Mercado Campesino Cantumarca”, correspondiente al pago de la planilla Nº 9, según la UPRE.</t>
  </si>
  <si>
    <t>De: 00099024113 Transferencia en cumplimiento al DS N°0913 de 15/06/2011 y el Convenio Intergubernativo de Financiamiento UPRE-CIF-IG-606/2017, suscrito entre la UPRE y el GAD Pando, Proyecto “Construcción de Puentes Tipo Cajón en el Barrio Copacabana”, correspondiente al pago de la planilla Nº3 de cierre, según la UPRE.</t>
  </si>
  <si>
    <t>De: 00099024113 Transferencia en cumplimiento al DS N°0913 de 15/06/2011 y el Convenio Intergubernativo de Financiamiento UPRE-CIF-IG/220/2016, suscrito entre la UPRE y el GAM de Pojo, proyecto “Construcción Mercado Yuthupampa”, correspondiente al pago de la planilla Nº 4, según la UPRE.</t>
  </si>
  <si>
    <t>De: 00099024113 Transferencia en cumplimiento al DS N°0913 de 15/06/2011 y el Convenio Intergubernativo de Financiamiento UPRE-CIF-IG 1067/2017, suscrito entre la UPRE y el GAM Exaltación, Proyecto “Const. Tinglado y Polideportivo Para La U.E. Motacusal - Municipio Exaltación”, correspondiente al pago de la planilla Nº1, según la UPRE.</t>
  </si>
  <si>
    <t>De: 00099024113 Transferencia en cumplimiento al DS N°0913 de 15/06/2011 y el Convenio Intergubernativo de Financiamiento UPRE-CIF-IG 832/2017, suscrito entre la UPRE y el GAM de San Rafael, proyecto “Construcción Tinglado Unidad Educativa El Tuna – San Rafael de Velasco”, correspondiente al pago de la planilla Nº 2 de cierre, según la UPRE.</t>
  </si>
  <si>
    <t>De: 00099024113 Transferencia en cumplimiento al DS N°0913 de 15/06/2011 y el Convenio Intergubernativo de Financiamiento UPRE-CIF-IG 0148/2018, suscrito entre la UPRE y el GAM Villa Tunari, Proyecto “Const. Tinglado, Graderías y Cancha Múltiple U.E. San Rafael B - D 8 Villa Tunari”, correspondiente al pago de la planilla Nº4, según la UPRE.</t>
  </si>
  <si>
    <t>De: 00099024113 Transferencia en cumplimiento al DS N°0913 de 15/06/2011 y el Convenio Intergubernativo de Financiamiento UPRE-CIF-IG/171/2015, suscrito entre la UPRE y el GAM de Achocalla, proyecto “Construcción Coliseo Cerrado Achocalla”, correspondiente al pago de la planilla Nº 4, según la UPRE.</t>
  </si>
  <si>
    <t>PROVISION DE FONDOS A SOLICITUD DE YACIMIENTOS PETROLIFEROS FISCALES BOLIVIANOS SEGUN SOLICITUD YPFB-0259-2018 REF: PAGO REGALIAS JULIO 2018 A TESORO GENERAL DE LA NACION LIB. 00099021001 TGN YPFB PARTICIPACION 6% PRODUCCIÓN BRUTA DE HIDROCARBUROS BOCA DE POZO</t>
  </si>
  <si>
    <t>PROVISION DE FONDOS A SOLICITUD DE YACIMIENTOS PETROLIFEROS FISCALES BOLIVIANOS SEGUN SOLICITUD YPFB-0252-2018 REF: PAGO IMPUESTO DIRECTO A LOS HIDROCARBUROS IDH PRODUCCION JULIO 2018 LIB. 00513012007 YPFB - RECURSOS NACIONALIZACIÓN</t>
  </si>
  <si>
    <t>De: 00099024113 Transferencia en cumplimiento al DS N°0913 de 15/06/2011 y el Convenio Intergubernativo de Financiamiento UPRE-CIF-IG 0151/2018, suscrito entre la UPRE y el GAM de Villa Tunari, proyecto “Const. 4 Aulas y Baños U.E. Campo Vía – D 10 Villa Tunari”, correspondiente al pago de la planilla Nº 2, según la UPRE.</t>
  </si>
  <si>
    <t>De: 00099024113 Transferencia en cumplimiento al DS N°0913 de 15/06/2011 y el Convenio Intergubernativo de Financiamiento UPRE-CIF-IG 793/2017, suscrito entre la UPRE y el GAM Fernández Alonso, Proyecto “Const. Unidad Educativa 15 de Agosto Comunidad Aguahi D-4”, correspondiente al pago de la planilla Nº4, según la UPRE.</t>
  </si>
  <si>
    <t>De: 00099024113 Transferencia en cumplimiento al DS N°0913 de 15/06/2011 y el Convenio Intergubernativo de Financiamiento UPRE-CIF-IG 003/2017, suscrito entre la UPRE y el GAM Yacuiba, Proyecto “Construcción U.E. Tierras Nuevas”, correspondiente al pago de la planilla Nº14, según la UPRE.</t>
  </si>
  <si>
    <t>De: 00099024113 Transferencia en cumplimiento al DS N°0913 de 15/06/2011 y el Convenio Intergubernativo de Financiamiento UPRE-CIF-IG 130/2017, suscrito entre la UPRE y el GAM Comarapa, Proyecto “Const. Hospital Segundo Nivel C/Comarapa”, correspondiente al pago de la planilla Nº3, según la UPRE.</t>
  </si>
  <si>
    <t>De: 00099024113 Transferencia en cumplimiento al DS N°0913 de 15/06/2011 y el Convenio Intergubernativo de Financiamiento UPRE-CIF-IG 1093/2017, suscrito entre la UPRE y el GAM de Villa Tunari, proyecto “Construcción 10 Aulas, 2 Talleres y 2 Laboratorios U.E. Padre Constante Luchsich Chipiriri D-2”, correspondiente al pago de la planilla Nº 5, según la UPRE.</t>
  </si>
  <si>
    <t>De: 00099024113 Transferencia en cumplimiento al DS N°0913 de 15/06/2011 y el Convenio Intergubernativo de Financiamiento UPRE-CIF-IG 214/2017, suscrito entre la UPRE y el GAM Ancoraimes, Proyecto “Construcción Bloque de Aulas U.E. Villa Macamaca - Ancoraimes”, correspondiente al pago de la planilla Nº3 de cierre, según la UPRE.</t>
  </si>
  <si>
    <t>A:00099021001 DEVOLUCION RETENCION DE DESCUENTOS EFECTUADOS POR CONVENIOS DE COMPENSACION DE COTIZACIONES CON BBVA PREVISION AFP S.A., CORRESPONDIENTE AL MES DE AGOSTO/2018, AGUINALDO 2016 Y 2017. S/G CITE SENASIR UAF-TTES N° 0083/2018, DE FECHA 24/10/2018.</t>
  </si>
  <si>
    <t>A:00099021001 DEVOLUCION RETENCION DE DESCUENTOS EFECTUADOS POR COBROS Y PAGOS INDEBIDOS, CORRESPONDIENTE AL MES DE SEPTIEMBRE/2018. S/G CITE SENASIR UAF-TTES N° 0084/2018, DE FECHA 24/10/2018.</t>
  </si>
  <si>
    <t>A:00099021001 DEVOLUCION RETENCION DE DESCUENTOS EFECTUADOS POR CONVENIOS DE COMPENSACION DE COTIZACIONES CON FUTURO DE BOLIVIA AFP S.A., CORRESPONDIENTE AL MES DE AGOSTO/2018, AGUINALDO 2010 AL 2017. S/G CITE SENASIR UAF-TTES N° 0082/2018, DE FECHA 24/10/2018.</t>
  </si>
  <si>
    <t>A:00099021001 DEVOLUCION RETENCION DE DESCUENTOS EFECTUADOS POR CONVENIOS DE COMPENSACION DE COTIZACIONES CON LA VITALICIA SEGUROS Y REASEGUROS DE VIDA S.A., CORRESPONDIENTE AL MES DE AGOSTO/2018, AGUINALDO 2016 Y 2017. S/G CITE SENASIR UAF-TTES N° 0081/2018, DE FECHA 24/10/2018.</t>
  </si>
  <si>
    <t>A:00099021001 DEVOLUCION RETENCION DE DESCUENTOS EFECTUADOS POR CONVENIOS DE COMPENSACION DE COTIZACIONES CON SEGUROS PROVIDA S.A., CORRESPONDIENTE AL MES DE AGOSTO/2018 Y AGUINALDO 2017. S/G CITE SENASIR UAF-TTES N° 0080/2018, DE FECHA 24/10/2018.</t>
  </si>
  <si>
    <t>A:00099021001 DEVOLUCION RETENCION DE DESCUENTOS EFECTUADOS POR RECUPERACION DEL P.R.A. (PAGO DE REPARTO ANTICIPADO), CORRESPONDIENTE AL MES DE SEPTIEMBRE/2018. S/G CITE SENASIR UAF-TTES N° 0085/2018, DE FECHA 24/10/2018.</t>
  </si>
  <si>
    <t>NUMERO DE LIBRETA CUT: 00134012001 OPERACIÓN E18 TRANSFERENCIA DEL SISTEMA FINANCIERO POR CUENTA DE TERCEROS A LA CUT TRANSFERENCIA A SOLICITUD DEL MEFP SEGUN NOTA CITE MEFP VTCP DGPOT UAIS CPI NO 1018005 BUN 18</t>
  </si>
  <si>
    <t>NUMERO DE LIBRETA CUT: 00099021001 OPERACIÓN E18 TRANSFERENCIA DEL SISTEMA FINANCIERO POR CUENTA DE TERCEROS A LA CUT TRANSFERENCIA A SOLICITUD DEL MEFP SEGUN NOTA CITE MEFP VTCP DGPOT UAIS CPI NO 1018004 BUN 18</t>
  </si>
  <si>
    <t>VENTA DE DIVISAS CON TRANSFERENCIA DE FONDOS A SOLICITUD DE MINISTERIO DE RELACIONES EXTERIORES SEGUN SOLICITUD 6323 REF: REMESION DE PENDIENTES DE ACTIVOS CORRESPONDIENTE A GASTOS DE FUNCIONAMIENTO DEL TERCER TRIMESTRE A FAVOR DE CONSULADOS Y REMESAS ADICIONALES A FAVOR DEL CONSULADO EN HOUSTON PO LIB. 00099021001 TGN-RECURSOS ORDINARIOS (3987)</t>
  </si>
  <si>
    <t>A:00076014201 Transferencia de recursos a solicitud de la Corporacion Minera de Bolivia según nota CITE: UNRTE-0235/2018, por concepto de restitución de recursos al Ministerio de Mineria y Metalurgia por debitos automaticos realizados por el Fideicomiso “Rehabilitación del Complejo Metalúrgico Karachipampa” en cumplimiento al D.S. 3671 de 26 de septiembre de 2018 -.HR 6-32440-R.</t>
  </si>
  <si>
    <t>A:00076011101 Transferencia de recursos a solicitud de la Corporacion Minera de Bolivia según nota CITE: UNRTE-0235/2018, por concepto de restitución de recursos al Ministerio de Mineria y Metalurgia por debitos automaticos realizados por el Fideicomiso “Rehabilitación del Complejo Metalúrgico Karachipampa” en cumplimiento al D.S. 3671 de 26 de septiembre de 2018 -.HR 6-32440-R.</t>
  </si>
  <si>
    <t>A:00373024105 DESEMBOLSO DE RECURSOS AL FONDO DE DESARROLLO INDÍGENA PARA PROGRAMAS Y PROYECTOS DE LOS GOBIERNOS AUTÓNOMOS MUNICIPALES S/G NOTA DE SOLICITUD FDI/DGE/EXT/Nº462 Y 463/2018 E INFORME MEFP/VTCP/DGPOT/UPCFTGN/INF/Nº 130/2018. HR 6-32012-R Y 6-33014-R.</t>
  </si>
  <si>
    <t>De: 00099021001 Transferencia que realizamos a solicitud de la Empresa Depósitos Aduaneros mediante notas CITE: DAB G.G. No 1434 y 1462/2018 en el marco de lo establecido en el D.S. No 3685 de 10/10/2018 y de acuerdo a la nota CITE: NE/DGAA/EBJP No. 0153/2018 del Ministerio de Educación H.R. 6-31755-R/6-32019-R/6-32242-R</t>
  </si>
  <si>
    <t>'COBRO DE'||UTILES DE ESCRITORIO POR EL COMPROBANTE CONTABLE NRO. 0936934 DE LA FECHA. SEGÚN CORREO ELECTRÓNICO DE YPFB DE F. 23/01/2018. DEBITO DE LA LIBRETA 00513022001 YPFB  OPERACIONES.</t>
  </si>
  <si>
    <t>VENTA DE DIVISAS CON TRANSFERENCIA DE FONDOS A SOLICITUD DE MINISTERIO DE RELACIONES EXTERIORES SEGUN SOLICITUD 6322 REF: REMESA ADICIONAL PARA LA EMBAJADA DE BOLIVIA EN CHINA PARA CUBRIR GASTOS DE LA EXPOSICION INTERNACIONAL DE IMPORTACION DE CHINA 2018 SEGUN INFORME TECNICO 297 DE CONTROL FINANCI LIB. 00099021001 TGN-RECURSOS ORDINARIOS (3987)</t>
  </si>
  <si>
    <t>VENTA DE DIVISAS CON TRANSFERENCIA DE FONDOS A SOLICITUD DE MINISTERIO DE LA PRESIDENCIA SEGUN SOLICITUD 6321 REF: DIVISAS USD 47,058.00 PAGO SALDO A TRUBINE ENGINE SOLUTIONS POR MANTENIMIENTO Y OVERHAUL HELICES AERONAVE FAB 047, SEGUN INVOICE 1950, 1951, PAGO A CITY NATIONAL BANK OF FLORIDA, CUENT LIB. 00099021001 TGN-RECURSOS ORDINARIOS (3987)</t>
  </si>
  <si>
    <t>'TRANSFERENCIA DE FONDOS||S/G. CITE: MEFP/VTCP/DGCP/UODP-975/2018 DE LA FECHA, DEL MIN.DE ECONOMIA Y FINANZAS PUBLICAS.(HRE-TSO-5784), PAGO BTS EXTRABURSATIL  VENCIMIENTO 29 DE OCTUBRE DE 2018 D.S. N° 1121 DE 11 DE ENERO DE 2012. DEBITO DE LA LIBRETA N° 00099021001 TGN-RECURSOS ORDINARIOS MN.</t>
  </si>
  <si>
    <t>'TRANSFERENCIA DE FONDOS||S/G. CITE: MEFP/VTCP/DGCP/UODP-975/2018 DE LA FECHA, DEL MIN.DE ECONOMIA Y FINANZAS PUBLICAS.(HRE-TSO-5784), PAGO BTS EXTRABURSATIL  VENCIMIENTO 29 DE OCTUBRE DE 2018 D.S. N° 1121 DE 11 DE ENERO DE 2012. DEBITO DE LA LIBRETA N° 00099021001, REPOSICION UTILES DE ESCRITORIO.</t>
  </si>
  <si>
    <t>||TRANSFERENCIA DE FONDOS S/G. MENSAJES SWIFT NROS. 15567 Y 15555 DE LA FECHA. (SECTOR PÚBLICO - SOBREVUELOS). DEBITO DE LA LIBRETA 00117012001 DGAC, REPOSICION UTILES DE ESCRITORIO.</t>
  </si>
  <si>
    <t>A:00041014101 Débito Automático por incumplimiento del Gobierno Autónomo Municipal de Yotala (GAM YOT), al Convenio Intergubernativo de fecha 16 de octubre de 2017, suscrito entre el Ministerio de Desarrollo Productivo y Economía Plural y el GAM YOT para el programa “Educación con Revolución Tecnológica”.</t>
  </si>
  <si>
    <t>A:00041014101 Débito Automático por incumplimiento del Gobierno Autónomo Municipal de Villa Mojocoya (GAM VMO), al Convenio Intergubernativo de fecha 20 de septiembre de 2017, suscrito entre el Ministerio de Desarrollo Productivo y Economía Plural y el GAM VMO para el programa “Educación con Revolución Tecnológica”.</t>
  </si>
  <si>
    <t>A:00041014101 Débito Automático por incumplimiento del Gobierno Autónomo Municipal de Santivañez (GAM SAN), al Convenio Intergubernativo de fecha 30 de octubre de 2017, suscrito entre el Ministerio de Desarrollo Productivo y Economía Plural y el GAM SAN para el programa “Educación con Revolución Tecnológica”.</t>
  </si>
  <si>
    <t>A:00041014101 Débito Automático por incumplimiento del Gobierno Autónomo Municipal de Turco (GAM TUR), al Convenio Intergubernativo de fecha 13 de octubre de 2017, suscrito entre el Ministerio de Desarrollo Productivo y Economía Plural y el GAM TUR para el programa “Educación con Revolución Tecnológica”.</t>
  </si>
  <si>
    <t>De: 00099024113 Transferencia en cumplimiento al DS N°0913 de 15/06/2011 y el Convenio Intergubernativo de Financiamiento UPRE-CIF-IG 0290/2018, suscrito entre la UPRE y el GAM Puerto Villarroel, Proyecto “Const. Unidad Educativa Che Guevera - D IV Puerto Villarroel”, correspondiente al pago del 20% de anticipo del monto financiado, según la UPRE.</t>
  </si>
  <si>
    <t>De: 00099024113 Transferencia en cumplimiento al DS N°0913 de 15/06/2011 y el Convenio Intergubernativo de Financiamiento UPRE-CIF-IG 0261/2018, suscrito entre la UPRE y el GAD de Cochabamba, proyecto “Construcción Puente Vehicular Serkheta - Misicuni”, correspondiente al primer desembolso equivalente al 20% del monto a financiar, según la UPRE.</t>
  </si>
  <si>
    <t>De: 00099024113 Transferencia en cumplimiento al DS N°0913 de 15/06/2011 y el Convenio Intergubernativo de Financiamiento UPRE-CIF-IG 0294/2018, suscrito entre la UPRE y el GAM de Villa Tunari, proyecto “Const. 16 Aulas y Servicios Sanitarios U.E. San Gabriel – D7 Villa Tunari”, correspondiente al primer desembolso equivalente al 20% del monto a financiar, según la UPRE.</t>
  </si>
  <si>
    <t>De: 00099024113 Transferencia en cumplimiento al DS N°0913 de 15/06/2011 y el Convenio Intergubernativo de Financiamiento UPRE-CIF-IG 962/2017, suscrito entre la UPRE y el GAM de Caripuyo, proyecto “Construcción Edificio del Gobierno Autónomo Municipal de Caripuyo”, correspondiente al pago de la planilla Nº 5, según la UPRE.</t>
  </si>
  <si>
    <t>De: 00099024113 Transferencia en cumplimiento al DS N°0913 de 15/06/2011 y el Convenio Intergubernativo de Financiamiento UPRE-CIF-IG 982/2017, suscrito entre la UPRE y el GAM de Esmoruco, proyecto “Construcción Centro de Salud con Internación San Antonio de Esmoruco”, correspondiente al pago de la planilla Nº 2, según la UPRE.</t>
  </si>
  <si>
    <t>De: 00099024113 Transferencia en cumplimiento al DS N°0913 de 15/06/2011 y el Convenio Intergubernativo de Financiamiento UPRE-CIF-IG 1096/2017 y UPRE-ADENDA-005/2018, suscritos entre la UPRE y el GAM de Buena Vista, proyecto “Const. Unidad Educativa Caranda – Municipio de Buena Vista”, correspondiente al pago de la planilla Nº 1, según la UPRE.</t>
  </si>
  <si>
    <t>De: 00099024113 Transferencia en cumplimiento al DS N°0913 de 15/06/2011 y el Convenio Intergubernativo de Financiamiento UPRE-CIF-IG 864/2017, suscrito entre la UPRE y el GAM de Urubicha, proyecto “Const. 3 Aulas, Dirección y Secretaria para la U.E. 1ro de Abril Comunidad de Cururu”, correspondiente al pago de la planilla Nº 2, según la UPRE.</t>
  </si>
  <si>
    <t>De: 00099024113 Transferencia en cumplimiento al DS N°0913 de 15/06/2011 y el Convenio Intergubernativo de Financiamiento UPRE-CIF-IG 764/2017, suscrito entre la UPRE y el GAM de Chimore, proyecto “Const. Tinglado con Graderías U.E. Puerto Aurora Chimore”, correspondiente al pago de la planilla Nº 3 de cierre, según la UPRE.</t>
  </si>
  <si>
    <t>De: 00099024113 Transferencia en cumplimiento al DS N°0913 de 15/06/2011 y el Convenio Intergubernativo de UPRE-CIF-IG 0289/2018, suscrito entre la UPRE y el GAM Puerto Villarroel, Proyecto “Const. Unidad Educativa Rodolfo Joaquín Illanes Alvarado - D V Puerto Villarroel”, correspondiente al pago del 20% de anticipo del monto financiado, según la UPRE.</t>
  </si>
  <si>
    <t>De: 00099024113 Transferencia en cumplimiento al DS N°0913 de 15/06/2011 y el Convenio Intergubernativo de Financiamiento UPRE-CIF-IG 905/2017, suscrito entre la UPRE y el GAM de Sorata, proyecto “Construcción Unidad Educativa Gral. Enrique Peñaranda del Castillo Sorata”, correspondiente al primer desembolso equivalente al 20% del monto a financiar, según la UPRE.</t>
  </si>
  <si>
    <t>De: 00099024113 Transferencia en cumplimiento al DS N°0913 de 15/06/2011 y el Convenio Intergubernativo de Financiamiento UPRE-CIF-IG 585/2017, suscrito entre la UPRE y el GAM de La Guardia, proyecto “Construcción Unidad Educativa Isaac Gutiérrez Cruz – C. Basilio”, correspondiente al pago de la planilla Nº 6, según la UPRE.</t>
  </si>
  <si>
    <t>De: 00099024113 Transferencia en cumplimiento al DS N°0913 de 15/06/2011 y el Convenio Intergubernativo de Financiamiento UPRE-CIF-IG 535/2016, suscrito entre la UPRE y el GAM Entre Ríos, Proyecto “Construcción Mercado Central Entre Ríos (Zona Cañaveral)”, correspondiente al pago de la planilla Nº14, según la UPRE.</t>
  </si>
  <si>
    <t>De: 00099024113 Transferencia en cumplimiento al DS N°0913 de 15/06/2011 y el Convenio Intergubernativo de Financiamiento UPRE-CIF-IG 267/2017, suscrito entre la UPRE y el GAM Santiago de Huata, Proyecto “Construcción de 2 Aulas Unidad Educativa Uricachi Grande”, correspondiente al pago de la planilla Nº2 de cierre, según la UPRE.</t>
  </si>
  <si>
    <t>De: 00099024113 Transferencia en cumplimiento al DS N°0913 de 15/06/2011 y el Convenio Intergubernativo de Financiamiento UPRE-CIF-IG 0128/2018, suscrito entre la UPRE y el GAM Entre Ríos, Proyecto “Const. U.E. Gral. Francisco Bourdeth O’connor Entre Ríos - Tarija”, correspondiente al pago de la planilla Nº1, según la UPRE.</t>
  </si>
  <si>
    <t>De: 00099024113 Transferencia en cumplimiento al DS N°0913 de 15/06/2011 y el Convenio Intergubernativo de Financiamiento UPRE-CIF-IG 0268/2018, suscrito entre la UPRE y el GAM de Yunchara, proyecto “Const. Tinglado Polifuncional U.E. 15 de Abril de Atacama – Municipio de Yunchara”, correspondiente al primer desembolso equivalente al 20% del monto a financiar, según la UPRE.</t>
  </si>
  <si>
    <t>De: 00099024113 Transferencia en cumplimiento al DS N°0913 de 15/06/2011 y el Convenio Intergubernativo de Financiamiento UPRE-CIF-IG 490/2016, suscrito entre la UPRE y el GAM Aiquile, Proyecto “Construcción Campo Deportivo Graderías y Camerinos Municipio Aiquile”, correspondiente al pago de la planilla Nº1, según la UPRE.</t>
  </si>
  <si>
    <t>De: 00099024113 Transferencia en cumplimiento al DS N°0913 de 15/06/2011 y el Convenio Intergubernativo de Financiamiento UPRE-CIF-IG 0269/2018, suscrito entre la UPRE y el GAM de Yunchara, proyecto “Const. Tinglado Polifuncional U.E. Saturnino Urzagaste de San Pedro – Municipio de Yunchara”, correspondiente al primer desembolso equivalente al 20% del monto a financiar, según la UPRE.</t>
  </si>
  <si>
    <t>De: 00099024113 Transferencia en cumplimiento al DS N°0913 de 15/06/2011 y el Convenio Intergubernativo de Financiamiento UPRE-CIF-IG 490/2016, suscrito entre la UPRE y el GAM Aiquile, Proyecto “Construcción Campo Deportivo Graderías y Camerinos Municipio Aiquile”, correspondiente al pago de la planilla Nº3, según la UPRE.</t>
  </si>
  <si>
    <t>De: 00099024113 Transferencia en cumplimiento al DS N°0913 de 15/06/2011 y el Convenio Intergubernativo de Financiamiento UPRE-CIF-IG 0266/2018, suscrito entre la UPRE y el GAM de Yunchara, proyecto “Const. Tinglado Polifuncional U.E. Lindaura Anzuategui de Campero – Municipio de Yunchara”, correspondiente al primer desembolso equivalente al 20% del monto a financiar, según la UPRE.</t>
  </si>
  <si>
    <t>De: 00099024113 Transferencia en cumplimiento al DS N°0913 de 15/06/2011 y el Convenio Intergubernativo de Financiamiento UPRE-CIF-IG 0104/2018, suscrito entre la UPRE y el GAD Chuquisaca, Proyecto “Const. Unidad Educativa Ruffo - Sucre”, correspondiente al pago de la planilla Nº2, según la UPRE.</t>
  </si>
  <si>
    <t>De: 00099024113 Transferencia en cumplimiento al DS N°0913 de 15/06/2011 y el Convenio Intergubernativo de Financiamiento UPRE-CIF-IG 0267/2018, suscrito entre la UPRE y el GAM de Yunchara, proyecto “Const. Tinglado Polifuncional U.E. José María Avilés de Belén – Municipio de Yunchara”, correspondiente al primer desembolso equivalente al 20% del monto a financiar, según la UPRE.</t>
  </si>
  <si>
    <t>De: 00099024113 Transferencia en cumplimiento al DS N°0913 de 15/06/2011 y el Convenio Intergubernativo de Financiamiento UPRE-CIF-IG 595/2017, suscrito entre la UPRE y el GAD Beni, Proyecto “Const. Complejo Deportivo de Raquet - Ball Patujú Trinidad - Beni”, correspondiente al pago de la planilla Nº5, según la UPRE.</t>
  </si>
  <si>
    <t>De: 00099024113 Transferencia en cumplimiento al DS N°0913 de 15/06/2011 y el Convenio Intergubernativo de Financiamiento UPRE-CIF-IG 839/2017, suscrito entre la UPRE y el GAM San Julián, Proyecto “Const. Unidad Educativa José David Berrios (San Julian)”, correspondiente al pago de la planilla Nº4, según la UPRE.</t>
  </si>
  <si>
    <t>NUMERO DE LIBRETA CUT: 00016141101 OPERACIÓN E75 TRANSFERENCIA DE LA CUENTA FISCAL BUN A LA CUT EN MN TRANSF.FDOS.A SOLICITUD DEL MEFP SG.INST.ELEC.ACF/SOL/N.28115/2018 A CTA.3987 CUT LBRTA.00016141101</t>
  </si>
  <si>
    <t>NUMERO DE LIBRETA CUT: 00046021109 OPERACIÓN E75 TRANSFERENCIA DE LA CUENTA FISCAL BUN A LA CUT EN MN TRANSF.FDOS.A SOLICITUD DEL MEFP SG.INST.ELEC.ACF/SOL/N.28130/2018 A CTA.3987 CUT LBRTA.00046021109</t>
  </si>
  <si>
    <t>VENTA DE DIVISAS CON TRANSFERENCIA DE FONDOS A SOLICITUD DE MINISTERIO DE CULTURAS SEGUN SOLICITUD 6320 REF: PAGO DE CUOTA DE ADHESION DE BOLIVIA AL PROGRAMA IBERESCENA 2018 2019 POR DE ACUERDO A COMUNICACION INTERNA N 6397 2018 INFORME TECNICA MDCYT VI DGPCA UIC N 124 2018 EQUIVALENTES 30.482,48 U LIB. 00099021001 TGN-RECURSOS ORDINARIOS (3987) POR DIFERENCIAL CAMBIARIO</t>
  </si>
  <si>
    <t>||REGULARIZACIÓN DE NUESTRA OPERACIÓN 0936938 DE F. 26/10/2018 EN ATENCIÓN A CORREOS ELECTRÓNICOS DE LA DGAC DE F. 26/10/18 Y DE AASANA DE LA FECHA. DEBITO DE LA LIBRETA 00117012001 DGAC, REPOSICION UTILES DE ESCRITORIO.</t>
  </si>
  <si>
    <t>VENTA DE DIVISAS CON TRANSFERENCIA DE FONDOS A SOLICITUD DE MINISTERIO DE ECONOMIA Y FINANZAS PUBLICAS SEGUN SOLICITUD 6325 REF: PAGO A DEXIA BANQUE INTERNATIONALE LUXEMBOURG CUENTA LU020020484786518300 (THE BANK OF NEW YORK MELLON - LUXEMBOURG), POR COMISION DE AGENTE PAGADOR TRUSTEE (PAYING AGENT LIB. 00099021001 TGN-RECURSOS ORDINARIOS (3987) POR DIFERENCIAL CAMBIARIO</t>
  </si>
  <si>
    <t>VENTA DE DIVISAS CON TRANSFERENCIA DE FONDOS A SOLICITUD DE MINISTERIO DE ECONOMIA Y FINANZAS PUBLICAS SEGUN SOLICITUD 6325 REF: PAGO A DEXIA BANQUE INTERNATIONALE LUXEMBOURG CUENTA LU020020484786518300 (THE BANK OF NEW YORK MELLON - LUXEMBOURG), POR COMISION DE AGENTE PAGADOR TRUSTEE (PAYING AGENT LIB. 00099021001 TGN-RECURSOS ORDINARIOS (3987)</t>
  </si>
  <si>
    <t>VENTA DE DIVISAS CON TRANSFERENCIA DE FONDOS A SOLICITUD DE MINISTERIO DE CULTURAS SEGUN SOLICITUD 6320 REF: PAGO DE CUOTA DE ADHESION DE BOLIVIA AL PROGRAMA IBERESCENA 2018 2019 POR DE ACUERDO A COMUNICACION INTERNA N 6397 2018 INFORME TECNICA MDCYT VI DGPCA UIC N 124 2018 EQUIVALENTES 30.482,48 U LIB. 00099021001 TGN-RECURSOS ORDINARIOS (3987)</t>
  </si>
  <si>
    <t>TRANSFERENCIA DE FONDOS AL EXTERIOR A SOLICITUD DE MINISTERIO DE ECONOMIA Y FINANZAS PUBLICAS SEGUN SOLICITUD 6329 REF: PAGO A FAVOR DE BLOOMBERG FINANCE LP FACTURA 5604605893, MES DE OCTUBRE/2018, POR SERVICIOS ESPECIALES BLOOMBERG DOS TERMINALES DE OPERACIONES DEUDA PUBLICA EN MERCADOS DE CAPITAL LIB. 00099021001 TGN-RECURSOS ORDINARIOS (3987)</t>
  </si>
  <si>
    <t>TRANSFERENCIA DE FONDOS AL EXTERIOR A SOLICITUD DE EMPRESA ESTRATEGICA BOLIVIANA CONSTRUCCION Y CONSERVACION INFRAESTRUCTURA CIVIL SEGUN SOLICITUD 6326 REF: TRANSFERENCIA DE FONDOS S/G NOTA PAGO POR LA COMPRA DE CEMENTO ASFALTICO PARA LA OBRA CHAMA NAZACARA, SEGUN NI/GAF/2018-0015 Y DOC ADJ A NUR I/ LIB. 00587012001 EBC - RECURSOS ESPECÍFICOS</t>
  </si>
  <si>
    <t>COBRO COSTOS DE PAPELERIA SEGUN TRANSFERENCIA DEL EXTERIOR POR ORDEN DE EMBAJADA DE BOLIVIA-PARAGUAY REF:GESTORIA CONSULAR SEPTIEMBRE 2018 LIB. 00010011102 MIN.RELACIONES EXTERIORES - GESTORIA CONSULAR LEY Nº 3108</t>
  </si>
  <si>
    <t>||TRANSFERENCIA DE FONDOS S/G. MENSAJES SWIFT NROS. 15597 Y 15605 DE LA FECHA. (SECTOR PÚBLICO - SOBREVUELOS). DEBITO DE LA LIBRETA 00117012001 DGAC, REPOSICION UTILES DE ESCRITORIO.</t>
  </si>
  <si>
    <t>||TRANSFERENCIA DE FONDOS S/G. MENSAJES SWIFT NROS. 15602 Y 15607 DE LA FECHA. (SECTOR PÚBLICO - SOBREVUELOS). DEBITO DE LA LIBRETA 00117012001 DGAC, REPOSICION UTILES DE ESCRITORIO.</t>
  </si>
  <si>
    <t>||TRANSFERENCIA DE FONDOS S/G. MENSAJES SWIFT NROS. 15599 Y 15606 DE LA FECHA. (SECTOR PÚBLICO - SOBREVUELOS). DEBITO DE LA LIBRETA 00117012001 DGAC, REPOSICION UTILES DE ESCRITORIO.</t>
  </si>
  <si>
    <t>'COBRO DE'||UTILES DE ESCRITORIO POR EL COMPROBANTE CONTABLE NRO. 0937056 DE LA FECHA, SEGÚN CORREO ELECTRÓNICO DE YPFB DE F. 23/01/2018. DEBITO DE LA LIBRETA 00513022001 YPFB  OPERACIONES.</t>
  </si>
  <si>
    <t>||TRANSFERENCIA DE FONDOS S/G. MENSAJE SWIFT NRO. 15603 Y CORREOS ELECTRÓNICOS DE LA DGAC Y AASANA DE LA FECHA. (SECTOR PÚBLICO - SOBREVUELOS). DEBITO DE LA LIBRETA 00117012001 DGAC, REPOSICION UTILES DE ESCRITORIO.</t>
  </si>
  <si>
    <t>||REGISTRO COBRO COMISION AVISO ENMIENDA CARTA DE CREDITO STANDBY BS220.-Y EMISION COMP.CONTABLE BS50.-REF.:31133010014008 (BCB:SB-R-2017-02) A/F Y.P.F.B.,S/G SWIFT 15570 ADJ.DE LA FECHA. LIB.005113012007 YPFB-RECURSOS NACIONALIZACION REF.:COMISIONES AVISO ENMIENDA SBLC 31133010014008</t>
  </si>
  <si>
    <t>De: 00099024113 Transferencia en cumplimiento al DS N°0913 de 15/06/2011 y el Convenio Intergubernativo de Financiamiento UPRE-CIF-IG 264/2018, suscrito entre la UPRE y el GAM Cotagaita, Proyecto “Construcción Campo Ferial Cotagaita - Cotagaita”, correspondiente al pago del 20% de anticipo del monto financiado, según la UPRE.</t>
  </si>
  <si>
    <t>De: 00099024113 Transferencia en cumplimiento al DS N°0913 de 15/06/2011 y el Convenio Intergubernativo de Financiamiento UPRE-CIF-IG 907/2017, suscrito entre la UPRE y el GAD Beni, Proyecto “Const. U.E. 6 de Septiembre y Polifuncional - Comunidad San Francisco de Moxos”, correspondiente al pago de la planilla Nº2, según la UPRE.</t>
  </si>
  <si>
    <t>VENTA DE DIVISAS CON TRANSFERENCIA DE FONDOS A SOLICITUD DE DIRECCION ESTRATEGICA DE REIVINDICACION MARITIMA DIREMAR SEGUN SOLICITUD 6331 REF: PAYMENT CORRESPONDING TO THE FEES OF COUNSEL FRANCESCO SINDICO FOR PERFORMANCE OF SPECIALIZED COUNSELLING SERVICES IN PUBLIC INTERNATIONAL LAW REQUESTED THRO LIB. 00099021001 TGN-RECURSOS ORDINARIOS (3987) POR DIFERENCIAL CAMBIARIO</t>
  </si>
  <si>
    <t>VENTA DE DIVISAS CON TRANSFERENCIA DE FONDOS A SOLICITUD DE DIRECCION ESTRATEGICA DE REIVINDICACION MARITIMA DIREMAR SEGUN SOLICITUD 6331 REF: PAYMENT CORRESPONDING TO THE FEES OF COUNSEL FRANCESCO SINDICO FOR PERFORMANCE OF SPECIALIZED COUNSELLING SERVICES IN PUBLIC INTERNATIONAL LAW REQUESTED THRO LIB. 00099021001 TGN-RECURSOS ORDINARIOS (3987)</t>
  </si>
  <si>
    <t>VENTA DE DIVISAS CON TRANSFERENCIA DE FONDOS A SOLICITUD DE DIRECCION ESTRATEGICA DE REIVINDICACION MARITIMA DIREMAR SEGUN SOLICITUD 6330 REF: PAGO A LA ASESORA LAURA MOVILLA POR SERVICIO ESPECIALIZADO EN MATERIA DE DERECHO INTERNACIONAL PUBLICO SOLICITADO CON INFORME CONJUNTO IC DIREMAR DDS N 6 2 LIB. 00099021001 TGN-RECURSOS ORDINARIOS (3987) POR DIFERENCIAL CAMBIARIO</t>
  </si>
  <si>
    <t>VENTA DE DIVISAS CON TRANSFERENCIA DE FONDOS A SOLICITUD DE DIRECCION ESTRATEGICA DE REIVINDICACION MARITIMA DIREMAR SEGUN SOLICITUD 6330 REF: PAGO A LA ASESORA LAURA MOVILLA POR SERVICIO ESPECIALIZADO EN MATERIA DE DERECHO INTERNACIONAL PUBLICO SOLICITADO CON INFORME CONJUNTO IC DIREMAR DDS N 6 2 LIB. 00099021001 TGN-RECURSOS ORDINARIOS (3987)</t>
  </si>
  <si>
    <t>TRANSFERENCIA RECIBIDA DEL EXTERIOR SEGÚN MENSAJES SWIFT Nos. 15668-15669 (REM.EXT.) DE FECHA 30-10-2018 POR DESEMBOLSO DE CAF PRÉSTAMO CFA008422 CARRETERA PORVENIR-PUERTO RICO SOLICITUD DE DESEMBOLSO NRO. 10 LIBRETA N° 02910102002 ABC-LIB.RECAUD.TASAS Y TRIBUTOS I REF.: UTILES DE ESCRITORIO</t>
  </si>
  <si>
    <t>PROVISION DE FONDOS A SOLICITUD DE YACIMIENTOS PETROLIFEROS FISCALES BOLIVIANOS SEGUN SOLICITUD YPFB-0262-2018 REF: PAGO A YPFB TRANSIERRA SA POR SERV FIRME DE TRANSPORTE GN SEPTIEMBRE 2018 LIB. 00513012007 YPFB - RECURSOS NACIONALIZACIÓN</t>
  </si>
  <si>
    <t>'COBRO DE'||UTILES DE ESCRITORIO POR EL COMPROBANTE CONTABLE NRO. 0937097 DE LA FECHA. SEGÚN CORREO ELECTRÓNICO DE YPFB DE F. 23/01/2018. DEBITO DE LA LIBRETA 00513022001 YPFB  OPERACIONES.</t>
  </si>
  <si>
    <t>||AMPLIACION DE VALIDEZ 0,15% S/USD 172.000.- POR 30 DIAS, REEMB. GTOS. DE COMUNICACION BS220.- Y EMISION DE CBTE. CONTABLE BS50.- S/G NOTA NE-DGE-0406/2018 LIB- 00378012002 SENATEX ADMINISTRACION CENTRAL</t>
  </si>
  <si>
    <t>COBRO COSTOS DE PAPELERIA SEGUN TRANSFERENCIA DEL EXTERIOR POR ORDEN DE LIMA GAS S.A. REF.: CAMBIO DIEZ SP16579 LIB. 00513062001 YPFB-OPERACIONES PLANTA DE SEPARACION DE LIQUIDOS RIO GRANDE</t>
  </si>
  <si>
    <t>'COBRO DE'||UTILES DE ESCRITORIO POR EL COMPROBANTE CONTABLE NRO. 0937189 DE LA FECHA, SEGÚN CORREO ELECTRÓNICO DE YPFB DE F. 23/01/2018. DEBITO DE LA LIBRETA 00513022001 YPFB  OPERACIONES.</t>
  </si>
  <si>
    <t>||COBRO UTILES DE ESCRITORIO POR REGULARIZACION DE COMPROBANTE S-935914 DEL 19/10/2018 POR COBRO DE COMISIONES EFECTUADO POR EL MUFG BANK LTD. POR EL DESEMBOLSO DEL PRESTAMO JICA BV-P5, SEGUN NOTA MEFP/VTCP/DGCP/UODP-984/2018 DE LA FECHA LIB. N° 00099021001 TGN - RECURSOS ORDINARIOS (3987)</t>
  </si>
  <si>
    <t>||TRANSFERENCIA DE FONDOS S/G. MENSAJE SWIFT NRO. 15687 DE LA FECHA. (SECTOR PÚBLICO - SOBREVUELOS). DEBITO DE LA LIBRETA 00117012001 DGAC, REPOSICION UTILES DE ESCRITORIO.</t>
  </si>
  <si>
    <t>'COBRO DE'||UTILES DE ESCRITORIO POR EL COMPROBANTE CONTABLE NRO. 0937207 DE LA FECHA, SEGÚN CORREO ELECTRÓNICO DE YPFB DE F. 23/01/2018. DEBITO DE LA LIBRETA 00513022001 YPFB  OPERACIONES.</t>
  </si>
  <si>
    <t>VENTA DE DIVISAS CON TRANSFERENCIA DE FONDOS A SOLICITUD DE ADMINISTRACION DE SERVICIOS PORTUARIOS BOLIVIA SEGUN SOLICITUD 6343 REF: H.R. 192 - 3722 - PAGO DE FACTURAS AL TPA POR SERVICIO DE CARGA EN TRANSITO FIO Y EXPORTACIONES SEGUNDA QUINCENA DE SEPTIEMBRE, SEGUN COMUNICACIO INTERNA ASP-BDOP-UAP LIB. 00594012001 ASP-B FONDO DE OPERACIONES</t>
  </si>
  <si>
    <t>VENTA DE DIVISAS CON TRANSFERENCIA DE FONDOS A SOLICITUD DE PROCURADURIA GENERAL DEL ESTADO SEGUN SOLICITUD 6342 REF: HR I-3423 PAGO AL CONSORCIO JURIDICO EXTRANJERO DECHERT PARIS LLP, REFERIDO AL CASO CPA NRO 2016-39 AA641 GLENCORE FINANCE - BERMUDA C. ESTADO PLURINACIONAL DE BOLIVIA, POR EL MES DE LIB. 00099021001 TGN-RECURSOS ORDINARIOS (3987)</t>
  </si>
  <si>
    <t>PROVISION DE FONDOS A SOLICITUD DE YACIMIENTOS PETROLIFEROS FISCALES BOLIVIANOS SEGUN SOLICITUD YPFB-0267-2018 REF: PAGO A YPFB TRANSPORTE SA POR TRANS GN MI FIRME E INTERRUMPIBLE Y ME FIRME SEPTIEMBRE 2018 LIB. 00513012007 YPFB - RECURSOS NACIONALIZACIÓN</t>
  </si>
  <si>
    <t>PROVISION DE FONDOS A SOLICITUD DE YACIMIENTOS PETROLIFEROS FISCALES BOLIVIANOS SEGUN SOLICITUD YPFB-0265-2018 REF: PAGO A YPFB TRANSIERRA SA POR ACUERDO TEMPORAL DE SERV INTERRUMPIBLE TRANS GN SEPTIEMBRE 2018 LIB. 00513012007 YPFB - RECURSOS NACIONALIZACIÓN</t>
  </si>
  <si>
    <t>VENTA DE DIVISAS A SOLICITUD DE YACIMIENTOS PETROLIFEROS FISCALES BOLIVIANOS SEGUN SOLICITUD 6360 REF: PAGO A PLUSPETROL BOLIVIA POR RETRIBUCIONES AL TITULAR MERCADO INTERNO CORRESPONDIENTE AL MES DE JUNIO DE 2018 LIB. 00513012007 YPFB - RECURSOS NACIONALIZACIÓN</t>
  </si>
  <si>
    <t>VENTA DE DIVISAS A SOLICITUD DE YACIMIENTOS PETROLIFEROS FISCALES BOLIVIANOS SEGUN SOLICITUD 6353 REF: PAGO A SHELL BOLIVIA CORPORATION POR RETRIBUCIONES AL TITULAR MERCADO INTERNO CORRESPONDIENTE AL MES DE JUNIO DE 2018 LIB. 00513012007 YPFB - RECURSOS NACIONALIZACIÓN</t>
  </si>
  <si>
    <t>'TRANSFERENCIA DE FONDOS||S/G. CITE: MEFP/VTCP/DGCP/UODP-996/2018 DE LA FECHA, DEL MIN.DE ECONOMIA Y FINANZAS PUBLICAS.(HRE-TSO-5841), PAGO BTS EXTRABURSATIL  VENCIMIENTO 01 DE NOVIEMBRE DE 2018 D.S. N° 1121 DE 11 DE ENERO DE 2012. DEBITO DE LA LIBRETA N° 00099021001, REPOSICION UTILES DE ESCRITORIO.</t>
  </si>
  <si>
    <t>'TRANSFERENCIA DE FONDOS||S/G. CITE: MEFP/VTCP/DGCP/UODP-996/2018 DE LA FECHA, DEL MIN.DE ECONOMIA Y FINANZAS PUBLICAS.(HRE-TSO-5841), PAGO BTS EXTRABURSATIL  VENCIMIENTO 01 DE NOVIEMBRE DE 2018 D.S. N° 1121 DE 11 DE ENERO DE 2012. DEBITO DE LA LIBRETA N° 00099021001 TGN-RECURSOS ORDINARIOS MN.</t>
  </si>
  <si>
    <t>'TRANSFERENCIA DE FONDOS||S/G. CITE: MEFP/VTCP/DGCP/UF-646/2018 DE LA FECHA, DEL MIN.DE ECONOMIA Y FINANZAS PUBLICAS.(HRE-TSO-5842), RECURSOS FIDEICOMISO "ACCESOS SEGUROS PARA VVIR BIEN", CONSTITUIDO CON EL FONDO NACIONAL DE DESARROLLO REGIONAL. DEBITO DE LA LIBRETA N° 00099021001, REPOSICION UTILES DE ESCRITORIO.</t>
  </si>
  <si>
    <t>'TRANSFERENCIA DE FONDOS||S/G. CITE: MEFP/VTCP/DGCP/UF-646/2018 DE LA FECHA, DEL MIN.DE ECONOMIA Y FINANZAS PUBLICAS.(HRE-TSO-5842), RECURSOS FIDEICOMISO "ACCESOS SEGUROS PARA VVIR BIEN", CONSTITUIDO CON EL FONDO NACIONAL DE DESARROLLO REGIONAL. DEBITO DE LA LIBRETA N° 00099021001 RECURSOS ORDINARIOS M/N.</t>
  </si>
  <si>
    <t>||TRANSFERENCIA DE FONDOS S/G. MENSAJE SWIFT NRO. 15718 DE LA FECHA. (SECTOR PÚBLICO - SOBREVUELOS). DEBITO DE LA LIBRETA 00117012001 DGAC, REPOSICION UTILES DE ESCRITORIO.</t>
  </si>
  <si>
    <t>||TRANSFERENCIA DE FONDOS S/G. MENSAJE SWIFT NRO. 15717 DE LA FECHA. (SECTOR PÚBLICO - SOBREVUELOS). DEBITO DE LA LIBRETA 00117012001 DGAC, REPOSICION UTILES DE ESCRITORIO.</t>
  </si>
  <si>
    <t>De: 00099021001 TRANSFERENCIA DE RECURSOS A SOLICITUD DEL ORGANO JUDICIAL S/G NOTA CITE: UNID./NAL./FINANZAS/DAF-OJ N°969/2018, CORRESPONDIENTE A CERTIFICADO DE DEPOSITO JUDICIAL N°22111-5653 A LA CCF 1-4669343. HR.6-32059-R.</t>
  </si>
  <si>
    <t>De: 00099021001 TRANSFERENCIA DE RECURSOS A SOLICITUD DEL ORGANO JUDICIAL S/G NOTA CITE: UNID./NAL./FINANZAS/DAF-OJ N°969/2018, CORRESPONDIENTE A CERTIFICADO DE DEPOSITO JUDICIAL N°21146 A LA CCF 1-4671083. HR.6-32059-R.</t>
  </si>
  <si>
    <t>De: 00099021001 TRANSFERENCIA DE RECURSOS A SOLICITUD DEL ORGANO JUDICIAL S/G NOTA CITE: UNID./NAL./FINANZAS/DAF-OJ N°969/2018, CORRESPONDIENTE A CERTIFICADO DE DEPOSITO JUDICIAL N°9269 A LA CCF 1-4669343. HR.6-32059-R.</t>
  </si>
  <si>
    <t>De: 00099021001 TRANSFERENCIA DE RECURSOS A SOLICITUD DEL ORGANO JUDICIAL S/G NOTA CITE: UNID./NAL./FINANZAS/DAF-OJ N°969/2018, CORRESPONDIENTE A CERTIFICADO DE DEPOSITO JUDICIAL N°27781 A LA CCF 1-4669343. HR.6-32059-R.</t>
  </si>
  <si>
    <t>De: 00099021001 TRANSFERENCIA DE RECURSOS A SOLICITUD DEL ORGANO JUDICIAL S/G NOTA CITE: UNID./NAL./FINANZAS/DAF-OJ N°969/2018, CORRESPONDIENTE A CERTIFICADO DE DEPOSITO JUDICIAL N°57089 A LA CCF 1-18659661. HR.6-32059-R.</t>
  </si>
  <si>
    <t>De: 00099021001 TRANSFERENCIA DE RECURSOS A SOLICITUD DEL ORGANO JUDICIAL S/G NOTA CITE: UNID./NAL./FINANZAS/DAF-OJ N°969/2018, CORRESPONDIENTE A CERTIFICADO DE DEPOSITO JUDICIAL N°345286 A LA CCF 1-4671596. HR.6-32059-R.</t>
  </si>
  <si>
    <t>De: 00099021001 TRANSFERENCIA DE RECURSOS A SOLICITUD DEL ORGANO JUDICIAL S/G NOTA CITE: UNID./NAL./FINANZAS/DAF-OJ N°969/2018, CORRESPONDIENTE A CERTIFICADO DE DEPOSITO JUDICIAL N°383553 A LA CCF 1-4671596. HR.6-32059-R.</t>
  </si>
  <si>
    <t>De: 00099021001 TRANSFERENCIA DE RECURSOS A SOLICITUD DEL ORGANO JUDICIAL S/G NOTA CITE: UNID./NAL./FINANZAS/DAF-OJ N°969/2018, CORRESPONDIENTE A CERTIFICADO DE DEPOSITO JUDICIAL N°434407 A LA CCF 1-4671083. HR.6-32059-R.</t>
  </si>
  <si>
    <t>De: 00099021001 TRANSFERENCIA DE RECURSOS A SOLICITUD DEL ORGANO JUDICIAL S/G NOTA CITE: UNID./NAL./FINANZAS/DAF-OJ N°969/2018, CORRESPONDIENTE A CERTIFICADO DE DEPOSITO JUDICIAL N°19706 A LA CCF 1-4713405. HR.6-32059-R.</t>
  </si>
  <si>
    <t>De: 00099021001 TRANSFERENCIA DE RECURSOS A SOLICITUD DEL ORGANO JUDICIAL S/G NOTA CITE: UNID./NAL./FINANZAS/DAF-OJ N°969/2018, CORRESPONDIENTE A CERTIFICADO DE DEPOSITO JUDICIAL N°0027088 A LA CCF 10000023759878 MINISTERIO DE DEFENSA - FUERZA AÉREA BOLIVIANA INGRESOS VARIOS. HR.6-32059-R.</t>
  </si>
  <si>
    <t>De: 00099021001 TRANSFERENCIA DE RECURSOS A SOLICITUD DEL ORGANO JUDICIAL S/G NOTA CITE: UNID./NAL./FINANZAS/DAF-OJ N°969/2018, CORRESPONDIENTE A CERTIFICADO DE DEPOSITO JUDICIAL N°318634 A LA CCF 1-4671083. HR.6-32059-R.</t>
  </si>
  <si>
    <t>De: 00099021001 TRANSFERENCIA DE RECURSOS A SOLICITUD DEL ORGANO JUDICIAL S/G NOTA CITE: UNID./NAL./FINANZAS/DAF-OJ N°969/2018, CORRESPONDIENTE A CERTIFICADO DE DEPOSITO JUDICIAL N°4352 A LA CCF 1-4671083. HR.6-32059-R.</t>
  </si>
  <si>
    <t>De: 00099021001 TRANSFERENCIA DE RECURSOS A SOLICITUD DEL ORGANO JUDICIAL S/G NOTA CITE: UNID./NAL./FINANZAS/DAF-OJ N°969/2018, CORRESPONDIENTE A CERTIFICADO DE DEPOSITO JUDICIAL N°5273 A LA CCF 1-4671083. HR.6-32059-R.</t>
  </si>
  <si>
    <t>De: 00099021001 TRANSFERENCIA DE RECURSOS A SOLICITUD DEL ORGANO JUDICIAL S/G NOTA CITE: UNID./NAL./FINANZAS/DAF-OJ N°969/2018, CORRESPONDIENTE A CERTIFICADO DE DEPOSITO JUDICIAL N°19297 A LA CCF 1-4671083. HR.6-32059-R.</t>
  </si>
  <si>
    <t>De: 00099021001 TRANSFERENCIA DE RECURSOS A SOLICITUD DEL ORGANO JUDICIAL S/G NOTA CITE: UNID./NAL./FINANZAS/DAF-OJ N°969/2018, CORRESPONDIENTE A CERTIFICADO DE DEPOSITO JUDICIAL N°0022213 A LA CCF 1-5637133. HR.6-32059-R.</t>
  </si>
  <si>
    <t>De: 00099021001 TRANSFERENCIA DE RECURSOS A SOLICITUD DEL ÓRGANO JUDICIAL S/G NOTA CITE: UNID./NAL./FINANZAS/DAF-OJ N°969/2018, CORRESPONDIENTE A CERTIFICADO DE DEPOSITO JUDICIAL N°0022476 A LA CCF 10000005637133. HR.6-32059-R.</t>
  </si>
  <si>
    <t>De: 00099021001 TRANSFERENCIA DE RECURSOS A SOLICITUD DEL ÓRGANO JUDICIAL S/G NOTA CITE: UNID./NAL./FINANZAS/DAF-OJ N°969/2018, CORRESPONDIENTE A CERTIFICADO DE DEPOSITO JUDICIAL N°0009396 A LA CCF 10000004671497 COSSMIL VIVIENDAS. HR.6-32059-R.</t>
  </si>
  <si>
    <t>De: 00099021001 TRANSFERENCIA DE RECURSOS A SOLICITUD DEL ORGANO JUDICIAL S/G NOTA CITE: UNID./NAL./FINANZAS/DAF-OJ N°969/2018, CORRESPONDIENTE A CERTIFICADO DE DEPOSITO JUDICIAL N°19976 A LA CCF 1-4671083. HR.6-32059-R.</t>
  </si>
  <si>
    <t>De: 00099021001 TRANSFERENCIA DE RECURSOS A SOLICITUD DEL ORGANO JUDICIAL S/G NOTA CITE: UNID./NAL./FINANZAS/DAF-OJ N°969/2018, CORRESPONDIENTE A CERTIFICADO DE DEPOSITO JUDICIAL N°0021052 A LA CCF 10000004671497 COSSMIL VIVIENDAS EN EL MARCO DEL ART 18 DEL D.S. 772 DE COSSMIL GESTION 2011. HR.6-32059-R.</t>
  </si>
  <si>
    <t>TRANSFERENCIA DE FONDOS AL EXTERIOR A SOLICITUD DE SERVICIO DESARROLLO EMPRESAS PUBLICAS PRODUCTIVAS SEGUN SOLICITUD 6375 REF: TRANSFERENCIA DE FONDOS AL EXTERIOR A FAVOR DE LA EMPRESA THYSSENKRUPP INDUSTRIAL SOLUTIONS S.A.U. DE CONTRATO POR LA ADQUISICION DE REPUESTOS, PARA MANTENIMIENTO DE LA PLAN LIB. 00132039202 SEDEM - FOMENTO A LAS EMPRESAS PUBLICAS PRODUCTIVAS</t>
  </si>
  <si>
    <t>De: 00099024113 Transferencia en cumplimiento al DS N°0913 de 15/06/2011 y el Convenio Intergubernativo de Financiamiento UPRE-CIF-IG 1087/2017, suscrito entre la UPRE y el GAM de Riberalta, proyecto “Const. Parque Urbano Héroes del Acre Riberalta”, correspondiente al pago de la planilla Nº 3, según la UPRE.</t>
  </si>
  <si>
    <t>De: 00099024113 Transferencia en cumplimiento al DS N°0913 de 15/06/2011 y el Convenio Intergubernativo de Financiamiento UPRE-CIF-IG 619/2017, suscrito entre la UPRE y el GAM Villa Tunari, Proyecto “Construcción 8 Aulas U.E. San Lorenzo B D-2”, correspondiente al pago de la planilla Nº6 de cierre, según la UPRE.</t>
  </si>
  <si>
    <t>'COBRO DE'||UTILES DE ESCRITORIO POR EL COMPROBANTE CONTABLE NRO. 0937415 DE LA FECHA, SEGÚN CORREO ELECTRÓNICO DE YPFB DE F. 23/01/2018. DEBITO DE LA LIBRETA 00513022001 YPFB  OPERACIONES.</t>
  </si>
  <si>
    <t>De: 00099024113 Transferencia en cumplimiento al DS N°0913 de 15/06/2011 y el Convenio Intergubernativo de Financiamiento UPRE-CIF-IG 274/2017, suscrito entre la UPRE y el GAM Palos Blancos, Proyecto “Construcción Aulas y Laboratorio U.E. Agua Dulce”, correspondiente al pago de la planilla Nº4 de cierre, según la UPRE.</t>
  </si>
  <si>
    <t>De: 00099024113 Transferencia en cumplimiento al DS N°0913 de 15/06/2011 y el Convenio Intergubernativo de Financiamiento UPRE-CIF-IG 337/2017, suscrito entre la UPRE y el GAM de Sorata, proyecto “Construcción Centro de Salud Millipaya”, correspondiente al pago de la planilla Nº 1, según la UPRE.</t>
  </si>
  <si>
    <t>De: 00099024113 Transferencia en cumplimiento al DS N°0913 de 15/06/2011 y el Convenio Intergubernativo de Financiamiento UPRE-CIF-IG 908/2017, suscrito entre la UPRE y el GAM de Shinahota, proyecto “Construcción Unidad Educativa San Isidro”, correspondiente al pago de la planilla Nº 3, según la UPRE.</t>
  </si>
  <si>
    <t>De: 00099024113 Transferencia en cumplimiento al DS N°0913 de 15/06/2011 y el Convenio Intergubernativo de Financiamiento UPRE-CIF-IG 866/217, suscrito entre la UPRE y el GAM de Urubicha, proyecto “Const. Tinglado, Graderías y Cancha Polifuncional U.E. José Cors Mañana Distrito 1 Urubicha”, correspondiente al pago de la planilla Nº 3 de cierre, según la UPRE.</t>
  </si>
  <si>
    <t>De: 00099024113 Transferencia en cumplimiento al DS N°0913 de 15/06/2011 y el Convenio Intergubernativo de Financiamiento UPRE-CIF-IG 336/2017, suscrito entre la UPRE y el GAM de Sorata, proyecto “Construcción Unidad Educativa Juan XXIII Fe y Alegría - Sorata”, correspondiente al pago de la planilla Nº 3 de cierre, según la UPRE.</t>
  </si>
  <si>
    <t>De: 00099024113 Transferencia en cumplimiento al DS N°0913 de 15/06/2011 y el Convenio Intergubernativo de Financiamiento UPRE-CIF-IG 588/2017, suscrito entre la UPRE y el GAM Tomina, Proyecto “Construcción Mercado Agropecuario Tomina”, correspondiente al pago de la planilla Nº1, según la UPRE.</t>
  </si>
  <si>
    <t>De: 00099024113 Transferencia en cumplimiento al DS N°0913 de 15/06/2011 y el Convenio Intergubernativo de Financiamiento UPRE-CIF-IG 937/2017, suscrito entre la UPRE y el GAM Ocurí, Proyecto “Const. Tinglado y Graderías U.E. 10 de Noviembre Secundario (Ocurí)”, correspondiente al pago de la planilla Nº3 de cierre, según la UPRE.</t>
  </si>
  <si>
    <t>De: 00099024113 Transferencia en cumplimiento al DS N°0913 de 15/06/2011 y el Convenio Intergubernativo de Financiamiento UPRE-CIF-IG 660/2017, suscrito entre la UPRE y el GAM Colcapirhua, Proyecto “Const. Centro de Formación Cultural y Comunitaria Colcapirhua”, correspondiente al pago de la planilla Nº3, según la UPRE.</t>
  </si>
  <si>
    <t>De: 00099024113 Transferencia en cumplimiento al DS N°0913 de 15/06/2011 y el Convenio Intergubernativo de Financiamiento UPRE-CIF-IG 0156/2018, suscrito entre la UPRE y el GAM de Villa Tunari, proyecto “Const. Tinglado U.E. San Antonio – D 1 Villa Tunari”, correspondiente al pago de la planilla Nº 2, según la UPRE.</t>
  </si>
  <si>
    <t>De: 00099024113 Transferencia en cumplimiento al DS N°0913 de 15/06/2011 y el Convenio Intergubernativo de Financiamiento UPRE-CIF-IG 1047/2017, suscrito entre la UPRE y el GAM Llallagua, Proyecto “Construcción Estadio Irineo Pimentel Rojas Municipio de Llallagua”, correspondiente al pago de la planilla Nº2, según la UPRE.</t>
  </si>
  <si>
    <t>De: 00099024113 Transferencia en cumplimiento al DS N°0913 de 15/06/2011 y el Convenio Intergubernativo de Financiamiento UPRE-CIF-IG 187/2017, suscrito entre la UPRE y el GAD Pando, Proyecto “Const. Centro de Capacitación Departamental Para el Apoyo a la Producción de los Pueblos Indígenas de Pando”, correspondiente al pago de la planilla Nº3, según la UPRE.</t>
  </si>
  <si>
    <t>De: 00099024113 Transferencia en cumplimiento al DS N°0913 de 15/06/2011 y el Convenio Intergubernativo de Financiamiento UPRE-CIF-IG 412/2017, suscrito entre la UPRE y el GAM Omereque, Proyecto “Construcción Cancha de Futbol con Césped Sintético Peña Colorada - Omereque”, correspondiente al pago de la planilla Nº4 de cierre, según la UPRE.</t>
  </si>
  <si>
    <t>De: 00099024113 Transferencia en cumplimiento al DS N°0913 de 15/06/2011 y el Convenio Intergubernativo de Financiamiento UPRE-CIF-IG 751/2017, suscrito entre la UPRE y el GAM Entre Ríos, Proyecto “Construcción 16 Aulas U.E. José Carrasco Entre Ríos”, correspondiente al pago de la planilla Nº5 de cierre, según la UPRE.</t>
  </si>
  <si>
    <t>De: 00099024113 Transferencia en cumplimiento al DS N°0913 de 15/06/2011 y el Convenio Intergubernativo de Financiamiento UPRE-CIF-IG/440/2015, suscrito entre la UPRE y el GAM de San Rafael, proyecto “Construcción Modulo Educativo U.E. Nacional Godofredo Trenker – San Rafael de Velasco”, correspondiente al pago de la planilla Nº 9 de cierre, según la UPRE.</t>
  </si>
  <si>
    <t>De: 00099024113 Transferencia en cumplimiento al DS N°0913 de 15/06/2011 y el Convenio Intergubernativo de Financiamiento UPRE-CIF-IG 620/2017, suscrito entre la UPRE y el GAM de Villa Tunari, proyecto “Construcción 8 Aulas y Dos Talleres U.E. Locotal D-11”, correspondiente al pago de la planilla Nº 4 de cierre, según la UPRE.</t>
  </si>
  <si>
    <t>De: 00099024113 Transferencia en cumplimiento al DS N°0913 de 15/06/2011 y el Convenio Intergubernativo de Financiamiento UPRE-CIF-IG 890/2017, suscrito entre la UPRE y el GAM de Okinawsa Uno, proyecto “Const. Cancha Polifuncional Tinglado y Gradería U.E. Modelo Okinawa – Okinawa Uno”, correspondiente al pago de la planilla Nº 3 de cierre, según la UPRE.</t>
  </si>
  <si>
    <t>De: 00099024113 Transferencia en cumplimiento al DS N°0913 de 15/06/2011 y el Convenio Intergubernativo de Financiamiento UPRE-CIF-IG/212/2015, suscrito entre la UPRE y el GAM de Quirusillas, proyecto “Construcción Modulo U.E. Néstor Paz Zamora - Quirusillas”, correspondiente al pago de la planilla Nº 4 de cierre, según la UPRE.</t>
  </si>
  <si>
    <t>De: 00099024113 Transferencia en cumplimiento al DS N°0913 de 15/06/2011 y el Convenio Intergubernativo de Financiamiento UPRE-CIF-IG 975/2017, suscrito entre la UPRE y el GAM de Puna (Villa Talavera), proyecto “Construcción 2 Aulas U.E. Molino Pampa”, correspondiente al pago de la planilla Nº 3 de cierre, según la UPRE.</t>
  </si>
  <si>
    <t>De: 00099024113 Transferencia en cumplimiento al DS N°0913 de 15/06/2011 y el Convenio Intergubernativo de Financiamiento UPRE-CIF-IG 798/2017, suscrito entre la UPRE y el GAM San Pedro, Proyecto “Const. Unidad Educativa Humberto Aguirre San Pedro”, correspondiente al pago de la planilla Nº6 de cierre, según la UPRE.</t>
  </si>
  <si>
    <t>De: 00099024113 Transferencia en cumplimiento al DS N°0913 de 15/06/2011 y el Convenio Intergubernativo de Financiamiento UPRE-CIF-IG 466/2016, suscrito entre la UPRE y el GAM de Huanuni, proyecto “Construcción Terminal de Buses - Huanuni”, correspondiente al pago de la planilla Nº 5 de cierre, según la UPRE.</t>
  </si>
  <si>
    <t>De: 00099024113 Transferencia en cumplimiento al DS N°0913 de 15/06/2011 y el Convenio Intergubernativo de Financiamiento UPRE-CIF-IG 080/2017, suscrito entre la UPRE y el GAM Potosí, Proyecto “Construcción Unidad Educativa Inti Peredo D-19”, correspondiente al pago de la planilla Nº7, según la UPRE.</t>
  </si>
  <si>
    <t>De: 00099024113 Transferencia en cumplimiento al DS N°0913 de 15/06/2011 y el Convenio Intergubernativo de Financiamiento UPRE-CIF-IG 1073/2017, suscrito entre la UPRE y el GAD Beni, Proyecto “Const. U.E Cristina Argandoña de Hurtado - Alborada”, correspondiente al pago de la planilla Nº4, según la UPRE.</t>
  </si>
  <si>
    <t>De: 00099024113 Transferencia en cumplimiento al DS N°0913 de 15/06/2011 y el Convenio Intergubernativo de Financiamiento UPRE-CIF-IG/290/2015, suscrito entre la UPRE y el GAM Exaltación, Proyecto “Construcción de Dos Aulas U.E. Bocorondo”, correspondiente al pago de la planilla Nº1, según la UPRE.</t>
  </si>
  <si>
    <t>COBRO COSTOS DE PAPELERIA SEGUN TRANSFERENCIA DEL EXTERIOR POR ORDEN DE SOLGAS S.A. LIB. 00513062001 YPFB-OPERACIONES PLANTA DE SEPARACION DE LIQUIDOS RIO GRANDE</t>
  </si>
  <si>
    <t>||6° DESEMBOLSO CRÉDITO EXTRAORDINARIO AL MEFP PROYECTO TRANSPORTE POR CABLE TELEFÉRICO SG RD N°18/13, 50/14, 71/14, 18/15, CONTRATO SANO N°156/14, ADENDAS N°55/15 Y 461/15, NOTA MEFP/VTCP/DGCP/UEPS-1547/2018 (TRAM-TGL-17087), INFORMES BCB GOM Y GAL 275 Y 396 RECIBIDOS EL 31/10/2018 ABONO EN LA LIBRETA N° 00099021001 TGN RECURSOS ORDINARIOS (6° DESEMBOLSO TELEFÉRICO)</t>
  </si>
  <si>
    <t>COBRO DE||ÚTILES DE ESCRITORIO POR LA ELABORACIÓN DEL COMPROBANTE CONTABLE N° 0937472 DE LA FECHA DE LA LIBRETA N° 00099021001 TGN - RECURSOS ORDINARIOS, COSTO ÚTILES DE ESCRITORIO</t>
  </si>
  <si>
    <t>TRANSFERENCIA RECIBIDA DEL EXTERIOR SEGÚN MENSAJES SWIFT Nos. 13899-13889 (REM.EXT.) DE FECHA 01-10-2018 POR DESEMBOLSO DE FONPLATA PRÉSTAMO BOL 29/2017 PROG.CONST.PUENTES CBBA DESEMB.1.1. LIBRETA N° 00287034301 FPS-U$-BOL-29-2017 PTES COCHABAMBA</t>
  </si>
  <si>
    <t>COBRO COSTOS DE PAPELERIA POR REGULARIZACION DE TRANSFERENCIA DEL EXTERIOR POR ORDEN DE CARGO LUX AIRLINES INT SA FINANCE AEROPORT DE LUXEMBOURG REF:YKYC 16/08/2018 LIB. 00512012001 AASANA CENTRAL-OFICINA NACIONAL</t>
  </si>
  <si>
    <t>REGULARIZACION DEL COMPROBANTE S-0912912 DEL 05/02/2018 POR CORRESPONDER EL IMPORTE DE USD 52.284,00 A TRANSPORTES AEREOS BOLIVIANOS SEGÚN NOTAS G.G.SECC.STRIA.TAB NO.609/18 DEL 05/09/18 Y G.G.SECC.STRIA. TAB.NO. 673/18 DEL 27/09/18 &lt;LIB. 00512012001 AASANA CENTRAL-OFICINA NACIONAL&gt;</t>
  </si>
  <si>
    <t>COBRO COSTOS DE PAPELERIA SEGUN TRANSFERENCIA DEL EXTERIOR POR ORDEN DE ACASS CANADA LTD REF:YKYC/31/08/2018 LIB. 00512012001 AASANA CENTRAL-OFICINA NACIONAL</t>
  </si>
  <si>
    <t>AJUSTE COMPLEMENTARIO POR REVALORIZACION SALDOS DE ACTIVOS DE RESERVA Y OBLIGACIONES MONEDA EXTRANJERA (DOLARES) Saldo MO = -701907099.87 ;Bs/Mo: 6.86000000000 ;Saldo Bs: -4815082705.12</t>
  </si>
  <si>
    <t>TRANSFERENCIA RECIBIDA DEL EXTERIOR SEGÚN MENSAJES SWIFT Nos. 13952-13937 (REM.EXT.) DE FECHA 02-10-2018 POR DESEMBOLSO DE IDA PRÉSTAMO TF-16083 12 LIBRETA N° 00861007001 MMAYA-UCP PPCR TF 16083 USD</t>
  </si>
  <si>
    <t>TRANSFERENCIA RECIBIDA DEL EXTERIOR SEGÚN MENSAJES SWIFT Nos. 13952-13937 (REM.EXT.) DE FECHA 02-10-2018 POR DESEMBOLSO DE IDA PRÉSTAMO TF-16083 12 LIBRETA N° 00861007001 MMAYA-UCP PPCR TF 16083 USD REF.: UTILES DE ESCRITORIO</t>
  </si>
  <si>
    <t>TRANSFERENCIA RECIBIDA DEL EXTERIOR SEGÚN MENSAJES SWIFT Nos. 14043-14032 (REM.EXT.) DE FECHA 03-10-2018 POR DESEMBOLSO DE CAF PRÉSTAMO CFA009609 PROGR DINAM TURIST SALAR UYUNI SOLICITUD DE DESEMBOLSO NRO. 2 LIBRETA N° 00052047001 MDCT-USD DINAMIZACION TURISTICA SALAR DE UYUNI Y LAGUNA DE COLORES POTOSI CAF</t>
  </si>
  <si>
    <t>TRANSFERENCIA RECIBIDA DEL EXTERIOR SEGÚN MENSAJES SWIFT Nos. 14043-14032 (REM.EXT.) DE FECHA 03-10-2018 POR DESEMBOLSO DE CAF PRÉSTAMO CFA009609 PROGR DINAM TURIST SALAR UYUNI SOLICITUD DE DESEMBOLSO NRO. 2 LIBRETA N° 00052047001 MDCT-USD DINAMIZACION TURISTICA SALAR DE UYUNI Y LAGUNA DE COLORES POTOSI CAF REF.: UTILES DE ESCRITORIO</t>
  </si>
  <si>
    <t>COBRO COSTOS DE PAPELERIA SEGUN TRANSFERENCIA DEL EXTERIOR POR ORDEN DE I.M.P. GROUP LIMITED LIB. 00512012001 AASANA CENTRAL-OFICINA NACIONAL</t>
  </si>
  <si>
    <t>AJUSTE COMPLEMENTARIO POR REVALORIZACION SALDOS DE ACTIVOS DE RESERVA Y OBLIGACIONES MONEDA EXTRANJERA (DOLARES) Saldo MO = -708381761.28 ;Bs/Mo: 6.86000000000 ;Saldo Bs: -4859498882.37</t>
  </si>
  <si>
    <t>AJUSTE COMPLEMENTARIO POR REVALORIZACION SALDOS DE ACTIVOS DE RESERVA Y OBLIGACIONES MONEDA EXTRANJERA (DOLARES) Saldo MO = -707928334.69 ;Bs/Mo: 6.86000000000 ;Saldo Bs: -4856388375.98</t>
  </si>
  <si>
    <t>COBRO COSTOS DE PAPELERIA POR REGULARIZACION DE TRANSFERENCIA DEL EXTERIOR POR ORDEN DE SKY LEASE I INC LIB. 00512012001 AASANA CENTRAL-OFICINA NACIONAL</t>
  </si>
  <si>
    <t>AJUSTE COMPLEMENTARIO POR REVALORIZACION SALDOS DE ACTIVOS DE RESERVA Y OBLIGACIONES MONEDA EXTRANJERA (DOLARES) Saldo MO = -694285699.17 ;Bs/Mo: 6.86000000000 ;Saldo Bs: -4762799896.28</t>
  </si>
  <si>
    <t>AJUSTE COMPLEMENTARIO POR REVALORIZACION SALDOS DE ACTIVOS DE RESERVA Y OBLIGACIONES MONEDA EXTRANJERA (DOLARES) Saldo MO = -703240915.92 ;Bs/Mo: 6.86000000000 ;Saldo Bs: -4824232683.22</t>
  </si>
  <si>
    <t>TRANSFERENCIA DE FONDOS AL EXTERIOR A SOLICITUD DE TESORO GENERAL DE LA NACION SEGUN SOLICITUD 6174 REF: PAGO AL TRIBUNAL INTERNACIONAL DEL DERECHO DEL MAR (ITLOS/TIDM), POR CONCEPTO DE MEMBRESIA POR EUR1.690,00, SEGUN SOLICITUD VRE-DGRM-CS-172/2018. EQUIVALENTES 1.943,15 USD LIB. 00099021001 TGN-RECURSOS ORDINARIOS-DOLARES AMERICANOS (5970) POR DIFERENCIAL CAMBIARIO</t>
  </si>
  <si>
    <t>TRANSFERENCIA DE FONDOS AL EXTERIOR A SOLICITUD DE TESORO GENERAL DE LA NACION SEGUN SOLICITUD 6169 REF: REF. UNFCCC, CORE BUDGET, PAGO AL CONVENIO MARCO DE LAS NACIONES UNIDAS PARA EL CAMBIO CLIMATICO (CCC), POR CONCEPTO DE MEMBRESIA POR EUR3.822,00, SEGUN SOLICITUD VRE-DGRM-CS-171/2018. EQUIVALENT LIB. 00099021001 TGN-RECURSOS ORDINARIOS-DOLARES AMERICANOS (5970) POR DIFERENCIAL CAMBIARIO</t>
  </si>
  <si>
    <t>TRANSFERENCIA DE FONDOS AL EXTERIOR A SOLICITUD DE TESORO GENERAL DE LA NACION SEGUN SOLICITUD 6176 REF: REF. UNFCCC, KP BUDGET, PAGO AL PROTOCOLO DE KYOTO (PK-CCC), POR CONCEPTO DE MEMBRESIA POR EUR2.384,00, SEGUN SOLICITUD VRE-DGRM-CS-198/2018. EQUIVALENTES 2.741,11 USD LIB. 00099021001 TGN-RECURSOS ORDINARIOS-DOLARES AMERICANOS (5970) POR DIFERENCIAL CAMBIARIO</t>
  </si>
  <si>
    <t>TRANSFERENCIA DE FONDOS AL EXTERIOR A SOLICITUD DE TESORO GENERAL DE LA NACION SEGUN SOLICITUD 6168 REF: REF. 40MSL BOL, PAGO A LA CONVENCION SOBRE LA CONSERVACION DE LAS ESPECIES MIGRATORIAS DE ANIMALES SILVESTRES (CMS), POR CONCEPTO DE MEMBRESIA POR EUR535,00, SEGUN SOLICITUD VRE-DGRM-CS-184/2018. LIB. 00099021001 TGN-RECURSOS ORDINARIOS-DOLARES AMERICANOS (5970) POR DIFERENCIAL CAMBIARIO</t>
  </si>
  <si>
    <t>TRANSFERENCIA DE FONDOS AL EXTERIOR A SOLICITUD DE TESORO GENERAL DE LA NACION SEGUN SOLICITUD 6175 REF: PAGO A LA ORGANIZACION MUNDIAL DE SANIDAD ANIMAL (OIE), POR CONCEPTO DE MEMBRESIA POR EUR20.553,00, SEGUN SOLICITUD VRE-DGRM-CS-189/2018. EQUIVALENTES 23.631,76 USD LIB. 00099021001 TGN-RECURSOS ORDINARIOS-DOLARES AMERICANOS (5970) POR DIFERENCIAL CAMBIARIO</t>
  </si>
  <si>
    <t>COBRO COSTOS DE PAPELERIA POR REGULARIZACION DE TRANSFERENCIA DEL EXTERIOR POR ORDEN DE SKY LEASE I INC. LIB. 00512012001 AASANA CENTRAL-OFICINA NACIONAL</t>
  </si>
  <si>
    <t>TRANSFERENCIA RECIBIDA DEL EXTERIOR SEGÚN MENSAJES SWIFT Nos. 14519-14510 (REM.EXT.) DE FECHA 11-10-2018 POR DESEMBOLSO DE BID PRÉSTAMO 3536/BL-BO REQ 00012 BO OPS0201845850A LIBRETA N° 00047347001 MDRYT-IPD-SA CRIAR II, CONTRATO DE PRESTAMO 3536 BL/BO DOLARES</t>
  </si>
  <si>
    <t>TRANSFERENCIA RECIBIDA DEL EXTERIOR SEGÚN MENSAJES SWIFT Nos. 14519-14510 (REM.EXT.) DE FECHA 11-10-2018 POR DESEMBOLSO DE BID PRÉSTAMO 3536/BL-BO REQ 00012 BO OPS0201845850A LIBRETA N° 00047347001 MDRYT-IPD-SA CRIAR II, CONTRATO DE PRESTAMO 3536 BL/BO DOLARES REF.: UTILES DE ESCRITORIO</t>
  </si>
  <si>
    <t>AJUSTE COMPLEMENTARIO POR REVALORIZACION SALDOS DE ACTIVOS DE RESERVA Y OBLIGACIONES MONEDA EXTRANJERA (DOLARES) Saldo MO = -721316206.70 ;Bs/Mo: 6.86000000000 ;Saldo Bs: -4948229177.95</t>
  </si>
  <si>
    <t>TRANSFERENCIA RECIBIDA DEL EXTERIOR SEGÚN MENSAJES SWIFT Nos. 14561-14559 (REM.EXT.) DE FECHA 12-10-2018 POR DESEMBOLSO DE IDA PRÉSTAMO TF-16083 4 FPS LIBRETA N° 00287104318 FPS-U$-PPCR AIF TF016083</t>
  </si>
  <si>
    <t>COBRO COSTOS DE PAPELERIA SEGUN TRANSFERENCIA DEL EXTERIOR POR ORDEN DE LINEA AEREA CARGUERA S.A. REF.: YKYC40/08/2018 LIB. 00512012001 AASANA CENTRAL-OFICINA NACIONAL</t>
  </si>
  <si>
    <t>COBRO COSTOS DE PAPELERIA SEGUN TRANSFERENCIA DEL EXTERIOR POR ORDEN DE LAN CHILE CARGO S.A. REF.: YKYC30/02/2018 LIB. 00512012001 AASANA CENTRAL-OFICINA NACIONAL</t>
  </si>
  <si>
    <t>COBRO COSTOS DE PAPELERIA SEGUN TRANSFERENCIA DEL EXTERIOR POR ORDEN DE LAN ARGENTINA-AERO2000 SA REF.: INV FRA YKYC 36 08 2018 LIB. 00512012001 AASANA CENTRAL-OFICINA NACIONAL</t>
  </si>
  <si>
    <t>TRANSFERENCIA DE FONDOS AL EXTERIOR A SOLICITUD DE TESORO GENERAL DE LA NACION SEGUN SOLICITUD 6178 REF: PAGO A LA ORGANIZACION METEOROLOGICA MUNDIAL (OMM), POR CONCEPTO DE MEMBRESIA POR CHF18.000,00, SEGUN SOLICITUD VRE-DGRM-CS-205/2018. EQUIVALENTES 18.436,96 USD LIB. 00099021001 TGN-RECURSOS ORDINARIOS-DOLARES AMERICANOS (5970) POR DIFERENCIAL CAMBIARIO</t>
  </si>
  <si>
    <t>TRANSFERENCIA DE FONDOS AL EXTERIOR A SOLICITUD DE TESORO GENERAL DE LA NACION SEGUN SOLICITUD 6177 REF: REF. PAGO POR CONTRIBUCIONES-BOLIVIA, PAGO A LA ORGANIZACION MUNDIAL DE LA PROPIEDAD INTELECTUAL (OMPI), POR CONCEPTO DE MEMBRESIA POR CHF2.849,00, SEGUN SOLICITUD VRE-DGRM-CS-195/2018. EQUIVALEN LIB. 00099021001 TGN-RECURSOS ORDINARIOS-DOLARES AMERICANOS (5970) POR DIFERENCIAL CAMBIARIO</t>
  </si>
  <si>
    <t>TRANSFERENCIA DE FONDOS AL EXTERIOR A SOLICITUD DE TESORO GENERAL DE LA NACION SEGUN SOLICITUD 6179 REF: REF. CNTRU00000979, PAGO A LA UNION INTERNACIONAL PARA LA PROTECCION DE LAS OBTENCIONES VEGETALES (UPOV), POR CONCEPTO DE MEMBRESIA POR CHF10.728,00, SEGUN SOLICITUD VRE-DGRM-CS-199/2018. EQUIVAL LIB. 00099021001 TGN-RECURSOS ORDINARIOS-DOLARES AMERICANOS (5970) POR DIFERENCIAL CAMBIARIO</t>
  </si>
  <si>
    <t>'COBRO DE UTILES DE ESCRITORIO POR´||REGISTRO DE LA TRANSF. DE FONDOS DEL EXTERIOR POR USD 980,38 DEL 11/10/2018 EN COMPLEMENTO AL COMPROBANTE S-0935515 DE LA FECHA. LIBRETA 00512012001 AASANA CENTRAL-OFICINA NACIONAL</t>
  </si>
  <si>
    <t>AJUSTE COMPLEMENTARIO POR REVALORIZACION SALDOS DE ACTIVOS DE RESERVA Y OBLIGACIONES MONEDA EXTRANJERA (DOLARES) Saldo MO = -724168788.07 ;Bs/Mo: 6.86000000000 ;Saldo Bs: -4967797886.18</t>
  </si>
  <si>
    <t>TRANSFERENCIA RECIBIDA DEL EXTERIOR SEGÚN MENSAJES SWIFT Nos. 14820-14817 (REM.EXT.) DE FECHA 16-10-2018 POR DESEMBOLSO DE CAF PRÉSTAMO CFA009344 PROG.MAS INV.P/ RIEGO FASE IV LIBRETA N° 00287104316 FPS-USD-MIAGUA CAF FASE IV</t>
  </si>
  <si>
    <t>TRANSFERENCIA RECIBIDA DEL EXTERIOR SEGÚN MENSAJES SWIFT Nos. 14821-14818 (REM.EXT.) DE FECHA 16-10-2018 POR DESEMBOLSO DE CAF PRÉSTAMO CFA009344 PROG.MAS INV.P/ RIEGO FASE IV LIBRETA N° 00086077002 MMAYA-USD PROGRAMA MIAGUA FASE IV NRO. 9344</t>
  </si>
  <si>
    <t>TRANSFERENCIA RECIBIDA DEL EXTERIOR SEGÚN MENSAJES SWIFT Nos. 14821-14818 (REM.EXT.) DE FECHA 16-10-2018 POR DESEMBOLSO DE CAF PRÉSTAMO CFA009344 PROG.MAS INV.P/ RIEGO FASE IV LIBRETA N° 00086077002 MMAYA-USD PROGRAMA MIAGUA FASE IV NRO. 9344 REF.: UTILES DE ESCRITORIO</t>
  </si>
  <si>
    <t>AJUSTE COMPLEMENTARIO POR REVALORIZACION SALDOS DE ACTIVOS DE RESERVA Y OBLIGACIONES MONEDA EXTRANJERA (DOLARES) Saldo MO = -717171703.39 ;Bs/Mo: 6.86000000000 ;Saldo Bs: -4919797885.25</t>
  </si>
  <si>
    <t>COBRO COSTOS DE PAPELERIA SEGUN TRANSFERENCIA DEL EXTERIOR POR ORDEN DE EMES AIR S.A. LIB. 00512012001 AASANA CENTRAL-OFICINA NACIONAL</t>
  </si>
  <si>
    <t>COBRO COSTOS DE PAPELERIA SEGUN TRANSFERENCIA DEL EXTERIOR POR ORDEN DE UNIVERSAL WEATHER + AVIATION INC. LIB. 00512012001 AASANA CENTRAL-OFICINA NACIONAL</t>
  </si>
  <si>
    <t>AJUSTE COMPLEMENTARIO POR REVALORIZACION SALDOS DE ACTIVOS DE RESERVA Y OBLIGACIONES MONEDA EXTRANJERA (DOLARES) Saldo MO = -743237578.74 ;Bs/Mo: 6.86000000000 ;Saldo Bs: -5098609790.14</t>
  </si>
  <si>
    <t>COBRO COSTOS DE PAPELERIA SEGUN TRANSFERENCIA DEL EXTERIOR POR ORDEN DE ATLAS AIR INC. REF.: YKYC11/08/2018 LIB. 00512012001 AASANA CENTRAL-OFICINA NACIONAL</t>
  </si>
  <si>
    <t>AJUSTE COMPLEMENTARIO POR REVALORIZACION SALDOS DE ACTIVOS DE RESERVA Y OBLIGACIONES MONEDA EXTRANJERA (DOLARES) Saldo MO = -699526733.23 ;Bs/Mo: 6.86000000000 ;Saldo Bs: -4798753389.94</t>
  </si>
  <si>
    <t>TRANSFERENCIA RECIBIDA DEL EXTERIOR SEGÚN MENSAJES SWIFT Nos. 15082-15093 (REM.EXT.) DE FECHA 19-10-2018 POR DESEMBOLSO DE CAF PRÉSTAMO CFA008417 PROY. HIDROELECTRICO SAN JOSÉ LIBRETA N° 00514017004 ENDE-USD PROY. CONST. CENTRAL HIDROELECT. SAN JOSE - CAF REF.: UTILES DE ESCRITORIO</t>
  </si>
  <si>
    <t>TRANSFERENCIA RECIBIDA DEL EXTERIOR SEGÚN MENSAJES SWIFT Nos. 15094-15083 (REM.EXT.) DE FECHA 19-10-2018 POR DESEMBOLSO DE CAF PRÉSTAMO CFA008417 PROY. HIDROELECTRICO SAN JOSÉ LIBRETA N° 00514017004 ENDE-USD PROY. CONST. CENTRAL HIDROELECT. SAN JOSE - CAF REF.: UTILES DE ESCRITORIO</t>
  </si>
  <si>
    <t>AJUSTE COMPLEMENTARIO POR REVALORIZACION SALDOS DE ACTIVOS DE RESERVA Y OBLIGACIONES MONEDA EXTRANJERA (DOLARES) Saldo MO = -673795401.56 ;Bs/Mo: 6.86000000000 ;Saldo Bs: -4622236454.67</t>
  </si>
  <si>
    <t>00578012001 DEPOSITO DE EFECTIVO, DEPOSITANTE: BOLIVIANA DE AVIACION, CONCEPTO: REVERSION, CUENTA DE DEPOSITO: CUENTA UNICA DEL TESORO EN DOLARES AMERICANOS</t>
  </si>
  <si>
    <t>||DEVOLUCION DE IMPORTE POR DIFERENCIAL CAMBIARIO EN COMPLEMENTO AL COMPROBANTE S-0936229 DE LA FECHA REF.: TRANSF. DE FDOS. A/F DE THALES AIR SYSTEMS SAS EQUIV. EUR 16.076.664,33 (MENOS COMISIONES POR TRANSFERENCIA) LIB. 00099021001 TGN-RECURSOS ORDINARIOS</t>
  </si>
  <si>
    <t>COBRO COSTOS DE PAPELERIA SEGUN TRANSFERENCIA DEL EXTERIOR POR ORDEN DE ESTELAR LATINOAMERICA CA REF.: YKYC 20/09/2018 (SEP 2018) LIB. 00512012001 AASANA CENTRAL-OFICINA NACIONAL</t>
  </si>
  <si>
    <t>COBRO DE OBLIGACIONES A LA ADM. DE SERVICIOS ADUANEROS Y DE NAVEGACION AEREA - AASANA PRESTAMO ICO 01020033.0 EQUIP. AEROPUERTO J. WILSTERMAN VCTO. 24-10-2018 LIBRETA 00512012001 AASANA CENTRAL-OFICINA NACIONAL REF.: UTILES DE ESCRITORIO.</t>
  </si>
  <si>
    <t>COBRO DE OBLIGACIONES A LA ADM. DE SERVICIOS ADUANEROS Y DE NAVEGACION AEREA - AASANA PRESTAMO ICO 01020033.0 EQUIP. AEROPUERTO J. WILSTERMAN VCTO. 24-10-2018 LIBRETA 00512012001 AASANA CENTRAL-OFICINA NACIONAL</t>
  </si>
  <si>
    <t>COBRO COSTOS DE PAPELERIA SEGUN TRANSFERENCIA DEL EXTERIOR POR ORDEN DE AIR EUROPA LINEAS AEREAS S.A. LIB. 00512012001 AASANA CENTRAL-OFICINA NACIONAL</t>
  </si>
  <si>
    <t>COBRO COSTOS DE PAPELERIA SEGUN TRANSFERENCIA DEL EXTERIOR POR ORDEN DE ATLAS AIR INC. LIB. 00512012001 AASANA CENTRAL-OFICINA NACIONAL</t>
  </si>
  <si>
    <t>'COBRO DE UTILES DE ESCRITORIO POR´||TRANSF. DE FONDOS DEL EXTERIOR A FAVOR DE AASANA EN COMPLEMENTO A COMPROBANTE S-936510 DE LA FECHA. CGO. LIBRETA 00512012001 AASANA CENTRAL - OFICINA NACIONAL</t>
  </si>
  <si>
    <t>'COBRO DE UTILES DE ESCRITORIO POR´||TRANS. DE FDOS. DEL EXTERIOR USD 51.372,06 COMPLEMENTO AL COMPROBANTE S-0936551 DE LA FECHA LIB.00512012001 AASANA CENTRAL - OFICINA NACIONAL (COBRO UTILES DE ESCRITORIO)</t>
  </si>
  <si>
    <t>AJUSTE COMPLEMENTARIO POR REVALORIZACION SALDOS DE ACTIVOS DE RESERVA Y OBLIGACIONES MONEDA EXTRANJERA (DOLARES) Saldo MO = -678095542.23 ;Bs/Mo: 6.86000000000 ;Saldo Bs: -4651735419.73</t>
  </si>
  <si>
    <t>||TRANSFERENCIA DE FONDOS PARA LA "EMPRESA SEDEM (ECEBOL) PLANTA DE CEMENTO EN EL DEPARTAMENTO DE ORURO" (11° DESEMBOLSO), ABONO A LA CUT LIBRETA N° 00132039201. S/G NOTA CITE: BDP/GOP/CART/4485/2018 DEL 23/10/18 LIBRETA N° 00132039201 - SEDEM PLANTA DE CEMENTO EN EL DEPTO. DE ORURO</t>
  </si>
  <si>
    <t>COBRO COSTOS DE PAPELERIA SEGUN TRANSFERENCIA DEL EXTERIOR POR ORDEN DE QATAR AIRWAYS CO LIB. 00512012001 AASANA CENTRAL-OFICINA NACIONAL</t>
  </si>
  <si>
    <t>AJUSTE COMPLEMENTARIO POR REVALORIZACION SALDOS DE ACTIVOS DE RESERVA Y OBLIGACIONES MONEDA EXTRANJERA (DOLARES) Saldo MO = -697263565.46 ;Bs/Mo: 6.86000000000 ;Saldo Bs: -4783228059.04</t>
  </si>
  <si>
    <t>COBRO COSTOS DE PAPELERIA SEGUN TRANSFERENCIA DEL EXTERIOR POR ORDEN DE GESTAIR S.A. (MADRID ESPAÑA) LIB. 00512012001 AASANA CENTRAL-OFICINA NACIONAL</t>
  </si>
  <si>
    <t>COBRO COSTOS DE PAPELERIA SEGUN TRANSFERENCIA DEL EXTERIOR POR ORDEN DE TAM LINHAS AEREAS S/A (BRASIL) LIB. 00512012001 AASANA CENTRAL-OFICINA NACIONAL</t>
  </si>
  <si>
    <t>COBRO COSTOS DE PAPELERIA SEGUN TRANSFERENCIA DEL EXTERIOR POR ORDEN DE ABSA AEROLINHAS BRASILEIRAS S.A. REF.: YKYC 2/09/2018 LIB. 00512012001 AASANA CENTRAL-OFICINA NACIONAL</t>
  </si>
  <si>
    <t>COBRO COSTOS DE PAPELERIA SEGUN TRANSFERENCIA DEL EXTERIOR POR ORDEN DE DIRECCION GENERAL DE AVIACION CIVIL (SALTA ARGENTINA) REF.: INVOICE YKYC 17/09/2018 LIB. 00512012001 AASANA CENTRAL-OFICINA NACIONAL</t>
  </si>
  <si>
    <t>COBRO COSTOS DE PAPELERIA SEGUN TRANSFERENCIA DEL EXTERIOR POR ORDEN DE CARGOLUX AIRLINES INT. SA LIB. 00512012001 AASANA CENTRAL-OFICINA NACIONAL</t>
  </si>
  <si>
    <t>||REGISTRO COBRO COMISION AVISO CARTA DE CREDITO STANDBY BS220.-Y EMISION COMP.CONTABLE BS50.-REF.:6252340100217510 (BCB:SB-R-2018-21) A/F ECEBOL,S/G NOTA SEDEM/GAF/2018-0301,26/10/18. LIB.00132039201 SEDEM-ECEBOL-FINPRO REF.:COMISIONES AVISO SBLC 6252340100217510</t>
  </si>
  <si>
    <t>||COBRO GASTOS DE COMUNICACION BS220.- Y EMISION DE COMPROBANTE CONTABLE BS50.- NOTIFICACION CARTA DE CREDITO STANDBY 6252340100018563 (BCB: SB-R-2018-22) A/F DE ECEBOL POR CUENTA DE THYSSENKRUPP LIB. 00132039201 SEDEM-ECEBOL-FINPRO REF.: NOTIFICACION EMISION LCSB 6252340100018563</t>
  </si>
  <si>
    <t>||REGULARIZACION DE NUESTRO COMPROBANTE S-935914 DEL 19-10-2018 POR COBRO DE COMISIONES EFECTUADO POR EL MUFG BANK LTD. POR EL DESEMBOLSO DEL PRESTAMO JICA BV-P5 SEGUN NOTA MEFP/VTCP/DGCP/UODP-984/2018 DE LA FECHA LIB. N° 00099021001 TGN - RECURSOS ORDINARIOS - DOLARES AMERICANOS (5970)</t>
  </si>
  <si>
    <t>COBRO COSTOS DE PAPELERIA POR REGULARIZACION DE TRANSFERENCIA DEL EXTERIOR POR ORDEN DE LAN ARGENTINA-AERO2000 SA REF.: YKYC 26 09 2018 LIB. 00512012001 AASANA CENTRAL-OFICINA NACIONAL</t>
  </si>
  <si>
    <t>AJUSTE COMPLEMENTARIO POR REVALORIZACION SALDOS DE ACTIVOS DE RESERVA Y OBLIGACIONES MONEDA EXTRANJERA (DOLARES) Saldo MO = -693565706.47 ;Bs/Mo: 6.86000000000 ;Saldo Bs: -4757860746.37</t>
  </si>
  <si>
    <t>TRANSFERENCIA RECIBIDA DEL EXTERIOR SEGÚN MENSAJES SWIFT Nos. 15735-15739 (REM.EXT.) DE FECHA 31-10-2018 POR DESEMBOLSO DE FONPLATA PRÉSTAMO BOL 30/2017 DESEMB. NRO. 13 y 14 LIBRETA N° 00287104320 FPS-USD-BOL 30 - PIU - 180</t>
  </si>
  <si>
    <t>A:00099021001 TRANSFERENCIA DE RECURSOS A SOLICITUD DEL ORGANO JUDICIAL S/G NOTA CITE: UNID./NAL./FINANZAS/DAF-OJ N°969/2018, CORRESPONDIENTE A RESTITUCIÓN DE PROCESOS JUDICIALES A DIFERENTES ENTIDADES. HR. 6-32059-R.</t>
  </si>
  <si>
    <t>00046057006 DEPOSITO DE EFECTIVO, DEPOSITANTE: JOSE JUAN MIRANDA BLANCO, CONCEPTO: DEVOLUCION DE IMPUESTOS NO RETENIDOS, CUENTA DE DEPOSITO: CUENTA UNICA DEL TESORO EN DOLARES AMERICANOS</t>
  </si>
  <si>
    <t>00046057006 DEPOSITO DE EFECTIVO, DEPOSITANTE: ASIER PINILLOS ESPARZA, CONCEPTO: DEVOLUCION DE IMPUESTOS NO RETENIDOS, CUENTA DE DEPOSITO: CUENTA UNICA DEL TESORO EN DOLARES AMERICANOS</t>
  </si>
  <si>
    <t>COBRO COSTOS DE PAPELERIA SEGUN TRANSFERENCIA DEL EXTERIOR POR ORDEN DE LAN PERU S.A. REF.: YKYC 27/09/2018 YKYC 38/08/2018 LIB. 00512012001 AASANA CENTRAL-OFICINA NACIONAL</t>
  </si>
  <si>
    <t>AJUSTE COMPLEMENTARIO POR REVALORIZACION SALDOS DE ACTIVOS DE RESERVA Y OBLIGACIONES MONEDA EXTRANJERA (DOLARES) Saldo MO = -686864449.62 ;Bs/Mo: 6.86000000000 ;Saldo Bs: -4711890124.41</t>
  </si>
  <si>
    <t>Impuesto Directo A Los Hidrocarburos</t>
  </si>
  <si>
    <t>00287104320</t>
  </si>
  <si>
    <t>De: 00099018038 A:00253018008 DESEMBOLSO UAP/033/2018-CIF/UAP/ESP/1277/2016 A SOLICITUD DEL MINISTERIO DE PLANIFICACIÓN DEL DESARROLLO S/G NOTA CITE: MPD/VIPFE/DGGFE/UAP-NE 2072/2018 HR. 6-27183-R.</t>
  </si>
  <si>
    <t>De: 00099014102 A:00290014101 DEVOLUCIÓN DE RECUPERACIONES POR RECLAMOS DE ACREEDORES A FAVOR DEL SIN, GESTIONES 2007 Y 2008 S/G SOLICITUD CITE: SIN/GAF/DRF/NOT/01160/2018 Y NOTAS CITE: MEFP/VPCF/DGCF/UCCF Nº 948/2018 Y MEFP/VTCP/DGPOT/UAIS</t>
  </si>
  <si>
    <t>De: 00066047004 A:00041017004 TRASPASO DE RECURSOS A SOLICITUD DE MINISTERIO DE PLANIFICACIÓN DEL DESARROLLO S/G CITE: MPD/VIPFE/DGPP/UP-NE 0770/2018, PARA LA SUPERVISION DE EDTP "IMPLEMENTACION PLANTA DE PAPEL KRAFT EN COCHABAMBA" PLANILLA</t>
  </si>
  <si>
    <t>De: 00582012001 A:00599022001 A requerimiento del Servicio de Desarrollo de las Empresas Públicas Productivas con CITE: SEDEM/GAF/2018-0270 y en marco al D.S. No. 3592, que tiene por objeto autorizar la fusión de las Empresas Públicas Produ</t>
  </si>
  <si>
    <t>00582018001</t>
  </si>
  <si>
    <t>De: 00582018001 A:00599028001 A requerimiento del Servicio de Desarrollo de las Empresas Públicas Productivas con CITE: SEDEM/GAF/2018-0270 y en marco al D.S. No. 3592, que tiene por objeto autorizar la fusión de las Empresas Públicas Produ</t>
  </si>
  <si>
    <t>00599028001</t>
  </si>
  <si>
    <t>00132069201</t>
  </si>
  <si>
    <t>De: 00132069201 A:00599049203 A requerimiento del Servicio de Desarrollo de las Empresas Públicas Productivas con CITE: SEDEM/GAF/2018-0270 y en marco al D.S. No. 3592, que tiene por objeto autorizar la fusión de las Empresas Públicas Produ</t>
  </si>
  <si>
    <t>00599049203</t>
  </si>
  <si>
    <t>00132069202</t>
  </si>
  <si>
    <t>De: 00132069202 A:00599049202 A requerimiento del Servicio de Desarrollo de las Empresas Públicas Productivas con CITE: SEDEM/GAF/2018-0270 y en marco al D.S. No. 3592, que tiene por objeto autorizar la fusión de las Empresas Públicas Produ</t>
  </si>
  <si>
    <t>00599049202</t>
  </si>
  <si>
    <t>00132069203</t>
  </si>
  <si>
    <t>De: 00132069203 A:00599049204 A requerimiento del Servicio de Desarrollo de las Empresas Públicas Productivas con CITE: SEDEM/GAF/2018-0270 y en marco al D.S. No. 3592, que tiene por objeto autorizar la fusión de las Empresas Públicas Produ</t>
  </si>
  <si>
    <t>00599049204</t>
  </si>
  <si>
    <t>00574019201</t>
  </si>
  <si>
    <t>De: 00574019201 A:00599039203 A requerimiento del Servicio de Desarrollo de las Empresas Públicas Productivas con CITE: SEDEM/GAF/2018-0270 y en marco al D.S. No. 3592, que tiene por objeto autorizar la fusión de las Empresas Públicas Produ</t>
  </si>
  <si>
    <t>00599039203</t>
  </si>
  <si>
    <t>00574012001</t>
  </si>
  <si>
    <t>De: 00574012001 A:00599032004 A requerimiento del Servicio de Desarrollo de las Empresas Públicas Productivas con CITE: SEDEM/GAF/2018-0270 y en marco al D.S. No. 3592, que tiene por objeto autorizar la fusión de las Empresas Públicas Produ</t>
  </si>
  <si>
    <t>00599032004</t>
  </si>
  <si>
    <t>De: 00066047002 A:00081017008 TRANSFERENCIA A SOLICITUD DEL MINISTERIO DE PLANIFICACIÓN DEL DESARROLLO S/G NOTA CITE:MPD/VIPFE/DGPP/UP-NE 0813/2018 PARA EL ESTUDIO "CONSTRUCCIÓN DE LA CIUDADELA JUDICIAL" EN EL MARCO DEL CONTRATO DE PRÉSTAMO</t>
  </si>
  <si>
    <t>00081017008</t>
  </si>
  <si>
    <t>De: 00066047001 A:00099021001 TRASPASO A SOL. DE LA DGCP MEDIANTE NOTA CITE: MEFP/VTCP/DGCP/UODP-925/2018 Y NOTA DEL MINISTERIO DE PLANIFICACIÓN DEL DESARROLLO CITE:MPD/VIPFE/DGPP/UP-NE 0784/2018, EN CUMPLIMIENTO A LO ESTABLECIDO EN LA DIS</t>
  </si>
  <si>
    <t>00070047001</t>
  </si>
  <si>
    <t>De: 00070047001 A:00066117002 TRASPASO ENTRE LIBRETAS A SOLICITUD DEL MINISTERIO DE TRABAJO MEDIANTE NOTA CITE: MTEPS/DGAA/439/2018, EN EL MARCO DEL DECRETO SUPREMO N°3233 DE 28/06/2017, DONDE AUTORIZA EL TRASPASO DE RECURSOS DEL MINISTERI</t>
  </si>
  <si>
    <t>00066117002</t>
  </si>
  <si>
    <t>De: 00066047002 A:00081017007 A requerimiento del Ministerio de Planificación del Desarrollo, con nota CITE: MPD/VIPFE/DGPP/UP-NE 0828/2018, en la cual solicita el Desembolso de Recursos - Certificado de Pago No. 3 Supervisión a la Elaborac</t>
  </si>
  <si>
    <t>De: 00099021001 A:00081011108 Transferencia que efectuamos a solicitud del Ministerio de Obras Públicas, Servicios y Vivienda mediante nota CITE: MOPSV/DGAA/No 770/2018 y en virtud a la nota interna CITE: MEFP/VPCF/DGCF/UCCF No 1048/2018 H.</t>
  </si>
  <si>
    <t>00132062002</t>
  </si>
  <si>
    <t>De: 00132062002 A:00599042001 TRASPASO DE RECURSOS A SOLICITUD DEL SEDEM SG NOTA CITE: SEDEM/GAF/2018-0293, EN EL MARCO DEL D.S. N°3592, HR 6-32123-R.</t>
  </si>
  <si>
    <r>
      <rPr>
        <b/>
        <u/>
        <sz val="10"/>
        <rFont val="Arial"/>
        <family val="2"/>
      </rPr>
      <t>NOTA IMPORTANTE</t>
    </r>
    <r>
      <rPr>
        <sz val="10"/>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 Por lo que se solicita revisar los anexos publicados en el portal de comunicados SIGEP y evaluar las operaciones a ser regularizadas por la entidad. Concluidos los registros debe comunicar mediante nota Oficial a la Dirección General de Contabilidad Fiscal – DGCF para su respectiva conciliación.</t>
    </r>
  </si>
  <si>
    <r>
      <t xml:space="preserve">Estas operaciones deben ser registradas en el SIGEP hasta el </t>
    </r>
    <r>
      <rPr>
        <b/>
        <u/>
        <sz val="10"/>
        <rFont val="Arial"/>
        <family val="2"/>
      </rPr>
      <t xml:space="preserve">21 del presente mes </t>
    </r>
    <r>
      <rPr>
        <sz val="10"/>
        <rFont val="Arial"/>
        <family val="2"/>
      </rPr>
      <t>a efectos de evitar las sanciones previstas en normativa vigente, coordinando para el efecto con la Dirección General de Contabilidad Fiscal, en oficinas del piso 8vo del Edificio del Ministerio de Economía y Finanzas Públicas ubicado en la Av. Mariscal Santa Cruz, Esq. Loayza</t>
    </r>
  </si>
  <si>
    <r>
      <t xml:space="preserve">* </t>
    </r>
    <r>
      <rPr>
        <sz val="9"/>
        <rFont val="Calibri"/>
        <family val="2"/>
        <scheme val="minor"/>
      </rPr>
      <t>Estos recursos serán reconocidos a favor del Tesoro General de la Nación en cumplimiento al Decreto Supremo No. 3679</t>
    </r>
  </si>
  <si>
    <t>(*)  Para conocer el detalle de cada codigo se debe ingresar al PORTAL de la página del SIGEP.</t>
  </si>
  <si>
    <t>(**) Los importes correspondientes a operaciones CUT Dolares, se expresan en Moneda Nacional.</t>
  </si>
  <si>
    <t>Nº Correlativo: 12</t>
  </si>
  <si>
    <t>O16783450002</t>
  </si>
  <si>
    <t>O16783570002</t>
  </si>
  <si>
    <t>O16783670002</t>
  </si>
  <si>
    <t>O16783680002</t>
  </si>
  <si>
    <t>O16783690002</t>
  </si>
  <si>
    <t>O16783710002</t>
  </si>
  <si>
    <t>O16783370002</t>
  </si>
  <si>
    <t>O16783250002</t>
  </si>
  <si>
    <t>O16783160002</t>
  </si>
  <si>
    <t>O16783080002</t>
  </si>
  <si>
    <t>O16782800002</t>
  </si>
  <si>
    <t>O16782790002</t>
  </si>
  <si>
    <t>O16784240002</t>
  </si>
  <si>
    <t>O16784230002</t>
  </si>
  <si>
    <t>O16784190002</t>
  </si>
  <si>
    <t>O16784010002</t>
  </si>
  <si>
    <t>O16783940002</t>
  </si>
  <si>
    <t>O16783810002</t>
  </si>
  <si>
    <t>O16783800002</t>
  </si>
  <si>
    <t>O16783790002</t>
  </si>
  <si>
    <t>O16783780002</t>
  </si>
  <si>
    <t>O16783770002</t>
  </si>
  <si>
    <t>O16783760002</t>
  </si>
  <si>
    <t>O16783750002</t>
  </si>
  <si>
    <t>O16783720002</t>
  </si>
  <si>
    <t>B16783000002</t>
  </si>
  <si>
    <t>B16782980002</t>
  </si>
  <si>
    <t>B16782950002</t>
  </si>
  <si>
    <t>B16782720002</t>
  </si>
  <si>
    <t>B16782680002</t>
  </si>
  <si>
    <t>B16782670002</t>
  </si>
  <si>
    <t>B16782660002</t>
  </si>
  <si>
    <t>B16782640002</t>
  </si>
  <si>
    <t>B16782460002</t>
  </si>
  <si>
    <t>B16782080002</t>
  </si>
  <si>
    <t>O16782530002</t>
  </si>
  <si>
    <t>O16782510002</t>
  </si>
  <si>
    <t>O16782430002</t>
  </si>
  <si>
    <t>O16782400002</t>
  </si>
  <si>
    <t>O16782340002</t>
  </si>
  <si>
    <t>O16782260002</t>
  </si>
  <si>
    <t>O16782250002</t>
  </si>
  <si>
    <t>O16782090002</t>
  </si>
  <si>
    <t>Q10415180002</t>
  </si>
  <si>
    <t>Q10415190002</t>
  </si>
  <si>
    <t>G08778140003</t>
  </si>
  <si>
    <t>S09374850003</t>
  </si>
  <si>
    <t>S09374850001</t>
  </si>
  <si>
    <t>F0000267</t>
  </si>
  <si>
    <t>G08781440004</t>
  </si>
  <si>
    <t>G08781440005</t>
  </si>
  <si>
    <t>G08782390004</t>
  </si>
  <si>
    <t>G08782400003</t>
  </si>
  <si>
    <t>S09375320004</t>
  </si>
  <si>
    <t>S09375310004</t>
  </si>
  <si>
    <t>G08782410003</t>
  </si>
  <si>
    <t>G08782440004</t>
  </si>
  <si>
    <t>G08782450004</t>
  </si>
  <si>
    <t>G08782460003</t>
  </si>
  <si>
    <t>G08782470004</t>
  </si>
  <si>
    <t>G08782480004</t>
  </si>
  <si>
    <t>G08782490004</t>
  </si>
  <si>
    <t>G08783530001</t>
  </si>
  <si>
    <t>S09375280003</t>
  </si>
  <si>
    <t>S09375360001</t>
  </si>
  <si>
    <t>O16786310002</t>
  </si>
  <si>
    <t>O16786290002</t>
  </si>
  <si>
    <t>O16786270002</t>
  </si>
  <si>
    <t>O16786240002</t>
  </si>
  <si>
    <t>O16786000002</t>
  </si>
  <si>
    <t>O16785740002</t>
  </si>
  <si>
    <t>O16785700002</t>
  </si>
  <si>
    <t>O16786350002</t>
  </si>
  <si>
    <t>O16786380002</t>
  </si>
  <si>
    <t>O16786410002</t>
  </si>
  <si>
    <t>O16786460002</t>
  </si>
  <si>
    <t>O16786470002</t>
  </si>
  <si>
    <t>O16786550002</t>
  </si>
  <si>
    <t>O16786570002</t>
  </si>
  <si>
    <t>O16786580002</t>
  </si>
  <si>
    <t>O16786760002</t>
  </si>
  <si>
    <t>O16786800002</t>
  </si>
  <si>
    <t>O16785460002</t>
  </si>
  <si>
    <t>O16785470002</t>
  </si>
  <si>
    <t>O16785580002</t>
  </si>
  <si>
    <t>O16788340002</t>
  </si>
  <si>
    <t>O16788480002</t>
  </si>
  <si>
    <t>O16788880002</t>
  </si>
  <si>
    <t>O16788930002</t>
  </si>
  <si>
    <t>O16789050002</t>
  </si>
  <si>
    <t>O16789150002</t>
  </si>
  <si>
    <t>O16789500002</t>
  </si>
  <si>
    <t>O16789520002</t>
  </si>
  <si>
    <t>O16786880002</t>
  </si>
  <si>
    <t>O16787110002</t>
  </si>
  <si>
    <t>O16787180002</t>
  </si>
  <si>
    <t>O16787220002</t>
  </si>
  <si>
    <t>O16787290002</t>
  </si>
  <si>
    <t>O16787340002</t>
  </si>
  <si>
    <t>O16787400002</t>
  </si>
  <si>
    <t>O16787440002</t>
  </si>
  <si>
    <t>O16787670002</t>
  </si>
  <si>
    <t>O16787720002</t>
  </si>
  <si>
    <t>O16787730002</t>
  </si>
  <si>
    <t>O16788020002</t>
  </si>
  <si>
    <t>O16788050002</t>
  </si>
  <si>
    <t>O16788120002</t>
  </si>
  <si>
    <t>O16788130002</t>
  </si>
  <si>
    <t>O16788190002</t>
  </si>
  <si>
    <t>O16788310002</t>
  </si>
  <si>
    <t>O16788320002</t>
  </si>
  <si>
    <t>B16786940002</t>
  </si>
  <si>
    <t>B16786970002</t>
  </si>
  <si>
    <t>B16787120002</t>
  </si>
  <si>
    <t>B16787150002</t>
  </si>
  <si>
    <t>B16787240002</t>
  </si>
  <si>
    <t>B16787320002</t>
  </si>
  <si>
    <t>B16787330002</t>
  </si>
  <si>
    <t>B16785490002</t>
  </si>
  <si>
    <t>B16785500002</t>
  </si>
  <si>
    <t>B16785860002</t>
  </si>
  <si>
    <t>B16785920002</t>
  </si>
  <si>
    <t>B16785940002</t>
  </si>
  <si>
    <t>B16785960002</t>
  </si>
  <si>
    <t>B16785980002</t>
  </si>
  <si>
    <t>B16786040002</t>
  </si>
  <si>
    <t>B16786140002</t>
  </si>
  <si>
    <t>B16786180002</t>
  </si>
  <si>
    <t>B16786450002</t>
  </si>
  <si>
    <t>F0000268</t>
  </si>
  <si>
    <t>Q10420610002</t>
  </si>
  <si>
    <t>G08792380003</t>
  </si>
  <si>
    <t>J03474450002</t>
  </si>
  <si>
    <t>J03474440002</t>
  </si>
  <si>
    <t>J03474430002</t>
  </si>
  <si>
    <t>J03474420002</t>
  </si>
  <si>
    <t>F0000269</t>
  </si>
  <si>
    <t>G08795580003</t>
  </si>
  <si>
    <t>G08795600004</t>
  </si>
  <si>
    <t>G08795610004</t>
  </si>
  <si>
    <t>G08795620004</t>
  </si>
  <si>
    <t>G08795630004</t>
  </si>
  <si>
    <t>S09375720001</t>
  </si>
  <si>
    <t>G08795690002</t>
  </si>
  <si>
    <t>G08795750002</t>
  </si>
  <si>
    <t>G08795910002</t>
  </si>
  <si>
    <t>G08795700001</t>
  </si>
  <si>
    <t>S09375800001</t>
  </si>
  <si>
    <t>G08795740001</t>
  </si>
  <si>
    <t>G08795760001</t>
  </si>
  <si>
    <t>G08795780001</t>
  </si>
  <si>
    <t>G08795820001</t>
  </si>
  <si>
    <t>G08795840001</t>
  </si>
  <si>
    <t>G08795880001</t>
  </si>
  <si>
    <t>G08795920001</t>
  </si>
  <si>
    <t>G08797220001</t>
  </si>
  <si>
    <t>S09375600001</t>
  </si>
  <si>
    <t>S09375770003</t>
  </si>
  <si>
    <t>G08795720001</t>
  </si>
  <si>
    <t>S09376120001</t>
  </si>
  <si>
    <t>G08798880001</t>
  </si>
  <si>
    <t>G08798860001</t>
  </si>
  <si>
    <t>G08798780001</t>
  </si>
  <si>
    <t>S09376230003</t>
  </si>
  <si>
    <t>O16793250002</t>
  </si>
  <si>
    <t>O16793230002</t>
  </si>
  <si>
    <t>O16793200002</t>
  </si>
  <si>
    <t>O16792970002</t>
  </si>
  <si>
    <t>O16792930002</t>
  </si>
  <si>
    <t>O16792920002</t>
  </si>
  <si>
    <t>O16792910002</t>
  </si>
  <si>
    <t>O16792900002</t>
  </si>
  <si>
    <t>O16792890002</t>
  </si>
  <si>
    <t>O16793340002</t>
  </si>
  <si>
    <t>O16793490002</t>
  </si>
  <si>
    <t>O16793710002</t>
  </si>
  <si>
    <t>O16791900002</t>
  </si>
  <si>
    <t>O16791940002</t>
  </si>
  <si>
    <t>O16792080002</t>
  </si>
  <si>
    <t>O16792160002</t>
  </si>
  <si>
    <t>O16792240002</t>
  </si>
  <si>
    <t>O16792600002</t>
  </si>
  <si>
    <t>O16792610002</t>
  </si>
  <si>
    <t>O16792740002</t>
  </si>
  <si>
    <t>O16792790002</t>
  </si>
  <si>
    <t>O16792870002</t>
  </si>
  <si>
    <t>O16792880002</t>
  </si>
  <si>
    <t>O16793730002</t>
  </si>
  <si>
    <t>O16793740002</t>
  </si>
  <si>
    <t>O16793750002</t>
  </si>
  <si>
    <t>O16793770002</t>
  </si>
  <si>
    <t>O16793780002</t>
  </si>
  <si>
    <t>O16793800002</t>
  </si>
  <si>
    <t>O16793810002</t>
  </si>
  <si>
    <t>O16793820002</t>
  </si>
  <si>
    <t>O16793840002</t>
  </si>
  <si>
    <t>O16793850002</t>
  </si>
  <si>
    <t>O16793870002</t>
  </si>
  <si>
    <t>O16793940002</t>
  </si>
  <si>
    <t>O16794030002</t>
  </si>
  <si>
    <t>O16794040002</t>
  </si>
  <si>
    <t>O16794050002</t>
  </si>
  <si>
    <t>O16794070002</t>
  </si>
  <si>
    <t>O16794080002</t>
  </si>
  <si>
    <t>O16794090002</t>
  </si>
  <si>
    <t>O16794130002</t>
  </si>
  <si>
    <t>O16794400002</t>
  </si>
  <si>
    <t>O16794500002</t>
  </si>
  <si>
    <t>B16792440002</t>
  </si>
  <si>
    <t>B16791440002</t>
  </si>
  <si>
    <t>B16791550002</t>
  </si>
  <si>
    <t>B16791580002</t>
  </si>
  <si>
    <t>B16791600002</t>
  </si>
  <si>
    <t>B16791610002</t>
  </si>
  <si>
    <t>B16791630002</t>
  </si>
  <si>
    <t>B16791640002</t>
  </si>
  <si>
    <t>B16791690002</t>
  </si>
  <si>
    <t>B16791830002</t>
  </si>
  <si>
    <t>B16791920002</t>
  </si>
  <si>
    <t>B16792300002</t>
  </si>
  <si>
    <t>B16792320002</t>
  </si>
  <si>
    <t>O16791040002</t>
  </si>
  <si>
    <t>O16791060002</t>
  </si>
  <si>
    <t>O16791230002</t>
  </si>
  <si>
    <t>O16791450002</t>
  </si>
  <si>
    <t>O16791670002</t>
  </si>
  <si>
    <t>O16791790002</t>
  </si>
  <si>
    <t>O16791880002</t>
  </si>
  <si>
    <t>O16791890002</t>
  </si>
  <si>
    <t>Q10429070002</t>
  </si>
  <si>
    <t>J03475190002</t>
  </si>
  <si>
    <t>F0000271</t>
  </si>
  <si>
    <t>G08808610004</t>
  </si>
  <si>
    <t>G08808620004</t>
  </si>
  <si>
    <t>G08808650004</t>
  </si>
  <si>
    <t>G08809810004</t>
  </si>
  <si>
    <t>G08809830004</t>
  </si>
  <si>
    <t>G08809840004</t>
  </si>
  <si>
    <t>G08809870004</t>
  </si>
  <si>
    <t>G08809900004</t>
  </si>
  <si>
    <t>G08809910004</t>
  </si>
  <si>
    <t>G08809920004</t>
  </si>
  <si>
    <t>G08809930004</t>
  </si>
  <si>
    <t>G08809940004</t>
  </si>
  <si>
    <t>G08809950004</t>
  </si>
  <si>
    <t>G08809960004</t>
  </si>
  <si>
    <t>G08809970004</t>
  </si>
  <si>
    <t>G08809980003</t>
  </si>
  <si>
    <t>G08809990003</t>
  </si>
  <si>
    <t>G08810010003</t>
  </si>
  <si>
    <t>G08810020003</t>
  </si>
  <si>
    <t>G08810030003</t>
  </si>
  <si>
    <t>G08810040003</t>
  </si>
  <si>
    <t>G08810050004</t>
  </si>
  <si>
    <t>G08810060004</t>
  </si>
  <si>
    <t>G08810140001</t>
  </si>
  <si>
    <t>G08810180001</t>
  </si>
  <si>
    <t>G08810220001</t>
  </si>
  <si>
    <t>S09376510001</t>
  </si>
  <si>
    <t>G08813260001</t>
  </si>
  <si>
    <t>S09377210003</t>
  </si>
  <si>
    <t>S09377070003</t>
  </si>
  <si>
    <t>S09377090001</t>
  </si>
  <si>
    <t>S09377120001</t>
  </si>
  <si>
    <t>S09377250001</t>
  </si>
  <si>
    <t>S09376940001</t>
  </si>
  <si>
    <t>S09376940004</t>
  </si>
  <si>
    <t>S09377130001</t>
  </si>
  <si>
    <t>S09377130004</t>
  </si>
  <si>
    <t>S09377150001</t>
  </si>
  <si>
    <t>S09377150004</t>
  </si>
  <si>
    <t>S09377170001</t>
  </si>
  <si>
    <t>S09377170004</t>
  </si>
  <si>
    <t>S09377180001</t>
  </si>
  <si>
    <t>S09377180004</t>
  </si>
  <si>
    <t>S09377230001</t>
  </si>
  <si>
    <t>S09377230004</t>
  </si>
  <si>
    <t>S09377250004</t>
  </si>
  <si>
    <t>O16797730002</t>
  </si>
  <si>
    <t>O16797800002</t>
  </si>
  <si>
    <t>O16798140002</t>
  </si>
  <si>
    <t>O16798280002</t>
  </si>
  <si>
    <t>O16798390002</t>
  </si>
  <si>
    <t>O16798420002</t>
  </si>
  <si>
    <t>O16798500002</t>
  </si>
  <si>
    <t>O16798510002</t>
  </si>
  <si>
    <t>O16798550002</t>
  </si>
  <si>
    <t>O16796920002</t>
  </si>
  <si>
    <t>O16796940002</t>
  </si>
  <si>
    <t>O16797000002</t>
  </si>
  <si>
    <t>O16797400002</t>
  </si>
  <si>
    <t>O16797480002</t>
  </si>
  <si>
    <t>O16797530002</t>
  </si>
  <si>
    <t>B16796550002</t>
  </si>
  <si>
    <t>B16796620002</t>
  </si>
  <si>
    <t>B16796640002</t>
  </si>
  <si>
    <t>B16796680002</t>
  </si>
  <si>
    <t>B16796710002</t>
  </si>
  <si>
    <t>B16796890002</t>
  </si>
  <si>
    <t>B16796950002</t>
  </si>
  <si>
    <t>B16795630002</t>
  </si>
  <si>
    <t>B16795900002</t>
  </si>
  <si>
    <t>B16795940002</t>
  </si>
  <si>
    <t>B16795950002</t>
  </si>
  <si>
    <t>B16796420002</t>
  </si>
  <si>
    <t>B16796520002</t>
  </si>
  <si>
    <t>B16796530002</t>
  </si>
  <si>
    <t>O16795750002</t>
  </si>
  <si>
    <t>O16795770002</t>
  </si>
  <si>
    <t>O16796040002</t>
  </si>
  <si>
    <t>O16796370002</t>
  </si>
  <si>
    <t>J03475360002</t>
  </si>
  <si>
    <t>F0000273</t>
  </si>
  <si>
    <t>S09377630001</t>
  </si>
  <si>
    <t>Q10434000002</t>
  </si>
  <si>
    <t>G08822070004</t>
  </si>
  <si>
    <t>G08821970004</t>
  </si>
  <si>
    <t>G08821960004</t>
  </si>
  <si>
    <t>G08821950003</t>
  </si>
  <si>
    <t>G08821940003</t>
  </si>
  <si>
    <t>G08821910004</t>
  </si>
  <si>
    <t>G08821900003</t>
  </si>
  <si>
    <t>G08821890003</t>
  </si>
  <si>
    <t>G08821880004</t>
  </si>
  <si>
    <t>S09377860003</t>
  </si>
  <si>
    <t>S09377850003</t>
  </si>
  <si>
    <t>S09377550003</t>
  </si>
  <si>
    <t>G08822100003</t>
  </si>
  <si>
    <t>G08822120001</t>
  </si>
  <si>
    <t>F0000274</t>
  </si>
  <si>
    <t>J03475750002</t>
  </si>
  <si>
    <t>J03475760002</t>
  </si>
  <si>
    <t>G08825930001</t>
  </si>
  <si>
    <t>G08826100001</t>
  </si>
  <si>
    <t>G08825960001</t>
  </si>
  <si>
    <t>O16801810002</t>
  </si>
  <si>
    <t>O16801800002</t>
  </si>
  <si>
    <t>O16801790002</t>
  </si>
  <si>
    <t>O16801780002</t>
  </si>
  <si>
    <t>O16801770002</t>
  </si>
  <si>
    <t>O16801560002</t>
  </si>
  <si>
    <t>O16801820002</t>
  </si>
  <si>
    <t>O16801830002</t>
  </si>
  <si>
    <t>O16801840002</t>
  </si>
  <si>
    <t>O16801870002</t>
  </si>
  <si>
    <t>O16802000002</t>
  </si>
  <si>
    <t>O16802010002</t>
  </si>
  <si>
    <t>O16802030002</t>
  </si>
  <si>
    <t>O16800900002</t>
  </si>
  <si>
    <t>O16800910002</t>
  </si>
  <si>
    <t>O16801010002</t>
  </si>
  <si>
    <t>O16801020002</t>
  </si>
  <si>
    <t>O16801030002</t>
  </si>
  <si>
    <t>O16801110002</t>
  </si>
  <si>
    <t>O16801130002</t>
  </si>
  <si>
    <t>O16801140002</t>
  </si>
  <si>
    <t>O16801150002</t>
  </si>
  <si>
    <t>O16801160002</t>
  </si>
  <si>
    <t>O16801170002</t>
  </si>
  <si>
    <t>O16801190002</t>
  </si>
  <si>
    <t>O16801200002</t>
  </si>
  <si>
    <t>O16802530002</t>
  </si>
  <si>
    <t>O16802540002</t>
  </si>
  <si>
    <t>O16802550002</t>
  </si>
  <si>
    <t>O16802590002</t>
  </si>
  <si>
    <t>O16802600002</t>
  </si>
  <si>
    <t>O16802620002</t>
  </si>
  <si>
    <t>O16802740002</t>
  </si>
  <si>
    <t>O16802990002</t>
  </si>
  <si>
    <t>O16803010002</t>
  </si>
  <si>
    <t>O16803020002</t>
  </si>
  <si>
    <t>O16802250002</t>
  </si>
  <si>
    <t>O16802280002</t>
  </si>
  <si>
    <t>O16802380002</t>
  </si>
  <si>
    <t>O16802420002</t>
  </si>
  <si>
    <t>O16802430002</t>
  </si>
  <si>
    <t>O16802450002</t>
  </si>
  <si>
    <t>O16802490002</t>
  </si>
  <si>
    <t>O16802500002</t>
  </si>
  <si>
    <t>B16801090002</t>
  </si>
  <si>
    <t>B16801100002</t>
  </si>
  <si>
    <t>B16801280002</t>
  </si>
  <si>
    <t>B16801300002</t>
  </si>
  <si>
    <t>B16801340002</t>
  </si>
  <si>
    <t>B16801360002</t>
  </si>
  <si>
    <t>B16801390002</t>
  </si>
  <si>
    <t>B16800320002</t>
  </si>
  <si>
    <t>B16800370002</t>
  </si>
  <si>
    <t>B16800380002</t>
  </si>
  <si>
    <t>B16800400002</t>
  </si>
  <si>
    <t>B16800430002</t>
  </si>
  <si>
    <t>B16800450002</t>
  </si>
  <si>
    <t>B16800480002</t>
  </si>
  <si>
    <t>B16800500002</t>
  </si>
  <si>
    <t>B16800570002</t>
  </si>
  <si>
    <t>B16800590002</t>
  </si>
  <si>
    <t>B16800680002</t>
  </si>
  <si>
    <t>O16799960002</t>
  </si>
  <si>
    <t>O16799980002</t>
  </si>
  <si>
    <t>O16799990002</t>
  </si>
  <si>
    <t>O16800100002</t>
  </si>
  <si>
    <t>O16800300002</t>
  </si>
  <si>
    <t>O16800390002</t>
  </si>
  <si>
    <t>O16800780002</t>
  </si>
  <si>
    <t>F0000275</t>
  </si>
  <si>
    <t>G08828090003</t>
  </si>
  <si>
    <t>G08829950001</t>
  </si>
  <si>
    <t>G08831470003</t>
  </si>
  <si>
    <t>G08834700001</t>
  </si>
  <si>
    <t>S09378630003</t>
  </si>
  <si>
    <t>G08835900003</t>
  </si>
  <si>
    <t>G08835910003</t>
  </si>
  <si>
    <t>G08835920004</t>
  </si>
  <si>
    <t>G08835930004</t>
  </si>
  <si>
    <t>G08835940003</t>
  </si>
  <si>
    <t>G08835950003</t>
  </si>
  <si>
    <t>G08835960003</t>
  </si>
  <si>
    <t>G08835970003</t>
  </si>
  <si>
    <t>G08835850003</t>
  </si>
  <si>
    <t>G08836050001</t>
  </si>
  <si>
    <t>G08837380001</t>
  </si>
  <si>
    <t>G08837420001</t>
  </si>
  <si>
    <t>G08838320001</t>
  </si>
  <si>
    <t>G08838340001</t>
  </si>
  <si>
    <t>G08838360001</t>
  </si>
  <si>
    <t>S09378750001</t>
  </si>
  <si>
    <t>S09378420001</t>
  </si>
  <si>
    <t>S09378570001</t>
  </si>
  <si>
    <t>F0000276</t>
  </si>
  <si>
    <t>S09379610003</t>
  </si>
  <si>
    <t>S09379600003</t>
  </si>
  <si>
    <t>S09379590003</t>
  </si>
  <si>
    <t>O16806010002</t>
  </si>
  <si>
    <t>O16805770002</t>
  </si>
  <si>
    <t>O16805620002</t>
  </si>
  <si>
    <t>O16805600002</t>
  </si>
  <si>
    <t>O16805570002</t>
  </si>
  <si>
    <t>O16805520002</t>
  </si>
  <si>
    <t>O16805480002</t>
  </si>
  <si>
    <t>O16806120002</t>
  </si>
  <si>
    <t>O16806240002</t>
  </si>
  <si>
    <t>O16806250002</t>
  </si>
  <si>
    <t>O16806480002</t>
  </si>
  <si>
    <t>O16804240002</t>
  </si>
  <si>
    <t>O16804310002</t>
  </si>
  <si>
    <t>O16804480002</t>
  </si>
  <si>
    <t>O16804490002</t>
  </si>
  <si>
    <t>O16804500002</t>
  </si>
  <si>
    <t>O16804510002</t>
  </si>
  <si>
    <t>O16804520002</t>
  </si>
  <si>
    <t>O16804530002</t>
  </si>
  <si>
    <t>O16804680002</t>
  </si>
  <si>
    <t>O16804720002</t>
  </si>
  <si>
    <t>O16804830002</t>
  </si>
  <si>
    <t>O16804850002</t>
  </si>
  <si>
    <t>O16804880002</t>
  </si>
  <si>
    <t>O16804910002</t>
  </si>
  <si>
    <t>O16805380002</t>
  </si>
  <si>
    <t>O16807610002</t>
  </si>
  <si>
    <t>O16807700002</t>
  </si>
  <si>
    <t>O16807880002</t>
  </si>
  <si>
    <t>O16808020002</t>
  </si>
  <si>
    <t>O16808220002</t>
  </si>
  <si>
    <t>O16808290002</t>
  </si>
  <si>
    <t>O16808310002</t>
  </si>
  <si>
    <t>O16806510002</t>
  </si>
  <si>
    <t>O16806520002</t>
  </si>
  <si>
    <t>O16806530002</t>
  </si>
  <si>
    <t>O16806540002</t>
  </si>
  <si>
    <t>O16806560002</t>
  </si>
  <si>
    <t>O16806640002</t>
  </si>
  <si>
    <t>O16806650002</t>
  </si>
  <si>
    <t>O16806960002</t>
  </si>
  <si>
    <t>O16806990002</t>
  </si>
  <si>
    <t>O16807210002</t>
  </si>
  <si>
    <t>O16807270002</t>
  </si>
  <si>
    <t>O16807280002</t>
  </si>
  <si>
    <t>O16807310002</t>
  </si>
  <si>
    <t>O16807320002</t>
  </si>
  <si>
    <t>O16807350002</t>
  </si>
  <si>
    <t>O16807390002</t>
  </si>
  <si>
    <t>O16807430002</t>
  </si>
  <si>
    <t>O16807460002</t>
  </si>
  <si>
    <t>B16805810002</t>
  </si>
  <si>
    <t>B16806200002</t>
  </si>
  <si>
    <t>B16804450002</t>
  </si>
  <si>
    <t>B16804950002</t>
  </si>
  <si>
    <t>B16804980002</t>
  </si>
  <si>
    <t>B16805130002</t>
  </si>
  <si>
    <t>B16805140002</t>
  </si>
  <si>
    <t>B16805230002</t>
  </si>
  <si>
    <t>B16805250002</t>
  </si>
  <si>
    <t>B16805500002</t>
  </si>
  <si>
    <t>B16805660002</t>
  </si>
  <si>
    <t>B16805670002</t>
  </si>
  <si>
    <t>B16805740002</t>
  </si>
  <si>
    <t>B16805780002</t>
  </si>
  <si>
    <t>G08839180005</t>
  </si>
  <si>
    <t>G08839180004</t>
  </si>
  <si>
    <t>S09380040002</t>
  </si>
  <si>
    <t>S09380040003</t>
  </si>
  <si>
    <t>S09380180003</t>
  </si>
  <si>
    <t>G08843190004</t>
  </si>
  <si>
    <t>S09380180001</t>
  </si>
  <si>
    <t>F0000277</t>
  </si>
  <si>
    <t>F0000278</t>
  </si>
  <si>
    <t>F0000279</t>
  </si>
  <si>
    <t>F0000280</t>
  </si>
  <si>
    <t>F0000281</t>
  </si>
  <si>
    <t>F0000282</t>
  </si>
  <si>
    <t>J03476770002</t>
  </si>
  <si>
    <t>Q10446010002</t>
  </si>
  <si>
    <t>Q10446660002</t>
  </si>
  <si>
    <t>Q10446670002</t>
  </si>
  <si>
    <t>Q10446680002</t>
  </si>
  <si>
    <t>Q10446690002</t>
  </si>
  <si>
    <t>S09380200002</t>
  </si>
  <si>
    <t>S09380920002</t>
  </si>
  <si>
    <t>G08846620004</t>
  </si>
  <si>
    <t>S09381270001</t>
  </si>
  <si>
    <t>G08846640003</t>
  </si>
  <si>
    <t>G08846670003</t>
  </si>
  <si>
    <t>G08846680003</t>
  </si>
  <si>
    <t>G08846690003</t>
  </si>
  <si>
    <t>G08846700008</t>
  </si>
  <si>
    <t>G08846710004</t>
  </si>
  <si>
    <t>G08846720004</t>
  </si>
  <si>
    <t>G08846720005</t>
  </si>
  <si>
    <t>G08846730004</t>
  </si>
  <si>
    <t>G08846730005</t>
  </si>
  <si>
    <t>G08846740004</t>
  </si>
  <si>
    <t>G08846740005</t>
  </si>
  <si>
    <t>G08849920001</t>
  </si>
  <si>
    <t>G08849940001</t>
  </si>
  <si>
    <t>G08849980001</t>
  </si>
  <si>
    <t>G08850000001</t>
  </si>
  <si>
    <t>G08850020001</t>
  </si>
  <si>
    <t>G08850070001</t>
  </si>
  <si>
    <t>G08850110001</t>
  </si>
  <si>
    <t>G08850130001</t>
  </si>
  <si>
    <t>G08850150001</t>
  </si>
  <si>
    <t>G08851000001</t>
  </si>
  <si>
    <t>S09380280001</t>
  </si>
  <si>
    <t>S09381130001</t>
  </si>
  <si>
    <t>G08846630003</t>
  </si>
  <si>
    <t>O16811310002</t>
  </si>
  <si>
    <t>O16810990002</t>
  </si>
  <si>
    <t>O16811520002</t>
  </si>
  <si>
    <t>O16811620002</t>
  </si>
  <si>
    <t>O16811730002</t>
  </si>
  <si>
    <t>O16811770002</t>
  </si>
  <si>
    <t>O16811800002</t>
  </si>
  <si>
    <t>O16809790002</t>
  </si>
  <si>
    <t>O16809840002</t>
  </si>
  <si>
    <t>O16810270002</t>
  </si>
  <si>
    <t>O16810380002</t>
  </si>
  <si>
    <t>O16810430002</t>
  </si>
  <si>
    <t>O16810500002</t>
  </si>
  <si>
    <t>O16810510002</t>
  </si>
  <si>
    <t>O16810730002</t>
  </si>
  <si>
    <t>O16811990002</t>
  </si>
  <si>
    <t>O16812010002</t>
  </si>
  <si>
    <t>O16812050002</t>
  </si>
  <si>
    <t>O16812070002</t>
  </si>
  <si>
    <t>O16812080002</t>
  </si>
  <si>
    <t>O16812100002</t>
  </si>
  <si>
    <t>O16812190002</t>
  </si>
  <si>
    <t>O16812320002</t>
  </si>
  <si>
    <t>O16812380002</t>
  </si>
  <si>
    <t>O16812530002</t>
  </si>
  <si>
    <t>O16812720002</t>
  </si>
  <si>
    <t>B16810420002</t>
  </si>
  <si>
    <t>B16809950002</t>
  </si>
  <si>
    <t>B16810230002</t>
  </si>
  <si>
    <t>O16809540002</t>
  </si>
  <si>
    <t>O16809660002</t>
  </si>
  <si>
    <t>O16809670002</t>
  </si>
  <si>
    <t>F0000283</t>
  </si>
  <si>
    <t>F0000285</t>
  </si>
  <si>
    <t>Q10449360002</t>
  </si>
  <si>
    <t>Q10449420002</t>
  </si>
  <si>
    <t>G08855010001</t>
  </si>
  <si>
    <t>F0000286</t>
  </si>
  <si>
    <t>S09383290003</t>
  </si>
  <si>
    <t>S09383100001</t>
  </si>
  <si>
    <t>S09383100003</t>
  </si>
  <si>
    <t>S09383270003</t>
  </si>
  <si>
    <t>F0000287</t>
  </si>
  <si>
    <t>O16815510002</t>
  </si>
  <si>
    <t>O16815500002</t>
  </si>
  <si>
    <t>O16815490002</t>
  </si>
  <si>
    <t>O16815370002</t>
  </si>
  <si>
    <t>O16815320002</t>
  </si>
  <si>
    <t>O16815960002</t>
  </si>
  <si>
    <t>O16815970002</t>
  </si>
  <si>
    <t>O16816150002</t>
  </si>
  <si>
    <t>O16816220002</t>
  </si>
  <si>
    <t>O16814820002</t>
  </si>
  <si>
    <t>O16814840002</t>
  </si>
  <si>
    <t>O16814860002</t>
  </si>
  <si>
    <t>O16815000002</t>
  </si>
  <si>
    <t>O16815250002</t>
  </si>
  <si>
    <t>O16817330002</t>
  </si>
  <si>
    <t>O16817340002</t>
  </si>
  <si>
    <t>O16817350002</t>
  </si>
  <si>
    <t>O16817380002</t>
  </si>
  <si>
    <t>O16817400002</t>
  </si>
  <si>
    <t>O16817410002</t>
  </si>
  <si>
    <t>O16817420002</t>
  </si>
  <si>
    <t>O16816260002</t>
  </si>
  <si>
    <t>O16816340002</t>
  </si>
  <si>
    <t>O16816480002</t>
  </si>
  <si>
    <t>O16816540002</t>
  </si>
  <si>
    <t>O16816550002</t>
  </si>
  <si>
    <t>O16816700002</t>
  </si>
  <si>
    <t>O16816730002</t>
  </si>
  <si>
    <t>O16816790002</t>
  </si>
  <si>
    <t>O16816840002</t>
  </si>
  <si>
    <t>O16817260002</t>
  </si>
  <si>
    <t>B16814310002</t>
  </si>
  <si>
    <t>B16814370002</t>
  </si>
  <si>
    <t>B16814380002</t>
  </si>
  <si>
    <t>B16814400002</t>
  </si>
  <si>
    <t>B16814420002</t>
  </si>
  <si>
    <t>B16814430002</t>
  </si>
  <si>
    <t>B16814440002</t>
  </si>
  <si>
    <t>B16814450002</t>
  </si>
  <si>
    <t>B16814460002</t>
  </si>
  <si>
    <t>B16814510002</t>
  </si>
  <si>
    <t>B16814850002</t>
  </si>
  <si>
    <t>B16814910002</t>
  </si>
  <si>
    <t>B16814920002</t>
  </si>
  <si>
    <t>B16814930002</t>
  </si>
  <si>
    <t>B16814950002</t>
  </si>
  <si>
    <t>B16815360002</t>
  </si>
  <si>
    <t>O16814140002</t>
  </si>
  <si>
    <t>O16814170002</t>
  </si>
  <si>
    <t>O16814300002</t>
  </si>
  <si>
    <t>O16814330002</t>
  </si>
  <si>
    <t>O16814340002</t>
  </si>
  <si>
    <t>O16814350002</t>
  </si>
  <si>
    <t>O16814530002</t>
  </si>
  <si>
    <t>F0000288</t>
  </si>
  <si>
    <t>F0000289</t>
  </si>
  <si>
    <t>G08866930004</t>
  </si>
  <si>
    <t>G08866900004</t>
  </si>
  <si>
    <t>G08866890004</t>
  </si>
  <si>
    <t>G08866880004</t>
  </si>
  <si>
    <t>G08865730003</t>
  </si>
  <si>
    <t>G08865720004</t>
  </si>
  <si>
    <t>G08865700004</t>
  </si>
  <si>
    <t>G08865690004</t>
  </si>
  <si>
    <t>G08865680004</t>
  </si>
  <si>
    <t>G08865670004</t>
  </si>
  <si>
    <t>G08866940003</t>
  </si>
  <si>
    <t>G08866920004</t>
  </si>
  <si>
    <t>Q10454080002</t>
  </si>
  <si>
    <t>G08868550004</t>
  </si>
  <si>
    <t>G08868590004</t>
  </si>
  <si>
    <t>G08868610004</t>
  </si>
  <si>
    <t>S09384480001</t>
  </si>
  <si>
    <t>Q10455280002</t>
  </si>
  <si>
    <t>G08873470010</t>
  </si>
  <si>
    <t>S09384300002</t>
  </si>
  <si>
    <t>G08873620004</t>
  </si>
  <si>
    <t>S09384410001</t>
  </si>
  <si>
    <t>G08873640004</t>
  </si>
  <si>
    <t>G08873650004</t>
  </si>
  <si>
    <t>G08873660004</t>
  </si>
  <si>
    <t>G08873860004</t>
  </si>
  <si>
    <t>G08873870003</t>
  </si>
  <si>
    <t>G08873880003</t>
  </si>
  <si>
    <t>G08873890003</t>
  </si>
  <si>
    <t>G08875120004</t>
  </si>
  <si>
    <t>G08875130004</t>
  </si>
  <si>
    <t>S09384240004</t>
  </si>
  <si>
    <t>S09384360001</t>
  </si>
  <si>
    <t>S09384400001</t>
  </si>
  <si>
    <t>G08873630004</t>
  </si>
  <si>
    <t>G08875530002</t>
  </si>
  <si>
    <t>Q10456990002</t>
  </si>
  <si>
    <t>Q10457010002</t>
  </si>
  <si>
    <t>G08875140004</t>
  </si>
  <si>
    <t>G08875150004</t>
  </si>
  <si>
    <t>G08875160003</t>
  </si>
  <si>
    <t>G08875330004</t>
  </si>
  <si>
    <t>G08875560001</t>
  </si>
  <si>
    <t>G08875370001</t>
  </si>
  <si>
    <t>G08875480001</t>
  </si>
  <si>
    <t>G08875540001</t>
  </si>
  <si>
    <t>G08875330005</t>
  </si>
  <si>
    <t>G08878280004</t>
  </si>
  <si>
    <t>S09384590002</t>
  </si>
  <si>
    <t>G08877050001</t>
  </si>
  <si>
    <t>G08877080001</t>
  </si>
  <si>
    <t>S09385110001</t>
  </si>
  <si>
    <t>S09385090003</t>
  </si>
  <si>
    <t>S09385080003</t>
  </si>
  <si>
    <t>S09385070003</t>
  </si>
  <si>
    <t>S09384530003</t>
  </si>
  <si>
    <t>S09384530001</t>
  </si>
  <si>
    <t>G08879010003</t>
  </si>
  <si>
    <t>G08878270001</t>
  </si>
  <si>
    <t>G08878280005</t>
  </si>
  <si>
    <t>O16821020002</t>
  </si>
  <si>
    <t>O16821010002</t>
  </si>
  <si>
    <t>O16820990002</t>
  </si>
  <si>
    <t>O16820980002</t>
  </si>
  <si>
    <t>O16820960002</t>
  </si>
  <si>
    <t>O16820950002</t>
  </si>
  <si>
    <t>O16820840002</t>
  </si>
  <si>
    <t>O16821030002</t>
  </si>
  <si>
    <t>O16821040002</t>
  </si>
  <si>
    <t>O16821060002</t>
  </si>
  <si>
    <t>O16821070002</t>
  </si>
  <si>
    <t>O16821090002</t>
  </si>
  <si>
    <t>O16821100002</t>
  </si>
  <si>
    <t>O16821180002</t>
  </si>
  <si>
    <t>O16821230002</t>
  </si>
  <si>
    <t>O16820210002</t>
  </si>
  <si>
    <t>O16820360002</t>
  </si>
  <si>
    <t>O16820390002</t>
  </si>
  <si>
    <t>O16820420002</t>
  </si>
  <si>
    <t>O16820430002</t>
  </si>
  <si>
    <t>O16820470002</t>
  </si>
  <si>
    <t>O16820650002</t>
  </si>
  <si>
    <t>O16820760002</t>
  </si>
  <si>
    <t>O16820780002</t>
  </si>
  <si>
    <t>O16821240002</t>
  </si>
  <si>
    <t>O16821490002</t>
  </si>
  <si>
    <t>O16821530002</t>
  </si>
  <si>
    <t>O16821560002</t>
  </si>
  <si>
    <t>O16821610002</t>
  </si>
  <si>
    <t>O16821620002</t>
  </si>
  <si>
    <t>O16821820002</t>
  </si>
  <si>
    <t>B16819690002</t>
  </si>
  <si>
    <t>B16820180002</t>
  </si>
  <si>
    <t>B16818770002</t>
  </si>
  <si>
    <t>B16818780002</t>
  </si>
  <si>
    <t>B16818800002</t>
  </si>
  <si>
    <t>B16818840002</t>
  </si>
  <si>
    <t>B16818880002</t>
  </si>
  <si>
    <t>B16819060002</t>
  </si>
  <si>
    <t>B16819110002</t>
  </si>
  <si>
    <t>B16819300002</t>
  </si>
  <si>
    <t>B16819580002</t>
  </si>
  <si>
    <t>B16819590002</t>
  </si>
  <si>
    <t>O16819340002</t>
  </si>
  <si>
    <t>O16819350002</t>
  </si>
  <si>
    <t>O16819400002</t>
  </si>
  <si>
    <t>O16819420002</t>
  </si>
  <si>
    <t>O16819450002</t>
  </si>
  <si>
    <t>O16819740002</t>
  </si>
  <si>
    <t>O16819780002</t>
  </si>
  <si>
    <t>O16819820002</t>
  </si>
  <si>
    <t>O16819840002</t>
  </si>
  <si>
    <t>O16819860002</t>
  </si>
  <si>
    <t>O16819210002</t>
  </si>
  <si>
    <t>O16819090002</t>
  </si>
  <si>
    <t>O16819080002</t>
  </si>
  <si>
    <t>O16818820002</t>
  </si>
  <si>
    <t>O16818790002</t>
  </si>
  <si>
    <t>J03477940002</t>
  </si>
  <si>
    <t>G08882030070</t>
  </si>
  <si>
    <t>F0000290</t>
  </si>
  <si>
    <t>F0000291</t>
  </si>
  <si>
    <t>Q10459970002</t>
  </si>
  <si>
    <t>G08883940004</t>
  </si>
  <si>
    <t>J03478260002</t>
  </si>
  <si>
    <t>J03478270002</t>
  </si>
  <si>
    <t>G08888520001</t>
  </si>
  <si>
    <t>S09385690003</t>
  </si>
  <si>
    <t>G08888560001</t>
  </si>
  <si>
    <t>G08888580001</t>
  </si>
  <si>
    <t>G08888700001</t>
  </si>
  <si>
    <t>G08888720001</t>
  </si>
  <si>
    <t>S09385600001</t>
  </si>
  <si>
    <t>S09385600003</t>
  </si>
  <si>
    <t>S09385630003</t>
  </si>
  <si>
    <t>G08888540001</t>
  </si>
  <si>
    <t>G08889890001</t>
  </si>
  <si>
    <t>G08889910001</t>
  </si>
  <si>
    <t>S09386030003</t>
  </si>
  <si>
    <t>S09386010003</t>
  </si>
  <si>
    <t>S09386000003</t>
  </si>
  <si>
    <t>G08889930001</t>
  </si>
  <si>
    <t>G08889950001</t>
  </si>
  <si>
    <t>G08889970001</t>
  </si>
  <si>
    <t>G08889990001</t>
  </si>
  <si>
    <t>F0000293</t>
  </si>
  <si>
    <t>O16824330002</t>
  </si>
  <si>
    <t>O16824450002</t>
  </si>
  <si>
    <t>O16824460002</t>
  </si>
  <si>
    <t>O16824790002</t>
  </si>
  <si>
    <t>O16823220002</t>
  </si>
  <si>
    <t>O16823370002</t>
  </si>
  <si>
    <t>O16823480002</t>
  </si>
  <si>
    <t>O16823840002</t>
  </si>
  <si>
    <t>O16823870002</t>
  </si>
  <si>
    <t>O16824960002</t>
  </si>
  <si>
    <t>O16824980002</t>
  </si>
  <si>
    <t>O16825360002</t>
  </si>
  <si>
    <t>O16825370002</t>
  </si>
  <si>
    <t>O16825380002</t>
  </si>
  <si>
    <t>O16825480002</t>
  </si>
  <si>
    <t>O16825760002</t>
  </si>
  <si>
    <t>O16825800002</t>
  </si>
  <si>
    <t>O16825840002</t>
  </si>
  <si>
    <t>B16823680002</t>
  </si>
  <si>
    <t>B16823960002</t>
  </si>
  <si>
    <t>B16823980002</t>
  </si>
  <si>
    <t>B16824030002</t>
  </si>
  <si>
    <t>B16823270002</t>
  </si>
  <si>
    <t>B16823300002</t>
  </si>
  <si>
    <t>B16823380002</t>
  </si>
  <si>
    <t>B16823400002</t>
  </si>
  <si>
    <t>B16823410002</t>
  </si>
  <si>
    <t>B16823420002</t>
  </si>
  <si>
    <t>B16823430002</t>
  </si>
  <si>
    <t>B16823440002</t>
  </si>
  <si>
    <t>B16823450002</t>
  </si>
  <si>
    <t>B16823460002</t>
  </si>
  <si>
    <t>B16823510002</t>
  </si>
  <si>
    <t>B16823530002</t>
  </si>
  <si>
    <t>B16823560002</t>
  </si>
  <si>
    <t>B16823570002</t>
  </si>
  <si>
    <t>B16823610002</t>
  </si>
  <si>
    <t>B16823630002</t>
  </si>
  <si>
    <t>B16823670002</t>
  </si>
  <si>
    <t>G08894890004</t>
  </si>
  <si>
    <t>G08894890005</t>
  </si>
  <si>
    <t>G08896420003</t>
  </si>
  <si>
    <t>G08896440003</t>
  </si>
  <si>
    <t>G08896450003</t>
  </si>
  <si>
    <t>G08897690026</t>
  </si>
  <si>
    <t>G08897700004</t>
  </si>
  <si>
    <t>G08897710004</t>
  </si>
  <si>
    <t>G08899690003</t>
  </si>
  <si>
    <t>G08899680003</t>
  </si>
  <si>
    <t>G08899670003</t>
  </si>
  <si>
    <t>G08899660003</t>
  </si>
  <si>
    <t>G08899650004</t>
  </si>
  <si>
    <t>G08899700003</t>
  </si>
  <si>
    <t>G08899710003</t>
  </si>
  <si>
    <t>S09386860004</t>
  </si>
  <si>
    <t>Q10467830002</t>
  </si>
  <si>
    <t>Q10468300002</t>
  </si>
  <si>
    <t>S09387030003</t>
  </si>
  <si>
    <t>S09386880003</t>
  </si>
  <si>
    <t>S09386870003</t>
  </si>
  <si>
    <t>S09386680003</t>
  </si>
  <si>
    <t>S09386660003</t>
  </si>
  <si>
    <t>S09386640003</t>
  </si>
  <si>
    <t>G08903770005</t>
  </si>
  <si>
    <t>G08903770004</t>
  </si>
  <si>
    <t>G08903760001</t>
  </si>
  <si>
    <t>G08903650001</t>
  </si>
  <si>
    <t>G08903670001</t>
  </si>
  <si>
    <t>G08903730001</t>
  </si>
  <si>
    <t>S09387140001</t>
  </si>
  <si>
    <t>S09386840003</t>
  </si>
  <si>
    <t>O16828850002</t>
  </si>
  <si>
    <t>O16828830002</t>
  </si>
  <si>
    <t>O16828810002</t>
  </si>
  <si>
    <t>O16828800002</t>
  </si>
  <si>
    <t>O16828690002</t>
  </si>
  <si>
    <t>O16828670002</t>
  </si>
  <si>
    <t>O16828890002</t>
  </si>
  <si>
    <t>O16828900002</t>
  </si>
  <si>
    <t>O16828910002</t>
  </si>
  <si>
    <t>O16828950002</t>
  </si>
  <si>
    <t>O16828970002</t>
  </si>
  <si>
    <t>O16829060002</t>
  </si>
  <si>
    <t>O16827750002</t>
  </si>
  <si>
    <t>O16827770002</t>
  </si>
  <si>
    <t>O16827780002</t>
  </si>
  <si>
    <t>O16827790002</t>
  </si>
  <si>
    <t>O16827800002</t>
  </si>
  <si>
    <t>O16827840002</t>
  </si>
  <si>
    <t>O16827850002</t>
  </si>
  <si>
    <t>O16827940002</t>
  </si>
  <si>
    <t>O16828170002</t>
  </si>
  <si>
    <t>O16828300002</t>
  </si>
  <si>
    <t>O16828380002</t>
  </si>
  <si>
    <t>O16829100002</t>
  </si>
  <si>
    <t>O16829110002</t>
  </si>
  <si>
    <t>O16829130002</t>
  </si>
  <si>
    <t>O16829180002</t>
  </si>
  <si>
    <t>O16829200002</t>
  </si>
  <si>
    <t>O16829220002</t>
  </si>
  <si>
    <t>O16829240002</t>
  </si>
  <si>
    <t>O16829290002</t>
  </si>
  <si>
    <t>O16829300002</t>
  </si>
  <si>
    <t>O16829320002</t>
  </si>
  <si>
    <t>O16829430002</t>
  </si>
  <si>
    <t>O16829560002</t>
  </si>
  <si>
    <t>O16829660002</t>
  </si>
  <si>
    <t>O16829750002</t>
  </si>
  <si>
    <t>O16829780002</t>
  </si>
  <si>
    <t>O16830060002</t>
  </si>
  <si>
    <t>B16828120002</t>
  </si>
  <si>
    <t>B16828140002</t>
  </si>
  <si>
    <t>B16828150002</t>
  </si>
  <si>
    <t>B16828160002</t>
  </si>
  <si>
    <t>B16828370002</t>
  </si>
  <si>
    <t>B16828390002</t>
  </si>
  <si>
    <t>B16828400002</t>
  </si>
  <si>
    <t>B16828420002</t>
  </si>
  <si>
    <t>B16828450002</t>
  </si>
  <si>
    <t>B16828460002</t>
  </si>
  <si>
    <t>B16828480002</t>
  </si>
  <si>
    <t>B16827070002</t>
  </si>
  <si>
    <t>B16827080002</t>
  </si>
  <si>
    <t>B16827100002</t>
  </si>
  <si>
    <t>B16827140002</t>
  </si>
  <si>
    <t>B16827190002</t>
  </si>
  <si>
    <t>B16827220002</t>
  </si>
  <si>
    <t>B16827240002</t>
  </si>
  <si>
    <t>B16827260002</t>
  </si>
  <si>
    <t>B16827270002</t>
  </si>
  <si>
    <t>B16827290002</t>
  </si>
  <si>
    <t>B16827320002</t>
  </si>
  <si>
    <t>B16827330002</t>
  </si>
  <si>
    <t>B16827340002</t>
  </si>
  <si>
    <t>B16827390002</t>
  </si>
  <si>
    <t>B16827400002</t>
  </si>
  <si>
    <t>B16827460002</t>
  </si>
  <si>
    <t>B16827920002</t>
  </si>
  <si>
    <t>B16827990002</t>
  </si>
  <si>
    <t>B16828030002</t>
  </si>
  <si>
    <t>B16828050002</t>
  </si>
  <si>
    <t>O16826980002</t>
  </si>
  <si>
    <t>O16826990002</t>
  </si>
  <si>
    <t>O16827130002</t>
  </si>
  <si>
    <t>O16827530002</t>
  </si>
  <si>
    <t>O16827590002</t>
  </si>
  <si>
    <t>F0000296</t>
  </si>
  <si>
    <t>F0000297</t>
  </si>
  <si>
    <t>F0000298</t>
  </si>
  <si>
    <t>G08911930004</t>
  </si>
  <si>
    <t>S09388140001</t>
  </si>
  <si>
    <t>G08911960005</t>
  </si>
  <si>
    <t>G08911980004</t>
  </si>
  <si>
    <t>G08913240003</t>
  </si>
  <si>
    <t>G08913250004</t>
  </si>
  <si>
    <t>G08913260003</t>
  </si>
  <si>
    <t>G08913270003</t>
  </si>
  <si>
    <t>G08913280004</t>
  </si>
  <si>
    <t>G08913300003</t>
  </si>
  <si>
    <t>G08913350001</t>
  </si>
  <si>
    <t>G08913430001</t>
  </si>
  <si>
    <t>G08914730001</t>
  </si>
  <si>
    <t>S09387880003</t>
  </si>
  <si>
    <t>S09387890003</t>
  </si>
  <si>
    <t>S09387940001</t>
  </si>
  <si>
    <t>S09387940003</t>
  </si>
  <si>
    <t>S09387990003</t>
  </si>
  <si>
    <t>G08911950004</t>
  </si>
  <si>
    <t>J03479480002</t>
  </si>
  <si>
    <t>S09388310002</t>
  </si>
  <si>
    <t>S09388260001</t>
  </si>
  <si>
    <t>S09388240003</t>
  </si>
  <si>
    <t>S09388330002</t>
  </si>
  <si>
    <t>O16832350002</t>
  </si>
  <si>
    <t>O16832410002</t>
  </si>
  <si>
    <t>O16832420002</t>
  </si>
  <si>
    <t>O16832650002</t>
  </si>
  <si>
    <t>O16832660002</t>
  </si>
  <si>
    <t>O16833230002</t>
  </si>
  <si>
    <t>O16831760002</t>
  </si>
  <si>
    <t>O16831970002</t>
  </si>
  <si>
    <t>O16832060002</t>
  </si>
  <si>
    <t>O16832080002</t>
  </si>
  <si>
    <t>O16833730002</t>
  </si>
  <si>
    <t>O16833960002</t>
  </si>
  <si>
    <t>O16834030002</t>
  </si>
  <si>
    <t>O16834040002</t>
  </si>
  <si>
    <t>O16834070002</t>
  </si>
  <si>
    <t>O16834290002</t>
  </si>
  <si>
    <t>O16834390002</t>
  </si>
  <si>
    <t>O16834590002</t>
  </si>
  <si>
    <t>O16834650002</t>
  </si>
  <si>
    <t>O16833250002</t>
  </si>
  <si>
    <t>O16833260002</t>
  </si>
  <si>
    <t>O16833270002</t>
  </si>
  <si>
    <t>O16833280002</t>
  </si>
  <si>
    <t>O16833290002</t>
  </si>
  <si>
    <t>O16833300002</t>
  </si>
  <si>
    <t>O16833470002</t>
  </si>
  <si>
    <t>O16833500002</t>
  </si>
  <si>
    <t>O16833570002</t>
  </si>
  <si>
    <t>O16833600002</t>
  </si>
  <si>
    <t>O16833610002</t>
  </si>
  <si>
    <t>O16833630002</t>
  </si>
  <si>
    <t>O16833640002</t>
  </si>
  <si>
    <t>O16833690002</t>
  </si>
  <si>
    <t>B16832730002</t>
  </si>
  <si>
    <t>B16832760002</t>
  </si>
  <si>
    <t>B16832770002</t>
  </si>
  <si>
    <t>B16832840002</t>
  </si>
  <si>
    <t>B16832880002</t>
  </si>
  <si>
    <t>B16832920002</t>
  </si>
  <si>
    <t>B16832950002</t>
  </si>
  <si>
    <t>B16831700002</t>
  </si>
  <si>
    <t>B16831720002</t>
  </si>
  <si>
    <t>B16831740002</t>
  </si>
  <si>
    <t>B16832360002</t>
  </si>
  <si>
    <t>B16832370002</t>
  </si>
  <si>
    <t>B16832640002</t>
  </si>
  <si>
    <t>B16832680002</t>
  </si>
  <si>
    <t>B16832690002</t>
  </si>
  <si>
    <t>B16832700002</t>
  </si>
  <si>
    <t>B16832710002</t>
  </si>
  <si>
    <t>B16832720002</t>
  </si>
  <si>
    <t>F0000299</t>
  </si>
  <si>
    <t>Q10476470002</t>
  </si>
  <si>
    <t>G08925780003</t>
  </si>
  <si>
    <t>G08925770003</t>
  </si>
  <si>
    <t>G08925760003</t>
  </si>
  <si>
    <t>G08925750003</t>
  </si>
  <si>
    <t>G08925840001</t>
  </si>
  <si>
    <t>Q10478710002</t>
  </si>
  <si>
    <t>G08925870003</t>
  </si>
  <si>
    <t>G08925880003</t>
  </si>
  <si>
    <t>S09388750003</t>
  </si>
  <si>
    <t>G08925900003</t>
  </si>
  <si>
    <t>G08925910003</t>
  </si>
  <si>
    <t>G08925920003</t>
  </si>
  <si>
    <t>G08925930004</t>
  </si>
  <si>
    <t>G08925940004</t>
  </si>
  <si>
    <t>G08925940005</t>
  </si>
  <si>
    <t>F0000300</t>
  </si>
  <si>
    <t>F0000301</t>
  </si>
  <si>
    <t>F0000302</t>
  </si>
  <si>
    <t>F0000303</t>
  </si>
  <si>
    <t>S09388790002</t>
  </si>
  <si>
    <t>F0000304</t>
  </si>
  <si>
    <t>G08928440003</t>
  </si>
  <si>
    <t>O16837650002</t>
  </si>
  <si>
    <t>O16837640002</t>
  </si>
  <si>
    <t>O16837620002</t>
  </si>
  <si>
    <t>O16837610002</t>
  </si>
  <si>
    <t>O16837600002</t>
  </si>
  <si>
    <t>O16837590002</t>
  </si>
  <si>
    <t>O16837560002</t>
  </si>
  <si>
    <t>O16837520002</t>
  </si>
  <si>
    <t>O16837740002</t>
  </si>
  <si>
    <t>O16837750002</t>
  </si>
  <si>
    <t>O16837760002</t>
  </si>
  <si>
    <t>O16837800002</t>
  </si>
  <si>
    <t>O16837840002</t>
  </si>
  <si>
    <t>O16837950002</t>
  </si>
  <si>
    <t>O16836420002</t>
  </si>
  <si>
    <t>O16836440002</t>
  </si>
  <si>
    <t>O16836450002</t>
  </si>
  <si>
    <t>O16836460002</t>
  </si>
  <si>
    <t>O16836780002</t>
  </si>
  <si>
    <t>O16836820002</t>
  </si>
  <si>
    <t>O16837010002</t>
  </si>
  <si>
    <t>O16837040002</t>
  </si>
  <si>
    <t>O16837100002</t>
  </si>
  <si>
    <t>O16837110002</t>
  </si>
  <si>
    <t>O16837360002</t>
  </si>
  <si>
    <t>O16837460002</t>
  </si>
  <si>
    <t>O16837470002</t>
  </si>
  <si>
    <t>O16837480002</t>
  </si>
  <si>
    <t>O16837510002</t>
  </si>
  <si>
    <t>O16839030002</t>
  </si>
  <si>
    <t>O16839090002</t>
  </si>
  <si>
    <t>O16839110002</t>
  </si>
  <si>
    <t>O16839130002</t>
  </si>
  <si>
    <t>O16839160002</t>
  </si>
  <si>
    <t>O16839180002</t>
  </si>
  <si>
    <t>O16837980002</t>
  </si>
  <si>
    <t>O16838070002</t>
  </si>
  <si>
    <t>O16838100002</t>
  </si>
  <si>
    <t>O16838380002</t>
  </si>
  <si>
    <t>O16838600002</t>
  </si>
  <si>
    <t>O16838650002</t>
  </si>
  <si>
    <t>O16838670002</t>
  </si>
  <si>
    <t>O16838740002</t>
  </si>
  <si>
    <t>O16838750002</t>
  </si>
  <si>
    <t>O16838980002</t>
  </si>
  <si>
    <t>B16837070002</t>
  </si>
  <si>
    <t>B16837090002</t>
  </si>
  <si>
    <t>B16837150002</t>
  </si>
  <si>
    <t>B16835760002</t>
  </si>
  <si>
    <t>B16835890002</t>
  </si>
  <si>
    <t>B16836300002</t>
  </si>
  <si>
    <t>B16836320002</t>
  </si>
  <si>
    <t>B16836750002</t>
  </si>
  <si>
    <t>B16836770002</t>
  </si>
  <si>
    <t>B16836800002</t>
  </si>
  <si>
    <t>B16836850002</t>
  </si>
  <si>
    <t>B16836860002</t>
  </si>
  <si>
    <t>B16836880002</t>
  </si>
  <si>
    <t>B16836920002</t>
  </si>
  <si>
    <t>B16836930002</t>
  </si>
  <si>
    <t>O16835950002</t>
  </si>
  <si>
    <t>O16836010002</t>
  </si>
  <si>
    <t>O16836020002</t>
  </si>
  <si>
    <t>O16836030002</t>
  </si>
  <si>
    <t>F0000306</t>
  </si>
  <si>
    <t>J03480090002</t>
  </si>
  <si>
    <t>J03480100002</t>
  </si>
  <si>
    <t>F0000308</t>
  </si>
  <si>
    <t>J03480070001</t>
  </si>
  <si>
    <t>Q10481280002</t>
  </si>
  <si>
    <t>Q10481350002</t>
  </si>
  <si>
    <t>S09389410004</t>
  </si>
  <si>
    <t>F0000309</t>
  </si>
  <si>
    <t>F0000310</t>
  </si>
  <si>
    <t>G08939200002</t>
  </si>
  <si>
    <t>Q10483380002</t>
  </si>
  <si>
    <t>Q10484300002</t>
  </si>
  <si>
    <t>S09390520001</t>
  </si>
  <si>
    <t>G08937690003</t>
  </si>
  <si>
    <t>G08937710001</t>
  </si>
  <si>
    <t>G08937740004</t>
  </si>
  <si>
    <t>G08937790003</t>
  </si>
  <si>
    <t>G08937850004</t>
  </si>
  <si>
    <t>G08937860004</t>
  </si>
  <si>
    <t>G08937870004</t>
  </si>
  <si>
    <t>G08939210001</t>
  </si>
  <si>
    <t>G08937660001</t>
  </si>
  <si>
    <t>S09390580002</t>
  </si>
  <si>
    <t>J03480570001</t>
  </si>
  <si>
    <t>S09390550003</t>
  </si>
  <si>
    <t>S09390680003</t>
  </si>
  <si>
    <t>O16842890002</t>
  </si>
  <si>
    <t>O16843170002</t>
  </si>
  <si>
    <t>O16843220002</t>
  </si>
  <si>
    <t>O16843320002</t>
  </si>
  <si>
    <t>O16843440002</t>
  </si>
  <si>
    <t>O16843710002</t>
  </si>
  <si>
    <t>O16841910002</t>
  </si>
  <si>
    <t>O16842000002</t>
  </si>
  <si>
    <t>O16842010002</t>
  </si>
  <si>
    <t>O16842200002</t>
  </si>
  <si>
    <t>O16842220002</t>
  </si>
  <si>
    <t>O16842240002</t>
  </si>
  <si>
    <t>O16842500002</t>
  </si>
  <si>
    <t>O16842530002</t>
  </si>
  <si>
    <t>O16842700002</t>
  </si>
  <si>
    <t>O16842720002</t>
  </si>
  <si>
    <t>B16841370002</t>
  </si>
  <si>
    <t>B16841410002</t>
  </si>
  <si>
    <t>B16841600002</t>
  </si>
  <si>
    <t>B16841650002</t>
  </si>
  <si>
    <t>B16841700002</t>
  </si>
  <si>
    <t>B16841730002</t>
  </si>
  <si>
    <t>B16841770002</t>
  </si>
  <si>
    <t>B16841840002</t>
  </si>
  <si>
    <t>B16841870002</t>
  </si>
  <si>
    <t>B16841950002</t>
  </si>
  <si>
    <t>B16840420002</t>
  </si>
  <si>
    <t>B16840470002</t>
  </si>
  <si>
    <t>B16840500002</t>
  </si>
  <si>
    <t>B16840520002</t>
  </si>
  <si>
    <t>B16840530002</t>
  </si>
  <si>
    <t>B16840570002</t>
  </si>
  <si>
    <t>B16841050002</t>
  </si>
  <si>
    <t>B16841100002</t>
  </si>
  <si>
    <t>B16841110002</t>
  </si>
  <si>
    <t>B16841120002</t>
  </si>
  <si>
    <t>B16841130002</t>
  </si>
  <si>
    <t>B16841200002</t>
  </si>
  <si>
    <t>B16841210002</t>
  </si>
  <si>
    <t>B16841230002</t>
  </si>
  <si>
    <t>B16841300002</t>
  </si>
  <si>
    <t>O16840600002</t>
  </si>
  <si>
    <t>O16840630002</t>
  </si>
  <si>
    <t>O16840640002</t>
  </si>
  <si>
    <t>O16840660002</t>
  </si>
  <si>
    <t>O16840680002</t>
  </si>
  <si>
    <t>O16840830002</t>
  </si>
  <si>
    <t>O16840840002</t>
  </si>
  <si>
    <t>O16841000002</t>
  </si>
  <si>
    <t>O16841160002</t>
  </si>
  <si>
    <t>O16841190002</t>
  </si>
  <si>
    <t>O16841240002</t>
  </si>
  <si>
    <t>O16840400002</t>
  </si>
  <si>
    <t>F0000311</t>
  </si>
  <si>
    <t>G08944130005</t>
  </si>
  <si>
    <t>G08944130004</t>
  </si>
  <si>
    <t>G08944120005</t>
  </si>
  <si>
    <t>G08944120004</t>
  </si>
  <si>
    <t>G08944110005</t>
  </si>
  <si>
    <t>G08944110004</t>
  </si>
  <si>
    <t>Q10486000002</t>
  </si>
  <si>
    <t>S09390860003</t>
  </si>
  <si>
    <t>F0000312</t>
  </si>
  <si>
    <t>Q10489090002</t>
  </si>
  <si>
    <t>Q10489720002</t>
  </si>
  <si>
    <t>S09391850002</t>
  </si>
  <si>
    <t>G08950480003</t>
  </si>
  <si>
    <t>G08950490003</t>
  </si>
  <si>
    <t>G08950520003</t>
  </si>
  <si>
    <t>G08950530004</t>
  </si>
  <si>
    <t>G08950550001</t>
  </si>
  <si>
    <t>S09391530003</t>
  </si>
  <si>
    <t>S09391550003</t>
  </si>
  <si>
    <t>S09391560003</t>
  </si>
  <si>
    <t>S09391590003</t>
  </si>
  <si>
    <t>S09391830003</t>
  </si>
  <si>
    <t>F0000313</t>
  </si>
  <si>
    <t>J03481180002</t>
  </si>
  <si>
    <t>J03481190002</t>
  </si>
  <si>
    <t>S09392130002</t>
  </si>
  <si>
    <t>G08953210004</t>
  </si>
  <si>
    <t>S09392220003</t>
  </si>
  <si>
    <t>G08953240001</t>
  </si>
  <si>
    <t>G08953260001</t>
  </si>
  <si>
    <t>G08953280001</t>
  </si>
  <si>
    <t>G08953210005</t>
  </si>
  <si>
    <t>O16846420002</t>
  </si>
  <si>
    <t>O16846690002</t>
  </si>
  <si>
    <t>O16846720002</t>
  </si>
  <si>
    <t>O16846930002</t>
  </si>
  <si>
    <t>O16846940002</t>
  </si>
  <si>
    <t>O16846960002</t>
  </si>
  <si>
    <t>O16846990002</t>
  </si>
  <si>
    <t>O16846370002</t>
  </si>
  <si>
    <t>O16846270002</t>
  </si>
  <si>
    <t>O16846260002</t>
  </si>
  <si>
    <t>O16846210002</t>
  </si>
  <si>
    <t>O16846180002</t>
  </si>
  <si>
    <t>O16846160002</t>
  </si>
  <si>
    <t>O16846150002</t>
  </si>
  <si>
    <t>O16846110002</t>
  </si>
  <si>
    <t>O16846040002</t>
  </si>
  <si>
    <t>O16847500002</t>
  </si>
  <si>
    <t>O16847430002</t>
  </si>
  <si>
    <t>O16847410002</t>
  </si>
  <si>
    <t>O16847390002</t>
  </si>
  <si>
    <t>O16847360002</t>
  </si>
  <si>
    <t>O16847300002</t>
  </si>
  <si>
    <t>O16847110002</t>
  </si>
  <si>
    <t>O16847100002</t>
  </si>
  <si>
    <t>O16847090002</t>
  </si>
  <si>
    <t>O16847080002</t>
  </si>
  <si>
    <t>O16847050002</t>
  </si>
  <si>
    <t>O16847040002</t>
  </si>
  <si>
    <t>O16847030002</t>
  </si>
  <si>
    <t>O16847020002</t>
  </si>
  <si>
    <t>O16847000002</t>
  </si>
  <si>
    <t>B16846120002</t>
  </si>
  <si>
    <t>B16845820002</t>
  </si>
  <si>
    <t>B16845810002</t>
  </si>
  <si>
    <t>B16845570002</t>
  </si>
  <si>
    <t>B16845540002</t>
  </si>
  <si>
    <t>B16845530002</t>
  </si>
  <si>
    <t>B16845520002</t>
  </si>
  <si>
    <t>B16845510002</t>
  </si>
  <si>
    <t>B16845490002</t>
  </si>
  <si>
    <t>O16846000002</t>
  </si>
  <si>
    <t>O16845870002</t>
  </si>
  <si>
    <t>O16845410002</t>
  </si>
  <si>
    <t>O16845350002</t>
  </si>
  <si>
    <t>O16845010002</t>
  </si>
  <si>
    <t>O16845100002</t>
  </si>
  <si>
    <t>Q10491840002</t>
  </si>
  <si>
    <t>Q10492770002</t>
  </si>
  <si>
    <t>S09393790003</t>
  </si>
  <si>
    <t>G08963420001</t>
  </si>
  <si>
    <t>S09393780002</t>
  </si>
  <si>
    <t>Q10495190002</t>
  </si>
  <si>
    <t>G08964990004</t>
  </si>
  <si>
    <t>G08964980005</t>
  </si>
  <si>
    <t>G08964980004</t>
  </si>
  <si>
    <t>G08964990005</t>
  </si>
  <si>
    <t>Q10495300002</t>
  </si>
  <si>
    <t>O16850640002</t>
  </si>
  <si>
    <t>O16850610002</t>
  </si>
  <si>
    <t>O16850590002</t>
  </si>
  <si>
    <t>O16850450002</t>
  </si>
  <si>
    <t>O16850330002</t>
  </si>
  <si>
    <t>O16850670002</t>
  </si>
  <si>
    <t>O16850730002</t>
  </si>
  <si>
    <t>O16850770002</t>
  </si>
  <si>
    <t>O16850780002</t>
  </si>
  <si>
    <t>O16850790002</t>
  </si>
  <si>
    <t>O16850800002</t>
  </si>
  <si>
    <t>O16849620002</t>
  </si>
  <si>
    <t>O16849770002</t>
  </si>
  <si>
    <t>O16849810002</t>
  </si>
  <si>
    <t>O16849830002</t>
  </si>
  <si>
    <t>O16849840002</t>
  </si>
  <si>
    <t>O16849860002</t>
  </si>
  <si>
    <t>O16849890002</t>
  </si>
  <si>
    <t>O16849930002</t>
  </si>
  <si>
    <t>O16849950002</t>
  </si>
  <si>
    <t>O16849960002</t>
  </si>
  <si>
    <t>O16849990002</t>
  </si>
  <si>
    <t>O16850210002</t>
  </si>
  <si>
    <t>O16850220002</t>
  </si>
  <si>
    <t>O16851750002</t>
  </si>
  <si>
    <t>O16851770002</t>
  </si>
  <si>
    <t>O16851920002</t>
  </si>
  <si>
    <t>O16851930002</t>
  </si>
  <si>
    <t>O16852210002</t>
  </si>
  <si>
    <t>O16852240002</t>
  </si>
  <si>
    <t>O16852290002</t>
  </si>
  <si>
    <t>O16852330002</t>
  </si>
  <si>
    <t>O16850830002</t>
  </si>
  <si>
    <t>O16851000002</t>
  </si>
  <si>
    <t>O16851010002</t>
  </si>
  <si>
    <t>O16851030002</t>
  </si>
  <si>
    <t>O16851060002</t>
  </si>
  <si>
    <t>O16851150002</t>
  </si>
  <si>
    <t>O16851360002</t>
  </si>
  <si>
    <t>O16851430002</t>
  </si>
  <si>
    <t>O16851450002</t>
  </si>
  <si>
    <t>O16851500002</t>
  </si>
  <si>
    <t>O16851550002</t>
  </si>
  <si>
    <t>O16851660002</t>
  </si>
  <si>
    <t>O16851720002</t>
  </si>
  <si>
    <t>O16851740002</t>
  </si>
  <si>
    <t>B16850240002</t>
  </si>
  <si>
    <t>B16850310002</t>
  </si>
  <si>
    <t>B16850320002</t>
  </si>
  <si>
    <t>B16850340002</t>
  </si>
  <si>
    <t>B16849160002</t>
  </si>
  <si>
    <t>B16849210002</t>
  </si>
  <si>
    <t>B16849230002</t>
  </si>
  <si>
    <t>B16849260002</t>
  </si>
  <si>
    <t>B16849270002</t>
  </si>
  <si>
    <t>B16849280002</t>
  </si>
  <si>
    <t>B16849310002</t>
  </si>
  <si>
    <t>B16849550002</t>
  </si>
  <si>
    <t>B16849600002</t>
  </si>
  <si>
    <t>B16849660002</t>
  </si>
  <si>
    <t>B16849690002</t>
  </si>
  <si>
    <t>B16849720002</t>
  </si>
  <si>
    <t>B16849750002</t>
  </si>
  <si>
    <t>B16850100002</t>
  </si>
  <si>
    <t>B16850120002</t>
  </si>
  <si>
    <t>O16849020002</t>
  </si>
  <si>
    <t>O16849030002</t>
  </si>
  <si>
    <t>O16849050002</t>
  </si>
  <si>
    <t>O16849060002</t>
  </si>
  <si>
    <t>O16849100002</t>
  </si>
  <si>
    <t>O16849320002</t>
  </si>
  <si>
    <t>O16849370002</t>
  </si>
  <si>
    <t>O16849400002</t>
  </si>
  <si>
    <t>Q10496640002</t>
  </si>
  <si>
    <t>G08968820003</t>
  </si>
  <si>
    <t>G08969400001</t>
  </si>
  <si>
    <t>G08969420001</t>
  </si>
  <si>
    <t>G08969440001</t>
  </si>
  <si>
    <t>G08970740001</t>
  </si>
  <si>
    <t>G08970750004</t>
  </si>
  <si>
    <t>S09394670003</t>
  </si>
  <si>
    <t>G08970760004</t>
  </si>
  <si>
    <t>G08970760005</t>
  </si>
  <si>
    <t>G08970770004</t>
  </si>
  <si>
    <t>G08970770005</t>
  </si>
  <si>
    <t>S09394670001</t>
  </si>
  <si>
    <t>G08970750005</t>
  </si>
  <si>
    <t>G08972130001</t>
  </si>
  <si>
    <t>G08970810004</t>
  </si>
  <si>
    <t>S09394700003</t>
  </si>
  <si>
    <t>G08975410002</t>
  </si>
  <si>
    <t>G08974180004</t>
  </si>
  <si>
    <t>G08974200003</t>
  </si>
  <si>
    <t>G08974210003</t>
  </si>
  <si>
    <t>G08974220003</t>
  </si>
  <si>
    <t>G08974230003</t>
  </si>
  <si>
    <t>G08974240003</t>
  </si>
  <si>
    <t>G08974250004</t>
  </si>
  <si>
    <t>G08974260004</t>
  </si>
  <si>
    <t>G08974270004</t>
  </si>
  <si>
    <t>G08974280003</t>
  </si>
  <si>
    <t>G08974190003</t>
  </si>
  <si>
    <t>S09395320002</t>
  </si>
  <si>
    <t>S09395530003</t>
  </si>
  <si>
    <t>S09395510003</t>
  </si>
  <si>
    <t>G08977060001</t>
  </si>
  <si>
    <t>G08977110002</t>
  </si>
  <si>
    <t>G08977150002</t>
  </si>
  <si>
    <t>G08977230002</t>
  </si>
  <si>
    <t>G08977120001</t>
  </si>
  <si>
    <t>G08977160001</t>
  </si>
  <si>
    <t>S09395650003</t>
  </si>
  <si>
    <t>G08977180001</t>
  </si>
  <si>
    <t>G08977240001</t>
  </si>
  <si>
    <t>O16855110002</t>
  </si>
  <si>
    <t>O16855120002</t>
  </si>
  <si>
    <t>O16855170002</t>
  </si>
  <si>
    <t>O16855260002</t>
  </si>
  <si>
    <t>O16855340002</t>
  </si>
  <si>
    <t>O16855350002</t>
  </si>
  <si>
    <t>O16855390002</t>
  </si>
  <si>
    <t>O16855410002</t>
  </si>
  <si>
    <t>O16855420002</t>
  </si>
  <si>
    <t>O16855620002</t>
  </si>
  <si>
    <t>O16854020002</t>
  </si>
  <si>
    <t>O16854100002</t>
  </si>
  <si>
    <t>O16854200002</t>
  </si>
  <si>
    <t>O16854470002</t>
  </si>
  <si>
    <t>O16854790002</t>
  </si>
  <si>
    <t>O16854800002</t>
  </si>
  <si>
    <t>O16854890002</t>
  </si>
  <si>
    <t>O16854900002</t>
  </si>
  <si>
    <t>O16854910002</t>
  </si>
  <si>
    <t>O16855060002</t>
  </si>
  <si>
    <t>O16855080002</t>
  </si>
  <si>
    <t>O16855740002</t>
  </si>
  <si>
    <t>O16855930002</t>
  </si>
  <si>
    <t>O16855940002</t>
  </si>
  <si>
    <t>O16855980002</t>
  </si>
  <si>
    <t>O16856150002</t>
  </si>
  <si>
    <t>O16856160002</t>
  </si>
  <si>
    <t>O16856350002</t>
  </si>
  <si>
    <t>O16856370002</t>
  </si>
  <si>
    <t>B16854340002</t>
  </si>
  <si>
    <t>B16854360002</t>
  </si>
  <si>
    <t>B16854420002</t>
  </si>
  <si>
    <t>B16854440002</t>
  </si>
  <si>
    <t>B16854460002</t>
  </si>
  <si>
    <t>B16853830002</t>
  </si>
  <si>
    <t>B16853850002</t>
  </si>
  <si>
    <t>B16854140002</t>
  </si>
  <si>
    <t>B16854190002</t>
  </si>
  <si>
    <t>B16854210002</t>
  </si>
  <si>
    <t>B16854270002</t>
  </si>
  <si>
    <t>B16854280002</t>
  </si>
  <si>
    <t>O16853630002</t>
  </si>
  <si>
    <t>F0000316</t>
  </si>
  <si>
    <t>J03482300002</t>
  </si>
  <si>
    <t>J03482310001</t>
  </si>
  <si>
    <t>G08983190004</t>
  </si>
  <si>
    <t>G08983210002</t>
  </si>
  <si>
    <t>G08983220004</t>
  </si>
  <si>
    <t>G08983260004</t>
  </si>
  <si>
    <t>G08983270003</t>
  </si>
  <si>
    <t>G08983320003</t>
  </si>
  <si>
    <t>G08983310001</t>
  </si>
  <si>
    <t>G08987860003</t>
  </si>
  <si>
    <t>G08987900002</t>
  </si>
  <si>
    <t>G08985790003</t>
  </si>
  <si>
    <t>F0000318</t>
  </si>
  <si>
    <t>G08987910003</t>
  </si>
  <si>
    <t>G08987930004</t>
  </si>
  <si>
    <t>G08987960003</t>
  </si>
  <si>
    <t>G08987980003</t>
  </si>
  <si>
    <t>G08988000002</t>
  </si>
  <si>
    <t>G08988050003</t>
  </si>
  <si>
    <t>G08988060003</t>
  </si>
  <si>
    <t>G08988100002</t>
  </si>
  <si>
    <t>G08987920004</t>
  </si>
  <si>
    <t>G08990870001</t>
  </si>
  <si>
    <t>S09397130004</t>
  </si>
  <si>
    <t>S09397130001</t>
  </si>
  <si>
    <t>S09397110004</t>
  </si>
  <si>
    <t>S09397110001</t>
  </si>
  <si>
    <t>S09397100004</t>
  </si>
  <si>
    <t>S09397100001</t>
  </si>
  <si>
    <t>S09397080004</t>
  </si>
  <si>
    <t>S09397080001</t>
  </si>
  <si>
    <t>S09396990003</t>
  </si>
  <si>
    <t>J03482940002</t>
  </si>
  <si>
    <t>S09397230002</t>
  </si>
  <si>
    <t>S09397280001</t>
  </si>
  <si>
    <t>S09396900001</t>
  </si>
  <si>
    <t>S09397250003</t>
  </si>
  <si>
    <t>S09397260003</t>
  </si>
  <si>
    <t>O16859460002</t>
  </si>
  <si>
    <t>O16859290002</t>
  </si>
  <si>
    <t>O16859260002</t>
  </si>
  <si>
    <t>O16859020002</t>
  </si>
  <si>
    <t>O16858950002</t>
  </si>
  <si>
    <t>O16859520002</t>
  </si>
  <si>
    <t>O16859530002</t>
  </si>
  <si>
    <t>O16859690002</t>
  </si>
  <si>
    <t>O16859760002</t>
  </si>
  <si>
    <t>O16859780002</t>
  </si>
  <si>
    <t>O16859830002</t>
  </si>
  <si>
    <t>O16859840002</t>
  </si>
  <si>
    <t>O16860010002</t>
  </si>
  <si>
    <t>O16858660002</t>
  </si>
  <si>
    <t>O16858680002</t>
  </si>
  <si>
    <t>O16858690002</t>
  </si>
  <si>
    <t>O16858730002</t>
  </si>
  <si>
    <t>O16858750002</t>
  </si>
  <si>
    <t>O16858760002</t>
  </si>
  <si>
    <t>O16858790002</t>
  </si>
  <si>
    <t>O16858830002</t>
  </si>
  <si>
    <t>O16858880002</t>
  </si>
  <si>
    <t>O16858910002</t>
  </si>
  <si>
    <t>O16858920002</t>
  </si>
  <si>
    <t>O16858930002</t>
  </si>
  <si>
    <t>O16860910002</t>
  </si>
  <si>
    <t>O16860920002</t>
  </si>
  <si>
    <t>O16861000002</t>
  </si>
  <si>
    <t>O16861030002</t>
  </si>
  <si>
    <t>O16861060002</t>
  </si>
  <si>
    <t>O16861310002</t>
  </si>
  <si>
    <t>O16860150002</t>
  </si>
  <si>
    <t>O16860190002</t>
  </si>
  <si>
    <t>O16860200002</t>
  </si>
  <si>
    <t>O16860230002</t>
  </si>
  <si>
    <t>O16860240002</t>
  </si>
  <si>
    <t>O16860330002</t>
  </si>
  <si>
    <t>O16860380002</t>
  </si>
  <si>
    <t>O16860400002</t>
  </si>
  <si>
    <t>O16860420002</t>
  </si>
  <si>
    <t>O16860430002</t>
  </si>
  <si>
    <t>O16860450002</t>
  </si>
  <si>
    <t>O16860460002</t>
  </si>
  <si>
    <t>O16860490002</t>
  </si>
  <si>
    <t>O16860610002</t>
  </si>
  <si>
    <t>O16860650002</t>
  </si>
  <si>
    <t>O16860740002</t>
  </si>
  <si>
    <t>O16860760002</t>
  </si>
  <si>
    <t>O16860900002</t>
  </si>
  <si>
    <t>B16858590002</t>
  </si>
  <si>
    <t>B16858610002</t>
  </si>
  <si>
    <t>B16859120002</t>
  </si>
  <si>
    <t>B16859130002</t>
  </si>
  <si>
    <t>B16859170002</t>
  </si>
  <si>
    <t>B16859210002</t>
  </si>
  <si>
    <t>B16859240002</t>
  </si>
  <si>
    <t>B16859320002</t>
  </si>
  <si>
    <t>B16859340002</t>
  </si>
  <si>
    <t>B16859370002</t>
  </si>
  <si>
    <t>B16859400002</t>
  </si>
  <si>
    <t>B16859420002</t>
  </si>
  <si>
    <t>B16859440002</t>
  </si>
  <si>
    <t>B16859490002</t>
  </si>
  <si>
    <t>B16857730002</t>
  </si>
  <si>
    <t>B16857980002</t>
  </si>
  <si>
    <t>B16858040002</t>
  </si>
  <si>
    <t>B16858060002</t>
  </si>
  <si>
    <t>B16858070002</t>
  </si>
  <si>
    <t>B16858080002</t>
  </si>
  <si>
    <t>B16858090002</t>
  </si>
  <si>
    <t>B16858120002</t>
  </si>
  <si>
    <t>B16858140002</t>
  </si>
  <si>
    <t>B16858150002</t>
  </si>
  <si>
    <t>B16858320002</t>
  </si>
  <si>
    <t>B16858390002</t>
  </si>
  <si>
    <t>O16857770002</t>
  </si>
  <si>
    <t>O16857780002</t>
  </si>
  <si>
    <t>O16857790002</t>
  </si>
  <si>
    <t>O16857800002</t>
  </si>
  <si>
    <t>O16857860002</t>
  </si>
  <si>
    <t>O16857870002</t>
  </si>
  <si>
    <t>O16857890002</t>
  </si>
  <si>
    <t>O16857950002</t>
  </si>
  <si>
    <t>O16858400002</t>
  </si>
  <si>
    <t>O16858490002</t>
  </si>
  <si>
    <t>O16858580002</t>
  </si>
  <si>
    <t>O16858620002</t>
  </si>
  <si>
    <t>F0000320</t>
  </si>
  <si>
    <t>F0000321</t>
  </si>
  <si>
    <t>S09397650003</t>
  </si>
  <si>
    <t>Q10511540002</t>
  </si>
  <si>
    <t>S09397930003</t>
  </si>
  <si>
    <t>Q10512910002</t>
  </si>
  <si>
    <t>G08999890004</t>
  </si>
  <si>
    <t>G08999920004</t>
  </si>
  <si>
    <t>G08999930004</t>
  </si>
  <si>
    <t>G08999930005</t>
  </si>
  <si>
    <t>G08999940004</t>
  </si>
  <si>
    <t>G08999940005</t>
  </si>
  <si>
    <t>G08999950004</t>
  </si>
  <si>
    <t>G08999950005</t>
  </si>
  <si>
    <t>G09000090003</t>
  </si>
  <si>
    <t>G09000110003</t>
  </si>
  <si>
    <t>G09000140004</t>
  </si>
  <si>
    <t>S09398770001</t>
  </si>
  <si>
    <t>S09398770003</t>
  </si>
  <si>
    <t>G09003400004</t>
  </si>
  <si>
    <t>G09003400005</t>
  </si>
  <si>
    <t>S09399050003</t>
  </si>
  <si>
    <t>G09003410004</t>
  </si>
  <si>
    <t>G09003410005</t>
  </si>
  <si>
    <t>G09003420004</t>
  </si>
  <si>
    <t>G09003420005</t>
  </si>
  <si>
    <t>S09399290003</t>
  </si>
  <si>
    <t>S09399300003</t>
  </si>
  <si>
    <t>S09399290001</t>
  </si>
  <si>
    <t>S09399280003</t>
  </si>
  <si>
    <t>S09399280001</t>
  </si>
  <si>
    <t>O16864460002</t>
  </si>
  <si>
    <t>O16864490002</t>
  </si>
  <si>
    <t>O16864520002</t>
  </si>
  <si>
    <t>O16864590002</t>
  </si>
  <si>
    <t>O16864700002</t>
  </si>
  <si>
    <t>O16864850002</t>
  </si>
  <si>
    <t>O16863830002</t>
  </si>
  <si>
    <t>O16864070002</t>
  </si>
  <si>
    <t>O16864080002</t>
  </si>
  <si>
    <t>O16864120002</t>
  </si>
  <si>
    <t>O16864140002</t>
  </si>
  <si>
    <t>O16864150002</t>
  </si>
  <si>
    <t>O16864160002</t>
  </si>
  <si>
    <t>O16864260002</t>
  </si>
  <si>
    <t>O16864270002</t>
  </si>
  <si>
    <t>O16864290002</t>
  </si>
  <si>
    <t>O16864330002</t>
  </si>
  <si>
    <t>O16864340002</t>
  </si>
  <si>
    <t>O16864370002</t>
  </si>
  <si>
    <t>O16864380002</t>
  </si>
  <si>
    <t>O16864400002</t>
  </si>
  <si>
    <t>O16865070002</t>
  </si>
  <si>
    <t>O16865090002</t>
  </si>
  <si>
    <t>O16865100002</t>
  </si>
  <si>
    <t>O16865350002</t>
  </si>
  <si>
    <t>O16865410002</t>
  </si>
  <si>
    <t>O16865600002</t>
  </si>
  <si>
    <t>B16863370002</t>
  </si>
  <si>
    <t>B16863380002</t>
  </si>
  <si>
    <t>B16863460002</t>
  </si>
  <si>
    <t>B16862640002</t>
  </si>
  <si>
    <t>B16862670002</t>
  </si>
  <si>
    <t>B16862680002</t>
  </si>
  <si>
    <t>B16862690002</t>
  </si>
  <si>
    <t>B16862700002</t>
  </si>
  <si>
    <t>B16862720002</t>
  </si>
  <si>
    <t>B16862730002</t>
  </si>
  <si>
    <t>B16862740002</t>
  </si>
  <si>
    <t>B16862750002</t>
  </si>
  <si>
    <t>B16862860002</t>
  </si>
  <si>
    <t>B16862910002</t>
  </si>
  <si>
    <t>B16862920002</t>
  </si>
  <si>
    <t>O16862590002</t>
  </si>
  <si>
    <t>O16862610002</t>
  </si>
  <si>
    <t>O16862790002</t>
  </si>
  <si>
    <t>O16862800002</t>
  </si>
  <si>
    <t>O16863100002</t>
  </si>
  <si>
    <t>O16863270002</t>
  </si>
  <si>
    <t>O16863280002</t>
  </si>
  <si>
    <t>O16863490002</t>
  </si>
  <si>
    <t>O16863530002</t>
  </si>
  <si>
    <t>O16863590002</t>
  </si>
  <si>
    <t>O16863610002</t>
  </si>
  <si>
    <t>O16863630002</t>
  </si>
  <si>
    <t>O16863670002</t>
  </si>
  <si>
    <t>O16863810002</t>
  </si>
  <si>
    <t>O16862420002</t>
  </si>
  <si>
    <t>O16862540002</t>
  </si>
  <si>
    <t>O16862550002</t>
  </si>
  <si>
    <t>F0000322</t>
  </si>
  <si>
    <t>G09006710004</t>
  </si>
  <si>
    <t>G09006710005</t>
  </si>
  <si>
    <t>G09006860005</t>
  </si>
  <si>
    <t>G09006860004</t>
  </si>
  <si>
    <t>G09006730004</t>
  </si>
  <si>
    <t>G09006720005</t>
  </si>
  <si>
    <t>G09006720004</t>
  </si>
  <si>
    <t>G09006730005</t>
  </si>
  <si>
    <t>G09009520002</t>
  </si>
  <si>
    <t>Q10516040002</t>
  </si>
  <si>
    <t>G09008060003</t>
  </si>
  <si>
    <t>G09008200003</t>
  </si>
  <si>
    <t>G09009530001</t>
  </si>
  <si>
    <t>G09009550004</t>
  </si>
  <si>
    <t>S09399760003</t>
  </si>
  <si>
    <t>Q10519430002</t>
  </si>
  <si>
    <t>G09012960004</t>
  </si>
  <si>
    <t>G09012970004</t>
  </si>
  <si>
    <t>G09012980004</t>
  </si>
  <si>
    <t>G09012990004</t>
  </si>
  <si>
    <t>G09013000003</t>
  </si>
  <si>
    <t>S09399910003</t>
  </si>
  <si>
    <t>S09400290002</t>
  </si>
  <si>
    <t>S09400300002</t>
  </si>
  <si>
    <t>G09014350001</t>
  </si>
  <si>
    <t>S09399710003</t>
  </si>
  <si>
    <t>S09399710001</t>
  </si>
  <si>
    <t>S09399670003</t>
  </si>
  <si>
    <t>S09399670001</t>
  </si>
  <si>
    <t>S09400310001</t>
  </si>
  <si>
    <t>S09400310004</t>
  </si>
  <si>
    <t>S09400360003</t>
  </si>
  <si>
    <t>S09400370003</t>
  </si>
  <si>
    <t>S09400610001</t>
  </si>
  <si>
    <t>S09400640001</t>
  </si>
  <si>
    <t>O16869640002</t>
  </si>
  <si>
    <t>O16869610002</t>
  </si>
  <si>
    <t>O16869580002</t>
  </si>
  <si>
    <t>O16869560002</t>
  </si>
  <si>
    <t>O16869550002</t>
  </si>
  <si>
    <t>O16869540002</t>
  </si>
  <si>
    <t>O16869530002</t>
  </si>
  <si>
    <t>O16869500002</t>
  </si>
  <si>
    <t>O16869480002</t>
  </si>
  <si>
    <t>O16869450002</t>
  </si>
  <si>
    <t>O16869430002</t>
  </si>
  <si>
    <t>O16869320002</t>
  </si>
  <si>
    <t>O16869310002</t>
  </si>
  <si>
    <t>O16869260002</t>
  </si>
  <si>
    <t>O16869230002</t>
  </si>
  <si>
    <t>O16869210002</t>
  </si>
  <si>
    <t>O16870200002</t>
  </si>
  <si>
    <t>O16870150002</t>
  </si>
  <si>
    <t>O16869860002</t>
  </si>
  <si>
    <t>O16869850002</t>
  </si>
  <si>
    <t>O16869800002</t>
  </si>
  <si>
    <t>O16869700002</t>
  </si>
  <si>
    <t>O16869680002</t>
  </si>
  <si>
    <t>B16868200002</t>
  </si>
  <si>
    <t>B16868190002</t>
  </si>
  <si>
    <t>B16868150002</t>
  </si>
  <si>
    <t>B16868140002</t>
  </si>
  <si>
    <t>B16868120002</t>
  </si>
  <si>
    <t>B16868080002</t>
  </si>
  <si>
    <t>B16868040002</t>
  </si>
  <si>
    <t>B16867850002</t>
  </si>
  <si>
    <t>B16867830002</t>
  </si>
  <si>
    <t>B16867810002</t>
  </si>
  <si>
    <t>B16867800002</t>
  </si>
  <si>
    <t>B16867780002</t>
  </si>
  <si>
    <t>B16867760002</t>
  </si>
  <si>
    <t>B16867740002</t>
  </si>
  <si>
    <t>B16868510002</t>
  </si>
  <si>
    <t>B16868470002</t>
  </si>
  <si>
    <t>B16868430002</t>
  </si>
  <si>
    <t>B16868410002</t>
  </si>
  <si>
    <t>B16868390002</t>
  </si>
  <si>
    <t>B16868370002</t>
  </si>
  <si>
    <t>B16868340002</t>
  </si>
  <si>
    <t>B16868320002</t>
  </si>
  <si>
    <t>B16868310002</t>
  </si>
  <si>
    <t>B16868300002</t>
  </si>
  <si>
    <t>B16868290002</t>
  </si>
  <si>
    <t>B16868270002</t>
  </si>
  <si>
    <t>B16868260002</t>
  </si>
  <si>
    <t>B16868230002</t>
  </si>
  <si>
    <t>B16868220002</t>
  </si>
  <si>
    <t>B16867270002</t>
  </si>
  <si>
    <t>B16867260002</t>
  </si>
  <si>
    <t>B16867250002</t>
  </si>
  <si>
    <t>B16867240002</t>
  </si>
  <si>
    <t>B16867230002</t>
  </si>
  <si>
    <t>B16867220002</t>
  </si>
  <si>
    <t>B16867210002</t>
  </si>
  <si>
    <t>B16867190002</t>
  </si>
  <si>
    <t>B16867180002</t>
  </si>
  <si>
    <t>B16867170002</t>
  </si>
  <si>
    <t>B16867160002</t>
  </si>
  <si>
    <t>B16866970002</t>
  </si>
  <si>
    <t>B16866900002</t>
  </si>
  <si>
    <t>B16866890002</t>
  </si>
  <si>
    <t>B16866870002</t>
  </si>
  <si>
    <t>B16866800002</t>
  </si>
  <si>
    <t>B16867530002</t>
  </si>
  <si>
    <t>B16867480002</t>
  </si>
  <si>
    <t>B16867370002</t>
  </si>
  <si>
    <t>B16867350002</t>
  </si>
  <si>
    <t>B16867340002</t>
  </si>
  <si>
    <t>B16867330002</t>
  </si>
  <si>
    <t>B16867320002</t>
  </si>
  <si>
    <t>B16867300002</t>
  </si>
  <si>
    <t>B16867280002</t>
  </si>
  <si>
    <t>O16868610002</t>
  </si>
  <si>
    <t>O16868590002</t>
  </si>
  <si>
    <t>O16868570002</t>
  </si>
  <si>
    <t>O16868540002</t>
  </si>
  <si>
    <t>O16868490002</t>
  </si>
  <si>
    <t>O16868350002</t>
  </si>
  <si>
    <t>O16868330002</t>
  </si>
  <si>
    <t>O16868180002</t>
  </si>
  <si>
    <t>O16867790002</t>
  </si>
  <si>
    <t>O16867710002</t>
  </si>
  <si>
    <t>O16867610002</t>
  </si>
  <si>
    <t>O16867580002</t>
  </si>
  <si>
    <t>O16867560002</t>
  </si>
  <si>
    <t>O16867510002</t>
  </si>
  <si>
    <t>O16867490002</t>
  </si>
  <si>
    <t>O16869180002</t>
  </si>
  <si>
    <t>O16869090002</t>
  </si>
  <si>
    <t>O16869040002</t>
  </si>
  <si>
    <t>O16869010002</t>
  </si>
  <si>
    <t>O16869000002</t>
  </si>
  <si>
    <t>O16868980002</t>
  </si>
  <si>
    <t>O16868790002</t>
  </si>
  <si>
    <t>O16868780002</t>
  </si>
  <si>
    <t>O16868750002</t>
  </si>
  <si>
    <t>O16868740002</t>
  </si>
  <si>
    <t>O16868730002</t>
  </si>
  <si>
    <t>O16868720002</t>
  </si>
  <si>
    <t>O16868710002</t>
  </si>
  <si>
    <t>O16868700002</t>
  </si>
  <si>
    <t>O16868690002</t>
  </si>
  <si>
    <t>O16868680002</t>
  </si>
  <si>
    <t>O16868670002</t>
  </si>
  <si>
    <t>O16868660002</t>
  </si>
  <si>
    <t>O16868620002</t>
  </si>
  <si>
    <t>O16866630002</t>
  </si>
  <si>
    <t>O16866600002</t>
  </si>
  <si>
    <t>O16867460002</t>
  </si>
  <si>
    <t>O16867410002</t>
  </si>
  <si>
    <t>O16867310002</t>
  </si>
  <si>
    <t>O16867290002</t>
  </si>
  <si>
    <t>O16867150002</t>
  </si>
  <si>
    <t>O16867140002</t>
  </si>
  <si>
    <t>O16867120002</t>
  </si>
  <si>
    <t>O16867110002</t>
  </si>
  <si>
    <t>O16866650002</t>
  </si>
  <si>
    <t>O16866680002</t>
  </si>
  <si>
    <t>O16866760002</t>
  </si>
  <si>
    <t>O16866770002</t>
  </si>
  <si>
    <t>O16866780002</t>
  </si>
  <si>
    <t>O16866790002</t>
  </si>
  <si>
    <t>O16866910002</t>
  </si>
  <si>
    <t>O16866920002</t>
  </si>
  <si>
    <t>O16866930002</t>
  </si>
  <si>
    <t>O16866940002</t>
  </si>
  <si>
    <t>Q10521750002</t>
  </si>
  <si>
    <t>G09020220003</t>
  </si>
  <si>
    <t>G09020250003</t>
  </si>
  <si>
    <t>G09020260003</t>
  </si>
  <si>
    <t>J03484080002</t>
  </si>
  <si>
    <t>G09020310004</t>
  </si>
  <si>
    <t>S09401460003</t>
  </si>
  <si>
    <t>S09400720003</t>
  </si>
  <si>
    <t>S09401410001</t>
  </si>
  <si>
    <t>S09401410003</t>
  </si>
  <si>
    <t>G09020310005</t>
  </si>
  <si>
    <t>Q10524690002</t>
  </si>
  <si>
    <t>Q10524780002</t>
  </si>
  <si>
    <t>G09026320004</t>
  </si>
  <si>
    <t>G09026330004</t>
  </si>
  <si>
    <t>G09026340004</t>
  </si>
  <si>
    <t>G09026350003</t>
  </si>
  <si>
    <t>T03893330001</t>
  </si>
  <si>
    <t>T03893350001</t>
  </si>
  <si>
    <t>T03893370001</t>
  </si>
  <si>
    <t>T03893390001</t>
  </si>
  <si>
    <t>T03893410001</t>
  </si>
  <si>
    <t>T03893430001</t>
  </si>
  <si>
    <t>T03893450001</t>
  </si>
  <si>
    <t>T03893470001</t>
  </si>
  <si>
    <t>T03893490001</t>
  </si>
  <si>
    <t>T03893510001</t>
  </si>
  <si>
    <t>T03893530001</t>
  </si>
  <si>
    <t>T03893550001</t>
  </si>
  <si>
    <t>T03893570001</t>
  </si>
  <si>
    <t>T03893590001</t>
  </si>
  <si>
    <t>T03893610001</t>
  </si>
  <si>
    <t>T03893630001</t>
  </si>
  <si>
    <t>T03893650001</t>
  </si>
  <si>
    <t>T03893670001</t>
  </si>
  <si>
    <t>T03893690001</t>
  </si>
  <si>
    <t>T03893710001</t>
  </si>
  <si>
    <t>T03893730001</t>
  </si>
  <si>
    <t>T03893750001</t>
  </si>
  <si>
    <t>T03893770001</t>
  </si>
  <si>
    <t>T03893790001</t>
  </si>
  <si>
    <t>T03893810001</t>
  </si>
  <si>
    <t>T03893830001</t>
  </si>
  <si>
    <t>T03893850001</t>
  </si>
  <si>
    <t>T03893870001</t>
  </si>
  <si>
    <t>T03893890001</t>
  </si>
  <si>
    <t>T03893910001</t>
  </si>
  <si>
    <t>T03893930001</t>
  </si>
  <si>
    <t>T03893950001</t>
  </si>
  <si>
    <t>T03893980001</t>
  </si>
  <si>
    <t>T03894000001</t>
  </si>
  <si>
    <t>T03894020001</t>
  </si>
  <si>
    <t>T03894040001</t>
  </si>
  <si>
    <t>T03894060001</t>
  </si>
  <si>
    <t>T03894080001</t>
  </si>
  <si>
    <t>T03894100001</t>
  </si>
  <si>
    <t>T03894120001</t>
  </si>
  <si>
    <t>T03894140001</t>
  </si>
  <si>
    <t>T03894160001</t>
  </si>
  <si>
    <t>T03894180001</t>
  </si>
  <si>
    <t>T03894200001</t>
  </si>
  <si>
    <t>T03894220001</t>
  </si>
  <si>
    <t>T03894240001</t>
  </si>
  <si>
    <t>T03894260001</t>
  </si>
  <si>
    <t>T03894280001</t>
  </si>
  <si>
    <t>T03894300001</t>
  </si>
  <si>
    <t>T03894320001</t>
  </si>
  <si>
    <t>T03894340001</t>
  </si>
  <si>
    <t>T03894360001</t>
  </si>
  <si>
    <t>T03894380001</t>
  </si>
  <si>
    <t>T03894400001</t>
  </si>
  <si>
    <t>T03894420001</t>
  </si>
  <si>
    <t>T03894440001</t>
  </si>
  <si>
    <t>T03894460001</t>
  </si>
  <si>
    <t>T03894480001</t>
  </si>
  <si>
    <t>T03894500001</t>
  </si>
  <si>
    <t>T03894520001</t>
  </si>
  <si>
    <t>T03894540001</t>
  </si>
  <si>
    <t>T03894560001</t>
  </si>
  <si>
    <t>T03894580001</t>
  </si>
  <si>
    <t>T03894600001</t>
  </si>
  <si>
    <t>T03894620001</t>
  </si>
  <si>
    <t>T03894640001</t>
  </si>
  <si>
    <t>T03894660001</t>
  </si>
  <si>
    <t>T03894680001</t>
  </si>
  <si>
    <t>T03894700001</t>
  </si>
  <si>
    <t>T03894720001</t>
  </si>
  <si>
    <t>T03894740001</t>
  </si>
  <si>
    <t>T03894760001</t>
  </si>
  <si>
    <t>T03894780001</t>
  </si>
  <si>
    <t>T03894800001</t>
  </si>
  <si>
    <t>T03894820001</t>
  </si>
  <si>
    <t>T03894840001</t>
  </si>
  <si>
    <t>T03894860001</t>
  </si>
  <si>
    <t>T03894880001</t>
  </si>
  <si>
    <t>T03894900001</t>
  </si>
  <si>
    <t>T03894920001</t>
  </si>
  <si>
    <t>T03894940001</t>
  </si>
  <si>
    <t>T03894960001</t>
  </si>
  <si>
    <t>T03894980001</t>
  </si>
  <si>
    <t>T03895000001</t>
  </si>
  <si>
    <t>T03895020001</t>
  </si>
  <si>
    <t>T03895040001</t>
  </si>
  <si>
    <t>T03895060001</t>
  </si>
  <si>
    <t>T03895080001</t>
  </si>
  <si>
    <t>T03895100001</t>
  </si>
  <si>
    <t>T03895120001</t>
  </si>
  <si>
    <t>T03895140001</t>
  </si>
  <si>
    <t>T03895160001</t>
  </si>
  <si>
    <t>T03895180001</t>
  </si>
  <si>
    <t>T03895200001</t>
  </si>
  <si>
    <t>T03895220001</t>
  </si>
  <si>
    <t>T03895240001</t>
  </si>
  <si>
    <t>T03895260001</t>
  </si>
  <si>
    <t>T03895280001</t>
  </si>
  <si>
    <t>T03895300001</t>
  </si>
  <si>
    <t>T03895320001</t>
  </si>
  <si>
    <t>T03895340001</t>
  </si>
  <si>
    <t>T03895360001</t>
  </si>
  <si>
    <t>T03895380001</t>
  </si>
  <si>
    <t>T03895400001</t>
  </si>
  <si>
    <t>T03895420001</t>
  </si>
  <si>
    <t>G09026360004</t>
  </si>
  <si>
    <t>G09026370004</t>
  </si>
  <si>
    <t>G09026380004</t>
  </si>
  <si>
    <t>G09026390004</t>
  </si>
  <si>
    <t>G09026480003</t>
  </si>
  <si>
    <t>Q10526430002</t>
  </si>
  <si>
    <t>S09401730002</t>
  </si>
  <si>
    <t>G09027860001</t>
  </si>
  <si>
    <t>S09402350001</t>
  </si>
  <si>
    <t>S09401310001</t>
  </si>
  <si>
    <t>S09401310004</t>
  </si>
  <si>
    <t>S09401350001</t>
  </si>
  <si>
    <t>S09402140001</t>
  </si>
  <si>
    <t>S09402140004</t>
  </si>
  <si>
    <t>S09402190001</t>
  </si>
  <si>
    <t>S09402190004</t>
  </si>
  <si>
    <t>G09027880003</t>
  </si>
  <si>
    <t>S09402430004</t>
  </si>
  <si>
    <t>S09402360001</t>
  </si>
  <si>
    <t>O16875280002</t>
  </si>
  <si>
    <t>O16875210002</t>
  </si>
  <si>
    <t>O16875200002</t>
  </si>
  <si>
    <t>O16875170002</t>
  </si>
  <si>
    <t>O16875160002</t>
  </si>
  <si>
    <t>O16875000002</t>
  </si>
  <si>
    <t>O16874990002</t>
  </si>
  <si>
    <t>O16874980002</t>
  </si>
  <si>
    <t>O16874960002</t>
  </si>
  <si>
    <t>O16874940002</t>
  </si>
  <si>
    <t>O16874860002</t>
  </si>
  <si>
    <t>O16874830002</t>
  </si>
  <si>
    <t>O16874770002</t>
  </si>
  <si>
    <t>O16874760002</t>
  </si>
  <si>
    <t>O16874750002</t>
  </si>
  <si>
    <t>O16874730002</t>
  </si>
  <si>
    <t>O16874700002</t>
  </si>
  <si>
    <t>O16875840002</t>
  </si>
  <si>
    <t>O16875820002</t>
  </si>
  <si>
    <t>O16875800002</t>
  </si>
  <si>
    <t>O16875750002</t>
  </si>
  <si>
    <t>O16875740002</t>
  </si>
  <si>
    <t>O16875720002</t>
  </si>
  <si>
    <t>O16875540002</t>
  </si>
  <si>
    <t>O16875480002</t>
  </si>
  <si>
    <t>O16875420002</t>
  </si>
  <si>
    <t>O16875410002</t>
  </si>
  <si>
    <t>O16875390002</t>
  </si>
  <si>
    <t>O16875380002</t>
  </si>
  <si>
    <t>O16875370002</t>
  </si>
  <si>
    <t>O16875350002</t>
  </si>
  <si>
    <t>O16873920002</t>
  </si>
  <si>
    <t>O16873910002</t>
  </si>
  <si>
    <t>O16873880002</t>
  </si>
  <si>
    <t>O16873860002</t>
  </si>
  <si>
    <t>O16873850002</t>
  </si>
  <si>
    <t>O16873840002</t>
  </si>
  <si>
    <t>O16873800002</t>
  </si>
  <si>
    <t>O16873790002</t>
  </si>
  <si>
    <t>O16873780002</t>
  </si>
  <si>
    <t>O16873770002</t>
  </si>
  <si>
    <t>O16873760002</t>
  </si>
  <si>
    <t>O16873750002</t>
  </si>
  <si>
    <t>O16873680002</t>
  </si>
  <si>
    <t>O16873620002</t>
  </si>
  <si>
    <t>O16873600002</t>
  </si>
  <si>
    <t>O16873570002</t>
  </si>
  <si>
    <t>O16873410002</t>
  </si>
  <si>
    <t>O16874640002</t>
  </si>
  <si>
    <t>O16874610002</t>
  </si>
  <si>
    <t>O16874590002</t>
  </si>
  <si>
    <t>O16874560002</t>
  </si>
  <si>
    <t>O16874490002</t>
  </si>
  <si>
    <t>O16874470002</t>
  </si>
  <si>
    <t>O16874460002</t>
  </si>
  <si>
    <t>O16874430002</t>
  </si>
  <si>
    <t>O16874420002</t>
  </si>
  <si>
    <t>O16874400002</t>
  </si>
  <si>
    <t>O16874390002</t>
  </si>
  <si>
    <t>O16874310002</t>
  </si>
  <si>
    <t>O16874230002</t>
  </si>
  <si>
    <t>O16874200002</t>
  </si>
  <si>
    <t>O16874110002</t>
  </si>
  <si>
    <t>O16874100002</t>
  </si>
  <si>
    <t>O16874090002</t>
  </si>
  <si>
    <t>O16874080002</t>
  </si>
  <si>
    <t>O16874060002</t>
  </si>
  <si>
    <t>O16874050002</t>
  </si>
  <si>
    <t>O16876040002</t>
  </si>
  <si>
    <t>O16876010002</t>
  </si>
  <si>
    <t>O16875980002</t>
  </si>
  <si>
    <t>O16875930002</t>
  </si>
  <si>
    <t>O16875880002</t>
  </si>
  <si>
    <t>O16875860002</t>
  </si>
  <si>
    <t>B16873000002</t>
  </si>
  <si>
    <t>B16872990002</t>
  </si>
  <si>
    <t>B16872970002</t>
  </si>
  <si>
    <t>B16872960002</t>
  </si>
  <si>
    <t>B16872950002</t>
  </si>
  <si>
    <t>B16872930002</t>
  </si>
  <si>
    <t>B16872910002</t>
  </si>
  <si>
    <t>B16872900002</t>
  </si>
  <si>
    <t>B16872880002</t>
  </si>
  <si>
    <t>B16872830002</t>
  </si>
  <si>
    <t>B16872810002</t>
  </si>
  <si>
    <t>B16872790002</t>
  </si>
  <si>
    <t>B16872770002</t>
  </si>
  <si>
    <t>B16872760002</t>
  </si>
  <si>
    <t>B16872740002</t>
  </si>
  <si>
    <t>B16872730002</t>
  </si>
  <si>
    <t>B16872720002</t>
  </si>
  <si>
    <t>B16872710002</t>
  </si>
  <si>
    <t>B16872700002</t>
  </si>
  <si>
    <t>B16872680002</t>
  </si>
  <si>
    <t>B16873300002</t>
  </si>
  <si>
    <t>B16873280002</t>
  </si>
  <si>
    <t>B16873270002</t>
  </si>
  <si>
    <t>B16873260002</t>
  </si>
  <si>
    <t>B16873240002</t>
  </si>
  <si>
    <t>B16873220002</t>
  </si>
  <si>
    <t>B16873200002</t>
  </si>
  <si>
    <t>B16873190002</t>
  </si>
  <si>
    <t>B16873180002</t>
  </si>
  <si>
    <t>B16873160002</t>
  </si>
  <si>
    <t>B16873140002</t>
  </si>
  <si>
    <t>B16873130002</t>
  </si>
  <si>
    <t>B16873080002</t>
  </si>
  <si>
    <t>B16873070002</t>
  </si>
  <si>
    <t>B16873060002</t>
  </si>
  <si>
    <t>B16873030002</t>
  </si>
  <si>
    <t>B16873020002</t>
  </si>
  <si>
    <t>B16873010002</t>
  </si>
  <si>
    <t>B16872140002</t>
  </si>
  <si>
    <t>B16872100002</t>
  </si>
  <si>
    <t>B16872070002</t>
  </si>
  <si>
    <t>B16872060002</t>
  </si>
  <si>
    <t>B16872050002</t>
  </si>
  <si>
    <t>B16871560002</t>
  </si>
  <si>
    <t>B16871540002</t>
  </si>
  <si>
    <t>B16871530002</t>
  </si>
  <si>
    <t>B16871500002</t>
  </si>
  <si>
    <t>B16871480002</t>
  </si>
  <si>
    <t>B16871470002</t>
  </si>
  <si>
    <t>B16871450002</t>
  </si>
  <si>
    <t>B16871420002</t>
  </si>
  <si>
    <t>B16871380002</t>
  </si>
  <si>
    <t>B16872670002</t>
  </si>
  <si>
    <t>B16872650002</t>
  </si>
  <si>
    <t>B16872640002</t>
  </si>
  <si>
    <t>B16872630002</t>
  </si>
  <si>
    <t>B16872620002</t>
  </si>
  <si>
    <t>B16872610002</t>
  </si>
  <si>
    <t>B16872450002</t>
  </si>
  <si>
    <t>B16872220002</t>
  </si>
  <si>
    <t>O16871730002</t>
  </si>
  <si>
    <t>O16871700002</t>
  </si>
  <si>
    <t>O16871550002</t>
  </si>
  <si>
    <t>O16871290002</t>
  </si>
  <si>
    <t>O16873090002</t>
  </si>
  <si>
    <t>O16873050002</t>
  </si>
  <si>
    <t>O16873040002</t>
  </si>
  <si>
    <t>O16872980002</t>
  </si>
  <si>
    <t>O16872940002</t>
  </si>
  <si>
    <t>O16872870002</t>
  </si>
  <si>
    <t>O16872580002</t>
  </si>
  <si>
    <t>O16872570002</t>
  </si>
  <si>
    <t>O16872410002</t>
  </si>
  <si>
    <t>O16872080002</t>
  </si>
  <si>
    <t>O16872030002</t>
  </si>
  <si>
    <t>O16872020002</t>
  </si>
  <si>
    <t>O16872000002</t>
  </si>
  <si>
    <t>O16871940002</t>
  </si>
  <si>
    <t>O16871780002</t>
  </si>
  <si>
    <t>O16871750002</t>
  </si>
  <si>
    <t>O16871740002</t>
  </si>
  <si>
    <t>B16873670002</t>
  </si>
  <si>
    <t>B16873660002</t>
  </si>
  <si>
    <t>B16873630002</t>
  </si>
  <si>
    <t>B16873610002</t>
  </si>
  <si>
    <t>B16873590002</t>
  </si>
  <si>
    <t>B16873580002</t>
  </si>
  <si>
    <t>B16873560002</t>
  </si>
  <si>
    <t>B16873540002</t>
  </si>
  <si>
    <t>B16873500002</t>
  </si>
  <si>
    <t>B16873470002</t>
  </si>
  <si>
    <t>B16873440002</t>
  </si>
  <si>
    <t>B16873430002</t>
  </si>
  <si>
    <t>B16873420002</t>
  </si>
  <si>
    <t>B16873400002</t>
  </si>
  <si>
    <t>B16873390002</t>
  </si>
  <si>
    <t>B16873360002</t>
  </si>
  <si>
    <t>B16873340002</t>
  </si>
  <si>
    <t>B16873320002</t>
  </si>
  <si>
    <t>G09030870003</t>
  </si>
  <si>
    <t>G09030830003</t>
  </si>
  <si>
    <t>G09030800003</t>
  </si>
  <si>
    <t>G09032300003</t>
  </si>
  <si>
    <t>G09032350003</t>
  </si>
  <si>
    <t>G09032390001</t>
  </si>
  <si>
    <t>G09032450001</t>
  </si>
  <si>
    <t>G09032490001</t>
  </si>
  <si>
    <t>Q10529180002</t>
  </si>
  <si>
    <t>S09403370002</t>
  </si>
  <si>
    <t>S09404080001</t>
  </si>
  <si>
    <t>G09037810003</t>
  </si>
  <si>
    <t>S09404360003</t>
  </si>
  <si>
    <t>G09037830004</t>
  </si>
  <si>
    <t>G09037840003</t>
  </si>
  <si>
    <t>G09037850004</t>
  </si>
  <si>
    <t>G09037860004</t>
  </si>
  <si>
    <t>G09037870003</t>
  </si>
  <si>
    <t>G09037880003</t>
  </si>
  <si>
    <t>G09037890003</t>
  </si>
  <si>
    <t>G09037900003</t>
  </si>
  <si>
    <t>G09037910003</t>
  </si>
  <si>
    <t>G09037920003</t>
  </si>
  <si>
    <t>G09039210003</t>
  </si>
  <si>
    <t>G09039220004</t>
  </si>
  <si>
    <t>G09039230003</t>
  </si>
  <si>
    <t>S09404340003</t>
  </si>
  <si>
    <t>G09037820003</t>
  </si>
  <si>
    <t>S09404550002</t>
  </si>
  <si>
    <t>S09404270001</t>
  </si>
  <si>
    <t>S09404260003</t>
  </si>
  <si>
    <t>S09404750003</t>
  </si>
  <si>
    <t>S09404750001</t>
  </si>
  <si>
    <t>S09404480003</t>
  </si>
  <si>
    <t>S09404480001</t>
  </si>
  <si>
    <t>S09404260001</t>
  </si>
  <si>
    <t>G09039400001</t>
  </si>
  <si>
    <t>S09404270003</t>
  </si>
  <si>
    <t>S09404380001</t>
  </si>
  <si>
    <t>J03485070002</t>
  </si>
  <si>
    <t>G09041570004</t>
  </si>
  <si>
    <t>S09404710004</t>
  </si>
  <si>
    <t>G09041590004</t>
  </si>
  <si>
    <t>G09041590005</t>
  </si>
  <si>
    <t>G09041620004</t>
  </si>
  <si>
    <t>G09041620005</t>
  </si>
  <si>
    <t>G09042680003</t>
  </si>
  <si>
    <t>G09041570005</t>
  </si>
  <si>
    <t>S09405730002</t>
  </si>
  <si>
    <t>00099021001 DEPOSITO DE EFECTIVO, DEPOSITANTE: TRIBUNAL CONSTITUCIONAL, CONCEPTO: DEVOLUCION DE FONDOS NO PAGADOS LIC. RODRIGO ALMENDRAS PREV 911 Y 909, CUENTA DE DEPOSITO: CUENTA UNICA DEL TESORO</t>
  </si>
  <si>
    <t>00599042001 DEPOSITO DE EFECTIVO, DEPOSITANTE: MARCOS RENE VALDES DURAN, CONCEPTO: DEVOLUCION DE FONDOS EN AVANCE, CUENTA DE DEPOSITO: CUENTA UNICA DEL TESORO</t>
  </si>
  <si>
    <t>00291012008 DEPOSITO DE EFECTIVO, DEPOSITANTE: CONSORCIO FRONTERA, CONCEPTO: ENSAYOS DE MUESTRAS DE ASFALTO, CUENTA DE DEPOSITO: CUENTA UNICA DEL TESORO</t>
  </si>
  <si>
    <t>00099021001 DEPOSITO DE EFECTIVO, DEPOSITANTE: NICOLAS CHAVEZ SOLARES, CONCEPTO: DEVOLUCION DE DEUDA, CUENTA DE DEPOSITO: CUENTA UNICA DEL TESORO</t>
  </si>
  <si>
    <t>00041011101 DEPOSITO DE EFECTIVO, DEPOSITANTE: MDPYEP- NELSON ALBERTO ARUQUIPA ARCE, CONCEPTO: DEVOLUCION DE  FONDOS EN AVANCE, CUENTA DE DEPOSITO: CUENTA UNICA DEL TESORO</t>
  </si>
  <si>
    <t>00099021001 DEPOSITO DE EFECTIVO, DEPOSITANTE: CINDY BAEZ OROSCO, CONCEPTO: DEVOLUCION PASAJES POLICIAS DELEGACION CHUQUISACA, CUENTA DE DEPOSITO: CUENTA UNICA DEL TESORO</t>
  </si>
  <si>
    <t>00099021001 DEPOSITO DE EFECTIVO, DEPOSITANTE: FREDDY CALLE HUAYLLANI, CONCEPTO: DEP EFECTUADO POR FREDDY CALLE HUAYLLANI, CUENTA DE DEPOSITO: CUENTA UNICA DEL TESORO</t>
  </si>
  <si>
    <t>00099021001 DEPOSITO DE EFECTIVO, DEPOSITANTE: IRMA MENESES VDA. DE ALDUNATE, CONCEPTO: DEVOLUCION A SENASIR, CUENTA DE DEPOSITO: CUENTA UNICA DEL TESORO</t>
  </si>
  <si>
    <t>00047247002 DEPOSITO DE EFECTIVO, DEPOSITANTE: PROYECTO DE ALIANZAS RURALES, CONCEPTO: DEVOLUCION RETENCION IMPUESTOS PREVENTIVOS 1506 Y 1507 (2018) POR AJUSTE DE ORGANISMO, CUENTA DE DEPOSITO: CUENTA UNICA DEL TESORO</t>
  </si>
  <si>
    <t>00592012001 DEPOSITO DE EFECTIVO, DEPOSITANTE: JOSE LUIS MAMANI ESPEJO, CONCEPTO: VENTA RECEPTIVO BOLETOS TKT-2018, CUENTA DE DEPOSITO: CUENTA UNICA DEL TESORO</t>
  </si>
  <si>
    <t>00592012001 DEPOSITO DE EFECTIVO, DEPOSITANTE: JOSE LUIS MAMANI ESPEJO, CONCEPTO: VENTA RECEPTIVO PAQUETE TURISTICO-2018, CUENTA DE DEPOSITO: CUENTA UNICA DEL TESORO</t>
  </si>
  <si>
    <t>00592012001 DEPOSITO DE EFECTIVO, DEPOSITANTE: JOSE LUIS MAMANI ESPEJO, CONCEPTO: VENTA EMISIVO PARTICULARES DEL 26 AL 30 DE OCTUBRE DE 2018, CUENTA DE DEPOSITO: CUENTA UNICA DEL TESORO</t>
  </si>
  <si>
    <t>00047261101 DEPOSITO DE EFECTIVO, DEPOSITANTE: LUIS FERNANDO SALINAS LOPEZ, CONCEPTO: DE ELECTRICIDAD PAGO POR EL CONSUMO CODIGO 1001, CUENTA DE DEPOSITO: CUENTA UNICA DEL TESORO</t>
  </si>
  <si>
    <t>00206012001 DEPOSITO DE EFECTIVO, DEPOSITANTE: INE, CONCEPTO: DEP. POR VENTA LA PAZ FECHA 31/10/2018, CUENTA DE DEPOSITO: CUENTA UNICA DEL TESORO</t>
  </si>
  <si>
    <t>00070011102 DEP.DE CHEQ.AJENOS,RET.DE CAM.,CONCEPTO: DEVOLUCION SABSA VARIOS FUNCIONARIO,DEP.: MINISTERIO DE TRABAJO , PROCEDENCIA: BANCO UNION S.A., CHEQUE: 8928, FECHA DE EMISION:30/10/2018</t>
  </si>
  <si>
    <t>00099021001 DEP.DE CHEQ.AJENOS,RET.DE CAM.,CONCEPTO: TEJERINA LAURA ANGEL,DEP.: BANCO UNION , PROCEDENCIA: BANCO UNION S.A., CHEQUE: 159644, FECHA DE EMISION:01/11/2018</t>
  </si>
  <si>
    <t>00099021001 DEP.DE CHEQ.AJENOS,RET.DE CAM.,CONCEPTO: MUÑOZ ALVARADO VIGMAR,DEP.: BANCO UNION , PROCEDENCIA: BANCO UNION S.A., CHEQUE: 159643, FECHA DE EMISION:01/11/2018</t>
  </si>
  <si>
    <t>00206012001 DEP.DE CHEQ.AJENOS,RET.DE CAM.,CONCEPTO: DEP POR OTROS INGRESOS,DEP.: INE , PROCEDENCIA: BANCO UNION S.A., CHEQUE: 4850, FECHA DE EMISION:30/10/2018</t>
  </si>
  <si>
    <t>00595019201 DEP.DE CHEQ.AJENOS,RET.DE CAM.,CONCEPTO: DEVOLUCION DE PASAJES NO UTILIZADOS,DEP.: BOLIVIANA DE AVIACION BOA , PROCEDENCIA: BANCO UNION S.A., CHEQUE: 9769, FECHA DE EMISION:24/10/2018</t>
  </si>
  <si>
    <t>00015011108 DEP.DE CHEQ.AJENOS,RET.DE CAM.,CONCEPTO: DEVOLUCION DE FONDOS,DEP.: MIN. GOBIERNO , PROCEDENCIA: BANCO UNION S.A., CHEQUE: 51198, FECHA DE EMISION:29/10/2018</t>
  </si>
  <si>
    <t>00015011108 DEP.DE CHEQ.AJENOS,RET.DE CAM.,CONCEPTO: DEVOLUCION DE FONDOS,DEP.: MIN. GOBIERNO , PROCEDENCIA: BANCO UNION S.A., CHEQUE: 51196, FECHA DE EMISION:29/10/2018</t>
  </si>
  <si>
    <t>00015011108 DEP.DE CHEQ.AJENOS,RET.DE CAM.,CONCEPTO: DEVOLUCION DE FONDOS,DEP.: MIN. GOBIERNO , PROCEDENCIA: BANCO UNION S.A., CHEQUE: 51197, FECHA DE EMISION:29/10/2018</t>
  </si>
  <si>
    <t>00046024204 DEP.DE CHEQ.AJENOS,RET.DE CAM.,CONCEPTO: REVERSION DE FONDOS,DEP.: MINISTERIO DE SALUD , PROCEDENCIA: BANCO UNION S.A., CHEQUE: 964, FECHA DE EMISION:29/10/2018</t>
  </si>
  <si>
    <t>00290012001 DEP.DE CHEQ.AJENOS,RET.DE CAM.,CONCEPTO: DEPÓSITO POR OTROS INGRESOS DE DNI´S DEL 2005 A 2010 DE LA CTA CONV. 1-4669517 FR,DEP.: SERVICIO DE IMPUESTOS NACIONALES , PROCEDENCIA: BANCO UNION S.A., CHEQUE: 5078, FECHA DE EMISION:25/10/2018</t>
  </si>
  <si>
    <t>00099021001 DEPOSITO DE EFECTIVO, DEPOSITANTE: MARIZABEL ZUBIETA SALAS, CONCEPTO: SALDO DE FONDO EN AVANCE, CUENTA DE DEPOSITO: CUENTA UNICA DEL TESORO</t>
  </si>
  <si>
    <t>00099021001 DEPOSITO DE EFECTIVO, DEPOSITANTE: JHONNY RIVERA PANIAGUA, CONCEPTO: DEVOLUCION DE RETROACTIVO, CUENTA DE DEPOSITO: CUENTA UNICA DEL TESORO</t>
  </si>
  <si>
    <t>00099021001 DEPOSITO DE EFECTIVO, DEPOSITANTE: CODESUR, CONCEPTO: DEVOLUCION DE BOLTUR, CUENTA DE DEPOSITO: CUENTA UNICA DEL TESORO</t>
  </si>
  <si>
    <t>00099021001 DEPOSITO DE EFECTIVO, DEPOSITANTE: BRIYAN  MOLINA NINAJA, CONCEPTO: DEVOLUCION DEL BENEFICIO COLATERAL DE ASIGNACION  AL CARGO, CUENTA DE DEPOSITO: CUENTA UNICA DEL TESORO</t>
  </si>
  <si>
    <t>00099021001 DEPOSITO DE EFECTIVO, DEPOSITANTE: CAROLA MAGDA SAAVEDRA VARGAS, CONCEPTO: DEVOLUCION POR 16 HORAS NO TRABAJADAS EN EL MES DE FEBRERO DEL 2017, CUENTA DE DEPOSITO: CUENTA UNICA DEL TESORO</t>
  </si>
  <si>
    <t>NUMERO DE LIBRETA CUT: 00514010004 OPERACIÓN E18 TRANSFERENCIA DEL SISTEMA FINANCIERO POR CUENTA DE TERCEROS A LA CUT TRANSFERENCIA DEVOLUCION PARA CUSTODIA FONDOS SOLICITUD ENDE TRANSMISION SA PROYECTO LINEA SAN JOSE SANTIVAÃEZ</t>
  </si>
  <si>
    <t>TRANSFERENCIA RECIBIDA DEL EXTERIOR SEGÚN MENSAJES SWIFT Nos. 15833-15834 (REM.EXT.) DE FECHA 01-11-2018 POR DESEMBOLSO DE CAF PRÉSTAMO CFA008239 CARRETERA PADILLA-EL SALTO SOLICITUD DE DESEMBOLSO NRO. 22 LIBRETA N° 00291012002 ABC-RECURSOS PROPIOS REF.: UTILES DE ESCRITORIO</t>
  </si>
  <si>
    <t>'TRANSFERENCIA DE FONDOS||S/G. CITE: MEFP/VTCP/DGCP/UODP-1000/2018 DE LA FECHA, DEL MIN.DE ECONOMIA Y FINANZAS PUBLICAS.(HRE-TSO-5851), PAGO BTS EXTRABURSATIL  VENCIMIENTO 03 DE NOVIEMBRE DE 2018 D.S. N° 1121 DE 11 DE ENERO DE 2012. DEBITO DE LA LIBRETA N° 00099021001, REPOSICION UTILES DE ESCRITORIO.</t>
  </si>
  <si>
    <t>'TRANSFERENCIA DE FONDOS||S/G. CITE: MEFP/VTCP/DGCP/UODP-1000/2018 DE LA FECHA, DEL MIN.DE ECONOMIA Y FINANZAS PUBLICAS.(HRE-TSO-5851), PAGO BTS EXTRABURSATIL  VENCIMIENTO 03 DE NOVIEMBRE DE 2018 D.S. N° 1121 DE 11 DE ENERO DE 2012. DEBITO DE LA LIBRETA N° 00099021001 TGN-RECURSOS ORDINARIOS MN.</t>
  </si>
  <si>
    <t>A:00099021001 Pago de capital e interés corriente a favor del TGN, adeudado por el GAD Oruro, correspondiente a los Préstamos Convenios Subsidiarios CAF 2324, Proyecto de Electrificación Subestación Corque.</t>
  </si>
  <si>
    <t>VENTA DE DIVISAS CON TRANSFERENCIA DE FONDOS A SOLICITUD DE PROCURADURIA GENERAL DEL ESTADO SEGUN SOLICITUD 6374 REF: HR I-3415 PAGO AL CONSORCIO JURIDICO EXTRANJERO BRAUW BLACKSTONE WESTBROEK, REFERIDO AL CASO CPA NRO 2013-15 SOUTH AMERICAN SILVER LIMITED - BERMUDA C. ESTADO PLURINACIONAL DE BOLIVI LIB. 00099021001 TGN-RECURSOS ORDINARIOS (3987) POR DIFERENCIAL CAMBIARIO</t>
  </si>
  <si>
    <t>VENTA DE DIVISAS CON TRANSFERENCIA DE FONDOS A SOLICITUD DE PROCURADURIA GENERAL DEL ESTADO SEGUN SOLICITUD 6374 REF: HR I-3415 PAGO AL CONSORCIO JURIDICO EXTRANJERO BRAUW BLACKSTONE WESTBROEK, REFERIDO AL CASO CPA NRO 2013-15 SOUTH AMERICAN SILVER LIMITED - BERMUDA C. ESTADO PLURINACIONAL DE BOLIVI LIB. 00099021001 TGN-RECURSOS ORDINARIOS (3987)</t>
  </si>
  <si>
    <t>VENTA DE DIVISAS CON TRANSFERENCIA DE FONDOS A SOLICITUD DE YACIMIENTOS DE LITIO BOLIVIANOS SEGUN SOLICITUD 6386 REF: ANTICIPO DEL 50 PORCIENTO POR LA CONSTRUCCION MONTAJE Y PUESTA EN MARCHA DE LA PLANTA INDUSTRIAL DE CARBONATO E LITIO SEGUN CTTOS YLB-DJU- 105/2018 Y 117/2018 APROBADO CON NOTA DE L LIB. 00597019202 YLB-DES. INT. SALMUERA SALAR DE UYUNI PLANTA INDUSTRIAL</t>
  </si>
  <si>
    <t>TRANSFERENCIA DE FONDOS AL EXTERIOR A SOLICITUD DE BOLIVIANA DE AVIACION SEGUN SOLICITUD 6384 REF: TOPCAST AVIATION USA INC POR LA COMPRA DE STAMBY ATTITUDE PARA AERONAVE, SOLICITADO POR LA GERENCIA DE MANTENIMIENTO SEGUN INVOICE 10579 LIB. 00578012002 BOA-BOLIVIANA DE AVIACION-INGRESOS</t>
  </si>
  <si>
    <t>||VENTA DE DIVISAS S/G NOTAS DGAA-EF-STCP.NO.1345/18,26/10/18;DGAA-EF-STCP.NO.1383/18,29/10/18 Y AUT.VTA.DIV.MEFP DE 01/11/18 REF.:EMISION CARTA DE CREDITO I-2018-26,COMIS.EMIS.L/C 0,15% S/USD512.295.-P/160 DIAS,REEMB.GSTS.COM.BS220.-Y EMIS.COMP.CONT.BS50.- LIB.00020011103 MINISTERIO DE DEFENSA-INGRESOS VARIOS REF.:COMISIONES EMISION LC I-2018-26</t>
  </si>
  <si>
    <t>||VENTA DE DIVISAS S/G NOTAS DGAA-EF-STCP.NO.1383/18,29/10/18;DGAA-EF-STCP.NO.1347/18,26/10/18 Y AUT.VTA.DIV.MEFP DE 01/11/18 REF.:EMISION CARTA DE CREDITO I-2018-25,COMIS.EMIS.L/C 0,15% S/USD324.322.-P/160 DIAS,REEMB.GSTS.COM.BS220.-Y EMIS.COMP.CONT.BS50.- LIB.00020011103 MINISTERIO DE DEFENSA-INGRESOS VARIOS REF.:COMISIONES EMISION LC I-2018-25</t>
  </si>
  <si>
    <t>TRANSFERENCIA DE FONDOS AL EXTERIOR A SOLICITUD DE BOLIVIANA DE AVIACION SEGUN SOLICITUD 6385 REF: INAV LLC, REPUESTO COMPONENTES ROTABLES AERONAUTICOS, SEGUN IVOICE I10219 LIB. 00578012002 BOA-BOLIVIANA DE AVIACION-INGRESOS</t>
  </si>
  <si>
    <t>VENTA DE DIVISAS CON TRANSFERENCIA DE FONDOS A SOLICITUD DE ADMINISTRACION DE SERVICIOS PORTUARIOS BOLIVIA SEGUN SOLICITUD 6378 REF: H.R 3434 PAGO A LA EMPRESA TUV RHEINLAND ARGENTINA S.A POR CONCEPTO DE UN ORGANISMO ACREDITADO PARA LA AUDITORIA DE PRIMER SEGUIMIENTO AL SISTEMA DE GESTION DE LA CALI LIB. 00594012001 ASP-B FONDO DE OPERACIONES</t>
  </si>
  <si>
    <t>VENTA DE DIVISAS CON TRANSFERENCIA DE FONDOS A SOLICITUD DE MINISTERIO DE LA PRESIDENCIA SEGUN SOLICITUD 6382 REF: DIVISAS USD 27,116.65 PAGO A HONEYWELL POR SERVICIO DE MANTENIMIENTO MSP PARA AERONAVE FAB 002 DE ACUERDO A HORAS VUELO MES SEPTIEMBRE 2018, PAGO A JPMORGAN CHASE BANK, CUENTA 910259777 LIB. 00099021001 TGN-RECURSOS ORDINARIOS (3987)</t>
  </si>
  <si>
    <t>TRANSFERENCIA DE FONDOS AL EXTERIOR A SOLICITUD DE BOLIVIANA DE AVIACION SEGUN SOLICITUD 6383 REF: CARA AVIATION SERVICES INC POR LA COMPRA DE WIRE ASSY WIRE BUNDLE PARA LA AERONAVE SEGUN INVOICE 17215 LIB. 00578012002 BOA-BOLIVIANA DE AVIACION-INGRESOS</t>
  </si>
  <si>
    <t>VENTA DE DIVISAS CON TRANSFERENCIA DE FONDOS A SOLICITUD DE MINISTERIO DE LA PRESIDENCIA SEGUN SOLICITUD 6379 REF: DIVISAS USD 24,575.45 PAGO A DASSAULT FALCON JET POR ADQUISICION DE LLANTAS PRINCIPALES PARA AERONAVE FAB 001, INCLUYE COSTOS DE ENVIO, SEGUN INVOICE 408081, PAGO A BANK OF AMERICA, CUE LIB. 00099021001 TGN-RECURSOS ORDINARIOS (3987)</t>
  </si>
  <si>
    <t>VENTA DE DIVISAS CON TRANSFERENCIA DE FONDOS A SOLICITUD DE MINISTERIO DE LA PRESIDENCIA SEGUN SOLICITUD 6380 REF: DIVISAS USD 3,743.67 PAGO A DASSAULT FALCON JET POR ADQUISICION REPUESTO PARA AERONAVE FAB-001 INCLUYE COSTOS DE ENVIO, SEGUN INVOICE 440098, PAGO A BANK OF AMERCIAN CUENTA 381023401350 LIB. 00099021001 TGN-RECURSOS ORDINARIOS (3987)</t>
  </si>
  <si>
    <t>VENTA DE DIVISAS CON TRANSFERENCIA DE FONDOS A SOLICITUD DE MINISTERIO DE LA PRESIDENCIA SEGUN SOLICITUD 6381 REF: DIVISAS USD 19,653.60 PAGO A DASSAULT FALCON JET POR ADQUSICION DE REPUESTOS PARA AERONAVE FAB 001, INCLUYE COSTOS DE ENVIO, SEGUN INVOICE 438559, 442700, PAGO AL BANK OF AMERICA, CUENT LIB. 00099021001 TGN-RECURSOS ORDINARIOS (3987)</t>
  </si>
  <si>
    <t>COBRO COSTOS DE PAPELERIA SEGUN TRANSFERENCIA DEL EXTERIOR POR ORDEN DE CONSULADO DE BOLIVIA EN BILBAO ESPAÑA REF.: GESTORIA CONSULAR LIB. 00010011102 MIN.RELACIONES EXTERIORES - GESTORIA CONSULAR LEY Nº 3108</t>
  </si>
  <si>
    <t>||TRANSFERENCIA DE FONDOS S/G. MENSAJES SWIFT NROS. 15847 Y 15848 DE LA FECHA. (SECTOR PÚBLICO - SOBREVUELOS). DEBITO DE LA LIBRETA 00117012001 DGAC, REPOSICION UTILES DE ESCRITORIO.</t>
  </si>
  <si>
    <t>'COBRO DE'||UTILES DE ESCRITORIO POR EL COMPROBANTE CONTABLE NRO. 0937535 DE LA FECHA, SEGÚN CORREO ELECTRÓNICO DE YPFB DE F. 23/01/2018. DEBITO DE LA LIBRETA 00513022001 YPFB  OPERACIONES.</t>
  </si>
  <si>
    <t>00020051101 DEPOSITO DE EFECTIVO, DEPOSITANTE: GILBER ESCALERA ARRAZOLA, CONCEPTO: REVERSION DE SERVICIOS BASICOS DE LA CAP PTO MN BRUNO RACUA MES DE AGOSTO, CUENTA DE DEPOSITO: CUENTA UNICA DEL TESORO</t>
  </si>
  <si>
    <t>00099021001 DEPOSITO DE EFECTIVO, DEPOSITANTE: VITALIANO  MOLINA  ERGUETA, CONCEPTO: DEVOLUCION POR COBRO INDEBIDO, CUENTA DE DEPOSITO: CUENTA UNICA DEL TESORO</t>
  </si>
  <si>
    <t>00099021001 DEPOSITO DE EFECTIVO, DEPOSITANTE: BRAULIO  QUISPE BARRERA, CONCEPTO: DEVOLUCION POR COBRO INDEVIDO, CUENTA DE DEPOSITO: CUENTA UNICA DEL TESORO</t>
  </si>
  <si>
    <t>00099021001 DEPOSITO DE EFECTIVO, DEPOSITANTE: FREDY  MOISES  FLORES  MAMANI, CONCEPTO: COBRO INDEVIDO DEL PRA, CUENTA DE DEPOSITO: CUENTA UNICA DEL TESORO</t>
  </si>
  <si>
    <t>00132022002 DEPOSITO DE EFECTIVO, DEPOSITANTE: DIEGO ANDRES BLACUTT SANCHEZ, CONCEPTO: FONDOS NO UTILIZADOS C-31 591, CUENTA DE DEPOSITO: CUENTA UNICA DEL TESORO</t>
  </si>
  <si>
    <t>00099021001 DEPOSITO DE EFECTIVO, DEPOSITANTE: PEDRO CALLISAYA HINOJOSA, CONCEPTO: DOBLE  PERCEPCION, CUENTA DE DEPOSITO: CUENTA UNICA DEL TESORO</t>
  </si>
  <si>
    <t>00099021001 DEPOSITO DE EFECTIVO, DEPOSITANTE: FLORA RODRIGUEZ SIRPA, CONCEPTO: DEVOLUCION POR COBRO INDEVIDO, CUENTA DE DEPOSITO: CUENTA UNICA DEL TESORO</t>
  </si>
  <si>
    <t>00099021001 DEPOSITO DE EFECTIVO, DEPOSITANTE: RC - 1 "CNL. AVAROA ", CONCEPTO: REVERSION DE AGUA POTABLE OCTUBRE 2018, CUENTA DE DEPOSITO: CUENTA UNICA DEL TESORO</t>
  </si>
  <si>
    <t>00099021001 DEPOSITO DE EFECTIVO, DEPOSITANTE: GERONIMO MAYTA ROMERO, CONCEPTO: CONVENIO DE PAGO POR COBRO INDEVIDO N 029-17, CUENTA DE DEPOSITO: CUENTA UNICA DEL TESORO</t>
  </si>
  <si>
    <t>00099021001 DEPOSITO DE EFECTIVO, DEPOSITANTE: RC - 1 "" CNL. AVAROA"" CAMIRI, CONCEPTO: REVERSION DE ENERGIA ELECTRICA OCTUBRE 2018, CUENTA DE DEPOSITO: CUENTA UNICA DEL TESORO</t>
  </si>
  <si>
    <t>00099021001 DEPOSITO DE EFECTIVO, DEPOSITANTE: MEFP - JOSE LUIS MONZON, CONCEPTO: DEVOLUCION DE PASAJES TERRESTRES NO UTILIZADOS, CUENTA DE DEPOSITO: CUENTA UNICA DEL TESORO</t>
  </si>
  <si>
    <t>00378012002 DEPOSITO DE EFECTIVO, DEPOSITANTE: MARCO USNAYO, CONCEPTO: DEVOLUCION PREV. 631, CUENTA DE DEPOSITO: CUENTA UNICA DEL TESORO</t>
  </si>
  <si>
    <t>00099021001 DEPOSITO DE EFECTIVO, DEPOSITANTE: MARTIN YAHUASI MAMANI, CONCEPTO: POR COBRO INDEBIDO, DE ACUERDO A SENASIR, CUENTA DE DEPOSITO: CUENTA UNICA DEL TESORO</t>
  </si>
  <si>
    <t>00099021001 DEPOSITO DE EFECTIVO, DEPOSITANTE: OSCAR LUIS ROJAS VARGAS, CONCEPTO: DEVOLUCION DE RETROACTIVO, CUENTA DE DEPOSITO: CUENTA UNICA DEL TESORO</t>
  </si>
  <si>
    <t>00099021001 DEPOSITO DE EFECTIVO, DEPOSITANTE: DEVORA ORELLANA ARCIENEGA CI 1116270 CHUQUISACA, CONCEPTO: DEVOLUCION DE RECURSOS MAXIMA REMUNERACION, CUENTA DE DEPOSITO: CUENTA UNICA DEL TESORO</t>
  </si>
  <si>
    <t>00099021001 DEPOSITO DE EFECTIVO, DEPOSITANTE: MINISTERIO  MEDIO AMBIENTE Y AGUA, CONCEPTO: DEVOLUCION DE EXCESO DE TELEFONIA, CUENTA DE DEPOSITO: CUENTA UNICA DEL TESORO</t>
  </si>
  <si>
    <t>00526012001 DEPOSITO DE EFECTIVO, DEPOSITANTE: BENJAMIN  HENRY VELEZ QUINTANILLA, CONCEPTO: DEVOLUCION DE PASAJES, CUENTA DE DEPOSITO: CUENTA UNICA DEL TESORO</t>
  </si>
  <si>
    <t>00099021001 DEPOSITO DE EFECTIVO, DEPOSITANTE: CECILIA MOLINA CANEDO, CONCEPTO: DEVOLUCION SALDO NO UTILIZADO P/CONCEPTO DE PASAJES INTERDEP DELEGACION DE PANDO 8VA OCEPB, CUENTA DE DEPOSITO: CUENTA UNICA DEL TESORO</t>
  </si>
  <si>
    <t>00099021001 DEPOSITO DE EFECTIVO, DEPOSITANTE: FANNY LOPEZ MIRANDA, CONCEPTO: REVERSION, CUENTA DE DEPOSITO: CUENTA UNICA DEL TESORO</t>
  </si>
  <si>
    <t>00099021001 DEPOSITO DE EFECTIVO, DEPOSITANTE: RAMIRO ARUQUIPA FLORES, CONCEPTO: REVERSION POR PASAJES, CUENTA DE DEPOSITO: CUENTA UNICA DEL TESORO</t>
  </si>
  <si>
    <t>00099021001 DEPOSITO DE EFECTIVO, DEPOSITANTE: SENASIR, CONCEPTO: DOBLE  PERCEPCION, CUENTA DE DEPOSITO: CUENTA UNICA DEL TESORO</t>
  </si>
  <si>
    <t>00099021001 DEPOSITO DE EFECTIVO, DEPOSITANTE: MARIANA YASIARA ELIAS CARRAZANA, CONCEPTO: PAGO DEUDA SENASIR, CUENTA DE DEPOSITO: CUENTA UNICA DEL TESORO</t>
  </si>
  <si>
    <t>00599042001 DEPOSITO DE EFECTIVO, DEPOSITANTE: CIRILO  BUSTAMANTE VARGAS, CONCEPTO: SALDO  DE  FONDOS EN AVANCE, CUENTA DE DEPOSITO: CUENTA UNICA DEL TESORO</t>
  </si>
  <si>
    <t>00099021001 DEPOSITO DE EFECTIVO, DEPOSITANTE: CECILIA  FLORES  CEÑI, CONCEPTO: COBRO INDEVIDO DE SENASIR DE MES DE NOVIEMBRE, CUENTA DE DEPOSITO: CUENTA UNICA DEL TESORO</t>
  </si>
  <si>
    <t>00099021001 DEPOSITO DE EFECTIVO, DEPOSITANTE: JORGE CARLOS VILLEGAS ARANIBAR, CONCEPTO: RECUPERACION EXTRAJUDICIAL DE DAÑO ECONOMICO NOTA DE RECUPERACION MPD-UAI-I-N° 082/17, CUENTA DE DEPOSITO: CUENTA UNICA DEL TESORO</t>
  </si>
  <si>
    <t>00099021001 DEPOSITO DE EFECTIVO, DEPOSITANTE: JANETT LOPEZ MENDOZA - MIN DE EDUCACION, CONCEPTO: DEVOLUCION A CUENTA, CUENTA DE DEPOSITO: CUENTA UNICA DEL TESORO</t>
  </si>
  <si>
    <t>00099021001 DEPOSITO DE EFECTIVO, DEPOSITANTE: NUEMY  PLATA VDA DE LOPEZ, CONCEPTO: DEVOLUCION DE BENEFICIOS DE VIUDEZ, CUENTA DE DEPOSITO: CUENTA UNICA DEL TESORO</t>
  </si>
  <si>
    <t>00099021001 DEPOSITO DE EFECTIVO, DEPOSITANTE: JANETT LOPEZ - MIN EDUCACION, CONCEPTO: DEVOLUCION CARGO CUENTA, CUENTA DE DEPOSITO: CUENTA UNICA DEL TESORO</t>
  </si>
  <si>
    <t>00526012001 DEPOSITO DE EFECTIVO, DEPOSITANTE: JESUS HENRY VILLCA MADENI BOLIVIA TV, CONCEPTO: DEVOLUCION DE PASAJES, CUENTA DE DEPOSITO: CUENTA UNICA DEL TESORO</t>
  </si>
  <si>
    <t>00526012001 DEPOSITO DE EFECTIVO, DEPOSITANTE: SOFIA CHAMBI RODRIGUEZ BOLIVIA TV, CONCEPTO: DEVOLUCION DE PASAJES, CUENTA DE DEPOSITO: CUENTA UNICA DEL TESORO</t>
  </si>
  <si>
    <t>00020051101 DEPOSITO DE EFECTIVO, DEPOSITANTE: ARMADA BOLIVIANA, CONCEPTO: REVERSION SEPTIEMBRE . OCTUBRE, CUENTA DE DEPOSITO: CUENTA UNICA DEL TESORO</t>
  </si>
  <si>
    <t>00020051101 DEPOSITO DE EFECTIVO, DEPOSITANTE: ARMADA BOLIVIANA, CONCEPTO: REVERSION JULIO AGOSTO, CUENTA DE DEPOSITO: CUENTA UNICA DEL TESORO</t>
  </si>
  <si>
    <t>00526012001 DEPOSITO DE EFECTIVO, DEPOSITANTE: BOLIVIA TV HEBER MICHEL OÑA, CONCEPTO: DEVOLUCION DE PASAJES, CUENTA DE DEPOSITO: CUENTA UNICA DEL TESORO</t>
  </si>
  <si>
    <t>00099021001 DEPOSITO DE EFECTIVO, DEPOSITANTE: BORIS ROMER SALAS YAVINCHA, CONCEPTO: DEVOLUCION DEL BENEFICIO ASIGNACION AL CARGO, CUENTA DE DEPOSITO: CUENTA UNICA DEL TESORO</t>
  </si>
  <si>
    <t>00099021001 DEPOSITO DE EFECTIVO, DEPOSITANTE: ANGEL CACERES MENDEZ CI. 3714354 POTOSI, CONCEPTO: DEVOLUCION DE RECURSOS MAXIMA REMUNERACION, CUENTA DE DEPOSITO: CUENTA UNICA DEL TESORO</t>
  </si>
  <si>
    <t>00099021001 DEPOSITO DE EFECTIVO, DEPOSITANTE: VICTOR SALIM VARGAS KERDY CI. 1766965 PANDO, CONCEPTO: DEVOLUCION DE RECURSOS MAXIMA REMUNERACION, CUENTA DE DEPOSITO: CUENTA UNICA DEL TESORO</t>
  </si>
  <si>
    <t>00099021001 DEP.DE CHEQ.AJENOS,RET.DE CAM.,CONCEPTO: DEPÓSITO POR PERMISO SIN GOCE DE HABERES DE LOS SR. SOLIZ -SUMI -GUTIERREZ-MALALA,DEP.: GUSTAVO R. SOLIZ GARNICA , PROCEDENCIA: BANCO UNION S.A., CHEQUE: 12488, FECHA DE EMISION:24/10/2018</t>
  </si>
  <si>
    <t>00340012003 DEP.DE CHEQ.AJENOS,RET.DE CAM.,CONCEPTO: DEPÓSITO POR PERMISO SIN GOCE DE HABERES DE LOS SR. MENDOZA -ACAPA-ESPEJO,DEP.: CARLOS M. MENDOZA MUÑOZ , PROCEDENCIA: BANCO UNION S.A., CHEQUE: 12489, FECHA DE EMISION:24/10/2018</t>
  </si>
  <si>
    <t>00099021001 DEP.DE CHEQ.AJENOS,RET.DE CAM.,CONCEPTO: DEVOLUCION DE RECURSOS POR RECUPERACION DE CUENTAS POR COBRAR,DEP.: ADEMAF-MONICA VARGAS RUIZ , PROCEDENCIA: BANCO UNION S.A., CHEQUE: 1343, FECHA DE EMISION:01/11/2018</t>
  </si>
  <si>
    <t>00201032002 DEP.DE CHEQ.AJENOS,RET.DE CAM.,CONCEPTO: DEP PARA EL PROYECTO MEJORAMIENTO DE VIAS URBANAS EN EL MUNICIPIO DE VILLA TUNARI,DEP.: ADEMAF-MONICA GABRIELA VARGAS RUIZ , PROCEDENCIA: BANCO UNION S.A., CHEQUE: 1344, FECHA DE EMISION:05/11/2018</t>
  </si>
  <si>
    <t>00099021001 DEP.DE CHEQ.AJENOS,RET.DE CAM.,CONCEPTO: DEVOLUCION GASTOS OPERATIVOS BONO JUANA AZURDUY DE PADILLA GESTION 2016,DEP.: SEGIP OF NACIONAL , PROCEDENCIA: BANCO UNION S.A., CHEQUE: 12487, FECHA DE EMISION:24/10/2018</t>
  </si>
  <si>
    <t>00290012001 DEP.DE CHEQ.AJENOS,RET.DE CAM.,CONCEPTO: DEPÓSITO DE DESCUENTO DE MULTAS Y ATRASOS A CONSULTORES DE LA GDYA AGOSTO 2018 S/G C-31 SOP N 325,DEP.: SERVICIO DE IMPUESTOS NACIONALES</t>
  </si>
  <si>
    <t>00290012001 DEP.DE CHEQ.AJENOS,RET.DE CAM.,CONCEPTO: DEPÓSITO POR REFRIGERIOS NO CANCELADO DE LA GDYA DICIEMBRE -2017 S/G C-31 SIP N 326,DEP.: SERVICIO DE IMPUESTOS NACIONALES , PROCEDENCIA: BANCO UNION S.A., CHEQUE: 5081, FECHA DE EMISION:29/10/2018</t>
  </si>
  <si>
    <t>00212042001 DEP.DE CHEQ.AJENOS,RET.DE CAM.,CONCEPTO: DEVOLUCION FONDOS INRA - BENI,DEP.: INRA - BENI , PROCEDENCIA: BANCO UNION S.A., CHEQUE: 4782, FECHA DE EMISION:23/10/2018</t>
  </si>
  <si>
    <t>00212042001 DEP.DE CHEQ.AJENOS,RET.DE CAM.,CONCEPTO: DEVOLUCION FONDOS INRA - LIBRETA,DEP.: INRA - BENI , PROCEDENCIA: BANCO UNION S.A., CHEQUE: 4783, FECHA DE EMISION:24/10/2018</t>
  </si>
  <si>
    <t>00212042001 DEP.DE CHEQ.AJENOS,RET.DE CAM.,CONCEPTO: DEVOLUCION FONDOS INRA- BENI,DEP.: INRA - BENI , PROCEDENCIA: BANCO UNION S.A., CHEQUE: 4800, FECHA DE EMISION:25/10/2018</t>
  </si>
  <si>
    <t>00212042001 DEP.DE CHEQ.AJENOS,RET.DE CAM.,CONCEPTO: DEVOLUCION FONDOS INRA- BENI,DEP.: INRA - BENI , PROCEDENCIA: BANCO UNION S.A., CHEQUE: 4802, FECHA DE EMISION:25/10/2018</t>
  </si>
  <si>
    <t>00212042001 DEP.DE CHEQ.AJENOS,RET.DE CAM.,CONCEPTO: DEVOLUCION FONDOS INRA- BENI,DEP.: INRA - BENI , PROCEDENCIA: BANCO UNION S.A., CHEQUE: 4803, FECHA DE EMISION:25/10/2018</t>
  </si>
  <si>
    <t>00212042001 DEP.DE CHEQ.AJENOS,RET.DE CAM.,CONCEPTO: DEVOLUCION FONDOS INRA- BENI,DEP.: INRA - BENI , PROCEDENCIA: BANCO UNION S.A., CHEQUE: 4804, FECHA DE EMISION:25/10/2018</t>
  </si>
  <si>
    <t>00212042001 DEP.DE CHEQ.AJENOS,RET.DE CAM.,CONCEPTO: DEVOLUCION FONDOS INRA- BENI,DEP.: INRA - BENI , PROCEDENCIA: BANCO UNION S.A., CHEQUE: 4805, FECHA DE EMISION:25/10/2018</t>
  </si>
  <si>
    <t>00212042001 DEP.DE CHEQ.AJENOS,RET.DE CAM.,CONCEPTO: DEVOLUCION FONDOS INRA- BENI,DEP.: INRA - BENI , PROCEDENCIA: BANCO UNION S.A., CHEQUE: 4806, FECHA DE EMISION:26/10/2018</t>
  </si>
  <si>
    <t>00212042001 DEP.DE CHEQ.AJENOS,RET.DE CAM.,CONCEPTO: DEVOLUCION FONDOS INRA- BENI,DEP.: INRA -BENI , PROCEDENCIA: BANCO UNION S.A., CHEQUE: 4809, FECHA DE EMISION:26/10/2018</t>
  </si>
  <si>
    <t>00212042001 DEP.DE CHEQ.AJENOS,RET.DE CAM.,CONCEPTO: DEVOLUCION FONDOS INRA- BENI,DEP.: INRA - BENI , PROCEDENCIA: BANCO UNION S.A., CHEQUE: 4810, FECHA DE EMISION:26/10/2018</t>
  </si>
  <si>
    <t>00660012006 DEP.DE CHEQ.AJENOS,RET.DE CAM.,CONCEPTO: DEVOLUCION POR MODIFICACION DE CALCULO DE MULTAS DESMONTAJE E INSTALACION DE 6 ASCENSORES,DEP.: ORGANO JUDICIAL - DAF  NACIONAL , PROCEDENCIA: BANCO UNION S.A., CHEQUE: 2672, FECHA DE EMISION:31/10/2018</t>
  </si>
  <si>
    <t>A:00099021001 TRANSFERENCIA DE RECUPERACIONES SEGÚN NOTA GEF-LIN-MCM-1129-NOT/18 PARA PAGO DE INTERESES DE ACUERDO A CONTRATO DE FIDEICOMISO “APOYO A LA EJECUCION DE LA INVERSION PUBLICA” FIRMADO ENTRE MINISTERIO DE PLANIFICACION Y EL FNDR, CORRESPONDIENTE AL GAD ORURO.</t>
  </si>
  <si>
    <t>A:00099021001 TRANSFERENCIA DE RECUPERACIONES SEGÚN NOTA GEF-LIN-MCM-1129-NOT/18 PARA PAGO DE INTERESES DE ACUERDO A CONTRATO DE FIDEICOMISO “APOYO A LA EJECUCION DE LA INVERSION PUBLICA” FIRMADO ENTRE MINISTERIO DE PLANIFICACION Y EL FNDR, CORRESPONDIENTE AL GAM YACUIBA.</t>
  </si>
  <si>
    <t>A:00099021001 TRANSFERENCIA DE RECUPERACIONES SEGÚN NOTA GEF-LIN-MCM-1129-NOT/18 PARA PAGO DE INTERESES DE ACUERDO A CONTRATO DE FIDEICOMISO “APOYO A LA EJECUCION DE LA INVERSION PUBLICA” FIRMADO ENTRE MINISTERIO DE PLANIFICACION Y EL FNDR, CORRESPONDIENTE AL GAD TARIJA.</t>
  </si>
  <si>
    <t>A:00099021001 TRANSFERENCIA DE RECUPERACIONES SEGÚN NOTA GEF-LIN-MCM-1129-NOT/18 PARA PAGO DE INTERESES DE ACUERDO A CONTRATO DE FIDEICOMISO “APOYO A LA EJECUCION DE LA INVERSION PUBLICA” FIRMADO ENTRE MINISTERIO DE PLANIFICACION Y EL FNDR, CORRESPONDIENTE AL GAM VILLAMONTES.</t>
  </si>
  <si>
    <t>A:00099021001 TRANSFERENCIA DE RECUPERACIONES SEGÚN NOTA GEF-LIN-MCM-1129-NOT/18 PARA PAGO DE INTERESES DE ACUERDO A CONTRATO DE FIDEICOMISO “APOYO A LA EJECUCION DE LA INVERSION PUBLICA” FIRMADO ENTRE MINISTERIO DE PLANIFICACION Y EL FNDR, CORRESPONDIENTE AL GAM RIBERALTA.</t>
  </si>
  <si>
    <t>A:00099021001 TRANSFERENCIA DE RECUPERACIONES SEGÚN NOTA GEF-LIN-MCM-1129-NOT/18 PARA PAGO DE INTERESES DE ACUERDO A CONTRATO DE FIDEICOMISO “APOYO A LA EJECUCION DE LA INVERSION PUBLICA” FIRMADO ENTRE MINISTERIO DE PLANIFICACION Y EL FNDR, CORRESPONDIENTE AL GAM VILLA TUNARI.</t>
  </si>
  <si>
    <t>A:00099021001 TRANSFERENCIA DE RECUPERACIONES SEGÚN NOTA GEF-LIN-MCM-1129-NOT/18 PARA PAGO DE INTERESES DE ACUERDO A CONTRATO DE FIDEICOMISO “APOYO A LA EJECUCION DE LA INVERSION PUBLICA” FIRMADO ENTRE MINISTERIO DE PLANIFICACION Y EL FNDR, CORRESPONDIENTE AL GAM COBIJA.</t>
  </si>
  <si>
    <t>A:00099021001 TRANSFERENCIA DE RECUPERACIONES SEGÚN NOTA GEF-LIN-MCM-1129-NOT/18 PARA PAGO DE INTERESES DE ACUERDO A CONTRATO DE FIDEICOMISO “APOYO A LA EJECUCION DE LA INVERSION PUBLICA” FIRMADO ENTRE MINISTERIO DE PLANIFICACION Y EL FNDR, CORRESPONDIENTE AL GAD CHUQUISACA.</t>
  </si>
  <si>
    <t>A:00099021001 TRANSFERENCIA DE RECUPERACIONES SEGÚN NOTA GEF-LIN-MCM-1129-NOT/18 PARA PAGO DE INTERESES DE ACUERDO A CONTRATO DE FIDEICOMISO “APOYO A LA EJECUCION DE LA INVERSION PUBLICA” FIRMADO ENTRE MINISTERIO DE PLANIFICACION Y EL FNDR, CORRESPONDIENTE AL GAM SACABA.</t>
  </si>
  <si>
    <t>A:00099021001 TRANSFERENCIA DE RECUPERACIONES SEGÚN NOTA GEF-LIN-MCM-1129-NOT/18 PARA PAGO DE INTERESES DE ACUERDO A CONTRATO DE FIDEICOMISO “APOYO A LA EJECUCION DE LA INVERSION PUBLICA” FIRMADO ENTRE MINISTERIO DE PLANIFICACION Y EL FNDR, CORRESPONDIENTE AL GAM BERMEJO.</t>
  </si>
  <si>
    <t>A:00099021001 TRANSFERENCIA DE RECUPERACIONES SEGÚN NOTA GEF-LIN-MCM-1129-NOT/18 PARA PAGO DE INTERESES DE ACUERDO A CONTRATO DE FIDEICOMISO “APOYO A LA EJECUCION DE LA INVERSION PUBLICA” FIRMADO ENTRE MINISTERIO DE PLANIFICACION Y EL FNDR, CORRESPONDIENTE AL GAD BENI.</t>
  </si>
  <si>
    <t>A:00099021001 TRANSFERENCIA DE RECUPERACIONES SEGÚN NOTA GEF-LIN-MCM-1129-NOT/18 PARA PAGO DE INTERESES DE ACUERDO A CONTRATO DE FIDEICOMISO “APOYO A LA EJECUCION DE LA INVERSION PUBLICA” FIRMADO ENTRE MINISTERIO DE PLANIFICACION Y EL FNDR, CORRESPONDIENTE AL GAM ACHACACHI.</t>
  </si>
  <si>
    <t>A:00099021001 TRANSFERENCIA DE RECUPERACIONES SEGÚN NOTA GEF-LIN-MCM-1129-NOT/18 PARA PAGO DE INTERESES DE ACUERDO A CONTRATO DE FIDEICOMISO “APOYO A LA EJECUCION DE LA INVERSION PUBLICA” FIRMADO ENTRE MINISTERIO DE PLANIFICACION Y EL FNDR, CORRESPONDIENTE AL GAM SAN LORENZO.</t>
  </si>
  <si>
    <t>A:00099021001 TRANSFERENCIA DE RECUPERACIONES SEGÚN NOTA GEF-LIN-MCM-1129-NOT/18 PARA PAGO DE INTERESES DE ACUERDO A CONTRATO DE FIDEICOMISO “APOYO A LA EJECUCION DE LA INVERSION PUBLICA” FIRMADO ENTRE MINISTERIO DE PLANIFICACION Y EL FNDR, CORRESPONDIENTE AL GAM PUCARANI.</t>
  </si>
  <si>
    <t>A:00099021001 TRANSFERENCIA DE RECUPERACIONES SEGÚN NOTA GEF-LIN-MCM-1129-NOT/18 PARA PAGO DE INTERESES DE ACUERDO A CONTRATO DE FIDEICOMISO “APOYO A LA EJECUCION DE LA INVERSION PUBLICA” FIRMADO ENTRE MINISTERIO DE PLANIFICACION Y EL FNDR, CORRESPONDIENTE AL GAM WARNES.</t>
  </si>
  <si>
    <t>A:00099021001 TRANSFERENCIA DE RECUPERACIONES SEGÚN NOTA GEF-LIN-MCM-1129-NOT/18 PARA PAGO DE INTERESES DE ACUERDO A CONTRATO DE FIDEICOMISO “APOYO A LA EJECUCION DE LA INVERSION PUBLICA” FIRMADO ENTRE MINISTERIO DE PLANIFICACION Y EL FNDR, CORRESPONDIENTE AL GAM ENTRE RIOS (TARIJA).</t>
  </si>
  <si>
    <t>A:00099021001 TRANSFERENCIA DE RECUPERACIONES SEGÚN NOTA GEF-LIN-MCM-1129-NOT/18 PARA PAGO DE INTERESES DE ACUERDO A CONTRATO DE FIDEICOMISO “APOYO A LA EJECUCION DE LA INVERSION PUBLICA” FIRMADO ENTRE MINISTERIO DE PLANIFICACION Y EL FNDR, CORRESPONDIENTE AL GAM CARAPARI.</t>
  </si>
  <si>
    <t>A:00099021001 TRANSFERENCIA DE RECUPERACIONES SEGÚN NOTA GEF-LIN-MCM-1129-NOT/18 PARA PAGO DE INTERESES DE ACUERDO A CONTRATO DE FIDEICOMISO “APOYO A LA EJECUCION DE LA INVERSION PUBLICA” FIRMADO ENTRE MINISTERIO DE PLANIFICACION Y EL FNDR, CORRESPONDIENTE AL GAM TIQUIPAYA.</t>
  </si>
  <si>
    <t>A:00099021001 TRANSFERENCIA DE RECUPERACIONES SEGÚN NOTA GEF-LIN-MCM-1129-NOT/18 PARA PAGO DE INTERESES DE ACUERDO A CONTRATO DE FIDEICOMISO “APOYO A LA EJECUCION DE LA INVERSION PUBLICA” FIRMADO ENTRE MINISTERIO DE PLANIFICACION Y EL FNDR, CORRESPONDIENTE AL GAM VILLA CHARCAS.</t>
  </si>
  <si>
    <t>A:00099021001 TRANSFERENCIA DE RECUPERACIONES SEGÚN NOTA GEF-LIN-MCM-1129-NOT/18 PARA PAGO DE INTERESES DE ACUERDO A CONTRATO DE FIDEICOMISO “APOYO A LA EJECUCION DE LA INVERSION PUBLICA” FIRMADO ENTRE MINISTERIO DE PLANIFICACION Y EL FNDR, CORRESPONDIENTE AL GAM LA GUARDIA.</t>
  </si>
  <si>
    <t>A:00099021001 TRANSFERENCIA DE RECUPERACIONES SEGÚN NOTA GEF-LIN-MCM-1129-NOT/18 PARA PAGO DE INTERESES DE ACUERDO A CONTRATO DE FIDEICOMISO “APOYO A LA EJECUCION DE LA INVERSION PUBLICA” FIRMADO ENTRE MINISTERIO DE PLANIFICACION Y EL FNDR, CORRESPONDIENTE AL GAM SANTA CRUZ.</t>
  </si>
  <si>
    <t>NUMERO DE LIBRETA CUT: 00682018005 OPERACIÓN E18 TRANSFERENCIA DEL SISTEMA FINANCIERO POR CUENTA DE TERCEROS A LA CUT ANTICIPO DE FONDOS DEFENSORIA DEL PUEBLO UNFPA</t>
  </si>
  <si>
    <t>TRANSFERENCIA RECIBIDA DEL EXTERIOR SEGÚN MENSAJES SWIFT Nos. 15891-15867 (REM.EXT.) DE FECHA 05-11-2018 POR DESEMBOLSO DE CAF PRÉSTAMO CFA009787 PROGRAMA MIAGUA IV FASE 2 LIBRETA N° 00287102001 FPS-RECURSOS PROPIOS REF.: UTILES DE ESCRITORIO</t>
  </si>
  <si>
    <t>A:00046057005 A requerimiento de la Unidad de Administración e Información Salarial (UAIS), con nota interna CITE: MEFP/VTCP/DGPOT/UAIS/N° 6194/2018, en la cual solicita la reversión definitiva de las boletas de pago consignada en el Comprobante de Pago N° 18768, H.R. 6-30946-R/5528.</t>
  </si>
  <si>
    <t>A:00046054207 A requerimiento de la Unidad de Administración e Información Salarial (UAIS), con nota interna CITE: MEFP/VTCP/DGPOT/UAIS/N° 6194/2018, en la cual solicita la reversión definitiva de las boletas de pago consignada en el Comprobante de Pago N° 18768, H.R. 6-30946-R/5528.</t>
  </si>
  <si>
    <t>A:00099021001 A requerimiento de la Unidad de Administración e Información Salarial (UAIS), con nota interna CITE: MEFP/VTCP/DGPOT/UAIS/N° 6194/2018, en la cual solicita la reversión definitiva de las boletas de pago consignada en el Comprobante de Pago N° 18768, H.R. 6-30946-R/5528.</t>
  </si>
  <si>
    <t>A:00099021001 A requerimiento de la Unidad de Administración e Información Salarial (UAIS), con nota interna CITE: MEFP/VTCP/DGPOT/UAIS/N° 6194/2018, en la cual solicita la reversión definitiva de la boleta de pago consignada en el Comprobante de Pago N° 18768, H.R. 6-30946-R/5528</t>
  </si>
  <si>
    <t>A:00041014101 Débito Automático por incumplimiento del Gobierno Autónomo Municipal de Vallegrande (GAM GRA), al Convenio Intergubernativo de fecha 31 de agosto de 2017, suscrito entre el Ministerio de Desarrollo Productivo y Economía Plural y el GAM GRA para el programa “Educación con Revolución Tecnológica”.</t>
  </si>
  <si>
    <t>A:00099021001 Pago de capital e interés corriente a favor del TGN, adeudado por el GAD Santa Cruz, correspondiente a los Préstamos Convenios Subsidiarios CAF 2324, Proyectos del Sistema de Electrificación: Cordillera PID-1, San Antonio del Lomerío Fase III y Velasco PID-4.</t>
  </si>
  <si>
    <t>TRANSFERENCIA DE FONDOS AL EXTERIOR A SOLICITUD DE EMPRESA ESTRATEGICA BOLIVIANA CONSTRUCCION Y CONSERVACION INFRAESTRUCTURA CIVIL SEGUN SOLICITUD 6389 REF: TRANSFERENCIA DE FONDOS PAGO POR LA COMPRA DE CARGADOR DE RUEDAS VOLVO L150H, MODELO 2018, SEGUN NI/GAF/2018-0014 Y DOC ADJ A NUR I/2018-03284. LIB. 00587012001 EBC - RECURSOS ESPECÍFICOS</t>
  </si>
  <si>
    <t>VENTA DE DIVISAS CON TRANSFERENCIA DE FONDOS A SOLICITUD DE BOLIVIA TV SEGUN SOLICITUD 6388 REF: INTELSAT: PAGO SERVICIO SATELITAL BANDA C CORRESPONDIENTE AL MES DE SEPTIEMBRE 2018, SEGUN INFORME CITE: CONTABILIDAD 812/2018, COMUNICACION INTERNA BTV/GT. CITE: 880/2018, INFORME DE CONFORMIDAD BTV/GT. LIB. 00526012001 BOLIVIA TV - RECAUDACIONES</t>
  </si>
  <si>
    <t>VENTA DE DIVISAS CON TRANSFERENCIA DE FONDOS A SOLICITUD DE BOLIVIA TV SEGUN SOLICITUD 6387 REF: INTELSAT: PAGO SERVICIO SATELITAL BANDA KU IS-14 CORRESPONDIENTE AL MES DE SEPTIEMBRE DE 2018. SEGUN INFORME CITE: CONTABILIDAD 811/2018, COMUNICACION INTERNA BTV/GT. CITE: 863/2018, INFORME DE CONFORMID LIB. 00526012001 BOLIVIA TV - RECAUDACIONES</t>
  </si>
  <si>
    <t>VENTA DE DIVISAS CON TRANSFERENCIA DE FONDOS A SOLICITUD DE SERVICIO GENERAL DE IDENTIFICACION PERSONAL - SEGIP SEGUN SOLICITUD 6394 REF: ENTREGA DE FONDOS A LA OFICINA DE SAO PAULO - BRASIL PARA PAGO DE PLANILLA DE COMPENSACION COSTO DE VIDA CORRESPONDIENTE AL MES DE OCTUBRE, SEGUN INFORME TECNICO LIB. 00340012003 RECAUDACION EXTRANJERIA - C.I. -L.C.</t>
  </si>
  <si>
    <t>VENTA DE DIVISAS CON TRANSFERENCIA DE FONDOS A SOLICITUD DE SERVICIO GENERAL DE IDENTIFICACION PERSONAL - SEGIP SEGUN SOLICITUD 6393 REF: ENTREGA DE FONDOS A LA OFICINA DE MADRID - ESPANA PARA PAGO DE PLANILLA DE COMPENSACION COSTO DE VIDA CORRESPONDIENTE AL MES DE OCTUBRE, SEGUN INFORME TECNICO 038 LIB. 00340012003 RECAUDACION EXTRANJERIA - C.I. -L.C.</t>
  </si>
  <si>
    <t>||TRANSFERENCIA DE FONDOS DE LA CUT LIBRETA 00099021001 POR PAGO VENCIMIENTOS DE LA FECHA DE VALORES "C" SEGUN NOTA MEFP/VTCP/DGCP/UODP-1001/2018 DE FECHA 01/11/2018 DEL MIN.ECON. Y FIN. PUB. CUT. LIBRETA 00099021001</t>
  </si>
  <si>
    <t>TRANSFERENCIA DEL EXTERIOR SEGUN SWIFT NO.15876 Y NO.15870 DE FECHA 05/11/2018 ORDENANTE: CONSULADO GENERAL DE BOLIVIA REF.: S25 - SERVICIO DE GOBIERNO LIB. 00340012005 SEGIP - RECAUDACION EXTERIOR - CEDULAS DE IDENTIDAD</t>
  </si>
  <si>
    <t>TRANSFERENCIA DEL EXTERIOR SEGUN SWIFT NO.15882 DE FECHA 05/11/2018 ORDENANTE: EMBASSY OF BOLIVIA IN DENMARK REF:DEVOLUCION DE SALDOS NO EJECUTADOS LIB. 00099021001 TGN-RECURSOS ORDINARIOS (3987)</t>
  </si>
  <si>
    <t>TRANSFERENCIA DEL EXTERIOR SEGUN SWIFT 15883 DE FECHA 05/11/2018 ORDENANTE: EMBAJADA DE BOLIVIA EN DINAMARCA REF.: DEVOLUCION DE SALDOS NO EJECUTADOS AL CIERRE DE LA MISION DINAMARCA LIB. 00099021001 TGN-RECURSOS ORDINARIOS (3987)</t>
  </si>
  <si>
    <t>COBRO COSTOS DE PAPELERIA SEGUN TRANSFERENCIA DEL EXTERIOR POR ORDEN DE CONSULADO GENERAL DE BOLIVIA REF.: S25 - SERVICIO DE GOBIERNO LIB. 00340012003 RECAUDACION EXTRANJERIA - C.I. -L.C.</t>
  </si>
  <si>
    <t>'COBRO DE'||UTILES DE ESCRITORIO POR EL COMPROBANTE CONTABLE NRO. 0937575 DE LA FECHA, SEGÚN CORREO ELECTRÓNICO DE YPFB DE F. 23/01/2018. DEBITO DE LA LIBRETA 00513022001 YPFB  OPERACIONES.</t>
  </si>
  <si>
    <t>COBRO COSTOS DE PAPELERIA SEGUN TRANSFERENCIA DEL EXTERIOR POR ORDEN DE CONSULADO DE LA REP DE BOLIVIA EN VIEDMA REF.: REC GESTORIA CONSULAR MES DE OCTUBRE LIB. 00010011102 MIN.RELACIONES EXTERIORES - GESTORIA CONSULAR LEY Nº 3108</t>
  </si>
  <si>
    <t>COBRO COSTOS DE PAPELERIA SEGUN TRANSFERENCIA DEL EXTERIOR POR ORDEN DE EMBASSY OF BOLIVIA IN DENMARK REF:DEVOLUCION DE SALDOS NO EJECUTADOS LIB. 00099021001 TGN-RECURSOS ORDINARIOS (3987)</t>
  </si>
  <si>
    <t>COBRO COSTOS DE PAPELERIA SEGUN TRANSFERENCIA DEL EXTERIOR POR ORDEN DE EMBAJADA DE BOLIVIA EN ITALIA LIB. 00010011102 MIN.RELACIONES EXTERIORES - GESTORIA CONSULAR LEY Nº 3108</t>
  </si>
  <si>
    <t>COBRO COSTOS DE PAPELERIA SEGUN TRANSFERENCIA DEL EXTERIOR POR ORDEN DE CONSULADO DE BOLIVIA EN NEW YORK LIB. 00010011102 MIN.RELACIONES EXTERIORES - GESTORIA CONSULAR LEY Nº 3108</t>
  </si>
  <si>
    <t>COBRO COSTOS DE PAPELERIA SEGUN TRANSFERENCIA DEL EXTERIOR POR ORDEN DE EMBAJADA DE BOLIVIA EN DINAMARCA REF.: DEVOLUCION DE SALDOS NO EJECUTADOS AL CIERRE DE LA MISION DINAMARCA LIB. 00099021001 TGN-RECURSOS ORDINARIOS (3987)</t>
  </si>
  <si>
    <t>COBRO COSTOS DE PAPELERIA SEGUN TRANSFERENCIA DEL EXTERIOR POR ORDEN DE CONSULADO GENERAL DE BOLIVIA LOS ANGELES, CA REF.: GESTORIA CONSULAR LIB. 00010011102 MIN.RELACIONES EXTERIORES - GESTORIA CONSULAR LEY Nº 3108</t>
  </si>
  <si>
    <t>'COBRO DE'||UTILES DE ESCRITORIO POR LOS COMPROBANTES CONTABLES NRO. 0937557 Y 0937559 DE LA FECHA, SEGÚN CORREO ELECTRÓNICO DE YPFB DE F. 23/01/2018. DEBITO DE LA LIBRETA 00513022001 YPFB  OPERACIONES.</t>
  </si>
  <si>
    <t>||TRANSFERENCIA DE FONDOS S/G. MENSAJES SWIFT NROS. 15898 Y 15865 DE LA FECHA. (SECTOR PÚBLICO - SERVICIOS). DEBITO DE LA LIBRETA 00119012001 ADSIB, REPOSICION UTILES DE ESCRITORIO.</t>
  </si>
  <si>
    <t>COBRO COSTOS DE PAPELERIA SEGUN TRANSFERENCIA DEL EXTERIOR POR ORDEN DE BOLIVIAN CONSULATE LONDON GB REF.: GESTORIA CONSULAR OCTUBRE 2018 LIB. 00010011102 MIN.RELACIONES EXTERIORES - GESTORIA CONSULAR LEY Nº 3108</t>
  </si>
  <si>
    <t>'COBRO DE'||UTILES DE ESCRITORIO POR EL COMPROBANTE CONTABLE NRO. 0937609 DE LA FECHA, SEGÚN CORREO ELECTRÓNICO DE YPFB DE F. 23/01/2018. DEBITO DE LA LIBRETA 00513022001 YPFB  OPERACIONES.</t>
  </si>
  <si>
    <t>COBRO COSTOS DE PAPELERIA SEGUN TRANSFERENCIA DEL EXTERIOR POR ORDEN DE HERCO COMBUSTIBLES S.A. REF:CONTRATO DE CONDENSADO DE GAS EMBARQUE 69/18 LIB. 00513062001 YPFB-OPERACIONES PLANTA DE SEPARACION DE LIQUIDOS RIO GRANDE</t>
  </si>
  <si>
    <t>||TRANSFERENCIA DE FONDOS S/G. MENSAJES SWIFT NROS. 15964 Y 15961 DE LA FECHA. (SECTOR PÚBLICO - SERVICIOS). DEBITO DE LA LIBRETA 00119012001 ADSIB, REPOSICION UTILES DE ESCRITORIO.</t>
  </si>
  <si>
    <t>00099021001 DEPOSITO DE EFECTIVO, DEPOSITANTE: CAMARA DE SENADORES- ROMINA MONTOYA, CONCEPTO: DEPÓSITO DE SALDO NO EJECUTADO, CUENTA DE DEPOSITO: CUENTA UNICA DEL TESORO</t>
  </si>
  <si>
    <t>00099021001 DEPOSITO DE EFECTIVO, DEPOSITANTE: MARISOL ARAMAYO, CONCEPTO: DEVOLUCION DE DEPÓSITO, CUENTA DE DEPOSITO: CUENTA UNICA DEL TESORO</t>
  </si>
  <si>
    <t>00046104203 DEPOSITO DE EFECTIVO, DEPOSITANTE: NICODEM AUINO CALDERON, CONCEPTO: REVERSION, CUENTA DE DEPOSITO: CUENTA UNICA DEL TESORO</t>
  </si>
  <si>
    <t>00020011103 DEPOSITO DE EFECTIVO, DEPOSITANTE: INSTITUTO GEOGRAFICO MILITAR, CONCEPTO: REVERSION POR VIATICOS PARTIDA 22210, CUENTA DE DEPOSITO: CUENTA UNICA DEL TESORO</t>
  </si>
  <si>
    <t>00020011103 DEPOSITO DE EFECTIVO, DEPOSITANTE: INSTITUTO GEOGRAFICO MILITAR, CONCEPTO: REVERSION ENERGIA ELECTRICA PARTIDA 21200, CUENTA DE DEPOSITO: CUENTA UNICA DEL TESORO</t>
  </si>
  <si>
    <t>00020011103 DEPOSITO DE EFECTIVO, DEPOSITANTE: INSTITUTO GEOGRAFICO MILITAR, CONCEPTO: REVERSION REFRIGERIO Y GASTOS ADMINISTRATIVOS PARTIDA 31110, CUENTA DE DEPOSITO: CUENTA UNICA DEL TESORO</t>
  </si>
  <si>
    <t>00020011103 DEPOSITO DE EFECTIVO, DEPOSITANTE: INSTITUTO GEOGRAFICO MILITAR, CONCEPTO: REVERSION POR SERVICIO IMPRENTA FOTOCOPÍA PARTIDA 25600, CUENTA DE DEPOSITO: CUENTA UNICA DEL TESORO</t>
  </si>
  <si>
    <t>00020011103 DEPOSITO DE EFECTIVO, DEPOSITANTE: INSTITUTO GEOGRAFICO MILITAR, CONCEPTO: REVERSION PRODUCTOS DE ARTES GRAFICAS PARTIDA 32200, CUENTA DE DEPOSITO: CUENTA UNICA DEL TESORO</t>
  </si>
  <si>
    <t>00099021001 DEPOSITO DE EFECTIVO, DEPOSITANTE: JANETTE MEDRANO RODRIGUEZ, CONCEPTO: PAGO PARCIAL SENASIR, CUENTA DE DEPOSITO: CUENTA UNICA DEL TESORO</t>
  </si>
  <si>
    <t>00342012001 DEPOSITO DE EFECTIVO, DEPOSITANTE: RONALD MIGUEL MEDRANO NUÑEZ, CONCEPTO: DEVOLUCION DE FONDOS EN AVANCE, CUENTA DE DEPOSITO: CUENTA UNICA DEL TESORO</t>
  </si>
  <si>
    <t>00099021001 DEPOSITO DE EFECTIVO, DEPOSITANTE: JUAN CORO MACHACA, CONCEPTO: REVERSION DE BOLETA DE HABER MENSUAL, CUENTA DE DEPOSITO: CUENTA UNICA DEL TESORO</t>
  </si>
  <si>
    <t>00526012001 DEPOSITO DE EFECTIVO, DEPOSITANTE: RAMIRO PACOSILLO MAMANI, CONCEPTO: DEVOLUCION DE VIATICOS, CUENTA DE DEPOSITO: CUENTA UNICA DEL TESORO</t>
  </si>
  <si>
    <t>00020014203 DEPOSITO DE EFECTIVO, DEPOSITANTE: DANIEL DAVID TELLEZ FLORES, CONCEPTO: REVERSION PREV. 6552, CUENTA DE DEPOSITO: CUENTA UNICA DEL TESORO</t>
  </si>
  <si>
    <t>00099021001 DEPOSITO DE EFECTIVO, DEPOSITANTE: VICTOR MACEDONIO CHAMBI GUTIERREZ, CONCEPTO: POR: DOBLE PERCEPCION, CUENTA DE DEPOSITO: CUENTA UNICA DEL TESORO</t>
  </si>
  <si>
    <t>00099021001 DEPOSITO DE EFECTIVO, DEPOSITANTE: UNIDAD EJECUTORA-FNSE, CONCEPTO: PAGO AGUA SEPTIEMBRE 2018 DE UE-FNSE, CUENTA DE DEPOSITO: CUENTA UNICA DEL TESORO</t>
  </si>
  <si>
    <t>00512012001 DEPOSITO DE EFECTIVO, DEPOSITANTE: SUSI LILI APAZA ALCON -AASANA, CONCEPTO: DEVOLUCION, CUENTA DE DEPOSITO: CUENTA UNICA DEL TESORO</t>
  </si>
  <si>
    <t>00099021001 DEPOSITO DE EFECTIVO, DEPOSITANTE: ROSSIO BUENO, CONCEPTO: DEVOLUCION DE IMPUESTOS DE PASAJES, CUENTA DE DEPOSITO: CUENTA UNICA DEL TESORO</t>
  </si>
  <si>
    <t>00099021001 DEPOSITO DE EFECTIVO, DEPOSITANTE: OCTAVIO EDWIN VALERIANO ALIAGA, CONCEPTO: DEVOLUCION DE PASAJES, CUENTA DE DEPOSITO: CUENTA UNICA DEL TESORO</t>
  </si>
  <si>
    <t>00099021001 DEPOSITO DE EFECTIVO, DEPOSITANTE: GILBERTO GONGORA MOYE - SENAPE, CONCEPTO: DEV DE RECURSOS NO UTILIZADOS - FONDOS EN AVANCE PARA EL MANTENIMIENTO DE 2 CAMARAS FOTOGRAFICAS, CUENTA DE DEPOSITO: CUENTA UNICA DEL TESORO</t>
  </si>
  <si>
    <t>00117012001 DEPOSITO DE EFECTIVO, DEPOSITANTE: JAIME YURI ALVAREZ MIRANDA, CONCEPTO: DEVOLUCION DE VIATICOS  C-31  2588, CUENTA DE DEPOSITO: CUENTA UNICA DEL TESORO</t>
  </si>
  <si>
    <t>00020011103 DEPOSITO DE EFECTIVO, DEPOSITANTE: INSTITUTO GEOGRAFICO MILITAR, CONCEPTO: REVERSION TASAS PARTIDA 85100, CUENTA DE DEPOSITO: CUENTA UNICA DEL TESORO</t>
  </si>
  <si>
    <t>00020011103 DEPOSITO DE EFECTIVO, DEPOSITANTE: INSTITUTO GEOGRAFICO MILITAR, CONCEPTO: REVERSION COMUNICACIONES PARTIDA 21100, CUENTA DE DEPOSITO: CUENTA UNICA DEL TESORO</t>
  </si>
  <si>
    <t>00099021001 DEPOSITO DE EFECTIVO, DEPOSITANTE: GABRIELA COSTA MENA VENTURA, CONCEPTO: DEVOLUCION DE RECURSOS ECONOMICOS DEL ESTADO POR PERCEPCION INDEBIDA DEL MES DE ABRIL, CUENTA DE DEPOSITO: CUENTA UNICA DEL TESORO</t>
  </si>
  <si>
    <t>00599022001 DEPOSITO DE EFECTIVO, DEPOSITANTE: JESUS   FERNANDO CHUQUIMIA CHAVEZ, CONCEPTO: DEVOLUCION DE FONDOS, CUENTA DE DEPOSITO: CUENTA UNICA DEL TESORO</t>
  </si>
  <si>
    <t>00099021001 DEPOSITO DE EFECTIVO, DEPOSITANTE: GABRIELA COSTA MENA VENTURA, CONCEPTO: DEVOLUCION DE RECURSOS ECONOMICOS DEL ESTADO POR PERCEPCION INDEBIDA DEL MES DE MAYO, CUENTA DE DEPOSITO: CUENTA UNICA DEL TESORO</t>
  </si>
  <si>
    <t>00099021001 DEPOSITO DE EFECTIVO, DEPOSITANTE: GABRIELA COSTA MENA VENTURA, CONCEPTO: DEVOLUCION DE RECURSOS ECONOMICOS DEL ESTADO POR PERCEPCION INDEBIDA DEL MES DE JUNIO, CUENTA DE DEPOSITO: CUENTA UNICA DEL TESORO</t>
  </si>
  <si>
    <t>00099021001 DEPOSITO DE EFECTIVO, DEPOSITANTE: LUDY CORINA VALERIANO MAMANI, CONCEPTO: DEVOLUCION DE RECURSOS ECONOMICOS DEL ESTADO POR PERCEPCION INDEBIDA DEL MES DE SEPTIEMBRE, CUENTA DE DEPOSITO: CUENTA UNICA DEL TESORO</t>
  </si>
  <si>
    <t>00099021001 DEPOSITO DE EFECTIVO, DEPOSITANTE: GABRIELA COSTA MENA VENTURA, CONCEPTO: DEVOLUCION DE RECURSOS ECONOMICOS DEL ESTADO POR PERCEPCION INDEBIDA DEL MES DE JULIO, CUENTA DE DEPOSITO: CUENTA UNICA DEL TESORO</t>
  </si>
  <si>
    <t>00099021001 DEPOSITO DE EFECTIVO, DEPOSITANTE: LUDY CORINA VALERIANO MAMANI, CONCEPTO: DEVOLUCION DE RECURSOS ECONOMICOS DEL ESTADO POR PERCEPCION INDEBIDA DEL MES DE AGOSTO, CUENTA DE DEPOSITO: CUENTA UNICA DEL TESORO</t>
  </si>
  <si>
    <t>00099021001 DEPOSITO DE EFECTIVO, DEPOSITANTE: GABRIELA COSTA MENA VENTURA, CONCEPTO: DEVOLUCION DE RECURSOS ECONOMICOS DEL ESTADO POR PERCEPCION INDEBIDA DEL MES DE AGOSTO, CUENTA DE DEPOSITO: CUENTA UNICA DEL TESORO</t>
  </si>
  <si>
    <t>00099021001 DEPOSITO DE EFECTIVO, DEPOSITANTE: LUDY CORINA VALERIANO MAMANI, CONCEPTO: DEVOLUCION POR PERCEPCION INDEBIDA DEL MES DE JULIO, CUENTA DE DEPOSITO: CUENTA UNICA DEL TESORO</t>
  </si>
  <si>
    <t>00099021001 DEPOSITO DE EFECTIVO, DEPOSITANTE: GABRIELA COSTA MENA VENTURA, CONCEPTO: DEVOLUCION DE RECURSOS ECONOMICOS DEL ESTADO POR PERCEPCION INDEBIDA DEL MES DE SEPTIEMBRE, CUENTA DE DEPOSITO: CUENTA UNICA DEL TESORO</t>
  </si>
  <si>
    <t>00099021001 DEPOSITO DE EFECTIVO, DEPOSITANTE: LUDY CORINA VALERIANO MAMANI, CONCEPTO: DEVOLUCION POR PERCEPCION INDEBIDA DEL MES DE JUNIO, CUENTA DE DEPOSITO: CUENTA UNICA DEL TESORO</t>
  </si>
  <si>
    <t>00099021001 DEPOSITO DE EFECTIVO, DEPOSITANTE: RAINER  GUTIERREZ A., CONCEPTO: DEVOLUCION CCD PARA PASAJES TERRESTRES Y ESTIPENDIOS MIN EDU., CUENTA DE DEPOSITO: CUENTA UNICA DEL TESORO</t>
  </si>
  <si>
    <t>00099021001 DEPOSITO DE EFECTIVO, DEPOSITANTE: SAUL GUSTAVO COLQUE VERA, CONCEPTO: DEVOLUCION DE RECURSOS ECONOMICOS DEL ESTADO POR PERCEPCION INDEVIDA DEL MES DE ABRIL, CUENTA DE DEPOSITO: CUENTA UNICA DEL TESORO</t>
  </si>
  <si>
    <t>00099021001 DEPOSITO DE EFECTIVO, DEPOSITANTE: SAUL GUSTAVO COLQUE VERA, CONCEPTO: DEVOLUCION DE RECURSOS ECONOMICOS DEL ESTADO POR PERCEPCION INDEVIDA DEL MES DE MAYO, CUENTA DE DEPOSITO: CUENTA UNICA DEL TESORO</t>
  </si>
  <si>
    <t>00099021001 DEPOSITO DE EFECTIVO, DEPOSITANTE: SAUL GUSTAVO COLQUE VERA, CONCEPTO: DEVOLUCION DE RECURSOS ECONOMICOS DEL ESTADO POR PERCEPCION INDEVIDA DEL MES DE JUNIO, CUENTA DE DEPOSITO: CUENTA UNICA DEL TESORO</t>
  </si>
  <si>
    <t>00099021001 DEPOSITO DE EFECTIVO, DEPOSITANTE: SAUL GUSTAVO COLQUE VERA, CONCEPTO: DEVOLUCION DE RECURSOS ECONOMICOS DEL ESTADO POR PERCEPCION INDEVIDA DEL MES DE JULIO, CUENTA DE DEPOSITO: CUENTA UNICA DEL TESORO</t>
  </si>
  <si>
    <t>00099021001 DEPOSITO DE EFECTIVO, DEPOSITANTE: SAUL GUSTAVO COLQUE VERA, CONCEPTO: DEVOLUCION DE RECURSOS ECONOMICOS DEL ESTADO POR PERCEPCION INDEVIDA DEL MES DE AGOSTO, CUENTA DE DEPOSITO: CUENTA UNICA DEL TESORO</t>
  </si>
  <si>
    <t>00099021001 DEPOSITO DE EFECTIVO, DEPOSITANTE: SAUL GUSTAVO COLQUE VERA, CONCEPTO: DEVOLUCION DE RECURSOS ECONOMICOS DEL ESTADO POR PERCEPCION INDEVIDA DEL MES DE SEPTIEMBRE, CUENTA DE DEPOSITO: CUENTA UNICA DEL TESORO</t>
  </si>
  <si>
    <t>00373024103 DEPOSITO DE EFECTIVO, DEPOSITANTE: EZEQUIEL BALTAZAR PAREDES, CONCEPTO: DEVOLUCION DE FONDOS NO UTILIZADOS DEL PROY "APOYO PROD. ACHIOTE CON EQUIP Y MAQ COM UNION CAMACHO, CUENTA DE DEPOSITO: CUENTA UNICA DEL TESORO</t>
  </si>
  <si>
    <t>00099021001 DEPOSITO DE EFECTIVO, DEPOSITANTE: PAOLA ROSA ARGUATA, CONCEPTO: DEVOLUCION DE FONDOS EN AVANCE OCTUBRE 2018, CUENTA DE DEPOSITO: CUENTA UNICA DEL TESORO</t>
  </si>
  <si>
    <t>00283022001 DEPOSITO DE EFECTIVO, DEPOSITANTE: ADUANA NACIONAL-HUGO VARGAS NINA, CONCEPTO: DEVOLUCION INTERESES DEL FONDO AVANCE, CUENTA DE DEPOSITO: CUENTA UNICA DEL TESORO</t>
  </si>
  <si>
    <t>00099021001 DEP.DE CHEQ.AJENOS,RET.DE CAM.,CONCEPTO: DEVOLUCION DE CC NO COBRADA JULIO 2018,DEP.: LA VITALICIA SEGUROS Y REASEGUROS DE VIDA  S.A. , PROCEDENCIA: BANCO BISA S.A., CHEQUE: 50039, FECHA DE EMISION:06/11/2018</t>
  </si>
  <si>
    <t>00099021001 DEP.DE CHEQ.AJENOS,RET.DE CAM.,CONCEPTO: DEVOLUCION SALDO ODESUR,DEP.: POLICIA BOLIVIANA -COMANDO DEPARTAMENTAL CBBA , PROCEDENCIA: BANCO UNION S.A., CHEQUE: 6531, FECHA DE EMISION:05/11/2018</t>
  </si>
  <si>
    <t>00035031101 DEP.DE CHEQ.AJENOS,RET.DE CAM.,CONCEPTO: INGRESOS POR ALQUILER DE SALA DE EXPOSICION EL EVENTO FIESTA DE EXALUMNOS COLEGIO SAN IGNACIO,DEP.: UNIDAD DE COORDINACION DE PROGRAMAS Y PROYECTO</t>
  </si>
  <si>
    <t>00660012006 DEP.DE CHEQ.AJENOS,RET.DE CAM.,CONCEPTO: DEV.DE MARCO ANTONIO AMARU POR DEVOLUCION DE PAGOS INDEBIDOS DE HABERES MAYO 2012 A ABRIL 2013,DEP.: ORGANO JUDICIAL - DAF NACIONAL</t>
  </si>
  <si>
    <t>00660012006 DEP.DE CHEQ.AJENOS,RET.DE CAM.,CONCEPTO: RECUPERACION DE 2 DIAS DE HABER DEL SR. JUAN ANTONIO CUELLAR,DEP.: ORGANO JUDICIAL - DAF NACIONAL , PROCEDENCIA: BANCO UNION S.A., CHEQUE: 2677, FECHA DE EMISION:31/10/2018</t>
  </si>
  <si>
    <t>00035031101 DEP.DE CHEQ.AJENOS,RET.DE CAM.,CONCEPTO: SERVICIO DE LIMPIEZA PARA EL EVENTO XV CONCIERTO DE COROS UNIDOS POR LA NIÑEZ,DEP.: UNIDAD DE COORDINACION DE PROGRAMAS Y PROYECTO</t>
  </si>
  <si>
    <t>00035031101 DEP.DE CHEQ.AJENOS,RET.DE CAM.,CONCEPTO: ALQUILER AUDITORIO ILLIMANI EVENTO CONCIERTO EFECTO MANDARINA,DEP.: UNIDAD DE COORDINACION DE PROGRAMAS Y PROYECTO , PROCEDENCIA: BANCO UNION S.A., CHEQUE: 1382, FECHA DE EMISION:26/10/2018</t>
  </si>
  <si>
    <t>00660012006 DEP.DE CHEQ.AJENOS,RET.DE CAM.,CONCEPTO: RECUPERACION DE MEDIO DIA DE LICENCIA SIN GOCE DE HABER DEL FUNC. MIGUEL CHAVEZ,DEP.: ORGANO JUDICIAL - DAF NACIONAL , PROCEDENCIA: BANCO UNION S.A., CHEQUE: 2676, FECHA DE EMISION:31/10/2018</t>
  </si>
  <si>
    <t>00099021001 DEP.DE CHEQ.AJENOS,RET.DE CAM.,CONCEPTO: DEVOLUCION DE PASAJES AEREOS,DEP.: MINISTERIO DE EDUCACION , PROCEDENCIA: BANCO UNION S.A., CHEQUE: 22868, FECHA DE EMISION:31/10/2018</t>
  </si>
  <si>
    <t>00291012006 DEP.DE CHEQ.AJENOS,RET.DE CAM.,CONCEPTO: VALDIVIA FERRUFINO DUNIA ROMY,DEP.: BANCO UNION S.A. , PROCEDENCIA: BANCO UNION S.A., CHEQUE: 160206, FECHA DE EMISION:06/11/2018</t>
  </si>
  <si>
    <t>00283012002 DEP.DE CHEQ.AJENOS,RET.DE CAM.,CONCEPTO: SANCIONES POR ATRASOS CONSULTORES,DEP.: ADUANA NACIONAL , PROCEDENCIA: BANCO UNION S.A., CHEQUE: 3199, FECHA DE EMISION:31/10/2018</t>
  </si>
  <si>
    <t>00592012001 DEP.DE CHEQ.AJENOS,RET.DE CAM.,CONCEPTO: DEVOLUCION BOLETO BOA 930-5324337932 COUNTER  PAOLA CATACORA,DEP.: JOSE LUIS MAMANI ESPEJO , PROCEDENCIA: BANCO UNION S.A., CHEQUE: 9634, FECHA DE EMISION:16/10/2018</t>
  </si>
  <si>
    <t>00287102013 DEP.DE CHEQ.AJENOS,RET.DE CAM.,CONCEPTO: PAGO FACTURAS SUPERVISION FDI SUCRE,DEP.: FPS OF CENTRAL , PROCEDENCIA: BANCO UNION S.A., CHEQUE: 902, FECHA DE EMISION:30/10/2018</t>
  </si>
  <si>
    <t>00526012001 DEPOSITO DE EFECTIVO, DEPOSITANTE: BOLIVA TV- MARIA EUGENIA VIRREIRA VASQUEZ, CONCEPTO: DEVOLUCION DE PASAJES, CUENTA DE DEPOSITO: CUENTA UNICA DEL TESORO</t>
  </si>
  <si>
    <t>00526012001 DEPOSITO DE EFECTIVO, DEPOSITANTE: BOLIVIA TV-JOSE LUIS RIVEROS QUENALLATA, CONCEPTO: DEVOLUCION DE PASAJES, CUENTA DE DEPOSITO: CUENTA UNICA DEL TESORO</t>
  </si>
  <si>
    <t>00099021001 DEPOSITO DE EFECTIVO, DEPOSITANTE: CARLA MONTAÑO RIVERA, CONCEPTO: DEVOLUCION DE FONDOS, CUENTA DE DEPOSITO: CUENTA UNICA DEL TESORO</t>
  </si>
  <si>
    <t>00373024103 DEPOSITO DE EFECTIVO, DEPOSITANTE: LIDIA CANTUTA CALLISAYA, CONCEPTO: SALDO NO EJECUTADO PROYECTO 3 SAYAS AYLLUS, CUENTA DE DEPOSITO: CUENTA UNICA DEL TESORO</t>
  </si>
  <si>
    <t>00086031101 DEPOSITO DE EFECTIVO, DEPOSITANTE: SERNAP COTAPATA, CONCEPTO: POR LA RECAUDACION DE SERVICIOS HIGIENICOS DEL MES DE OCTUBRE, CUENTA DE DEPOSITO: CUENTA UNICA DEL TESORO</t>
  </si>
  <si>
    <t>00099021001 DEPOSITO DE EFECTIVO, DEPOSITANTE: MINISTERIO DE LA PRESIDENCIA GESTION SOCIAL, CONCEPTO: DEVOLUCION DE RECURSOS, CUENTA DE DEPOSITO: CUENTA UNICA DEL TESORO</t>
  </si>
  <si>
    <t>00526012001 DEPOSITO DE EFECTIVO, DEPOSITANTE: BOLIVIA  TV- FRAIRIVER  CARBAJAL HUANCA, CONCEPTO: DEVOLUCION TRANSPORTE, CUENTA DE DEPOSITO: CUENTA UNICA DEL TESORO</t>
  </si>
  <si>
    <t>NUMERO DE LIBRETA CUT: 00572012010 OPERACIÓN E18 TRANSFERENCIA DEL SISTEMA FINANCIERO POR CUENTA DE TERCEROS A LA CUT A SOLICITUD DE ASEGURADORA FORTALEZA SA</t>
  </si>
  <si>
    <t>A:00373024105 DESEMBOLSO DE RECURSOS AL FONDO DE DESARROLLO INDÍGENA PARA PROGRAMAS Y PROYECTOS DE LOS GOBIERNOS AUTÓNOMOS MUNICIPALES S/G NOTA DE SOLICITUD FDI/DGE/EXT/Nº470 Y 471/2018 E INFORME MEFP/VTCP/DGPOT/UPCFTGN/INF/Nº 131/2018. HR 6-32924-R Y 6-32920-R.</t>
  </si>
  <si>
    <t>A:00099021001 TRANSFERENCIA DE RECUPERACIONES SEGUN NOTA INTERNA GEF-LIN-MCM-1128-NOT/18 POR CONCEPTO DE INTERES DE ACUERDO A CONTRATO DE FIDEICOMISO "FINANCIAMIENTO UNVERSIDADES PUBLICAS AUTONOMAS" FIRMADO ENTRE EL MPD Y EL FNDR (UNIVERSIDAD NACIONAL SIGLO XX)</t>
  </si>
  <si>
    <t>A:00099021001 TRANSFERENCIA DE RECUPERACIONES SEGUN NOTA INTERNA GEF-LIN-MCM-1128-NOT/18 POR CONCEPTO DE INTERES DE ACUERDO A CONTRATO DE FIDEICOMISO "FINANCIAMIENTO UNVERSIDADES PUBLICAS AUTONOMAS" FIRMADO ENTRE EL MPD Y EL FNDR (UNIVERSIDAD TECNICA DE ORURO)</t>
  </si>
  <si>
    <t>A:00099021001 TRANSFERENCIA DE RECUPERACIONES SEGUN NOTA INTERNA GEF-LIN-MCM-1128-NOT/18 POR CONCEPTO DE INTERES DE ACUERDO A CONTRATO DE FIDEICOMISO "FINANCIAMIENTO UNVERSIDADES PUBLICAS AUTONOMAS" FIRMADO ENTRE EL MPD Y EL FNDR (UNIVERSIDAD AMAZONICA DE PANDO)</t>
  </si>
  <si>
    <t>VENTA DE DIVISAS CON TRANSFERENCIA DE FONDOS A SOLICITUD DE ADMINISTRACION DE SERVICIOS PORTUARIOS BOLIVIA SEGUN SOLICITUD 6425 REF: H.R. 4052 - PAGO A LA EMPRESA MERCOSOFT CONSULTORES S.R.L. POR SERVICIO DE PUBLICIDAD PARA LA ASP-B EN REVISTA INTERNACIONAL, SEGUN ORDEN DE PAGO ASP-B/DAF-UAD/OP-508 LIB. 00594012001 ASP-B FONDO DE OPERACIONES</t>
  </si>
  <si>
    <t>VENTA DE DIVISAS CON TRANSFERENCIA DE FONDOS A SOLICITUD DE MINISTERIO DE RELACIONES EXTERIORES SEGUN SOLICITUD 6429 REF: ENVIO RECURSOS PARA GASTOS DE FUNCIONAMIENTO AL CENTRO EMISOR DE PASAPORTES EMIPAS WASHINGTON CORRESPONDIENTE AL 4TO TRIMESTRE 2018 SEGUN INFORME 101 Y DOCUMENTACION ADJUNTA LIB. 00099021001 TGN-RECURSOS ORDINARIOS (3987)</t>
  </si>
  <si>
    <t>VENTA DE DIVISAS CON TRANSFERENCIA DE FONDOS A SOLICITUD DE MINISTERIO DE RELACIONES EXTERIORES SEGUN SOLICITUD 6403 REF: PAGO A FAVOR DE LA SERVIDORA PUBLICA FABIOLA CLAROS DELGADILLO POR SEGURO DE SALUD INTERNACIONAL SEGUN INFORME URH 120 DE LA UNIDAD DE RECURSOS HUMANOS. LIB. 00099021001 TGN-RECURSOS ORDINARIOS (3987)</t>
  </si>
  <si>
    <t>VENTA DE DIVISAS CON TRANSFERENCIA DE FONDOS A SOLICITUD DE MINISTERIO DE RELACIONES EXTERIORES SEGUN SOLICITUD 6402 REF: REMISION DE RECURSOS DE GESTORIA CONSULAR A FAVOR DEL CONSULADO EN HOUSTON PARA LA ADQUISICION DE EQUIPOS DE ENROLAMIENTO DE DATOS DE LOS NUEVOS PASAPORTES ELECTRONICOS SEGUN RE LIB. 00099021001 TGN-RECURSOS ORDINARIOS (3987)</t>
  </si>
  <si>
    <t>VENTA DE DIVISAS CON TRANSFERENCIA DE FONDOS A SOLICITUD DE ADMINISTRACION DE SERVICIOS PORTUARIOS BOLIVIA SEGUN SOLICITUD 6400 REF: H.R. 4016 - ENVIO DE RECURSOS AL PUERTO DE ARICA PAR GASTOS DE GATE OUT CORRESPON-DIENTE A LA REPOSICION DE OCTUBRE/2018, SEGUN COMUNICACION INTERNA ASP-B/DOP-UAP/CI-5 LIB. 00594012001 ASP-B FONDO DE OPERACIONES</t>
  </si>
  <si>
    <t>VENTA DE DIVISAS CON TRANSFERENCIA DE FONDOS A SOLICITUD DE MINISTERIO DE RELACIONES EXTERIORES SEGUN SOLICITUD 6411 REF: COMPRA DE 4500 PASAPORTES EN BLANCO DE LOS CUALES 2500 SON PARA EL CENTRO EMISOR DE PASAPORTES MADRID Y 2000 PARA EL CENTRO EMISOR DE PASAPORTES EN WASHINGTON SEGUN NOTA UAD AL LIB. 00099021001 TGN-RECURSOS ORDINARIOS (3987)</t>
  </si>
  <si>
    <t>VENTA DE DIVISAS CON TRANSFERENCIA DE FONDOS A SOLICITUD DE MINISTERIO DE RELACIONES EXTERIORES SEGUN SOLICITUD 6415 REF: REMSION DE RECURSOS DEL VCEI A FAVOR DE LA EMBAJADA EN CHINA PARA CUBRIR GASTOS DE PARTICIPACION DE LA EXPOSICION INTERNACIONAL DE IMPORTACION DE CHINA CIIE DE ACUERDO SUSCRITO C LIB. 00099021001 TGN-RECURSOS ORDINARIOS (3987)</t>
  </si>
  <si>
    <t>VENTA DE DIVISAS CON TRANSFERENCIA DE FONDOS A SOLICITUD DE SERVICIO GENERAL DE IDENTIFICACION PERSONAL - SEGIP SEGUN SOLICITUD 6407 REF: ENTREGA DE FONDOS A LA OFICINA DE CALAMA - CHILE PARA PAGO DE PLANILLA DE COMPENSACION COSTO DE VIDA CORRESPONDIENTE AL MES DE OCTUBRE, SEGUN INFORME TECNICO 0387 LIB. 00340012003 RECAUDACION EXTRANJERIA - C.I. -L.C.</t>
  </si>
  <si>
    <t>VENTA DE DIVISAS CON TRANSFERENCIA DE FONDOS A SOLICITUD DE DIRECCION GENERAL DE AERONAUTICA CIVIL SEGUN SOLICITUD 6406 REF: 30648 PAGO A OACI POR ADSCRIPCION AL SISTEMA REGIONAL DE COOPERACION PARA LA VIGILANCIA DE SEGURIDAD OPERACIONAL SALDOS GESTION 2017 Y 2018, PROYECTO REGIONAL RLA-99-901 SEGUN LIB. 00117012001 LBP-DGAC-DIRECCION GRAL.DE AERONAUTICA CIVIL (4010430031)</t>
  </si>
  <si>
    <t>VENTA DE DIVISAS CON TRANSFERENCIA DE FONDOS A SOLICITUD DE DIRECCION GENERAL DE AERONAUTICA CIVIL SEGUN SOLICITUD 6405 REF: 30647 PAGO A OACI POR CONTRIBUCION DE COSTOS COMPARTIDOS AL PROYECTO REGIONAL RLA-06-901 SALDO GESTION 2018, SEGUN CONVENIO FIRMADO EN FECHA 18-10-17 NORA DE OACI LN-3-24-5 SA LIB. 00117012001 LBP-DGAC-DIRECCION GRAL.DE AERONAUTICA CIVIL (4010430031)</t>
  </si>
  <si>
    <t>VENTA DE DIVISAS CON TRANSFERENCIA DE FONDOS A SOLICITUD DE DIRECCION GENERAL DE AERONAUTICA CIVIL SEGUN SOLICITUD 6404 REF: 30646 PAGO A OACI POR LA ADSCRIPCION COMO ESTADO MIEMBRO CUOTA DE CONTRIBUCION ANUAL SALDO 2018, SEGUN NOTA DE OACI LP-01-7-LA-1-7-7 SA337 DE 25-09-2018, INFORME DE CONFORMI LIB. 00117012001 LBP-DGAC-DIRECCION GRAL.DE AERONAUTICA CIVIL (4010430031)</t>
  </si>
  <si>
    <t>VENTA DE DIVISAS CON TRANSFERENCIA DE FONDOS A SOLICITUD DE ADMINISTRACION DE SERVICIOS PORTUARIOS BOLIVIA SEGUN SOLICITUD 6399 REF: H.R. 3933 - ENVIO DE RECURSOS PARA GASTOS DE FUNCIONAMIENTO AL PUERTO DE ANTOFAGASTA POR SERVICIOS BASICOS CORRESPONDIENTE A LA REPOSICION DE FEBRERO, JUNIO, AGOSTO Y LIB. 00594012001 ASP-B FONDO DE OPERACIONES</t>
  </si>
  <si>
    <t>VENTA DE DIVISAS CON TRANSFERENCIA DE FONDOS A SOLICITUD DE ADMINISTRACION DE SERVICIOS PORTUARIOS BOLIVIA SEGUN SOLICITUD 6398 REF: H.R. 3803 - PAGO A LA EMPRESA MERCOSFT CONSULTORES S.R.L. POR SERVICIO DE PUBLICIDAD PARA LA ASP-B EN REVISTA TODOLOGISTICA COMERCIO EXTERIOR, SEGUN ORDEN DE PAGO ASP- LIB. 00594012001 ASP-B FONDO DE OPERACIONES</t>
  </si>
  <si>
    <t>VENTA DE DIVISAS CON TRANSFERENCIA DE FONDOS A SOLICITUD DE ADMINISTRACION DE SERVICIOS PORTUARIOS BOLIVIA SEGUN SOLICITUD 6397 REF: H.R, 1631-1553-1589-1590-3723 PAGO DE FACTURAS AL TPA POR SERVICIO DE FAENAS PRIMERA QUINCENA DE OCTUBRE, CARGA CONDICIONES FIO, EXPORTACIONES SEPTIEMBRE Y OCTUBRE, SE LIB. 00594012001 ASP-B FONDO DE OPERACIONES</t>
  </si>
  <si>
    <t>VENTA DE DIVISAS CON TRANSFERENCIA DE FONDOS A SOLICITUD DE SERVICIO GENERAL DE IDENTIFICACION PERSONAL - SEGIP SEGUN SOLICITUD 6396 REF: ENTREGA DE FONDOS A LA OFICINA DE WASHINGTON - EEUU PARA PAGO DE PLANILLA DE COMPENSACION COSTO DE VIDA CORRESPONDIENTE AL MES DE OCTUBRE, SEGUN INFORME TECNICO 0 LIB. 00340012003 RECAUDACION EXTRANJERIA - C.I. -L.C.</t>
  </si>
  <si>
    <t>TRANSFERENCIA DE FONDOS AL EXTERIOR A SOLICITUD DE BOLIVIANA DE AVIACION SEGUN SOLICITUD 6422 REF: PAL SUPPORT SERVICES CORP POR LA COMPRA DE ITEMS SEGUN INVOICE 3054 2943 2915 2984 3002 2973 2968 2994 3018 PO 5043 5005 4937 4950 5025 4999 4857 4863 5058 LIB. 00578012002 BOA-BOLIVIANA DE AVIACION-INGRESOS</t>
  </si>
  <si>
    <t>TRANSFERENCIA DE FONDOS AL EXTERIOR A SOLICITUD DE BOLIVIANA DE AVIACION SEGUN SOLICITUD 6423 REF: SKY SOURCE INC, POR ADQUISICION VARIOS ITEMS, SEGUN PO 4970, PO 4943, PO 4961, PO 4984, PO 4983, PO 4951, PO 4967, INVOICE, IN1586, IN1573,IN1583,IN1577, IN1591, IN1602, IN1565. LIB. 00578012002 BOA-BOLIVIANA DE AVIACION-INGRESOS</t>
  </si>
  <si>
    <t>TRANSFERENCIA DE FONDOS AL EXTERIOR A SOLICITUD DE BOLIVIANA DE AVIACION SEGUN SOLICITUD 6420 REF: AIRCRAFT TRADING INC. COMPRA ITEMS INVOICES I1022001718, I1022001681,I1022001752, I1022001729, I1022001716 LIB. 00578012002 BOA-BOLIVIANA DE AVIACION-INGRESOS</t>
  </si>
  <si>
    <t>TRANSFERENCIA DE FONDOS AL EXTERIOR A SOLICITUD DE BOLIVIANA DE AVIACION SEGUN SOLICITUD 6419 REF: AIRMAURIN INC POR COMPRA Y MANTENIMIENTO Y REPARACION DE COMPONENTES ROTABLES AERONAUTICOS SEGUN INVOICE 7234 7229 7211 LIB. 00578012002 BOA-BOLIVIANA DE AVIACION-INGRESOS</t>
  </si>
  <si>
    <t>TRANSFERENCIA DE FONDOS AL EXTERIOR A SOLICITUD DE BOLIVIANA DE AVIACION SEGUN SOLICITUD 6418 REF: BRANDARES OPPORTUNITIES, POR SERVICIO DE ALQUILER DE AERONAVE, PERIODO NOVIEMBRE 2018, SEGUN INVOICE BR18315-R LIB. 00578012002 BOA-BOLIVIANA DE AVIACION-INGRESOS</t>
  </si>
  <si>
    <t>TRANSFERENCIA DE FONDOS AL EXTERIOR A SOLICITUD DE BOLIVIANA DE AVIACION SEGUN SOLICITUD 6417 REF: JM 03 SWEDEN AB RESERVAS DE MANTENIMIENTO DE AERONAVE PERIODO SEPTIEMBRE 2018 INVOICE 18MD001592 LIB. 00578012002 BOA-BOLIVIANA DE AVIACION-INGRESOS</t>
  </si>
  <si>
    <t>VENTA DE DIVISAS CON TRANSFERENCIA DE FONDOS A SOLICITUD DE MINISTERIO DE RELACIONES EXTERIORES SEGUN SOLICITUD 6426 REF: RECURSOS A FAVOR DEL CONSULADO DE BOLIVIA EN BUENOS AIRES ARGENTINA PARA LA ADQUISICION DE INMUEBLE SEGUN RESOLUCION MINISTERIAL SE 52 DEL 10 DE OCTUBRE DE 2018 INFORME DE CONTRO LIB. 00099021001 TGN-RECURSOS ORDINARIOS (3987)</t>
  </si>
  <si>
    <t>VENTA DE DIVISAS CON TRANSFERENCIA DE FONDOS A SOLICITUD DE DIRECCION GENERAL DE AERONAUTICA CIVIL SEGUN SOLICITUD 6421 REF: 30597 PAGO A PAN AM INTERNATIONAL FLIGHT ACADAMY POR EL COSTO DEL CURSO RECURRENTE GROUND SCHOOL Y SIMULADOR EN EQUIPO BOEING B-767 PARA LOS INSPECTORES WALTER GUIILEN VILLARR LIB. 00117012001 LBP-DGAC-DIRECCION GRAL.DE AERONAUTICA CIVIL (4010430031)</t>
  </si>
  <si>
    <t>COBRO COSTOS DE PAPELERIA SEGUN TRANSFERENCIA DEL EXTERIOR POR ORDEN DE CORPORACION PETROLERA S.A. REF.: PAGO SEGUN FACTURA NRO.186 LIB. 00513062001 YPFB-OPERACIONES PLANTA DE SEPARACION DE LIQUIDOS RIO GRANDE</t>
  </si>
  <si>
    <t>COBRO COSTOS DE PAPELERIA SEGUN TRANSFERENCIA DEL EXTERIOR POR ORDEN DE THE EMBASSY OF BOLIVIA - SUECIA REF.: GESTORIA CONSULAR OCT 2018 LIB. 00010011102 MIN.RELACIONES EXTERIORES - GESTORIA CONSULAR LEY Nº 3108</t>
  </si>
  <si>
    <t>||REGISTRO COBRO COMISION AVISO CARTA DE CREDITO STANDBY BS220 Y EMISION DE CBTE. CONTABLE BS50.- REF.: LGBM201820037505 A/F DE ENVIBOL LIB. 00132079201 SEDEM PLANTA ENVASES DE VIDRIO CHUQUISACA MUNICIPIO ZUDAÑEZ - ENVIBOL</t>
  </si>
  <si>
    <t>COBRO COSTOS DE PAPELERIA SEGUN TRANSFERENCIA DEL EXTERIOR POR ORDEN DE CONSULADO GENERAL DE BOLIVIA-GINEBRA-SUIZA REF:GESTORIA CONSULAR OCTUBRE LIB. 00010011102 MIN.RELACIONES EXTERIORES - GESTORIA CONSULAR LEY Nº 3108</t>
  </si>
  <si>
    <t>||TRANSFERENCIA DE FONDOS S/G. MENSAJES SWIFT NROS. 16030 Y 16033 DE LA FECHA. (SECTOR PÚBLICO - SERVICIOS). DEBITO DE LA LIBRETA 00119012001 ADSIB, REPOSICION UTILES DE ESCRITORIO.</t>
  </si>
  <si>
    <t>||TRANSFERENCIA DE FONDOS S/G. MENSAJES SWIFT NROS. 16016 Y 16017 DE LA FECHA. (SECTOR PÚBLICO - SOBREVUELOS). DEBITO DE LA LIBRETA 00117012001 DGAC, REPOSICION UTILES DE ESCRITORIO.</t>
  </si>
  <si>
    <t>||COMISION TRANSFERENCIA FDOS.AL EXTERIOR 0,10% S/USD246.400.-,REEMB.GSTS.COMUNICACION BS220.-Y EMISION COMP.CONTABLE BS50.-REF.:PAGO 3 LC I-2017-032 P/C Y.P.F.B. A/F KOSAN CRISPLANT A/S,EN COMPL.A COMP.937708,06/11/18. LIB.00513012004 LBP-YPFB-UNICOMERCIAL REF.:COMISIONES PAGO 3 LC I-2017-032</t>
  </si>
  <si>
    <t>'COBRO DE'||UTILES DE ESCRITORIO POR EL COMPROBANTE CONTABLE NRO. 0937711 DE LA FECHA, SEGÚN CORREO ELECTRÓNICO DE YPFB DE F. 23/01/2018. DEBITO DE LA LIBRETA 00513022001 YPFB  OPERACIONES.</t>
  </si>
  <si>
    <t>||RESPUESTA A DEBITO DEL BANQUERO SEG. SWIFT 16015 DE LA FECHA . REF.: COBRO COMISION POR TRANSF. DE EUR 9,000.-.- VALOR 6/09/2018 SEG. SOLICITUD DEL MIN. EDUCACION 014595-5860 DEL 5/09/2018 A FV. UNIVERSITEIT GENT (CARLA RENE BALDIVIEZO SORUCO) LIBRETA 00099021001 TGN-RECURSOS ORDINARIOS</t>
  </si>
  <si>
    <t>||RESPUESTA A DEBITO DEL BANQUERO SG MJE.SWIFT NO.15987 DE LA FECHA REF:COBRO COMIS.POR TRANSFERENCIA EUR 1,600.- DEL 28/09/2018 SG SOLICITUD DE MIN.DE EDUCACION, TRANSF.CARLA RENE BALDIVIESO SORUCO LIBRETA 00099021001 TGN-RECURSOS ORDINARIOS</t>
  </si>
  <si>
    <t>||RESPUESTA A DEBITO DEL BANQUERO SG MJE.SWIFT NO.15987 DE LA FECHA REF:COBRO COMIS.POR TRANSFERENCIA EUR 1,600.- DEL 28/09/2018 SG SOLICITUD DE MIN.DE EDUCACION, TRANSF.CARLA RENE BALDIVIESO SORUCO CGO.LIBRETA 00099021001 TGN-RECURSOS ORDINARIOS (UTILES DE ESCRITORIO)</t>
  </si>
  <si>
    <t>||RESPUESTA DEBITO DEL BANQUERO SG/ SWIFT 16011 DE LA FECHA REF: COBRO COMISION POR TRANSFERENCIA DE EUR 243,00 DEL 23/10/2018 SG/ SOLICITUD DEL MINISTERIO DE EDUCACION, PAGO A/F ADRIAN WALDEMAR DAROCA APARICIO LIB. NO. 00099021001 TGN-RECURSOS ORDINARIOS (COMIS. DEL BANQUERO EQUIV. EUR 8,00)</t>
  </si>
  <si>
    <t>||RESPUESTA DEBITO DEL BANQUERO SG/ SWIFT 16011 DE LA FECHA REF: COBRO COMISION POR TRANSFERENCIA DE EUR 243,00 DEL 23/10/2018 SG/ SOLICITUD DEL MINISTERIO DE EDUCACION, PAGO A/F ADRIAN WALDEMAR DAROCA APARICIO LIB. NO. 00099021001 TGN-RECURSOS ORDINARIOS (UTILES DE ESCRITORIO)</t>
  </si>
  <si>
    <t>||RESPUESTA A DEBITO DEL BANQUERO SG MJE.SWIFT NO.16014 DE LA FECHA REF:COBRO COMIS.POR TRANSFERENCIA EUR 1,926,62 DEL 03/10/2018 SG SOLICITUD DE MIIN.DE EDUCACION REF:TRANSF. WALTER AGUSTIN PARADA. LIBRETA 00099021001 TGN-RECURSOS ORDINARIOS</t>
  </si>
  <si>
    <t>||RESPUESTA A DEBITO DEL BANQUERO SG MJE.SWIFT NO.16014 DE LA FECHA REF:COBRO COMIS.POR TRANSFERENCIA EUR 1,926,62 DEL 03/10/2018 SG SOLICITUD DE MIIN.DE EDUCACION REF:TRANSF. WALTER AGUSTIN PARADA. CGO.LIBRETA 00099021001 TGN-RECURSOS ORDINARIOS (UTILES DE ESCRITORIO)</t>
  </si>
  <si>
    <t>||RESPUESTA A DEBITO DEL BANQUERO SG MJE.SWIFT NO.16013 DE LA FECHA REF:COBRO COMIS.POR TRANSFERENCIA EUR 12,946,81 DEL 01/11/2018 SG SOLICITUD DE PROCURADURIA GENERAL DEL ESTADO REF:PAGO CONSORCIO JURIDICO. LIBRETA NO.00099021001 TGN-RECURSOS ORDINARIOS</t>
  </si>
  <si>
    <t>||RESPUESTA A DEBITO DEL BANQUERO SG MJE.SWIFT NO.16013 DE LA FECHA REF:COBRO COMIS.POR TRANSFERENCIA EUR 12,946,81 DEL 01/11/2018 SG SOLICITUD DE PROCURADURIA GENERAL DEL ESTADO REF:PAGO CONSORCIO JURIDICO. CGO.LIBRETA NO.00099021001 TGN-RECURSOS ORDINARIOS (UTILES DE ESCRITORIO)</t>
  </si>
  <si>
    <t>||RESPUESTA A DEBITO DEL BANQUERO SG MJE.SWIFT NO.16010 DE LA FECHA REF:COBRO COMIS.POR TRANSFERENCIA EUR 1,750.- DEL 20/09/2018 SG SOLICITUD DE DIREMAR REF:PAGO CONSULTORA . LIBRETA NO.00099021001 TGN-RECURSOS ORDINARIOS</t>
  </si>
  <si>
    <t>||RESPUESTA A DEBITO DEL BANQUERO SG MJE.SWIFT NO.16010 DE LA FECHA REF:COBRO COMIS.POR TRANSFERENCIA EUR 1,750.- DEL 20/09/2018 SG SOLICITUD DE DIREMAR REF:PAGO CONSULTORA . LIBRETA NO.00099021001 TGN-RECURSOS ORDINARIOS (UTILES DE ESCRITORIO)</t>
  </si>
  <si>
    <t>||RESPUESTA A DEBITO DEL BANQUERO SEG. SWIFT 16012 DE LA FECHA . REF.: COBRO COMISION POR TRANSF. DE EUR 535.- VALOR 10/10/2018 SEG. SOLICITUD DEL TGN 015347-6168 DEL 9/10/2018 A FV. UNITED NATIONS (DECH1) LIBRETA 00099021001 TGN-RECURSOS ORDINARIOS</t>
  </si>
  <si>
    <t>||RESPUESTA A DEBITO DEL BANQUERO SEG. SWIFT 16012 DE LA FECHA . REF.: COBRO COMISION POR TRANSF. DE EUR 535.- VALOR 10/10/2018 SEG. SOLICITUD DEL TGN 015347-6168 DEL 9/10/2018 A FV. UNITED NATIONS (DECH1) LIBRETA 00099021001 TGN-RECURSOS ORDINARIOS. REF.: UTILES DE ESCRITORIO</t>
  </si>
  <si>
    <t>||RESPUESTA A DEBITO DEL BANQUERO SEG. SWIFT 16015 DE LA FECHA . REF.: COBRO COMISION POR TRANSF. DE EUR 9,000.-.- VALOR 6/09/2018 SEG. SOLICITUD DEL MIN. EDUCACION 014595-5860 DEL 5/09/2018 A FV. UNIVERSITEIT GENT (CARLA RENE BALDIVIEZO SORUCO) LIBRETA 00099021001 TGN-RECURSOS ORDINARIOS. REF.UTILES DE ESCRITORIO</t>
  </si>
  <si>
    <t>00099021001 DEPOSITO DE EFECTIVO, DEPOSITANTE: VICTOR MACEDONIO CHAMBI GUTIERREZ, CONCEPTO: POR DOBLE PERCEPCION, CUENTA DE DEPOSITO: CUENTA UNICA DEL TESORO</t>
  </si>
  <si>
    <t>00099021001 DEPOSITO DE EFECTIVO, DEPOSITANTE: CLAUDIA RUTH MOLINA MIER, CONCEPTO: DEVOLUCION DE RETROACTIVO, CUENTA DE DEPOSITO: CUENTA UNICA DEL TESORO</t>
  </si>
  <si>
    <t>00099021001 DEPOSITO DE EFECTIVO, DEPOSITANTE: MAURICIO ORLANDO CATACORA NAVARRO, CONCEPTO: DEVOLUCION HABERES MENSUALES JUNIO ,JULIO , AGOSTO Y SEPTIEMBRE 2018 POR DEP EQUIVOCADO A MI CUENTA, CUENTA DE DEPOSITO: CUENTA UNICA DEL TESORO</t>
  </si>
  <si>
    <t>00206012001 DEPOSITO DE EFECTIVO, DEPOSITANTE: INE, CONCEPTO: DEP. POR VENTA, LA PAZ, FECHA 06/11/2018, CUENTA DE DEPOSITO: CUENTA UNICA DEL TESORO</t>
  </si>
  <si>
    <t>00512022001 DEPOSITO DE EFECTIVO, DEPOSITANTE: JULIAN CALLISAYA ARUQUIPA, CONCEPTO: DEVOLUCION DE EXCEDENTE PEV. 415, CUENTA DE DEPOSITO: CUENTA UNICA DEL TESORO</t>
  </si>
  <si>
    <t>00512022001 DEPOSITO DE EFECTIVO, DEPOSITANTE: ALFREDO NAGEL USLER, CONCEPTO: DEVOLUCION DE EXCEDENTE PREV. 121, CUENTA DE DEPOSITO: CUENTA UNICA DEL TESORO</t>
  </si>
  <si>
    <t>00099021001 DEPOSITO DE EFECTIVO, DEPOSITANTE: MINISTERIO DE EDUCACION-ANA LARA NAVARRO, CONCEPTO: DEVOLUCION CARGO A CUENTA TRANSPORTE DELEGACION POTOSI-8VA OCEPB, CUENTA DE DEPOSITO: CUENTA UNICA DEL TESORO</t>
  </si>
  <si>
    <t>00099021001 DEPOSITO DE EFECTIVO, DEPOSITANTE: MINISTERIO DE EDUCACION-ANA LARA NAVARRO, CONCEPTO: DEVOLUCION CARGO A CUENTA ESTIPENDIOS DELEGACION POTOSI-8VA OCEPB, CUENTA DE DEPOSITO: CUENTA UNICA DEL TESORO</t>
  </si>
  <si>
    <t>00099021001 DEPOSITO DE EFECTIVO, DEPOSITANTE: GONZALES URZAGASTE DE MORALES CLAUDIA ALBA, CONCEPTO: DEVOLUCION POR CAMBIO DE ITEM, CUENTA DE DEPOSITO: CUENTA UNICA DEL TESORO</t>
  </si>
  <si>
    <t>00099021001 DEPOSITO DE EFECTIVO, DEPOSITANTE: GONZALES URZAGASTE DE MORALES CLAUDIA ALBA, CONCEPTO: TRANSFERENCIA POR DEVOLUCION CAMBIO DE ITEM, CUENTA DE DEPOSITO: CUENTA UNICA DEL TESORO</t>
  </si>
  <si>
    <t>00512012001 DEPOSITO DE EFECTIVO, DEPOSITANTE: MAURICIO ARAVALO - AASANA, CONCEPTO: DEVOLUCION, CUENTA DE DEPOSITO: CUENTA UNICA DEL TESORO</t>
  </si>
  <si>
    <t>00099021001 DEPOSITO DE EFECTIVO, DEPOSITANTE: JOSE MANUEL RODRIGUEZ NINAVIA, CONCEPTO: DEVOLUCION DE PAGO DE SUELDO POR CONCEPTO DE 6 DIAS LABORALES NO TRABAJADOS, CUENTA DE DEPOSITO: CUENTA UNICA DEL TESORO</t>
  </si>
  <si>
    <t>00099021001 DEPOSITO DE EFECTIVO, DEPOSITANTE: VICTOR HUGO JOSE BRACAMONTE VALLE, CONCEPTO: DOBLE PERCEPCION, CUENTA DE DEPOSITO: CUENTA UNICA DEL TESORO</t>
  </si>
  <si>
    <t>00526012001 DEPOSITO DE EFECTIVO, DEPOSITANTE: NORMA BARRANCOS, CONCEPTO: DEVOLUCION, CUENTA DE DEPOSITO: CUENTA UNICA DEL TESORO</t>
  </si>
  <si>
    <t>00015011108 DEP.DE CHEQ.AJENOS,RET.DE CAM.,CONCEPTO: DEVOLUCION DE  FONDOS,DEP.: MIN  GOBIERNO , PROCEDENCIA: BANCO UNION S.A., CHEQUE: 51201, FECHA DE EMISION:31/10/2018</t>
  </si>
  <si>
    <t>00099021001 DEP.DE CHEQ.AJENOS,RET.DE CAM.,CONCEPTO: DESCUENTO  PLANILLA SEPTIEMBRE POR LICENCIA SIN GOCE DE HABERES,DEP.: MINISTERIO DE COMUNICACION , PROCEDENCIA: BANCO UNION S.A., CHEQUE: 9757, FECHA DE EMISION:05/11/2018</t>
  </si>
  <si>
    <t>00099021001 DEP.DE CHEQ.AJENOS,RET.DE CAM.,CONCEPTO: DESCUENTO PLANILLA DE SEPTIEMBRE A KARIDUEN VILLAFUERTE ALFARO POR DEVOLUCION DE PASAJES,DEP.: MINISTERIO DE COMUNICACION , PROCEDENCIA: BANCO UNION S.A., CHEQUE: 9756, FECHA DE EMISION:05/11/2018</t>
  </si>
  <si>
    <t>00099021001 DEP.DE CHEQ.AJENOS,RET.DE CAM.,CONCEPTO: DESCUENTO PLANILLA SEPTIEMBRE A JHONNY MOSCOSO VILLAVICENCIO POR DEVOLUCION DE VIATICOS,DEP.: MINISTERIO DE COMUNICACION , PROCEDENCIA: BANCO UNION S.A., CHEQUE: 9755, FECHA DE EMISION:05/11/2018</t>
  </si>
  <si>
    <t>00099021001 DEP.DE CHEQ.AJENOS,RET.DE CAM.,CONCEPTO: DEVOLUCION  POR REPOSICION DE CREDENCIALES CORRESPONDE A LOS MESES DE SEPTIEMBRE Y  OCTUBRE  2018,DEP.: MINISTERIO DE COMUNICACION</t>
  </si>
  <si>
    <t>00290012001 DEP.DE CHEQ.AJENOS,RET.DE CAM.,CONCEPTO: DEPÓSITO DE MULTAS Y ATRASOS DE CONSULTORES DE LINEA GDEA A SEP/2018 S/G C-31 SIP N° 327,DEP.: SERVICIO DE IMPUESTOS NACIONALES , PROCEDENCIA: BANCO UNION S.A., CHEQUE: 5084, FECHA DE EMISION:31/10/2018</t>
  </si>
  <si>
    <t>00099021001 DEP.DE CHEQ.AJENOS,RET.DE CAM.,CONCEPTO: DEVOLUCION DE RECURSOS,DEP.: AGENCIA NACIONAL DE HIDROCARBUROS , PROCEDENCIA: BANCO UNION S.A., CHEQUE: 5363, FECHA DE EMISION:31/10/2018</t>
  </si>
  <si>
    <t>00099024113 DEP.DE CHEQ.AJENOS,RET.DE CAM.,CONCEPTO: MULTA PROYECTO CONST COLISEO CERRADO P/ FEDERACION REGIONAL COOP MINERAS NORTE POTOSI,DEP.: MIN PRESIDENCIA UPRE , PROCEDENCIA: BANCO UNION S.A., CHEQUE: 792, FECHA DE EMISION:31/10/2018</t>
  </si>
  <si>
    <t>00224012006 DEP.DE CHEQ.AJENOS,RET.DE CAM.,CONCEPTO: TRANSFERENCIA DE FONDOS AL PROGRAMA DOTACION DE ALIMENTOS FPS,DEP.: INSUMOS BOLIVIA , PROCEDENCIA: BANCO UNION S.A., CHEQUE: 1605, FECHA DE EMISION:01/11/2018</t>
  </si>
  <si>
    <t>00212042001 DEP.DE CHEQ.AJENOS,RET.DE CAM.,CONCEPTO: DEVOLUCION FONDOS INRA-BENI,DEP.: INRA-BENI , PROCEDENCIA: BANCO UNION S.A., CHEQUE: 4812, FECHA DE EMISION:26/10/2018</t>
  </si>
  <si>
    <t>00212042001 DEP.DE CHEQ.AJENOS,RET.DE CAM.,CONCEPTO: DEVOLUCION FONDOS INRA-BENI,DEP.: INRA-BENI , PROCEDENCIA: BANCO UNION S.A., CHEQUE: 4811, FECHA DE EMISION:26/10/2018</t>
  </si>
  <si>
    <t>00086038003 DEP.DE CHEQ.AJENOS,RET.DE CAM.,CONCEPTO: DEP POR 3ER DESEMBOLSO FUNDESNAP,DEP.: FUNDESNAP , PROCEDENCIA: BANCO UNION S.A., CHEQUE: 927, FECHA DE EMISION:07/11/2018</t>
  </si>
  <si>
    <t>00015011108 DEP.DE CHEQ.AJENOS,RET.DE CAM.,CONCEPTO: DEVOLUCION DE  FONDOS,DEP.: MIN  GOBIERNO , PROCEDENCIA: BANCO UNION S.A., CHEQUE: 51200, FECHA DE EMISION:31/10/2018</t>
  </si>
  <si>
    <t>00015011108 DEP.DE CHEQ.AJENOS,RET.DE CAM.,CONCEPTO: DEVOLUCION DE  FONDOS,DEP.: MIN  GOBIERNO , PROCEDENCIA: BANCO UNION S.A., CHEQUE: 51202, FECHA DE EMISION:31/10/2018</t>
  </si>
  <si>
    <t>00099021001 DEPOSITO DE EFECTIVO, DEPOSITANTE: FREDDY MACHICADO VILLEGAS, CONCEPTO: DEVOLUCION DE DEUDA, CUENTA DE DEPOSITO: CUENTA UNICA DEL TESORO</t>
  </si>
  <si>
    <t>00099021001 DEPOSITO DE EFECTIVO, DEPOSITANTE: GARY RODRIGO NAVARRO MORALES, CONCEPTO: REVERSION, CUENTA DE DEPOSITO: CUENTA UNICA DEL TESORO</t>
  </si>
  <si>
    <t>00099021001 DEPOSITO DE EFECTIVO, DEPOSITANTE: GILMAR OBLITAS ORTEGA, CONCEPTO: DEVOLUCION DOBLE PERCEPCION SEPTIEMBRE 2018 OCTUBRE 2018, CUENTA DE DEPOSITO: CUENTA UNICA DEL TESORO</t>
  </si>
  <si>
    <t>A:00373024105 DESEMBOLSO DE RECURSOS AL FONDO DE DESARROLLO INDÍGENA PARA PROGRAMAS Y PROYECTOS DE LOS GOBIERNOS AUTÓNOMOS MUNICIPALES S/G NOTA DE SOLICITUD FDI/DGE/EXT/Nº472/2018 E INFORME MEFP/VTCP/DGPOT/UPCFTGN/INF/Nº134/2018. HR 6-32923-R.</t>
  </si>
  <si>
    <t>De: 00099021001 TRANSFERENCIA DE RECURSOS A SOLICITUD DEL ORGANO JUDICIAL MEDIANTE NOTA CITE: UNID./NAL/FINANZAS/DAF-OJ N°1000/2018, COMO BENEFICIARIA EL DISTRITO TARIJA DEL ORGANO JUDICIAL. DEPOSITO JUDICIAL N° 00010004 HR 6-32553-R.</t>
  </si>
  <si>
    <t>||COBRO COMISIONES AL TGN POR ADMINISTRACION DE VALORES BT'S "C" M/N POR OCTUBRE 2018 SEGUN MEFP/VTCP/DGCP/UODP-1024/2018 DE FECHA 07/11/2018 DEL MEFP Y DOCUMENTACION ADJUNTA. LIBRETA N°00099021001. LIBRETA N°00099021001</t>
  </si>
  <si>
    <t>VENTA DE DIVISAS CON TRANSFERENCIA DE FONDOS A SOLICITUD DE MINISTERIO DE CULTURAS SEGUN SOLICITUD 6442 REF: PAGO POR ALQUILER DE ESPACIO PARA FERIA INTERNACIONAL WORLD TRAVEL MARKET LONDRES EN EL MARCO DE LA CAMPANA PROMOCIONAL PAIS BOLIVIA MEJOR DESTINO CULTURAL DEL MUNDO INFORME TECNICO 354 2018 LIB. 00099021001 TGN-RECURSOS ORDINARIOS (3987)</t>
  </si>
  <si>
    <t>VENTA DE DIVISAS CON TRANSFERENCIA DE FONDOS A SOLICITUD DE EMPRESA PUBLICA DE TRANSPORTE AEREO MILITAR SEGUN SOLICITUD 6436 REF: PAGO POR CONTRATACION DE SERVICIO DE MANIPULEO POR EL ENVIO DE CONJUNTO DE TRENES DESDE JOHANNESBURGO HASTA MIAMI A LA EMPRESA MISTRAL LIB. 00596012001 EP-TAM GESTION ADMINISTRATIVA</t>
  </si>
  <si>
    <t>VENTA DE DIVISAS CON TRANSFERENCIA DE FONDOS A SOLICITUD DE EMPRESA PUBLICA DE TRANSPORTE AEREO MILITAR SEGUN SOLICITUD 6435 REF: PAGO A LA EMPRESA BAE SYSTEMS PARA SUSCRIPCION DE ISAPPHIRE DE AERONAVE PARA EMPRESA PUBLICA TRANSPORTE AEREO MILITAR PARA CERTIFICACION LIB. 00596012001 EP-TAM GESTION ADMINISTRATIVA</t>
  </si>
  <si>
    <t>TRANSFERENCIA DE FONDOS AL EXTERIOR A SOLICITUD DE BOLIVIANA DE AVIACION SEGUN SOLICITUD 6434 REF: GLOBAL ENGINE MAINTENANCE POR INDUCCION DE MOTOR, INVOICE 12750 LIB. 00578012002 BOA-BOLIVIANA DE AVIACION-INGRESOS</t>
  </si>
  <si>
    <t>TRANSFERENCIA DE FONDOS AL EXTERIOR A SOLICITUD DE BOLIVIANA DE AVIACION SEGUN SOLICITUD 6433 REF: QUANTUM GLOBAL COMPRA DE ITEMES SEGUN PO 4973 5011 5062 4982 4932 4994 INVOICES 5192 5197 5225 5221 5236 5189 5177 5172 5195 LIB. 00578012002 BOA-BOLIVIANA DE AVIACION-INGRESOS</t>
  </si>
  <si>
    <t>VENTA DE DIVISAS CON TRANSFERENCIA DE FONDOS A SOLICITUD DE EMPRESA PUBLICA DE TRANSPORTE AEREO MILITAR SEGUN SOLICITUD 6437 REF: PAGO A EMPRESA CARIBE POR ADQUISICION DE MATERIAL CONSUMIBLE PARA SERVICIO C DE AERONAVE PARA EMPRESA PUBLICA TRANSPORTE AEREO MILITAR AERONAVE AVRO FAB 107 LIB. 00596012001 EP-TAM GESTION ADMINISTRATIVA</t>
  </si>
  <si>
    <t>TRANSFERENCIA DE FONDOS AL EXTERIOR A SOLICITUD DE BOLIVIANA DE AVIACION SEGUN SOLICITUD 6432 REF: APS AIR PARTS SERVICES Y SUPLIES LTD INC.B POR COMPRA DE ALAVES PARA MOTOR INVOICE I201815603,PO4988 LIB. 00578012002 BOA-BOLIVIANA DE AVIACION-INGRESOS</t>
  </si>
  <si>
    <t>TRANSFERENCIA DE FONDOS AL EXTERIOR A SOLICITUD DE BOLIVIANA DE AVIACION SEGUN SOLICITUD 6431 REF: AIR MAURIN INC POR MANTENIMIENTO DE COMPONENTES ROTABLES SEGUN INVOICE 7198 7221 7222 7194 BOA REP 027 040 039 024 LIB. 00578012002 BOA-BOLIVIANA DE AVIACION-INGRESOS</t>
  </si>
  <si>
    <t>VENTA DE DIVISAS CON TRANSFERENCIA DE FONDOS A SOLICITUD DE BOLIVIANA DE AVIACION SEGUN SOLICITUD 6430 REF: INAV LLC COMPRA DE STARTER AIR TURB SEGUN PO N 4894 LIB. 00578012002 BOA-BOLIVIANA DE AVIACION-INGRESOS</t>
  </si>
  <si>
    <t>||TRANSFERENCIA DE FONDOS S/G. MENSAJES SWIFT NROS. 16048 Y 16035 DE LA FECHA. (SECTOR PÚBLICO - SERVICIOS). DEBITO DE LA LIBRETA 00119012001 ADSIB, REPOSICION UTILES DE ESCRITORIO.</t>
  </si>
  <si>
    <t>||TRANSFERENCIA DE FONDOS S/G. MENSAJE SWIFT NRO. 16050 DE LA FECHA. (SECTOR PÚBLICO - SOBREVUELOS). DEBITO DE LA LIBRETA 00117012001 DGAC, REPOSICION UTILES DE ESCRITORIO.</t>
  </si>
  <si>
    <t>||REGULARIZACIÓN DE NUESTRA OPERACIÓN NRO. 0937691 DE F. 06/11/2018 DE ACUERDO A INFORMACIÓN ADICIONAL DEL STANDARD CHARTERED BANK. DEBITO DE LA LIBRETA 00119012001 ADSIB, REPOSICION UTILES DE ESCRITORIO.</t>
  </si>
  <si>
    <t>TRANSFERENCIA DE FONDOS AL EXTERIOR A SOLICITUD DE MINISTERIO DE PLANIFICACION DEL DESARROLLO SEGUN SOLICITUD 6413 REF: PRIMER PAGO A LA OFICINA TECNICA GRUPO ALTA TENSION SL POR LA ELABORACION DEL ESTUDIO DE DISENO TECNICO DE PREINVERSION INTERCONEXION SAN IGNACIO DE VELASCO Y SAN MATIAS AL SIN CON LIB. 00066047003 MPD - BID APOYO A LA PREINVERSIÓN PARA EL DESARROLLO - 3534</t>
  </si>
  <si>
    <t>COBRO COSTOS DE PAPELERIA POR REGULARIZACION DE TRANSFERENCIA DEL EXTERIOR POR ORDEN DE CONSULADO GERAL DA BOLIVIA-RIO DE JANEIRO-BRASIL REF:GESTORIA OCTUBRE 2018 LIB. 00010011102 MIN.RELACIONES EXTERIORES - GESTORIA CONSULAR LEY Nº 3108</t>
  </si>
  <si>
    <t>A:00041014101 Débito Automático por incumplimiento del Gobierno Autónomo Municipal de Toco (GAM TOC), al Convenio Intergubernativo de fecha 11 de agosto de 2017, suscrito entre el Ministerio de Desarrollo Productivo y Economía Plural y el GAM TOC para el programa “Educación con Revolución Tecnológica”.</t>
  </si>
  <si>
    <t>A:00041014101 Débito Automático por incumplimiento del Gobierno Autónomo Municipal de Filadelfia (GAM FIL), al Convenio Intergubernativo de fecha 25 de octubre de 2017, suscrito entre el Ministerio de Desarrollo Productivo y Economía Plural y el GAM FIL para el programa “Educación con Revolución Tecnológica”.</t>
  </si>
  <si>
    <t>A:00373024105 A requerimiento del Fondo de Desarrollo Indígena, con nota CITE: FDI/DGE/EXT/N° 476/2018, en la cual solicita la transferencia de fondos para Programas y/o Proyectos para Primer desembolso a Diferentes Municipios, según el Informa MEFP/VTCP/DGPOT/UPCFTGN/INF/N° 136/2018 H.R. 6-33266-R/5665</t>
  </si>
  <si>
    <t>A:00373024105 A requerimiento del Fondo de Desarrollo Indígena, con nota CITE: FDI/DGE/EXT/N° 478/2018, en la cual solicita la transferencia de fondos para Programas y/o Proyectos para segundo desembolso a Diferentes Municipios, según el Informa MEFP/VTCP/DGPOT/UPCFTGN/INF/N° 135/2018 H.R. 6-33265-R/5664.</t>
  </si>
  <si>
    <t>COBRO COSTOS DE PAPELERIA SEGUN TRANSFERENCIA DEL EXTERIOR POR ORDEN DE CONSULADO GENERAL DE BOLIVIA EN FRANCIA REF.: RECAUDACIONES OCTUBRE 2018 EMBAJADA DE BOLIVIA EN FRANCIA LIB. 00010011102 MIN.RELACIONES EXTERIORES - GESTORIA CONSULAR LEY Nº 3108</t>
  </si>
  <si>
    <t>COBRO COSTOS DE PAPELERIA SEGUN TRANSFERENCIA DEL EXTERIOR POR ORDEN DE CONSULADO GENERAL DE BOLIVIA EN LIMA LIB. 00010011102 MIN.RELACIONES EXTERIORES - GESTORIA CONSULAR LEY Nº 3108</t>
  </si>
  <si>
    <t>00099021001 DEPOSITO DE EFECTIVO, DEPOSITANTE: ROSEMARY HUANCA GUARACHI, CONCEPTO: DEVOLUCION DE SALDO DE PASAJE DE IDA A LA CIUDAD DE ORURO, CUENTA DE DEPOSITO: CUENTA UNICA DEL TESORO</t>
  </si>
  <si>
    <t>00099021001 DEPOSITO DE EFECTIVO, DEPOSITANTE: WALDO HUMEREZ VILLALOBOS CI 4038871, CONCEPTO: DEVOLUCION DE SALDO DE PASAJE DE IDA A LA CIUDAD DE ORURO, CUENTA DE DEPOSITO: CUENTA UNICA DEL TESORO</t>
  </si>
  <si>
    <t>00099021001 DEPOSITO DE EFECTIVO, DEPOSITANTE: GERARDO JOSE GUTIERREZ LOPEZ, CONCEPTO: DEVOLUCION DE VIATICOS-VIAJE COMISION A CBBA-CIERRE-CODESUR, CUENTA DE DEPOSITO: CUENTA UNICA DEL TESORO</t>
  </si>
  <si>
    <t>00099021001 DEPOSITO DE EFECTIVO, DEPOSITANTE: ADALID FERNANDO CONDE MANCILLA, CONCEPTO: DEVOLUCION DEL BENEFICIO AL CARGO, CUENTA DE DEPOSITO: CUENTA UNICA DEL TESORO</t>
  </si>
  <si>
    <t>00133012001 DEPOSITO DE EFECTIVO, DEPOSITANTE: LOTERIA NACIONAL DE B Y S, CONCEPTO: DEVOLUCION DE SALDO PAGO TERMINACIONES SORTEO VIRGENCITA DE URKUPIÑA, CUENTA DE DEPOSITO: CUENTA UNICA DEL TESORO</t>
  </si>
  <si>
    <t>00016011101 DEPOSITO DE EFECTIVO, DEPOSITANTE: MIN DE EDUCACION LUIS FERNANDO CARRION JUSTINIANO, CONCEPTO: DEVOLUCION VIATICO, CUENTA DE DEPOSITO: CUENTA UNICA DEL TESORO</t>
  </si>
  <si>
    <t>00016011101 DEPOSITO DE EFECTIVO, DEPOSITANTE: MIN DE EDUCACION LUIS FERNANDO CARRION JUSTINIANO, CONCEPTO: DEVOLUCION PASAJES, CUENTA DE DEPOSITO: CUENTA UNICA DEL TESORO</t>
  </si>
  <si>
    <t>00099021001 DEPOSITO DE EFECTIVO, DEPOSITANTE: LUISA GUTIERREZ ESCOBAR, CONCEPTO: DOBLE PERCEPCION, CUENTA DE DEPOSITO: CUENTA UNICA DEL TESORO</t>
  </si>
  <si>
    <t>00066011102 DEPOSITO DE EFECTIVO, DEPOSITANTE: SILVANA ZUBIETA BACARREZA, CONCEPTO: REPOSICION CREDENCIAL INSTITUCIONAL DE IDENTIFICACION, CUENTA DE DEPOSITO: CUENTA UNICA DEL TESORO</t>
  </si>
  <si>
    <t>00512012001 DEPOSITO DE EFECTIVO, DEPOSITANTE: FERNANDO GARFIAS A.A.S.A.N.A., CONCEPTO: DEVOLUCION, CUENTA DE DEPOSITO: CUENTA UNICA DEL TESORO</t>
  </si>
  <si>
    <t>00512012001 DEPOSITO DE EFECTIVO, DEPOSITANTE: JACOBA CAMACHO A.A.S.A.N.A., CONCEPTO: DEVOLUCION, CUENTA DE DEPOSITO: CUENTA UNICA DEL TESORO</t>
  </si>
  <si>
    <t>00099021001 DEPOSITO DE EFECTIVO, DEPOSITANTE: ENRIQUE DAVID HUCHANI CHIRINOS, CONCEPTO: REVERSION DE PAGO DE HABERES POR EL MES DE OCTUBRE /2018 DE CLAUDIA BUSTAMANTE, CUENTA DE DEPOSITO: CUENTA UNICA DEL TESORO</t>
  </si>
  <si>
    <t>00378012002 DEPOSITO DE EFECTIVO, DEPOSITANTE: RAQUEL MARIA PACHECO SORUCO, CONCEPTO: DEVOLUCION AL C-31 #618 POR SALDO NO EJECUTADO, CUENTA DE DEPOSITO: CUENTA UNICA DEL TESORO</t>
  </si>
  <si>
    <t>00378012002 DEPOSITO DE EFECTIVO, DEPOSITANTE: RAQUEL MARIA PACHECO SORUCO, CONCEPTO: DEVOLUCION AL C-31 #618 POR RETENCION DE IMPUESTOS, CUENTA DE DEPOSITO: CUENTA UNICA DEL TESORO</t>
  </si>
  <si>
    <t>00526012001 DEPOSITO DE EFECTIVO, DEPOSITANTE: ELIZABETH GIOVANNA CHURA MACHACA, CONCEPTO: DEVOLUCION DE VIATICOS, CUENTA DE DEPOSITO: CUENTA UNICA DEL TESORO</t>
  </si>
  <si>
    <t>00099021001 DEPOSITO DE EFECTIVO, DEPOSITANTE: BURGOA PORCEL NANCY LUZ CI 1385073, CONCEPTO: DEVOLUCION DE SALARIO EXCEDENTE AL ASIGNADO AL PRESIDENTE  OCTUBRE 2018, CUENTA DE DEPOSITO: CUENTA UNICA DEL TESORO</t>
  </si>
  <si>
    <t>00099021001 DEPOSITO DE EFECTIVO, DEPOSITANTE: SECKO GONZALES HUGO CI 3682597, CONCEPTO: DEVOLUCION DE SALARIO EXCEDENTE AL ASIGNADO AL PRESIDENTE  OCTUBRE 2018, CUENTA DE DEPOSITO: CUENTA UNICA DEL TESORO</t>
  </si>
  <si>
    <t>00099021001 DEPOSITO DE EFECTIVO, DEPOSITANTE: VENEGAS RAMOS HERNAN CI 3663639, CONCEPTO: DEVOLUCION DE SALARIO EXCEDENTE AL ASIGNADO AL PRESIDENTE  OCTUBRE 2018, CUENTA DE DEPOSITO: CUENTA UNICA DEL TESORO</t>
  </si>
  <si>
    <t>00099021001 DEPOSITO DE EFECTIVO, DEPOSITANTE: FUERTES CALLAPINO BERNARDINO CI 1283979, CONCEPTO: DEVOLUCION DE SALARIO EXCEDENTE AL ASIGNADO AL PRESIDENTE  OCTUBRE 2018, CUENTA DE DEPOSITO: CUENTA UNICA DEL TESORO</t>
  </si>
  <si>
    <t>00099021001 DEPOSITO DE EFECTIVO, DEPOSITANTE: CAMARGO BARRIONUEVO HERNAN CI 1394844, CONCEPTO: DEVOLUCION DE SALARIO EXCEDENTE AL ASIGNADO AL PRESIDENTE  OCTUBRE 2018, CUENTA DE DEPOSITO: CUENTA UNICA DEL TESORO</t>
  </si>
  <si>
    <t>00099021001 DEPOSITO DE EFECTIVO, DEPOSITANTE: AGUIRRE  HAUG ROSA CI 1616147, CONCEPTO: DEVOLUCION DE SALARIO EXCEDENTE AL ASIGNADO AL PRESIDENTE  OCTUBRE 2018, CUENTA DE DEPOSITO: CUENTA UNICA DEL TESORO</t>
  </si>
  <si>
    <t>00099021001 DEPOSITO DE EFECTIVO, DEPOSITANTE: POL. BOL. MARTHA M. ZEBALLOS R. VDA DE CORREA, CONCEPTO: DEVOLUCION DE REINTEGRO 1 DEL MES DE ABRIL 2012, CUENTA DE DEPOSITO: CUENTA UNICA DEL TESORO</t>
  </si>
  <si>
    <t>00099021001 DEPOSITO DE EFECTIVO, DEPOSITANTE: BAT.ING. III  " GRAL.PANDO ", CONCEPTO: SALDO NO EJECUTADO REVERSION PARCIAL DE AGUA POTABLE DEL MES OCTUBRE / 2018, CUENTA DE DEPOSITO: CUENTA UNICA DEL TESORO</t>
  </si>
  <si>
    <t>00099021001 DEPOSITO DE EFECTIVO, DEPOSITANTE: BAT.ING. III  " GRAL.PANDO ", CONCEPTO: SALDO NO EJECUTADO REVERSION PARCIAL TELEFONIA FIJA DEL MES DE OCTUBRE/2018, CUENTA DE DEPOSITO: CUENTA UNICA DEL TESORO</t>
  </si>
  <si>
    <t>00099021001 DEPOSITO DE EFECTIVO, DEPOSITANTE: MOPSV - UNIDAD TECNICA DE FERROCARRILES, CONCEPTO: REEMBOLSO COSTOS ASUMIDOS DEL CREDITO 2498/BL-BO BID EMERGENTES DE AMPLIACION DE PLAZO DE DESEMBOLSO, CUENTA DE DEPOSITO: CUENTA UNICA DEL TESORO</t>
  </si>
  <si>
    <t>00099021001 DEPOSITO DE EFECTIVO, DEPOSITANTE: PEDRO VACA RUIZ, CONCEPTO: REVERSION VIATICOS, CUENTA DE DEPOSITO: CUENTA UNICA DEL TESORO</t>
  </si>
  <si>
    <t>00099021001 DEPOSITO DE EFECTIVO, DEPOSITANTE: WILFREDO MANO CHAO, CONCEPTO: REVERSION VIATICOS, CUENTA DE DEPOSITO: CUENTA UNICA DEL TESORO</t>
  </si>
  <si>
    <t>00041011101 DEPOSITO DE EFECTIVO, DEPOSITANTE: MDPYEP - SATURNIN RAMOS RAMOS, CONCEPTO: DEVOLUCION PARCIAL AL COMPROBANTE C31-2516 GESTION 2017, CUENTA DE DEPOSITO: CUENTA UNICA DEL TESORO</t>
  </si>
  <si>
    <t>00266022001 DEPOSITO DE EFECTIVO, DEPOSITANTE: LIDIA CIRA  BRUNO CASILLA, CONCEPTO: DEVOLUCION DE REFRIGERIO DEL MES DE JULIO DE DIRECCION DISTRITAL DE EDUCACION MOCO MOCO, CUENTA DE DEPOSITO: CUENTA UNICA DEL TESORO</t>
  </si>
  <si>
    <t>00266022001 DEPOSITO DE EFECTIVO, DEPOSITANTE: LIDIA CIRA BRUNO CASILLA, CONCEPTO: DEVOLUCION DE REFRIGERIO DEL MES DE SEPTIEMBRE DE DIRECCION DISTRITAL DE EDUCACION CHULUMANI, CUENTA DE DEPOSITO: CUENTA UNICA DEL TESORO</t>
  </si>
  <si>
    <t>00266022001 DEPOSITO DE EFECTIVO, DEPOSITANTE: LIDIA CIRA BRUNO CASILLA, CONCEPTO: DEVOLUCION DE REFRIGERIO DEL MES DE AGOSTO DE DIRECCION DISTRITAL DE EDUCACION MAPIRI, CUENTA DE DEPOSITO: CUENTA UNICA DEL TESORO</t>
  </si>
  <si>
    <t>00099021001 DEPOSITO DE EFECTIVO, DEPOSITANTE: BERNARDINA RIVERA CONDORI, CONCEPTO: REVERSION DE BONO, CUENTA DE DEPOSITO: CUENTA UNICA DEL TESORO</t>
  </si>
  <si>
    <t>00020031101 DEPOSITO DE EFECTIVO, DEPOSITANTE: MEJIA SOLIZ GARY SILVESTRE, CONCEPTO: REVERSION POR COMUNICACIONES CORRESPONDIENTE AL MES NOV/17  P-8256, CUENTA DE DEPOSITO: CUENTA UNICA DEL TESORO</t>
  </si>
  <si>
    <t>00046024204 DEPOSITO DE EFECTIVO, DEPOSITANTE: VICTOR MAYTA CALLE, CONCEPTO: DEVOLUCION DEL EVENTO ENCUENTRO POR LA SALUD Y LA VIDA LA PAZ, CUENTA DE DEPOSITO: CUENTA UNICA DEL TESORO</t>
  </si>
  <si>
    <t>00099021001 DEPOSITO DE EFECTIVO, DEPOSITANTE: ADRIAN TERCEROS AGUILAR, CONCEPTO: DEVOLUCION DE VIATICO, CUENTA DE DEPOSITO: CUENTA UNICA DEL TESORO</t>
  </si>
  <si>
    <t>00099021001 DEPOSITO DE EFECTIVO, DEPOSITANTE: BAT.ING. III  " GRAL.PANDO ", CONCEPTO: SALDO NO EJECUTADO REVERSION PARCIAL DE ENERGIA ELECTRICA MES SEPTIEMBRE/2018, CUENTA DE DEPOSITO: CUENTA UNICA DEL TESORO</t>
  </si>
  <si>
    <t>00099021001 DEPOSITO DE EFECTIVO, DEPOSITANTE: BAT.ING. III  " GRAL.PANDO ", CONCEPTO: SALDO NO EJECUTADO REVERSION PARCIAL DE AGUA POTABLE DEL MES SEPTIEMBRE/2018, CUENTA DE DEPOSITO: CUENTA UNICA DEL TESORO</t>
  </si>
  <si>
    <t>00099021001 DEPOSITO DE EFECTIVO, DEPOSITANTE: POL. BOL. MARTHA M. ZEBALLOS R. VDA DE CORREA, CONCEPTO: DEVOLUCION DE REINTEGRO 2 DEL MES DE ABRIL 2012, CUENTA DE DEPOSITO: CUENTA UNICA DEL TESORO</t>
  </si>
  <si>
    <t>00099021001 DEPOSITO DE EFECTIVO, DEPOSITANTE: BAT.ING. III  " GRAL.PANDO ", CONCEPTO: SALDO NO EJECUTADO REVERSION PARCIAL DE TELEFONIA FIJA DEL MES SEPTIEMBRE/2018, CUENTA DE DEPOSITO: CUENTA UNICA DEL TESORO</t>
  </si>
  <si>
    <t>00221012001 DEP.DE CHEQ.AJENOS,RET.DE CAM.,CONCEPTO: DEPÓSITO POR INSTRUCTIVO DE 120/18 MES, OCTUBRE /18,DEP.: SENARECOM , PROCEDENCIA: BANCO UNION S.A., CHEQUE: 1339, FECHA DE EMISION:07/11/2018</t>
  </si>
  <si>
    <t>00221012001 DEP.DE CHEQ.AJENOS,RET.DE CAM.,CONCEPTO: DEPÓSITO POR INSTRUCTIVO D.E. 120/18, MES SEPTIEMBRE / 2018,DEP.: SENARECOM , PROCEDENCIA: BANCO UNION S.A., CHEQUE: 1338, FECHA DE EMISION:07/11/2018</t>
  </si>
  <si>
    <t>00099021001 DEP.DE CHEQ.AJENOS,RET.DE CAM.,CONCEPTO: DEVOLUCION CAJA CORDES BAJAS MEDICAS CODESUR,DEP.: CODESUR MINISTERIO DE DEPORTES , PROCEDENCIA: BANCO UNION S.A., CHEQUE: 6274, FECHA DE EMISION:07/11/2018</t>
  </si>
  <si>
    <t>00099021001 DEP.DE CHEQ.AJENOS,RET.DE CAM.,CONCEPTO: DEVOLUCION CAJA CORDES BAJAS MEDICAS CODESUR,DEP.: "CODESUR" MINISTERIO DE DEPORTES , PROCEDENCIA: BANCO UNION S.A., CHEQUE: 6844, FECHA DE EMISION:19/10/2018</t>
  </si>
  <si>
    <t>00099021001 DEP.DE CHEQ.AJENOS,RET.DE CAM.,CONCEPTO: DEPÓSITO A LA CUT POR REVERSION PREVENTIVO N 1563 RECURSOS NO UTILIZADOS DPTAL CHUQUISACA,DEP.: SECRETARIA EMAGUA CHUQUISACA , PROCEDENCIA: BANCO UNION S.A., CHEQUE: 1278, FECHA DE EMISION:08/11/2018</t>
  </si>
  <si>
    <t>00253014204 DEP.DE CHEQ.AJENOS,RET.DE CAM.,CONCEPTO: TRANSFERENCIA A LA CUT -GAM VILLAZON PARA GASTOS ADMINISTRATIVOS ESTUDIO AMPL SISTEMA AGUA POTABLE,DEP.: GAM-VILLAZON , PROCEDENCIA: BANCO UNION S.A., CHEQUE: 1276, FECHA DE EMISION:08/11/2018</t>
  </si>
  <si>
    <t>00253014112 DEP.DE CHEQ.AJENOS,RET.DE CAM.,CONCEPTO: TRANSFERENCIA A LA CUT -GAM MOJINETE PARA GASTOS ADMINISTRATIVOS PROY. DE AGUA Y ALCANTARILLADO,DEP.: GAM- MOJINETE , PROCEDENCIA: BANCO UNION S.A., CHEQUE: 1275, FECHA DE EMISION:08/11/2018</t>
  </si>
  <si>
    <t>00086031101 DEP.DE CHEQ.AJENOS,RET.DE CAM.,CONCEPTO: DEPÓSITO POR INGRESOS,DEP.: SERNAP - CARRASCO , PROCEDENCIA: BANCO UNION S.A., CHEQUE: 1201, FECHA DE EMISION:31/10/2018</t>
  </si>
  <si>
    <t>00225024101 DEP.DE CHEQ.AJENOS,RET.DE CAM.,CONCEPTO: DEPÓSITO DE CONTRAPARTE DEL GOB. AUTONOMO MUNICIPAL DE CHUMA EN CUMPLIMIENTO AL CONVENIO CTF 96,DEP.: GOB. AUTONOMO MCPAL CHUMA , PROCEDENCIA: BANCO UNION S.A., CHEQUE: 2655, FECHA DE EMISION:29/10/2018</t>
  </si>
  <si>
    <t>00086031101 DEP.DE CHEQ.AJENOS,RET.DE CAM.,CONCEPTO: COBRO POR MULTAS,DEP.: SERNAP - TUNARI , PROCEDENCIA: BANCO UNION S.A., CHEQUE: 511, FECHA DE EMISION:31/10/2018</t>
  </si>
  <si>
    <t>00086031101 DEP.DE CHEQ.AJENOS,RET.DE CAM.,CONCEPTO: COBRO POR MULTAS,DEP.: SERNAP - TUNARI , PROCEDENCIA: BANCO UNION S.A., CHEQUE: 510, FECHA DE EMISION:31/10/2018</t>
  </si>
  <si>
    <t>00086031101 DEP.DE CHEQ.AJENOS,RET.DE CAM.,CONCEPTO: COBRO POR MULTAS,DEP.: SERNAP - TUNARI , PROCEDENCIA: BANCO UNION S.A., CHEQUE: 512, FECHA DE EMISION:31/10/2018</t>
  </si>
  <si>
    <t>00291012001 DEP.DE CHEQ.AJENOS,RET.DE CAM.,CONCEPTO: DEPÓSITO DE SALDOS,DEP.: ABC - REGIONAL ORURO , PROCEDENCIA: BANCO UNION S.A., CHEQUE: 5367, FECHA DE EMISION:18/10/2018</t>
  </si>
  <si>
    <t>00291014203 DEP.DE CHEQ.AJENOS,RET.DE CAM.,CONCEPTO: DEPÓSITO DE SALDOS,DEP.: ABC - REGIONAL ORURO , PROCEDENCIA: BANCO UNION S.A., CHEQUE: 5369, FECHA DE EMISION:18/10/2018</t>
  </si>
  <si>
    <t>00291014203 DEP.DE CHEQ.AJENOS,RET.DE CAM.,CONCEPTO: DEPÓSITO DE SALDOS,DEP.: ABC - REGIONAL ORIRO , PROCEDENCIA: BANCO UNION S.A., CHEQUE: 5368, FECHA DE EMISION:18/10/2018</t>
  </si>
  <si>
    <t>00291014203 DEP.DE CHEQ.AJENOS,RET.DE CAM.,CONCEPTO: DEPÓSITO DE SALDOS,DEP.: ABC- REGIONAL ORURO , PROCEDENCIA: BANCO UNION S.A., CHEQUE: 5366, FECHA DE EMISION:17/10/2018</t>
  </si>
  <si>
    <t>00291014203 DEP.DE CHEQ.AJENOS,RET.DE CAM.,CONCEPTO: DEPÓSITO DE SALDOS,DEP.: ABC- REGIONAL ORURO , PROCEDENCIA: BANCO UNION S.A., CHEQUE: 5365, FECHA DE EMISION:17/10/2018</t>
  </si>
  <si>
    <t>00015021104 DEP.DE CHEQ.AJENOS,RET.DE CAM.,CONCEPTO: MINISTERIO DE GOBIERNO DIRECCION NACIONAL DE SALUD Y BIENESTAR SOCIAL,DEP.: DIRECCION NACIONAL DE SALUD Y BIENESTAR SOCIAL , PROCEDENCIA: BANCO UNION S.A., CHEQUE: 2911, FECHA DE EMISION:07/11/2018</t>
  </si>
  <si>
    <t>00099021001 DEPOSITO DE EFECTIVO, DEPOSITANTE: VICTORIA CARMEN RIVAS VDA DE COCHI, CONCEPTO: COBROS INDEBIOS POR NUEVAS NUPCIAS, CUENTA DE DEPOSITO: CUENTA UNICA DEL TESORO</t>
  </si>
  <si>
    <t>00099021001 DEPOSITO DE EFECTIVO, DEPOSITANTE: CRISTIAN  GROVER ZEPITA CHOQUE, CONCEPTO: PAGO  EXCEDENTE DE TELEFONIA MOVIL, CUENTA DE DEPOSITO: CUENTA UNICA DEL TESORO</t>
  </si>
  <si>
    <t>00266022001 DEPOSITO DE EFECTIVO, DEPOSITANTE: JUAN CHURATA COSME, CONCEPTO: DEVOLUCION, CUENTA DE DEPOSITO: CUENTA UNICA DEL TESORO</t>
  </si>
  <si>
    <t>00099021001 DEPOSITO DE EFECTIVO, DEPOSITANTE: OSCAR RODRIGUEZ MACHACA, CONCEPTO: PERCEPCION INDEBIDA, CUENTA DE DEPOSITO: CUENTA UNICA DEL TESORO</t>
  </si>
  <si>
    <t>00099021001 DEPOSITO DE EFECTIVO, DEPOSITANTE: RUBEN TANGARA QUISPE, CONCEPTO: POR PERCEPCION INDEBIDA DE HABERES, CUENTA DE DEPOSITO: CUENTA UNICA DEL TESORO</t>
  </si>
  <si>
    <t>00070014201 DEPOSITO DE EFECTIVO, DEPOSITANTE: YAMILA TORREZ MTEPS, CONCEPTO: DEVOLUCION GASTOS POR ALIMENTACION Y OTROS ALQUILERES, CUENTA DE DEPOSITO: CUENTA UNICA DEL TESORO</t>
  </si>
  <si>
    <t>00599022001 DEPOSITO DE EFECTIVO, DEPOSITANTE: LUIS  GUTIERREZ IBAÑEZ -EBA, CONCEPTO: DEVOLUCION DE REFRIGERIO NO COBRADO DE PLANTA  DERIVADOS, CUENTA DE DEPOSITO: CUENTA UNICA DEL TESORO</t>
  </si>
  <si>
    <t>A:00041014101 Débito Automático por incumplimiento del Gobierno Autónomo Municipal de Coipasa (GAM COI), al Convenio Intergubernativo de fecha 14 de septiembre de 2017, suscrito entre el Ministerio de Desarrollo Productivo y Economía Plural y el GAM COI para el programa “Educación con Revolución Tecnológica”.</t>
  </si>
  <si>
    <t>A:00041014101 Débito Automático por incumplimiento del Gobierno Autónomo Municipal de Tacopaya (GAM TPY), al Convenio Intergubernativo de fecha 25 de agosto de 2017, suscrito entre el Ministerio de Desarrollo Productivo y Economía Plural y el GAM TPY para el programa “Educación con Revolución Tecnológica”.</t>
  </si>
  <si>
    <t>A:00041014101 Débito Automático por incumplimiento del Gobierno Autónomo Municipal de Sacabamba (GAM SBB), al Convenio Intergubernativo de fecha 07 de septiembre de 2017, suscrito entre el Ministerio de Desarrollo Productivo y Economía Plural y el GAM SBB para el programa “Educación con Revolución Tecnológica”.</t>
  </si>
  <si>
    <t>PROVISION DE FONDOS A SOLICITUD DE YACIMIENTOS PETROLIFEROS FISCALES BOLIVIANOS SEGUN SOLICITUD YPFB-0268-2018 REF: PAGO A YPFB CHACO SA POR TRANSPORTE GN DUCTO MENOR CARRASCO BULO BULO SEPTIEMBRE 2018 LIB. 00513012007 YPFB - RECURSOS NACIONALIZACIÓN</t>
  </si>
  <si>
    <t>TRANSFERENCIA RECIBIDA DEL EXTERIOR SEGÚN MENSAJES SWIFT Nos. 16145 - 16137 (REM.EXT.) DE FECHA 08-11-2018 POR DESEMBOLSO DE BID PRÉSTAMO 3699/BL-BO REF.: REQ 00009 BO OPS0201851765A LIBRETA N° 00287102001 FPS-RECURSOS PROPIOS REF.: UTILES DE ESCRITORIO</t>
  </si>
  <si>
    <t>COBRO COSTOS DE PAPELERIA SEGUN TRANSFERENCIA DEL EXTERIOR POR ORDEN DE EMBAJADA DE BOLIVIA EN PAISES BAJOS-LA HAYA REF.: GETORIA CONSULAR AGOSTO SEPT OCTUBRE 2018 LIB. 00010011102 MIN.RELACIONES EXTERIORES - GESTORIA CONSULAR LEY Nº 3108</t>
  </si>
  <si>
    <t>||TRANSFERENCIA DE FONDOS S/G. MENSAJES SWIFT NROS. 16147 Y 16136 DE LA FECHA. (SECTOR PÚBLICO - SOBREVUELOS). DEBITO DE LA LIBRETA 00117012001 DGAC, REPOSICION UTILES DE ESCRITORIO.</t>
  </si>
  <si>
    <t>TRANSFERENCIA DE FONDOS AL EXTERIOR A SOLICITUD DE BOLIVIANA DE AVIACION SEGUN SOLICITUD 6456 REF: BRIDGESTONE AIRCRAFT TIRE USA INC POR EL SERVICIO DE REENCAUCHE DE LLANTAS PRINCIPALES Y DE NARIZ PARA AERONAVES SEGUN INVOICE 367484,367485, 366986 366987 LIB. 00578012002 BOA-BOLIVIANA DE AVIACION-INGRESOS</t>
  </si>
  <si>
    <t>TRANSFERENCIA DE FONDOS AL EXTERIOR A SOLICITUD DE BOLIVIANA DE AVIACION SEGUN SOLICITUD 6447 REF: SHELL COMPANIA ARGENTINA DE PETROLEO S.A., POR CARGUIO DE COMBUSTIBLE PARA OPERACIONES REGULARES EN EZE, PERIODO DEL 27 DE OCTUBRE AL 04 DE NOVIEMBRE 2018, SEGUN INVOICE 44194, 44195, 44292, 44387, 44 LIB. 00578012002 BOA-BOLIVIANA DE AVIACION-INGRESOS</t>
  </si>
  <si>
    <t>VENTA DE DIVISAS CON TRANSFERENCIA DE FONDOS A SOLICITUD DE BOLIVIANA DE AVIACION SEGUN SOLICITUD 6445 REF: GOLDEN EAGLE INTERNATIONAL POR COMPRA 5 ITEMS INVOICE I3431 PO4916 LIB. 00578012002 BOA-BOLIVIANA DE AVIACION-INGRESOS</t>
  </si>
  <si>
    <t>VENTA DE DIVISAS CON TRANSFERENCIA DE FONDOS A SOLICITUD DE DIRECCION ESTRATEGICA DE REIVINDICACION MARITIMA DIREMAR SEGUN SOLICITUD 6446 REF: PAGO A LA ASESORA MONIQUE CHEMILLIER POR SERVICIO DE ASESORAMIENTO EN MATERIA DE DERECHO INTERNACIONAL PUBLICO SOLICITADO CON INFORME CONJUNTO IC DIREMAR IN LIB. 00099021001 TGN-RECURSOS ORDINARIOS (3987)</t>
  </si>
  <si>
    <t>TRANSFERENCIA DE FONDOS AL EXTERIOR A SOLICITUD DE BOLIVIANA DE AVIACION SEGUN SOLICITUD 6458 REF: SKY TECHNICS AVIATION SALES INC POR EL MANTENIMIENTO DE COMPONENTES ROTABLES, SEGUN INVOICE 1922 1947 BOA REP 44 45 LIB. 00578012002 BOA-BOLIVIANA DE AVIACION-INGRESOS</t>
  </si>
  <si>
    <t>TRANSFERENCIA DE FONDOS AL EXTERIOR A SOLICITUD DE BOLIVIANA DE AVIACION SEGUN SOLICITUD 6459 REF: OCEAN AIR INC POR MANTENIMIENTO DE COMPONENTES ROTABLES, SEGUN INVOICE 44999 BOA REP 2843 LIB. 00578012002 BOA-BOLIVIANA DE AVIACION-INGRESOS</t>
  </si>
  <si>
    <t>TRANSFERENCIA DE FONDOS AL EXTERIOR A SOLICITUD DE BOLIVIANA DE AVIACION SEGUN SOLICITUD 6460 REF: AIR MAURIN INC POR EL MANTENIMIENTO DE COMPONENTES ROTABLES, SEGUN INVOICE 7220 7219 7223 7197 BOA REP 37 41 38 26 LIB. 00578012002 BOA-BOLIVIANA DE AVIACION-INGRESOS</t>
  </si>
  <si>
    <t>TRANSFERENCIA DE FONDOS AL EXTERIOR A SOLICITUD DE BOLIVIANA DE AVIACION SEGUN SOLICITUD 6457 REF: UNIQUE AIRMOTIVE SERVICES LLC REPARACION DEL APU P 100432 PERIODO 30JUN AL 14JUL SEGUN PO387 INVOICE 202678 LIB. 00578012002 BOA-BOLIVIANA DE AVIACION-INGRESOS</t>
  </si>
  <si>
    <t>TRANSFERENCIA DE FONDOS AL EXTERIOR A SOLICITUD DE BOLIVIANA DE AVIACION SEGUN SOLICITUD 6461 REF: CARIBE AVIATION USA COMPRA DE ITEMES SEGUN BOA REP 2855 INVOICE S01414, S01415 LIB. 00578012002 BOA-BOLIVIANA DE AVIACION-INGRESOS</t>
  </si>
  <si>
    <t>COBRO COSTOS DE PAPELERIA SEGUN TRANSFERENCIA DEL EXTERIOR POR ORDEN DE EMBAJADA DE BOLIVIA, OTTAWA, CANADA LIB. 00010011102 MIN.RELACIONES EXTERIORES - GESTORIA CONSULAR LEY Nº 3108</t>
  </si>
  <si>
    <t>'COBRO DE UTILES DE ESCRITORIO POR´||NOTIFICACION MENSAJES SWIFT N°14581 DE 12-10-18 Y 16101 DE 07-11-18 BS220.- C/U Y EMISION DE CBTE. CONTABLE BS50.- REF.: LCSB BJM03LG000109100 (BCB: SB-R-2018-19) P/C MAISON / CMECASSOCIATION A FAVOR DE YACIMIENTOS DE LITIO BOLIVIANO LIB. 00597019202 YLB-DES. INT. SALMUERA SALAR DE UYUNI INDUSTRIAL FASE II</t>
  </si>
  <si>
    <t>||COMISION TRANSFERENCIA DE FONDOS AL EXTERIOR 0,10% S/USD128.400.- REEMB. GTOS DE COMUNICACION BS220, EMISION DE CBTE. CONTABLE BS50 REF.: PAGO 4 LC I-2018-11 P/C DE ENVIBOL A/F SIMAN EN COMPLEMENTO A CBTE. ADJUNTO DE LA FECHA LIB. 00132079201 SEDEM-PLANTA ENVASES DE VIDRIO CHUQ.MUN.ZUDAÑEZ REF: COM. PAGO N°4 LC I-2018-11</t>
  </si>
  <si>
    <t>||AVISO EMISION DE CARTA DE CREDITO STANDBY BS220.- Y EMISION DE CBTE. CONTABLE BS50 REF.: BJM03LG000109100 (BCB: SB-R-2018-19) A/F DE YACIMIENTOS DE LITIO BOLIVIANOS P/C DE MAISON / CMEC ASSOCIATION LIB. 00597019202 YLB-DES. INT. SALMUERA SALAR DE UYUNI INDUSTRIAL FASE II</t>
  </si>
  <si>
    <t>De: 00099024113 Transferencia en cumplimiento al DS N°0913 de 15/06/2011 y el Convenio Interinstitucional de Financiamiento UPRE-CIF-404/2014, suscrito entre la UPRE y el GAM Corque, Proyecto “Construcción Terminal de Buses Provincial Corque - Oruro”, correspondiente al pago de la planilla Nº4 de cierre, según la UPRE.</t>
  </si>
  <si>
    <t>De: 00099024113 Transferencia en cumplimiento al DS N°0913 de 15/06/2011 y el Convenio Intergubernativo de Financiamiento UPRE-CIF-IG 193/2017, suscrito entre la UPRE y el GAM Sacaba, Proyecto “Construcción Bloque de Apoyo y Servicios E.S.F.M. Simón Rodríguez - Unidad Académica - Sacaba”, correspondiente al pago de la planilla Nº5 de cierre, según la UPRE.</t>
  </si>
  <si>
    <t>||TRANSFERENCIA DE FONDOS S/G. MENSAJES SWIFT NROS. 16183 Y 16182 DE LA FECHA. (SECTOR PÚBLICO - SERVICIOS). DEBITO DE LA LIBRETA 00119012001 ADSIB, REPOSICION UTILES DE ESCRITORIO.</t>
  </si>
  <si>
    <t>||TRANSFERENCIA DE FONDOS S/G. MENSAJES SWIFT NROS. 16178 Y 16163 DE LA FECHA. (SECTOR PÚBLICO - SERVICIOS). DEBITO DE LA LIBRETA 00119012001 ADSIB, REPOSICION UTILES DE ESCRITORIO.</t>
  </si>
  <si>
    <t>||TRANSFERENCIA DE FONDOS S/G. MENSAJES SWIFT NROS. 16177 Y 16164 DE LA FECHA. (SECTOR PÚBLICO - SOBREVUELOS). DEBITO DE LA LIBRETA 00117012001 DGAC, REPOSICION UTILES DE ESCRITORIO.</t>
  </si>
  <si>
    <t>De: 00099024113 Transferencia en cumplimiento al DS N°0913 de 15/06/2011 y el Convenio Intergubernativo de Financiamiento UPRE-CIF-IG 1035/2017, suscrito entre la UPRE y el GAD Potosí, Proyecto “Construcción Unidad Educativa Manuel Ascencio Padilla - Potosí”, correspondiente al pago de la planilla Nº6, según la UPRE.</t>
  </si>
  <si>
    <t>De: 00099024113 Transferencia en cumplimiento al DS N°0913 de 15/06/2011 y el Convenio Intergubernativo de Financiamiento UPRE-CIF-IG 1026/2017, suscrito entre la UPRE y el GAM Belén de Andamarca, Proyecto “Construcción Palacio Consistorial Belén de Andamarca”, correspondiente al pago de la planilla Nº4, según la UPRE.</t>
  </si>
  <si>
    <t>De: 00099024113 Transferencia en cumplimiento al DS N°0913 de 15/06/2011 y el Convenio Intergubernativo de Financiamiento UPRE-CIF-IG-610/2017, suscrito entre la UPRE y el GAD Pando, Proyecto “Construcción de Puentes Tipo Cajón y Alcantarillas en el Barrio Luis Adolfo Flores”, correspondiente al pago de la planilla Nº2 de cierre, según la UPRE.</t>
  </si>
  <si>
    <t>De: 00099024113 Transferencia en cumplimiento al DS N°0913 de 15/06/2011 y el Convenio Intergubernativo de Financiamiento UPRE-CIF-IG 073/2018, suscrito entre la UPRE y el GAM Soracachi, Proyecto “Construcción Tinglado Unidad Educativa Cantu Santa Ana - Cantu Santa Ana”, correspondiente al pago de la planilla Nº3 de cierre, según la UPRE.</t>
  </si>
  <si>
    <t>De: 00099024113 Transferencia en cumplimiento al DS N°0913 de 15/06/2011 y el Convenio Intergubernativo de Financiamiento UPRE-CIF-IG 490/2016, suscrito entre la UPRE y el GAM Aiquile, Proyecto “Construcción Campo Deportivo Graderías y Camerinos Municipio Aiquile”, correspondiente al pago de la planilla Nº2, según la UPRE.</t>
  </si>
  <si>
    <t>De: 00099024113 Transferencia en cumplimiento al DS N°0913 de 15/06/2011 y el Convenio Intergubernativo de Financiamiento UPRE-CIF-IG/533/2016, suscrito entre la UPRE y el GAM Yapacaní, Proyecto “Construcción de Estadio Municipal Integración Bolivia”, correspondiente al pago de la planilla Nº16, según la UPRE.</t>
  </si>
  <si>
    <t>00099021001 DEPOSITO DE EFECTIVO, DEPOSITANTE: MELISSA KORE PACCO, CONCEPTO: DESEMBOLSO POR CONSUMO DE AGUA CORRESPONDIENTE AL MES DE SEPTIEMBRE DE 2018, CUENTA DE DEPOSITO: CUENTA UNICA DEL TESORO</t>
  </si>
  <si>
    <t>00590012001 DEPOSITO DE EFECTIVO, DEPOSITANTE: ELIAZAR GARCIA ALARCON, CONCEPTO: FONDOS NO UTILIZADOS POR ACTIVACION QUIPUS EL ALTO, CUENTA DE DEPOSITO: CUENTA UNICA DEL TESORO</t>
  </si>
  <si>
    <t>00099021001 DEPOSITO DE EFECTIVO, DEPOSITANTE: ADOLFO ROCABADO TURDERA, CONCEPTO: DOBLE PERCEPCION, CUENTA DE DEPOSITO: CUENTA UNICA DEL TESORO</t>
  </si>
  <si>
    <t>00099021001 DEPOSITO DE EFECTIVO, DEPOSITANTE: SEFERINO JULIO CHAVEZ RIOS, CONCEPTO: LEY FINANCIAL CORRESPONDIENTE MES ABRIL 2018, CUENTA DE DEPOSITO: CUENTA UNICA DEL TESORO</t>
  </si>
  <si>
    <t>00099021001 DEPOSITO DE EFECTIVO, DEPOSITANTE: SEFERINO JULIO CHAVEZ RIOS, CONCEPTO: LEY FINANCIAL CORRESPONDIENTE MES MARZO 2018, CUENTA DE DEPOSITO: CUENTA UNICA DEL TESORO</t>
  </si>
  <si>
    <t>00099021001 DEPOSITO DE EFECTIVO, DEPOSITANTE: SEFERINO JULIO CHAVEZ RIOS, CONCEPTO: LEY FINANCIAL CORRESPONDIENTE MES DE FEBRERO 2018, CUENTA DE DEPOSITO: CUENTA UNICA DEL TESORO</t>
  </si>
  <si>
    <t>00099021001 DEPOSITO DE EFECTIVO, DEPOSITANTE: SEGIP-OFICINA NACIONAL, CONCEPTO: DEVOLUCION DE SALDO DE COMPROBANTE C-31 N 1435 PRIMER FONDO MADRID -ESPAÑA FUENTE 41, CUENTA DE DEPOSITO: CUENTA UNICA DEL TESORO</t>
  </si>
  <si>
    <t>00016011101 DEPOSITO DE EFECTIVO, DEPOSITANTE: DEBORAH MICHELLE MULLER VILLAZON, CONCEPTO: DEVOLUCION DE FONDOS  PARA  COMPRA DE CARTULINA HILADA, CUENTA DE DEPOSITO: CUENTA UNICA DEL TESORO</t>
  </si>
  <si>
    <t>00099021001 DEPOSITO DE EFECTIVO, DEPOSITANTE: OSCAR NIGOEVIC HEREDIA, CONCEPTO: DEPÓSITO EXCEDENTE POR MAXIMA REMUNERACION SECTOR PUBLICO, CUENTA DE DEPOSITO: CUENTA UNICA DEL TESORO</t>
  </si>
  <si>
    <t>00099021001 DEPOSITO DE EFECTIVO, DEPOSITANTE: GERMAN MENA SANTANDER, CONCEPTO: DEPÓSITO EXCEDENTE POR MAXIMA REMUNERACION SECTOR PUBLICO, CUENTA DE DEPOSITO: CUENTA UNICA DEL TESORO</t>
  </si>
  <si>
    <t>00099021001 DEPOSITO DE EFECTIVO, DEPOSITANTE: BATALLON DE TRANSPORTES III "SOF. RAUL CORNEJO", CONCEPTO: REVERSION: COMUNICACIONES MES OCTUBRE, CUENTA DE DEPOSITO: CUENTA UNICA DEL TESORO</t>
  </si>
  <si>
    <t>00099021001 DEPOSITO DE EFECTIVO, DEPOSITANTE: OSCAR LIMACHI CALLE, CONCEPTO: DEVOLUCION DE BONO A CARGO, CUENTA DE DEPOSITO: CUENTA UNICA DEL TESORO</t>
  </si>
  <si>
    <t>00099021001 DEPOSITO DE EFECTIVO, DEPOSITANTE: ANASTACIO CHURA APAZA, CONCEPTO: DOBLE PERCEPCION, CUENTA DE DEPOSITO: CUENTA UNICA DEL TESORO</t>
  </si>
  <si>
    <t>00099021001 DEPOSITO DE EFECTIVO, DEPOSITANTE: IVAN TOMAS PEÑA YUJRA, CONCEPTO: PRESUNTO DAÑO ECONOMICO, CUENTA DE DEPOSITO: CUENTA UNICA DEL TESORO</t>
  </si>
  <si>
    <t>00526012001 DEPOSITO DE EFECTIVO, DEPOSITANTE: BOLIVIA TV-JORGE AGAPITO CHOQUE Q., CONCEPTO: DEVOLUCION DE PASAJES, CUENTA DE DEPOSITO: CUENTA UNICA DEL TESORO</t>
  </si>
  <si>
    <t>00526012001 DEPOSITO DE EFECTIVO, DEPOSITANTE: ANGEL  LUIS SALINAS MONASTERIOS, CONCEPTO: DEVOLUCION DE PASAJES BOLIVIA  TV, CUENTA DE DEPOSITO: CUENTA UNICA DEL TESORO</t>
  </si>
  <si>
    <t>00526012001 DEPOSITO DE EFECTIVO, DEPOSITANTE: BOLIVIA TV-JHONNY WILMER PAREDES MAMANI, CONCEPTO: DEVOLUCION DE VIATICOS BOLIVIA TV, CUENTA DE DEPOSITO: CUENTA UNICA DEL TESORO</t>
  </si>
  <si>
    <t>00512012001 DEPOSITO DE EFECTIVO, DEPOSITANTE: TRADINTER - ITURRI, CONCEPTO: DEVOLUCION DE COMISIONES POR APERTURA DE CARTA DE CREDITO CAMION BOMBERO RURRENABAQUE, CUENTA DE DEPOSITO: CUENTA UNICA DEL TESORO</t>
  </si>
  <si>
    <t>00099021001 DEPOSITO DE EFECTIVO, DEPOSITANTE: RICARDO CHAMBI, CONCEPTO: DEVOLUCION DE FONDOS, CUENTA DE DEPOSITO: CUENTA UNICA DEL TESORO</t>
  </si>
  <si>
    <t>00130012002 DEPOSITO DE EFECTIVO, DEPOSITANTE: JOSE LUIS VASQUEZ SALAZAR, CONCEPTO: DEVOLUCION POR CONCEPTO DE PASAJES, CUENTA DE DEPOSITO: CUENTA UNICA DEL TESORO</t>
  </si>
  <si>
    <t>00599022001 DEPOSITO DE EFECTIVO, DEPOSITANTE: LUIS GUTIERREZ IBAÑEZ E.B.A., CONCEPTO: DEVOLUCION DE SALDO FONDOS EN AVANCE PLANTA DE DERIVADOS  PREV 238, CUENTA DE DEPOSITO: CUENTA UNICA DEL TESORO</t>
  </si>
  <si>
    <t>00599049202 DEPOSITO DE EFECTIVO, DEPOSITANTE: FLORENTINA CONDORI HUARACHI, CONCEPTO: REVERSION DE GASTOS NO EFECTUADOS, CUENTA DE DEPOSITO: CUENTA UNICA DEL TESORO</t>
  </si>
  <si>
    <t>00099021001 DEPOSITO DE EFECTIVO, DEPOSITANTE: VICTOR EDWIN LUIZAGA GUTIERREZ, CONCEPTO: REVERSION, CUENTA DE DEPOSITO: CUENTA UNICA DEL TESORO</t>
  </si>
  <si>
    <t>00016018004 DEPOSITO DE EFECTIVO, DEPOSITANTE: MAURICIO CESPEDES - MIN EDUCACION, CONCEPTO: DEVOLUCION SALDO PASAJES TERRESTRES PREMIO PLURINACIONAL DE CIENCIA Y TECNOLOGIA, CUENTA DE DEPOSITO: CUENTA UNICA DEL TESORO</t>
  </si>
  <si>
    <t>00099021001 DEPOSITO DE EFECTIVO, DEPOSITANTE: MARTIN VASQUEZ VALDIVIA, CONCEPTO: DEVOLUCION DE DOBLE PAGO, CUENTA DE DEPOSITO: CUENTA UNICA DEL TESORO</t>
  </si>
  <si>
    <t>00099021001 DEPOSITO DE EFECTIVO, DEPOSITANTE: MIGUEL EDUARDO BEDREGAL PACHECO, CONCEPTO: DEVOLUCION SALDO PASAJES TERRESTRES, CUENTA DE DEPOSITO: CUENTA UNICA DEL TESORO</t>
  </si>
  <si>
    <t>00526012001 DEPOSITO DE EFECTIVO, DEPOSITANTE: BOLIVIA TV - EDMUNDO OSWALDO PANDO LOPEZ, CONCEPTO: DEVOLUCION DE VIATICOS, CUENTA DE DEPOSITO: CUENTA UNICA DEL TESORO</t>
  </si>
  <si>
    <t>00099021001 DEPOSITO DE EFECTIVO, DEPOSITANTE: COM. NAL DE LA PERSONA CON DISCAPACIDAD, CONCEPTO: TERCER DEP POR FALTANTES EN INVENTARIO DE MATERIALES Y SUMINISTROS GESTION 2016, CUENTA DE DEPOSITO: CUENTA UNICA DEL TESORO</t>
  </si>
  <si>
    <t>00212012001 DEPOSITO DE EFECTIVO, DEPOSITANTE: INRA - DN - LILIAM BETTY CONDORI MAMANI, CONCEPTO: DEVOLUCION DE FONDOS EN AVANCE (COMBUSTIBLE) LIBRETA 00212012001 C-31 Nº 1826/2018, CUENTA DE DEPOSITO: CUENTA UNICA DEL TESORO</t>
  </si>
  <si>
    <t>00099021001 DEPOSITO DE EFECTIVO, DEPOSITANTE: IPDSA, CONCEPTO: DEVOLUCION DE FONDOS EN AVANCE, CUENTA DE DEPOSITO: CUENTA UNICA DEL TESORO</t>
  </si>
  <si>
    <t>00099021001 DEPOSITO DE EFECTIVO, DEPOSITANTE: MAGALI PAZ GARCIA-MINISTERIO DE EDUCACION, CONCEPTO: DEVOLUCION SALDO PASAJES INTERPROVINCIALES-MIN EDUCACION, CUENTA DE DEPOSITO: CUENTA UNICA DEL TESORO</t>
  </si>
  <si>
    <t>00099021001 DEPOSITO DE EFECTIVO, DEPOSITANTE: MAGALI PAZ GARCIA-MINISTERIO DE EDUCACION, CONCEPTO: DEVOLUCION SALDO PASAJES INTERDEPARTAMENTALES -MIN EDUCACION, CUENTA DE DEPOSITO: CUENTA UNICA DEL TESORO</t>
  </si>
  <si>
    <t>00099021001 DEPOSITO DE EFECTIVO, DEPOSITANTE: MAGALI PAZ GARCIA-MINISTERIO DE EDUCACION, CONCEPTO: DEVOLUCION SALDO ESTIPENDIOS-MIN EDUCACION, CUENTA DE DEPOSITO: CUENTA UNICA DEL TESORO</t>
  </si>
  <si>
    <t>00283012002 DEPOSITO DE EFECTIVO, DEPOSITANTE: JUAN RONALD TAPIA MONTAÑO, CONCEPTO: CUENTA POR COBRAR, CUENTA DE DEPOSITO: CUENTA UNICA DEL TESORO</t>
  </si>
  <si>
    <t>00099021001 DEPOSITO DE EFECTIVO, DEPOSITANTE: RUBEN PINTO TICONA, CONCEPTO: DEVOLUCION DEL COBRO DE PAGO UNICO, CUENTA DE DEPOSITO: CUENTA UNICA DEL TESORO</t>
  </si>
  <si>
    <t>00099021001 DEPOSITO DE EFECTIVO, DEPOSITANTE: GONZALO HUGO SAAVEDRA AGUIRRE, CONCEPTO: DEVOLUCION DE DEUDA, CUENTA DE DEPOSITO: CUENTA UNICA DEL TESORO</t>
  </si>
  <si>
    <t>00099021001 DEPOSITO DE EFECTIVO, DEPOSITANTE: RJ-17 INDEPENDENCIA, CONCEPTO: REVERSION DE SERVICIOS BASICOS DE AGUA, CUENTA DE DEPOSITO: CUENTA UNICA DEL TESORO</t>
  </si>
  <si>
    <t>00099021001 DEPOSITO DE EFECTIVO, DEPOSITANTE: MILTON TOLA LOAYZA, CONCEPTO: REVERSION VIATICOS, CUENTA DE DEPOSITO: CUENTA UNICA DEL TESORO</t>
  </si>
  <si>
    <t>00526012001 DEPOSITO DE EFECTIVO, DEPOSITANTE: MARTIN VARGAS SUAREZ, CONCEPTO: DEVOLUCION DE VIATICOS, CUENTA DE DEPOSITO: CUENTA UNICA DEL TESORO</t>
  </si>
  <si>
    <t>00513012003 DEPOSITO DE EFECTIVO, DEPOSITANTE: FAVIO LOPEZ CUNO, CONCEPTO: DEVOLUCION DE HABERES OCTUBRE, CUENTA DE DEPOSITO: CUENTA UNICA DEL TESORO</t>
  </si>
  <si>
    <t>00513012003 DEPOSITO DE EFECTIVO, DEPOSITANTE: CHRISTIAN FERNANDO VARGAS SANCHEZ, CONCEPTO: DEVOLUCION DE HABERES OCTUBRE, CUENTA DE DEPOSITO: CUENTA UNICA DEL TESORO</t>
  </si>
  <si>
    <t>00513012003 DEPOSITO DE EFECTIVO, DEPOSITANTE: VALENTINA CACERES CASTRO, CONCEPTO: DEVOLUCION DE HABERES OCTUBRE, CUENTA DE DEPOSITO: CUENTA UNICA DEL TESORO</t>
  </si>
  <si>
    <t>00513012003 DEPOSITO DE EFECTIVO, DEPOSITANTE: CARLA GABRIELA VILLALPANDO BRAVO, CONCEPTO: DEVOLUCION DE HABERES OCTUBRE, CUENTA DE DEPOSITO: CUENTA UNICA DEL TESORO</t>
  </si>
  <si>
    <t>00099021001 DEP.DE CHEQ.AJENOS,RET.DE CAM.,CONCEPTO: REVERSION FRACCION  TGN JULIO 2018 NUA  14157986,DEP.: SEGUROS PROVIDA  S.A. , PROCEDENCIA: BANCO NACIONAL DE BOLIVIA S.A., CHEQUE: 7186284, FECHA DE EMISION:06/11/2018</t>
  </si>
  <si>
    <t>00343014201 DEP.DE CHEQ.AJENOS,RET.DE CAM.,CONCEPTO: INGRESO POR INSCRIPCION PRIMER CONGRESO DE FORMACION,DEP.: ESCUELA DE JUECES DEL ESTADO , PROCEDENCIA: BANCO UNION S.A., CHEQUE: 297, FECHA DE EMISION:07/11/2018</t>
  </si>
  <si>
    <t>00593012001 DEP.DE CHEQ.AJENOS,RET.DE CAM.,CONCEPTO: VENTA DE TOP (EXPORTACION),DEP.: EMPRESA ESTATAL YACANA , PROCEDENCIA: BANCO UNION S.A., CHEQUE: 271, FECHA DE EMISION:08/11/2018</t>
  </si>
  <si>
    <t>00660122001 DEP.DE CHEQ.AJENOS,RET.DE CAM.,CONCEPTO: DEPÓSITO POR DEVOLUCION DE VIATICOS,DEP.: ORGANO JUDICIAL - DISTRITO SANTA CRUZ , PROCEDENCIA: BANCO UNION S.A., CHEQUE: 4417, FECHA DE EMISION:01/11/2018</t>
  </si>
  <si>
    <t>00660012006 DEP.DE CHEQ.AJENOS,RET.DE CAM.,CONCEPTO: DEVOLUCION DE VIATICOS DEL DR. RICHARD SALVA Y ALVARO OQUENDO  GESTION 2017,DEP.: ORGANO JUDICIAL - DISTRITO CHUQUISACA , PROCEDENCIA: BANCO UNION S.A., CHEQUE: 1405, FECHA DE EMISION:31/10/2018</t>
  </si>
  <si>
    <t>00099021001 DEP.DE CHEQ.AJENOS,RET.DE CAM.,CONCEPTO: DEVOLUCION DE RECURSOS CONCILIADOS POR TRANSFERENCIA TGN GESTION 2016-2017,DEP.: UNIVERSIDAD AMAZONICA DE PANDO , PROCEDENCIA: BANCO UNION S.A., CHEQUE: 42375, FECHA DE EMISION:07/11/2018</t>
  </si>
  <si>
    <t>00099021001 DEP.DE CHEQ.AJENOS,RET.DE CAM.,CONCEPTO: SANTOS CHONTA HUALLPA,DEP.: BANCO UNION S.A. , PROCEDENCIA: BANCO UNION S.A., CHEQUE: 160213, FECHA DE EMISION:09/11/2018</t>
  </si>
  <si>
    <t>00041011101 DEP.DE CHEQ.AJENOS,RET.DE CAM.,CONCEPTO: DEPÓSITO POR EJECUCION DE LA POLIZA DE GARANTIA N CSR-4904-0,DEP.: MDPYEP , PROCEDENCIA: BANCO UNION S.A., CHEQUE: 2493, FECHA DE EMISION:06/11/2018</t>
  </si>
  <si>
    <t>00155012001 DEP.DE CHEQ.AJENOS,RET.DE CAM.,CONCEPTO: POR DEVOLUCION DE RECURSOS,DEP.: DIRECCION DEL NOTARIADO PLURINACIONAL , PROCEDENCIA: BANCO UNION S.A., CHEQUE: 340, FECHA DE EMISION:07/11/2018</t>
  </si>
  <si>
    <t>00340012003 DEP.DE CHEQ.AJENOS,RET.DE CAM.,CONCEPTO: REVERSION  CHEQUES 2017 POR DEVOLUCIONES DE DEPÓSITOS ERRONEOS,DEP.: SEGIP OF NACIONAL , PROCEDENCIA: BANCO UNION S.A., CHEQUE: 12531, FECHA DE EMISION:30/10/2018</t>
  </si>
  <si>
    <t>00290012001 DEP.DE CHEQ.AJENOS,RET.DE CAM.,CONCEPTO: DEPÓSITO POR DESCUENTO POR MULTAS Y ATRASOS A CONSULTORES DE GDCBBA-SEP/2018, S/G C-31 SIP Nº 330,DEP.: SERVICIO DE IMPUESTOS NACIONALES</t>
  </si>
  <si>
    <t>00290012001 DEP.DE CHEQ.AJENOS,RET.DE CAM.,CONCEPTO: DEPÓSITO POR MULTAS Y ATRASOS DE CONSULTORES DE LINEA DE LA GDTJ-SEP/2018, S/G C-31 SIP Nº 332,DEP.: SERVICIO DE IMPUESTOS NACIONALES</t>
  </si>
  <si>
    <t>00223012001 DEP.DE CHEQ.AJENOS,RET.DE CAM.,CONCEPTO: DEVOLUCION POR PASAJES NO UTILIZADOS,DEP.: BOLIVIANA DE AVIACION , PROCEDENCIA: BANCO UNION S.A., CHEQUE: 9738, FECHA DE EMISION:22/10/2018</t>
  </si>
  <si>
    <t>00223012001 DEP.DE CHEQ.AJENOS,RET.DE CAM.,CONCEPTO: DEVOLUCION POR PASAJES NO UTILIZADOS,DEP.: BOLIVIANA DE AVIACION , PROCEDENCIA: BANCO UNION S.A., CHEQUE: 9732, FECHA DE EMISION:22/10/2018</t>
  </si>
  <si>
    <t>VENTA DE DIVISAS CON TRANSFERENCIA DE FONDOS A SOLICITUD DE DIRECCION ESTRATEGICA DE REIVINDICACION MARITIMA DIREMAR SEGUN SOLICITUD 6443 REF: PAYMENT CORRESPONDING TO THE FEES OF COUNSEL AMY SANDER FOR PERFORMANCE OF SPECIALIZED COUNSELLING SERVICES IN PUBLIC INTERNATIONAL LAW REQUESTED THROUGH JOI LIB. 00099021001 TGN-RECURSOS ORDINARIOS (3987)</t>
  </si>
  <si>
    <t>VENTA DE DIVISAS CON TRANSFERENCIA DE FONDOS A SOLICITUD DE DIRECCION ESTRATEGICA DE REIVINDICACION MARITIMA DIREMAR SEGUN SOLICITUD 6443 REF: PAYMENT CORRESPONDING TO THE FEES OF COUNSEL AMY SANDER FOR PERFORMANCE OF SPECIALIZED COUNSELLING SERVICES IN PUBLIC INTERNATIONAL LAW REQUESTED THROUGH JOI LIB. 00099021001 TGN-RECURSOS ORDINARIOS (3987) POR DIFERENCIAL CAMBIARIO</t>
  </si>
  <si>
    <t>||TRANSFERENCIA A LA CUENTA UNICA DEL TESORO IMPORTES RETENIDOS A WALTER ABRAHAM PEREZ ALANDIA Y JULIO HUMEREZ QUIROZ POR REMUNERACIÓN MÁXIMA CORRESPONDIENTE AL MES DE OCTUBRE/2018 - LIBRETA N° 00099021001, SEGUN DOCUMENTOS ADJUNTOS Y ROC N° 1887/2018 DEL DCR. TRANS. POR REMUNERACIÓN MÁXIMA DE WALTER ABRAHAM PEREZ ALANDIA OCTUBRE/2018 LIBRETA 00099021001</t>
  </si>
  <si>
    <t>||TRANSFERENCIA A LA CUENTA UNICA DEL TESORO IMPORTES RETENIDOS A WALTER ABRAHAM PEREZ ALANDIA Y JULIO HUMEREZ QUIROZ POR REMUNERACIÓN MÁXIMA CORRESPONDIENTE AL MES DE OCTUBRE/2018 - LIBRETA N° 00099021001, SEGUN DOCUMENTOS ADJUNTOS Y ROC N° 1887/2018 DEL DCR. TRANS. POR REMUNERACIÓN MÁXIMA DE JULIO HUMEREZ QUIROZ OCTUBRE/2018 LIBRETA 00099021001</t>
  </si>
  <si>
    <t>'TRANSFERENCIA DE FONDOS||S/G. CITE: MEFP/VTCP/DGCP/UODP-1027/2018 DE LA FECHA, DEL MIN.DE ECONOMIA Y FINANZAS PUBLICAS.(HRE-TSO-6000), PAGO BTS EXTRABURSATIL  VENCIMIENTO 11 Y 12 DE NOVIEMBRE DE 2018 D.S. N° 1121 DE 11 DE ENERO DE 2012. DEBITO DE LA LIBRETA N° 00099021001, REPOSICION UTILES DE ESCRITORIO.</t>
  </si>
  <si>
    <t>VENTA DE DIVISAS A SOLICITUD DE YACIMIENTOS PETROLIFEROS FISCALES BOLIVIANOS SEGUN SOLICITUD 6467 REF: PAGO A SAMSUNG ENGINEERING SA POR SERVICIO DE OPERACION Y MANTENIMIENTO ASISTIDO DE LA PLANTA DE AMONIACO Y UREA QUINTA ADENDA JULIO 2018 LIB. 00513062001 YPFB-OPERACIONES PLANTA DE SEPARACION DE LIQUIDOS RIO GRANDE</t>
  </si>
  <si>
    <t>'TRANSFERENCIA DE FONDOS||S/G. CITE: MEFP/VTCP/DGCP/UODP-1027/2018 DE LA FECHA, DEL MIN.DE ECONOMIA Y FINANZAS PUBLICAS.(HRE-TSO-6000), PAGO BTS EXTRABURSATIL  VENCIMIENTO 11 Y 12 DE NOVIEMBRE DE 2018 D.S. N° 1121 DE 11 DE ENERO DE 2012. DEBITO DE LA LIBRETA N° 00099021001 TGN-RECURSOS ORDINARIOS MN.</t>
  </si>
  <si>
    <t>De: 00099024113 Transferencia en cumplimiento al DS N°0913 de 15/06/2011 y el Convenio Intergubernativo de Financiamiento UPRE-CIF-IG 500/2017, suscrito entre la UPRE y el GAM Guanay, Proyecto “Construcción de Albergue Estudiantil Guanay”, correspondiente al pago de la planilla Nº3, según la UPRE.</t>
  </si>
  <si>
    <t>De: 00099024113 Transferencia en cumplimiento al DS N°0913 de 15/06/2011 y el Convenio Intergubernativo de Financiamiento UPRE-CIF-IG 1049/2017, suscrito entre la UPRE y el GAM San Andrés, Proyecto “Const. Tinglado y Graderías U.E. Humberto Velarde García - Comunidad San Andrés”, correspondiente al pago de la planilla Nº2 de cierre, según la UPRE.</t>
  </si>
  <si>
    <t>De: 00099024113 Transferencia en cumplimiento al DS N°0913 de 15/06/2011 y el Convenio Intergubernativo de Financiamiento UPRE-CIF-IG 122/2017, suscrito entre la UPRE y el GAM Palos Blancos, Proyecto “Construcción Unidad Educativa Técnico Humanístico Palos Blancos B”, correspondiente al pago de la planilla Nº4, según la UPRE.</t>
  </si>
  <si>
    <t>De: 00099024113 Transferencia en cumplimiento al DS N°0913 de 15/06/2011 y el Convenio Intergubernativo de Financiamiento UPRE-CIF-IG 604/2017, suscrito entre la UPRE y el GAM Santiago de Huari, Proyecto “Construcción U.E. Técnico Humanístico Llapallapani A - Huari”, correspondiente al pago del 20% de anticipo del monto financiado, según la UPRE.</t>
  </si>
  <si>
    <t>De: 00099024113 Transferencia en cumplimiento al DS N°0913 de 15/06/2011 y el Convenio Intergubernativo de Financiamiento UPRE-CIF-IG 986/2017, suscrito entre la UPRE y el GAM Villazón, Proyecto “Const. Centro de Salud Eliodoro Villazón”, correspondiente al pago de la planilla Nº2, según la UPRE.</t>
  </si>
  <si>
    <t>De: 00099024113 Transferencia en cumplimiento al DS N°0913 de 15/06/2011 y el Convenio Intergubernativo de Financiamiento UPRE-CIF-IG 077/2017, suscrito entre la UPRE y el GAM Potosí, Proyecto “Const. Bloques: Administrativo, Aulas, Talleres y Campo Deportivo Unidad Educativa Jesús de Nazareth D 12”, correspondiente al pago de la planilla Nº12, según la UPRE.</t>
  </si>
  <si>
    <t>De: 00099024113 Transferencia en cumplimiento al DS N°0913 de 15/06/2011 y el Convenio Intergubernativo de Financiamiento UPRE-CIF-IG 085/2017, suscrito entre la UPRE y el GAM Tarija, Proyecto “Construcción Unidad Educ. Br. San Antonio de la Ciudad de Tarija”, correspondiente al pago de la planilla Nº13, según la UPRE.</t>
  </si>
  <si>
    <t>De: 00099024113 Transferencia en cumplimiento al DS N°0913 de 15/06/2011 y el Convenio Intergubernativo de Financiamiento UPRE-CIF-IG 920/2017, suscrito entre la UPRE y el GAM Caiza “D”, Proyecto “Const. U.E. José Alonso de Ibáñez - Nivel Secundario (Caiza D)”, correspondiente al pago de la planilla Nº2, según la UPRE.</t>
  </si>
  <si>
    <t>De: 00099024113 Transferencia en cumplimiento al DS N°0913 de 15/06/2011 y el Convenio Intergubernativo de Financiamiento UPRE-CIF-IG 077/2017, suscrito entre la UPRE y el GAM Potosí, Proyecto “Const. Bloques: Administrativo, Aulas, Talleres y Campo Deportivo Unidad Educativa Jesús de Nazareth D 12”, correspondiente al pago de la planilla Nº11, según la UPRE.</t>
  </si>
  <si>
    <t>De: 00099024113 Transferencia en cumplimiento al DS N°0913 de 15/06/2011 y el Convenio Intergubernativo de Financiamiento UPRE-CIF-IG 0150/2018, suscrito entre la UPRE y el GAM Villa Tunari, Proyecto “Const. 8 Aulas U.E. Jatum Pampa - D 10 Villa Tunari”, correspondiente al pago de la planilla Nº3, según la UPRE.</t>
  </si>
  <si>
    <t>De: 00099024113 Transferencia en cumplimiento al DS N°0913 de 15/06/2011 y el Convenio Intergubernativo de Financiamiento UPRE-CIF-IG 300/2018, suscrito entre la UPRE y el GAM Buena Vista, Proyecto “Const. Coliseo Municipal de Buena Vista”, correspondiente al pago del 20% de anticipo del monto financiado, según la UPRE.</t>
  </si>
  <si>
    <t>A:00099021001 Pago de capital e interés corriente a favor del TGN, adeudado por el GAD La Paz, correspondiente a los Préstamos Convenios Subsidiarios CAF 2324, Programa Multisectorial de Infraestructura Rural.</t>
  </si>
  <si>
    <t>De: 00099024113 Transferencia en cumplimiento al DS N°0913 de 15/06/2011 y el Convenio Intergubernativo de Financiamiento UPRE-CIF-IG 920/2017, suscrito entre la UPRE y el GAM Caiza “D”, Proyecto “Const. U.E. José Alonso de Ibañez - Nivel Secundario (Caiza D)”, correspondiente al pago de la planilla Nº4, según la UPRE.</t>
  </si>
  <si>
    <t>De: 00099024113 Transferencia en cumplimiento al DS N°0913 de 15/06/2011 y el Convenio Intergubernativo de Financiamiento UPRE-CIF-IG 155/2018, suscrito entre la UPRE y el GAM Villa Tunari, Proyecto “Const. Tinglado, Gradería y Recarpetado de Cancha Múltiple U.E. 40 Arroyos - D 9 Villa Tunari”, correspondiente al pago de la planilla Nº2, según la UPRE.</t>
  </si>
  <si>
    <t>De: 00099024113 Transferencia en cumplimiento al DS N°0913 de 15/06/2011 y el Convenio Intergubernativo de Financiamiento UPRE-CIF-IG 1076/2017, suscrito entre la UPRE y el GAD Beni, Proyecto “Const. U.E. Arturo Chavez Perales - La Magdalena”, correspondiente al pago de la planilla Nº3, según la UPRE.</t>
  </si>
  <si>
    <t>De: 00099024113 Transferencia en cumplimiento al DS N°0913 de 15/06/2011 y el Convenio Intergubernativo de Financiamiento UPRE-CIF-IG 120/2017, suscrito entre la UPRE y el GAD Tarija, Proyecto “Construcción y Equip Centro de Apoyo Integral Comunidad Santa Ana La Vieja”, correspondiente al pago de la planilla Nº4, según la UPRE.</t>
  </si>
  <si>
    <t>De: 00099024113 Transferencia en cumplimiento al DS N°0913 de 15/06/2011 y el Convenio Intergubernativo de Financiamiento UPRE-CIF-IG 1033/2017, suscrito entre la UPRE y el GAM San Joaquín, Proyecto “Const. Pavimento Rígidos Dos Avenidas - Zona San Pedro Municipio de San Joaquín”, correspondiente al pago de la planilla Nº4 de cierre, según la UPRE.</t>
  </si>
  <si>
    <t>De: 00099024113 Transferencia en cumplimiento al DS N°0913 de 15/06/2011 y el Convenio Intergubernativo de Financiamiento UPRE-CIF-IG 1008/2017, suscrito entre la UPRE y el GAM Potosí, Proyecto “Const. Bloque Aulas Técnicas, Administrativas Unidad Educativa Mariscal Santa Cruz A, B, C Y CEA, D-9”, correspondiente al pago de la planilla Nº4, según la UPRE.</t>
  </si>
  <si>
    <t>De: 00099024113 Transferencia en cumplimiento al DS N°0913 de 15/06/2011 y el Convenio Intergubernativo de Financiamiento UPRE-CIF-IG 258/2018, suscrito entre la UPRE y el GAD Pando, Proyecto “Const. de Áreas de Exhibición Ganadera para el Campo Ferial Dptal. de Pando”, correspondiente al pago de la planilla Nº1, según la UPRE.</t>
  </si>
  <si>
    <t>De: 00099024113 Transferencia en cumplimiento al DS N°0913 de 15/06/2011 y el Convenio Intergubernativo de Financiamiento UPRE-CIF-IG 007/2018, suscrito entre la UPRE y el GAM Curaguara de Carangas, Proyecto “Construcción Internado Unidad Educativa Bolivia - Sajama”, correspondiente al pago de la planilla Nº2, según la UPRE.</t>
  </si>
  <si>
    <t>De: 00099024113 Transferencia en cumplimiento al DS N°0913 de 15/06/2011 y el Convenio Intergubernativo de Financiamiento UPRE-CIF-IG 014/2017, suscrito entre la UPRE y el GAD Oruro, Proyecto “Construcción U.E. 3 de Mayo Señor de la Cruz”, correspondiente al pago de la planilla Nº7 de cierre, según la UPRE.</t>
  </si>
  <si>
    <t>De: 00099024113 Transferencia en cumplimiento al DS N°0913 de 15/06/2011 y el Convenio Intergubernativo de Financiamiento UPRE-CIF-IG 1038/2017, suscrito entre la UPRE y el GAM San Javier, Proyecto “Const. 5 Aulas y Batería de Baño Unidad Educativa Sinahi Comunidad Pata de Águila, Municipio San Javier”, correspondiente al pago de la planilla Nº4 de cierre, según la UPRE.</t>
  </si>
  <si>
    <t>De: 00099024113 Transferencia en cumplimiento al DS N°0913 de 15/06/2011 y el Convenio Intergubernativo de Financiamiento UPRE-CIF-IG 1108/2017, suscrito entre la UPRE y el GAM Desaguadero, Proyecto “Const. Unidad Educativa Técnico Humanístico Batallón Colorados - Desaguadero”, correspondiente al pago de la planilla Nº2, según la UPRE.</t>
  </si>
  <si>
    <t>De: 00099024113 Transferencia en cumplimiento al DS N°0913 de 15/06/2011 y el Convenio Intergubernativo de Financiamiento UPRE-CIF-IG 079/2017, suscrito entre la UPRE y el GAM Potosí, Proyecto “Construcción Centro de Educación Especial Juan Evo Morales Ayma I D-10”, correspondiente al pago de la planilla Nº9, según la UPRE.</t>
  </si>
  <si>
    <t>De: 00099024113 Transferencia en cumplimiento al DS N°0913 de 15/06/2011 y el Convenio Intergubernativo de Financiamiento UPRE-CIF-IG 083/2017, suscrito entre la UPRE y el GAM Potosí, Proyecto “Construcción Bloques Administrativos, Aulas Teóricas, Técnicas y Dos Tinglados U.E. Divino Maestro A, B y C, D -10”, correspondiente al pago de la planilla Nº10, según la UPRE.</t>
  </si>
  <si>
    <t>De: 00099024113 Transferencia en cumplimiento al DS N°0913 de 15/06/2011 y el Convenio Intergubernativo de Financiamiento UPRE-CIF-IG 0134/2018, suscrito entre la UPRE y el GAM Villa Tunari, Proyecto “Const. 4 Aulas y Baños U.E. Santa Elena de los Yuracares - D 3 Villa Tunari”, correspondiente al pago de la planilla Nº2, según la UPRE.</t>
  </si>
  <si>
    <t>De: 00099024113 Transferencia en cumplimiento al DS N°0913 de 15/06/2011 y el Convenio Intergubernativo de Financiamiento UPRE-CIF-IG 0320/2018, suscrito entre la UPRE y el GAM Villa Tunari, Proyecto “Const. Piscina Centro de Alto Rendimiento Estado Plurinacional de Bolivia - Villa Tunari”, correspondiente al pago del 20% de anticipo del monto financiado, según la UPRE.</t>
  </si>
  <si>
    <t>De: 00099024113 Transferencia en cumplimiento al DS N°0913 de 15/06/2011 y el Convenio Intergubernativo de Financiamiento UPRE-CIF-IG 976/2017, suscrito entre la UPRE y el GAM Arampampa, Proyecto “Const. Aula Multigrado U.E. Jarkamani Comunidad Jarcamani”, correspondiente al pago de la planilla Nº1 de cierre, según la UPRE.</t>
  </si>
  <si>
    <t>De: 00099024113 Transferencia en cumplimiento al DS N°0913 de 15/06/2011 y el Convenio Intergubernativo de Financiamiento UPRE-CIF-IG 0321/2018, suscrito entre la UPRE y el GAM Villa Tunari, Proyecto “Const. Áreas Exteriores Centro de Alto Rendimiento Estado Plurinacional de Bolivia - Villa Tunari”, correspondiente al pago del 20% de anticipo del monto financiado, según la UPRE.</t>
  </si>
  <si>
    <t>De: 00099024113 Transferencia en cumplimiento al DS N°0913 de 15/06/2011 y el Convenio Intergubernativo de Financiamiento UPRE-CIF-IG 269/2015, suscrito entre la UPRE y el GAM Culpina, Proyecto “Construcción Campo Ferial Culpina”, correspondiente al pago de la planilla Nº5 de cierre, según la UPRE.</t>
  </si>
  <si>
    <t>De: 00099024113 Transferencia en cumplimiento al DS N°0913 de 15/06/2011 y el Convenio Intergubernativo de Financiamiento UPRE-CIF-IG 052/2018, suscrito entre la UPRE y el GAD Oruro, Proyecto “Construcción Unidad Educativa Ernesto Guevara de la Serna Municipio Oruro”, correspondiente al pago de la planilla Nº4, según la UPRE.</t>
  </si>
  <si>
    <t>De: 00099024113 Transferencia en cumplimiento al DS N°0913 de 15/06/2011 y el Convenio Intergubernativo de Financiamiento UPRE-CIF-IG 058/2017, suscrito entre la UPRE y el GAM Tiquipaya, Proyecto “Const. Unidad Educativa Técnico Humanístico San Gabriel”, correspondiente al pago de la planilla Nº4, según la UPRE.</t>
  </si>
  <si>
    <t>De: 00099024113 Transferencia en cumplimiento al DS N°0913 de 15/06/2011 y el Convenio Intergubernativo de Financiamiento UPRE-CIF-IG 0322/2018, suscrito entre la UPRE y el GAM Villa Tunari, Proyecto “Const. Coliseo Centro de Alto Rendimiento Estado Plurinacional de Bolivia - Villa Tunari”, correspondiente al pago del 20% de anticipo del monto financiado, según la UPRE.</t>
  </si>
  <si>
    <t>De: 00099024113 Transferencia en cumplimiento al DS N°0913 de 15/06/2011 y el Convenio Intergubernativo de Financiamiento UPRE-CIF-IG 966/2017, suscrito entre la UPRE y el GAM San Agustín, Proyecto “Const. Puesto de Salud Cerro Gordo”, correspondiente al pago de la planilla Nº2, según la UPRE.</t>
  </si>
  <si>
    <t>De: 00099024113 Transferencia en cumplimiento al DS N°0913 de 15/06/2011 y el Convenio Intergubernativo de Financiamiento UPRE-CIF-IG 635/2017, suscrito entre la UPRE y el GAM San Benito, Proyecto “Construcción de Aulas y Talleres U.E. Simón Bolívar B”, correspondiente al pago de la planilla Nº4, según la UPRE.</t>
  </si>
  <si>
    <t>De: 00099024113 Transferencia en cumplimiento al DS N°0913 de 15/06/2011 y el Convenio Intergubernativo de Financiamiento UPRE-CIF-IG 190/2017, suscrito entre la UPRE y el GAM Sacaba, Proyecto “Construcción Unidad Educativa Plurinacional - Distrito Lava Lava”, correspondiente al pago de la planilla Nº3 de cierre, según la UPRE.</t>
  </si>
  <si>
    <t>De: 00099024113 Transferencia en cumplimiento al DS N°0913 de 15/06/2011 y el Convenio Intergubernativo de Financiamiento UPRE-CIF-IG 593/2017, suscrito entre la UPRE y el GAM Huatajata, Proyecto “Construcción Coliseo Cerrado Huatajata”, correspondiente al pago de la planilla Nº3, según la UPRE.</t>
  </si>
  <si>
    <t>De: 00099024113 Transferencia en cumplimiento al DS N°0913 de 15/06/2011 y el Convenio Intergubernativo de Financiamiento UPRE-CIF-IG 1027/2017, suscrito entre la UPRE y el GAM Belén de Andamarca, Proyecto “Construcción Enlosetado Calles Oruro, Corque, Teodoro Lamas, Circunvalación y Bolívar Mun Belén de Andamarca”, correspondiente al pago de la planilla Nº3, según la UPRE.</t>
  </si>
  <si>
    <t>De: 00099024113 Transferencia en cumplimiento al DS N°0913 de 15/06/2011 y el Convenio Intergubernativo de Financiamiento UPRE-CIF-IG 052/2018, suscrito entre la UPRE y el GAD Oruro, Proyecto “Construcción Unidad Educativa Ernesto Guevara de la Serna Municipio Oruro”, correspondiente al pago de la planilla Nº3, según la UPRE.</t>
  </si>
  <si>
    <t>De: 00099024113 Transferencia en cumplimiento al DS N°0913 de 15/06/2011 y el Convenio Intergubernativo de Financiamiento UPRE-CIF-IG 1018/2017, suscrito entre la UPRE y el GAM Sucre, Proyecto “Construcción Unidad Educativa Aniceto Arce D-4”, correspondiente al pago de la planilla Nº4, según la UPRE.</t>
  </si>
  <si>
    <t>De: 00099024113 Transferencia en cumplimiento al DS N°0913 de 15/06/2011 y el Convenio Intergubernativo de Financiamiento UPRE-CIF-IG 213/2017, suscrito entre la UPRE y el GAM Humanata, Proyecto “Construcción Bloque de Aulas U.E. Técnico Humanístico San Francisco - Humanata”, correspondiente al pago de la planilla Nº3, según la UPRE.</t>
  </si>
  <si>
    <t>De: 00099024113 Transferencia en cumplimiento al DS N°0913 de 15/06/2011 y el Convenio Intergubernativo de Financiamiento UPRE-CIF-IG 858/2017, suscrito entre la UPRE y el GAM Independencia, Proyecto “Construcción U.E. Simón Bolívar Kami D-6”, correspondiente al pago de la planilla Nº3, según la UPRE.</t>
  </si>
  <si>
    <t>De: 00099024113 Transferencia en cumplimiento al DS N°0913 de 15/06/2011 y el Convenio Intergubernativo de Financiamiento UPRE-CIF-IG 314/2018, suscrito entre la UPRE y el GAM La Asunta, Proyecto “Construcción U.E. Nuevos Horizontes - La Asunta”, correspondiente al pago del 20% de anticipo del monto financiado, según la UPRE.</t>
  </si>
  <si>
    <t>De: 00099024113 Transferencia en cumplimiento al DS N°0913 de 15/06/2011 y el Convenio Intergubernativo de Financiamiento UPRE-CIF-IG 313/2018, suscrito entre la UPRE y el GAM La Asunta, Proyecto “Construcción U.E. 10 de Febrero - La Asunta”, correspondiente al pago del 20% de anticipo del monto financiado, según la UPRE.</t>
  </si>
  <si>
    <t>De: 00099024113 Transferencia en cumplimiento al DS N°0913 de 15/06/2011 y el Convenio Intergubernativo de Financiamiento UPRE-CIF-IG 0312/2018, suscrito entre la UPRE y el GAM Villa Tunari, Proyecto “Const. Mercado San Francisco KM21 - D 4 Villa Tunari”, correspondiente al pago del 20% de anticipo del monto financiado, según la UPRE.</t>
  </si>
  <si>
    <t>De: 00099024113 Transferencia en cumplimiento al DS N°0913 de 15/06/2011 y el Convenio Intergubernativo de Financiamiento UPRE-CIF-IG 1070/2017, suscrito entre la UPRE y el GAM Magdalena, Proyecto “Const. Auditorio en Hospital Boliviano Canadiense Santa María Magdalena”, correspondiente al pago de la planilla Nº3 de cierre, según la UPRE.</t>
  </si>
  <si>
    <t>De: 00099024113 Transferencia en cumplimiento al DS N°0913 de 15/06/2011 y el Convenio Intergubernativo de Financiamiento UPRE-CIF-IG 307/2018, suscrito entre la UPRE y el GAM Lagunillas, Proyecto “Const. Mercado Municipal de Lagunillas”, correspondiente al pago del 20% de anticipo del monto financiado, según la UPRE.</t>
  </si>
  <si>
    <t>De: 00099024113 Transferencia en cumplimiento al DS N°0913 de 15/06/2011 y el Convenio Intergubernativo de Financiamiento UPRE-CIF-IG 315/2018, suscrito entre la UPRE y el GAM La Asunta, Proyecto “Construcción U.E. Luis Espinal Camps - La Asunta”, correspondiente al pago del 20% de anticipo del monto financiado, según la UPRE.</t>
  </si>
  <si>
    <t>De: 00099024113 Transferencia en cumplimiento al DS N°0913 de 15/06/2011 y el Convenio Intergubernativo de Financiamiento UPRE-CIF-IG 311/2018, suscrito entre la UPRE y el GAM Lagunillas, Proyecto “Const. U.E. Yeyora - Lagunillas”, correspondiente al pago del 20% de anticipo del monto financiado, según la UPRE.</t>
  </si>
  <si>
    <t>A:00373024105 DESEMBOLSO DE RECURSOS AL FONDO DE DESARROLLO INDÍGENA PARA PROGRAMAS Y PROYECTOS DE LOS GOBIERNOS AUTÓNOMOS MUNICIPALES S/G NOTA DE SOLICITUD FDI/DGE/EXT/Nº480 Y 481/2018 E INFORME MEFP/VTCP/DGPOT/UPCFTGN/INF/Nº 137/2018. HR 6-33491-R Y 6-33490-R.</t>
  </si>
  <si>
    <t>NUMERO DE LIBRETA CUT: 00099021001 OPERACIÓN E18 TRANSFERENCIA DEL SISTEMA FINANCIERO POR CUENTA DE TERCEROS A LA CUT Pago correpondiente a octubre 2018</t>
  </si>
  <si>
    <t>NUMERO DE LIBRETA CUT: 00099021001 OPERACIÓN E18 TRANSFERENCIA DEL SISTEMA FINANCIERO POR CUENTA DE TERCEROS A LA CUT TRANSFERENCIA DE FONDOS PAGO INDEBIDO RP OCTUBRE 21018 A SOLICITUD AFP FUTURO DE BOLIVIA SA</t>
  </si>
  <si>
    <t>NUMERO DE LIBRETA CUT: 00099021001 OPERACIÓN E18 TRANSFERENCIA DEL SISTEMA FINANCIERO POR CUENTA DE TERCEROS A LA CUT TRANSFERENCIA DE FONDOS PAGO ADELANTADO P.R.A. RP OCTUBRE 21018 A SOLICITUD AFP FUTURO DE BOLIVIA SA</t>
  </si>
  <si>
    <t>NUMERO DE LIBRETA CUT: 00597012001 OPERACIÓN E18 TRANSFERENCIA DEL SISTEMA FINANCIERO POR CUENTA DE TERCEROS A LA CUT DEPOSITO EN GARANTIA PAGOIMPUESTOS DE LA ADUANA A SOLICITUD CHINA CAMC ENGINEERING CO LTD. BOLIVIA BRANCH</t>
  </si>
  <si>
    <t>NUMERO DE LIBRETA CUT: 00597012001 OPERACIÓN E18 TRANSFERENCIA DEL SISTEMA FINANCIERO POR CUENTA DE TERCEROS A LA CUT DEPOSITO EN GARANTIA PARA IMPUESTOS DE LA ADUANA A SOLICITUD CHINA CAMC ENGINEERING CO LTD. BOLIVIA BRANCH</t>
  </si>
  <si>
    <t>||REGULARIZACIÓN DE NUESTRA OPERACIÓN NRO. 0937613 DE F. 05/11/2018 EN ATENCIÓN A NOTA DEL INIAF, CITE' MDRYT/INIAF/DAF/N°0345/2018 RECIBIDA EN LA FECHA (HRE-TGL-17612). A LA LIBR.00222018012 INIAF-KOLFACI TEC. P/MEJORAR PROD.CACAO Y ARROZ; P/CTA. RURAL DEVELOPMENT ADM.</t>
  </si>
  <si>
    <t>||TRANSFERENCIA DE FONDOS S/G. FORMULARIO CITE: BUN/CF466/18 DE LA FECHA.(HRE-TSO-6043), DEVOLUCION RECURSOS OTORGADOS NO EJECUTADOS A TRAVES DEL PROGRAMA BOLIVIA CAMBIA DEL MUNICIPIO DE TEOPONTE. A SOLICITUD GOB.AUT.MCPAL.TEOPONTE, LIBRETA N°00990204115 BOLIVIA CAMBIA; BUN.</t>
  </si>
  <si>
    <t>VENTA DE DIVISAS CON TRANSFERENCIA DE FONDOS A SOLICITUD DE MINISTERIO DE RELACIONES EXTERIORES SEGUN SOLICITUD 6455 REF: REMISION DEL 2DO ENVIO RECURSOS DEL VCEI A FAVOR DE LA EMBAJADA EN CHINA PARA PAGO DE ALQUILER DE STAND PARA LA PARTICIPACION EN LA EXPOSICION INTERNACIONAL DE IMPORTACION DE CH LIB. 00099021001 TGN-RECURSOS ORDINARIOS (3987)</t>
  </si>
  <si>
    <t>'COBRO DE UTILES DE ESCRITORIO POR´||BS50.-CARTA DE CREDITO STANDBY REF.:58175 (BCB:SB-R-2015-36) A/F Y.P.F.B.,S/G SWIFT 16261 ADJ.DE LA FECHA. LIB.00513012007 YPFB-RECURSOS NACIONALIZACION REF.:EMISION COMP.CONTABLE SBLC 58175</t>
  </si>
  <si>
    <t>TRANSFERENCIA DE FONDOS AL EXTERIOR A SOLICITUD DE BOLIVIANA DE AVIACION SEGUN SOLICITUD 6464 REF: KDAC AIRCRAFT LEASING SWEDEN LIMITED AB POR ALQUILER DE AERONAVE PERIODO 03 DE NOVIEMBRE AL 02 DE DICIEMBRE 18 SEGUN INVOICE 30037 11 18 R LIB. 00578012002 BOA-BOLIVIANA DE AVIACION-INGRESOS</t>
  </si>
  <si>
    <t>TRANSFERENCIA DE FONDOS AL EXTERIOR A SOLICITUD DE BOLIVIANA DE AVIACION SEGUN SOLICITUD 6465 REF: AVBORNE ACCESSORY GROUP INC REPARACION DE COMPONENTES ROTABLES AERONAUTICOS SEGUN INVOICE W46156 LIB. 00578012002 BOA-BOLIVIANA DE AVIACION-INGRESOS</t>
  </si>
  <si>
    <t>TRANSFERENCIA DE FONDOS AL EXTERIOR A SOLICITUD DE BOLIVIANA DE AVIACION SEGUN SOLICITUD 6466 REF: AIR PARTS SERVICES SUPPLIES LTD COMPRA DE WINDOW ASSY LH SIDE SEGUN INVOICE 201815369 LIB. 00578012002 BOA-BOLIVIANA DE AVIACION-INGRESOS</t>
  </si>
  <si>
    <t>TRANSFERENCIA DE FONDOS AL EXTERIOR A SOLICITUD DE BOLIVIANA DE AVIACION SEGUN SOLICITUD 6463 REF: JM-03 SWEDEN AB ALQUILER DE AERONAVE PERIODO 04 NOV 2018 AL 03 DIC 2018 INVOICE 18RD001745 LIB. 00578012002 BOA-BOLIVIANA DE AVIACION-INGRESOS</t>
  </si>
  <si>
    <t>VENTA DE DIVISAS CON TRANSFERENCIA DE FONDOS A SOLICITUD DE MINISTERIO DE RELACIONES EXTERIORES SEGUN SOLICITUD 6468 REF: ENVIO RECURSOS PARA EL SEGURO DE SALUD PARA EL PERSONAL DEL SERVICIO EXTERIOR DE EMBAJADAS Y CONSULADOS CORRESPONDIENTE AL PERIODO DE OCTUBRE A DICIEMBRE DE 2018 SEGUN INFORME UR LIB. 00099021001 TGN-RECURSOS ORDINARIOS (3987)</t>
  </si>
  <si>
    <t>VENTA DE DIVISAS CON TRANSFERENCIA DE FONDOS A SOLICITUD DE MINISTERIO DE RELACIONES EXTERIORES SEGUN SOLICITUD 6451 REF: REMESA ADICIONAL A FAVOR DE LA EMBAJADA DE BOLIVIA EN FRANCIA PARA LA CONCLUSION DE LOS TRABAJOS DE REFACCION DE LA EMBAJADA SEGUN INFORME DE CONTROL FINANCIERO 305 Y NOTA UAJI 1 LIB. 00099021001 TGN-RECURSOS ORDINARIOS (3987)</t>
  </si>
  <si>
    <t>VENTA DE DIVISAS CON TRANSFERENCIA DE FONDOS A SOLICITUD DE DIRECCION ESTRATEGICA DE REIVINDICACION MARITIMA DIREMAR SEGUN SOLICITUD 6444 REF: PAYMENT CORRESPONDING TO THE FEES OF COUNSEL AMY SANDER FOR PERFORMANCE OF SPECIALIZED COUNSELLING SERVICES IN PUBLIC INTERNATIONAL LAW REQUESTED THROUGH JOI LIB. 00099021001 TGN-RECURSOS ORDINARIOS (3987) POR DIFERENCIAL CAMBIARIO</t>
  </si>
  <si>
    <t>VENTA DE DIVISAS CON TRANSFERENCIA DE FONDOS A SOLICITUD DE DIRECCION ESTRATEGICA DE REIVINDICACION MARITIMA DIREMAR SEGUN SOLICITUD 6444 REF: PAYMENT CORRESPONDING TO THE FEES OF COUNSEL AMY SANDER FOR PERFORMANCE OF SPECIALIZED COUNSELLING SERVICES IN PUBLIC INTERNATIONAL LAW REQUESTED THROUGH JOI LIB. 00099021001 TGN-RECURSOS ORDINARIOS (3987)</t>
  </si>
  <si>
    <t>VENTA DE DIVISAS CON TRANSFERENCIA DE FONDOS A SOLICITUD DE DIRECCION ESTRATEGICA DE REIVINDICACION MARITIMA DIREMAR SEGUN SOLICITUD 6428 REF: PAYMENT CORRESPONDING TO THE FEES OF PRODUCT BASED CONSULTANT COUNSEL PAYAM AKHAVAN FOR PERFORMANCE OF COUNSELLING SERVICES IN PUBLIC INTERNATIONAL LAW REQUE LIB. 00099021001 TGN-RECURSOS ORDINARIOS (3987) POR DIFERENCIAL CAMBIARIO</t>
  </si>
  <si>
    <t>VENTA DE DIVISAS CON TRANSFERENCIA DE FONDOS A SOLICITUD DE DIRECCION ESTRATEGICA DE REIVINDICACION MARITIMA DIREMAR SEGUN SOLICITUD 6428 REF: PAYMENT CORRESPONDING TO THE FEES OF PRODUCT BASED CONSULTANT COUNSEL PAYAM AKHAVAN FOR PERFORMANCE OF COUNSELLING SERVICES IN PUBLIC INTERNATIONAL LAW REQUE LIB. 00099021001 TGN-RECURSOS ORDINARIOS (3987)</t>
  </si>
  <si>
    <t>VENTA DE DIVISAS CON TRANSFERENCIA DE FONDOS A SOLICITUD DE DIRECCION ESTRATEGICA DE REIVINDICACION MARITIMA DIREMAR SEGUN SOLICITUD 6427 REF: PAYMENT CORRESPONDING TO THE FEES OF PRODUCT BASED CONSULTANT COUNSEL ALAN VAUGHAN LOWE FOR PERFORMANCE OF COUNSELLING SERVICES IN PUBLIC INTERNATIONAL LAW R LIB. 00099021001 TGN-RECURSOS ORDINARIOS (3987) POR DIFERENCIAL CAMBIARIO</t>
  </si>
  <si>
    <t>VENTA DE DIVISAS CON TRANSFERENCIA DE FONDOS A SOLICITUD DE DIRECCION ESTRATEGICA DE REIVINDICACION MARITIMA DIREMAR SEGUN SOLICITUD 6427 REF: PAYMENT CORRESPONDING TO THE FEES OF PRODUCT BASED CONSULTANT COUNSEL ALAN VAUGHAN LOWE FOR PERFORMANCE OF COUNSELLING SERVICES IN PUBLIC INTERNATIONAL LAW R LIB. 00099021001 TGN-RECURSOS ORDINARIOS (3987)</t>
  </si>
  <si>
    <t>COBRO COSTOS DE PAPELERIA SEGUN TRANSFERENCIA DEL EXTERIOR POR ORDEN DE CONSULADO GENL DE BOLIVIA EN HOUSTON REF.: GESTORIA CONSULAR OCTUBRE 2018 LIB. 00010011102 MIN.RELACIONES EXTERIORES - GESTORIA CONSULAR LEY Nº 3108</t>
  </si>
  <si>
    <t>COBRO COSTOS DE PAPELERIA POR REGULARIZACION DE TRANSFERENCIA DEL EXTERIOR POR ORDEN DE EMBAJADA DE BOLIVIA EN EGIPTO LIB. 00010011102 MIN.RELACIONES EXTERIORES - GESTORIA CONSULAR LEY Nº 3108</t>
  </si>
  <si>
    <t>COBRO COSTOS DE PAPELERIA POR REGULARIZACION DE TRANSFERENCIA DEL EXTERIOR POR ORDEN DE CONSULADO DE BOLIVIA SANTIAGO CHILE REF.: RECAUDACION GESTORIA LIB. 00010011102 MIN.RELACIONES EXTERIORES - GESTORIA CONSULAR LEY Nº 3108</t>
  </si>
  <si>
    <t>COBRO COSTOS DE PAPELERIA SEGUN TRANSFERENCIA DEL EXTERIOR POR ORDEN DE PETROLEO BRASILEIRO S/A PETROBRAS REF.: INV. EXB-GAS-23218 LIB. 00513012007 YPFB - RECURSOS NACIONALIZACIÓN</t>
  </si>
  <si>
    <t>COBRO COSTOS DE PAPELERIA SEGUN TRANSFERENCIA DEL EXTERIOR POR ORDEN DE PETROLEO BRASILEIRO S.A.PETROBRAS. REF.: INV EXB-GAS-23218 LIB. 00513012007 YPFB - RECURSOS NACIONALIZACIÓN</t>
  </si>
  <si>
    <t>'COBRO POR´||EMISION DE CBTE. CONTABLE BS50.- REEMB. GASTOS DE COMUNICACION BS220.- ENMIENDA CARTA DE CREDITO BS220.- REF.: CARTA DE CREDITO I-2018-26 POR CUENTA DE MINISTERIO DE DEFENSA A FAVOR DE STEYR MANNLICHER GMBH LIB. 00020011103 MINISTERIO DE DEFENSA - INGRESOS VARIOS REF.: ENMIENDA LC I-2018-26</t>
  </si>
  <si>
    <t>'COBRO DE'||ÚTILES DE ESCRITORIO POR EL COMPROBANTE NRO.0938112 DE LA FECHA S/G. CORREO ELECTRÓNICO DE YPFB DE F. 23.01.2018 DEBITO DE LA LIBRETA 00513022001 YPFB  OPERACIONES, COBRO DE UTILES DE ESCRITORIO</t>
  </si>
  <si>
    <t>TRANSFERENCIA DE FONDOS AL EXTERIOR A SOLICITUD DE BOLIVIANA DE AVIACION SEGUN SOLICITUD 6462 REF: OCEAN AIR INC POR EL MANTENIMIENTO DE COMPONENTES ROTABLES, SEGUN INVOICE 44899 44898 BOA REP 32 33 LIB. 00578012002 BOA-BOLIVIANA DE AVIACION-INGRESOS</t>
  </si>
  <si>
    <t>00526012001 DEPOSITO DE EFECTIVO, DEPOSITANTE: OMAR CANAVIRI  ROJAS  -  BOLIVIA TV, CONCEPTO: DEVOLUCION DE VIATICOS, CUENTA DE DEPOSITO: CUENTA UNICA DEL TESORO</t>
  </si>
  <si>
    <t>00212082001 DEPOSITO DE EFECTIVO, DEPOSITANTE: SANTOS OSWALDO GONZALES CUSSI, CONCEPTO: DEVOLUCION DE VIATICO, CUENTA DE DEPOSITO: CUENTA UNICA DEL TESORO</t>
  </si>
  <si>
    <t>00099021001 DEPOSITO DE EFECTIVO, DEPOSITANTE: JOSE LUIS VILLCA PACO, CONCEPTO: DEVOLUCION DE PAGO DE HABERES, CUENTA DE DEPOSITO: CUENTA UNICA DEL TESORO</t>
  </si>
  <si>
    <t>00099024113 DEPOSITO DE EFECTIVO, DEPOSITANTE: SANTO TOMAS CONSTRUCCIONES CIVILES S.A., CONCEPTO: PAGO SALDO TOTAL MULTAS UNIDAD EDUCATIVA MIXTO HUANUNI, CUENTA DE DEPOSITO: CUENTA UNICA DEL TESORO</t>
  </si>
  <si>
    <t>00378012002 DEPOSITO DE EFECTIVO, DEPOSITANTE: SENATEX-MANUEL VALERIANO CAMARGO, CONCEPTO: DEVOLUCION FONDOS EN AVANCE, CUENTA DE DEPOSITO: CUENTA UNICA DEL TESORO</t>
  </si>
  <si>
    <t>00099021001 DEPOSITO DE EFECTIVO, DEPOSITANTE: EDITH OFELIA PACO MAMANI, CONCEPTO: DEVOLUCION CATEGORIA BASICA, CUENTA DE DEPOSITO: CUENTA UNICA DEL TESORO</t>
  </si>
  <si>
    <t>00526012001 DEPOSITO DE EFECTIVO, DEPOSITANTE: FORTUNATO ALIAGA AGUILAR - BOLIVIA  TV, CONCEPTO: DEVOLUCION DE PASAJE, CUENTA DE DEPOSITO: CUENTA UNICA DEL TESORO</t>
  </si>
  <si>
    <t>00132022002 DEPOSITO DE EFECTIVO, DEPOSITANTE: PAPELBOL, CONCEPTO: DEVOLUCION DE FONDOS NO UTILIZADOS POR REFRIGERIOS DEL MES DE SEPTIEMBRE C31-601, CUENTA DE DEPOSITO: CUENTA UNICA DEL TESORO</t>
  </si>
  <si>
    <t>00132022002 DEPOSITO DE EFECTIVO, DEPOSITANTE: PAPELBOL, CONCEPTO: DEVOLUCION DE FONDOS NO UTILIZADOS POR REFRIGERIOS DEL MES DE SEPTIEMBRE C31-600, CUENTA DE DEPOSITO: CUENTA UNICA DEL TESORO</t>
  </si>
  <si>
    <t>00099021001 DEPOSITO DE EFECTIVO, DEPOSITANTE: JUANA LUZ ZELADA, CONCEPTO: DEVOLUCION DEL BENEFICIO COLATERAL DE ASIGNACION AL CARGO, CUENTA DE DEPOSITO: CUENTA UNICA DEL TESORO</t>
  </si>
  <si>
    <t>00513012003 DEPOSITO DE EFECTIVO, DEPOSITANTE: CACERES CASTRO VALENTINA, CONCEPTO: DEVOLUCION DE HABERES OCTUBRE, CUENTA DE DEPOSITO: CUENTA UNICA DEL TESORO</t>
  </si>
  <si>
    <t>00526012001 DEPOSITO DE EFECTIVO, DEPOSITANTE: DAVID CORONEL M., CONCEPTO: DEVOLUCION PASAJES NRO DE LIBRETA 00526012001, CUENTA DE DEPOSITO: CUENTA UNICA DEL TESORO</t>
  </si>
  <si>
    <t>00099021001 DEPOSITO DE EFECTIVO, DEPOSITANTE: VICTOR HUGO RAMIREZ GARCIA, CONCEPTO: DEVOLUCION DE FONDOS PARA COMBUSTIBLE, CUENTA DE DEPOSITO: CUENTA UNICA DEL TESORO</t>
  </si>
  <si>
    <t>00099021001 DEPOSITO DE EFECTIVO, DEPOSITANTE: PABLO CHAVEZ LLUYTO  CI. 7083785  LP., CONCEPTO: DEVOLUCION POR PERCEPCION INDEBIDA DE BONO A CARGO, CUENTA DE DEPOSITO: CUENTA UNICA DEL TESORO</t>
  </si>
  <si>
    <t>00099021001 DEPOSITO DE EFECTIVO, DEPOSITANTE: REYNALDO OSWALDO CERRUTO VELARDE, CONCEPTO: NOTA RECUPERACION MPD-UAI N 068/2018, CUENTA DE DEPOSITO: CUENTA UNICA DEL TESORO</t>
  </si>
  <si>
    <t>00046021109 DEPOSITO DE EFECTIVO, DEPOSITANTE: ADUARDO ERNESTO HUMEREZ FLORES, CONCEPTO: DEVOLUCION DE FONDOS C 31 3980/16, CUENTA DE DEPOSITO: CUENTA UNICA DEL TESORO</t>
  </si>
  <si>
    <t>00099021001 DEPOSITO DE EFECTIVO, DEPOSITANTE: ANTONIO JESUS SORIA APAZA, CONCEPTO: DEVOLUCION DE RETROACTIVO, CUENTA DE DEPOSITO: CUENTA UNICA DEL TESORO</t>
  </si>
  <si>
    <t>00099021001 DEPOSITO DE EFECTIVO, DEPOSITANTE: CGMMB-III SANTA CRUZ, CONCEPTO: SALDO NO EJECUTADO DE TELEFONO DEL MES DE OCTUBRE, CUENTA DE DEPOSITO: CUENTA UNICA DEL TESORO</t>
  </si>
  <si>
    <t>00099021001 DEPOSITO DE EFECTIVO, DEPOSITANTE: CGMMB-III SANTA CRUZ, CONCEPTO: SALDO NO EJECUTADO DE LUZ DEL MES DE OCTUBRE, CUENTA DE DEPOSITO: CUENTA UNICA DEL TESORO</t>
  </si>
  <si>
    <t>00099021001 DEPOSITO DE EFECTIVO, DEPOSITANTE: CGMMB-III SANTA CRUZ, CONCEPTO: SALDO NO EJECUTADO DE AGUA DEL MES DE OCTUBRE, CUENTA DE DEPOSITO: CUENTA UNICA DEL TESORO</t>
  </si>
  <si>
    <t>00526012001 DEPOSITO DE EFECTIVO, DEPOSITANTE: REYNALDO CECILIO MENDOZA CHUQUIMIA - BOLIVIA TV, CONCEPTO: DEVOLUCION DE PASAJES, CUENTA DE DEPOSITO: CUENTA UNICA DEL TESORO</t>
  </si>
  <si>
    <t>00099021001 DEPOSITO DE EFECTIVO, DEPOSITANTE: LIC. MERCEDES NOZA MORENO, CONCEPTO: DEVOLUCION DE FONDOS EN AVANCE, CUENTA DE DEPOSITO: CUENTA UNICA DEL TESORO</t>
  </si>
  <si>
    <t>00099021001 DEPOSITO DE EFECTIVO, DEPOSITANTE: VICEPRESIDENCIA DEL ESTADO PLURINACIONAL, CONCEPTO: DEVOLUCION POR CONSUMO DE TELEFONIA MOVIL GESTION 2018 PREV. 127/452/611/1218, CUENTA DE DEPOSITO: CUENTA UNICA DEL TESORO</t>
  </si>
  <si>
    <t>00099021001 DEPOSITO DE EFECTIVO, DEPOSITANTE: WALDO VERASTEGUI ONTIVEROS, CONCEPTO: DOBLE PERCEPCION, CUENTA DE DEPOSITO: CUENTA UNICA DEL TESORO</t>
  </si>
  <si>
    <t>00290192001 DEP.DE CHEQ.AJENOS,RET.DE CAM.,CONCEPTO: DEP POR REPROBACION DE CURSO "POLITICA Y GESTION TRIBUTARIA"- (EGPP) DE LA GGSCZ/2018 S/G C-31 SIP,DEP.: SERVICIO DE IMPUESTOS NACIONALES</t>
  </si>
  <si>
    <t>00212022001 DEP.DE CHEQ.AJENOS,RET.DE CAM.,CONCEPTO: DEVOLUCION FONDOS INRA-SANTA CRUZ,DEP.: INRA-SANTA CRUZ , PROCEDENCIA: BANCO UNION S.A., CHEQUE: 14798, FECHA DE EMISION:31/10/2018</t>
  </si>
  <si>
    <t>00099021001 DEP.DE CHEQ.AJENOS,RET.DE CAM.,CONCEPTO: DEV. DE RECURSOS POR EXTRAVIO DE CREDENCIAL CARLOS E. DEL CASTILLO,DEP.: CAMARA DE SENADORES , PROCEDENCIA: BANCO UNION S.A., CHEQUE: 7146, FECHA DE EMISION:12/11/2018</t>
  </si>
  <si>
    <t>00099021001 DEPOSITO DE EFECTIVO, DEPOSITANTE: FABIAN AMADO TITO LUQUE, CONCEPTO: DOBLE PERCEPCION, CUENTA DE DEPOSITO: CUENTA UNICA DEL TESORO</t>
  </si>
  <si>
    <t>00099021001 DEPOSITO DE EFECTIVO, DEPOSITANTE: LUCY MARTINEZ GAMBOA, CONCEPTO: DEVOLUCION DE DINERO DEPOSITADO POR BONO A CARGO, CUENTA DE DEPOSITO: CUENTA UNICA DEL TESORO</t>
  </si>
  <si>
    <t>00526012001 DEPOSITO DE EFECTIVO, DEPOSITANTE: CARLOS ANDRES CUSI DURAN, CONCEPTO: DEVOLUCION VIATICOS BOLIVIA TV, CUENTA DE DEPOSITO: CUENTA UNICA DEL TESORO</t>
  </si>
  <si>
    <t>De: 00099024113 Transferencia en cumplimiento al DS N°0913 de 15/06/2011 y el Convenio Intergubernativo de Financiamiento UPRE-CIF-IG 003/2018, suscrito entre la UPRE y el GAM Toledo, Proyecto “Construcción Unidad Educativa Isaac Portocarrero Challavito - Toledo”, correspondiente al pago de la planilla Nº4, según la UPRE.</t>
  </si>
  <si>
    <t>De: 00099024113 Transferencia en cumplimiento al DS N°0913 de 15/06/2011 y el Convenio Intergubernativo de Financiamiento UPRE-CIF-IG 079/2017, suscrito entre la UPRE y el GAM Potosí, Proyecto “Construcción Centro de Educación Especial Juan Evo Morales Ayma I D-10”, correspondiente al pago de la planilla Nº10, según la UPRE.</t>
  </si>
  <si>
    <t>De: 00099024113 Transferencia en cumplimiento al DS N°0913 de 15/06/2011 y el Convenio Intergubernativo de Financiamiento UPRE-CIF-IG 989/2017, suscrito entre la UPRE y el GAM Atocha, Proyecto “Const. Unidad Educativa Técnico Humanístico Julio Urquieta San Vicente”, correspondiente al pago de la planilla Nº3, según la UPRE.</t>
  </si>
  <si>
    <t>De: 00099024113 Transferencia en cumplimiento al DS N°0913 de 15/06/2011 y el Convenio Intergubernativo de Financiamiento UPRE-CIF-IG 015/2017, suscrito entre la UPRE y el GAD Oruro, Proyecto “Construcción Unidad Educativa San Juan de Dios”, correspondiente al pago de la planilla Nº5 de cierre, según la UPRE.</t>
  </si>
  <si>
    <t>De: 00099024113 Transferencia en cumplimiento al DS N°0913 de 15/06/2011 y el Convenio Intergubernativo de Financiamiento UPRE-CIF-IG/419/2016, suscrito entre la UPRE y el GAM Beni, Proyecto “Construcción Unidad Educativa Técnico Humanístico 3 de Mayo D-17”, correspondiente al pago de la planilla Nº10, según la UPRE.</t>
  </si>
  <si>
    <t>NUMERO DE LIBRETA CUT: 00086014407 OPERACIÓN E75 TRANSFERENCIA DE LA CUENTA FISCAL BUN A LA CUT EN MN TRANSF.FDOS.A SOLICITUD DEL G.A.M. SAN PABLO DE HUACARETA SG.CITE:GAMSPH N.289/2018 CON ABONO CTA.3987 CUT LBRTA.00086014407</t>
  </si>
  <si>
    <t>NUMERO DE LIBRETA CUT: 00990201001 OPERACIÓN E75 TRANSFERENCIA DE LA CUENTA FISCAL BUN A LA CUT EN MN TRANSF.FDOS.A SOLICITUD DEL G.A.M. SAN PABLO DE HUACARETA SG.CITE:GAMSPH N.288/2018 CON ABONO CTA.3987 CUT LBRTA.00990201001</t>
  </si>
  <si>
    <t>COBRO COSTOS DE PAPELERIA POR REGULARIZACION DE TRANSFERENCIA DEL EXTERIOR POR ORDEN DE VICECONSULADO DEL ESTADO PLURI EN LA MATANZA-ARGENTINA REF:GESTORIA CONSULAR MES DE SEPTIEMBRE/18 LIB. 00010011102 MIN.RELACIONES EXTERIORES - GESTORIA CONSULAR LEY Nº 3108</t>
  </si>
  <si>
    <t>De: 00099024113 Transferencia en cumplimiento al DS N°0913 de 15/06/2011 y el Convenio Intergubernativo de Financiamiento UPRE-CIF-IG 078/2017, suscrito entre la UPRE y el GAM Potosí, Proyecto “Const. Centro de Educación Técnica Alternativa San Martin D-1”, correspondiente al pago de la planilla Nº8, según la UPRE.</t>
  </si>
  <si>
    <t>De: 00099024113 Transferencia en cumplimiento al DS N°0913 de 15/06/2011 y el Convenio Intergubernativo de Financiamiento UPRE-CIF-IG 969/2017, suscrito entre la UPRE y el GAM Belén de Urmiri, Proyecto “Const. Internado U.E. Juan José Pérez (Belén de Urmiri)”, correspondiente al pago de la planilla Nº1, según la UPRE.</t>
  </si>
  <si>
    <t>De: 00099024113 Transferencia en cumplimiento al DS N°0913 de 15/06/2011 y el Convenio Intergubernativo de Financiamiento UPRE-CIF-IG/425/2016, suscrito entre la UPRE y el GAM Potosí, Proyecto “Construcción Unidad Educativa Técnico Humanístico Warisata D-12”, correspondiente al pago de la planilla Nº15, según la UPRE.</t>
  </si>
  <si>
    <t>De: 00099024113 Transferencia en cumplimiento al DS N°0913 de 15/06/2011 y el Convenio Intergubernativo de Financiamiento UPRE-CIF-IG/333/2016, suscrito entre la UPRE y el GAM Omereque, Proyecto “Construcción Estadio Municipal de Omereque”, correspondiente al pago de la planilla Nº5 de cierre, según la UPRE.</t>
  </si>
  <si>
    <t>De: 00099024113 Transferencia en cumplimiento al DS N°0913 de 15/06/2011 y el Convenio Intergubernativo de Financiamiento UPRE-CIF-IG 1072/2017, suscrito entre la UPRE y el GAM Magdalena, Proyecto “Const. de Tinglado y Graderías Polifuncional U.E. Parroquial San Antonio II - Magdalena”, correspondiente al pago de la planilla Nº2 de cierre, según la UPRE.</t>
  </si>
  <si>
    <t>De: 00099024113 Transferencia en cumplimiento al DS N°0913 de 15/06/2011 y el Convenio Intergubernativo de Financiamiento UPRE-CIF-IG 1104/2017, suscrito entre la UPRE y el GAM Sorata, Proyecto “Construcción Tinglado Polifuncional y Graderías Unidad Educativa Chuchulaya - Chuchulaya”, correspondiente al pago de la planilla Nº2, según la UPRE.</t>
  </si>
  <si>
    <t>De: 00099024113 Transferencia en cumplimiento al DS N°0913 de 15/06/2011 y el Convenio Interinstitucional de Financiamiento UPRE-CIF-0220/13, suscrito entre la UPRE y el GAM El Choro, Proyecto “Construcción Coliseo Cerrado El Choro”, correspondiente al pago de la planilla Nº6 de cierre, según la UPRE.</t>
  </si>
  <si>
    <t>De: 00099024113 Transferencia en cumplimiento al DS N°0913 de 15/06/2011 y el Convenio Intergubernativo de Financiamiento UPRE-CIF-IG 337/2017, suscrito entre la UPRE y el GAM Sorata, Proyecto “Construcción Centro de Salud Millipaya”, correspondiente al pago de la planilla Nº1 de cierre, según la UPRE.</t>
  </si>
  <si>
    <t>De: 00099024113 Transferencia en cumplimiento al DS N°0913 de 15/06/2011 y el Convenio Intergubernativo de Financiamiento UPRE-CIF-IG 949/2017, suscrito entre la UPRE y el GAM Colquechaca, Proyecto “Const. Internado Estudiantil U.E. Juan José Torrez - Chacarani”, correspondiente al pago de la planilla Nº2, según la UPRE.</t>
  </si>
  <si>
    <t>De: 00099024113 Transferencia en cumplimiento al DS N°0913 de 15/06/2011 y el Convenio Intergubernativo de Financiamiento UPRE-CIF-IG 1080/2017, suscrito entre la UPRE y el GAD Beni, Proyecto “Const. Instituto Tecnológico Agroindustrial Mrcal. José Ballivian - Yucumo”, correspondiente al pago de la planilla Nº4, según la UPRE.</t>
  </si>
  <si>
    <t>De: 00099024113 Transferencia en cumplimiento al DS N°0913 de 15/06/2011 y el Convenio Intergubernativo de Financiamiento UPRE-CIF-IG 368/2017, suscrito entre la UPRE y el GAM Huarina, Proyecto “Construcción Centro de Salud Coromata Alta”, correspondiente al pago de la planilla Nº4 de cierre, según la UPRE.</t>
  </si>
  <si>
    <t>De: 00099024113 Transferencia en cumplimiento al DS N°0913 de 15/06/2011 y el Convenio Intergubernativo de Financiamiento UPRE-CIF-IG 993/2017, suscrito entre la UPRE y el GAM Colcha “K” (Villa Martín), Proyecto “Const. Unidad Educativa Eduardo Abaroa de Villa Mar - Mallcu villa mar”, correspondiente al pago de la planilla Nº5, según la UPRE.</t>
  </si>
  <si>
    <t>De: 00099024113 Transferencia en cumplimiento al DS N°0913 de 15/06/2011 y el Convenio Intergubernativo de Financiamiento UPRE-CIF-IG 196/2017, suscrito entre la UPRE y el GAM Pailón, Proyecto “Const. Mercado Municipal Pailón”, correspondiente al pago de la planilla Nº6, según la UPRE.</t>
  </si>
  <si>
    <t>De: 00099024113 Transferencia en cumplimiento al DS N°0913 de 15/06/2011 y el Convenio Intergubernativo de Financiamiento UPRE-CIF-IG 1077/2017, suscrito entre la UPRE y el GAD Beni, Proyecto “Const. U.E. La Palmera - Las Palmas”, correspondiente al pago de la planilla Nº4, según la UPRE.</t>
  </si>
  <si>
    <t>De: 00099024113 Transferencia en cumplimiento al DS N°0913 de 15/06/2011 y el Convenio Intergubernativo de Financiamiento UPRE-CIF-IG 598/2017, suscrito entre la UPRE y el GAM Villamontes, Proyecto “Construcción Puentes Vehiculares Villa Montes Calle Villa Nueva y Cochabamba”, correspondiente al pago de la planilla Nº11, según la UPRE.</t>
  </si>
  <si>
    <t>De: 00099024113 Transferencia en cumplimiento al DS N°0913 de 15/06/2011 y el Convenio Intergubernativo de Financiamiento UPRE-CIF-IG 084/2017, suscrito entre la UPRE y el GAM Tarija, Proyecto “Construcción Unidad Educ. Urb. Los Laureles de la Ciudad de Tarija”, correspondiente al pago de la planilla Nº13, según la UPRE.</t>
  </si>
  <si>
    <t>De: 00099024113 Transferencia en cumplimiento al DS N°0913 de 15/06/2011 y el Convenio Intergubernativo de Financiamiento UPRE-CIF-IG 987/2017, suscrito entre la UPRE y el GAM Uyuni, Proyecto “Const. Unidad Educativa Campero Uyuni”, correspondiente al pago de la planilla Nº4, según la UPRE.</t>
  </si>
  <si>
    <t>De: 00099024113 Transferencia en cumplimiento al DS N°0913 de 15/06/2011 y el Convenio Intergubernativo de Financiamiento UPRE-CIF-IG/486/2016, suscrito entre la UPRE y el GAM Potosí, Proyecto “Construcción Unidad Educativa Litoral”, correspondiente al pago de la planilla Nº12, según la UPRE.</t>
  </si>
  <si>
    <t>De: 00099024113 Transferencia en cumplimiento al DS N°0913 de 15/06/2011 y el Convenio Intergubernativo de Financiamiento UPRE-CIF-IG 0132/2018, suscrito entre la UPRE y el GAM Villa Tunari, Proyecto “Const. 4 Aulas U.E. Paraíso A - D 3 Villa Tunari”, correspondiente al pago de la planilla Nº2, según la UPRE.</t>
  </si>
  <si>
    <t>De: 00099024113 Transferencia en cumplimiento al DS N°0913 de 15/06/2011 y el Convenio Intergubernativo de Financiamiento UPRE-CIF-IG 865/2017, suscrito entre la UPRE y el GAM Urubicha, Proyecto “Const. U.E. Divino Niño Distrito 2 Yaguaru”, correspondiente al pago de la planilla Nº4, según la UPRE.</t>
  </si>
  <si>
    <t>De: 00099024113 Transferencia en cumplimiento al DS N°0913 de 15/06/2011 y el Convenio Intergubernativo de Financiamiento UPRE-CIF-IG 319/2017, suscrito entre la UPRE y el GAM Colquencha, Proyecto “Construcción Centro de Salud Integral Colquencha”, correspondiente al pago de la planilla Nº3, según la UPRE.</t>
  </si>
  <si>
    <t>De: 00099024113 Transferencia en cumplimiento al DS N°0913 de 15/06/2011 y el Convenio Intergubernativo de Financiamiento UPRE-CIF-IG/533/2016, suscrito entre la UPRE y el GAM Yapacaní, Proyecto “Construcción de Estadio Municipal Integración Bolivia”, correspondiente al pago de la planilla Nº17, según la UPRE.</t>
  </si>
  <si>
    <t>||REGULARIZACIÓN DE NUESTRA OPERACIÓN NRO. 0938017 DE F. 09/11/18 EN ATENCIÓN A CORREO ELECTRÓNICO DEL SERVICIO NACIONAL DE AEROFOTOGRAMETRÍA DE LA FECHA. DEBITO DE LA LIB.00244012001 LBP-SERV.NAL.DE AEROFOTOGRAMETRIA; COBRO UTILES DE ESCRITORIO.</t>
  </si>
  <si>
    <t>'TRANSFERENCIA DE FONDOS||S/G. CITE: MEFP/VTCP/DGCP/UODP-1033/2018 DE LA FECHA, DEL MIN.DE ECONOMIA Y FINANZAS PUBLICAS.(HRE-TSO-6209), PAGO BTS EXTRABURSATIL  VENCIMIENTO 13 DE NOVIEMBRE DE 2018 D.S. N° 1121 DE 11 DE ENERO DE 2012. DEBITO DE LA LIBRETA N° 00099021001 TGN-RECURSOS ORDINARIOS MN.</t>
  </si>
  <si>
    <t>'TRANSFERENCIA DE FONDOS||S/G. CITE: MEFP/VTCP/DGCP/UODP-1033/2018 DE LA FECHA, DEL MIN.DE ECONOMIA Y FINANZAS PUBLICAS.(HRE-TSO-6209), PAGO BTS EXTRABURSATIL  VENCIMIENTO 13 DE NOVIEMBRE DE 2018 D.S. N° 1121 DE 11 DE ENERO DE 2012. DEBITO DE LA LIBRETA N° 00099021001, REPOSICION UTILES DE ESCRITORIO.</t>
  </si>
  <si>
    <t>||REGULARIZACIÓN DE NUESTRA OPERACIÓN NRO. 0938016 DE F. 09/11/18 DE ACUERDO A INFORMACIÓN ADICIONAL DEL STANDARD CHARTERED BANK. DEBITO DE LA LIBRETA 00119012001 ADSIB, REPOSICION UTILES DE ESCRITORIO.</t>
  </si>
  <si>
    <t>A:00099021001 El concepto de la mencionada operación corresponde a la transferencia de capital al TGN, por el mes de octubre de 2018 del Fideicomiso Programa de Reconversión Productiva y Comercial TGN 9º.</t>
  </si>
  <si>
    <t>A:00099021001 El concepto de la mencionada operación corresponde a la transferencia de capital por el mes de Octubre/2018, de Cooperativa Sudamérica al TGN.</t>
  </si>
  <si>
    <t>00340012003 DEPOSITO DE EFECTIVO, DEPOSITANTE: SEGIP-OFICINA NACIONAL, CONCEPTO: POR DIFERENCIA DE CAMBIO DE MONEDA, POR LA EMISION DE CEDULAS DE IDENTIDAD EN LA REPUBLICA DE CUBA, CUENTA DE DEPOSITO: CUENTA UNICA DEL TESORO</t>
  </si>
  <si>
    <t>00099021001 DEPOSITO DE EFECTIVO, DEPOSITANTE: LOURDES ALIAGA ZAPATA, CONCEPTO: DOBLE PERCEPCION DEL MES DE NOVIEMBRE 2018, CUENTA DE DEPOSITO: CUENTA UNICA DEL TESORO</t>
  </si>
  <si>
    <t>00340012001 DEPOSITO DE EFECTIVO, DEPOSITANTE: SEGIP-OFICINA NACIONAL, CONCEPTO: POR LA EMISION DE CEDULAS DE IDENTIDAD, TOTAL DE 159 CEDULAS EN LA REPUBLICA DE CUBA, CUENTA DE DEPOSITO: CUENTA UNICA DEL TESORO</t>
  </si>
  <si>
    <t>00373024103 DEPOSITO DE EFECTIVO, DEPOSITANTE: RICARDO MAMANI MAMANI, CONCEPTO: FDI CIERRE  PROYECTOS VIGENTES TRANSFERIDOS POR EL FDPPIOYCC, CUENTA DE DEPOSITO: CUENTA UNICA DEL TESORO</t>
  </si>
  <si>
    <t>00155012001 DEPOSITO DE EFECTIVO, DEPOSITANTE: ROGER CASTO TERCEROS SALAZAR, CONCEPTO: DEVOLUCION DE RECURSOS, CUENTA DE DEPOSITO: CUENTA UNICA DEL TESORO</t>
  </si>
  <si>
    <t>00526012001 DEPOSITO DE EFECTIVO, DEPOSITANTE: BOLIVIA TV - ROGELIO ADOLFO ALACAMA CHOQUE, CONCEPTO: DEVOLUCION DE PASAJES, CUENTA DE DEPOSITO: CUENTA UNICA DEL TESORO</t>
  </si>
  <si>
    <t>00526012001 DEPOSITO DE EFECTIVO, DEPOSITANTE: BOLIVIA TV-GUADALUPO VELASCO, CONCEPTO: DEVOLUCION PASAJES, CUENTA DE DEPOSITO: CUENTA UNICA DEL TESORO</t>
  </si>
  <si>
    <t>00046024204 DEPOSITO DE EFECTIVO, DEPOSITANTE: MINITSERIO DE SALUD, CONCEPTO: DEVOLUCION DE FONDOS EN AVANCE (OTROS ALQUILERES), CUENTA DE DEPOSITO: CUENTA UNICA DEL TESORO</t>
  </si>
  <si>
    <t>00099021001 DEPOSITO DE EFECTIVO, DEPOSITANTE: ILSE VERONICA CASTILLO RODRIGUEZ, CONCEPTO: REVERSION AL PREVENTIVO N° 266 POR USO DE TELEFONIA MOVIL CORRESPONDIENTE AL MES DE FEBRERO DE 2018, CUENTA DE DEPOSITO: CUENTA UNICA DEL TESORO</t>
  </si>
  <si>
    <t>00099021001 DEPOSITO DE EFECTIVO, DEPOSITANTE: UNIDAD DE LIQUIDACION ECOBOL, CONCEPTO: PREVENTIVO 109/2018 DEVOLUCION DE SALDOS NO EJECUTADOS, CUENTA DE DEPOSITO: CUENTA UNICA DEL TESORO</t>
  </si>
  <si>
    <t>00099021001 DEPOSITO DE EFECTIVO, DEPOSITANTE: MIN DE COMUNICACION - YERCO CHAMBI ALANOCA, CONCEPTO: DEVOLUCION DE SALDOS NO UTILIZADOS, CUENTA DE DEPOSITO: CUENTA UNICA DEL TESORO</t>
  </si>
  <si>
    <t>00099021001 DEPOSITO DE EFECTIVO, DEPOSITANTE: JORGE ESCALERA VASQUEZ, CONCEPTO: DEVOLUCION POR DICTAMEN DE RESPONSABILIDAD CIVIL CGE/DRC-012/2018  DE CONTRALORIA GENERAL DEL ESTADO, CUENTA DE DEPOSITO: CUENTA UNICA DEL TESORO</t>
  </si>
  <si>
    <t>00099021001 DEPOSITO DE EFECTIVO, DEPOSITANTE: MARIA EUGENIA GUACHALLA VIAÑA, CONCEPTO: SALDO DE DEUDA, CUENTA DE DEPOSITO: CUENTA UNICA DEL TESORO</t>
  </si>
  <si>
    <t>00598019201 DEPOSITO DE EFECTIVO, DEPOSITANTE: MIGUEL ANGEL TOLA QUISBERT, CONCEPTO: DEVOLUCION DE RECURSOS NO EJECUTADOS  C-31 N 289-1-1, CUENTA DE DEPOSITO: CUENTA UNICA DEL TESORO</t>
  </si>
  <si>
    <t>00592012001 DEPOSITO DE EFECTIVO, DEPOSITANTE: JOSE LUIS MAMANI ESPEJO, CONCEPTO: VENTA EMSIVO PARTICULARES DEL 31 DE OCTUBRE Y DEL 01 AL 08 DE NOVIEMBRE 2018, CUENTA DE DEPOSITO: CUENTA UNICA DEL TESORO</t>
  </si>
  <si>
    <t>00592012001 DEPOSITO DE EFECTIVO, DEPOSITANTE: JOSE LUIS MAMANI ESPEJO, CONCEPTO: PAGO 3 CUOTA CHURNING 2017 DIEGO TUSCO, CUENTA DE DEPOSITO: CUENTA UNICA DEL TESORO</t>
  </si>
  <si>
    <t>00592012001 DEPOSITO DE EFECTIVO, DEPOSITANTE: JOSE LUIS MAMANI ESPEJO, CONCEPTO: EMISIVO ENTIDAD MIN DE PRESIDENCIA 2018, CUENTA DE DEPOSITO: CUENTA UNICA DEL TESORO</t>
  </si>
  <si>
    <t>00592012001 DEPOSITO DE EFECTIVO, DEPOSITANTE: JOSE LUIS MAMANI ESPEJO, CONCEPTO: EMISIVO ENTIDAD FOMADIN 2018, CUENTA DE DEPOSITO: CUENTA UNICA DEL TESORO</t>
  </si>
  <si>
    <t>00592012001 DEPOSITO DE EFECTIVO, DEPOSITANTE: JOSE LUIS MAMANI ESPEJO, CONCEPTO: VENTA RECEPTIVO BOLETOS TKT 2018, CUENTA DE DEPOSITO: CUENTA UNICA DEL TESORO</t>
  </si>
  <si>
    <t>00592012001 DEPOSITO DE EFECTIVO, DEPOSITANTE: MINISTERIO DEFENSA, CONCEPTO: GESTION 2015 (MINISTERIO DE DEFENSA) ND28767, CUENTA DE DEPOSITO: CUENTA UNICA DEL TESORO</t>
  </si>
  <si>
    <t>00592012001 DEPOSITO DE EFECTIVO, DEPOSITANTE: CODESUR, CONCEPTO: GESTION 2017 CODESUR (ND.148800), CUENTA DE DEPOSITO: CUENTA UNICA DEL TESORO</t>
  </si>
  <si>
    <t>00099021001 DEPOSITO DE EFECTIVO, DEPOSITANTE: PEDRO ESPINOZA ESPINOZA, CONCEPTO: REVERSION DE SERVICIOS BASICOS, CUENTA DE DEPOSITO: CUENTA UNICA DEL TESORO</t>
  </si>
  <si>
    <t>00099021001 DEPOSITO DE EFECTIVO, DEPOSITANTE: MIN.DE DEPORTES - LUIS OROZCO ROMERO, CONCEPTO: DEV.DE SALDOS NO EJECUTADOS 3RA VERSION COPA ESTADO PLURINACIONALSUB 18-2018, CUENTA DE DEPOSITO: CUENTA UNICA DEL TESORO</t>
  </si>
  <si>
    <t>00099021001 DEPOSITO DE EFECTIVO, DEPOSITANTE: LUCIO HUAYCHO NINA, CONCEPTO: REVERSION, CUENTA DE DEPOSITO: CUENTA UNICA DEL TESORO</t>
  </si>
  <si>
    <t>00206012001 DEPOSITO DE EFECTIVO, DEPOSITANTE: INE, CONCEPTO: DEP. POR VENTA LA PAZ FECHA 09-11-2018, CUENTA DE DEPOSITO: CUENTA UNICA DEL TESORO</t>
  </si>
  <si>
    <t>00066011102 DEPOSITO DE EFECTIVO, DEPOSITANTE: GLADYS CAVIÑA RONQUILLO, CONCEPTO: REPOSICION DE CREDENCIAL, CUENTA DE DEPOSITO: CUENTA UNICA DEL TESORO</t>
  </si>
  <si>
    <t>00086011102 DEPOSITO DE EFECTIVO, DEPOSITANTE: MINISTERIO DE MEDIO AMBIENTE Y AGUA, CONCEPTO: DEVOLUCION DE FONDOS EN AVANCE POR CONCEPTO DE COMBUSTIBLE Y LUBRICANTE PARA CONSUMO, CUENTA DE DEPOSITO: CUENTA UNICA DEL TESORO</t>
  </si>
  <si>
    <t>00099021001 DEPOSITO DE EFECTIVO, DEPOSITANTE: MINISTERIO PUBLICO, CONCEPTO: DEVOLUCION DEL SALDO DE LA FERIA INTERNACIONAL POR EL ABOG.EDDY BRAÑEZ A., CUENTA DE DEPOSITO: CUENTA UNICA DEL TESORO</t>
  </si>
  <si>
    <t>00099021001 DEPOSITO DE EFECTIVO, DEPOSITANTE: MINISTERIO PUBLICO, CONCEPTO: DEVOLUCION DE SALDO DE GASTOS DE INVESTIGACION POR EL ABOG.EMETERIO ORTEGA BALLEJOS, CUENTA DE DEPOSITO: CUENTA UNICA DEL TESORO</t>
  </si>
  <si>
    <t>00132022002 DEPOSITO DE EFECTIVO, DEPOSITANTE: RUDDY IGNACIO RIVEROS VALLEJOS, CONCEPTO: DEVOLUCION DE FONDOS NO UTILIZADOS POR REFRIGERIOS DEL MES DE OCTUBRE, CUENTA DE DEPOSITO: CUENTA UNICA DEL TESORO</t>
  </si>
  <si>
    <t>00212052001 DEP.DE CHEQ.AJENOS,RET.DE CAM.,CONCEPTO: DEVOLUCION FONDOS INRA - PANDO,DEP.: INRA - PANDO , PROCEDENCIA: BANCO UNION S.A., CHEQUE: 5831, FECHA DE EMISION:09/11/2018</t>
  </si>
  <si>
    <t>00212052001 DEP.DE CHEQ.AJENOS,RET.DE CAM.,CONCEPTO: DEVOLUCION FONDOS INRA - PANDO,DEP.: INRA - PANDO , PROCEDENCIA: BANCO UNION S.A., CHEQUE: 5830, FECHA DE EMISION:09/11/2018</t>
  </si>
  <si>
    <t>00212052001 DEP.DE CHEQ.AJENOS,RET.DE CAM.,CONCEPTO: DEVOLUCION FONDOS INRA - PANDO,DEP.: INRA - PANDO , PROCEDENCIA: BANCO UNION S.A., CHEQUE: 5829, FECHA DE EMISION:09/11/2018</t>
  </si>
  <si>
    <t>00212052001 DEP.DE CHEQ.AJENOS,RET.DE CAM.,CONCEPTO: DEVOLUCION FONDOS INRA - PANDO,DEP.: INRA - PANDO , PROCEDENCIA: BANCO UNION S.A., CHEQUE: 5828, FECHA DE EMISION:09/11/2018</t>
  </si>
  <si>
    <t>00212052001 DEP.DE CHEQ.AJENOS,RET.DE CAM.,CONCEPTO: DEVOLUCION FONDOS INRA - PANDO,DEP.: INRA - PANDO , PROCEDENCIA: BANCO UNION S.A., CHEQUE: 5827, FECHA DE EMISION:09/11/2018</t>
  </si>
  <si>
    <t>00212052001 DEP.DE CHEQ.AJENOS,RET.DE CAM.,CONCEPTO: DEVOLUCION FONDOS INRA - PANDO,DEP.: INRA - PANDO , PROCEDENCIA: BANCO UNION S.A., CHEQUE: 5826, FECHA DE EMISION:09/11/2018</t>
  </si>
  <si>
    <t>00212052001 DEP.DE CHEQ.AJENOS,RET.DE CAM.,CONCEPTO: DEVOLUCION FONDOS INRA - PANDO,DEP.: INRA - PANDO , PROCEDENCIA: BANCO UNION S.A., CHEQUE: 5825, FECHA DE EMISION:09/11/2018</t>
  </si>
  <si>
    <t>00212052001 DEP.DE CHEQ.AJENOS,RET.DE CAM.,CONCEPTO: DEVOLUCION FONDOS INRA - PANDO,DEP.: INRA - PANDO , PROCEDENCIA: BANCO UNION S.A., CHEQUE: 5824, FECHA DE EMISION:09/11/2018</t>
  </si>
  <si>
    <t>00212052001 DEP.DE CHEQ.AJENOS,RET.DE CAM.,CONCEPTO: DEVOLUCION FONDOS INRA - PANDO,DEP.: INRA - PANDO , PROCEDENCIA: BANCO UNION S.A., CHEQUE: 5823, FECHA DE EMISION:09/11/2018</t>
  </si>
  <si>
    <t>00099021001 DEP.DE CHEQ.AJENOS,RET.DE CAM.,CONCEPTO: FLORA FLORES MOLLO,DEP.: BANCO UNION SA , PROCEDENCIA: BANCO UNION S.A., CHEQUE: 160215, FECHA DE EMISION:13/11/2018</t>
  </si>
  <si>
    <t>00099021001 DEP.DE CHEQ.AJENOS,RET.DE CAM.,CONCEPTO: PAGO POR DESCUENTO MONTOS EXCEDENTES POR DOBLE PERCEPCION DE RECURSOS PUBLICOS,DEP.: CAJA NACIONAL DE SALUD , PROCEDENCIA: BANCO UNION S.A., CHEQUE: 39463, FECHA DE EMISION:13/11/2018</t>
  </si>
  <si>
    <t>00283014101 DEP.DE CHEQ.AJENOS,RET.DE CAM.,CONCEPTO: LICENCIA SIN GOCE DE HABER,DEP.: ADUANA NACIONAL , PROCEDENCIA: BANCO UNION S.A., CHEQUE: 3221, FECHA DE EMISION:08/11/2018</t>
  </si>
  <si>
    <t>00292012001 DEP.DE CHEQ.AJENOS,RET.DE CAM.,CONCEPTO: DE INCAPACIDAD TEMPORAL DEL PERSONAL VIAS BOLIVIA CORRESPONDIENTE AL MES DE AGOSTO 2018,DEP.: CAJA DE SALUD DE CAMINOS Y RA , PROCEDENCIA: BANCO UNION S.A., CHEQUE: 9880, FECHA DE EMISION:05/11/2018</t>
  </si>
  <si>
    <t>00283012001 DEP.DE CHEQ.AJENOS,RET.DE CAM.,CONCEPTO: EXTRAVIO DE CREDENCIAL,DEP.: ADUANA NACIONAL , PROCEDENCIA: BANCO UNION S.A., CHEQUE: 3205, FECHA DE EMISION:08/11/2018</t>
  </si>
  <si>
    <t>00283062001 DEP.DE CHEQ.AJENOS,RET.DE CAM.,CONCEPTO: DESCUENTO POR VIATICOS,DEP.: ADUANA NACIONAL , PROCEDENCIA: BANCO UNION S.A., CHEQUE: 3222, FECHA DE EMISION:08/11/2018</t>
  </si>
  <si>
    <t>00099021001 DEP.DE CHEQ.AJENOS,RET.DE CAM.,CONCEPTO: DEV.DE RECURSOS POR EXTRAVIO DE CREDENCIAL(ADRIANA SALVATIERRA ARRIAZA),DEP.: CAMARA DE SENADORES , PROCEDENCIA: BANCO UNION S.A., CHEQUE: 7147, FECHA DE EMISION:13/11/2018</t>
  </si>
  <si>
    <t>00099021001 DEPOSITO DE EFECTIVO, DEPOSITANTE: ROBERTO ALVARO GUZMAN DURAN SEPRET, CONCEPTO: DEVOLUCION DE VIATICOS, CUENTA DE DEPOSITO: CUENTA UNICA DEL TESORO</t>
  </si>
  <si>
    <t>00099021001 DEPOSITO DE EFECTIVO, DEPOSITANTE: ROBERTO ALVARO GUZMAN DURAN SEPRET, CONCEPTO: DEVOLUCION DE PASAJES AEREOS, CUENTA DE DEPOSITO: CUENTA UNICA DEL TESORO</t>
  </si>
  <si>
    <t>00099021001 DEPOSITO DE EFECTIVO, DEPOSITANTE: ROMERO ARTEAGA HERNAN, CONCEPTO: PREVENTIVO N 2094, CUENTA DE DEPOSITO: CUENTA UNICA DEL TESORO</t>
  </si>
  <si>
    <t>00099021001 DEPOSITO DE EFECTIVO, DEPOSITANTE: CESPEDES  SORUCO CARMIÑA, CONCEPTO: PREVENTIVO N 1891, CUENTA DE DEPOSITO: CUENTA UNICA DEL TESORO</t>
  </si>
  <si>
    <t>00099021001 DEPOSITO DE EFECTIVO, DEPOSITANTE: DAVID  FLORES  HERBAS, CONCEPTO: PREVENTIVO  N 2181, CUENTA DE DEPOSITO: CUENTA UNICA DEL TESORO</t>
  </si>
  <si>
    <t>00099021001 DEPOSITO DE EFECTIVO, DEPOSITANTE: DAVID  FLORES  HERBAS, CONCEPTO: PREVENTIVO N 2180, CUENTA DE DEPOSITO: CUENTA UNICA DEL TESORO</t>
  </si>
  <si>
    <t>00099021001 DEPOSITO DE EFECTIVO, DEPOSITANTE: CAROLA MAGDA SAAVEDRA VARGAS, CONCEPTO: DEVOLUCION POR 16 HORAS NO TRABAJADAS EN EL MES DE MARZO 2017, CUENTA DE DEPOSITO: CUENTA UNICA DEL TESORO</t>
  </si>
  <si>
    <t>A:00041014101 Débito Automático por contraparte del GAM San Andrés, correspondiente al Convenio Intergubernativo suscrito entre el Ministerio de Desarrollo Productivo y Economía Plural y el GAM San Andrés, en fecha 13 de diciembre de 2017, programa “Educación con Revolución Tecnológica”.</t>
  </si>
  <si>
    <t>De: 00099024113 Transferencia en cumplimiento al DS N°0913 de 15/06/2011 y el Convenio Intergubernativo de Financiamiento UPRE-CIF-IG 446/2017, suscrito entre la UPRE y el GAM Ayata, Proyecto “Construcción Internado U.E. Mariscal Andrés de Santa Cruz Comunidad Camata”, correspondiente al pago de la planilla Nº3 de cierre, según la UPRE.</t>
  </si>
  <si>
    <t>De: 00099024113 Transferencia en cumplimiento al DS N°0913 de 15/06/2011 y el Convenio Intergubernativo de Financiamiento UPRE-CIF-IG/554/2016, suscrito entre la UPRE y el GAD Beni, Proyecto “Construcción U.E. El Pallar y Polifuncional - Comunidad San Antonio El Pallar”, correspondiente al pago de la planilla Nº2 de cierre, según la UPRE.</t>
  </si>
  <si>
    <t>De: 00099024113 Transferencia en cumplimiento al DS N°0913 de 15/06/2011 y el Convenio Intergubernativo de Financiamiento UPRE-CIF-IG 894/2017, suscrito entre la UPRE y el GAM Mairana, Proyecto “Const. de 3 Aulas Unidad Educativa Urbano Patiño - Mairana”, correspondiente al pago de la planilla Nº1 de cierre, según la UPRE.</t>
  </si>
  <si>
    <t>De: 00099024113 Transferencia en cumplimiento al DS N°0913 de 15/06/2011 y el Convenio Intergubernativo de Financiamiento UPRE-CIF-IG 028/2018, suscrito entre la UPRE y el GAM Machacamarca, Proyecto “Const. Centro de Salud Machacamarca - Machacamarca”, correspondiente al pago de la planilla Nº4, según la UPRE.</t>
  </si>
  <si>
    <t>De: 00099024113 Transferencia en cumplimiento al DS N°0913 de 15/06/2011 y el Convenio Intergubernativo de Financiamiento UPRE-CIF-IG 1048/2017, suscrito entre la UPRE y el GAM San Andrés, Proyecto “Const. Dos Aulas U.E. 2 de Agosto - Comunidad Puente San Pablo”, correspondiente al pago de la planilla Nº2 de cierre, según la UPRE.</t>
  </si>
  <si>
    <t>De: 00099024113 Transferencia en cumplimiento al DS N°0913 de 15/06/2011 y el Convenio Intergubernativo de Financiamiento UPRE-CIF-IG 991/2017, suscrito entre la UPRE y el GAM Acasio, Proyecto “Const. Dos Aulas Tinglado Gradería U.E. Villque - C. Villque”, correspondiente al pago de la planilla Nº3 de cierre, según la UPRE.</t>
  </si>
  <si>
    <t>De: 00099024113 Transferencia en cumplimiento al DS N°0913 de 15/06/2011 y el Convenio Intergubernativo de Financiamiento UPRE-CIF-IG 820/2017, suscrito entre la UPRE y el GAM Mairana, Proyecto “Const. Tinglado y Gradería U.E. Mariscal Sucre - Mairana”, correspondiente al pago de la planilla Nº1 de cierre, según la UPRE.</t>
  </si>
  <si>
    <t>VENTA DE DIVISAS CON TRANSFERENCIA DE FONDOS A SOLICITUD DE BOLIVIANA DE AVIACION SEGUN SOLICITUD 6473 REF: AVMAX AVIATION SERVICES INC., POR COMPRA DE 5 ITEMS INVOICE ICS32558 PO4907 LIB. 00578012002 BOA-BOLIVIANA DE AVIACION-INGRESOS</t>
  </si>
  <si>
    <t>VENTA DE DIVISAS CON TRANSFERENCIA DE FONDOS A SOLICITUD DE VICEPRESIDENCIA DEL ESTADO SEGUN SOLICITUD 6479 REF: PAGO A LEONARDO GARCIA PABON POR CONSULTORIA POR PRODUCTO ESTUDIO INTRODUCTORIO PARA LA OBRA NRO 91 DE LA BIBLIOTECA DEL BICENTENARIO DE BOLIVIA YANACUNA DE JESUS LARA SEGUN CONTRATO INFO LIB. 00099021001 TGN-RECURSOS ORDINARIOS (3987)</t>
  </si>
  <si>
    <t>VENTA DE DIVISAS CON TRANSFERENCIA DE FONDOS A SOLICITUD DE BOLIVIANA DE AVIACION SEGUN SOLICITUD 6478 REF: PAL SUPPORT Y SERVICES CORP, POR COMPRA DE 4 ITEMS PARA AERONAVES INVOICE 3062 PO4909 LIB. 00578012002 BOA-BOLIVIANA DE AVIACION-INGRESOS</t>
  </si>
  <si>
    <t>VENTA DE DIVISAS CON TRANSFERENCIA DE FONDOS A SOLICITUD DE BOLIVIANA DE AVIACION SEGUN SOLICITUD 6476 REF: AIRMAURIN POR COMPRA DE 1 ITEM PARA AERONAVE INVOICE 7245 PO4911 LIB. 00578012002 BOA-BOLIVIANA DE AVIACION-INGRESOS</t>
  </si>
  <si>
    <t>TRANSFERENCIA DE FONDOS AL EXTERIOR A SOLICITUD DE BOLIVIANA DE AVIACION SEGUN SOLICITUD 6475 REF: GLOBAL ENGINE MAINTENANCE PAGO DEL 50 PORCIENTO REPARACION TOP CASE EN MOTOR SEGUN INVOICE 12746 LIB. 00578012002 BOA-BOLIVIANA DE AVIACION-INGRESOS</t>
  </si>
  <si>
    <t>VENTA DE DIVISAS CON TRANSFERENCIA DE FONDOS A SOLICITUD DE BOLIVIANA DE AVIACION SEGUN SOLICITUD 6477 REF: AIRCRAFT TRADING POR COMPRA 2 ITEMS INVOICE I1022001742 PO4910 LIB. 00578012002 BOA-BOLIVIANA DE AVIACION-INGRESOS</t>
  </si>
  <si>
    <t>VENTA DE DIVISAS CON TRANSFERENCIA DE FONDOS A SOLICITUD DE BOLIVIA TV SEGUN SOLICITUD 6484 REF: LEKNES ENTERPRISE, S.L. SERVICIO DE UNA UNIDAD MOVIL PARA PRODUCCION EN VIVO DESDE LA CORTE INTERNACIONAL DE JUSTICIA DE LA HAYA HOLANDA. SEGUN ORDEN DE SERVICIO 009/2018, INFORME CITE: CONTABILIDAD 835/ LIB. 00526012001 BOLIVIA TV - RECAUDACIONES</t>
  </si>
  <si>
    <t>VENTA DE DIVISAS CON TRANSFERENCIA DE FONDOS A SOLICITUD DE MINISTERIO DE RELACIONES EXTERIORES SEGUN SOLICITUD 6482 REF: 3CER ENVIO RECURSOS DEL VCEI A FAVOR DE LA EMBAJADA EN CHINA PARA PAGO DE ALQUILER DE STAND PARA LA PARTICIPACION EN LA EXPOSICION INTERNACIONAL DE IMPORTACION DE CHINA CIIE DEL LIB. 00099021001 TGN-RECURSOS ORDINARIOS (3987)</t>
  </si>
  <si>
    <t>VENTA DE DIVISAS CON TRANSFERENCIA DE FONDOS A SOLICITUD DE MINISTERIO DE RELACIONES EXTERIORES SEGUN SOLICITUD 6481 REF: REMISION DE PENDIENTES DE ENVIO CORRESPONDIENTE AL 4TO TRIMESTRE DE GASTOS DE FUNCIONAMIETO DE EMIPAS WASHINGTON SEGUN INFORME 101 Y DETALLE. LIB. 00099021001 TGN-RECURSOS ORDINARIOS (3987)</t>
  </si>
  <si>
    <t>VENTA DE DIVISAS CON TRANSFERENCIA DE FONDOS A SOLICITUD DE MINISTERIO DE DESARROLLO RURAL Y TIERRAS SEGUN SOLICITUD 6485 REF: PROCESO DE PAGO POR LA COMPRA DE FEREMONAS PARA LAS REDES DE VIGILANCIA FITOSANITARIA IMPLEMENTADA POR EL SENASAG SEGUN FACTURA NRO 10240 LIB. 00047081101 LBP-SENASAG-RECURSOS PROPIOS (4125-03L384-2015005142322)</t>
  </si>
  <si>
    <t>TRANSFERENCIA DE FONDOS AL EXTERIOR A SOLICITUD DE BOLIVIANA DE AVIACION SEGUN SOLICITUD 6474 REF: QUANTUM GLOBAL POR LA COMPRA DE ITEMS Y MANTENIMIENTO DE COMPONENTES ROTABLES SEGUN INVOICE 5130 5253 5226 5223 5208 LIB. 00578012002 BOA-BOLIVIANA DE AVIACION-INGRESOS</t>
  </si>
  <si>
    <t>VENTA DE DIVISAS CON TRANSFERENCIA DE FONDOS A SOLICITUD DE BOLIVIANA DE AVIACION SEGUN SOLICITUD 6483 REF: CARIBE AV. USA. POR COMPRA DE INTEGRATED DRIVE GENERATOR INVOICE S01431 LIB. 00578012002 BOA-BOLIVIANA DE AVIACION-INGRESOS</t>
  </si>
  <si>
    <t>NUMERO DE LIBRETA CUT: 00513012007 OPERACIÓN E18 TRANSFERENCIA DEL SISTEMA FINANCIERO POR CUENTA DE TERCEROS A LA CUT COMISION AVISO ENMIENDA SBLC 241829 14 01328 A SOLICITUD DE TOTAL E Y P BOLIVIE CITE 2018 GFA 456</t>
  </si>
  <si>
    <t>VENTA DE DIVISAS A SOLICITUD DE YACIMIENTOS PETROLIFEROS FISCALES BOLIVIANOS SEGUN SOLICITUD 6514 REF: PAGO A SHELL BOLIVIA CORPORATION POR RETRIBUCIONES AL TITULAR MERCADO INTERNO CORRESPONDIENTE AL MES DE JULIO DE 2018 LIB. 00513012007 YPFB - RECURSOS NACIONALIZACIÓN</t>
  </si>
  <si>
    <t>VENTA DE DIVISAS A SOLICITUD DE YACIMIENTOS PETROLIFEROS FISCALES BOLIVIANOS SEGUN SOLICITUD 6511 REF: PAGO A PLUSPETROL BOLIVIA POR RETRIBUCIONES AL TITULAR MERCADO INTERNO CORRESPONDIENTE AL MES DE JULIO DE 2018 LIB. 00513012007 YPFB - RECURSOS NACIONALIZACIÓN</t>
  </si>
  <si>
    <t>VENTA DE DIVISAS A SOLICITUD DE YACIMIENTOS PETROLIFEROS FISCALES BOLIVIANOS SEGUN SOLICITUD 6510 REF: PAGO A PLUSPETROL BOLIVIA POR RETRIBUCIONES AL TITULAR MERCADO INTERNO CORRESPONDIENTE AL MES DE JULIO DE 2018 LIB. 00513012007 YPFB - RECURSOS NACIONALIZACIÓN</t>
  </si>
  <si>
    <t>'COBRO DE'||UTILES DE ESCRITORIO POR EL COMPROBANTE CONTABLE NRO. 0938443 DE LA FECHA, SEGÚN CORREO ELECTRÓNICO DE YPFB DE F. 23/01/2018. DEBITO DE LA LIBRETA 00513022001 YPFB  OPERACIONES.</t>
  </si>
  <si>
    <t>NUMERO DE LIBRETA CUT: 00099021001 OPERACIÓN E18 TRANSFERENCIA DEL SISTEMA FINANCIERO POR CUENTA DE TERCEROS A LA CUT TRANSFERENCIA A SOLICITUD DEL MINISTERIO DE SALUD PROGRAMA BONO JUANA AZURDUY SEGUN NOTA CITE: MS/BJA/CE/511/2018</t>
  </si>
  <si>
    <t>VENTA DE DIVISAS CON TRANSFERENCIA DE FONDOS A SOLICITUD DE MINISTERIO DE RELACIONES EXTERIORES SEGUN SOLICITUD 6521 REF: REMISION DE RECURSOS PARA REPATRIACION DE RESTOS MORTALES A FAVOR DE LOS CONSUALDOS EN CACERES EPITACIOLANDIA MURCIA MADRID MILAN SANTIAGO ANTOFAGASTA SEGUN NOTA UPC 551 DE LA DI LIB. 00099021001 TGN-RECURSOS ORDINARIOS (3987)</t>
  </si>
  <si>
    <t>||PAGO PRÉSTAMO 1020/SF-BO VCTO. 13-11-2018 POR CUENTA DEL BANCO DE DESARROLLO PRODUCTIVO SEGUN COD. LIQ. 011496 DE FECHA 07-11-2018, VALOR 13-11-2018 CAPITAL BS 1.346.605,83 INTERESES BS 556.646,27 LIBRETA 00099021001 TGN-RECURSOS ORDINARIOS-3987 - ALIVIO MDRI</t>
  </si>
  <si>
    <t>VENTA DE DIVISAS CON TRANSFERENCIA DE FONDOS A SOLICITUD DE EMPRESA PUBLICA DE TRANSPORTE AEREO MILITAR SEGUN SOLICITUD 6523 REF: PAGO A LA EMPRESA LATREP VIA BCB POR CONTRATACION DE SERVICIO DE UN FORWARDER AGENTE DE CARGA EN MIAMI USA PARA LA RECEPCION Y ENVIO DE LOS TRENES PARA AERONAVE DE EPTAM LIB. 00596012001 EP-TAM GESTION ADMINISTRATIVA</t>
  </si>
  <si>
    <t>||AMPLIACION DE VALIDEZ 0,15% S/USD360.379.-POR 73 DIAS,REEMB.GSTS.COMUNICACION BS220.-Y EMISION COMP.CONTABLE BS50.-,S/G NOTA SEDEM/GG/EV/2018-0204,09/11/18 REF.:I-2017-019 P/C ENVIBOL A/F BOTERO S.P.A. LIB.00132079201 SEDEM-PLANTA ENVASES DE VIDRIO CHUQ.MUN.ZUDAÑEZ REF.:COMIS.AMPL.VAL.LC I-2017-019</t>
  </si>
  <si>
    <t>VENTA DE DIVISAS CON TRANSFERENCIA DE FONDOS A SOLICITUD DE MINISTERIO DE RELACIONES EXTERIORES SEGUN SOLICITUD 6520 REF: REMISION DE GASTOS DE FUNCIONAMIENTO CORRESPONDIENTE A LOS MESES DE NOVIEMBRE Y DICIEMBRE DE LA EMBAJADA DE BOLIVIA EN ESTADOS UNIDOS SEGUN NOTA EB US 111 UY NOTA INTERNA 357 DEL LIB. 00099021001 TGN-RECURSOS ORDINARIOS (3987)</t>
  </si>
  <si>
    <t>VENTA DE DIVISAS CON TRANSFERENCIA DE FONDOS A SOLICITUD DE MINISTERIO DE RELACIONES EXTERIORES SEGUN SOLICITUD 6518 REF: PAGO DE HABERES Y COSTO DE VIDA AL PERSONAL DEL SERVICIO DIPLOMATICO CONSULAR Y AGREGADOS COMERCIALES AUXILIARES II CORRESPONDIENTE AL MES DE OCTUBRE 2018 SEGUN PLANILLA DE RRHH LIB. 00099021001 TGN-RECURSOS ORDINARIOS (3987)</t>
  </si>
  <si>
    <t>VENTA DE DIVISAS CON TRANSFERENCIA DE FONDOS A SOLICITUD DE MINISTERIO DE RELACIONES EXTERIORES SEGUN SOLICITUD 6522 REF: PAGO DE HABERES Y COSTO DE VIDA AL PERSONAL DE EMIPAS MADRID CORRESPONDIENTE AL MES DE OCTUBRE 2018 SEGUN PLANILLA DE RRHH N 101803. LIB. 00099021001 TGN-RECURSOS ORDINARIOS (3987)</t>
  </si>
  <si>
    <t>VENTA DE DIVISAS CON TRANSFERENCIA DE FONDOS A SOLICITUD DE BOLIVIANA DE AVIACION SEGUN SOLICITUD 6486 REF: MEXICANA MRO SERVICES 50 POR CIENTO DEL SERVICIO C CHECK, SEGUN INVOICE 5189 LIB. 00578012002 BOA-BOLIVIANA DE AVIACION-INGRESOS</t>
  </si>
  <si>
    <t>TRANSFERENCIA DE FONDOS AL EXTERIOR A SOLICITUD DE BOLIVIANA DE AVIACION SEGUN SOLICITUD 6487 REF: SKY TECHNICS AVIATION SALES INC POR LA COMPRA DE ITEMS PARA LA REPOSICION DE STOCK Y EL MANTENIMIENTO DE COMPONENTES ROTABLES, SEGUN INVOICE 1910 1964 1953 Y BOA REP 49 51 PO 5087 LIB. 00578012002 BOA-BOLIVIANA DE AVIACION-INGRESOS</t>
  </si>
  <si>
    <t>TRANSFERENCIA DE FONDOS AL EXTERIOR A SOLICITUD DE BOLIVIANA DE AVIACION SEGUN SOLICITUD 6488 REF: AEROSPACE CONNECTIONS INC POR LA COMPRA DE MOBIL JET OIL, SEGUN INVOICE 37306 PO 5026 LIB. 00578012002 BOA-BOLIVIANA DE AVIACION-INGRESOS</t>
  </si>
  <si>
    <t>TRANSFERENCIA DE FONDOS AL EXTERIOR A SOLICITUD DE BOLIVIANA DE AVIACION SEGUN SOLICITUD 6489 REF: OCEAN AIR INC POR EL MANTENIMIENTO DE COMPONENTES ROTABLES SEGUN INVOICE 45000 BOA REP 031/18 LIB. 00578012002 BOA-BOLIVIANA DE AVIACION-INGRESOS</t>
  </si>
  <si>
    <t>VENTA DE DIVISAS CON TRANSFERENCIA DE FONDOS A SOLICITUD DE MINISTERIO DE LA PRESIDENCIA SEGUN SOLICITUD 6493 REF: DIVISAS USD 18,430.50 PAGO A ROYAL FBO SERVICE S.A POR SERVICIOS PRESTADOS A AERONAVE FAB 001 VIAJE OFICIAL DE S.E. A ROMA ITALIA EL 27 JUNIO 2018, SEGUN INVOICE 17053035, PAGO A BBVA LIB. 00099021001 TGN-RECURSOS ORDINARIOS (3987)</t>
  </si>
  <si>
    <t>VENTA DE DIVISAS CON TRANSFERENCIA DE FONDOS A SOLICITUD DE MINISTERIO DE LA PRESIDENCIA SEGUN SOLICITUD 6492 REF: DIVISAS USD 3,330.55 PAGO A DASSAULT FALCON JET POR ADQUISICION REPUESTOS, HERRAMIENTA PARA AERONAVE FAB 002, MAS COSTOS DE ENVIO, PAGO BANK OF AMERICA, CUENTA 381023401350. LIB. 00099021001 TGN-RECURSOS ORDINARIOS (3987)</t>
  </si>
  <si>
    <t>||VENTA DE DIVISAS S/G NOTAS DGAA-UF-STCP.NO.1313/18,18/10/18;DGAA-UF-STCP.NO.1348/18,31/10/18 Y AUT.VTA.DIV.MEFP.DE 09/11/18 REF.:EMIS.L/C I-2018-27,COMISION EMISION L/C 0,15% S/USD89.655,17.-POR 160 DIAS,REEMB.GSTS.COMUNICACION BS220.-Y EMISION COMP.CONTABLE BS50.- LIB.00020011103 MINISTERIO DE DEFENSA-INGRESOS VARIOS REF.:COMISIONES EMISION LC I-2018-27</t>
  </si>
  <si>
    <t>||COBRO REEMBOLSO GASTOS DE COMUNICACIÓN REF.: PRÉSTAMO 1020/SF-BO VCTO. 13-11-2018 DEL BANCO DE DESARROLLO PRODUCTIVO POR CUENTA DEL TGN LIBRETA 00099021001 TGN-RECURSOS ORDINARIOS-3987 REF.: COMISIONES BANCARIAS</t>
  </si>
  <si>
    <t>||AMPLIACION DE VALIDEZ 0,15% S/USD197.934.-POR 78 DIAS,REEMB.GSTS.COMUNICACION BS220.-Y EMISION COMP.CONTABLE BS50.-,S/G NOTA SEDEM/GG/EV/2018-0205,09/11/18 REF.:I-2016-037 P/C ENVIBOL A/F EIRICH INDUSTRIAL LTDA. LIB.00132079201 SEDEM-PLANTA ENVASES DE VIDRIO CHUQ.MUN.ZUDAÑEZ REF.:COMIS.AMPL.VAL.LC I-2016-037</t>
  </si>
  <si>
    <t>VENTA DE DIVISAS CON TRANSFERENCIA DE FONDOS A SOLICITUD DE MINISTERIO DE RELACIONES EXTERIORES SEGUN SOLICITUD 6516 REF: PAGO DE HABERES Y COSTO DE VIDA DEL SERVICIO DIPLOMATICO CON DISCAPACIDAD CORRESPONDIENTE AL MES DE OCTUBRE 2018 SEGUN PLANILLA DE RRHH N 101807. LIB. 00099021001 TGN-RECURSOS ORDINARIOS (3987)</t>
  </si>
  <si>
    <t>TRANSFERENCIA DEL EXTERIOR SEGUN SWIFT 16312 DE FECHA 13/11/2018 ORDENANTE: CONSULADO DE BOLIVIA EN CALAMA CHILE LIB. 00340012005 SEGIP - RECAUDACION EXTERIOR - CEDULAS DE IDENTIDAD</t>
  </si>
  <si>
    <t>NUMERO DE LIBRETA CUT: 00099021001 OPERACIÓN E18 TRANSFERENCIA DEL SISTEMA FINANCIERO POR CUENTA DE TERCEROS A LA CUT DEVOLUCION AL TGN POR PAGO EN DEMASIA CC</t>
  </si>
  <si>
    <t>NÚMERO DE LIBRETA CUT: 99031009.00 OPERACIÓN T01 TRANSFERENCIA DE FONDOS A LA CUT - TESORO DIRECTO DE BANCO UNION S.A. A CUENTA UNICA DEL TESORO CON NUMERO DE SOLICITUD = 3243968 Y NUMERO CORRELATIVO = 91320013112018567 TRANSFERENCIA POR OPERACIONES DE VENTA BONOS BTX</t>
  </si>
  <si>
    <t>VENTA DE DIVISAS CON TRANSFERENCIA DE FONDOS A SOLICITUD DE MINISTERIO DE LA PRESIDENCIA SEGUN SOLICITUD 6491 REF: DIVISAS USD 6,995.00 PAGO A HOONEYWELL INTERNATIONAL RENOVACION SUSCRIPCION ANUAL SERVICIO GODIRECT PARA AERONAVE FAB 002, SEGUN INVOICE 49A51840, PAGO JPMORGAN BANK, CUENTA 658554399. LIB. 00099021001 TGN-RECURSOS ORDINARIOS (3987)</t>
  </si>
  <si>
    <t>VENTA DE DIVISAS CON TRANSFERENCIA DE FONDOS A SOLICITUD DE MINISTERIO DE LA PRESIDENCIA SEGUN SOLICITUD 6490 REF: DIVISAS USD 667.52 PAGO A SATCOM DIRECT POR SERVICIO TELEFONIA E INTERNET SATELITAL SEPTIEMBRE PARA AERONAVE FAB 001, SEGUN INVOICE 2834393, PAGO A WELLS FARGO BANK, CUENTA 200005502524 LIB. 00099021001 TGN-RECURSOS ORDINARIOS (3987)</t>
  </si>
  <si>
    <t>TRANSFERENCIA DE FONDOS AL EXTERIOR A SOLICITUD DE BOLIVIANA DE AVIACION SEGUN SOLICITUD 6494 REF: PAL SUPPORT SERVICES CORP POR LA COMPRA DE ITEMS PARA LA REPOSICION DE STOCK DE ALMACENES SEGUN INVOICE 3005 2980 3019 3021 PO 5022 4893 5050 3021 2979 PO 5022 4893 5050 4920 5057 LIB. 00578012002 BOA-BOLIVIANA DE AVIACION-INGRESOS</t>
  </si>
  <si>
    <t>VENTA DE DIVISAS CON TRANSFERENCIA DE FONDOS A SOLICITUD DE VICEPRESIDENCIA DEL ESTADO SEGUN SOLICITUD 6439 REF: PAGO A CHRIS EVA MARELLIE HENLING POR LA ADQUISICION DE LOS DERECHOS DE USO DE UNA FOTOGRAFIA PARA LA PORTADA DEL LIBRO SI ME PERMITEN HABLAR TESTIMONIO DE DOMITILA UNA MUJER DE LAS MINAS LIB. 00099021001 TGN-RECURSOS ORDINARIOS (3987) POR DIFERENCIAL CAMBIARIO</t>
  </si>
  <si>
    <t>COBRO COSTOS DE PAPELERIA POR REGULARIZACION DE TRANSFERENCIA DEL EXTERIOR POR ORDEN DE EMBAJADA DE BOLIVIA QUITO-ECUADOR REF:GESTORIA CONSULAR OCTUBRE/18 LIB. 00010011102 MIN.RELACIONES EXTERIORES - GESTORIA CONSULAR LEY Nº 3108</t>
  </si>
  <si>
    <t>COBRO COSTOS DE PAPELERIA SEGUN TRANSFERENCIA DEL EXTERIOR POR ORDEN DE CONSULADO DE BOLIVIA EN MADRID REF.: RECAUDACIONES GESTORIA CONSULAR OCTUBRE LIB. 00010011102 MIN.RELACIONES EXTERIORES - GESTORIA CONSULAR LEY Nº 3108</t>
  </si>
  <si>
    <t>COBRO COSTOS DE PAPELERIA SEGUN TRANSFERENCIA DEL EXTERIOR POR ORDEN DE CONSULADO DE BOLIVIA EN CALAMA CHILE LIB. 00340012003 RECAUDACION EXTRANJERIA - C.I. -L.C.</t>
  </si>
  <si>
    <t>VENTA DE DIVISAS CON TRANSFERENCIA DE FONDOS A SOLICITUD DE VICEPRESIDENCIA DEL ESTADO SEGUN SOLICITUD 6439 REF: PAGO A CHRIS EVA MARELLIE HENLING POR LA ADQUISICION DE LOS DERECHOS DE USO DE UNA FOTOGRAFIA PARA LA PORTADA DEL LIBRO SI ME PERMITEN HABLAR TESTIMONIO DE DOMITILA UNA MUJER DE LAS MINAS LIB. 00099021001 TGN-RECURSOS ORDINARIOS (3987)</t>
  </si>
  <si>
    <t>VENTA DE DIVISAS CON TRANSFERENCIA DE FONDOS A SOLICITUD DE MINISTERIO DE EDUCACION SEGUN SOLICITUD 6448 REF: TRANSFER OF RESOURCES FOR UNIVERSITY OF GLASGOW (LUIS ADOLFO SALINAS SAN MARTIN) EQUIVALENTES 25.069,10 USD LIB. 00099021001 TGN-RECURSOS ORDINARIOS (3987) POR DIFERENCIAL CAMBIARIO</t>
  </si>
  <si>
    <t>'TRANSFERENCIA DE FONDOS DE DPTOS.DE ENCAJE LEGAL DEL SISTEMA FINANCIERO A DPTOS.CTES.DEL SECTOR PUBLICO S/G CITE' COMEX-270/2018||DE LA FECHA.(HRE-TSO-2018-6222),EJECUCION GTIA. N°01412 P/CTA.EMP.CONSTRUC.Y CONSULT. VILLABARBA S.R.L. EN FAVOR DE LA ADM.BOL.DE CARRETERAS. ABONO A LA LIBRETA N° 00291012009 ABC-OTROS RECURSOS ESPECIFICOS-TGN; BUN.</t>
  </si>
  <si>
    <t>COBRO COSTOS DE PAPELERIA SEGUN TRANSFERENCIA DEL EXTERIOR POR ORDEN DE VICECONSULADO DEL ESTADO PLURINACIONAL DE BOLIVIA MATANZA-ARGENTINA REF:GESTORIA CONSULAR OCTUBRE 2018 LIB. 00010011102 MIN.RELACIONES EXTERIORES - GESTORIA CONSULAR LEY Nº 3108</t>
  </si>
  <si>
    <t>COBRO COSTOS DE PAPELERIA SEGUN TRANSFERENCIA DEL EXTERIOR POR ORDEN DE GAS TOTAL S.A. REF:ANTICIPO MES DE NOVIEMBRE LIB. 00513062001 YPFB-OPERACIONES PLANTA DE SEPARACION DE LIQUIDOS RIO GRANDE</t>
  </si>
  <si>
    <t>'COBRO DE'||UTILES POR LOS COMPROBANTES CONTABLES NROS. 0938504 Y 0938506 DE LA FECHA, SEGÚN CORREO ELECTRÓNICO DE YPFB DE F. 23/01/2018. DEBITO DE LA LIBRETA 00513022001 YPFB  OPERACIONES.</t>
  </si>
  <si>
    <t>||TRANSFERENCIA DE FONDOS S/G. MENSAJES SWIFT NROS. 16351 Y 16332 DE LA FECHA. (SECTOR PÚBLICO - SERVICIOS). DEBITO DE LA LIBRETA 00119012001 ADSIB, REPOSICION UTILES DE ESCRITORIO.</t>
  </si>
  <si>
    <t>||TRANSFERENCIA DE FONDOS S/G. MENSAJES SWIFT NROS. 16352 Y 16333 DE LA FECHA. (SECTOR PÚBLICO - SOBREVUELOS). DEBITO DE LA LIBRETA 00117012001 DGAC, REPOSICION UTILES DE ESCRITORIO.</t>
  </si>
  <si>
    <t>||TRANSFERENCIA DE FONDOS S/G. MENSAJES SWIFT NROS. 16353 Y 16334 DE LA FECHA. (SECTOR PÚBLICO - SERVICIOS). DEBITO DE LA LIBRETA 00119012001 ADSIB, REPOSICION UTILES DE ESCRITORIO.</t>
  </si>
  <si>
    <t>'TRANSFERENCIA DE FONDOS||S/G. NOTA CITE MEFP/VTCP/DGCP/UF-666/2018 DE LA FECHA, DEL MIN.DE ECONOMIA Y FINANZAS PUBLICAS(HRE-TSO-2018-6219), RECURSOS FIDEICOMISO "ACCESOS SEGUROS PARA VIVIR BIEN", CONSTITUIDO POR EL FONDO NACIONAL DE DESARROLLO REGIONAL. DEBITO DE LA LIBRETA N° 00099021001, REPOSICION UTILES DE ESCRITORIO.</t>
  </si>
  <si>
    <t>'TRANSFERENCIA DE FONDOS||S/G. NOTA CITE MEFP/VTCP/DGCP/UF-666/2018 DE LA FECHA, DEL MIN.DE ECONOMIA Y FINANZAS PUBLICAS(HRE-TSO-2018-6219), RECURSOS FIDEICOMISO "ACCESOS SEGUROS PARA VIVIR BIEN", CONSTITUIDO POR EL FONDO NACIONAL DE DESARROLLO REGIONAL. DEBITO DE LA LIBRETA N° 00099021001 TGN-RECURSOS ORDINARIOS MN.</t>
  </si>
  <si>
    <t>PAGO A EXIMBANK CHINA POPUL PRÉSTAMO GCL 2017 (02) 607 VCTO. 15-11-2018 POR CUENTA DE TGN , NTI. 011548 VALOR 13-11-2018 COMISIONES RMY 1.750.000,00 LIBRETA Nro 00099021001 RECURSOS ORDINARIOS</t>
  </si>
  <si>
    <t>COBRO COSTOS DE PAPELERIA SEGUN TRANSFERENCIA DEL EXTERIOR POR ORDEN DE CONSULADO GENERAL DE BOLIVIA EN BUENOS AIRES ARGENTINA LIB. 00010011102 MIN.RELACIONES EXTERIORES - GESTORIA CONSULAR LEY Nº 3108</t>
  </si>
  <si>
    <t>VENTA DE DIVISAS CON TRANSFERENCIA DE FONDOS A SOLICITUD DE MINISTERIO DE EDUCACION SEGUN SOLICITUD 6448 REF: TRANSFER OF RESOURCES FOR UNIVERSITY OF GLASGOW (LUIS ADOLFO SALINAS SAN MARTIN) EQUIVALENTES 25.069,10 USD LIB. 00099021001 TGN-RECURSOS ORDINARIOS (3987)</t>
  </si>
  <si>
    <t>00292012001 DEPOSITO DE EFECTIVO, DEPOSITANTE: EBER MAMANI, CONCEPTO: CONVENIO ENTRE VIAS BOLIVIA Y FEDERACIO 1RO DE MAYO, CUENTA DE DEPOSITO: CUENTA UNICA DEL TESORO</t>
  </si>
  <si>
    <t>00099021001 DEPOSITO DE EFECTIVO, DEPOSITANTE: VLADIMIR AMERICO LIMACHI SUCA, CONCEPTO: DEVOLUCION DEL BENEFIO COLECTADO DE ASIGNACION AL CARGO, CUENTA DE DEPOSITO: CUENTA UNICA DEL TESORO</t>
  </si>
  <si>
    <t>00047081101 DEPOSITO DE EFECTIVO, DEPOSITANTE: DOUGLAS ENRIQUE KOHLER CUELLAR, CONCEPTO: DEVOLUCION POR PASAJES, CUENTA DE DEPOSITO: CUENTA UNICA DEL TESORO</t>
  </si>
  <si>
    <t>00526012001 DEPOSITO DE EFECTIVO, DEPOSITANTE: HELMUT ALEJANDRO ESTIVARIZ URIONA, CONCEPTO: DEVOLUCION DE VIATICOS, CUENTA DE DEPOSITO: CUENTA UNICA DEL TESORO</t>
  </si>
  <si>
    <t>00293042001 DEPOSITO DE EFECTIVO, DEPOSITANTE: CASA NACIONAL DE MONEDA, CONCEPTO: DEVOLUCION COTAP, PAGO EN EXCESO, CUENTA DE DEPOSITO: CUENTA UNICA DEL TESORO</t>
  </si>
  <si>
    <t>00099021001 DEPOSITO DE EFECTIVO, DEPOSITANTE: JOSE CECILIO CHOQUE AJHUACHO, CONCEPTO: DEVOLUCION DE RECURSOS ECONOMICOS DEL ESTADO POR PERCEPCION INDEBIDA, CUENTA DE DEPOSITO: CUENTA UNICA DEL TESORO</t>
  </si>
  <si>
    <t>00591012003 DEPOSITO DE EFECTIVO, DEPOSITANTE: ELSA RAMOS MAMANI, CONCEPTO: DEPÓSITO FONDOS EN AVANCE, CUENTA DE DEPOSITO: CUENTA UNICA DEL TESORO</t>
  </si>
  <si>
    <t>00099021001 DEPOSITO DE EFECTIVO, DEPOSITANTE: ADOLFO  KANTUTA  VELASQUEZ, CONCEPTO: DEVOLUCION DE RETROACTIVO, CUENTA DE DEPOSITO: CUENTA UNICA DEL TESORO</t>
  </si>
  <si>
    <t>00099021001 DEPOSITO DE EFECTIVO, DEPOSITANTE: VICENTE MONTECINOS DIAZ, CONCEPTO: DEVOLUCION SOBRANTE PASAJE TERRESTRE, CUENTA DE DEPOSITO: CUENTA UNICA DEL TESORO</t>
  </si>
  <si>
    <t>00099021001 DEPOSITO DE EFECTIVO, DEPOSITANTE: VICENTE MONTECINOS DIAZ, CONCEPTO: DEVOLUCION GASTOS TRANSPORTE TERRESTRE TRANSPORTE INTERNO ESTIPENDIO Y GASOLINA, CUENTA DE DEPOSITO: CUENTA UNICA DEL TESORO</t>
  </si>
  <si>
    <t>00132012005 DEPOSITO DE EFECTIVO, DEPOSITANTE: WILDER ALEJANDRO MACHICADO ARUQUIPA, CONCEPTO: RECURSOS POR OTROS INGRESOS, CUENTA DE DEPOSITO: CUENTA UNICA DEL TESORO</t>
  </si>
  <si>
    <t>00099021001 DEPOSITO DE EFECTIVO, DEPOSITANTE: MINISTERIO DE EDUCACION, CONCEPTO: DEVOLUCION, CUENTA DE DEPOSITO: CUENTA UNICA DEL TESORO</t>
  </si>
  <si>
    <t>00099021001 DEPOSITO DE EFECTIVO, DEPOSITANTE: SANTOS SAMUEL ALANOCA SEA, CONCEPTO: DEVOLUCION DE BONO AL CARGO, CUENTA DE DEPOSITO: CUENTA UNICA DEL TESORO</t>
  </si>
  <si>
    <t>00047297001 DEPOSITO DE EFECTIVO, DEPOSITANTE: VICENTE PARRA VILLCA, CONCEPTO: DEVOLUCION DE SALDO NO EJECUTADO FONDOS EN AVANCE, CUENTA DE DEPOSITO: CUENTA UNICA DEL TESORO</t>
  </si>
  <si>
    <t>00099021001 DEPOSITO DE EFECTIVO, DEPOSITANTE: MIN DE DEPORTES - MARIELA VALDIVIA BORDA, CONCEPTO: DEVOLUCION DE VIATICOS CAMPEONATO PANAMERICANO CICLISMO JUVENIL PISTA Y RUTA  CBBA  2018, CUENTA DE DEPOSITO: CUENTA UNICA DEL TESORO</t>
  </si>
  <si>
    <t>00016011101 DEPOSITO DE EFECTIVO, DEPOSITANTE: MINISTERIO DE EDUCACION LUZ GABRIELA CLAROS TERAN, CONCEPTO: DEVOLUCION DE SALDOS, CUENTA DE DEPOSITO: CUENTA UNICA DEL TESORO</t>
  </si>
  <si>
    <t>00592012001 DEPOSITO DE EFECTIVO, DEPOSITANTE: MINISTERIO DE DESARROLLO RURAL Y TIERRAS, CONCEPTO: PAGO DE BOLETOS AEREOS, CUENTA DE DEPOSITO: CUENTA UNICA DEL TESORO</t>
  </si>
  <si>
    <t>00099021001 DEPOSITO DE EFECTIVO, DEPOSITANTE: ROSARIO POMA, CONCEPTO: DEVOLUCION, CUENTA DE DEPOSITO: CUENTA UNICA DEL TESORO</t>
  </si>
  <si>
    <t>00099021001 DEPOSITO DE EFECTIVO, DEPOSITANTE: ERNESTO FLORES, CONCEPTO: DEVOLUCION PASAJES Y REFRIGERIOS, CUENTA DE DEPOSITO: CUENTA UNICA DEL TESORO</t>
  </si>
  <si>
    <t>00099021001 DEPOSITO DE EFECTIVO, DEPOSITANTE: MINISTERIO ENERGIAS - RRHH, CONCEPTO: DEVOL. DE NO PARTICIPACION EN CURSOS DE CAPACITACION DEL CENCAP DE: ROBERTO MOLINA Y MARIBEL JIMENEZ, CUENTA DE DEPOSITO: CUENTA UNICA DEL TESORO</t>
  </si>
  <si>
    <t>00130012002 DEPOSITO DE EFECTIVO, DEPOSITANTE: LUIS FEDERICO MARTINEZ RETAMOZO, CONCEPTO: DEPÓSITO POR CONCEPTO DE PEAJES, CUENTA DE DEPOSITO: CUENTA UNICA DEL TESORO</t>
  </si>
  <si>
    <t>00593012001 DEP.DE CHEQ.AJENOS,RET.DE CAM.,CONCEPTO: VENTA DE TOP ( EXPORTACION ),DEP.: EMPRESA ESTATAL YACANA , PROCEDENCIA: BANCO UNION S.A., CHEQUE: 275, FECHA DE EMISION:13/11/2018</t>
  </si>
  <si>
    <t>00292012001 DEP.DE CHEQ.AJENOS,RET.DE CAM.,CONCEPTO: POR INCAPACIDAD TEMPORAL DEL PERSONAL VIAS  BOLIVIA CORRESPONDIENTE AL MES DE SEPTIEMBRE  DE 2018,DEP.: CAJA DE  SALUD  DE CAMINOS  Y RA</t>
  </si>
  <si>
    <t>00099021001 DEP.DE CHEQ.AJENOS,RET.DE CAM.,CONCEPTO: DEVOLUCION DE RECURSOS GESTIONES 2015 Y 2016,DEP.: ADEMAF MONICA VARGAS RUIZ , PROCEDENCIA: BANCO UNION S.A., CHEQUE: 1355, FECHA DE EMISION:13/11/2018</t>
  </si>
  <si>
    <t>00041011101 DEP.DE CHEQ.AJENOS,RET.DE CAM.,CONCEPTO: DERECHO DE CONCESION,DEP.: FUNDEMPRESA , PROCEDENCIA: BANCO MERCANTIL SANTA CRUZ SA., CHEQUE: 6351, FECHA DE EMISION:06/11/2018</t>
  </si>
  <si>
    <t>00099021001 DEP.DE CHEQ.AJENOS,RET.DE CAM.,CONCEPTO: DEVOLUCION DE RECURSOS POR RECUPERACION DE CUENTAS POR COBRAR,DEP.: ADEMAF MONICA VARGAS RUIZ , PROCEDENCIA: BANCO UNION S.A., CHEQUE: 1354, FECHA DE EMISION:13/11/2018</t>
  </si>
  <si>
    <t>00041011101 DEP.DE CHEQ.AJENOS,RET.DE CAM.,CONCEPTO: GACETA ELECTRONICA,DEP.: FUNDEMPRESA , PROCEDENCIA: BANCO FORTALEZA SOCIEDAD ANONIMA (BANCO FORTALEZA S.A.), CHEQUE: 250, FECHA DE EMISION</t>
  </si>
  <si>
    <t>00099021001 DEP.DE CHEQ.AJENOS,RET.DE CAM.,CONCEPTO: DEVOLUCION DE RECURSOS CAJA PETROLERA DE SALUD (BAJAS TEMPORALES),DEP.: ADEMAF MONICA VARGAS RUIZ , PROCEDENCIA: BANCO UNION S.A., CHEQUE: 1349, FECHA DE EMISION:08/11/2018</t>
  </si>
  <si>
    <t>00099021001 DEP.DE CHEQ.AJENOS,RET.DE CAM.,CONCEPTO: SANCHEZ ROJAS SIMON,DEP.: BANCO UNION SA , PROCEDENCIA: BANCO UNION S.A., CHEQUE: 160217, FECHA DE EMISION:14/11/2018</t>
  </si>
  <si>
    <t>00099021001 DEP.DE CHEQ.AJENOS,RET.DE CAM.,CONCEPTO: DEVOLUCION DE PASAJES AEREOS RUTA LP-STA CRUZ-LP FREDY GASCON DE FECHA DEL 21 AL 23 DE SEPT/2017,DEP.: MARIA ANGELICA TARIFA BORDA-ATT</t>
  </si>
  <si>
    <t>00070011102 DEP.DE CHEQ.AJENOS,RET.DE CAM.,CONCEPTO: DEV. FACTURAS SABSA, VARIOS FUNCIONARIOS DEL MTEPS,DEP.: MINISTERIO DE TRABAJO, EMPLEO Y PREVISION SOCIAL , PROCEDENCIA: BANCO UNION S.A., CHEQUE: 8950, FECHA DE EMISION:13/11/2018</t>
  </si>
  <si>
    <t>00099024113 DEP.DE CHEQ.AJENOS,RET.DE CAM.,CONCEPTO: DEVOLUCION SALDOS UPRE DE LA GESTION 2017,DEP.: GOB. AUTONOMO MCPAL DE MALLA , PROCEDENCIA: BANCO UNION S.A., CHEQUE: 2741, FECHA DE EMISION:05/11/2018</t>
  </si>
  <si>
    <t>00099021001 DEP.DE CHEQ.AJENOS,RET.DE CAM.,CONCEPTO: REST A LA CUT POR EJECUCION D BOLETAS DE GARANTIA DEL BANCO BISA SA Y CIA DE SEG Y REASEG SA ALIANZA,DEP.: MINISTERIO DE GOBIERNO - UELICN</t>
  </si>
  <si>
    <t>00212082001 DEPOSITO DE EFECTIVO, DEPOSITANTE: EDWIN ANTONIO FLORES FUENTES, CONCEPTO: DEVOLUCION GASTOS OPERATIVOS, CUENTA DE DEPOSITO: CUENTA UNICA DEL TESORO</t>
  </si>
  <si>
    <t>00373024103 DEPOSITO DE EFECTIVO, DEPOSITANTE: MATILDE CANAVIRI DE SANGA, CONCEPTO: DEVOLUCION DEL FONDO INDIGENA , CUENTA DE DEPOSITO: CUENTA UNICA DEL TESORO</t>
  </si>
  <si>
    <t>00041021101 DEPOSITO DE EFECTIVO, DEPOSITANTE: JHONNY WILDER  MENDOZA SEJAS, CONCEPTO: DEVOLUCION POR ASIGNACION DE FONDOS, CUENTA DE DEPOSITO: CUENTA UNICA DEL TESORO</t>
  </si>
  <si>
    <t>00099021001 DEPOSITO DE EFECTIVO, DEPOSITANTE: MIN DE DEPORTES - RAUL EDUARDO SIÑANI ARIAS, CONCEPTO: DEVFOLUCION SALDO NO UTILIZADO EN CURSO DE ARBITRAJE Y JUECEO IX JUEGOS DEPORTIVOS ESTUDIANTILES, CUENTA DE DEPOSITO: CUENTA UNICA DEL TESORO</t>
  </si>
  <si>
    <t>00047297001 DEPOSITO DE EFECTIVO, DEPOSITANTE: SUSANA PEREZ SERRUDO, CONCEPTO: SALDO NO EJECUTADO FONDOS EN AVANCE, CUENTA DE DEPOSITO: CUENTA UNICA DEL TESORO</t>
  </si>
  <si>
    <t>00047297001 DEPOSITO DE EFECTIVO, DEPOSITANTE: SUSANA PEREZ SERRUDO, CONCEPTO: IMPUESTOS RETENIDOS NOVIEMBRE - REVERTIDOS, CUENTA DE DEPOSITO: CUENTA UNICA DEL TESORO</t>
  </si>
  <si>
    <t>00047297001 DEPOSITO DE EFECTIVO, DEPOSITANTE: SUSANA PEREZ SERRUDO, CONCEPTO: IMPUESTO RETENIDO OCTUBRE - REVERTIDO, CUENTA DE DEPOSITO: CUENTA UNICA DEL TESORO</t>
  </si>
  <si>
    <t>00099021001 DEPOSITO DE EFECTIVO, DEPOSITANTE: AUTORIDAD DE FISCALIZACION DEL JUEGO, CONCEPTO: EVOLUCION DE PASAJES MIGUEL VEIZAGA, CUENTA DE DEPOSITO: CUENTA UNICA DEL TESORO</t>
  </si>
  <si>
    <t>00099021001 DEPOSITO DE EFECTIVO, DEPOSITANTE: AUTORIDAD DE FISCALIZACION DEL JUEGO, CONCEPTO: DEVOLUCION DE VIATICOS LUIS ZEBALLOS, CUENTA DE DEPOSITO: CUENTA UNICA DEL TESORO</t>
  </si>
  <si>
    <t>00099021001 DEPOSITO DE EFECTIVO, DEPOSITANTE: OTILIA H. CONDORI CUNO, CONCEPTO: IMPORTE POR COBRO INDEBIDO DE LOLA CUNO CANASA (Q.E.P.D), CUENTA DE DEPOSITO: CUENTA UNICA DEL TESORO</t>
  </si>
  <si>
    <t>00099021001 DEPOSITO DE EFECTIVO, DEPOSITANTE: JUAN CARLOS CANCHARI TUDELA, CONCEPTO: DEVOLUCION DE VIATICOS, CUENTA DE DEPOSITO: CUENTA UNICA DEL TESORO</t>
  </si>
  <si>
    <t>00099021001 DEPOSITO DE EFECTIVO, DEPOSITANTE: RUBEN FERNANDEZ, CONCEPTO: DEVOLUCION DE RECURSOS TRABAJOS DE CAMPO  BOLIVIA - BRASIL, CUENTA DE DEPOSITO: CUENTA UNICA DEL TESORO</t>
  </si>
  <si>
    <t>00010011101 DEPOSITO DE EFECTIVO, DEPOSITANTE: RUBEN FERNANDEZ, CONCEPTO: DEVOLUCION DE RECURSOS TRABAJOS DE CAMPO BOLIVIA - BRASIL, CUENTA DE DEPOSITO: CUENTA UNICA DEL TESORO</t>
  </si>
  <si>
    <t>A:00373024105 DESEMBOLSO DE RECURSOS AL FONDO DE DESARROLLO INDÍGENA PARA PROGRAMAS Y PROYECTOS DE LOS GOBIERNOS AUTÓNOMOS MUNICIPALES S/G NOTA DE SOLICITUD FDI/DGE/EXT/Nº484 Y 487/2018 E INFORME MEFP/VTCP/DGPOT/UPCFTGN/INF/Nº 140/2018. HR 6-33738-R Y 6-33879-R.</t>
  </si>
  <si>
    <t>VENTA DE DIVISAS CON TRANSFERENCIA DE FONDOS A SOLICITUD DE MINISTERIO DE RELACIONES EXTERIORES SEGUN SOLICITUD 6517 REF: PAGO DE HABERES Y COSTO DE VIDA AL PERSONAL DEL SERVICIO DIPLOMATICO CONSULAR Y AGREGADOS COMERCIALES CORRESPONDIENTE AL MES DE OCTUBRE 2018 SEGUN PLANILLA DE RRHH N 101801. LIB. 00099021001 TGN-RECURSOS ORDINARIOS (3987)</t>
  </si>
  <si>
    <t>A:00099021001 DEVOLUCION SALDO CUENTA DE ACREEDORES, CORRESPONDIENTE A LA GESTION 2017. S/G. CITE SENASIR UAF-TTES N° 0089/2018, DE FECHA 13/11/2018.</t>
  </si>
  <si>
    <t>De: 00099024113 Transferencia en cumplimiento al DS N°0913 de 15/06/2011 y el Convenio Intergubernativo de Financiamiento UPRE-CIF-IG 984/2017, suscrito entre la UPRE y el GAM Arampampa, Proyecto “Const. Dos Laboratorios y Un Aula Taller U.E. Miguel Mercado - Arampampa”, correspondiente al pago de la planilla Nº3 de cierre, según la UPRE.</t>
  </si>
  <si>
    <t>De: 00099024113 Transferencia en cumplimiento al DS N°0913 de 15/06/2011 y el Convenio Intergubernativo de Financiamiento UPRE-CIF-IG 765/2017, suscrito entre la UPRE y el GAM Chimoré, Proyecto “Const. Tinglado con Graderías y Cancha Polifuncional U.E. Carmen Coni Chimore”, correspondiente al pago de la planilla Nº3 de cierre, según la UPRE.</t>
  </si>
  <si>
    <t>De: 00099024113 Transferencia en cumplimiento al DS N°0913 de 15/06/2011 y el Convenio Intergubernativo de Financiamiento UPRE-CIF-IG 071/2018, suscrito entre la UPRE y el GAM Soracachi, Proyecto “Construcción Tinglado Unidad Educativa Cotuhuma - Cotuhuma”, correspondiente al pago de la planilla Nº3 de cierre, según la UPRE.</t>
  </si>
  <si>
    <t>VENTA DE DIVISAS A SOLICITUD DE MINISTERIO DE LA PRESIDENCIA SEGUN SOLICITUD 6532 REF: DIVISAS USD 8,000 REQUERIMIENTO PARA VIAJE OFICIAL DEL SR.PRESIDENTE DEL ESTADO PLURACIONAL A REPUBLICA DE GUATEMALA EL 15 Y 15 NOVIEMBRE 2018. LOS FONDOS SERAN ENTREGADOS AL SR. OMAR CARY ROMANO MIN.PRESIDENCI LIB. 00099021001 TGN-RECURSOS ORDINARIOS (3987)</t>
  </si>
  <si>
    <t>A:00373024104 TRANSFERENCIA DE RECURSOS AL FDI A FAVOR DE LAS UNIBOL, CORRESPONDIENTE AL MES DE OCTUBRE DE 2018, INFORME MEFP/VTCP/DGPOT/UPCFTGN/INF/Nº139/2018, HR 389-152-D.</t>
  </si>
  <si>
    <t>A:00373024101 TRANSFERENCIA DE RECURSOS PARA GASTOS DE FUNCIONAMIENTO DEL FDI, OCTUBRE 2018. S/G /INFORME MEFP/VTCP/DGPOT/UPCFTGN/INF/Nº 138/2018. (H.R. 389-151-D)</t>
  </si>
  <si>
    <t>||TRANSFERENCIA DE FONDOS S/G. MENSAJE SWIFT NRO. 16396 DE LA FECHA. (SECTOR PÚBLICO - SOBREVUELOS). DEBITO DE LA LIBRETA 00117012001 DGAC, REPOSICION UTILES DE ESCRITORIO.</t>
  </si>
  <si>
    <t>COBRO COSTOS DE PAPELERIA SEGUN TRANSFERENCIA DEL EXTERIOR POR ORDEN DE EMBAJADA DE BOLIVIA EN ASUNCION PARAGUAY REF.: RECAUDACION GESTORIA CONSUALR OCTUBRE 2018 LIB. 00010011102 MIN.RELACIONES EXTERIORES - GESTORIA CONSULAR LEY Nº 3108</t>
  </si>
  <si>
    <t>COBRO COSTOS DE PAPELERIA SEGUN TRANSFERENCIA DEL EXTERIOR POR ORDEN DE CONSULADO GENERAL DE BOLIVIA EN WASHINGTON LIB. 00010011102 MIN.RELACIONES EXTERIORES - GESTORIA CONSULAR LEY Nº 3108</t>
  </si>
  <si>
    <t>COBRO COSTOS DE PAPELERIA POR REGULARIZACION DE TRANSFERENCIA DEL EXTERIOR POR ORDEN DE SOLGAS SA REF.: GLP LIB. 00513062001 YPFB-OPERACIONES PLANTA DE SEPARACION DE LIQUIDOS RIO GRANDE</t>
  </si>
  <si>
    <t>'TRANSFERENCIA DE FONDOS||S/G. CITE: MEFP/VTCP/DGCP/UODP-1042/2018 DE LA FECHA, DEL MIN.DE ECONOMIA Y FINANZAS PUBLICAS.(HRE-TSO-6234), PAGO BTS EXTRABURSATIL  VENCIMIENTO 15 DE NOVIEMBRE DE 2018 D.S. N° 1121 DE 11 DE ENERO DE 2012. DEBITO DE LA LIBRETA N° 00099021001 TGN-RECURSOS ORDINARIOS MN.</t>
  </si>
  <si>
    <t>'TRANSFERENCIA DE FONDOS||S/G. CITE: MEFP/VTCP/DGCP/UODP-1042/2018 DE LA FECHA, DEL MIN.DE ECONOMIA Y FINANZAS PUBLICAS.(HRE-TSO-6234), PAGO BTS EXTRABURSATIL  VENCIMIENTO 15 DE NOVIEMBRE DE 2018 D.S. N° 1121 DE 11 DE ENERO DE 2012. DEBITO DE LA LIBRETA N° 00099021001, REPOSICION UTILES DE ESCRITORIO.</t>
  </si>
  <si>
    <t>||TRANSFERENCIA DE FONDOS S/G. MENSAJES SWIFT NROS. 16399 Y 16381 DE LA FECHA. (SECTOR PÚBLICO - SERVICIOS). DEBITO DE LA LIBRETA 00119012001 ADSIB, REPOSICION UTILES DE ESCRITORIO.</t>
  </si>
  <si>
    <t>COBRO COSTOS DE PAPELERIA SEGUN TRANSFERENCIA DEL EXTERIOR POR ORDEN DE CONSULADO GENERAL DE BOLIVIA EN MILAN REF.: RECAUDACION GESTORIA CONSULAR OCT 18 LIB. 00010011102 MIN.RELACIONES EXTERIORES - GESTORIA CONSULAR LEY Nº 3108</t>
  </si>
  <si>
    <t>COBRO COSTOS DE PAPELERIA POR REGULARIZACION DE TRANSFERENCIA DEL EXTERIOR POR ORDEN DE CONSULADO DE BOLIVIA EN CALAMA REF.: RECAUDACION GESTORIA CONSULAR POR EL MES DE OCTUBRE/18 LIB. 00010011102 MIN.RELACIONES EXTERIORES - GESTORIA CONSULAR LEY Nº 3108</t>
  </si>
  <si>
    <t>COBRO COSTOS DE PAPELERIA SEGUN TRANSFERENCIA DEL EXTERIOR POR ORDEN DE CONSULADO DE BOLIVIA EN SEVILLA LIB. 00010011102 MIN.RELACIONES EXTERIORES - GESTORIA CONSULAR LEY Nº 3108</t>
  </si>
  <si>
    <t>||TRANSFERENCIA DE FONDOS S/G. MENSAJES SWIFT NROS. 16559 Y 16551 DE LA FECHA. (SECTOR PÚBLICO - SERVICIOS). DEBITO DE LA LIBRETA 00119012001 ADSIB, REPOSICION UTILES DE ESCRITORIO.</t>
  </si>
  <si>
    <t>||TRANSFERENCIA DE FONDOS S/G. MENSAJES SWIFT NROS. 16569 Y 16550 DE LA FECHA. (SECTOR PÚBLICO - SERVICIOS). DEBITO DE LA LIBRETA 00119012001 ADSIB, REPOSICION UTILES DE ESCRITORIO.</t>
  </si>
  <si>
    <t>||TRANSFERENCIA DE FONDOS S/G. MENSAJES SWIFT NROS. 16568 Y 16567 DE LA FECHA. (SECTOR PÚBLICO - SERVICIOS). DEBITO DE LA LIBRETA 00119012001 ADSIB, REPOSICION UTILES DE ESCRITORIO.</t>
  </si>
  <si>
    <t>COBRO COSTOS DE PAPELERIA SEGUN TRANSFERENCIA DEL EXTERIOR POR ORDEN DE CONSULADO GENERAL DE BOLIVIA (BOGOTA COLOMBIA) REF.: RECAUDACIONES DE GESTORIA CONSULAR CORRESPONDIENTE A OCTUBRA 2018 LIB. 00010011102 MIN.RELACIONES EXTERIORES - GESTORIA CONSULAR LEY Nº 3108</t>
  </si>
  <si>
    <t>COBRO COSTOS DE PAPELERIA SEGUN TRANSFERENCIA DEL EXTERIOR POR ORDEN DE CONSULADO DE BOLIVIA EN SALTA (SALTA ARGENTINA) REF.: RECAUDACION GESTORIA CONSULAR AGOSTO A OCTUBRE 2018 LIB. 00010011102 MIN.RELACIONES EXTERIORES - GESTORIA CONSULAR LEY Nº 3108</t>
  </si>
  <si>
    <t>COBRO COSTOS DE PAPELERIA SEGUN TRANSFERENCIA DEL EXTERIOR POR ORDEN DE CONSULADO DE BOLIVIA EN MURCIA-ESPAÑA REF.GESTORIA CONSULAROCTUBRE 2018 LIB. 00010011102 MIN.RELACIONES EXTERIORES - GESTORIA CONSULAR LEY Nº 3108</t>
  </si>
  <si>
    <t>COBRO COSTOS DE PAPELERIA SEGUN TRANSFERENCIA DEL EXTERIOR POR ORDEN DE CONSULADO GERAL DA BOLIVIA-SAN PABLO-BRASIL REF:GESTORIA CONSULAR MES DE OCTUBRE 2018 LIB. 00010011102 MIN.RELACIONES EXTERIORES - GESTORIA CONSULAR LEY Nº 3108</t>
  </si>
  <si>
    <t>A:00041014101 Débito Automático por incumplimiento del Gobierno Autónomo Municipal de Chulumani (GAM CHL), al Convenio Intergubernativo de fecha 15 de agosto de 2017, suscrito entre el Ministerio de Desarrollo Productivo y Economía Plural y el GAM CHL para el programa “Educación con Revolución Tecnológica”.</t>
  </si>
  <si>
    <t>A:00041014101 Débito Automático por incumplimiento del Gobierno Autónomo Municipal de La Rivera (GAM RIV), al Convenio Intergubernativo de fecha 10 de octubre de 2017, suscrito entre el Ministerio de Desarrollo Productivo y Economía Plural y el GAM RIV para el programa “Educación con Revolución Tecnológica”.</t>
  </si>
  <si>
    <t>A:00041014101 Débito Automático por incumplimiento del Gobierno Autónomo Municipal de Taraco (GAM TCO), al Convenio Intergubernativo de fecha 20 de septiembre de 2017, suscrito entre el Ministerio de Desarrollo Productivo y Economía Plural y el GAM TCO para el programa “Educación con Revolución Tecnológica”.</t>
  </si>
  <si>
    <t>A:00041014101 Débito Automático por incumplimiento del Gobierno Autónomo Municipal de Malla (GAM MAL), al Convenio Intergubernativo de fecha 10 de octubre de 2017, suscrito entre el Ministerio de Desarrollo Productivo y Economía Plural y el GAM MAL para el programa “Educación con Revolución Tecnológica”.</t>
  </si>
  <si>
    <t>A:00041014101 Débito Automático por incumplimiento del Gobierno Autónomo Municipal de Okinawa Uno (GAM OKI), al Convenio Intergubernativo de fecha 10 de agosto de 2017, suscrito entre el Ministerio de Desarrollo Productivo y Economía Plural y el GAM OKI para el programa “Educación con Revolución Tecnológica”.</t>
  </si>
  <si>
    <t>A:00041014101 Débito Automático por incumplimiento del Gobierno Autónomo Municipal de General Juan José Perez (GAM CPE), al Convenio Intergubernativo de fecha 11 de octubre de 2017, suscrito entre el Ministerio de Desarrollo Productivo y Economía Plural y el GAM CPE para el programa “Educación con Revolución Tecnológica”.</t>
  </si>
  <si>
    <t>A:00041014101 Débito Automático por incumplimiento del Gobierno Autónomo Municipal de Cajuata (GAM CAJ), al Convenio Intergubernativo de fecha 15 de agosto de 2017, suscrito entre el Ministerio de Desarrollo Productivo y Economía Plural y el GAM CAJ para el programa “Educación con Revolución Tecnológica”.</t>
  </si>
  <si>
    <t>00086057002 DEPOSITO DE EFECTIVO, DEPOSITANTE: UCP - PAAP, CONCEPTO: REPOSICION DE COMISIONES BANCARIAS - TRANSFERNCIA AL EXTERIOR, CUENTA DE DEPOSITO: CUENTA UNICA DEL TESORO</t>
  </si>
  <si>
    <t>00099021001 DEPOSITO DE EFECTIVO, DEPOSITANTE: COMITE OLIMPICO BOLIVIANO, CONCEPTO: DEVOLUCION SALDO GASTO XI JUEGOS SUDAMERICANOS COCHABAMBA 2018, CUENTA DE DEPOSITO: CUENTA UNICA DEL TESORO</t>
  </si>
  <si>
    <t>00099021001 DEPOSITO DE EFECTIVO, DEPOSITANTE: FRANSISCO NAVAS ARCENIO TRUJILLO, CONCEPTO: PAGO DE MULTAS - SERVICIO DE IMPUESTOS NACIONALES, CUENTA DE DEPOSITO: CUENTA UNICA DEL TESORO</t>
  </si>
  <si>
    <t>00020011103 DEPOSITO DE EFECTIVO, DEPOSITANTE: EDUARDO VASQUEZ P. (RIBB), CONCEPTO: REVERSION DE PASAJES VIAJE PERU SEG 7825 TF VASQUEZ, CUENTA DE DEPOSITO: CUENTA UNICA DEL TESORO</t>
  </si>
  <si>
    <t>00212012001 DEPOSITO DE EFECTIVO, DEPOSITANTE: LOURDES QUISPE CHURATA, CONCEPTO: DEPÓSITO DE EXTRAVIO DE CREDENCIAL, CUENTA DE DEPOSITO: CUENTA UNICA DEL TESORO</t>
  </si>
  <si>
    <t>00099021001 DEPOSITO DE EFECTIVO, DEPOSITANTE: MARIA DANIELLE LILIANA PAZ ARAUCO CI 3350172, CONCEPTO: DEVOLUCION DE EXCEDENTE EN TELEFONIA SEGUN C-31 N° 927 POR EL MES DE ENERO DE 2018, CUENTA DE DEPOSITO: CUENTA UNICA DEL TESORO</t>
  </si>
  <si>
    <t>00099021001 DEPOSITO DE EFECTIVO, DEPOSITANTE: CACERES COLQUE GUSTAVO, CONCEPTO: DEVOLUCION DE RECURSOS ECONOMICOS DEL ESTADO POR PERCEPCION INDEBIDA, CUENTA DE DEPOSITO: CUENTA UNICA DEL TESORO</t>
  </si>
  <si>
    <t>00099021001 DEPOSITO DE EFECTIVO, DEPOSITANTE: MARIA ANGELA SANCHEZ FLORES, CONCEPTO: DEVOLUCION DE RETROACTIVO, CUENTA DE DEPOSITO: CUENTA UNICA DEL TESORO</t>
  </si>
  <si>
    <t>00099021001 DEPOSITO DE EFECTIVO, DEPOSITANTE: DUGLAS  ESPINOZA  ZAMBRANA, CONCEPTO: DEVOLUCION DEL BENEFICIO COLATERAL DE ASIGNACION AL CARGO, CUENTA DE DEPOSITO: CUENTA UNICA DEL TESORO</t>
  </si>
  <si>
    <t>00099021001 DEPOSITO DE EFECTIVO, DEPOSITANTE: VICEPRESIDENCIA DEL ESTADO PLURINACIONAL, CONCEPTO: PAGO POR EXCEDENTE DE USO EN TELEFONIA CELULAR SEGUN COMPROBANTE C31 NUMERO 1218 JULIO, CUENTA DE DEPOSITO: CUENTA UNICA DEL TESORO</t>
  </si>
  <si>
    <t>00099021001 DEPOSITO DE EFECTIVO, DEPOSITANTE: VICEPRESIDENCIA DEL ESTADO PLURINACIONAL, CONCEPTO: PAGO POR EXCEDENTE DE USO EN TELEFONIA SEGUN  COMPROBANTE C31 NUMERO 266 FEBRERO, CUENTA DE DEPOSITO: CUENTA UNICA DEL TESORO</t>
  </si>
  <si>
    <t>00526012001 DEPOSITO DE EFECTIVO, DEPOSITANTE: JUVENAL ARNALDO ACARAPI MAGUEÑO, CONCEPTO: DEVOLUCION VIATICOS BOLIVIA TV, CUENTA DE DEPOSITO: CUENTA UNICA DEL TESORO</t>
  </si>
  <si>
    <t>00099021001 DEPOSITO DE EFECTIVO, DEPOSITANTE: ORLANDO PEREZ HEREDIA CI. 1873937 TJA, CONCEPTO: DEVOLUCION DE DIFERENCIA DE PAGO DE SALARIOS POR LOS MESES SEPTIEMBRE A DICIEMBRE 2007 PROMARENA, CUENTA DE DEPOSITO: CUENTA UNICA DEL TESORO</t>
  </si>
  <si>
    <t>00099021001 DEPOSITO DE EFECTIVO, DEPOSITANTE: OMAR GUSTAVO TEJERINA VERTIZ CI. 1438635 PT, CONCEPTO: DEVOLUCION DE DIFERENCIA DE PAGO DE SALARIOS POR LOS MESES SEPTIEMBRE A DICIEMBRE 2007 PROMARENA, CUENTA DE DEPOSITO: CUENTA UNICA DEL TESORO</t>
  </si>
  <si>
    <t>00099021001 DEPOSITO DE EFECTIVO, DEPOSITANTE: RUBEN EDGAR GONZALES POZO, CONCEPTO: DEVOLUCION DE EXCEDENTE USO DE TELEFONIA SEGUN COMPROBANTE C-31 N° 127, CUENTA DE DEPOSITO: CUENTA UNICA DEL TESORO</t>
  </si>
  <si>
    <t>00099021001 DEPOSITO DE EFECTIVO, DEPOSITANTE: MARIO ARANIBAR, CONCEPTO: PAGO DE MULTAS - SERVICIO DE IMPUESTOS NACIONALES, CUENTA DE DEPOSITO: CUENTA UNICA DEL TESORO</t>
  </si>
  <si>
    <t>00212082001 DEPOSITO DE EFECTIVO, DEPOSITANTE: POLIO ADALBERTO MAMANI LOZA, CONCEPTO: DEVOLUCION DE VIATICOS, CUENTA DE DEPOSITO: CUENTA UNICA DEL TESORO</t>
  </si>
  <si>
    <t>00047081101 DEP.DE CHEQ.AJENOS,RET.DE CAM.,CONCEPTO: DEVOLUCION DE PASAJES NO UTILIZADOS,DEP.: SENASAG , PROCEDENCIA: BANCO UNION S.A., CHEQUE: 9744, FECHA DE EMISION:22/10/2018</t>
  </si>
  <si>
    <t>00099021001 DEP.DE CHEQ.AJENOS,RET.DE CAM.,CONCEPTO: DEVOLUCION DE COTIZACION  EXCESO,DEP.: FUTURO DE BOLIVIA  SA  AFP , PROCEDENCIA: BANCO DE CREDITO DE BOLIVIA S.A., CHEQUE: 56411, FECHA DE EMISION:15/11/2018</t>
  </si>
  <si>
    <t>00221012001 DEP.DE CHEQ.AJENOS,RET.DE CAM.,CONCEPTO: DEVOLUCION A EXTRAVIO  BOLETA DE PEAJE,DEP.: SENARECOM , PROCEDENCIA: BANCO UNION S.A., CHEQUE: 1337, FECHA DE EMISION:05/11/2018</t>
  </si>
  <si>
    <t>00099021001 DEP.DE CHEQ.AJENOS,RET.DE CAM.,CONCEPTO: DEVOLUCION DE RECURSOS,DEP.: JOSE MARIO SEMPERTEGUI  CHAVEZ , PROCEDENCIA: BANCO UNION S.A., CHEQUE: 5379, FECHA DE EMISION:12/11/2018</t>
  </si>
  <si>
    <t>00592012001 DEP.DE CHEQ.AJENOS,RET.DE CAM.,CONCEPTO: TRANSFERENCIA DE RECURSOS DEL 01 AL 31 DE OCTUBRE 2018,DEP.: IVAN GONZALES , PROCEDENCIA: BANCO UNION S.A., CHEQUE: 652, FECHA DE EMISION:14/11/2018</t>
  </si>
  <si>
    <t>00046024204 DEP.DE CHEQ.AJENOS,RET.DE CAM.,CONCEPTO: REVERSION DE FONDOS,DEP.: MINISTERIO DE SALUD , PROCEDENCIA: BANCO UNION S.A., CHEQUE: 965, FECHA DE EMISION:12/11/2018</t>
  </si>
  <si>
    <t>00591012001 DEP.DE CHEQ.AJENOS,RET.DE CAM.,CONCEPTO: DEPÓSITO POR EJECUCION DE GARANTIA. ELVIS MIRANDA MIRANDA, FACT. 493,DEP.: EMPRESA ESTATAL DE TRANSP. POR CABLE MI TELEFERICO , PROCEDENCIA: BANCO UNION S.A., CHEQUE: 1852, FECHA DE EMISION:09/11/2018</t>
  </si>
  <si>
    <t>00591012001 DEP.DE CHEQ.AJENOS,RET.DE CAM.,CONCEPTO: DEPÓSITO POR ALQUILER, CRIOTEC S.R.L. REC. 671,DEP.: EMPRESA ESTATAL DE TRANSP. POR CABLE MI TELEFERICO , PROCEDENCIA: BANCO UNION S.A., CHEQUE: 1846, FECHA DE EMISION:09/11/2018</t>
  </si>
  <si>
    <t>00291012001 DEP.DE CHEQ.AJENOS,RET.DE CAM.,CONCEPTO: FRANCACHS PAREDES RENATO WILLAMS,DEP.: BANCO UNION  S.A. , PROCEDENCIA: BANCO UNION S.A., CHEQUE: 160220, FECHA DE EMISION:15/11/2018</t>
  </si>
  <si>
    <t>00591012001 DEP.DE CHEQ.AJENOS,RET.DE CAM.,CONCEPTO: DEPÓSITO EJECUCION DE GARATIA, SOUTH AMERICAN FRANCHISES FACTURA 500,DEP.: EMPRESA ESTATAL DE TRANSP. POR CABLE MI TELEFERICO , PROCEDENCIA: BANCO UNION S.A., CHEQUE: 1849, FECHA DE EMISION:09/11/2018</t>
  </si>
  <si>
    <t>00283012002 DEP.DE CHEQ.AJENOS,RET.DE CAM.,CONCEPTO: PAGO  EN DEMACIA  A CONSULTOR,DEP.: ADUANA NACIONAL , PROCEDENCIA: BANCO UNION S.A., CHEQUE: 3223, FECHA DE EMISION:09/11/2018</t>
  </si>
  <si>
    <t>00099021001 DEP.DE CHEQ.AJENOS,RET.DE CAM.,CONCEPTO: VILLCA LIMACHI FREDDY,DEP.: BANCO UNION  S.A. , PROCEDENCIA: BANCO UNION S.A., CHEQUE: 160221, FECHA DE EMISION:15/11/2018</t>
  </si>
  <si>
    <t>00283012003 DEP.DE CHEQ.AJENOS,RET.DE CAM.,CONCEPTO: TRANSFERENCIA DE FONDO,DEP.: ADUANA NACIONAL , PROCEDENCIA: BANCO UNION S.A., CHEQUE: 62, FECHA DE EMISION:13/11/2018</t>
  </si>
  <si>
    <t>00591012001 DEP.DE CHEQ.AJENOS,RET.DE CAM.,CONCEPTO: DEPÓSITO DE OTROS INGRESOS FACTURA 486, HR 7843,DEP.: EMPRESA ESTATAL DE TRANSP. POR CABLE MI TELEFERICO , PROCEDENCIA: BANCO UNION S.A., CHEQUE: 1847, FECHA DE EMISION:09/11/2018</t>
  </si>
  <si>
    <t>00660022001 DEP.DE CHEQ.AJENOS,RET.DE CAM.,CONCEPTO: DEVOLUCION DE VIATICO JOSE BENITO DAVALOS SEGUN MEMO N 403/2018,DEP.: ORGANO JUDICIAL - TRIBUNAL SUPREMO , PROCEDENCIA: BANCO UNION S.A., CHEQUE: 512, FECHA DE EMISION:12/11/2018</t>
  </si>
  <si>
    <t>00591012001 DEP.DE CHEQ.AJENOS,RET.DE CAM.,CONCEPTO: DEPÓSITO POR ALQUILER, CRYOTEC SRL, FACTURA 632 HR 7576,DEP.: EMPRESA ESTATAL DE TRANSP. POR CABLE MI TELEFERICO , PROCEDENCIA: BANCO UNION S.A., CHEQUE: 1848, FECHA DE EMISION:09/11/2018</t>
  </si>
  <si>
    <t>00660022001 DEP.DE CHEQ.AJENOS,RET.DE CAM.,CONCEPTO: DEVOLUCION DE VIATICOS LIC JOSE ANTONIO  REVILLA SEGUN MEMO 443/2018,DEP.: ORGANO JUDICIAL - TRIBUNAL SUPREMO , PROCEDENCIA: BANCO UNION S.A., CHEQUE: 510, FECHA DE EMISION:12/11/2018</t>
  </si>
  <si>
    <t>00591012001 DEP.DE CHEQ.AJENOS,RET.DE CAM.,CONCEPTO: DEPÓSITO POR EJECUCION DE GARANTIA, EDWARD MAMANI HUANACO S/FACTURA 498, HR 8067,DEP.: EMPRESA ESTATAL DE TRANSP. POR CABLE MI TELEFERICO</t>
  </si>
  <si>
    <t>00591012001 DEP.DE CHEQ.AJENOS,RET.DE CAM.,CONCEPTO: DEPÓSITO POR EJECUCION DE GARANTIA, ALDO MAURICIO ARANA, FACT. 499, HR. 8066,DEP.: EMPRESA ESTATAL DE TRANSP. POR CABLE MI TELEFERICO</t>
  </si>
  <si>
    <t>00591012001 DEP.DE CHEQ.AJENOS,RET.DE CAM.,CONCEPTO: DEPÓSITO POR EXTRAVIO DE CREDENCIALES Y ROPA DE TRABAJO,DEP.: EMPRESA ESTATAL DE TRANSP. POR CABLE MI TELEFERICO , PROCEDENCIA: BANCO UNION S.A., CHEQUE: 1853, FECHA DE EMISION:09/11/2018</t>
  </si>
  <si>
    <t>00099021001 DEP.DE CHEQ.AJENOS,RET.DE CAM.,CONCEPTO: DEVOLUCION DE BOLETOS AEREOS CORRESPONDIENTES A LA LINEA AEREA BOA DE LA GESTION 2017 SEGUN NOTA MPR,DEP.: MINISTERIO DE LA PRESIDENCIA</t>
  </si>
  <si>
    <t>VENTA DE DIVISAS CON TRANSFERENCIA DE FONDOS A SOLICITUD DE DIRECCION ESTRATEGICA DE REIVINDICACION MARITIMA DIREMAR SEGUN SOLICITUD 6533 REF: PAGO AL ASESOR MATHIAS FORTEAU POR SERVICIO DE ASESORAMIENTO EN MATERIA DE DERECHO INTERNACIONAL PUBLICO SOLICITADO POR LOS DIRECTORES DE LA DIREMAR CON NOTA LIB. 00099021001 TGN-RECURSOS ORDINARIOS (3987) POR DIFERENCIAL CAMBIARIO</t>
  </si>
  <si>
    <t>VENTA DE DIVISAS CON TRANSFERENCIA DE FONDOS A SOLICITUD DE DIRECCION ESTRATEGICA DE REIVINDICACION MARITIMA DIREMAR SEGUN SOLICITUD 6533 REF: PAGO AL ASESOR MATHIAS FORTEAU POR SERVICIO DE ASESORAMIENTO EN MATERIA DE DERECHO INTERNACIONAL PUBLICO SOLICITADO POR LOS DIRECTORES DE LA DIREMAR CON NOTA LIB. 00099021001 TGN-RECURSOS ORDINARIOS (3987)</t>
  </si>
  <si>
    <t>PAGO A BID PRÉSTAMO 3730/BL-BO VCTO. 15-11-2018 POR CUENTA DE TGN , NTI. 011462 VALOR 15-11-2018 INTERESES USD 21.954,81 COMISIONES USD 61.060,28 CTA. 3987 CUENTA UNICA DEL TESORO-3987 LIB. 00099021001 REF.: COMISIONES BANCARIAS</t>
  </si>
  <si>
    <t>PAGO A BID PRÉSTAMO 3731/OC-BO VCTO. 15-11-2018 POR CUENTA DE TGN , NTI. 011464 VALOR 15-11-2018 COMISIONES USD 119.297,53 CTA. 3987 CUENTA UNICA DEL TESORO-3987 LIB. 00099021001 REF.: COMISIONES BANCARIAS</t>
  </si>
  <si>
    <t>PAGO A BID PRÉSTAMO 2828/BL-BO VCTO. 15-11-2018 POR CUENTA DE TGN , NTI. 011582 VALOR 15-11-2018 INTERESES USD 517.716,44 COMISIONES USD 10.354,98 CTA. 3987 CUENTA UNICA DEL TESORO-3987 LIB. 00099021001 REF.: COMISIONES BANCARIAS</t>
  </si>
  <si>
    <t>VENTA DE DIVISAS CON TRANSFERENCIA DE FONDOS A SOLICITUD DE MINISTERIO DE RELACIONES EXTERIORES SEGUN SOLICITUD 6529 REF: PAGO DE COSTO DE VIDA AL PERSONAL SERVICIO DIPLOMATICO CONSULAR Y AGREGADOS COMERCIALES DEL MES DE OCTUBRE 2018 SEGUN PLANILLA MIXTA DE RRHH N 101806. LIB. 00099021001 TGN-RECURSOS ORDINARIOS (3987)</t>
  </si>
  <si>
    <t>VENTA DE DIVISAS CON TRANSFERENCIA DE FONDOS A SOLICITUD DE MINISTERIO DE EDUCACION SEGUN SOLICITUD 6531 REF: TRASPASO PARA TATIANA MIJAELA BLANCO QUIROGA LIB. 00099021001 TGN-RECURSOS ORDINARIOS (3987)</t>
  </si>
  <si>
    <t>VENTA DE DIVISAS CON TRANSFERENCIA DE FONDOS A SOLICITUD DE MINISTERIO DE EDUCACION SEGUN SOLICITUD 6530 REF: TRASPASO PARA MARLIZ ARTEAGA GOMEZ GARCIA LIB. 00099021001 TGN-RECURSOS ORDINARIOS (3987)</t>
  </si>
  <si>
    <t>TRANSFERENCIA DE FONDOS AL EXTERIOR A SOLICITUD DE BOLIVIANA DE AVIACION SEGUN SOLICITUD 6540 REF: AS AIR LEASE XXIII SWEDEN AB POR EL SERVICIO ALQUILER AERONAVE PERIODO 10 NOV AL 09 DE DIC 2018 SEGUN INVOICE 18RD002013 LIB. 00578012002 BOA-BOLIVIANA DE AVIACION-INGRESOS</t>
  </si>
  <si>
    <t>TRANSFERENCIA DE FONDOS AL EXTERIOR A SOLICITUD DE BOLIVIANA DE AVIACION SEGUN SOLICITUD 6541 REF: SKY SOURCE INC POR LA COMPRA DE ITEMS PARA LA REPOSICION DE STOCK DE ALMACENES SEGUN INVOICE IN1632 IN1636 PO 5051 5049 LIB. 00578012002 BOA-BOLIVIANA DE AVIACION-INGRESOS</t>
  </si>
  <si>
    <t>TRANSFERENCIA DE FONDOS AL EXTERIOR A SOLICITUD DE BOLIVIANA DE AVIACION SEGUN SOLICITUD 6542 REF: UNIDAD ADMINISTRATIVA ESPECIAL DE AERONAUTICA CIVIL DE COLOMBIA SERVICIO DE RUTA DEL FIR BOGOTA OCTUBRE 2018 FACTURA 2G 381034 LIB. 00578012002 BOA-BOLIVIANA DE AVIACION-INGRESOS</t>
  </si>
  <si>
    <t>TRANSFERENCIA DE FONDOS AL EXTERIOR A SOLICITUD DE BOLIVIANA DE AVIACION SEGUN SOLICITUD 6543 REF: AMSAFE POR LA COMPRA DE LAP BELT ASSY SEGUN PO 4902 LIB. 00578012002 BOA-BOLIVIANA DE AVIACION-INGRESOS</t>
  </si>
  <si>
    <t>VENTA DE DIVISAS CON TRANSFERENCIA DE FONDOS A SOLICITUD DE BOLIVIANA DE AVIACION SEGUN SOLICITUD 6544 REF: AVENTURE AVIATION POR COMPRA DE 5 ITEMS INVOICE 28446 PO4915 LIB. 00578012002 BOA-BOLIVIANA DE AVIACION-INGRESOS</t>
  </si>
  <si>
    <t>TRANSFERENCIA DE FONDOS AL EXTERIOR A SOLICITUD DE BOLIVIANA DE AVIACION SEGUN SOLICITUD 6539 REF: AIR MAURIN INC POR EL MANTENIMIENTO DE COMPONENTES ROTABLES, SEGUN INVOICE 7256 7253 BOA REP 061 058 LIB. 00578012002 BOA-BOLIVIANA DE AVIACION-INGRESOS</t>
  </si>
  <si>
    <t>TRANSFERENCIA DE FONDOS AL EXTERIOR A SOLICITUD DE BOLIVIANA DE AVIACION SEGUN SOLICITUD 6538 REF: JJA AVIATION INC POR EL SERVICIO DE MANTENIMIENTO Y REPARACION DE COMPONENTES ROTABLES AERONAUTICOS SEGUN INVOICE 11162 LIB. 00578012002 BOA-BOLIVIANA DE AVIACION-INGRESOS</t>
  </si>
  <si>
    <t>||VENTA DE DIVISAS S/G NOTAS DGAA-UF-STCP.NO.1311/18,18/10/18;DGAA-UF-STCP.NO.1346/18,31/10/18 Y AUT.VTA.DIV.MEFP DE 09/11/18 REF.:EMISION L/C I-2018-28,COMISION EMISION L/C 0,15% S/USD355.603,45.-POR 160 DIAS,REEMB.GSTS.COMUNICACION BS220.-Y EMISION COMP.CONTABLE BS50.- LIB.00020011103 MINISTERIO DE DEFENSA-INGRESOS VARIOS REF.:COMISIONES EMISION LC I-2018-28</t>
  </si>
  <si>
    <t>NÚMERO DE LIBRETA CUT: 99031009.00 OPERACIÓN T01 TRANSFERENCIA DE FONDOS A LA CUT - TESORO DIRECTO DE BANCO UNION S.A. A CUENTA UNICA DEL TESORO CON NUMERO DE SOLICITUD = 3251624 Y NUMERO CORRELATIVO = 91320015112018671 TRANSFERENCIA POR OPERACIONES DE VENTA BONOS BTX</t>
  </si>
  <si>
    <t>NUMERO DE LIBRETA CUT: 00572012010 OPERACIÓN E18 TRANSFERENCIA DEL SISTEMA FINANCIERO POR CUENTA DE TERCEROS A LA CUT A SOLICITUD DE ASEGURADORA FORTALEZA</t>
  </si>
  <si>
    <t>||TRANSFERENCIA DE FONDOS S/G. MENSAJES SWIFT NROS. 16599 Y 16579 DE LA FECHA. (SECTOR PÚBLICO - SERVICIOS). DEBITO DE LA LIBRETA 00119012001 ADSIB, REPOSICION UTILES DE ESCRITORIO.</t>
  </si>
  <si>
    <t>||REGULARIZACIÓN DE NUESTRA OPERACIÓN NRO. 0937719 DE F. 06/11/2018 EN ATENCIÓN A NOTA DE ADSIB, CITE' ADSIB/NE/0892/2018 DE LA FECHA (HRE-TSO-6248). DEBITO DE LA LIBRETA 00119012001 ADSIB, REPOSICION UTILES DE ESCRITORIO.</t>
  </si>
  <si>
    <t>||REGULARIZACIÓN DE NUESTRA OPERACIÓN NRO. 0937720 DE F. 06/11/2018 EN ATENCIÓN A NOTA DE ADSIB, CITE' ADSIB/NE/0892/2018 DE LA FECHA (HRE-TSO-6248). DEBITO DE LA LIBRETA 00119012001 ADSIB, REPOSICION UTILES DE ESCRITORIO.</t>
  </si>
  <si>
    <t>||TRANSFERENCIA DE FONDOS S/G. MENSAJE SWIFT NRO. 16593 DE LA FECHA. (SECTOR PÚBLICO - SOBREVUELOS). DEBITO DE LA LIBRETA 00117012001 DGAC, REPOSICION UTILES DE ESCRITORIO.</t>
  </si>
  <si>
    <t>||TRANSFERENCIA DE FONDOS S/G. MENSAJES SWIFT NROS. 16595 Y 16577 DE LA FECHA. (SECTOR PÚBLICO - SERVICIOS). DEBITO DE LA LIBRETA 00119012001 ADSIB, REPOSICION UTILES DE ESCRITORIO.</t>
  </si>
  <si>
    <t>||TRANSFERENCIA DE FONDOS S/G. MENSAJES SWIFT NROS. 16600 Y 16581 DE LA FECHA. (SECTOR PÚBLICO - SOBREVUELOS). DEBITO DE LA LIBRETA 00117012001 DGAC, REPOSICION UTILES DE ESCRITORIO.</t>
  </si>
  <si>
    <t>VENTA DE DIVISAS CON TRANSFERENCIA DE FONDOS A SOLICITUD DE MINISTERIO DE EDUCACION SEGUN SOLICITUD 6515 REF: TRANSFER OF RESOURCES FOR UNIVERSITY OF LEEDS (RUDDY FERNANDO MEDINA CHOQUE) EQUIVALENTES 28.676,84 USD LIB. 00099021001 TGN-RECURSOS ORDINARIOS (3987)</t>
  </si>
  <si>
    <t>VENTA DE DIVISAS CON TRANSFERENCIA DE FONDOS A SOLICITUD DE MINISTERIO DE EDUCACION SEGUN SOLICITUD 6515 REF: TRANSFER OF RESOURCES FOR UNIVERSITY OF LEEDS (RUDDY FERNANDO MEDINA CHOQUE) EQUIVALENTES 28.676,84 USD LIB. 00099021001 TGN-RECURSOS ORDINARIOS (3987) POR DIFERENCIAL CAMBIARIO</t>
  </si>
  <si>
    <t>COBRO COSTOS DE PAPELERIA SEGUN TRANSFERENCIA DEL EXTERIOR POR ORDEN DE CONSULADO GENERAL DE BOLIVIA-BARCELONA-ESPAÑA REF:GESTORIA CONSULAR LIB. 00010011102 MIN.RELACIONES EXTERIORES - GESTORIA CONSULAR LEY Nº 3108</t>
  </si>
  <si>
    <t>COBRO COSTOS DE PAPELERIA SEGUN TRANSFERENCIA DEL EXTERIOR POR ORDEN DE BOTSCHAFT DES PLURINATIONALEN-ALEMANIA REF:GESTORIA CONSULAR MES DE OCTUBRE 2018 LIB. 00010011102 MIN.RELACIONES EXTERIORES - GESTORIA CONSULAR LEY Nº 3108</t>
  </si>
  <si>
    <t>'COBRO DE'||UTILES DE ESCRITORIO POR EL COMPROBANTE CONTABLE NRO. 0938712 DE LA FECHA, SEGÚN CORREO ELECTRÓNICO DE YPFB DE F. 23/01/2018. DEBITO DE LA LIBRETA 00513022001 YPFB  OPERACIONES.</t>
  </si>
  <si>
    <t>||TRANSFERENCIA DE FONDOS SEGÚN NOTA DEL SERVICIO DE DESARROLLO DE LAS EMPRESAS PÚBLICAS PRODUCTIVAS SEDEM CITE: GAF/2018-0319 REF: D.S. 3592 LOS RECURSOS DE LAS EMPRESAS LACTEOSBOL, EBA Y PROMIEL DEBEN SER TRANSFERIDOS A LA NUEVA EMPRESA BOLIVIANA DE ALIMENTOS Y DERIVADOS (TRAM-TSO-6243) DE LA LIBRETA N° 00599032003 EBA-GESTIÓN PRODUCTIVA LACTEOS Y DERIVADOS, COSTO ÚTILES DE ESCRITORIO</t>
  </si>
  <si>
    <t>00587012010 DEPOSITO DE EFECTIVO, DEPOSITANTE: E.B.C. - RENE SURCO, CONCEPTO: DEVOLUCION SALDO FONDOS ASIGNADOS, CUENTA DE DEPOSITO: CUENTA UNICA DEL TESORO</t>
  </si>
  <si>
    <t>00586012001 DEPOSITO DE EFECTIVO, DEPOSITANTE: YAMIL NAY VARGAS, CONCEPTO: DEVOLUCION DE COSTO DE CURSO DE CAPACITACION INSO C31 584, CUENTA DE DEPOSITO: CUENTA UNICA DEL TESORO</t>
  </si>
  <si>
    <t>00586012001 DEPOSITO DE EFECTIVO, DEPOSITANTE: MARCO ANTONIO CUENTAS FLORES, CONCEPTO: DEVOLUCION DE COSTO DE CURSO DE CAPACITACION INSO C31 584, CUENTA DE DEPOSITO: CUENTA UNICA DEL TESORO</t>
  </si>
  <si>
    <t>00586012001 DEPOSITO DE EFECTIVO, DEPOSITANTE: TIMOTEO ALIZAR SAAVEDRA, CONCEPTO: DEVOLUCION DE COSTO DE CURSO DE CAPACITACION INSO C31 584, CUENTA DE DEPOSITO: CUENTA UNICA DEL TESORO</t>
  </si>
  <si>
    <t>00035011105 DEPOSITO DE EFECTIVO, DEPOSITANTE: PAOLA SALAS MELGAR, CONCEPTO: DEVOLUCION DE FONDOS EN AVANCE ASIGNADOS PARA GASTOS DE SERVICIOS BASICOS OCTUBRE 2018, CUENTA DE DEPOSITO: CUENTA UNICA DEL TESORO</t>
  </si>
  <si>
    <t>00099021001 DEPOSITO DE EFECTIVO, DEPOSITANTE: INGRID MAGALI CASTRO ÑUCO, CONCEPTO: DEVOLUCION DE HABERES, CUENTA DE DEPOSITO: CUENTA UNICA DEL TESORO</t>
  </si>
  <si>
    <t>00099021001 DEPOSITO DE EFECTIVO, DEPOSITANTE: JUAN CARLOS BETANCOURT RIVERA, CONCEPTO: REVERSION POR ENERGIA ELECTRICA CORRESPONDIENTE AL MES DE OCTUBRE/18 P-5161, CUENTA DE DEPOSITO: CUENTA UNICA DEL TESORO</t>
  </si>
  <si>
    <t>00099021001 DEPOSITO DE EFECTIVO, DEPOSITANTE: RIS-16 "JORDAN", CONCEPTO: REVERSION POR ENERGIA ELECTRICA Y TELEFONIA CORRESPONDIENTE AL MES DE OCTUBRE/18, CUENTA DE DEPOSITO: CUENTA UNICA DEL TESORO</t>
  </si>
  <si>
    <t>00099021001 DEPOSITO DE EFECTIVO, DEPOSITANTE: IRENE BALLADARES VELASQUEZ, CONCEPTO: PAGO AL SENASIR ( COACTIVO SOCIAL ), CUENTA DE DEPOSITO: CUENTA UNICA DEL TESORO</t>
  </si>
  <si>
    <t>00212082001 DEPOSITO DE EFECTIVO, DEPOSITANTE: ALEJANDRO J. CHOQUETARQUI QUENTA, CONCEPTO: VIATICOS, CUENTA DE DEPOSITO: CUENTA UNICA DEL TESORO</t>
  </si>
  <si>
    <t>00099021001 DEPOSITO DE EFECTIVO, DEPOSITANTE: MINISTERIO DE SALUD, CONCEPTO: REPOSICION DE EXEDENTE USO DE TEL. MOVIL, CUENTA DE DEPOSITO: CUENTA UNICA DEL TESORO</t>
  </si>
  <si>
    <t>00221012001 DEPOSITO DE EFECTIVO, DEPOSITANTE: SENARECOM, CONCEPTO: DEVOLUCION CREDITO FISCAL FACTURA 36887, CUENTA DE DEPOSITO: CUENTA UNICA DEL TESORO</t>
  </si>
  <si>
    <t>00526012001 DEPOSITO DE EFECTIVO, DEPOSITANTE: CESAR MAURICIO PEÑARANDA HERRERA, CONCEPTO: DEVOLUCION VIATICOS Y PASAJES, CUENTA DE DEPOSITO: CUENTA UNICA DEL TESORO</t>
  </si>
  <si>
    <t>00020011103 DEPOSITO DE EFECTIVO, DEPOSITANTE: INSTITUTO GEOGRAFICO MILITAR, CONCEPTO: REVERSION GASTO POR ALIMENTACION, CUENTA DE DEPOSITO: CUENTA UNICA DEL TESORO</t>
  </si>
  <si>
    <t>00020011103 DEPOSITO DE EFECTIVO, DEPOSITANTE: INSTITUTO GEOGRAFICO MILITAR, CONCEPTO: REVERSION OTROS ALQUILERES 23400, CUENTA DE DEPOSITO: CUENTA UNICA DEL TESORO</t>
  </si>
  <si>
    <t>00020011103 DEPOSITO DE EFECTIVO, DEPOSITANTE: INSTITUTO GEOGRAFICO MILITAR, CONCEPTO: REVERSION POR ALQUILER DE EQUIPOS Y MAQUINARIA 23200, CUENTA DE DEPOSITO: CUENTA UNICA DEL TESORO</t>
  </si>
  <si>
    <t>00020011103 DEPOSITO DE EFECTIVO, DEPOSITANTE: CN. JOSE SALAZAR (RIBB), CONCEPTO: REVERSION PASAJES VIAJE A LONDRES SEGUN PREVENTIVO 8079, CUENTA DE DEPOSITO: CUENTA UNICA DEL TESORO</t>
  </si>
  <si>
    <t>00046021109 DEPOSITO DE EFECTIVO, DEPOSITANTE: MINISTERIO DE SALUD DEYMAR VILLCA NINA, CONCEPTO: DEVOLUCION PARA REACTIVACION DE CHEQUE, CUENTA DE DEPOSITO: CUENTA UNICA DEL TESORO</t>
  </si>
  <si>
    <t>00086018043 DEPOSITO DE EFECTIVO, DEPOSITANTE: MONICA CLAUDIA REJAS, CONCEPTO: SALDO DE FONDOS EN AVANCE, CUENTA DE DEPOSITO: CUENTA UNICA DEL TESORO</t>
  </si>
  <si>
    <t>00099021001 DEPOSITO DE EFECTIVO, DEPOSITANTE: JUAN CARLOS COLQUE ORELLANA, CONCEPTO: DEVOLUCION DE DESCARGO DE PASAJES, VIATICOS Y ALIMENTACION, CUENTA DE DEPOSITO: CUENTA UNICA DEL TESORO</t>
  </si>
  <si>
    <t>00099021001 DEPOSITO DE EFECTIVO, DEPOSITANTE: ALVARO MARCO CABA OLIVAREZ CI 2377522LP, CONCEPTO: CITE: MEFP/VTCP/DGPOT/UAIS-CPJ/N° 030/2016 REGULARIZACION: MAYO -JUNIO 2018, CUENTA DE DEPOSITO: CUENTA UNICA DEL TESORO</t>
  </si>
  <si>
    <t>00190012003 DEPOSITO DE EFECTIVO, DEPOSITANTE: ANA MARIA VACAFLORES LENIZ, CONCEPTO: DEVOLUCION DE VIATICOS POR VIAJE AL MUNICIPIO SAN PEDRO DE BUENA VISTA DEL 28 AL 29 DE AGOSTO, CUENTA DE DEPOSITO: CUENTA UNICA DEL TESORO</t>
  </si>
  <si>
    <t>00290024101 DEPOSITO DE EFECTIVO, DEPOSITANTE: SERVICIO DE IMPUESTOS NACIONALES, CONCEPTO: DEVOLUCION DE REFRIGERIO MES DE AGOSTO / 2018, CUENTA DE DEPOSITO: CUENTA UNICA DEL TESORO</t>
  </si>
  <si>
    <t>00190012003 DEPOSITO DE EFECTIVO, DEPOSITANTE: VLADIMIR JOSE POMA YAMPASI, CONCEPTO: DEVOLUCION DE VIATICOS POR VIAJE AL MUNICIPIO PELECHUCO DEL 13 AL 14 DE SEPTIEMBRE, CUENTA DE DEPOSITO: CUENTA UNICA DEL TESORO</t>
  </si>
  <si>
    <t>00190012003 DEPOSITO DE EFECTIVO, DEPOSITANTE: PAMELA GIOVANNA ARUQUIPA FERNANDEZ, CONCEPTO: DEVOLUCION DE VIATICOS POR VIAJE AL MUNICIPIO SORATA DEL 20 AL 21 DE SEPTIEMBRE, CUENTA DE DEPOSITO: CUENTA UNICA DEL TESORO</t>
  </si>
  <si>
    <t>00190012003 DEPOSITO DE EFECTIVO, DEPOSITANTE: LUIS ALBERTO MENDOZA GARCIA, CONCEPTO: DEVOLUCION DE VIATICOS POR VIAJE AL MUNICIPIO ANZALDO EL 1 DE SEPTIEMBRE, CUENTA DE DEPOSITO: CUENTA UNICA DEL TESORO</t>
  </si>
  <si>
    <t>00190012003 DEPOSITO DE EFECTIVO, DEPOSITANTE: VLADIMIR JOSE POMA YAMPASI, CONCEPTO: DEVOLUCION DE VIATICOS POR VIAJE AL MUNICIPIO YANACACHI EL 3 DE SEPTIEMBRE, CUENTA DE DEPOSITO: CUENTA UNICA DEL TESORO</t>
  </si>
  <si>
    <t>00190012003 DEPOSITO DE EFECTIVO, DEPOSITANTE: VLADIMIR JOSE POMA YAMPASI, CONCEPTO: DEVOLUCION DE VIATICOS POR VIAJE AL MUNICIPIO IRUPANA EL 31 DE AGOSTO, CUENTA DE DEPOSITO: CUENTA UNICA DEL TESORO</t>
  </si>
  <si>
    <t>00190012003 DEPOSITO DE EFECTIVO, DEPOSITANTE: EVER JOSUE VALLE BLANCO, CONCEPTO: DEVOLUCION DE VIATICOS POR VIAJE AL MUNICIPIO CHOQUECOTA Y TURCO EL 6 DE SEPTIEMBRE, CUENTA DE DEPOSITO: CUENTA UNICA DEL TESORO</t>
  </si>
  <si>
    <t>00190012003 DEPOSITO DE EFECTIVO, DEPOSITANTE: JOHNNY RUIZ MAMANI, CONCEPTO: DEVOLUCION DE VIATICOS POR VIAJE A LA COMUNIDAD CHAIRIRI Y PUMIRI EL 7 DE SEPTIEMBRE, CUENTA DE DEPOSITO: CUENTA UNICA DEL TESORO</t>
  </si>
  <si>
    <t>00190012003 DEPOSITO DE EFECTIVO, DEPOSITANTE: MARIO VILLCA CHOQUETA, CONCEPTO: DEVOLUCION DE VIATICOS POR VIAJE AL MUNICIPIO CKOCHAS EL 10 DE OCTUBRE, CUENTA DE DEPOSITO: CUENTA UNICA DEL TESORO</t>
  </si>
  <si>
    <t>00099021001 DEPOSITO DE EFECTIVO, DEPOSITANTE: RPM-1 CAP SAAVEDRA BORIS EIVER GUTIERREZ NAVA, CONCEPTO: REVERSION RECURSOS NO EJECUTADOS EN SERVICIOS BASICOS DE ENERGIA ELECTRICA, CUENTA DE DEPOSITO: CUENTA UNICA DEL TESORO</t>
  </si>
  <si>
    <t>00020011103 DEPOSITO DE EFECTIVO, DEPOSITANTE: JOHONY YUCRA GUTIERREZ, CONCEPTO: REVERSION GASTOS NO EJECUTADOS PARTIDA 85100 DEL PROY. 7221, CUENTA DE DEPOSITO: CUENTA UNICA DEL TESORO</t>
  </si>
  <si>
    <t>00099021001 DEPOSITO DE EFECTIVO, DEPOSITANTE: MARIA CUSICANQUI GILES, CONCEPTO: DEVOLUCION SUELDO, CUENTA DE DEPOSITO: CUENTA UNICA DEL TESORO</t>
  </si>
  <si>
    <t>00099021001 DEPOSITO DE EFECTIVO, DEPOSITANTE: EDIFICIO CONAVI COOPROPIETARIOS, CONCEPTO: PAGO EPSAS - SEPTIEMBRE - 2018, CUENTA DE DEPOSITO: CUENTA UNICA DEL TESORO</t>
  </si>
  <si>
    <t>00598019201 DEPOSITO DE EFECTIVO, DEPOSITANTE: JOSE LUIS QUIROZ MARTINEZ, CONCEPTO: DEVOLUCION DE RECURSOS NO EJECUTADOS  C-31, CUENTA DE DEPOSITO: CUENTA UNICA DEL TESORO</t>
  </si>
  <si>
    <t>00086057009 DEPOSITO DE EFECTIVO, DEPOSITANTE: MMAYA/UCP-PAAP ANA MARIA FLORES MURILLO, CONCEPTO: DEVOLUCION DE SALDO FONDOS EN AVANCE TALLER INTERNO RIO ROCHA, CUENTA DE DEPOSITO: CUENTA UNICA DEL TESORO</t>
  </si>
  <si>
    <t>00099021001 DEP.DE CHEQ.AJENOS,RET.DE CAM.,CONCEPTO: RENE ALCAZAR CARDENAS,DEP.: BANCO UNION SA , PROCEDENCIA: BANCO UNION S.A., CHEQUE: 160224, FECHA DE EMISION:16/11/2018</t>
  </si>
  <si>
    <t>00099021001 DEP.DE CHEQ.AJENOS,RET.DE CAM.,CONCEPTO: PATRICIA LINETH COLQUE HUEN,DEP.: BANCO UNION SA , PROCEDENCIA: BANCO UNION S.A., CHEQUE: 160223, FECHA DE EMISION:16/11/2018</t>
  </si>
  <si>
    <t>00155012002 DEP.DE CHEQ.AJENOS,RET.DE CAM.,CONCEPTO: DEPÓSITO POR MULTAS A LOS NOTARIOS DE FE PUBLICA,DEP.: DIRECCION DE NOTARIADO PLURINACIONAL , PROCEDENCIA: BANCO UNION S.A., CHEQUE: 345, FECHA DE EMISION:13/11/2018</t>
  </si>
  <si>
    <t>00099021001 DEP.DE CHEQ.AJENOS,RET.DE CAM.,CONCEPTO: LOPEZ ARRUETA ABEL,DEP.: BANCO UNION SA , PROCEDENCIA: BANCO UNION S.A., CHEQUE: 160222, FECHA DE EMISION:16/11/2018</t>
  </si>
  <si>
    <t>00099021001 DEP.DE CHEQ.AJENOS,RET.DE CAM.,CONCEPTO: FRACCION COMPLEMENTARIA MENSUAL,DEP.: FUTURO DE BOLIVIA S.A. AFP , PROCEDENCIA: BANCO DE CREDITO DE BOLIVIA S.A., CHEQUE: 56441, FECHA DE EMISION:16/11/2018</t>
  </si>
  <si>
    <t>00099021001 DEP.DE CHEQ.AJENOS,RET.DE CAM.,CONCEPTO: COMPENSACION MENSUAL DE COTIZACION,DEP.: FUTURO DE BOLIVIA S.A. AFP , PROCEDENCIA: BANCO DE CREDITO DE BOLIVIA S.A., CHEQUE: 56440, FECHA DE EMISION:16/11/2018</t>
  </si>
  <si>
    <t>00290012001 DEP.DE CHEQ.AJENOS,RET.DE CAM.,CONCEPTO: DEP POR DESCUENTO DE PASAJES Y VIATICOS DE LA GDYBA Y OF CENTRAL OCT -2018 S/G C-31 SIP N° 338,DEP.: SERVICIO DE IMPUESTOS NACIONALES</t>
  </si>
  <si>
    <t>00290012001 DEP.DE CHEQ.AJENOS,RET.DE CAM.,CONCEPTO: DEP POR MULTAS Y ATRASOS DE CONSULTORES DE LINEA DE LA GGSCZ SEPT -2018 S/G C-31 SIP N°336,DEP.: SERVICIOS DE IMPUESTOS NACIONALES</t>
  </si>
  <si>
    <t>00290012001 DEP.DE CHEQ.AJENOS,RET.DE CAM.,CONCEPTO: DEP POR MULTAS Y ATRASOS DE CONS DE LA GGLP MES SEPT/2018 S/G C-31 SIP N° 335,DEP.: SERVICIOS DE IMPUESTOS NACIONALES , PROCEDENCIA: BANCO UNION S.A., CHEQUE: 5092, FECHA DE EMISION:08/11/2018</t>
  </si>
  <si>
    <t>00290012001 DEP.DE CHEQ.AJENOS,RET.DE CAM.,CONCEPTO: DEP COMO OTROS INGRESOS DE LA GGLP-2018 S/G C-31 SIP N° 335,DEP.: SERVICIOS DE IMPUESTOS NACIONALES , PROCEDENCIA: BANCO UNION S.A., CHEQUE: 5091, FECHA DE EMISION:08/11/2018</t>
  </si>
  <si>
    <t>00290134101 DEP.DE CHEQ.AJENOS,RET.DE CAM.,CONCEPTO: DEP PARA LA REVERSION DE C-31 DE LA GDYBA/2018 S/G C-31 SIP N°337,DEP.: SERVICIOS DE IMPUESTOS NACIONALES , PROCEDENCIA: BANCO UNION S.A., CHEQUE: 5089, FECHA DE EMISION:08/11/2018</t>
  </si>
  <si>
    <t>00212042001 DEP.DE CHEQ.AJENOS,RET.DE CAM.,CONCEPTO: DEVOLUCION FONDOS INRA - BENI,DEP.: INRA - BENI , PROCEDENCIA: BANCO UNION S.A., CHEQUE: 4828, FECHA DE EMISION:29/10/2018</t>
  </si>
  <si>
    <t>00041011101 DEP.DE CHEQ.AJENOS,RET.DE CAM.,CONCEPTO: DEP. EFECTUADO POR EL BANCO FORTALEZA POR LA EJECUCION DE BOLETA DE GARANTIA N° 9939,DEP.: MDPYEP , PROCEDENCIA: BANCO UNION S.A., CHEQUE: 2494, FECHA DE EMISION:08/11/2018</t>
  </si>
  <si>
    <t>00212042001 DEP.DE CHEQ.AJENOS,RET.DE CAM.,CONCEPTO: DEVOLUCION FONDOS INRA - BENI,DEP.: INRA - BENI , PROCEDENCIA: BANCO UNION S.A., CHEQUE: 4827, FECHA DE EMISION:29/10/2018</t>
  </si>
  <si>
    <t>00212042001 DEP.DE CHEQ.AJENOS,RET.DE CAM.,CONCEPTO: DEVOLUCION FONDOS INRA - BENI,DEP.: INRA - BENI , PROCEDENCIA: BANCO UNION S.A., CHEQUE: 4825, FECHA DE EMISION:29/10/2018</t>
  </si>
  <si>
    <t>00212042001 DEP.DE CHEQ.AJENOS,RET.DE CAM.,CONCEPTO: DEVOLUCION FONDOS INRA - BENI,DEP.: INRA - BENI , PROCEDENCIA: BANCO UNION S.A., CHEQUE: 4823, FECHA DE EMISION:29/10/2018</t>
  </si>
  <si>
    <t>00212042001 DEP.DE CHEQ.AJENOS,RET.DE CAM.,CONCEPTO: DEVOLUCION FONDOS INRA - BENI,DEP.: INRA - BENI , PROCEDENCIA: BANCO UNION S.A., CHEQUE: 4822, FECHA DE EMISION:29/10/2018</t>
  </si>
  <si>
    <t>00212042001 DEP.DE CHEQ.AJENOS,RET.DE CAM.,CONCEPTO: DEVOLUCION FONDOS INRA - BENI,DEP.: INRA - BENI , PROCEDENCIA: BANCO UNION S.A., CHEQUE: 4821, FECHA DE EMISION:29/10/2018</t>
  </si>
  <si>
    <t>00212042001 DEP.DE CHEQ.AJENOS,RET.DE CAM.,CONCEPTO: DEVOLUCION FONDOS INRA - BENI,DEP.: INRA - BENI , PROCEDENCIA: BANCO UNION S.A., CHEQUE: 4820, FECHA DE EMISION:29/10/2018</t>
  </si>
  <si>
    <t>00212042001 DEP.DE CHEQ.AJENOS,RET.DE CAM.,CONCEPTO: DEVOLUCION FONDOS INRA - BENI,DEP.: INRA - BENI , PROCEDENCIA: BANCO UNION S.A., CHEQUE: 4819, FECHA DE EMISION:29/10/2018</t>
  </si>
  <si>
    <t>00212042001 DEP.DE CHEQ.AJENOS,RET.DE CAM.,CONCEPTO: DEVOLUCION FONDOS INRA - BENI,DEP.: INRA - BENI , PROCEDENCIA: BANCO UNION S.A., CHEQUE: 4818, FECHA DE EMISION:29/10/2018</t>
  </si>
  <si>
    <t>00212042001 DEP.DE CHEQ.AJENOS,RET.DE CAM.,CONCEPTO: DEVOLUCION FONDOS INRA - BENI,DEP.: INRA - BENI , PROCEDENCIA: BANCO UNION S.A., CHEQUE: 4817, FECHA DE EMISION:29/10/2018</t>
  </si>
  <si>
    <t>00212042001 DEP.DE CHEQ.AJENOS,RET.DE CAM.,CONCEPTO: DEVOLUCION FONDOS INRA - BENI,DEP.: INRA - BENI , PROCEDENCIA: BANCO UNION S.A., CHEQUE: 4816, FECHA DE EMISION:29/10/2018</t>
  </si>
  <si>
    <t>00212042001 DEP.DE CHEQ.AJENOS,RET.DE CAM.,CONCEPTO: DEVOLUCION FONDOS INRA - BENI,DEP.: INRA - BENI , PROCEDENCIA: BANCO UNION S.A., CHEQUE: 4815, FECHA DE EMISION:29/10/2018</t>
  </si>
  <si>
    <t>00212042001 DEP.DE CHEQ.AJENOS,RET.DE CAM.,CONCEPTO: DEVOLUCION FONDOS INRA - BENI,DEP.: INRA - BENI , PROCEDENCIA: BANCO UNION S.A., CHEQUE: 4814, FECHA DE EMISION:26/10/2018</t>
  </si>
  <si>
    <t>00086011102 DEP.DE CHEQ.AJENOS,RET.DE CAM.,CONCEPTO: PAGO POR INFRACCION ADMINISTRATIVA DE IMPACTO AMBIENTAL,DEP.: PIL ANDINA SA , PROCEDENCIA: BANCO BISA S.A., CHEQUE: 211441, FECHA DE EMISION:15/11/2018</t>
  </si>
  <si>
    <t>00212042001 DEP.DE CHEQ.AJENOS,RET.DE CAM.,CONCEPTO: DEVOLUCION FONDOS INRA - BENI,DEP.: INRA - BENI , PROCEDENCIA: BANCO UNION S.A., CHEQUE: 4813, FECHA DE EMISION:26/10/2018</t>
  </si>
  <si>
    <t>00099021001 DEP.DE CHEQ.AJENOS,RET.DE CAM.,CONCEPTO: REMBOLSO DE CAJA DE SALUD CORDES AL MIN DE OBRAS PUBLICAS SERVICIOS Y VIVIENDA POR BAJAS MEDICAS,DEP.: CAJA DE SALUD CORDES , PROCEDENCIA: BANCO UNION S.A., CHEQUE: 9984, FECHA DE EMISION:14/11/2018</t>
  </si>
  <si>
    <t>00099021001 DEP.DE CHEQ.AJENOS,RET.DE CAM.,CONCEPTO: REMBOLSO DE CAJA DE SALUD CORDES A MIN. DE DEPORTES POR BAJAS MEDICAS POR ENFERMEDAD COMUN Y MATERNI,DEP.: CAJA DE SALUD CORDES , PROCEDENCIA: BANCO UNION S.A., CHEQUE: 9986, FECHA DE EMISION:14/11/2018</t>
  </si>
  <si>
    <t>00099021001 DEP.DE CHEQ.AJENOS,RET.DE CAM.,CONCEPTO: REMBOLSO DE CAJA DE SALUD CORDES A MIN. DE MEDIO AMBIENTE Y AGUA POR BAJAS MEDICAS DE ENFERMEDAD COM,DEP.: CAJA DE SALUD CORDES , PROCEDENCIA: BANCO UNION S.A., CHEQUE: 9985, FECHA DE EMISION:14/11/2018</t>
  </si>
  <si>
    <t>00226012001 DEP.DE CHEQ.AJENOS,RET.DE CAM.,CONCEPTO: TRANSFERENCIA DE RECURSOS,DEP.: SERVICIO ESTATAL DE AUTONOMIAS , PROCEDENCIA: BANCO UNION S.A., CHEQUE: 2137, FECHA DE EMISION:12/11/2018</t>
  </si>
  <si>
    <t>00378012002 DEPOSITO DE EFECTIVO, DEPOSITANTE: FLORENTINO ISRAEL PEREZ YUJRA, CONCEPTO: DEVOLUCION PREVENTIVO N° 652 ( RETENCIONES ), CUENTA DE DEPOSITO: CUENTA UNICA DEL TESORO</t>
  </si>
  <si>
    <t>00378012002 DEPOSITO DE EFECTIVO, DEPOSITANTE: FLORENTINO ISRAEL PEREZ YUJRA, CONCEPTO: DEVOLUCION PREVENTIVO N° 652, CUENTA DE DEPOSITO: CUENTA UNICA DEL TESORO</t>
  </si>
  <si>
    <t>00270022001 DEPOSITO DE EFECTIVO, DEPOSITANTE: DIRECCION DEPARTAMENTAL DE EDUCACION - TARIJA, CONCEPTO: DEPÓSITO POR DEVOLUCION VIATICOS, CUENTA DE DEPOSITO: CUENTA UNICA DEL TESORO</t>
  </si>
  <si>
    <t>00099021001 DEPOSITO DE EFECTIVO, DEPOSITANTE: ESTHER ALEJANDRA HUAYLLA VARGAS CI 5487225, CONCEPTO: DEVOLUCION DE 1/2 DIA DE VIATICO, CUENTA DE DEPOSITO: CUENTA UNICA DEL TESORO</t>
  </si>
  <si>
    <t>00099021001 DEPOSITO DE EFECTIVO, DEPOSITANTE: JUAN MANUEL PUMARINO SEVERICH, CONCEPTO: DEVOLUCION DE SALARIOS DEL MES DE OCTUBRE 2018, CUENTA DE DEPOSITO: CUENTA UNICA DEL TESORO</t>
  </si>
  <si>
    <t>A:00041014101 Débito Automático por incumplimiento del Gobierno Autónomo Municipal de Viacha (GAM VIA), al Convenio Intergubernativo de fecha 05 de septiembre de 2017, suscrito entre el Ministerio de Desarrollo Productivo y Economía Plural y el GAM VIA para el programa “Educación con Revolución Tecnológica”.</t>
  </si>
  <si>
    <t>A:00041014101 Débito Automático por incumplimiento del Gobierno Autónomo Municipal de Ichoca (GAM ICH), al Convenio Intergubernativo de fecha 17 de agosto de 2017, suscrito entre el Ministerio de Desarrollo Productivo y Economía Plural y el GAM ICH para el programa “Educación con Revolución Tecnológica”.</t>
  </si>
  <si>
    <t>A:00041014101 Débito Automático por incumplimiento del Gobierno Autónomo Municipal de Villa Tunari (GAM TUN), al Convenio Intergubernativo de fecha 10 de agosto de 2017, suscrito entre el Ministerio de Desarrollo Productivo y Economía Plural y el GAM TUN para el programa “Educación con Revolución Tecnológica”.</t>
  </si>
  <si>
    <t>A:00041014101 Débito Automático por incumplimiento del Gobierno Autónomo Municipal de Irupana (GAM IRU), al Convenio Intergubernativo de fecha 04 de septiembre de 2017, suscrito entre el Ministerio de Desarrollo Productivo y Economía Plural y el GAM IRU para el programa “Educación con Revolución Tecnológica”.</t>
  </si>
  <si>
    <t>A:00041014101 Débito Automático por contraparte del GAM Ixiamas, correspondiente al Convenio Intergubernativo suscrito entre el Ministerio de Desarrollo Productivo y Economía Plural y el GAM Ixiamas, en fecha 16 de agosto de 2017, programa “Educación con Revolución Tecnológica”.</t>
  </si>
  <si>
    <t>A:00041014101 Débito Automático por contraparte del GAM Quiabaya, correspondiente al Convenio Intergubernativo suscrito entre el Ministerio de Desarrollo Productivo y Economía Plural y el GAM Quiabaya, programa “Educación con Revolución Tecnológica”.</t>
  </si>
  <si>
    <t>A:00041014101 Débito Automático por incumplimiento del Gobierno Autónomo Municipal de Catacora (GAM CAT), al Convenio Intergubernativo de fecha 09 de octubre de 2017, suscrito entre el Ministerio de Desarrollo Productivo y Economía Plural y el GAM CAT para el programa “Educación con Revolución Tecnológica”.</t>
  </si>
  <si>
    <t>De: 00099024113 Transferencia en cumplimiento al DS N°0913 de 15/06/2011 y el Convenio Intergubernativo de Financiamiento UPRE-CIF-IG 372/2017, suscrito entre la UPRE y el GAM de Coripata, proyecto “Construcción Aulas U.E. Las Ciénegas”, correspondiente a saldos no ejecutados gestión 2017, según la UPRE.</t>
  </si>
  <si>
    <t>De: 00099024113 Transferencia en cumplimiento al DS N°0913 de 15/06/2011 y el Convenio Intergubernativo de Financiamiento UPRE-CIF-IG 371/2017, suscrito entre la UPRE y el GAM de Coripata, proyecto “Construcción Centro de Capacitación Municipal Coripata”, correspondiente a saldos no ejecutados gestión 2017, según la UPRE.</t>
  </si>
  <si>
    <t>De: 00099024113 Transferencia en cumplimiento al DS N°0913 de 15/06/2011 y el Convenio Intergubernativo de Financiamiento UPRE-CIF-IG 386/2017, suscrito entre la UPRE y el GAM de Coripata, proyecto “Construcción Tinglado Polifuncional U.E. Trancoma”, correspondiente a saldos no ejecutadas gestión 2017, según la UPRE.</t>
  </si>
  <si>
    <t>De: 00099024113 Transferencia en cumplimiento al DS N°0913 de 15/06/2011 y el Convenio Intergubernativo de Financiamiento UPRE-CIF-IG/307/2015, suscrito entre la UPRE y el GAM de Padcaya, proyecto “Construcción Coliseo Polideportivo Cañas”, correspondiente a saldos no ejecutados gestión 2017, según la UPRE.</t>
  </si>
  <si>
    <t>De: 00099024113 Transferencia en cumplimiento al DS N°0913 de 15/06/2011 y el Convenio Intergubernativo de Financiamiento UPRE-CIF-IG 986/2017, suscrito entre la UPRE y el GAM de Villazon, proyecto “Const. Centro de Salud Eliodoro Villazon”, correspondiente a saldos no ejecutados gestión 2017, según la UPRE.</t>
  </si>
  <si>
    <t>De: 00099024113 Transferencia en cumplimiento al DS N°0913 de 15/06/2011 y el Convenio Interinstitucional de Financiamiento UPRE-CIF-660/2014, suscrito entre la UPRE y el GAM de La Asunta, proyecto “Construcción Puente Vehicular Chaquety (Central Chaquety)”, correspondiente a saldos no ejecutados gestión 2017, según la UPRE</t>
  </si>
  <si>
    <t>De: 00099024113 Transferencia en cumplimiento al DS N°0913 de 15/06/2011 y el Convenio Intergubernativo de Financiamiento UPRE-CIF-IG 0194/2016, suscrito entre la UPRE y el GAM de La Asunta, proyecto “Const. de Tinglado Polifuncional U.E. Siguani Grande – La Asunta”, correspondiente a saldos no ejecutados gestión 2017, según la UPRE.</t>
  </si>
  <si>
    <t>De: 00099024113 Transferencia en cumplimiento al DS N°0913 de 15/06/2011 y el Convenio Intergubernativo de Financiamiento UPRE-CIF-IG 0157/2016, suscrito entre la UPRE y el GAM de La Asunta, proyecto “Const. 8 Aulas – U.E. Chamaca”, correspondiente a saldos no ejecutados gestión 2017, según la UPRE.</t>
  </si>
  <si>
    <t>De: 00099024113 Transferencia en cumplimiento al DS N°0913 de 15/06/2011 y el Convenio Intergubernativo de Financiamiento UPRE-CIF-IG/341/2016, suscrito entre la UPRE y el GAM de La Asunta, proyecto “Const. 15 Aulas y Tinglado U.E. “El Palmar””, correspondiente a saldos no ejecutados gestión 2017, según la UPRE.</t>
  </si>
  <si>
    <t>De: 00099024113 Transferencia en cumplimiento al DS N°0913 de 15/06/2011 y el Convenio Intergubernativo de Financiamiento UPRE-CIF-IG 0158/2016, suscrito entre la UPRE y el GAM de La Asunta, proyecto “Const. 8 Aulas – U.E. Puerto Rico”, correspondiente a saldos no ejecutados gestión 2017, según la UPRE.</t>
  </si>
  <si>
    <t>De: 00099024113 Transferencia en cumplimiento al DS N°0913 de 15/06/2011 y el Convenio Intergubernativo de Financiamiento UPRE-CIF-IG 111/2017, suscrito entre la UPRE y el GAM de La Asunta, proyecto “Construcción 15 Aulas y Tinglado Unidad Educativa San José”, correspondiente a saldos no ejecutados gestión 2017, según la UPRE.</t>
  </si>
  <si>
    <t>De: 00099024113 Transferencia en cumplimiento al DS N°0913 de 15/06/2011 y el Convenio Intergubernativo de Financiamiento UPRE-CIF-IG/339/2016, suscrito entre la UPRE y el GAM de La Asunta, proyecto “Const. 15 Aulas y Tinglado U.E. “Charia””, correspondiente a saldos no ejecutados gestión 2017, según la UPRE.</t>
  </si>
  <si>
    <t>De: 00099024113 Transferencia en cumplimiento al DS N°0913 de 15/06/2011 y el Convenio Intergubernativo de Financiamiento UPRE-CIF-IG 115/2017, suscrito entre la UPRE y el GAM de La Asunta, proyecto “Construcción Tinglado Polifuncional Unidad Educativa Segunda San Martin”, correspondiente a saldos no ejecutados gestión 2017, según la UPRE.</t>
  </si>
  <si>
    <t>VENTA DE DIVISAS CON TRANSFERENCIA DE FONDOS A SOLICITUD DE YACIMIENTOS PETROLIFEROS FISCALES BOLIVIANOS SEGUN SOLICITUD 6551 REF: PETROLEO BRASILEIRO SA, PAGO CARTA FACTURA POR CONCEPTO DE CARGOS MES DE AGOSTO-2018 EN EL MARCO DE LOS CONTRATOS DE COMPRA - VENTA, TRANSPORTE Y COMPRESION PARA LA EXPO LIB. 00513022001 YPFB - "OPERACIONES"</t>
  </si>
  <si>
    <t>'COBRO DE'||UTILES DE ESCRITORIO POR EL COMPROBANTE CONTABLE NRO. 0938812 DE LA FECHA. SEGÚN CORREO ELECTRÓNICO DE YPFB DE F. 23/01/2018. DEBITO DE LA LIBRETA 00513022001 YPFB  OPERACIONES.</t>
  </si>
  <si>
    <t>VENTA DE DIVISAS CON TRANSFERENCIA DE FONDOS A SOLICITUD DE MINISTERIO DE GOBIERNO SEGUN SOLICITUD 6547 REF: HABERES AGREGADOS Y ADJUNTOS DE LA POLICIA BOLIVIANA EN EL EXTERIOR DEL PAIS (ABONO A CUENTAS EN EL EXTERIOR) CORRESPONDIENTE AL MES DE OCTUBRE/2018 SEGUN PLANILLA ADJUNTA E INFORME NRO 270/2 LIB. 00099021001 TGN-RECURSOS ORDINARIOS (3987)</t>
  </si>
  <si>
    <t>VENTA DE DIVISAS CON TRANSFERENCIA DE FONDOS A SOLICITUD DE CENTRAL DE ABASTECIMIENTO Y SUMINISTROS DE SALUD-CEASS SEGUN SOLICITUD 6548 REF: PAGO A MEDIOR HEALTH TH CARE POR ADQUISICION DE MEDICAMENTOS SEGUN R.A. 06/2018 INF. LEG. 06/2018 INF. TEC 01/2018, SOL.PAG. 111/2018, COMERCIAL INVOICE NO DAT LIB. 00249012001 LBP-CEASS-CENTRAL DE ABASTECIMIENTO Y SUMINISTROS DE SALUD</t>
  </si>
  <si>
    <t>TRANSFERENCIA DE FONDOS AL EXTERIOR A SOLICITUD DE BOLIVIANA DE AVIACION SEGUN SOLICITUD 6537 REF: SHELL COMPANIA ARGENTINA DE PETROLEO S.A. INVOICE 44432, 44509, 44510, 44508, 44507 POR CARGUIO DE COMBUSTIBLE PARA OPERACIONES REGULARES EN EZE, PERIODO DEL 05 DE NOVIEMBRE AL 11 DE NOVIEMBRE 2018 LIB. 00578012002 BOA-BOLIVIANA DE AVIACION-INGRESOS</t>
  </si>
  <si>
    <t>VENTA DE DIVISAS CON TRANSFERENCIA DE FONDOS A SOLICITUD DE SERVICIO GENERAL DE IDENTIFICACION PERSONAL - SEGIP SEGUN SOLICITUD 6545 REF: ENTREGA DE FONDOS A LA OFICINA DE BUENOS AIRES - ARGENTINA PARA GASTOS EN BIENES Y SERVICIOS, SEGUN NOTA 11/2018, SOLICITUD 5 Y CERT. 4504, 4506 Y 4507. LIB. 00340012003 RECAUDACION EXTRANJERIA - C.I. -L.C.</t>
  </si>
  <si>
    <t>TRANSFERENCIA DE FONDOS AL EXTERIOR A SOLICITUD DE BOLIVIANA DE AVIACION SEGUN SOLICITUD 6552 REF: ENDEAVOR AIRCRAFT LEASING (SWEDEN) AB, INVOICE 28498-181116-R POR ALQUILER AERONAVE PERIODO 18 NOV AL 17 DIC 2018 LIB. 00578012002 BOA-BOLIVIANA DE AVIACION-INGRESOS</t>
  </si>
  <si>
    <t>TRANSFERENCIA DE FONDOS AL EXTERIOR A SOLICITUD DE BOLIVIANA DE AVIACION SEGUN SOLICITUD 6553 REF: SKY MART SALES CORP, INVOICE 89612 89770 PO 5027 5047 POR LA COMPRA SKYDROL HYD FLUID SYLKA INTERIOR TOPCOAT SEMIGLOSS WHITE BAC. LIB. 00578012002 BOA-BOLIVIANA DE AVIACION-INGRESOS</t>
  </si>
  <si>
    <t>VENTA DE DIVISAS CON TRANSFERENCIA DE FONDOS A SOLICITUD DE YACIMIENTOS PETROLIFEROS FISCALES BOLIVIANOS SEGUN SOLICITUD 6560 REF: PRE PAGO A PETROPERU SA POR EL SUMINISTRO DE PRODUCTO CORRESPONDIENTE AL MES DE OCTUBRE 2018 SEGUN INFORME UPCA 1115 Y HOJA DE RUTA DCIM 25920 LIB. 00513012004 LBP-YPFB-UNICOMERCIAL (4030005415/1-2188907)</t>
  </si>
  <si>
    <t>TRANSFERENCIA DE FONDOS AL EXTERIOR A SOLICITUD DE BOLIVIANA DE AVIACION SEGUN SOLICITUD 6557 REF: PIEDMONT AVIATION INVOICE AP20835 POR SERVICIO DE EXCHANGE OVERHAUL DE COMPONENTES ROTABLES AERONAUTICOS LIB. 00578012002 BOA-BOLIVIANA DE AVIACION-INGRESOS</t>
  </si>
  <si>
    <t>||TRANSFERENCIA DE FONDOS S/G. MENSAJES SWIFT NROS. 16696 Y 16684 DE LA FECHA. (SECTOR PÚBLICO - SERVICIOS). DEBITO DE LA LIBRETA 00119012001 ADSIB, REPOSICION UTILES DE ESCRITORIO.</t>
  </si>
  <si>
    <t>||TRANSFERENCIA DE FONDOS S/G. MENSAJES SWIFT NROS. 16701 Y 16686 DE LA FECHA. (SECTOR PÚBLICO - SERVICIOS). DEBITO DE LA LIBRETA 00119012001 ADSIB, REPOSICION UTILES DE ESCRITORIO.</t>
  </si>
  <si>
    <t>'TRANSFERENCIA DE FONDOS||S/G. CITE: MEFP/VTCP/DGCP/UODP-1050/2018 DE LA FECHA, DEL MIN.DE ECONOMIA Y FINANZAS PUBLICAS.(HRE-TSO-6285), PAGO BTS EXTRABURSATIL  VENCIMIENTO 18 DE NOVIEMBRE DE 2018 D.S. N° 1121 DE 11 DE ENERO DE 2012. DEBITO DE LA LIBRETA N° 00099021001 TGN-RECURSOS ORDINARIOS MN.</t>
  </si>
  <si>
    <t>'TRANSFERENCIA DE FONDOS||S/G. CITE: MEFP/VTCP/DGCP/UODP-1050/2018 DE LA FECHA, DEL MIN.DE ECONOMIA Y FINANZAS PUBLICAS.(HRE-TSO-6285), PAGO BTS EXTRABURSATIL  VENCIMIENTO 18 DE NOVIEMBRE DE 2018 D.S. N° 1121 DE 11 DE ENERO DE 2012. DEBITO DE LA LIBRETA N° 00099021001, REPOSICION UTILES DE ESCRITORIO.</t>
  </si>
  <si>
    <t>||TRANSFERENCIA DE FONDOS S/G. MENSAJE SWIFT NRO. 16700 Y CORREOS ELECTRÓNICOS DE LA DGAC Y AASANA DE LA FECHA. (SECTOR PÚBLICO - SOBREVUELOS). DEBITO DE LA LIBRETA 00117012001 DGAC, REPOSICION UTILES DE ESCRITORIO.</t>
  </si>
  <si>
    <t>VENTA DE DIVISAS CON TRANSFERENCIA DE FONDOS A SOLICITUD DE SERVICIO GENERAL DE IDENTIFICACION PERSONAL - SEGIP SEGUN SOLICITUD 6546 REF: ENTREGA DE FONDOS A LA OFICINA DE BUENOS AIRES - ARGENTINA PARA PAGO DE PLANILLA DE COMPENSACION COSTO DE VIDA CORRESPONDIENTE AL MES DE OCTUBRE, SEGUN INFORME TE LIB. 00340012003 RECAUDACION EXTRANJERIA - C.I. -L.C.</t>
  </si>
  <si>
    <t>A:00373024105 DESEMBOLSO DE RECURSOS AL FONDO DE DESARROLLO INDÍGENA PARA PROGRAMAS Y PROYECTOS DE LOS GOBIERNOS AUTÓNOMOS MUNICIPALES S/G NOTA DE SOLICITUD FDI/DGE/EXT/Nº491, 494 Y 495/2018 E INFORME MEFP/VTCP/DGPOT/UPCFTGN/INF/Nº 141/2018. HR 6-34691-R; 6-34690-R Y 6-34689-R.</t>
  </si>
  <si>
    <t>||TRANSFERENCIA DE FONDOS SEGÚN NOTA OB.AA.NE.189.2018 BOLIVIANA DE AVIACION RECIBIDA EN LA FECHA REF.: RECTIFICACION NO. DE CUENTA DEL BENEFICIARIO (MEXICANA MRO, S.A. DE CV) LIB. 00578012002 (IMPORTE PARA CUBRIR DIFERENCIA DE GASTOS DEL BANQUERO)</t>
  </si>
  <si>
    <t>'COBRO DE'||UTILES DE ESCRITORIO POR EL COMPROBANTE CONTABLE NRO. 0938823 DE LA FECHA, SEGÚN CORREO ELECTRÓNICO DE YPFB DE F. 23/01/2018. DEBITO DE LA LIBRETA 00513022001 YPFB  OPERACIONES.</t>
  </si>
  <si>
    <t>||TRANSFERENCIA DE FONDOS S/G. MENSAJE SWIFT NRO. 16750 DE LA FECHA (SECTOR PÚBLICO - SOBREVUELOS). DEBITO DE LA LIBRETA 00117012001 DGAC, REPOSICION UTILES DE ESCRITORIO.</t>
  </si>
  <si>
    <t>'TRANSFERENCIA DE FONDOS DE DPTOS.DE ENCAJE LEGAL DEL SISTEMA FINANCIERO A DPTOS.CTES.DEL SECTOR PUBLICO S/G CITE' S/C||DE LA FECHA.(HRE-TSO-2018-6284), POR ERROR OPERATIVO EN LA RESPUESTA DE ENVIO, SIENDO CUENTA DE DESTINO INEXISTENTE EN EL SISTEMA DE BCP. ABONO A LA LIBRETA N°00293034201, REGULARIZACION RECHAZO SPT 012 LOTE 3929 DE F.15-11-2018; BCP.</t>
  </si>
  <si>
    <t>00099021001 DEPOSITO DE EFECTIVO, DEPOSITANTE: WALDO GALO BAUTISTA QUISPE, CONCEPTO: DOBLE PERCEPCION, CUENTA DE DEPOSITO: CUENTA UNICA DEL TESORO</t>
  </si>
  <si>
    <t>00020031101 DEPOSITO DE EFECTIVO, DEPOSITANTE: FUERZAS ARMADAS DEL ESTADO -EJERCITO, CONCEPTO: DEVOLUCION POR GASTOS POR  ALIMENTACION Y OTROS SIMILARES, CUENTA DE DEPOSITO: CUENTA UNICA DEL TESORO</t>
  </si>
  <si>
    <t>00670042001 DEPOSITO DE EFECTIVO, DEPOSITANTE: JAHZEL VEDIA ORTUSTE, CONCEPTO: DEVOLUCION DE GASTOS DE COMBUSTIBLE, CUENTA DE DEPOSITO: CUENTA UNICA DEL TESORO</t>
  </si>
  <si>
    <t>00660072001 DEPOSITO DE EFECTIVO, DEPOSITANTE: ORGANO JUDICIAL, CONCEPTO: DEV. EXCEDENTE DE LLAMADAS TELEF.- PROV COPACABANA GESTIONES ANTERIORES DR. MARTINEZ, DR. CASILLA, CUENTA DE DEPOSITO: CUENTA UNICA DEL TESORO</t>
  </si>
  <si>
    <t>00526012001 DEPOSITO DE EFECTIVO, DEPOSITANTE: BOLIVIA  TV - RAUL ROMERO, CONCEPTO: MANTENIMIENTO CORRECTIVO TRANSMISOR CANAL  16 ORURO, CUENTA DE DEPOSITO: CUENTA UNICA DEL TESORO</t>
  </si>
  <si>
    <t>00526012001 DEPOSITO DE EFECTIVO, DEPOSITANTE: JULIO OMAR CANAVIRI ROJAS, CONCEPTO: DEVOLUCION DE VIATICOS, CUENTA DE DEPOSITO: CUENTA UNICA DEL TESORO</t>
  </si>
  <si>
    <t>00099021001 DEPOSITO DE EFECTIVO, DEPOSITANTE: MARIOLA HUAYHUA CHOQUE, CONCEPTO: DEVOLUCION DE ENERGIA ELECTRICA, CUENTA DE DEPOSITO: CUENTA UNICA DEL TESORO</t>
  </si>
  <si>
    <t>00378012002 DEPOSITO DE EFECTIVO, DEPOSITANTE: SENATEX, CONCEPTO: DEVOLUCION POR RETENCION IMPOSITIVA  C-31  -  644, CUENTA DE DEPOSITO: CUENTA UNICA DEL TESORO</t>
  </si>
  <si>
    <t>00373024105 DEPOSITO DE EFECTIVO, DEPOSITANTE: CNMCIOB-BS, CONCEPTO: DEVOLUCION DE INTERESES BANCARIOS DE LA CTA 1-0000004554742 DEL PROYECTO  CNMC-05-10-20003, CUENTA DE DEPOSITO: CUENTA UNICA DEL TESORO</t>
  </si>
  <si>
    <t>00373024105 DEPOSITO DE EFECTIVO, DEPOSITANTE: CNMCIOB-BS, CONCEPTO: DEVOLUCION DE MARCELINA  CARDENAS DEL PROYECTO CNMC-03-10-20003, CUENTA DE DEPOSITO: CUENTA UNICA DEL TESORO</t>
  </si>
  <si>
    <t>00594012001 DEPOSITO DE EFECTIVO, DEPOSITANTE: ASP-B (DIEGO ARCE PACELLO), CONCEPTO: DEPÓSITO POR GASTOS DE FUNCIONAMIENTO, CUENTA DE DEPOSITO: CUENTA UNICA DEL TESORO</t>
  </si>
  <si>
    <t>00373024103 DEPOSITO DE EFECTIVO, DEPOSITANTE: FONDO DE DES INDIGENA-CLAUDIA TANCARA DE APAZA, CONCEPTO: DEVOLUCION DEL SALDO DE PROYECTO HENILES COD 70252 TAMPILLO Y PUCHUNI, CUENTA DE DEPOSITO: CUENTA UNICA DEL TESORO</t>
  </si>
  <si>
    <t>00599022001 DEPOSITO DE EFECTIVO, DEPOSITANTE: E.B.A.-LUIS GUTIERREZ IBAÑEZ, CONCEPTO: DEVOLUCION DE FONDOS EN AVANCE DE LA COMPRA DE CARGADORES DE BALANZAS PREVENTIVO 360, CUENTA DE DEPOSITO: CUENTA UNICA DEL TESORO</t>
  </si>
  <si>
    <t>00099021001 DEPOSITO DE EFECTIVO, DEPOSITANTE: MINISTERIO DE DEPORTES / DENIS SALINAS, CONCEPTO: DEVOLUCION VIATICOS NO UTILIZADOS EN LOS JUEGOS SURAMERICANOS COCHABAMBA 2018, CUENTA DE DEPOSITO: CUENTA UNICA DEL TESORO</t>
  </si>
  <si>
    <t>00099021001 DEPOSITO DE EFECTIVO, DEPOSITANTE: MINISTERIO DE DEPORTES / DENIS SALINAS, CONCEPTO: DEVOLUCION DE SALDOS NO UTILIZADOS EN EL ENVIO DE MEDALLAS, DIPLOMAS VI Y IX JDEPPE 2018, CUENTA DE DEPOSITO: CUENTA UNICA DEL TESORO</t>
  </si>
  <si>
    <t>00099021001 DEPOSITO DE EFECTIVO, DEPOSITANTE: UOS. TRANSNAVAL, CONCEPTO: REVERSION, CUENTA DE DEPOSITO: CUENTA UNICA DEL TESORO</t>
  </si>
  <si>
    <t>00099021001 DEPOSITO DE EFECTIVO, DEPOSITANTE: TOMAS NINA HUACOTO, CONCEPTO: REVERSION DEFINITIVA DE LA BOLETA DE HABERES DEL MES DE AGOSTO DE 2015, CUENTA DE DEPOSITO: CUENTA UNICA DEL TESORO</t>
  </si>
  <si>
    <t>00099021001 DEPOSITO DE EFECTIVO, DEPOSITANTE: RI-20 REGIMIENTO DE INFANTERIA PADILLA, CONCEPTO: DEVOLUCION DE RETROACTIVO, CUENTA DE DEPOSITO: CUENTA UNICA DEL TESORO</t>
  </si>
  <si>
    <t>00526012001 DEPOSITO DE EFECTIVO, DEPOSITANTE: BOLIVIA TV-RAUL ROMERO, CONCEPTO: MANTENIMIENTO CORRECTIVO TRANSMISOR CANAL 16 ORURO, CUENTA DE DEPOSITO: CUENTA UNICA DEL TESORO</t>
  </si>
  <si>
    <t>00099021001 DEPOSITO DE EFECTIVO, DEPOSITANTE: WILFREDO RIVERO RIVERO, CONCEPTO: REVERSION SERVICIOS BASICOS OCT / 2018  (TELEFONIA - AGUA POTABLE), CUENTA DE DEPOSITO: CUENTA UNICA DEL TESORO</t>
  </si>
  <si>
    <t>00526012001 DEPOSITO DE EFECTIVO, DEPOSITANTE: BOLIVIA TV-JHONNY WILMER PAREDES MAMANI, CONCEPTO: DEVOLUCION DE VIATICOS, CUENTA DE DEPOSITO: CUENTA UNICA DEL TESORO</t>
  </si>
  <si>
    <t>00526012001 DEPOSITO DE EFECTIVO, DEPOSITANTE: ANGEL LUIS SALINAS MONASTERIOS, CONCEPTO: DEVOLUCION DE VIATICO, CUENTA DE DEPOSITO: CUENTA UNICA DEL TESORO</t>
  </si>
  <si>
    <t>00526012001 DEPOSITO DE EFECTIVO, DEPOSITANTE: FREDDY HUAYPE LOPEZ, CONCEPTO: DEVOLUCION DE VIATICO, CUENTA DE DEPOSITO: CUENTA UNICA DEL TESORO</t>
  </si>
  <si>
    <t>00099021001 DEPOSITO DE EFECTIVO, DEPOSITANTE: ELSA ROCHA VALLES, CONCEPTO: DEVOLUCION DE PASAJES AL INTERIOR DEL PAIS, CUENTA DE DEPOSITO: CUENTA UNICA DEL TESORO</t>
  </si>
  <si>
    <t>00099021001 DEPOSITO DE EFECTIVO, DEPOSITANTE: RAUL RINALDO PINTO TRIBEÑO, CONCEPTO: DEVOLUCION DE PASAJES AL INTERIOR DEL PAIS, CUENTA DE DEPOSITO: CUENTA UNICA DEL TESORO</t>
  </si>
  <si>
    <t>00081011105 DEPOSITO DE EFECTIVO, DEPOSITANTE: MINISTERIO DE OBRAS PUBLICAS SERVICIOS Y VIVIENDA, CONCEPTO: DEVOLUCION FONDOS EN AVANCE, CUENTA DE DEPOSITO: CUENTA UNICA DEL TESORO</t>
  </si>
  <si>
    <t>00015011101 DEPOSITO DE EFECTIVO, DEPOSITANTE: MANRIQUE VILLCA JAIME, CONCEPTO: DEVOLUCION DE SUELDO OCTUBRE, CUENTA DE DEPOSITO: CUENTA UNICA DEL TESORO</t>
  </si>
  <si>
    <t>00224012002 DEPOSITO DE EFECTIVO, DEPOSITANTE: NICOLASA ROQUE CASTRO, CONCEPTO: DEVOLUCION DE SALDO NO UTILIZADO EN FONDOS EN AVANCE, CUENTA DE DEPOSITO: CUENTA UNICA DEL TESORO</t>
  </si>
  <si>
    <t>00224012007 DEPOSITO DE EFECTIVO, DEPOSITANTE: LEYDI MAVEL GUERRA ALMARAZ, CONCEPTO: DEVOLUCION DE SALDO NO UTILIZADO EN FONDOS EN AVANCE, CUENTA DE DEPOSITO: CUENTA UNICA DEL TESORO</t>
  </si>
  <si>
    <t>00224012002 DEPOSITO DE EFECTIVO, DEPOSITANTE: MADELEY CHOQUE HERRERA, CONCEPTO: DEVOLUCION DE SALDO NO UTILIZADO EN FONDOS EN AVANCE, CUENTA DE DEPOSITO: CUENTA UNICA DEL TESORO</t>
  </si>
  <si>
    <t>00224012002 DEPOSITO DE EFECTIVO, DEPOSITANTE: MARIA TERESA VARGAS CAMPOS, CONCEPTO: DEVOLUCION DE SALDO NO UTILIZADO EN FONDOS EN AVANCE, CUENTA DE DEPOSITO: CUENTA UNICA DEL TESORO</t>
  </si>
  <si>
    <t>00526012001 DEPOSITO DE EFECTIVO, DEPOSITANTE: BOLIVIA T.V. / JORGE AGAPITO CHOQUE, CONCEPTO: DEVOLUCION DE VIATICO - BOLIVIA T.V., CUENTA DE DEPOSITO: CUENTA UNICA DEL TESORO</t>
  </si>
  <si>
    <t>00526012001 DEPOSITO DE EFECTIVO, DEPOSITANTE: BOLIVIA TV - DANIEL TICONA MAMANI, CONCEPTO: DEVOLUCION DE VIATICOS Y PASAJES, CUENTA DE DEPOSITO: CUENTA UNICA DEL TESORO</t>
  </si>
  <si>
    <t>00580012001 DEP.DE CHEQ.AJENOS,RET.DE CAM.,CONCEPTO: REEMBOLSO CONSUMO DE ENERGIA ELECTRICA DEL RAILP CORRESPONDIENT MES DE JUNIO 2018,DEP.: DEPOSITOS ADUANEROS  BOLIVIANOS , PROCEDENCIA: BANCO UNION S.A., CHEQUE: 7952, FECHA DE EMISION:16/11/2018</t>
  </si>
  <si>
    <t>00580012001 DEP.DE CHEQ.AJENOS,RET.DE CAM.,CONCEPTO: REEMBOLSO CONSUMO ENERGIA ELECTRICA RAILP CORRESPONDIENTE A LOS MESES JULIO Y AGOSTO 2018,DEP.: DEPOSITOS ADUANEROS  BOLIVIANOS , PROCEDENCIA: BANCO UNION S.A., CHEQUE: 7958, FECHA DE EMISION:16/11/2018</t>
  </si>
  <si>
    <t>00580012001 DEP.DE CHEQ.AJENOS,RET.DE CAM.,CONCEPTO: REEMBOLSO CONSUMO ENERGIA ELECTRICA EN EL RAILP CORRESPONDIENTE A SEPTIEMBRE 2018,DEP.: DEPOSITOS ADUANEROS  BOLIVIANOS , PROCEDENCIA: BANCO UNION S.A., CHEQUE: 7957, FECHA DE EMISION:16/11/2018</t>
  </si>
  <si>
    <t>00047364102 DEP.DE CHEQ.AJENOS,RET.DE CAM.,CONCEPTO: CONTRAPARTE: CONST. SIST. MICRORIEGO CALA CAJA, ROSARIO Y ROCHA RANCHO, MUNICIPIO DE SANTIVAÑEZ,DEP.: G.A.M. SANTIVAÑEZ , PROCEDENCIA: BANCO UNION S.A., CHEQUE: 5126, FECHA DE EMISION:14/11/2018</t>
  </si>
  <si>
    <t>00047364401 DEP.DE CHEQ.AJENOS,RET.DE CAM.,CONCEPTO: CONTRAPARTE: CONST. SIST. MICRORIEGO CALA CAJA, ROSARIO Y ROCHA RANCHO MUNICIPIO SANTIVAÑEZ,DEP.: G.A.M. SANTIVAÑEZ , PROCEDENCIA: BANCO UNION S.A., CHEQUE: 5129, FECHA DE EMISION:14/11/2018</t>
  </si>
  <si>
    <t>00047364201 DEP.DE CHEQ.AJENOS,RET.DE CAM.,CONCEPTO: CONTRAPARTE: CONST. SIST. DE RIEGO MOROCHATA MUNICIPIO DE ANZALDO,DEP.: G.A.M. ANZALDO , PROCEDENCIA: BANCO UNION S.A., CHEQUE: 3761, FECHA DE EMISION:14/11/2018</t>
  </si>
  <si>
    <t>00047364102 DEP.DE CHEQ.AJENOS,RET.DE CAM.,CONCEPTO: CONTRAPARTE: CONST. SIST. DE RIEGO MOROCHATA MUNICIPIO DE ANZALDO,DEP.: G.A.M. ANZALDO , PROCEDENCIA: BANCO UNION S.A., CHEQUE: 3760, FECHA DE EMISION:14/11/2018</t>
  </si>
  <si>
    <t>00212062001 DEP.DE CHEQ.AJENOS,RET.DE CAM.,CONCEPTO: CUENTAS POR COBRAR DEVOLUCION  CHALECO  INRA-CHUQUISACA,DEP.: INRA-CHUQUISACA , PROCEDENCIA: BANCO UNION S.A., CHEQUE: 9219, FECHA DE EMISION:15/11/2018</t>
  </si>
  <si>
    <t>00015021101 DEP.DE CHEQ.AJENOS,RET.DE CAM.,CONCEPTO: ASIGNACIONES,DEP.: UNIPOL , PROCEDENCIA: BANCO UNION S.A., CHEQUE: 2570, FECHA DE EMISION:14/11/2018</t>
  </si>
  <si>
    <t>00015021105 DEP.DE CHEQ.AJENOS,RET.DE CAM.,CONCEPTO: TRASPASO PARA PAGOS POR SIGEP,DEP.: UNIPOL , PROCEDENCIA: BANCO UNION S.A., CHEQUE: 2578, FECHA DE EMISION:15/11/2018</t>
  </si>
  <si>
    <t>00099021001 DEP.DE CHEQ.AJENOS,RET.DE CAM.,CONCEPTO: DEVOLUCION DEUDA AL TGN DEL SEÑOR GUILLERMO ARAMAYO HERRERA DEL MES DE OCTUBRE 2018,DEP.: SENASIR , PROCEDENCIA: BANCO UNION S.A., CHEQUE: 8180, FECHA DE EMISION:15/11/2018</t>
  </si>
  <si>
    <t>00670012003 DEP.DE CHEQ.AJENOS,RET.DE CAM.,CONCEPTO: RETENCION JUDICIAL SR. MARCELO ORIAS RAMIREZ,DEP.: TRIBUNAL SUPREMO ELECTORAL , PROCEDENCIA: BANCO UNION S.A., CHEQUE: 10523, FECHA DE EMISION:12/11/2018</t>
  </si>
  <si>
    <t>00580012001 DEP.DE CHEQ.AJENOS,RET.DE CAM.,CONCEPTO: REPOSICION POR PERDIDA O EXTRAVIO DE TARJETAS DE PROXIMIDAD,DEP.: DEP ADUANEROS BOLIVIANOS , PROCEDENCIA: BANCO UNION S.A., CHEQUE: 7959, FECHA DE EMISION:16/11/2018</t>
  </si>
  <si>
    <t>00580012001 DEP.DE CHEQ.AJENOS,RET.DE CAM.,CONCEPTO: REPOSICION POR PERDIDA O EXTRAVIO DE TARJETAS DE PROXIMIDAD,DEP.: DEPOSITOS ADUANEROS BOLIVIANOS , PROCEDENCIA: BANCO UNION S.A., CHEQUE: 7956, FECHA DE EMISION:16/11/2018</t>
  </si>
  <si>
    <t>00580012001 DEP.DE CHEQ.AJENOS,RET.DE CAM.,CONCEPTO: REPOSICION POR PERDIDA O EXTRAVIO DE TARJETAS DE PROXIMIDAD,DEP.: DEPOSITOS ADUANEROS , PROCEDENCIA: BANCO UNION S.A., CHEQUE: 7955, FECHA DE EMISION:16/11/2018</t>
  </si>
  <si>
    <t>00580012001 DEP.DE CHEQ.AJENOS,RET.DE CAM.,CONCEPTO: DEVOLUCION  POR CONSUMO DE AGUA EN EL RAILP CORRESPONDIENTE AL MES DE AGOSTO 2018,DEP.: DEPOSITOS ADUANEROS  BOLIVIANOS , PROCEDENCIA: BANCO UNION S.A., CHEQUE: 7954, FECHA DE EMISION:16/11/2018</t>
  </si>
  <si>
    <t>00580012001 DEP.DE CHEQ.AJENOS,RET.DE CAM.,CONCEPTO: DEVOLUCION POR CONSUMO DE AGUA EN EL RIALP CORRESPONDIENTE ALA MES DE SEPTIEMBRE 2018,DEP.: DEPOSITOS ADUANEROS  BOLIVIANOS , PROCEDENCIA: BANCO UNION S.A., CHEQUE: 7953, FECHA DE EMISION:16/11/2018</t>
  </si>
  <si>
    <t>00290012001 DEP.DE CHEQ.AJENOS,RET.DE CAM.,CONCEPTO: DEPÓSITO POR COSTOS ADM. PARA SUBASTA GESTIONES ANTERIORES -GDTJ/2018 S/G C-31 SIP N° 342,DEP.: SERVICIO DE IMPUESTOS NACIONALES , PROCEDENCIA: BANCO UNION S.A., CHEQUE: 5103, FECHA DE EMISION:14/11/2018</t>
  </si>
  <si>
    <t>De: 00099024113 Transferencia en cumplimiento al DS N°0913 de 15/06/2011 y el Convenio Intergubernativo de Financiamiento UPRE-CIF-IG 051/2018, suscrito entre la UPRE y el GAD Oruro, Proyecto “Construcción Unidad Educativa Huajara Junta Vecinal Huajara I Municipio Oruro”, correspondiente al pago de la planilla Nº3, según la UPRE.</t>
  </si>
  <si>
    <t>De: 00099024113 Transferencia en cumplimiento al DS N°0913 de 15/06/2011 y el Convenio Intergubernativo de Financiamiento UPRE-CIF-IG 051/2018, suscrito entre la UPRE y el GAD Oruro, Proyecto “Construcción Unidad Educativa Huajara Junta Vecinal Huajara I Municipio Oruro”, correspondiente al pago de la planilla Nº4, según la UPRE.</t>
  </si>
  <si>
    <t>De: 00099024113 Transferencia en cumplimiento al DS N°0913 de 15/06/2011 y el Convenio Intergubernativo de Financiamiento UPRE-CIF-IG 068/2018, suscrito entre la UPRE y el GAM Todos Santos, Proyecto “Construcción Zanja de Coronación y Muros de Contención Zona Sur y Norte Todos Santos”, correspondiente al pago de la planilla Nº2, según la UPRE.</t>
  </si>
  <si>
    <t>De: 00099024113 Transferencia en cumplimiento al DS N°0913 de 15/06/2011 y el Convenio Intergubernativo de Financiamiento UPRE-CIF-IG 262/2017, suscrito entre la UPRE y el GAM de Comanche, proyecto “Construcción 4 Aulas U.E. José Ballivian - Comanche”, correspondiente al pago de la planilla Nº 5 de cierre, según la UPRE.</t>
  </si>
  <si>
    <t>De: 00099024113 Transferencia en cumplimiento al DS N°0913 de 15/06/2011 y el Convenio Intergubernativo de Financiamiento UPRE-CIF-IG 1009/2017, suscrito entre la UPRE y el GAM de Betanzos, proyecto “Construcción 4 Aulas, Bateria de Baños y Tinglado U.E. 20 de Septiembre Yujani - Betanzos”, correspondiente al pago de la planilla Nº 3 de cierre, según la UPRE.</t>
  </si>
  <si>
    <t>De: 00099024113 Transferencia en cumplimiento al DS N°0913 de 15/06/2011 y el Convenio Interinstitucional de Financiamiento UPRE-CIF-146/2015, suscrito entre la UPRE y el GAM de Uriondo, proyecto “Restauración Iglesia Nuestra Señora de la Inmaculada concepción del Valle de la Concepción”, correspondiente al pago de la planilla Nº 26 de cierre, según la UPRE.</t>
  </si>
  <si>
    <t>De: 00099024113 Transferencia en cumplimiento al DS N°0913 de 15/06/2011 y el Convenio Intergubernativo de Financiamiento UPRE-CIF-IG 054/2017, suscrito entre la UPRE y el GAM de Padcaya, proyecto “Construcción Unidad Educativa Oscar Hiza Bastias – La Mamora”, correspondiente al pago de la planilla Nº 7, según la UPRE.</t>
  </si>
  <si>
    <t>TRANSFERENCIA DE FONDOS AL EXTERIOR A SOLICITUD DE BOLIVIANA DE AVIACION SEGUN SOLICITUD 6565 REF: AIRCRAFT TRADING INC, INVOICE I1022001746 I102200174 POR LA COMPRA DE LIGHT ASSY TRANSPONDER MODE S LIB. 00578012002 BOA-BOLIVIANA DE AVIACION-INGRESOS</t>
  </si>
  <si>
    <t>TRANSFERENCIA DE FONDOS AL EXTERIOR A SOLICITUD DE MINISTERIO DE DEFENSA SEGUN SOLICITUD 6566 REF: TRANSFERENCIA VIA BCB A LA EMPRESA MIL COM SUPPORT INC. PARA LA ADQUISICION DE REPUESTOS PARA LA AERONAVE DE LA FUERZA AEREA BOLIVIANA, REQUERIDO POR EL SMA 3, SEGUN PROCESO DE CONTRATACION EN EL EXTER LIB. 00020041101 MINDEF - FUERZA AEREA BOLIVIANA INGRESOS VARIOS</t>
  </si>
  <si>
    <t>TRANSFERENCIA DE FONDOS AL EXTERIOR A SOLICITUD DE SERVICIO DESARROLLO EMPRESAS PUBLICAS PRODUCTIVAS SEGUN SOLICITUD 6562 REF: TRANSFERENCIA AL EXTERIOR A LA EMPRESA SACYR INDUSTRIAL, SLU, IMASA INGENIERIA Y PROYECTOS SA, POR LA ADQUISICION DE REPUESTOS PARA MANTENIMIENTO DE LA PLANTA DE CEMENTO ECE LIB. 00132039201 SEDEM-ECEBOL-FINPRO</t>
  </si>
  <si>
    <t>TRANSFERENCIA DE FONDOS AL EXTERIOR A SOLICITUD DE BOLIVIANA DE AVIACION SEGUN SOLICITUD 6564 REF: PAL SUPPORT SERVICES CORP. INVOICE 3011 3034 2948 3003 2989 3036 3043 3041 PO 5041 5061 4888 5023 4992 5054 5082 5073 Y POR LA COMPRA DE ITEMS PARA LA REPOSICION DE STOCK DE ALMACENES LIB. 00578012002 BOA-BOLIVIANA DE AVIACION-INGRESOS</t>
  </si>
  <si>
    <t>NÚMERO DE LIBRETA CUT: 99031009.00 OPERACIÓN T01 TRANSFERENCIA DE FONDOS A LA CUT - TESORO DIRECTO DE BANCO UNION S.A. A CUENTA UNICA DEL TESORO CON NUMERO DE SOLICITUD = 3259635 Y NUMERO CORRELATIVO = 91320019112018774 TRANSFERENCIA POR OPERACIONES DE VENTA BONOS BTX</t>
  </si>
  <si>
    <t>TRANSFERENCIA DE FONDOS AL EXTERIOR A SOLICITUD DE BOLIVIANA DE AVIACION SEGUN SOLICITUD 6554 REF: SKY SOURCE INC,INVOICE IN1645 IN1624 IN1635 IN1556 PO N 4923 INVOICE N 1562 PO N 4931 INVOICEN 1570 IN1595 PO 4968 PO 4981, POR LA COMPRA DE VARIOS ITEMS LIB. 00578012002 BOA-BOLIVIANA DE AVIACION-INGRESOS</t>
  </si>
  <si>
    <t>TRANSFERENCIA DE FONDOS AL EXTERIOR A SOLICITUD DE BOLIVIANA DE AVIACION SEGUN SOLICITUD 6555 REF: AVMAX POR COMPRA DE 2 ITEMS INVOICES ICS31632 ICS 32140 PO4936 PO5009 LIB. 00578012002 BOA-BOLIVIANA DE AVIACION-INGRESOS</t>
  </si>
  <si>
    <t>||TRANSFERENCIA DE FONDOS S/G. MENSAJES SWIFT NROS. 16783 Y 16772 DE LA FECHA. (SECTOR PÚBLICO - SOBREVUELOS). DEBITO DE LA LIBRETA 00117012001 DGAC, REPOSICION UTILES DE ESCRITORIO.</t>
  </si>
  <si>
    <t>TRANSFERENCIA DE FONDOS AL EXTERIOR A SOLICITUD DE SERVICIO DESARROLLO EMPRESAS PUBLICAS PRODUCTIVAS SEGUN SOLICITUD 6558 REF: TRANSFERENCIA AL EXTERIOR A LA EMPRESA C Y C INGENIERIA Y PROCESOS SAS, POR LA CONCLUSION DEL ENTRENAMIENTO Y ACOMPANAMIENTO DEL PRIMER GRUPO (TERCER PAGO) DEL CONTRATO SEDE LIB. 00132039201 SEDEM-ECEBOL-FINPRO</t>
  </si>
  <si>
    <t>TRANSFERENCIA DE FONDOS AL EXTERIOR A SOLICITUD DE BOLIVIANA DE AVIACION SEGUN SOLICITUD 6556 REF: APS AIR PARTS SERVICES Y SUPPLIES LTD, INVOICE I201817090 I201815107 I201816799 I201817370 I201816875 I201817372 I201817925 PO 4922 5034 5016 4934 5017POR LA COMPRA DE ITEMS PARA LA REPOSICION LIB. 00578012002 BOA-BOLIVIANA DE AVIACION-INGRESOS</t>
  </si>
  <si>
    <t>TRANSFERENCIA DE FONDOS AL EXTERIOR A SOLICITUD DE MINISTERIO DE ECONOMIA Y FINANZAS PUBLICAS SEGUN SOLICITUD 6561 REF: PAGO A MOODYS INVESTORS SERVICE, POR SERVICIOS ESPECIALIZADOS DE CALIFICACION DE RIESGO DEL ESTADO PLURINACIONAL DE BOLIVIA, VINCULADOS A LA OPERACION DE DEUDA PUBLICA EN MERCADOS LIB. 00099021001 TGN-RECURSOS ORDINARIOS (3987)</t>
  </si>
  <si>
    <t>VENTA DE DIVISAS CON TRANSFERENCIA DE FONDOS A SOLICITUD DE ADMINISTRACION DE SERVICIOS PORTUARIOS BOLIVIA SEGUN SOLICITUD 6563 REF: H.R. 1193-1685-3723-1553-1589-1590 - PAGO DE FACTURAS AL TPA POR SERVICIO DE ATADO DE FIERRO, EXPORTACIONES SEPTIEMBRE I-II, CARGA FIO, EXPORTACIONES OCTUBRE I-II, SEG LIB. 00594012001 ASP-B FONDO DE OPERACIONES</t>
  </si>
  <si>
    <t>VENTA DE DIVISAS CON TRANSFERENCIA DE FONDOS A SOLICITUD DE MINISTERIO DE DESARROLLO RURAL Y TIERRAS SEGUN SOLICITUD 6536 REF: PAGO POR MEMBRESIA AL ORGANISMO MUNDIAL DE SANIDAD ANIMAL OIE POR CAMBIO DE CATEGORIA 2 A LA CATEGORIA 6 EQUIVALENTES 160.630,64 USD LIB. 00047081101 LBP-SENASAG-RECURSOS PROPIOS (4125-03L384-2015005142322) POR DIFERENCIAL CAMBIARIO</t>
  </si>
  <si>
    <t>VENTA DE DIVISAS CON TRANSFERENCIA DE FONDOS A SOLICITUD DE MINISTERIO DE DESARROLLO RURAL Y TIERRAS SEGUN SOLICITUD 6536 REF: PAGO POR MEMBRESIA AL ORGANISMO MUNDIAL DE SANIDAD ANIMAL OIE POR CAMBIO DE CATEGORIA 2 A LA CATEGORIA 6 EQUIVALENTES 160.630,64 USD LIB. 00047081101 LBP-SENASAG-RECURSOS PROPIOS (4125-03L384-2015005142322)</t>
  </si>
  <si>
    <t>A:00041014101 Débito Automático por incumplimiento del Gobierno Autónomo Municipal de Quirusillas (GAM QRS), al Convenio Intergubernativo de fecha 01 de septiembre de 2017, suscrito entre el Ministerio de Desarrollo Productivo y Economía Plural y el GAM QRS para el programa “Educación con Revolución Tecnológica”.</t>
  </si>
  <si>
    <t>A:00099021001 Pago de capital e interés corriente a favor del TGN, adeudado por el GAD Beni, correspondiente a los Préstamos Convenios Subsidiarios CAF 2324, Proyecto de Electrificación Rural ITUBA.</t>
  </si>
  <si>
    <t>A:00041014101 Débito Automático por incumplimiento del Gobierno Autónomo Municipal de Totora (GAM TTR), al Convenio Intergubernativo de fecha 29 de septiembre de 2017, suscrito entre el Ministerio de Desarrollo Productivo y Economía Plural y el GAM TTR para el programa “Educación con Revolución Tecnológica”.</t>
  </si>
  <si>
    <t>De: 00099024113 Transferencia en cumplimiento al DS N°0913 de 15/06/2011 y el Convenio Intergubernativo de Financiamiento UPRE-CIF-IG 1117/2017, suscrito entre la UPRE y el GAM Ancoraimes, Proyecto “Construcción Coliseo Cerrado Ancoraimes - Municipio de Ancoraimes”, correspondiente al pago de la planilla Nº2, según la UPRE.</t>
  </si>
  <si>
    <t>De: 00099024113 Transferencia en cumplimiento al DS N°0913 de 15/06/2011 y el Convenio Intergubernativo de Financiamiento UPRE-CIF-IG/424/2016, suscrito entre la UPRE y el GAM Potosí, Proyecto “Construcción Unidad Educativa Técnico Humanístico La Chaca D-8”, correspondiente al pago de la planilla Nº15, según la UPRE.</t>
  </si>
  <si>
    <t>De: 00099024113 Transferencia en cumplimiento al DS N°0913 de 15/06/2011 y el Convenio Intergubernativo de Financiamiento UPRE-CIF-IG 476/2017, suscrito entre la UPRE y el GAM Inquisivi, Proyecto “Construcción de 6 Aulas Sala de Profesores y Dirección U.E. Eliodoro Camacho - Inquisvi”, correspondiente al pago de la planilla Nº4 de cierre, según la UPRE.</t>
  </si>
  <si>
    <t>De: 00099024113 Transferencia en cumplimiento al DS N°0913 de 15/06/2011 y el Convenio Intergubernativo de Financiamiento UPRE-CIF-IG 643/2017, suscrito entre la UPRE y el GAM Capinota, Proyecto “Construcción Cancha y Graderías Estadio Buen Retiro - Capinota”, correspondiente al pago de la planilla Nº4 de cierre, según la UPRE.</t>
  </si>
  <si>
    <t>De: 00099024113 Transferencia en cumplimiento al DS N°0913 de 15/06/2011 y el Convenio Intergubernativo de Financiamiento UPRE-CIF-IG 295/2017, suscrito entre la UPRE y el GAM Quime, Proyecto “Construcción Terminal Municipal de Buses Quime”, correspondiente al pago de la planilla Nº4, según la UPRE.</t>
  </si>
  <si>
    <t>De: 00099024113 Transferencia en cumplimiento al DS N°0913 de 15/06/2011 y el Convenio Intergubernativo de Financiamiento UPRE-CIF-IG 067/2017, suscrito entre la UPRE y el GAM San Lorenzo, Proyecto “Construcción Unidad Educativa Cnl. Eustaquio Méndez I San Lorenzo”, correspondiente al pago de la planilla Nº8, según la UPRE.</t>
  </si>
  <si>
    <t>De: 00099024113 Transferencia en cumplimiento al DS N°0913 de 15/06/2011 y el Convenio Intergubernativo de Financiamiento UPRE-CIF-IG 636/2017, suscrito entre la UPRE y el GAM Tapacari, Proyecto “Construcción Tinglado Unidad Educativa Tunas Vinto - Tapacari”, correspondiente al pago de la devolución de retención del 7%, según la UPRE.</t>
  </si>
  <si>
    <t>De: 00099024113 Transferencia en cumplimiento al DS N°0913 de 15/06/2011 y el Convenio Intergubernativo de Financiamiento UPRE-CIF-IG/418/2016, suscrito entre la UPRE y el GAM Potosí, Proyecto “Construcción Centro de Educación Técnico Alternativa Potosí D-7”, correspondiente al pago de la planilla Nº11, según la UPRE.</t>
  </si>
  <si>
    <t>A:00041014101 Débito Automático por incumplimiento del Gobierno Autónomo Municipal de San Javier (GAM SJA), al Convenio Intergubernativo de fecha 31 de agosto de 2017, suscrito entre el Ministerio de Desarrollo Productivo y Economía Plural y el GAM SJA para el programa “Educación con Revolución Tecnológica”.</t>
  </si>
  <si>
    <t>A:00041014101 Débito Automático por incumplimiento del Gobierno Autónomo Municipal de Chacarilla (GAM CLL), al Convenio Intergubernativo de fecha 05 de octubre de 2017, suscrito entre el Ministerio de Desarrollo Productivo y Economía Plural y el GAM CLL para el programa “Educación con Revolución Tecnológica”.</t>
  </si>
  <si>
    <t>A:00041014101 Débito Automático por incumplimiento del Gobierno Autónomo Municipal de Saipina (GAM SAI), al Convenio Intergubernativo de fecha 21 de agosto de 2017, suscrito entre el Ministerio de Desarrollo Productivo y Economía Plural y el GAM SAI para el programa “Educación con Revolución Tecnológica”.</t>
  </si>
  <si>
    <t>||TRANSFERENCIA DE FONDOS S/G FORMULARIO CITE: BUN/CF479/18 DE LA FECHA (HRE-TSO-6305). A SOLICITUD DE GOB.AUT.MCPAL.DE CALAMARCA, LIBRETA N°0041014101 MDPYEP-REVOLUCION TECN. EN EDUCACION</t>
  </si>
  <si>
    <t>De: 00099024113 Transferencia en cumplimiento al DS N°0913 de 15/06/2011 y el Convenio Intergubernativo de Financiamiento UPRE-CIF-IG 1039/2017, suscrito entre la UPRE y el GAM Puerto Síles, Proyecto “Const. Aulas Dirección y Baterías de Baños U.E. Puerto Siles Puerto Siles”, correspondiente al pago de la planilla Nº2, según la UPRE.</t>
  </si>
  <si>
    <t>De: 00099024113 Transferencia en cumplimiento al DS N°0913 de 15/06/2011 y el Convenio Intergubernativo de Financiamiento UPRE-CIF-IG 597/2017, suscrito entre la UPRE y el GAM Uriondo (Concepción), Proyecto “Construcción Centro de Salud con Internación Miscas Caldera”, correspondiente al pago de la planilla Nº2, según la UPRE.</t>
  </si>
  <si>
    <t>PAGO A CAF PRÉSTAMO CFA009344 VCTO. 19-11-2018 POR CUENTA DE TGN , NTI. 011453 VALOR 19-11-2018 INTERESES USD 1.242.806,88 COMISIONES USD 22.871,23 CTA. 3987 CUENTA UNICA DEL TESORO-3987 LIB. 00099021001 REF.: COMISIONES BANCARIAS</t>
  </si>
  <si>
    <t>De: 00099024113 Transferencia en cumplimiento al DS N°0913 de 15/06/2011 y el Convenio Intergubernativo de Financiamiento UPRE-CIF-IG 0154/2018, suscrito entre la UPRE y el GAM Villa Tunari, Proyecto “Const. Tinglado, Gradería y Recarpetado de Cancha Múltiple U.E. 26 de Agosto - D 8 Villa Tunari”, correspondiente al pago de la planilla Nº2, según la UPRE.</t>
  </si>
  <si>
    <t>De: 00099024113 Transferencia en cumplimiento al DS N°0913 de 15/06/2011 y el Convenio Intergubernativo de Financiamiento UPRE-CIF-IG 817/2017, suscrito entre la UPRE y el GAM Samaipata, Proyecto “Construcción Tinglado y Cancha Polifuncional U.E. Santiago del Valle - Samaipata”, correspondiente al pago de la planilla Nº4 de cierre, según la UPRE.</t>
  </si>
  <si>
    <t>De: 00099024113 Transferencia en cumplimiento al DS N°0913 de 15/06/2011 y el Convenio Intergubernativo de Financiamiento UPRE-CIF-IG 1115/2017, suscrito entre la UPRE y el GAM Chua Cocani, Proyecto “Construcción Coliseo Cerrado Masaya-Chua Cocani”, correspondiente al pago de la planilla Nº2, según la UPRE.</t>
  </si>
  <si>
    <t>De: 00099024113 Transferencia en cumplimiento al DS N°0913 de 15/06/2011 y el Convenio Intergubernativo de Financiamiento UPRE-CIF-IG 1118/2017, suscrito entre la UPRE y el GAM Huarina, Proyecto “Construcción Unidad Educativa Juan Chalco - Moco Moco Huarina”, correspondiente al pago de la planilla Nº2, según la UPRE.</t>
  </si>
  <si>
    <t>De: 00099024113 Transferencia en cumplimiento al DS N°0913 de 15/06/2011 y el Convenio Intergubernativo de Financiamiento UPRE-CIF-IG 970/2017, suscrito entre la UPRE y el GAM Belén de Urmiri, Proyecto “Const. Centro de Formacion Alternativa Belen de Urmiri”, correspondiente al pago de la planilla Nº3 de cierre, según la UPRE.</t>
  </si>
  <si>
    <t>De: 00099024113 Transferencia en cumplimiento al DS N°0913 de 15/06/2011 y el Convenio Intergubernativo de Financiamiento UPRE-CIF-IG 120/2017, suscrito entre la UPRE y el GAD Tarija, Proyecto “Construcción y Equip. Centro de Apoyo Integral Comunidad Santa Ana La Vieja”, correspondiente al pago de la planilla Nº3, según la UPRE.</t>
  </si>
  <si>
    <t>De: 00099024113 Transferencia en cumplimiento al DS N°0913 de 15/06/2011 y el Convenio Intergubernativo de Financiamiento UPRE-CIF-IG/449/2016, suscrito entre la UPRE y el GAM Villa Libertad Licoma, Proyecto “Const. Cancha de Césped Sintético Licoma”, correspondiente al pago de la planilla Nº3 de cierre, según la UPRE.</t>
  </si>
  <si>
    <t>De: 00099024113 Transferencia en cumplimiento al DS N°0913 de 15/06/2011 y el Convenio Intergubernativo de Financiamiento UPRE-CIF-IG 1047/2017, suscrito entre la UPRE y el GAM Llallagua, Proyecto “Construcción Estadio Irineo Pimentel Rojas Municipio de Llallagua”, correspondiente al pago de la planilla Nº3, según la UPRE.</t>
  </si>
  <si>
    <t>De: 00099024113 Transferencia en cumplimiento al DS N°0913 de 15/06/2011 y el Convenio Intergubernativo de Financiamiento UPRE-CIF-IG 747/2017, suscrito entre la UPRE y el GAM Calamaraca, Proyecto “Construcción Bloque de Aulas U.E. Franz Tamayo - Huayhuasi”, correspondiente al pago de la planilla Nº3, según la UPRE.</t>
  </si>
  <si>
    <t>De: 00099024113 Transferencia en cumplimiento al DS N°0913 de 15/06/2011 y el Convenio Intergubernativo de Financiamiento UPRE-CIF-IG 081/2017, suscrito entre la UPRE y el GAM Potosí, Proyecto “Construcción Unidad Educativa Kenny Prieto Melgarejo (Nivel Secundario) D-17”, correspondiente al pago de la planilla Nº7, según la UPRE.</t>
  </si>
  <si>
    <t>De: 00099024113 Transferencia en cumplimiento al DS N°0913 de 15/06/2011 y el Convenio Intergubernativo de Financiamiento UPRE-CIF-IG 874/2017, suscrito entre la UPRE y el GAM Sapahaqui, Proyecto “Construcción Centro Cultural Bartolina Sisa Comunidad Ocuire”, correspondiente al pago de la planilla Nº3, según la UPRE.</t>
  </si>
  <si>
    <t>De: 00099024113 Transferencia en cumplimiento al DS N°0913 de 15/06/2011 y el Convenio Intergubernativo de Financiamiento UPRE-CIF-IG 064/2017, suscrito entre la UPRE y el GAM Bermejo, Proyecto “Construcción Nuevo Centro de Salud Comunidad Colonia Linares”, correspondiente al pago de la planilla Nº5 de cierre, según la UPRE.</t>
  </si>
  <si>
    <t>De: 00099024113 Transferencia en cumplimiento al DS N°0913 de 15/06/2011 y el Convenio Intergubernativo de Financiamiento UPRE-CIF-IG 280/2018, suscrito entre la UPRE y el GAM Huanuni, Proyecto “Implementación Cancha de Futbol Con Césped Sintético Estadio Manuel Flores Municipio de Huanuni”, correspondiente al pago de la planilla Nº1, según la UPRE.</t>
  </si>
  <si>
    <t>De: 00099024113 Transferencia en cumplimiento al DS N°0913 de 15/06/2011 y el Convenio Intergubernativo de Financiamiento UPRE-CIF-IG 1001/2017, suscrito entre la UPRE y el GAM San Pedro de Quemes, Proyecto “Construcción Bloque de Aulas U.E. Cornelio Saavedra Comunidad Pelcoya”, correspondiente al pago de la planilla Nº4, según la UPRE.</t>
  </si>
  <si>
    <t>De: 00099024113 Transferencia en cumplimiento al DS N°0913 de 15/06/2011 y el Convenio Intergubernativo de Financiamiento UPRE-CIF-IG 903/2017, suscrito entre la UPRE y el GAM Montero, Proyecto “Const. Terrapuerto Municipal de Montero”, correspondiente al pago de la planilla Nº5, según la UPRE.</t>
  </si>
  <si>
    <t>De: 00099024113 Transferencia en cumplimiento al DS N°0913 de 15/06/2011 y el Convenio Intergubernativo de Financiamiento UPRE-CIF-IG/426/2016, suscrito entre la UPRE y el GAM Potosí, Proyecto “Construcción Centro de Educación Virtual Pary Orcko D-8”, correspondiente al pago de la planilla Nº12, según la UPRE.</t>
  </si>
  <si>
    <t>00099021001 DEPOSITO DE EFECTIVO, DEPOSITANTE: ELVIS JUSTINIANO RICALDI CHOQUE, CONCEPTO: REVERSION DE BOLETA -MES MAYO, CUENTA DE DEPOSITO: CUENTA UNICA DEL TESORO</t>
  </si>
  <si>
    <t>00099021001 DEPOSITO DE EFECTIVO, DEPOSITANTE: RPM-1 CAP SAAVEDRA BORIS-IVER GUTIERREZ NAVA, CONCEPTO: REVERSION RECURSOS NO EJECUTADOS EN SERVICIOS DE ENERGIA ELECTRICA, CUENTA DE DEPOSITO: CUENTA UNICA DEL TESORO</t>
  </si>
  <si>
    <t>00344012001 DEPOSITO DE EFECTIVO, DEPOSITANTE: I.P.E.L.C., CONCEPTO: DEVOLUCION DE SALDO, CUENTA DE DEPOSITO: CUENTA UNICA DEL TESORO</t>
  </si>
  <si>
    <t>00385014201 DEPOSITO DE EFECTIVO, DEPOSITANTE: FRANZ PARY MALDONADO, CONCEPTO: DEVOLUCION FONDO EN AVANCE, CUENTA DE DEPOSITO: CUENTA UNICA DEL TESORO</t>
  </si>
  <si>
    <t>00099021001 DEPOSITO DE EFECTIVO, DEPOSITANTE: MAGDALENA CHIPANA CHUQUIMIA, CONCEPTO: DEVOLUCION DE FONDOS EN AVANCE NO UTILIZADOS, CUENTA DE DEPOSITO: CUENTA UNICA DEL TESORO</t>
  </si>
  <si>
    <t>00099021001 DEPOSITO DE EFECTIVO, DEPOSITANTE: JUAN JAVIER ZEBALLOS CABALLERO, CONCEPTO: REVERSION DE FONDOS NO EJECUTADOS, CUENTA DE DEPOSITO: CUENTA UNICA DEL TESORO</t>
  </si>
  <si>
    <t>00099021001 DEPOSITO DE EFECTIVO, DEPOSITANTE: JUAN GABRIEL MONTAÑO CALZADILLA, CONCEPTO: LIBRETA 00099021001 - PREVENTIVO # 1677, CUENTA DE DEPOSITO: CUENTA UNICA DEL TESORO</t>
  </si>
  <si>
    <t>00099021001 DEPOSITO DE EFECTIVO, DEPOSITANTE: JOBE LIBORIO ROBLES MAMANI, CONCEPTO: DEVOLUCION POR PERCEPCION INDEVIDA, CUENTA DE DEPOSITO: CUENTA UNICA DEL TESORO</t>
  </si>
  <si>
    <t>00046024204 DEPOSITO DE EFECTIVO, DEPOSITANTE: MIN DE SALUD -MIGUEL ANGEL ROJAS INQUILLO, CONCEPTO: N PREVENTIVO 5133 REVERSION DE SALDO NO EJECUTADO, CUENTA DE DEPOSITO: CUENTA UNICA DEL TESORO</t>
  </si>
  <si>
    <t>00212012001 DEPOSITO DE EFECTIVO, DEPOSITANTE: INRA-NACIONAL CLAUDIA CHULVER ENRIQUEZ, CONCEPTO: DEVOLUCION FONDOS C31 N| 1531/2018, CUENTA DE DEPOSITO: CUENTA UNICA DEL TESORO</t>
  </si>
  <si>
    <t>00587012011 DEPOSITO DE EFECTIVO, DEPOSITANTE: E.B.C. RENE SURCO, CONCEPTO: DEVOLUCION DE FONDOS, CUENTA DE DEPOSITO: CUENTA UNICA DEL TESORO</t>
  </si>
  <si>
    <t>00512012001 DEPOSITO DE EFECTIVO, DEPOSITANTE: ROBERTO  CATACORA - AASANA, CONCEPTO: DEVOLUCION DE PREVENTIVO, CUENTA DE DEPOSITO: CUENTA UNICA DEL TESORO</t>
  </si>
  <si>
    <t>00099021001 DEPOSITO DE EFECTIVO, DEPOSITANTE: MINISTERIO PUBLICO - IDIF LA PAZ, CONCEPTO: DEVOLUCION DE SERVICIO DE REFRIGERIO CORRESPONDIENTE AL MES DE JULIO DEL IDIF - LA PAZ, CUENTA DE DEPOSITO: CUENTA UNICA DEL TESORO</t>
  </si>
  <si>
    <t>00342012001 DEPOSITO DE EFECTIVO, DEPOSITANTE: SR. VICTOR H. MATORRA VARGAS  CI. 1939064 BENI, CONCEPTO: DEVOLUCION DE EXCESO DE LLAMADAS POR MES DE NOVIEMBRE / 2017, CUENTA DE DEPOSITO: CUENTA UNICA DEL TESORO</t>
  </si>
  <si>
    <t>00206012001 DEPOSITO DE EFECTIVO, DEPOSITANTE: INE, CONCEPTO: DEP POR VENTAS LA PAZ FECHA 19/11/2018, CUENTA DE DEPOSITO: CUENTA UNICA DEL TESORO</t>
  </si>
  <si>
    <t>00593012001 DEPOSITO DE EFECTIVO, DEPOSITANTE: EMPRESA ESTATAL YACANA-JUAN C. ZAPANA, CONCEPTO: REVERSION PREVENTIVO  # 562, CUENTA DE DEPOSITO: CUENTA UNICA DEL TESORO</t>
  </si>
  <si>
    <t>00099021001 DEPOSITO DE EFECTIVO, DEPOSITANTE: RUTH MARISEL HINOJOSA CORI, CONCEPTO: DESCARGO FONDO EN AVANCE, CUENTA DE DEPOSITO: CUENTA UNICA DEL TESORO</t>
  </si>
  <si>
    <t>00035031101 DEPOSITO DE EFECTIVO, DEPOSITANTE: ARTURO CHOQUE GUARACHI, CONCEPTO: DEVOLUCION DEL SALDO POR PAGO PATENTE GESTIONES 2016 Y 2017 DEL CAMPO FERIAL CHUQUIAGO MARKA-UCPP, CUENTA DE DEPOSITO: CUENTA UNICA DEL TESORO</t>
  </si>
  <si>
    <t>00099021001 DEPOSITO DE EFECTIVO, DEPOSITANTE: JENNY NEPTALI REVILLA CERRUTO, CONCEPTO: SANCION SEGUN SUMARIO ADM. RESOLUCION N 083/2013, CUENTA DE DEPOSITO: CUENTA UNICA DEL TESORO</t>
  </si>
  <si>
    <t>00099021001 DEPOSITO DE EFECTIVO, DEPOSITANTE: NORAH TEREZA BOHORQUEZ ANCIETA, CONCEPTO: PAGO POR CONVENIO ENTRE  EL SENASIR Y LA  TEREZA BOHORQUEZ, CUENTA DE DEPOSITO: CUENTA UNICA DEL TESORO</t>
  </si>
  <si>
    <t>00301014201 DEPOSITO DE EFECTIVO, DEPOSITANTE: ABEL MATIAS  COSSIO, CONCEPTO: DEVOLUCION FONDOS EN AVANCE SOBRANTE AL PREVENTIVO N 186 COMPRA REFRIGERIO, CUENTA DE DEPOSITO: CUENTA UNICA DEL TESORO</t>
  </si>
  <si>
    <t>00373024103 DEPOSITO DE EFECTIVO, DEPOSITANTE: APOLINAR HUANCA MAMANI, CONCEPTO: DEVOLUCION DE SALDO DE COMPRAS DE MATERIAL DE CONSTRUCCION DE ESTABLOS HEMILES Y ALFALFA, CUENTA DE DEPOSITO: CUENTA UNICA DEL TESORO</t>
  </si>
  <si>
    <t>00526012001 DEPOSITO DE EFECTIVO, DEPOSITANTE: BOLIVIA TV / HILARIO QUISPE PILLCO, CONCEPTO: DEVOLUCION POR CONCEPTO DE FONDOS EN AVANCE, CUENTA DE DEPOSITO: CUENTA UNICA DEL TESORO</t>
  </si>
  <si>
    <t>00592012001 DEPOSITO DE EFECTIVO, DEPOSITANTE: JOSE LUIS MAMANI ESPEJO, CONCEPTO: VENTA EMISIVO PARTICULARES DEL 09 AL 19 DE NOVIEMBRE DE 2018, CUENTA DE DEPOSITO: CUENTA UNICA DEL TESORO</t>
  </si>
  <si>
    <t>00592012001 DEPOSITO DE EFECTIVO, DEPOSITANTE: JOSE LUIS MAMANI ESPEJO, CONCEPTO: ELIAS VIDAURRE-PAGO CHURNING 2017 (2° CUOTA), CUENTA DE DEPOSITO: CUENTA UNICA DEL TESORO</t>
  </si>
  <si>
    <t>00592012001 DEPOSITO DE EFECTIVO, DEPOSITANTE: JOSE LUIS MAMANI ESPEJO, CONCEPTO: EMISIVO ENTIDAD -AISEM 2018, CUENTA DE DEPOSITO: CUENTA UNICA DEL TESORO</t>
  </si>
  <si>
    <t>00592012001 DEPOSITO DE EFECTIVO, DEPOSITANTE: JOSE LUIS MAMANI ESPEJO, CONCEPTO: EMISIVO ENTIDAD-MINISTERIO DE EDUCACION 2018, CUENTA DE DEPOSITO: CUENTA UNICA DEL TESORO</t>
  </si>
  <si>
    <t>00592012001 DEPOSITO DE EFECTIVO, DEPOSITANTE: JOSE LUIS MAMANI ESPEJO, CONCEPTO: VENTA RECEPTIVO-PAQUETES TURISTICOS 2018, CUENTA DE DEPOSITO: CUENTA UNICA DEL TESORO</t>
  </si>
  <si>
    <t>00592012001 DEPOSITO DE EFECTIVO, DEPOSITANTE: JOSE LUIS MAMANI ESPEJO, CONCEPTO: VENTA RECEPTIVO -BOLETOS TKT 2018, CUENTA DE DEPOSITO: CUENTA UNICA DEL TESORO</t>
  </si>
  <si>
    <t>00016011101 DEPOSITO DE EFECTIVO, DEPOSITANTE: JUAN CARLOS ESCOBAR CAREAGA, CONCEPTO: DEVOLUCION DE PASAJES, CUENTA DE DEPOSITO: CUENTA UNICA DEL TESORO</t>
  </si>
  <si>
    <t>00078014205 DEPOSITO DE EFECTIVO, DEPOSITANTE: ELSA QUISPE TOLA, CONCEPTO: DEVOLUCION DEL FONDO EN AVANCE POR NO EJECUCION, CUENTA DE DEPOSITO: CUENTA UNICA DEL TESORO</t>
  </si>
  <si>
    <t>00099021001 DEPOSITO DE EFECTIVO, DEPOSITANTE: ASBEL AJATA RIOS, CONCEPTO: REVERSION SERVICIOS BASICOS DE ENERGIA ELECTRICA, CUENTA DE DEPOSITO: CUENTA UNICA DEL TESORO</t>
  </si>
  <si>
    <t>00512022001 DEPOSITO DE EFECTIVO, DEPOSITANTE: IGNACIO TIPA LIMALOBO, CONCEPTO: DEVOLUCION ESTIPENDIO PREVENTIVO N° 195, CUENTA DE DEPOSITO: CUENTA UNICA DEL TESORO</t>
  </si>
  <si>
    <t>00512012001 DEPOSITO DE EFECTIVO, DEPOSITANTE: J.MAURICIO AREVALO C. A.A.S.A.N.A., CONCEPTO: DEVOLUCION VIATICOS Y PASAJES PREV 2637, CUENTA DE DEPOSITO: CUENTA UNICA DEL TESORO</t>
  </si>
  <si>
    <t>00099021001 DEPOSITO DE EFECTIVO, DEPOSITANTE: MARIA ANGELA SANCHEZ FLORES, CONCEPTO: DEVOLUCION DE SALDOS NO EJECUTADOS DE FONDOS EN AVANCE SEGUN C31 - 301, CUENTA DE DEPOSITO: CUENTA UNICA DEL TESORO</t>
  </si>
  <si>
    <t>00099021001 DEPOSITO DE EFECTIVO, DEPOSITANTE: NEHEMIAS VIDAL SERRANO, CONCEPTO: DEVOLUCION SALDO NO UTILIZADO, VII FERIA PRODUCTIVA DE PERSONAS CON DISCAPACIDAD SEGUN C31-470, CUENTA DE DEPOSITO: CUENTA UNICA DEL TESORO</t>
  </si>
  <si>
    <t>00020031101 DEPOSITO DE EFECTIVO, DEPOSITANTE: JOSE LUIS TORRICO ANDRADE, CONCEPTO: DEVOLUCION DE VIATICOS, CUENTA DE DEPOSITO: CUENTA UNICA DEL TESORO</t>
  </si>
  <si>
    <t>00592012001 DEPOSITO DE EFECTIVO, DEPOSITANTE: MARIA RENE CIVERA, CONCEPTO: PAGO GESTION 2017 ADUANA NACIONAL NOTA DE DEBITO 108913, CUENTA DE DEPOSITO: CUENTA UNICA DEL TESORO</t>
  </si>
  <si>
    <t>00086031101 DEP.DE CHEQ.AJENOS,RET.DE CAM.,CONCEPTO: DEP. POR COBRO DE MULTAS,DEP.: SERNAP-IÑAO , PROCEDENCIA: BANCO UNION S.A., CHEQUE: 835, FECHA DE EMISION:16/11/2018</t>
  </si>
  <si>
    <t>00086031101 DEP.DE CHEQ.AJENOS,RET.DE CAM.,CONCEPTO: DEP. POR DESEMBOLSO GAM. PADILLA Y SERNAP,DEP.: SERNAP-IÑAO , PROCEDENCIA: BANCO UNION S.A., CHEQUE: 834, FECHA DE EMISION:16/11/2018</t>
  </si>
  <si>
    <t>00301014201 DEP.DE CHEQ.AJENOS,RET.DE CAM.,CONCEPTO: REVERSION PREVENTIVO C-31 NUMERO 246, FONDO EN AVANCE MANTENIMIENTO EQUIPO FOTOGRAFICO,DEP.: SEDERI-OR , PROCEDENCIA: BANCO UNION S.A., CHEQUE: 338, FECHA DE EMISION:19/11/2018</t>
  </si>
  <si>
    <t>00081141101 DEP.DE CHEQ.AJENOS,RET.DE CAM.,CONCEPTO: DEPÓSITO PARA LA INSCRIPCION DE RECURSOS ADICIONALES,DEP.: UNIDAD DE LIQUIDACION  ECOBOL , PROCEDENCIA: BANCO UNION S.A., CHEQUE: 553, FECHA DE EMISION:19/11/2018</t>
  </si>
  <si>
    <t>00587012006 DEP.DE CHEQ.AJENOS,RET.DE CAM.,CONCEPTO: PAGO PLANILLA DE AVANCE N° 25 PISCINA OLIMPICA,DEP.: GOBIERNO AUTONOMO DEPARTAMENTAL TARIJA , PROCEDENCIA: BANCO UNION S.A., CHEQUE: 1276, FECHA DE EMISION:14/11/2018</t>
  </si>
  <si>
    <t>00099021001 DEP.DE CHEQ.AJENOS,RET.DE CAM.,CONCEPTO: VILLAFAN CASTILLO CRISTINA,DEP.: BANCO UNION S.A. , PROCEDENCIA: BANCO UNION S.A., CHEQUE: 160227, FECHA DE EMISION:20/11/2018</t>
  </si>
  <si>
    <t>00099021001 DEP.DE CHEQ.AJENOS,RET.DE CAM.,CONCEPTO: JULIETA QUIROGA CHAMBI DE RIOS,DEP.: BANCO UNION S.A. , PROCEDENCIA: BANCO UNION S.A., CHEQUE: 160226, FECHA DE EMISION:20/11/2018</t>
  </si>
  <si>
    <t>00206012001 DEP.DE CHEQ.AJENOS,RET.DE CAM.,CONCEPTO: DEP POR VENTAS CHUQUISACA PERIODO OCTUBRE /2018,DEP.: INE , PROCEDENCIA: BANCO UNION S.A., CHEQUE: 4874, FECHA DE EMISION:16/11/2018</t>
  </si>
  <si>
    <t>00206012001 DEP.DE CHEQ.AJENOS,RET.DE CAM.,CONCEPTO: DEP POR VENTAS SANTA CRUZ PERIODO OCTUBRE /2018,DEP.: INE , PROCEDENCIA: BANCO UNION S.A., CHEQUE: 4873, FECHA DE EMISION:16/11/2018</t>
  </si>
  <si>
    <t>00206012001 DEP.DE CHEQ.AJENOS,RET.DE CAM.,CONCEPTO: DEP POR VENTAS COCHABAMBA PERIODO OCTUBRE /2018,DEP.: INE , PROCEDENCIA: BANCO UNION S.A., CHEQUE: 4872, FECHA DE EMISION:16/11/2018</t>
  </si>
  <si>
    <t>00099021001 DEP.DE CHEQ.AJENOS,RET.DE CAM.,CONCEPTO: DEVOLUCION DE SALDOS NO EJECUTADOS,DEP.: PROGRAMA NACIONAL DE POSTALFABETIZACION , PROCEDENCIA: BANCO UNION S.A., CHEQUE: 5654, FECHA DE EMISION:20/11/2018</t>
  </si>
  <si>
    <t>00099021001 DEP.DE CHEQ.AJENOS,RET.DE CAM.,CONCEPTO: DESCUENTOS POR SOLICITUD DE SIN GOCE DE HABERES,DEP.: PROGRAMA NACIONAL DE POSTALFABETIZACION , PROCEDENCIA: BANCO UNION S.A., CHEQUE: 5653, FECHA DE EMISION:20/11/2018</t>
  </si>
  <si>
    <t>00660092001 DEP.DE CHEQ.AJENOS,RET.DE CAM.,CONCEPTO: DEVOLUCION DE ENERGIA ELECTRICA JUAN JOSE SAAVEDRA MAMANI,DEP.: ORGANO JUDICIAL - DISTRITO ORURO , PROCEDENCIA: BANCO UNION S.A., CHEQUE: 1033, FECHA DE EMISION:31/10/2018</t>
  </si>
  <si>
    <t>00660012006 DEP.DE CHEQ.AJENOS,RET.DE CAM.,CONCEPTO: DEVOLUCION DE MULTA MODESTO ARAOZ RIVERA,DEP.: ORGANO JUDICIAL - DISTRITO ORURO , PROCEDENCIA: BANCO UNION S.A., CHEQUE: 1034, FECHA DE EMISION:31/10/2018</t>
  </si>
  <si>
    <t>00660012006 DEP.DE CHEQ.AJENOS,RET.DE CAM.,CONCEPTO: DEVOLUCION POR PERDIDA DE TARJETAS,DEP.: ORGANO JUDICIAL - DISTRITO ORURO , PROCEDENCIA: BANCO UNION S.A., CHEQUE: 1035, FECHA DE EMISION:14/11/2018</t>
  </si>
  <si>
    <t>00016011101 DEPOSITO DE EFECTIVO, DEPOSITANTE: FELIX GUTIERREZ QUISBERT-MINISTERIO DE EDUCACION, CONCEPTO: DEVOLUCION DE GASOLINA, CUENTA DE DEPOSITO: CUENTA UNICA DEL TESORO</t>
  </si>
  <si>
    <t>00078014205 DEPOSITO DE EFECTIVO, DEPOSITANTE: MARTHA CASTRILLO ESTRADA, CONCEPTO: DEVOLUCION DEL FONDO EN AVANCE POR NO EJECUCION, CUENTA DE DEPOSITO: CUENTA UNICA DEL TESORO</t>
  </si>
  <si>
    <t>00047297001 DEPOSITO DE EFECTIVO, DEPOSITANTE: ESTHER DELFINA QUISPE MAMANI, CONCEPTO: DEVOLUCION DE SALDO (FONDO EN AVANCE) NO EJECUTADOS, CUENTA DE DEPOSITO: CUENTA UNICA DEL TESORO</t>
  </si>
  <si>
    <t>00078014205 DEPOSITO DE EFECTIVO, DEPOSITANTE: JAIME AGUIRRE RODRIGUEZ, CONCEPTO: DEVOLUCION DEL FONDO EN AVANCE POR NO EJECUCION, CUENTA DE DEPOSITO: CUENTA UNICA DEL TESORO</t>
  </si>
  <si>
    <t>A:00041014201 Transferencia que efectuamos a requerimiento de Zona Franca Cobija, según nota CITE: ZFC-DGE-UAF-ACPyT-609/2018, por concepto de desembolso del 2% en favor del Ministerio de Desarrollo Productivo y Economía Plural, correspondiente al mes de octubre de 2018, en cumplimiento al Decreto Supremo No.1871 modificado por el DS No.2779 de 25 de mayo de 2016.H.R.6-34482-R/5908-R</t>
  </si>
  <si>
    <t>A:00099021001 A requerimiento de la Unidad de Administración e Información Salarial (UAIS), con nota interna CITE: MEFP/VTCP/DGPOT/UAIS/N° 6590/2018, en la cual solicita la reversión definitiva de la boleta de EGPP consignadas en el Comprobante de Pago N° 18771, H.R. 6-33219-R/6072.</t>
  </si>
  <si>
    <t>A:00513712001 A requerimiento de la Unidad de Administración e Información Salarial (UAIS), con nota interna CITE: MEFP/VTCP/DGPOT/UAIS/N° 6590/2018, en la cual solicita la reversión definitiva de la boleta de EGPP consignadas en el Comprobante de Pago N° 18771, H.R. 6-33219-R/6072.</t>
  </si>
  <si>
    <t>De: 00206024301 Transferencia a solicitud del Instituto Nacional de Estadística (INE) mediante nota CITE:INE-DGE-DAS-ADM.PFCEBIPBE N°1645/2018, correspondiente al saldo del Convenio de Financiamiento 4845-BO suscrito entre el Estado Plurinacional de Bolivia y el Banco Mundial. (H.R. 6-34853-R)</t>
  </si>
  <si>
    <t>De: 00163012002 TRANSFERENCIA A SOLICITUD DE ANH S/G NOTA ANH 21301 DAF 4266/2018, EN CUMPLIMIENTO A LA LEY N° 3058 ART. 142 (Fondo de Ayuda Interna al Desarrollo Nacional) y D.S 1996 ART. 73 (Crea FONGAS). HR 6-34734-R.</t>
  </si>
  <si>
    <t>NUMERO DE LIBRETA CUT: 00041014101 OPERACIÓN E75 TRANSFERENCIA DE LA CUENTA FISCAL BUN A LA CUT EN MN TRANSF.FDOS.A SOLICITUD DEL G.A.M. ENTRE RIOS SG.CITE:GAMER-INST-0829/2018 ABONO A CTA.3987 CUT LBRTA.00041014101</t>
  </si>
  <si>
    <t>NUMERO DE LIBRETA CUT: 00041014202 OPERACIÓN E75 TRANSFERENCIA DE LA CUENTA FISCAL BUN A LA CUT EN MN TRANSF.FDOS.A SOLICITUD DEL G.A.M. ENTRE RIOS SG.CITE:GAMER-INST-0829/2018 ABONO A CTA.3987 CUT LBRTA.00041014202</t>
  </si>
  <si>
    <t>||VENTA DE DIVISAS S/G NOTAS QUIPUS/GAF/NE Nº0069/2018,24/10/18;QUIPUS/GAF/NE Nº0079/2018,15/11/18 Y AUT.VTA.DIV.MEFP DE 19/11/18 REF.:EMISION LC I-2018-29,COMISION EMISION L/C 0,15% S/USD963.621,36.-P/100 DIAS,REEMB.GSTS.COMUNICACION BS220.-Y EMISION COMP.CONTABLE BS50.- LIB.00590012001 EMPRESA PUBLICA QUIPUS-RECURSOS ESPECIFICOS REF.:COMIS.EMIS.LC I-2018-29</t>
  </si>
  <si>
    <t>De: 00099024113 Transferencia en cumplimiento al DS N°0913 de 15/06/2011 y el Convenio Intergubernativo de Financiamiento UPRE-CIF-IG 001/2018, suscrito entre la UPRE y el GAM de Toledo, proyecto “Construcción Salón Comedor y Tinglado U.E. Nacional de Toledo - Toledo”, correspondiente al pago de la planilla Nº 4, según la UPRE.</t>
  </si>
  <si>
    <t>De: 00099024113 Transferencia en cumplimiento al DS N°0913 de 15/06/2011 y el Convenio Intergubernativo de Financiamiento UPRE-CIF-IG 001/2017, suscrito entre la UPRE y el GAM de Uriondo, proyecto “Construcción Centro de Capacitación Productiva Calamuchita”, correspondiente al pago de la planilla Nº 11 de cierre, según la UPRE.</t>
  </si>
  <si>
    <t>De: 00099024113 Transferencia en cumplimiento al DS N°0913 de 15/06/2011 y el Convenio Intergubernativo de Financiamiento UPRE-CIF-IG 1058/2017, suscrito entre la UPRE y el GAM de Huacaraje, proyecto “Const. Bloque de 4 Aulas en la U.E. 13 de Abril – Municipio de Huacaraje”, correspondiente al pago de la planilla Nº 1, según la UPRE.</t>
  </si>
  <si>
    <t>De: 00099024113 Transferencia en cumplimiento al DS N°0913 de 15/06/2011 y el Convenio Intergubernativo de Financiamiento UPRE-CIF-IG 083/2018, suscrito entre la UPRE y el GAM de Huanuni, proyecto “Construcción Centro Programa de Atención a la Niñez - Huanuni”, correspondiente al pago de la planilla Nº 3, según la UPRE.</t>
  </si>
  <si>
    <t>De: 00099024113 Transferencia en cumplimiento al DS N°0913 de 15/06/2011 y el Convenio Intergubernativo de Financiamiento UPRE-CIF-IG 083/2018, suscrito entre la UPRE y el GAM de Huanuni, proyecto “Construcción Centro Programa de Atención a la Niñez - Huanuni”, correspondiente al pago de la planilla Nº 4, según la UPRE.</t>
  </si>
  <si>
    <t>De: 00099024113 Transferencia en cumplimiento al DS N°0913 de 15/06/2011 y el Convenio Intergubernativo de Financiamiento UPRE-CIF-IG 945/2017, suscrito entre la UPRE y el GAM de Pocoata, proyecto “Construcción Internado U.E. Tomocori”, correspondiente al pago de la planilla Nº 2, según la UPRE.</t>
  </si>
  <si>
    <t>De: 00099024113 Transferencia en cumplimiento al DS N°0913 de 15/06/2011 y el Convenio Intergubernativo de Financiamiento UPRE-CIF-IG 1073/2017, suscrito entre la UPRE y el GAD del Beni, proyecto “Const. U.E. Cristina Argandoña de Hurtado - Alborada”, correspondiente al pago de la planilla Nº 4, según la UPRE.</t>
  </si>
  <si>
    <t>De: 00099024113 Transferencia en cumplimiento al DS N°0913 de 15/06/2011 y el Convenio Intergubernativo de Financiamiento UPRE-CIF-IG 887/2017, suscrito entre la UPRE y el GAM de Okinawa Uno, proyecto “Const. Guardería Divino Niño Okinawa Uno”, correspondiente al pago de la planilla Nº 3 de cierre, según la UPRE.</t>
  </si>
  <si>
    <t>De: 00099024113 Transferencia en cumplimiento al DS N°0913 de 15/06/2011 y el Convenio Intergubernativo de Financiamiento UPRE-CIF-IG 016/2017, suscrito entre la UPRE y el GAD de Oruro, proyecto “Construcción Unidad Educativa Bolivia de Vinto Primario”, correspondiente al pago de la planilla Nº 6 de cierre, según la UPRE.</t>
  </si>
  <si>
    <t>De: 00099024113 Transferencia en cumplimiento al DS N°0913 de 15/06/2011 y el Convenio Intergubernativo de Financiamiento UPRE-CIF-IG 0128/2018, suscrito entre la UPRE y el GAM de Entre Rios, proyecto “Const. U.E. Gral. Francisco Bourdeth O’Connor Entre Ríos - Tarija”, correspondiente al pago de la planilla Nº 2, según la UPRE.</t>
  </si>
  <si>
    <t>De: 00099024113 Transferencia en cumplimiento al DS N°0913 de 15/06/2011 y el Convenio Intergubernativo de Financiamiento UPRE-CIF-IG/339/2016, suscrito entre la UPRE y el GAM de La Asunta, proyecto “Const. 15 Aulas y Tinglado U.E. “Charia””, correspondiente al pago de la planilla Nº 5 de cierre, según la UPRE.</t>
  </si>
  <si>
    <t>De: 00099024113 Transferencia en cumplimiento al DS N°0913 de 15/06/2011 y el Convenio Intergubernativo de Financiamiento UPRE-CIF-IG 584/2017, suscrito entre la UPRE y el GAM de La Guardia, proyecto “Construcción Unidad Educativa 23 de Diciembre”, correspondiente al pago de la planilla Nº 6, según la UPRE.</t>
  </si>
  <si>
    <t>De: 00099024113 Transferencia en cumplimiento al DS N°0913 de 15/06/2011 y el Convenio Intergubernativo de Financiamiento UPRE-CIF-IG 811/2017, suscrito entre la UPRE y el GAM de San Antonio de Lomerio, proyecto “Const. Tinglado con Gradería en la Unidad Educativa Suiza Comunidad San Lorenzo”, correspondiente al pago de la planilla Nº 5 de cierre, según la UPRE.</t>
  </si>
  <si>
    <t>De: 00099024113 Transferencia en cumplimiento al DS N°0913 de 15/06/2011 y el Convenio Intergubernativo de Financiamiento UPRE-CIF-IG 126/2017, suscrito entre la UPRE y el GAM Sucre, Proyecto “Construcción Centro Cultural de la Prensa Municipal - Sucre”, correspondiente al pago de la planilla Nº4, según la UPRE.</t>
  </si>
  <si>
    <t>De: 00099024113 Transferencia en cumplimiento al DS N°0913 de 15/06/2011 y el Convenio Intergubernativo de Financiamiento UPRE-CIF-IG 070/2017, suscrito entre la UPRE y el GAM Tarija, Proyecto “Construcción Centro de Salud Ambulatorio Barrio 15 de Noviembre Ciudad de Tarija”, correspondiente al pago de la planilla Nº13, según la UPRE.</t>
  </si>
  <si>
    <t>De: 00099024113 Transferencia en cumplimiento al DS N°0913 de 15/06/2011 y el Convenio Intergubernativo de Financiamiento UPRE-CIF-IG 770/2017, suscrito entre la UPRE y el GAM Aiquile, Proyecto “Construcción Tinglado, Graderías y Cancha Polifuncional Estanzuelas - Aiquile”, correspondiente al pago de la planilla Nº3 de cierre, según la UPRE.</t>
  </si>
  <si>
    <t>De: 00099024113 Transferencia en cumplimiento al DS N°0913 de 15/06/2011 y el Convenio Intergubernativo de Financiamiento UPRE-CIF-IG 916/2017, suscrito entre la UPRE y el GAM Villa Tunari, Proyecto “Construcción Piscina de Calentamiento Villa Tunari”, correspondiente al pago de la planilla Nº6 de cierre, según la UPRE.</t>
  </si>
  <si>
    <t>De: 00099024113 Transferencia en cumplimiento al DS N°0913 de 15/06/2011 y el Convenio Intergubernativo de Financiamiento UPRE-CIF-IG 927/2017, suscrito entre la UPRE y el GAM Tahua, Proyecto “Const. del Centro de Salud con Internación Tahua”, correspondiente al pago de la planilla Nº4, según la UPRE.</t>
  </si>
  <si>
    <t>De: 00099024113 Transferencia en cumplimiento al DS N°0913 de 15/06/2011 y el Convenio Intergubernativo de Financiamiento UPRE-CIF-IG 163/2017, suscrito entre la UPRE y el GAM Sena, Proyecto “Const. de Puesto de Salud Girado en La Comunidad Girado”, correspondiente al pago de la planilla Nº4 de cierre, según la UPRE.</t>
  </si>
  <si>
    <t>De: 00099024113 Transferencia en cumplimiento al DS N°0913 de 15/06/2011 y el Convenio Intergubernativo de Financiamiento UPRE-CIF-IG 938/2017, suscrito entre la UPRE y el GAM de Llica, proyecto “Construcción Puesto de Salud Sejcihua”, correspondiente al pago de la planilla Nº 2 de cierre, según la UPRE.</t>
  </si>
  <si>
    <t>De: 00099024113 Transferencia en cumplimiento al DS N°0913 de 15/06/2011 y el Convenio Intergubernativo de Financiamiento UPRE-CIF-IG 290/2017, suscrito entre la UPRE y el GAM de Quiabaya, proyecto “Construcción Dirección y Vivienda para Maestros en U.E. Cotañani - Quiabaya”, correspondiente al pago de la planilla Nº 2 de cierre, según la UPRE.</t>
  </si>
  <si>
    <t>De: 00099024113 Transferencia en cumplimiento al DS N°0913 de 15/06/2011 y el Convenio Intergubernativo de Financiamiento UPRE-CIF-IG/430/2015, suscrito entre la UPRE y el GAM San Julián, Proyecto “Construcción Modulo Unidad Educativa Guillermo Jordán”, correspondiente al pago de la planilla Nº2, según la UPRE.</t>
  </si>
  <si>
    <t>De: 00099024113 Transferencia en cumplimiento al DS N°0913 de 15/06/2011 y el Convenio Intergubernativo de Financiamiento UPRE-CIF-IG 794/2017, suscrito entre la UPRE y el GAM San Carlos, Proyecto “Construcción 12 Aulas Unidad Educativa Balfred Paz Barba Distrito Santa Fe”, correspondiente al pago de la planilla Nº5 de cierre, según la UPRE.</t>
  </si>
  <si>
    <t>De: 00099024113 Transferencia en cumplimiento al DS N°0913 de 15/06/2011 y el Convenio Intergubernativo de Financiamiento UPRE-CIF-IG 0136/2018, suscrito entre la UPRE y el GAM Villa Tunari, Proyecto “Const. Tinglado y Graderías U.E. Villa Fátima - D 3 Villa Tunari”, correspondiente al pago de la planilla Nº4, según la UPRE.</t>
  </si>
  <si>
    <t>De: 00099024113 Transferencia en cumplimiento al DS N°0913 de 15/06/2011 y el Convenio Intergubernativo de Financiamiento UPRE-CIF-IG 772/2017, suscrito entre la UPRE y el GAM Comarapa, Proyecto “Const. Unidad Educativa La Palizada - Comarapa”, correspondiente al pago de la planilla Nº3, según la UPRE.</t>
  </si>
  <si>
    <t>De: 00099024113 Transferencia en cumplimiento al DS N°0913 de 15/06/2011 y el Convenio Intergubernativo de Financiamiento UPRE-CIF-IG 833/2017, suscrito entre la UPRE y el GAM San Rafael, Proyecto “Construcción Matadero Municipal de San Rafael de Velasco”, correspondiente al pago de la planilla Nº2, según la UPRE.</t>
  </si>
  <si>
    <t>TRANSFERENCIA DEL EXTERIOR SEGUN SWIFT NO.16871 DE FECHA 20/11/2018 ORDENANTE: CONSULADO GENERAL DE BOLIVIA-WASHINGTON LIB. 00340012005 SEGIP - RECAUDACION EXTERIOR - CEDULAS DE IDENTIDAD</t>
  </si>
  <si>
    <t>NUMERO DE LIBRETA CUT: 00099021001 OPERACIÓN E18 TRANSFERENCIA DEL SISTEMA FINANCIERO POR CUENTA DE TERCEROS A LA CUT Devolucion de pagos CC no cobrados por afiliados Civiles y Militares correspondiente al periodo de junlio 2018</t>
  </si>
  <si>
    <t>NÚMERO DE LIBRETA CUT: 99031009.00 OPERACIÓN T01 TRANSFERENCIA DE FONDOS A LA CUT - TESORO DIRECTO DE BANCO UNION S.A. A CUENTA UNICA DEL TESORO CON NUMERO DE SOLICITUD = 3263606 Y NUMERO CORRELATIVO = 91320020112018820 TRANSFERENCIA POR OPERACIONES DE VENTA BONOS BTX</t>
  </si>
  <si>
    <t>||COMISION TRANSFERENCIA FDOS.AL EXTERIOR 0,10% S/USD74.494,38.-,REEMB.GSTS.COMUNICACION BS220.-Y EMISION COMP.CONTABLE BS50.-REF.:PAGO 2 LC I-2018-20 P/C INSUMOS BOLIVIA A/F METALPREN S.A.,EN COMPL.A COMP.939051,20/11/18. LIB.224012007 INSUMOS BOLIVIA PLANTA PROCESADOR DE IVIRGARZAMA REF.:COMIS.PAGO 2 LC I-2018-20</t>
  </si>
  <si>
    <t>TRANSFERENCIA RECIBIDA DEL EXTERIOR SEGÚN MENSAJE SWIFT N° 16845 (REM.EXT.) DE FECHA 20-11-2018 POR DESEMBOLSO DE CAF PRÉSTAMO CFA008832 CARRET.V.GRANADO-LA PALIZADA DESEMBOLSO # 16 LIBRETA N° 00291012002 ABC-RECURSOS PROPIOS REF.: UTILES DE ESCRITORIO</t>
  </si>
  <si>
    <t>VENTA DE DIVISAS CON TRANSFERENCIA DE FONDOS A SOLICITUD DE MINISTERIO DE EDUCACION SEGUN SOLICITUD 6575 REF: TRASPASO PARA CARLA TATIANA GONZALES GEMIO LIB. 00099021001 TGN-RECURSOS ORDINARIOS (3987)</t>
  </si>
  <si>
    <t>TRANSFERENCIA DE FONDOS AL EXTERIOR A SOLICITUD DE BOLIVIANA DE AVIACION SEGUN SOLICITUD 6568 REF: SKY TECHNICS AVIATION SALES INC, INVOICE 1957 1958 1952 PO 5042 5039 4952 COMPRA DE ITEMS PARA LA REPOSICION DE STOCK DE ALMACENES LIB. 00578012002 BOA-BOLIVIANA DE AVIACION-INGRESOS</t>
  </si>
  <si>
    <t>VENTA DE DIVISAS CON TRANSFERENCIA DE FONDOS A SOLICITUD DE MINISTERIO DE RELACIONES EXTERIORES SEGUN SOLICITUD 6569 REF: ENVIO RECURSOS PARA GASTOS DE FUNCIONAMIENTO AL CENTRO EMISOR DE PASAPORTE EMIPAS MADRID CORRESPONDIENTE AL 4TO TRIMESTRE 2018 SEGUN INFORME 98 Y DOCUMENTACION ADJUNTA. LIB. 00099021001 TGN-RECURSOS ORDINARIOS (3987)</t>
  </si>
  <si>
    <t>VENTA DE DIVISAS CON TRANSFERENCIA DE FONDOS A SOLICITUD DE MINISTERIO DE RELACIONES EXTERIORES SEGUN SOLICITUD 6570 REF: ENVIO GASTOS DE FUNCIONAMIENTO PENDIENTES A EMIPAS MADRID CORRESPONDIENTE AL 4TO TRIMESTRE SEGUN ANEXO 1 DEL INFORME TECNICO 98 DEL AREA DE PRESUPUESTOS Y DETALLE ADJUNTO. LIB. 00099021001 TGN-RECURSOS ORDINARIOS (3987)</t>
  </si>
  <si>
    <t>VENTA DE DIVISAS CON TRANSFERENCIA DE FONDOS A SOLICITUD DE MINISTERIO DE RELACIONES EXTERIORES SEGUN SOLICITUD 6571 REF: PAGO DE HABERES Y COSTO DE VIDA AL PERSONAL DE EMIPAS WASHINGTON CORRESPONDIENTE AL MES DE OCTUBRE 2018 SEGUN PLANILLA DE RRHH N 101804. LIB. 00099021001 TGN-RECURSOS ORDINARIOS (3987)</t>
  </si>
  <si>
    <t>COBRO COSTOS DE PAPELERIA SEGUN TRANSFERENCIA DEL EXTERIOR POR ORDEN DE CONSULADO GENERAL DE BOLIVIA-WASHINGTON LIB. 00340012003 RECAUDACION EXTRANJERIA - C.I. -L.C.</t>
  </si>
  <si>
    <t>COBRO COSTOS DE PAPELERIA POR REGULARIZACION DE TRANSFERENCIA DEL EXTERIOR POR ORDEN DE CONSULADO GENERAL DE BOLIVIA SANTIAGO DE CHILE REF: TRANSF. OCT 2018 LIB. 00010011102 MIN.RELACIONES EXTERIORES - GESTORIA CONSULAR LEY Nº 3108</t>
  </si>
  <si>
    <t>||REGULARIZACION IMPORTE TRANSITORIO.PAGO COMISIONES SBLC 241829/14/01328 (BCB:SB-R-2014-07)A/F Y.P.F.B.,S/G DOCS.ADJ. LIB.00513012007 YPFB-RECURSOS NACIONALIZACION REF.:PAGO COMISIONES SBLC 241829/14/01328</t>
  </si>
  <si>
    <t>De: 00373024105 Transferencia a Solicitud del Fondo de Desarrollo Indígena, mediante nota CITE: FDI/DGE/EXT/N°495/2018, con la finalidad de revertir el desembolso solicitado en la gestión 2017 mediante CITE:FDI/DGE/EXT/N°338/2017 (H.R. 6-34936-R)</t>
  </si>
  <si>
    <t>||TRANSFERENCIA DE FONDOS S/G. MENSAJE SWIFT NRO. 16877 DE LA FECHA (SECTOR PÚBLICO - SOBREVUELOS). DEBITO DE LA LIBRETA 00117012001 DGAC, REPOSICION UTILES DE ESCRITORIO.</t>
  </si>
  <si>
    <t>||TRANSFERENCIA DE FONDOS S/G. MENSAJES SWIFT NROS. 16884 Y 16883 DE LA FECHA. (SECTOR PÚBLICO - SERVICIOS). DEBITO DE LA LIBRETA 00119012001 ADSIB, REPOSICION UTILES DE ESCRITORIO.</t>
  </si>
  <si>
    <t>00526012001 DEPOSITO DE EFECTIVO, DEPOSITANTE: BOLIVIA  TV - FRANZ LLIULLY  CHIPANA, CONCEPTO: DEVOLUCION DE VIATICOS, CUENTA DE DEPOSITO: CUENTA UNICA DEL TESORO</t>
  </si>
  <si>
    <t>00099021001 DEPOSITO DE EFECTIVO, DEPOSITANTE: UNIDAD TECNICA DE FERROCARRILES, CONCEPTO: REPOSICION DE COBRO DE COMISION  POR AMPLIACION DE PLAZO CONTRATO 2498/BC-BO, CUENTA DE DEPOSITO: CUENTA UNICA DEL TESORO</t>
  </si>
  <si>
    <t>00099021001 DEPOSITO DE EFECTIVO, DEPOSITANTE: EJERCITO DE BOLIVIA, CONCEPTO: REVERSION DE PASAJES AL INTERIOR DEL PAIS, CUENTA DE DEPOSITO: CUENTA UNICA DEL TESORO</t>
  </si>
  <si>
    <t>00099021001 DEPOSITO DE EFECTIVO, DEPOSITANTE: PATRICIA PAMELA HERMOSA GUTIERREZ, CONCEPTO: DEVOLUCION DE VIATICOS, CUENTA DE DEPOSITO: CUENTA UNICA DEL TESORO</t>
  </si>
  <si>
    <t>00099021001 DEPOSITO DE EFECTIVO, DEPOSITANTE: HENRY BLANCO MAMANI, CONCEPTO: DEVOLUCION DE FONDOS EN AVANCE, CUENTA DE DEPOSITO: CUENTA UNICA DEL TESORO</t>
  </si>
  <si>
    <t>00206012001 DEPOSITO DE EFECTIVO, DEPOSITANTE: INE, CONCEPTO: DEP. POR VENTA, LA PAZ, FECHA 20/11/2018, CUENTA DE DEPOSITO: CUENTA UNICA DEL TESORO</t>
  </si>
  <si>
    <t>00020011103 DEPOSITO DE EFECTIVO, DEPOSITANTE: INSTITUTO GEOGRAFICO MILITAR, CONCEPTO: REVERSION 31110 REFRIGERIOS, CUENTA DE DEPOSITO: CUENTA UNICA DEL TESORO</t>
  </si>
  <si>
    <t>00086088704 DEPOSITO DE EFECTIVO, DEPOSITANTE: UNIDAD DESCONCENTRADA SUSTENTAR, CONCEPTO: DEVOLUCION DE FONDOS EN AVANCE PARA ACTIVIDAD EN LA COMUNIDAD TOLOMOSITA SUD DEPARTAMENTO TARIJA, CUENTA DE DEPOSITO: CUENTA UNICA DEL TESORO</t>
  </si>
  <si>
    <t>00526012001 DEPOSITO DE EFECTIVO, DEPOSITANTE: BOLIVIA TV / JUAN JOSE DURAN, CONCEPTO: DEVOLUCION DE VIATICOS Y PASAJES, CUENTA DE DEPOSITO: CUENTA UNICA DEL TESORO</t>
  </si>
  <si>
    <t>00526012001 DEPOSITO DE EFECTIVO, DEPOSITANTE: BOLIVIA TV / SAMUEL ALEJANDRO ALCAZAR, CONCEPTO: DEVOLUCION VIATICOS Y PASAJES, CUENTA DE DEPOSITO: CUENTA UNICA DEL TESORO</t>
  </si>
  <si>
    <t>00526012001 DEPOSITO DE EFECTIVO, DEPOSITANTE: BOLIVIA TV / FELIX HUMEREZ YUJRA, CONCEPTO: DEVOLUCION POR CONCEPTO DE FONDOS EN AVANCE, CUENTA DE DEPOSITO: CUENTA UNICA DEL TESORO</t>
  </si>
  <si>
    <t>00046058009 DEPOSITO DE EFECTIVO, DEPOSITANTE: PROYECTO GAVI-FSSI MIN DE SALUD, CONCEPTO: DEVOLUCION DE FONDOS EN AVANCE SEMINARIO EN SANTA CRUZ DE CADENA DE FRIO -PAI, CUENTA DE DEPOSITO: CUENTA UNICA DEL TESORO</t>
  </si>
  <si>
    <t>00046058009 DEPOSITO DE EFECTIVO, DEPOSITANTE: PROYECTO GAVI-FSSI MIN DE SALUD, CONCEPTO: DEVOLUCION DE VIATICOS VIAJE A SANTA CRUZ DEL 5 AL 7 DE NOV /2018, CUENTA DE DEPOSITO: CUENTA UNICA DEL TESORO</t>
  </si>
  <si>
    <t>00212082001 DEPOSITO DE EFECTIVO, DEPOSITANTE: JUAN CARLOS QUISPE PERALTA, CONCEPTO: DEVOLUCION DE GASTOS OPERATIVOS, CUENTA DE DEPOSITO: CUENTA UNICA DEL TESORO</t>
  </si>
  <si>
    <t>00526012001 DEPOSITO DE EFECTIVO, DEPOSITANTE: MARTIN EDGAR VARGAS SUAREZ, CONCEPTO: DEVOLUCION DE VIATICO Y PASAJES, CUENTA DE DEPOSITO: CUENTA UNICA DEL TESORO</t>
  </si>
  <si>
    <t>00099021001 DEP.DE CHEQ.AJENOS,RET.DE CAM.,CONCEPTO: REMBOLSO CSBP SUBSIDIO INCAPACIDAD TEMPORAL,DEP.: CONTRALORIA GENERAL DEL ESTADO , PROCEDENCIA: BANCO UNION S.A., CHEQUE: 5914, FECHA DE EMISION:19/11/2018</t>
  </si>
  <si>
    <t>00099021001 DEP.DE CHEQ.AJENOS,RET.DE CAM.,CONCEPTO: REMBOLSO SUBSIDIO INCAPACIDAD TEMPORAL CBBA CSBP,DEP.: CONTRALORIA GENERAL DEL ESTADO , PROCEDENCIA: BANCO NACIONAL DE BOLIVIA S.A., CHEQUE: 6889084, FECHA DE EMISION:07/11/2018</t>
  </si>
  <si>
    <t>00041011101 DEP.DE CHEQ.AJENOS,RET.DE CAM.,CONCEPTO: DEPÓSITO EFECTUADO POR BANCO DE DESARROLLO PRODUCTIVO POR LA REPOSICION DE DOS MOTORES,DEP.: MDPYEP , PROCEDENCIA: BANCO UNION S.A., CHEQUE: 2497, FECHA DE EMISION:16/11/2018</t>
  </si>
  <si>
    <t>00041011101 DEP.DE CHEQ.AJENOS,RET.DE CAM.,CONCEPTO: DEPÓSITOS DE SALDOS PENDIENTES DE RESARCIMIENTO EMERGENTE DEL PROCESO PENAL,DEP.: MDPYEP , PROCEDENCIA: BANCO UNION S.A., CHEQUE: 2498, FECHA DE EMISION:16/11/2018</t>
  </si>
  <si>
    <t>00041011101 DEP.DE CHEQ.AJENOS,RET.DE CAM.,CONCEPTO: DEPÓSITO EFECTUADO POR SEGUROS ILLIMANI SA. POR PERDIDA DE DOS MOTORES - EX TEXTURBOL,DEP.: MDPYEP , PROCEDENCIA: BANCO UNION S.A., CHEQUE: 2496, FECHA DE EMISION:16/11/2018</t>
  </si>
  <si>
    <t>00290012001 DEP.DE CHEQ.AJENOS,RET.DE CAM.,CONCEPTO: DEP. POR MULTAS Y ATRASOS A CONSULTORES DE LINEA DE LA GDQLLO DE SEP/2018;S/G;C-31SIP N° 344,DEP.: SERVICIO DE IMPUESTOS NACIONALES</t>
  </si>
  <si>
    <t>00290012001 DEP.DE CHEQ.AJENOS,RET.DE CAM.,CONCEPTO: DEP. POR SERV. PUBLICOS QUE REPROBARON "DIPLOMADO POLITICA Y GESTION TRIBUTARIA";S/G; C-31 SIPN°347,DEP.: SERVICIO DE IMPUESTOS NACIONALES</t>
  </si>
  <si>
    <t>00290012001 DEP.DE CHEQ.AJENOS,RET.DE CAM.,CONCEPTO: DEP. POR MULTAS Y ATRASOS A CONSULTORES DE LINEA DE LA GDLP-I A SEP/2018;S/G;C-31 SIP N°343,DEP.: SERVICIO DE IMPUESTOS NACIONALES</t>
  </si>
  <si>
    <t>00290012001 DEP.DE CHEQ.AJENOS,RET.DE CAM.,CONCEPTO: DEP. POR LA GDBN COMO OTROS INGRESOS A FAVOR DEL SIN, S/G;C-31 SIP N°345,DEP.: SERVICIO DE IMPUESTOS NACIONALES , PROCEDENCIA: BANCO UNION S.A., CHEQUE: 5106, FECHA DE EMISION:15/11/2018</t>
  </si>
  <si>
    <t>00099021001 DEP.DE CHEQ.AJENOS,RET.DE CAM.,CONCEPTO: POR DEVOLUCION DE PRIMA,DEP.: CREDINFORM INTERNATIONAL SA , PROCEDENCIA: BANCO MERCANTIL SANTA CRUZ SA., CHEQUE: 117119, FECHA DE EMISION:19/11/2018</t>
  </si>
  <si>
    <t>00225024101 DEP.DE CHEQ.AJENOS,RET.DE CAM.,CONCEPTO: TRANSFERENCIA DE RECURSOS GAM ARQUE,DEP.: GOBIERNO AUTONOMO MUNICIPAL DE ARQUE , PROCEDENCIA: BANCO UNION S.A., CHEQUE: 5492, FECHA DE EMISION:16/11/2018</t>
  </si>
  <si>
    <t>00099021001 DEP.DE CHEQ.AJENOS,RET.DE CAM.,CONCEPTO: AUT DE PENSIONES Y SEGUROS APS REEMBOLSO BAJAS MEDICAS SEP-2018,DEP.: CAJA DE SALUD DE LA BANCA PRIVADA , PROCEDENCIA: BANCO NACIONAL DE BOLIVIA S.A., CHEQUE: 7084437, FECHA DE EMISION:09/11/2018</t>
  </si>
  <si>
    <t>00099021001 DEP.DE CHEQ.AJENOS,RET.DE CAM.,CONCEPTO: MIN RELACIONES EXTERIORES REEMBOLSO BAJAS MEDICAS AGO-2018,DEP.: CAJA DE SALUD DE LA BANCA PRIVADA , PROCEDENCIA: BANCO NACIONAL DE BOLIVIA S.A., CHEQUE: 7084256, FECHA DE EMISION:25/10/2018</t>
  </si>
  <si>
    <t>00099021001 DEP.DE CHEQ.AJENOS,RET.DE CAM.,CONCEPTO: DEV. DE RECURSOS EN FAVOR DEL TGN POR CONCEPTO DE TASAS SEGUN C-31 N° 1096-S/2017,DEP.: MINISTERIO DE COMUNICACION , PROCEDENCIA: BANCO UNION S.A., CHEQUE: 9778, FECHA DE EMISION:19/11/2018</t>
  </si>
  <si>
    <t>00595012001 DEP.DE CHEQ.AJENOS,RET.DE CAM.,CONCEPTO: GESTORA PUBLICA REEMBOLSO SUBSIDIOS ENFERM COMUN SEP-2018,DEP.: CAJA DE SALUD DE LA BANCA PRIVADA , PROCEDENCIA: BANCO NACIONAL DE BOLIVIA S.A., CHEQUE: 7084436, FECHA DE EMISION:09/11/2018</t>
  </si>
  <si>
    <t>00099021001 DEP.DE CHEQ.AJENOS,RET.DE CAM.,CONCEPTO: INCAPACIDAD TEMPORAL CORRESPONDIENTE AL MES DE SEPTIEMBRE 2018,DEP.: UNIDAD DE INVESTIGACIONES FINANCIERAS U.I.F. , PROCEDENCIA: BANCO UNION S.A., CHEQUE: 29543, FECHA DE EMISION:15/11/2018</t>
  </si>
  <si>
    <t>00035031101 DEP.DE CHEQ.AJENOS,RET.DE CAM.,CONCEPTO: ARRENDAMIENTO DE ESPACIO AUDITORIO ILLIMANI PARA EL EVENTO OCTAVIA SINFONIA,DEP.: UNIDAD DE COORDINACION DE PROGRAMAS Y PROYECTO , PROCEDENCIA: BANCO UNION S.A., CHEQUE: 1390, FECHA DE EMISION:09/11/2018</t>
  </si>
  <si>
    <t>00035031101 DEP.DE CHEQ.AJENOS,RET.DE CAM.,CONCEPTO: INGRESO POR ARRENDAMIENTO SALON JALLALLA EVENTO EVALUACION A BECAS DE ESPECIALIZACION ABEN,DEP.: UNIDAD DE COORDINACION DE PROGRAMAS Y PROYECTO</t>
  </si>
  <si>
    <t>00035031101 DEP.DE CHEQ.AJENOS,RET.DE CAM.,CONCEPTO: INGRESO POR ALQUILER DEL CAMPO FERIAL CHUQUIAGO MARKA EVENTO FIPAZ 2018 INGRESOS DE OCTUBRE,DEP.: UNIDAD DE COORDINACION DE PROGRAMAS Y PROYECTO</t>
  </si>
  <si>
    <t>00035031101 DEP.DE CHEQ.AJENOS,RET.DE CAM.,CONCEPTO: INGRESO POR ALQUILER DE PARQUEO SR. ROJAS ALEX,DEP.: UNIDAD DE COORDINACION DE PROGRAMAS Y PROYECTO , PROCEDENCIA: BANCO UNION S.A., CHEQUE: 1392, FECHA DE EMISION:13/11/2018</t>
  </si>
  <si>
    <t>00035031101 DEP.DE CHEQ.AJENOS,RET.DE CAM.,CONCEPTO: INGRESO POR ALQUILER DE PARQUEO SR. OSCAR GALLARDO,DEP.: UNIDAD DE COORDINACION DE PROGRAMAS Y PROYECTO , PROCEDENCIA: BANCO UNION S.A., CHEQUE: 1391, FECHA DE EMISION:13/11/2018</t>
  </si>
  <si>
    <t>00070011102 DEP.DE CHEQ.AJENOS,RET.DE CAM.,CONCEPTO: DEVOLUCION DE SALDO NO EJECUTADO EFECTUADO POR EL SR. HEBERT RUIZ FLORES REF C31-2367,DEP.: MINISTERIO DE TRABAJO EMPLEO Y PREVISION SOCIAL</t>
  </si>
  <si>
    <t>00155012001 DEP.DE CHEQ.AJENOS,RET.DE CAM.,CONCEPTO: TRANSFERENCIA DE RECURSOS DEPOSITADOS POR ERROR,DEP.: DIRECCION DEL NOTARIADO PLURINACIONAL , PROCEDENCIA: BANCO UNION S.A., CHEQUE: 355, FECHA DE EMISION:16/11/2018</t>
  </si>
  <si>
    <t>00070011102 DEP.DE CHEQ.AJENOS,RET.DE CAM.,CONCEPTO: DEP DEL SALDO EN DEMASIA DEL IMPORTE DETERMINADO P/PAGO DE IMPUESTOS MES DE OCTUBRE,DEP.: MINISTERIO DE TRABAJO EMPLEO Y PREVISION SOCIAL</t>
  </si>
  <si>
    <t>00342012001 DEP.DE CHEQ.AJENOS,RET.DE CAM.,CONCEPTO: DEVOLUCION FONDOS EN AVANCE,DEP.: AEV REGIONAL ORURO , PROCEDENCIA: BANCO UNION S.A., CHEQUE: 1092, FECHA DE EMISION:06/11/2018</t>
  </si>
  <si>
    <t>00099021001 DEPOSITO DE EFECTIVO, DEPOSITANTE: VICEPRESIDENCIA DEL ESTADO, CONCEPTO: POR CONCEPTO DE FOTOCOPIAS Y ANILLADOS, CUENTA DE DEPOSITO: CUENTA UNICA DEL TESORO</t>
  </si>
  <si>
    <t>00212082001 DEPOSITO DE EFECTIVO, DEPOSITANTE: RUDDY BAUTISTA CONDORI, CONCEPTO: DEVOLUCION DE VIATICOS, CUENTA DE DEPOSITO: CUENTA UNICA DEL TESORO</t>
  </si>
  <si>
    <t>00526012001 DEPOSITO DE EFECTIVO, DEPOSITANTE: DAVID CABALLERO, CONCEPTO: DEVOLUCION, CUENTA DE DEPOSITO: CUENTA UNICA DEL TESORO</t>
  </si>
  <si>
    <t>00526012001 DEPOSITO DE EFECTIVO, DEPOSITANTE: GERMAN ACAHUANA, CONCEPTO: DEVOLUCION, CUENTA DE DEPOSITO: CUENTA UNICA DEL TESORO</t>
  </si>
  <si>
    <t>00378012002 DEPOSITO DE EFECTIVO, DEPOSITANTE: MARCO ANTONIO USNAYO E., CONCEPTO: DEVOLUCION PREVENTIVO Nº 654 (RETENCIONES), CUENTA DE DEPOSITO: CUENTA UNICA DEL TESORO</t>
  </si>
  <si>
    <t>00378012002 DEPOSITO DE EFECTIVO, DEPOSITANTE: MARCO ANTONIO USNAYO E., CONCEPTO: DEVOLUCION PREVENTIVO Nº 654, CUENTA DE DEPOSITO: CUENTA UNICA DEL TESORO</t>
  </si>
  <si>
    <t>00099021001 DEPOSITO DE EFECTIVO, DEPOSITANTE: RPM-3 "GRAL E. ARZE", CONCEPTO: REVERSION : SERVICIOS BASICOS TELEFONIA MES OCTUBRE, CUENTA DE DEPOSITO: CUENTA UNICA DEL TESORO</t>
  </si>
  <si>
    <t>00099021001 DEPOSITO DE EFECTIVO, DEPOSITANTE: CLAUDIO SAMUEL PALOMO CLAROS, CONCEPTO: REVERSION ALIMENTACION PREV. Nº 9075, CUENTA DE DEPOSITO: CUENTA UNICA DEL TESORO</t>
  </si>
  <si>
    <t>00086014407 DEPOSITO DE EFECTIVO, DEPOSITANTE: ADAN BALLESTEROS FUENTES, CONCEPTO: DEVOLUCION DE RETROACTIVO, CUENTA DE DEPOSITO: CUENTA UNICA DEL TESORO</t>
  </si>
  <si>
    <t>00070011102 DEPOSITO DE EFECTIVO, DEPOSITANTE: MARLENE MARCELA ORTEGA GARCIA, CONCEPTO: DEVOLUCION VIATICOS, CUENTA DE DEPOSITO: CUENTA UNICA DEL TESORO</t>
  </si>
  <si>
    <t>00046104203 DEPOSITO DE EFECTIVO, DEPOSITANTE: WILLIAN LEAÑO HERRERA, CONCEPTO: REVERSION, CUENTA DE DEPOSITO: CUENTA UNICA DEL TESORO</t>
  </si>
  <si>
    <t>De: 00099024113 Transferencia en cumplimiento al DS N°0913 de 15/06/2011 y el Convenio Intergubernativo de Financiamiento UPRE-CIF-IG 1010/2017, suscrito entre la UPRE y el GAM de Betanzos, proyecto “Construcción 6 Aulas, Batería de Baños, Laboratorios y Tinglado U.E. San Pedro de Colila - Betanzos”, correspondiente al pago de la planilla Nº 2, según la UPRE.</t>
  </si>
  <si>
    <t>VENTA DE DIVISAS CON TRANSFERENCIA DE FONDOS A SOLICITUD DE MINISTERIO DE EDUCACION SEGUN SOLICITUD 6573 REF: TRASPASO PARA TECHNICAL UNIVERSITY OF DENMARK (DANIELA RAMOS BLANCO) EQUIVALENTES 8.526,02 USD LIB. 00099021001 TGN-RECURSOS ORDINARIOS (3987)</t>
  </si>
  <si>
    <t>VENTA DE DIVISAS CON TRANSFERENCIA DE FONDOS A SOLICITUD DE MINISTERIO DE EDUCACION SEGUN SOLICITUD 6573 REF: TRASPASO PARA TECHNICAL UNIVERSITY OF DENMARK (DANIELA RAMOS BLANCO) EQUIVALENTES 8.526,02 USD LIB. 00099021001 TGN-RECURSOS ORDINARIOS (3987) POR DIFERENCIAL CAMBIARIO</t>
  </si>
  <si>
    <t>VENTA DE DIVISAS CON TRANSFERENCIA DE FONDOS A SOLICITUD DE MINISTERIO DE EDUCACION SEGUN SOLICITUD 6574 REF: TRASPASO PARA VIOLETA CARMEN ANGULO FERNANDEZ EQUIVALENTES 5.684,02 USD LIB. 00099021001 TGN-RECURSOS ORDINARIOS (3987)</t>
  </si>
  <si>
    <t>VENTA DE DIVISAS CON TRANSFERENCIA DE FONDOS A SOLICITUD DE MINISTERIO DE EDUCACION SEGUN SOLICITUD 6574 REF: TRASPASO PARA VIOLETA CARMEN ANGULO FERNANDEZ EQUIVALENTES 5.684,02 USD LIB. 00099021001 TGN-RECURSOS ORDINARIOS (3987) POR DIFERENCIAL CAMBIARIO</t>
  </si>
  <si>
    <t>VENTA DE DIVISAS CON TRANSFERENCIA DE FONDOS A SOLICITUD DE MINISTERIO DE EDUCACION SEGUN SOLICITUD 6576 REF: TRASPASO PARA HELEN LAURA COARITA FERNANDEZ EQUIVALENTES 5.911,38 USD LIB. 00099021001 TGN-RECURSOS ORDINARIOS (3987)</t>
  </si>
  <si>
    <t>VENTA DE DIVISAS CON TRANSFERENCIA DE FONDOS A SOLICITUD DE MINISTERIO DE EDUCACION SEGUN SOLICITUD 6576 REF: TRASPASO PARA HELEN LAURA COARITA FERNANDEZ EQUIVALENTES 5.911,38 USD LIB. 00099021001 TGN-RECURSOS ORDINARIOS (3987) POR DIFERENCIAL CAMBIARIO</t>
  </si>
  <si>
    <t>NUMERO DE LIBRETA CUT: 00099021001 OPERACIÓN E75 TRANSFERENCIA DE LA CUENTA FISCAL BUN A LA CUT EN MN TRANSF.FDOS.A SOLICUTID DE ELAPAS CON NOTA ELAPAS-G.A.F. NO.312/2018 CON ABONO A CTA.3987 CUTA LBRTA.00099021001</t>
  </si>
  <si>
    <t>||TRANSFERENCIA DE FONDOS S/G. MENSAJE SWIFT NRO. 16841 DE F. 20/11/18 Y REPORTE DE ACTIVIDAD DE CUENTA DEL BANK OF AMERICA. (SECTOR PÚBLICO - SERVICIOS). DEBITO DE LA LIBRETA 00119012001 ADSIB, REPOSICION UTILES DE ESCRITORIO.</t>
  </si>
  <si>
    <t>A:00099021001 Pago de capital e interés corriente a favor del TGN, adeudado por el GAD Tarija, correspondiente a los Préstamos Convenios Subsidiarios CAF 2324, Programa Multisectorial de Infraestructura Rural – Preinversión Estudio y Mejoramiento de la Gestión de Riego del Proyecto Múltiple San Jacinto.</t>
  </si>
  <si>
    <t>NUMERO DE LIBRETA CUT: 00099021001 OPERACIÓN E18 TRANSFERENCIA DEL SISTEMA FINANCIERO POR CUENTA DE TERCEROS A LA CUT TRANSFERENCIA A SOLICITUD DEL MEFP. SEGÃN NOTA CITE: MEFP/VTCP/DGPOT/UAIS-CPI/NÂ°1118001.BUN/18</t>
  </si>
  <si>
    <t>NUMERO DE LIBRETA CUT: 00514010013 OPERACIÓN E18 TRANSFERENCIA DEL SISTEMA FINANCIERO POR CUENTA DE TERCEROS A LA CUT TRANSFERENCIA PROYECTO COMPLEMENTARIO CICLOS COMBINADOS PLANTA TERMOELECTRICA WARNES SOLICITUD ENDE ANDINA SAM</t>
  </si>
  <si>
    <t>||TRANSFERENCIA DE FONDOS SEGÚN NOTA DEL FONDESIF CITE: FSFADM035/18 RECIBIDA EN LA FECHA (TRAM-TSO-6322) REF: TRANSFERENCIA AL TGN LA AMORTIZACIÓN DE CAPITAL DE COOP. PAULO VI OCTUBRE/2018 DEL PRPC TGN N°9 ABONO EN LA LIBRETA N° 00099021001 TGN RECURSOS ORDINARIOS.</t>
  </si>
  <si>
    <t>TRANSFERENCIA DE FONDOS AL EXTERIOR A SOLICITUD DE BOLIVIANA DE AVIACION SEGUN SOLICITUD 6589 REF: ENDEAVOR AIRCRAFT LEASING SWEDEN AB, INV, 28498-181115 M, POR RESERVAS DE MANTENIMIENTO DE AERONAVE, PERIODO OCTUBRE 2018, LIB. 00578012002 BOA-BOLIVIANA DE AVIACION-INGRESOS</t>
  </si>
  <si>
    <t>TRANSFERENCIA DE FONDOS AL EXTERIOR A SOLICITUD DE BOLIVIANA DE AVIACION SEGUN SOLICITUD 6588 REF: CORPORATE TRUST LEASE GROUP- KDAC, INV.30037 10 18M RESERVAS DE MANTENIMIENTO DE LA AERONAVE CP 2924 MSN 30037 B737 7Q8 OCTUBRE 2018 LIB. 00578012002 BOA-BOLIVIANA DE AVIACION-INGRESOS</t>
  </si>
  <si>
    <t>TRANSFERENCIA DE FONDOS AL EXTERIOR A SOLICITUD DE BOLIVIANA DE AVIACION SEGUN SOLICITUD 6587 REF: AIR LEASE XXIII (SWEDEN) AB POR RESERVAS INVOCIE 18MD001158 LIB. 00578012002 BOA-BOLIVIANA DE AVIACION-INGRESOS</t>
  </si>
  <si>
    <t>VENTA DE DIVISAS CON TRANSFERENCIA DE FONDOS A SOLICITUD DE MINISTERIO DE EDUCACION SEGUN SOLICITUD 6579 REF: TRASPASO PARA AYLIN ANAHI POMA VERAMENDI LIB. 00099021001 TGN-RECURSOS ORDINARIOS (3987)</t>
  </si>
  <si>
    <t>||TRANSFERENCIA DE FONDOS S/G. MENSAJES SWIFT NROS. 16912 Y 16909 DE LA FECHA. (SECTOR PÚBLICO-SERVICIOS). DEBITO DE LA LIBRETA 00119012001 ADSIB, REPOSICION UTILES DE ESCRITORIO.</t>
  </si>
  <si>
    <t>||TRANSFERENCIA DE FONDOS S/G. MENSAJES SWIFT NROS. 16914 Y 16910 DE LA FECHA. (SECTOR PÚBLICO - SERVICIOS). DEBITO DE LA LIBRETA 00119012001 ADSIB, REPOSICION UTILES DE ESCRITORIO.</t>
  </si>
  <si>
    <t>||TRANSFERENCIA DE FONDOS S/G. MENSAJES SWIFT NROS. 16916 Y 16911 DE LA FECHA. (SECTOR PÚBLICO - SOBREVUELOS). DEBITO DE LA LIBRETA 00117012001 DGAC, REPOSICION UTILES DE ESCRITORIO.</t>
  </si>
  <si>
    <t>||TRANSFERENCIA DE FONDOS S/G. MENSAJE SWIFT NRO. 16915 DE LA FECHA. (SECTOR PÚBLICO - SOBREVUELOS). DEBITO DE LA LIBRETA 00117012001 DGAC, REPOSICION UTILES DE ESCRITORIO.</t>
  </si>
  <si>
    <t>||TRANSFERENCIA DE FONDOS S/G. MENSAJE SWIFT NRO. 16918 Y CORREOS ELECTRÓNICOS DE LA DGAC Y AASANA DE LA FECHA. (SECTOR PÚBLICO-SOBREVUELOS). DEBITO DE LA LIBRETA 00117012001 DGAC, REPOSICION UTILES DE ESCRITORIO.</t>
  </si>
  <si>
    <t>A:00099021001 Pago de capital e interés corriente a favor del TGN, adeudado por el GAD Potosí, correspondiente a los Préstamos Convenios Subsidiarios CAF 2324, Proyecto Sistema de Electrificación Aymaya, Layme, Puraca, Jucumani y Kharacha.</t>
  </si>
  <si>
    <t>A:00373024105 DESEMBOLSO DE RECURSOS AL FONDO DE DESARROLLO INDÍGENA PARA PROGRAMAS Y/O PROYECTOS DE LOS GOBIERNOS AUTÓNOMOS MUNICIPALES, S/G NOTA CITE: FDI/DGE/EXT/N°500/2018 E INFORME MEFP/VTCP/DGPOT/UPCFTGN/INF/N°144/2018. HR. 6-35198-R.</t>
  </si>
  <si>
    <t>A:00099021001 A requerimiento de la Unidad de Administración e Información Salarial (UAIS), con nota interna CITE: MEFP/VTCP/DGPOT/UAIS/N° 6547/2018, en la cual solicita la reversión definitiva de la boleta de pago solicitados por el SENASIR, consignadas en el Comprobante de Pago N° 71686 H.R. 6-32658-R/6214</t>
  </si>
  <si>
    <t>||TRANSFERENCIA AL TGN P/PAGO BONO "JUANA AZURDUY" P/OCTUBRE 2018, S/G ART.8 LEY 211, DISPOSICIÓN FINAL 4°LEY 1006 Y ART.24 DEL D.S.3448, INSTRUC. DE H.R. BCB-HRE-TGL-2018-17310, NOTA MEFP/VTCP/DGPOT/UPCFTGN/N°2509/2018, DECISIÓN PRESIDENCIAL N°05/17 Y FT N°11/18 DE LA GADM. TRANSFERENCIA A LA CUENTA UNICA DEL TESORO,LIBRETA 00099021001 "TGN - RECURSOS ORDINARIOS "</t>
  </si>
  <si>
    <t>VENTA DE DIVISAS CON TRANSFERENCIA DE FONDOS A SOLICITUD DE EMPRESA BOLIVIANA DE ALIMENTOS Y DERIVADOS - EBA SEGUN SOLICITUD 6559 REF: PAGO POR DEVOLUCION DE RETENCIONES POR GARANTIA DE CUMPLIMIENTO A TECNOSIME SEDEM AL-TGN NRIO 481-2012 DE PROYECTO DISENO FINAL DE INGENIERIA PROVISION MAQUINARIA EQ LIB. 00599032004 EBA-APORTES DE CAPITAL TGN POR DIFERENCIAL CAMBIARIO</t>
  </si>
  <si>
    <t>||TRANSFERENCIA DE FONDOS S/G. MENSAJE SWIFT NRO. 16951 DE LA FECHA. (SECTOR PÚBLICO - SOBREVUELOS). DEBITO DE LA LIBRETA 00117012001 DGAC, REPOSICION UTILES DE ESCRITORIO.</t>
  </si>
  <si>
    <t>VENTA DE DIVISAS CON TRANSFERENCIA DE FONDOS A SOLICITUD DE EMPRESA BOLIVIANA DE ALIMENTOS Y DERIVADOS - EBA SEGUN SOLICITUD 6559 REF: PAGO POR DEVOLUCION DE RETENCIONES POR GARANTIA DE CUMPLIMIENTO A TECNOSIME SEDEM AL-TGN NRIO 481-2012 DE PROYECTO DISENO FINAL DE INGENIERIA PROVISION MAQUINARIA EQ LIB. 00599032004 EBA-APORTES DE CAPITAL TGN</t>
  </si>
  <si>
    <t>00099021001 DEPOSITO DE EFECTIVO, DEPOSITANTE: RAUL MENDOZA PATIÑO CI. 2300921, CONCEPTO: POR REMUNERACION MAXIMA PERMITIDA DEVOLUCION DE SUELDO EXCEDENTARIO, CUENTA DE DEPOSITO: CUENTA UNICA DEL TESORO</t>
  </si>
  <si>
    <t>00212082001 DEPOSITO DE EFECTIVO, DEPOSITANTE: LIMBER CESAR HUANCA CLARES, CONCEPTO: VIATICOS, CUENTA DE DEPOSITO: CUENTA UNICA DEL TESORO</t>
  </si>
  <si>
    <t>00099021001 DEPOSITO DE EFECTIVO, DEPOSITANTE: MIN. DE EDUCACION-EDDY MAMANI CHIRINOS, CONCEPTO: DEVOLUCION DE RECURSOS ECONOMICOS ASIGNADOS POR EL MINISTERIO DE EDUCACION, CUENTA DE DEPOSITO: CUENTA UNICA DEL TESORO</t>
  </si>
  <si>
    <t>00099021001 DEPOSITO DE EFECTIVO, DEPOSITANTE: MIN. DE EDUCACION / LUIS ALBERTO MARAÑON CONDORI, CONCEPTO: DEVOLUCION DE RECURSOS ECONOMICOS ASIGNADOS POR EL MINISTERIO DE EDUCACION, CUENTA DE DEPOSITO: CUENTA UNICA DEL TESORO</t>
  </si>
  <si>
    <t>00340012003 DEPOSITO DE EFECTIVO, DEPOSITANTE: SEGIP OFICINA NACIONAL, CONCEPTO: DEVOLUCION SALDO C31 N 925 Y926 SEGUNDO FONDO BUENOS AIRES - ARGENTINA FUENTE 20, CUENTA DE DEPOSITO: CUENTA UNICA DEL TESORO</t>
  </si>
  <si>
    <t>00099021001 DEPOSITO DE EFECTIVO, DEPOSITANTE: SEGIP OFICINA NACIONAL, CONCEPTO: DEVOLUCION SALDO C31 N 1441 TERCER FONDO BUENOS AIRES - ARGENTINA FTE -41, CUENTA DE DEPOSITO: CUENTA UNICA DEL TESORO</t>
  </si>
  <si>
    <t>00099021001 DEPOSITO DE EFECTIVO, DEPOSITANTE: VICEPRESIDENCIA DEL ESTADO, CONCEPTO: POR CONCEPTO DE FOTOCOPIAS Y ANILLADO, CUENTA DE DEPOSITO: CUENTA UNICA DEL TESORO</t>
  </si>
  <si>
    <t>00041031107 DEPOSITO DE EFECTIVO, DEPOSITANTE: WILLY CRUZ CHOQUE, CONCEPTO: DEVOLUCION POR GASTOS DE TASA DE RODAJE, CUENTA DE DEPOSITO: CUENTA UNICA DEL TESORO</t>
  </si>
  <si>
    <t>00041031107 DEPOSITO DE EFECTIVO, DEPOSITANTE: WILLY CRUZ CHOQUE, CONCEPTO: DEVOLUCION POR GASTOS DE COMBUSTIBLE, CUENTA DE DEPOSITO: CUENTA UNICA DEL TESORO</t>
  </si>
  <si>
    <t>00590012001 DEPOSITO DE EFECTIVO, DEPOSITANTE: EMPRESA PUBLICA QUIPUS, CONCEPTO: DEVOLUCION DE VIATICOS NO UTILIZADOS, CUENTA DE DEPOSITO: CUENTA UNICA DEL TESORO</t>
  </si>
  <si>
    <t>00099021001 DEPOSITO DE EFECTIVO, DEPOSITANTE: GEORGINA FARAH MENDOZA, CONCEPTO: DEVOLUCION DE FONDOS NO EJECUTADOS (RECURSOS ORDINARIOS, PASAJE TERRESTRES), CUENTA DE DEPOSITO: CUENTA UNICA DEL TESORO</t>
  </si>
  <si>
    <t>00590012001 DEPOSITO DE EFECTIVO, DEPOSITANTE: EMPRESA PUBLICA QUIPUS - ROGER MONTAÑO ROBLES, CONCEPTO: DEVOLUCION  DE FONDOS NO EJECUTADOS EN  COMPRA DE LLANTA Y BATERIA PARA VEHICULO INSTITUCIONAL, CUENTA DE DEPOSITO: CUENTA UNICA DEL TESORO</t>
  </si>
  <si>
    <t>00076014201 DEPOSITO DE EFECTIVO, DEPOSITANTE: JAIME JUAN MONTES VELASQUEZ -* MIN DE MINERIA, CONCEPTO: DEVOLUCION DE SALDO COMPRA DE COMBUSTIBLE, CUENTA DE DEPOSITO: CUENTA UNICA DEL TESORO</t>
  </si>
  <si>
    <t>00099021001 DEPOSITO DE EFECTIVO, DEPOSITANTE: JORGE AGREDA GOMEZ -SEDEM, CONCEPTO: DEVOLUCION DE VIATICOS NO UTILIZADOS, CUENTA DE DEPOSITO: CUENTA UNICA DEL TESORO</t>
  </si>
  <si>
    <t>00592012001 DEPOSITO DE EFECTIVO, DEPOSITANTE: JOSE LUIS MAMANI ESPEJO, CONCEPTO: VENTA RECEPTIVO PAQUETES TURISTICOS-2018, CUENTA DE DEPOSITO: CUENTA UNICA DEL TESORO</t>
  </si>
  <si>
    <t>00592012001 DEPOSITO DE EFECTIVO, DEPOSITANTE: JOSE LUIS MAMANI ESPEJO, CONCEPTO: EMISIVO ENTIDAD AISEM-2018, CUENTA DE DEPOSITO: CUENTA UNICA DEL TESORO</t>
  </si>
  <si>
    <t>00592012001 DEPOSITO DE EFECTIVO, DEPOSITANTE: JOSE LUIS MAMANI ESPEJO, CONCEPTO: EMISIVO ENTIDAD MIN. DE TRABAJO, EMPLEO Y PREVISION SOCIAL-2018, CUENTA DE DEPOSITO: CUENTA UNICA DEL TESORO</t>
  </si>
  <si>
    <t>00592012001 DEPOSITO DE EFECTIVO, DEPOSITANTE: JOSE LUIS MAMANI ESPEJO, CONCEPTO: EMISIVO ENTIDAD SENARECOM-2018, CUENTA DE DEPOSITO: CUENTA UNICA DEL TESORO</t>
  </si>
  <si>
    <t>00592012001 DEPOSITO DE EFECTIVO, DEPOSITANTE: JOSE LUIS MAMANI ESPEJO, CONCEPTO: VENTA EMISIVO PARTICULARES DEL 20 AL 21 DE NOVIEMBRE DE 2018, CUENTA DE DEPOSITO: CUENTA UNICA DEL TESORO</t>
  </si>
  <si>
    <t>00016011101 DEPOSITO DE EFECTIVO, DEPOSITANTE: MARIO RAFAEL VELASCO ALCOCER, CONCEPTO: DEVOLUCION PASAJES TERRESTRES, CUENTA DE DEPOSITO: CUENTA UNICA DEL TESORO</t>
  </si>
  <si>
    <t>00099021001 DEPOSITO DE EFECTIVO, DEPOSITANTE: SEGIP OFICINA NACIONAL, CONCEPTO: DEVOLUCION SALDO C31 N 2935 TERCER FONDO SAO PAULO - BRASIL FUENTE 41, CUENTA DE DEPOSITO: CUENTA UNICA DEL TESORO</t>
  </si>
  <si>
    <t>00099021001 DEPOSITO DE EFECTIVO, DEPOSITANTE: SEGIP OFICINA NACIONAL, CONCEPTO: DEVOLUCION DE SALDO C31 N 835 COSTO DE VIDA ABRIL/2018 BUENOS AIRES ARGENTINA, CUENTA DE DEPOSITO: CUENTA UNICA DEL TESORO</t>
  </si>
  <si>
    <t>00099021001 DEPOSITO DE EFECTIVO, DEPOSITANTE: SEGIP OFICINA NACIONAL, CONCEPTO: DEVOLUCION SALDO C31 N 529 COSTO DE VIDA MARZO/2018 BUENOS AIRES ARGENTINA  FUENTE 41, CUENTA DE DEPOSITO: CUENTA UNICA DEL TESORO</t>
  </si>
  <si>
    <t>00340012003 DEPOSITO DE EFECTIVO, DEPOSITANTE: SEGIP OFICINA NACIONAL, CONCEPTO: DEVOLUCION SALDO C31 N 2656 Y 2690 TERCER FONDO CALAMA CHILE FUENTE 20, CUENTA DE DEPOSITO: CUENTA UNICA DEL TESORO</t>
  </si>
  <si>
    <t>00099021001 DEPOSITO DE EFECTIVO, DEPOSITANTE: SEGIP OFICINA NACIONAL, CONCEPTO: DEVOLUCION SALDO C31 N 2662 SEGUNDO FONDO CALAMA CHILE FUENTE 41, CUENTA DE DEPOSITO: CUENTA UNICA DEL TESORO</t>
  </si>
  <si>
    <t>00099021001 DEPOSITO DE EFECTIVO, DEPOSITANTE: SEGIP OFICINA NACIONAL, CONCEPTO: DEVOLUCION SALDO C31 N 101 PRIMER FONDO CALAMA CHILE FUENTE 41, CUENTA DE DEPOSITO: CUENTA UNICA DEL TESORO</t>
  </si>
  <si>
    <t>00340012003 DEPOSITO DE EFECTIVO, DEPOSITANTE: SEGIP OFICINA NACIONAL, CONCEPTO: DEVOLUCION SALDO C31 N 102 PRIMER FONDO CALAMA CHILE FUENTE 20, CUENTA DE DEPOSITO: CUENTA UNICA DEL TESORO</t>
  </si>
  <si>
    <t>00099021001 DEPOSITO DE EFECTIVO, DEPOSITANTE: SEGIP OFICINA NACIONAL, CONCEPTO: DEVOLUCION SALDO  C31 N 2687 QUINTO FONDO WASHINGTON DC EEUU FUENTE 41, CUENTA DE DEPOSITO: CUENTA UNICA DEL TESORO</t>
  </si>
  <si>
    <t>00340012003 DEPOSITO DE EFECTIVO, DEPOSITANTE: SEGIP OFICINA NACIONAL, CONCEPTO: DEVOLUCION SALDO C31 N 1442,1443 Y 1444 TERCER FONDO BUENOS AIRES ARGENTINA, CUENTA DE DEPOSITO: CUENTA UNICA DEL TESORO</t>
  </si>
  <si>
    <t>00342012001 DEP.DE CHEQ.AJENOS,RET.DE CAM.,CONCEPTO: DEVOLUCION  FONDOS EN AVANCE,DEP.: AEV REGIONAL ORURO , PROCEDENCIA: BANCO UNION S.A., CHEQUE: 1095, FECHA DE EMISION:19/11/2018</t>
  </si>
  <si>
    <t>00660012005 DEP.DE CHEQ.AJENOS,RET.DE CAM.,CONCEPTO: DEVOLUCION SALDO FONDOS ASIGNADOS SR ABDON OROS JIMENEZ PARA CERRAR CXC,DEP.: ORGANO JUDICIAL - DAF NACIONAL , PROCEDENCIA: BANCO UNION S.A., CHEQUE: 2688, FECHA DE EMISION:14/11/2018</t>
  </si>
  <si>
    <t>00099021001 DEP.DE CHEQ.AJENOS,RET.DE CAM.,CONCEPTO: RECUPERACION DE UN DIA DE LICENCIA SIN GOCE DE HABER Y DUODECIMAS DE AGUINALDO 2017 SR PEDRO FERNAND,DEP.: ORGANO JUDICIAL - DAF NACIONAL</t>
  </si>
  <si>
    <t>00234014201 DEP.DE CHEQ.AJENOS,RET.DE CAM.,CONCEPTO: TRANSFERENCIA DE RECURSOS POR EL PROYECTO PROSPECCION Y EXPLORACION EN EL SECTOR DE UNCIA-LLALLAGUA,DEP.: GOBIERNO AUTONOMO DEPARTAMENTAL DE POTOSI</t>
  </si>
  <si>
    <t>00099021001 DEP.DE CHEQ.AJENOS,RET.DE CAM.,CONCEPTO: DEV. RECURSOS POR ESTRAVIO DE CREDENCIAL JESUS RIOS, JUAN CARLOS CANO Y BERONICA MOSCOSO,DEP.: CAMARA DE SENADORES , PROCEDENCIA: BANCO UNION S.A., CHEQUE: 7157, FECHA DE EMISION:21/11/2018</t>
  </si>
  <si>
    <t>00086031101 DEP.DE CHEQ.AJENOS,RET.DE CAM.,CONCEPTO: DEPÓSITO INGRESO SISCO 2018,DEP.: SERNAP - CARRASCO , PROCEDENCIA: BANCO UNION S.A., CHEQUE: 1204, FECHA DE EMISION:07/11/2018</t>
  </si>
  <si>
    <t>00086031101 DEP.DE CHEQ.AJENOS,RET.DE CAM.,CONCEPTO: COBRO DE MULTAS GESTION 2018,DEP.: SERNAP - TUNARI , PROCEDENCIA: BANCO UNION S.A., CHEQUE: 517, FECHA DE EMISION:15/11/2018</t>
  </si>
  <si>
    <t>00099021001 DEP.DE CHEQ.AJENOS,RET.DE CAM.,CONCEPTO: DEVOLUCION DE RECURSOS,DEP.: ISABEL DORIA MEDINA ALBA , PROCEDENCIA: BANCO UNION S.A., CHEQUE: 5397, FECHA DE EMISION:16/11/2018</t>
  </si>
  <si>
    <t>00086031101 DEP.DE CHEQ.AJENOS,RET.DE CAM.,CONCEPTO: COBRO DE MULTAS GESTION 2018,DEP.: SERNAP - TUNARI , PROCEDENCIA: BANCO UNION S.A., CHEQUE: 516, FECHA DE EMISION:15/11/2018</t>
  </si>
  <si>
    <t>00099021001 DEPOSITO DE EFECTIVO, DEPOSITANTE: SEDES CHUQUISACA, CONCEPTO: DEVOLUCION DE LOS SALDOS PENDIENTES, CUENTA DE DEPOSITO: CUENTA UNICA DEL TESORO</t>
  </si>
  <si>
    <t>00099021001 DEPOSITO DE EFECTIVO, DEPOSITANTE: CARLA CAMACHO QUIROGA, CONCEPTO: DEVOLUCION DE VIATICOS, CUENTA DE DEPOSITO: CUENTA UNICA DEL TESORO</t>
  </si>
  <si>
    <t>00046024204 DEPOSITO DE EFECTIVO, DEPOSITANTE: MIGUEL SOTO MITA, CONCEPTO: DEVOLUCION DE FONDOS NO EJECUTADOS, ENCUENTROS POR LA SALUD Y LA VIDA, CUENTA DE DEPOSITO: CUENTA UNICA DEL TESORO</t>
  </si>
  <si>
    <t>00099021001 DEPOSITO DE EFECTIVO, DEPOSITANTE: WILLY MAYDANA ESPRELLA, CONCEPTO: DEVOLUCION DE VIATICOS POR VIAJE A COCHABAMBA DEL 08 AL 10 DE OCTUBRE C31-3362, CUENTA DE DEPOSITO: CUENTA UNICA DEL TESORO</t>
  </si>
  <si>
    <t>00099021001 DEPOSITO DE EFECTIVO, DEPOSITANTE: JUAN ENRIQUE CHAVEZ FLORES, CONCEPTO: DEVOLUCION DE ALIMENTOS ANIMALES, CUENTA DE DEPOSITO: CUENTA UNICA DEL TESORO</t>
  </si>
  <si>
    <t>00046104203 DEPOSITO DE EFECTIVO, DEPOSITANTE: GUADALUPE MARCA KANTUTA, CONCEPTO: REVERSION DE  FONDOS  NO UTILIZADOS, CUENTA DE DEPOSITO: CUENTA UNICA DEL TESORO</t>
  </si>
  <si>
    <t>NUMERO DE LIBRETA CUT: 00041014101 OPERACIÓN E75 TRANSFERENCIA DE LA CUENTA FISCAL BUN A LA CUT EN MN TRANSF.FDOS.A SOLICITUD DEL G.A.M. CAIZA D SG.CITE:GAM.CAIZA D-SAF-067/2018 CON ABONO CTA.3987 CUT LBRTA.00041014101</t>
  </si>
  <si>
    <t>||TRANSFERENCIA DE FONDOS S/G. MENSAJES SWIFT NROS. 16960 DE LA FECHA - 16953 DE F. 21/11/2018 Y CORREO ELECTRÓNICO DE YLB. (SECTOR PÚBLICO - EXPORTACIÓN LITIO YLB). DEBITO DE LA LIBRETA 00597012001 RECURSOS PROPIOS VENTAS YLB; COBRO UTILES DE ESCRITORIO.</t>
  </si>
  <si>
    <t>COBRO COSTOS DE PAPELERIA SEGUN TRANSFERENCIA DEL EXTERIOR POR ORDEN DE EMBAJADA DE BOLIVIA LAMADRID MX REF.: OCT LIB. 00010011102 MIN.RR.EE.-GESTORIA CONSULAR LEY NO.3108</t>
  </si>
  <si>
    <t>||TRANSFERENCIA DE FONDOS DE BS 665.206,35 S/G SOLICITUD EN NOTA MPD/VIPFE/DGPP/UP-NE- 0886/2018 EN EL MARCO DEL D.S. 0210 QUE AUTORIZA AL MIN. PLANIF. DE DESARROLLO LA REASIGNACION DE RECURSOS DE LOS PROGRAMAS DEL EX INALPRE BID - 480/SF Y BID -733/SF HASTA 9MM. LIBRETA CUT. N° 00015011001 MIN. GOBIERNOOTROS ORGANISMOS FINANCIADORES (OT-GOB) DEL MIN. GOBIERNO</t>
  </si>
  <si>
    <t>NUMERO DE LIBRETA CUT: 00206018001 OPERACIÓN E18 TRANSFERENCIA DEL SISTEMA FINANCIERO POR CUENTA DE TERCEROS A LA CUT INSTITUTO NACIONAL DE ESTADISTICA NUMERO DE CUENTA NRO.DE CUENTA 069001.</t>
  </si>
  <si>
    <t>VENTA DE DIVISAS CON TRANSFERENCIA DE FONDOS A SOLICITUD DE MINISTERIO DE EDUCACION SEGUN SOLICITUD 6584 REF: TRASPASO PARA CARLA RENE BALDIVIESO SORUCO EQUIVALENTES 2.733,36 USD LIB. 00099021001 TGN-RECURSOS ORDINARIOS (3987) POR DIFERENCIAL CAMBIARIO</t>
  </si>
  <si>
    <t>VENTA DE DIVISAS CON TRANSFERENCIA DE FONDOS A SOLICITUD DE MINISTERIO DE EDUCACION SEGUN SOLICITUD 6580 REF: TRASPASO PARA ADRIAN WALDEMAR DAROCA APARICIO EQUIVALENTES 4.100,04 USD LIB. 00099021001 TGN-RECURSOS ORDINARIOS (3987)</t>
  </si>
  <si>
    <t>VENTA DE DIVISAS CON TRANSFERENCIA DE FONDOS A SOLICITUD DE MINISTERIO DE EDUCACION SEGUN SOLICITUD 6580 REF: TRASPASO PARA ADRIAN WALDEMAR DAROCA APARICIO EQUIVALENTES 4.100,04 USD LIB. 00099021001 TGN-RECURSOS ORDINARIOS (3987) POR DIFERENCIAL CAMBIARIO</t>
  </si>
  <si>
    <t>VENTA DE DIVISAS CON TRANSFERENCIA DE FONDOS A SOLICITUD DE MINISTERIO DE EDUCACION SEGUN SOLICITUD 6584 REF: TRASPASO PARA CARLA RENE BALDIVIESO SORUCO EQUIVALENTES 2.733,36 USD LIB. 00099021001 TGN-RECURSOS ORDINARIOS (3987)</t>
  </si>
  <si>
    <t>NUMERO DE LIBRETA CUT: 00086051101 OPERACIÓN E18 TRANSFERENCIA DEL SISTEMA FINANCIERO POR CUENTA DE TERCEROS A LA CUT TRANSFERENCIA DE FONDOS A SOLICITUD DEL MINISTERIO DEL MEDIO AMBIENTE Y AGUA POR EJECUCION GARANTIA A PRIMER REQ. SE SERIEDAD DE PROPUESTA N° 10204319-18</t>
  </si>
  <si>
    <t>00099021001 DEPOSITO DE EFECTIVO, DEPOSITANTE: ROSSI ROSARIO POMA QUISPE, CONCEPTO: DEVOLUCION DE SALDOS, CUENTA DE DEPOSITO: CUENTA UNICA DEL TESORO</t>
  </si>
  <si>
    <t>00099021001 DEPOSITO DE EFECTIVO, DEPOSITANTE: FREDDY WILLIAM MONRROY MONTERO, CONCEPTO: DEVOLUCION DE PASAJES TERRESTRES NO UTILIZADOS, CUENTA DE DEPOSITO: CUENTA UNICA DEL TESORO</t>
  </si>
  <si>
    <t>00099021001 DEPOSITO DE EFECTIVO, DEPOSITANTE: GEORGINA FARAH M., CONCEPTO: DEVOLUCION DE PASAJE  TERRESTRE  YACUIBA - TARIJA, CUENTA DE DEPOSITO: CUENTA UNICA DEL TESORO</t>
  </si>
  <si>
    <t>00099021001 DEPOSITO DE EFECTIVO, DEPOSITANTE: CLAUDIA ESPINOZA ALCON  ABOGADA -SENAPE, CONCEPTO: DEVOLUCION DE VIATICOS  DE FECHA 15/11/2018, CUENTA DE DEPOSITO: CUENTA UNICA DEL TESORO</t>
  </si>
  <si>
    <t>00590012001 DEPOSITO DE EFECTIVO, DEPOSITANTE: ACTERNA COMUNICACIONES LTDA-FRANKLIN LUJAN, CONCEPTO: DEVOLUCION, CUENTA DE DEPOSITO: CUENTA UNICA DEL TESORO</t>
  </si>
  <si>
    <t>00290012001 DEPOSITO DE EFECTIVO, DEPOSITANTE: VALENTIN FELIPE ESPINOZA LLUTA, CONCEPTO: DEVOLUCION DE VIATICOS VIAJE A ORURO, CUENTA DE DEPOSITO: CUENTA UNICA DEL TESORO</t>
  </si>
  <si>
    <t>00291012009 DEPOSITO DE EFECTIVO, DEPOSITANTE: EMPRESA CONSTRUCTORA ARENA  LTDA, CONCEPTO: DEPÓSITO EJECUCION GARANTIA DE SERIEDAD DE PROPUESTA, CUENTA DE DEPOSITO: CUENTA UNICA DEL TESORO</t>
  </si>
  <si>
    <t>00253014310 DEPOSITO DE EFECTIVO, DEPOSITANTE: TERESA REYNA JOVE APARICIO, CONCEPTO: DEVOLUCION DE FONDOS EN AVANCE, CUENTA DE DEPOSITO: CUENTA UNICA DEL TESORO</t>
  </si>
  <si>
    <t>00041031107 DEPOSITO DE EFECTIVO, DEPOSITANTE: LUIS ESTEBAN FLORES SAMO, CONCEPTO: DEVOLUCION EXCEDENTE EN PASAJES, CUENTA DE DEPOSITO: CUENTA UNICA DEL TESORO</t>
  </si>
  <si>
    <t>00099021001 DEPOSITO DE EFECTIVO, DEPOSITANTE: ADM.BOLIVIANA DE CARRETERAS OFICINA CENTRAL, CONCEPTO: DEVOLUCION DE SALDO DE VIATICOS, CUENTA DE DEPOSITO: CUENTA UNICA DEL TESORO</t>
  </si>
  <si>
    <t>00046024204 DEPOSITO DE EFECTIVO, DEPOSITANTE: ROSSANA CARMIÑA BUENO MINDANI, CONCEPTO: SALDOS NO EJECUTADOS U.E. 35 , FTE : 42 , C-31 : 6091, CUENTA DE DEPOSITO: CUENTA UNICA DEL TESORO</t>
  </si>
  <si>
    <t>00099021001 DEPOSITO DE EFECTIVO, DEPOSITANTE: SANDRO HEBERT ZAPATA ROJAS, CONCEPTO: REVERSION DE PASAJES PREV. 1802/18, CUENTA DE DEPOSITO: CUENTA UNICA DEL TESORO</t>
  </si>
  <si>
    <t>00099021001 DEPOSITO DE EFECTIVO, DEPOSITANTE: SANDRO HEBERT ZAPATA ROJAS, CONCEPTO: REVERSION DE PASAJES PREV 2022/18, CUENTA DE DEPOSITO: CUENTA UNICA DEL TESORO</t>
  </si>
  <si>
    <t>00344018001 DEPOSITO DE EFECTIVO, DEPOSITANTE: IPELC - UNICEF, CONCEPTO: DEVOLUCION DE SALDO PREVENTIVO N° 381, CUENTA DE DEPOSITO: CUENTA UNICA DEL TESORO</t>
  </si>
  <si>
    <t>00099021001 DEPOSITO DE EFECTIVO, DEPOSITANTE: JORGE SORIA TORREZ - SENAPE, CONCEPTO: DEVOLUCION DE RECURSOS NO UTILIZADOS GASTOS JUDICIALES DISTRITAL CHUQUISACA, CUENTA DE DEPOSITO: CUENTA UNICA DEL TESORO</t>
  </si>
  <si>
    <t>00099021001 DEPOSITO DE EFECTIVO, DEPOSITANTE: MIN. DE DEPORTES-WILDER LOPEZ AYALA, CONCEPTO: DEVOLUCION SALDOS CURSOS DE ARBITRAJE Y JUECEO, CUENTA DE DEPOSITO: CUENTA UNICA DEL TESORO</t>
  </si>
  <si>
    <t>00099021001 DEPOSITO DE EFECTIVO, DEPOSITANTE: PAMELA TARIFA Z., CONCEPTO: DEVOLUCION POR CONCEPTO DE PASAJE, CUENTA DE DEPOSITO: CUENTA UNICA DEL TESORO</t>
  </si>
  <si>
    <t>00099021001 DEPOSITO DE EFECTIVO, DEPOSITANTE: IVAN PATRICIO INCHAUSTE RIOJA, CONCEPTO: REVERSION P/ PASAJES AL INTERIOR DEL PAIS, CUENTA DE DEPOSITO: CUENTA UNICA DEL TESORO</t>
  </si>
  <si>
    <t>00587012011 DEPOSITO DE EFECTIVO, DEPOSITANTE: EBC - RENE SURCO, CONCEPTO: DEVOLUCION FONDOS, CUENTA DE DEPOSITO: CUENTA UNICA DEL TESORO</t>
  </si>
  <si>
    <t>00206012001 DEPOSITO DE EFECTIVO, DEPOSITANTE: INE, CONCEPTO: DEP. POR VENTA, LA PAZ, FECHA 22/11/2018, CUENTA DE DEPOSITO: CUENTA UNICA DEL TESORO</t>
  </si>
  <si>
    <t>00224012007 DEPOSITO DE EFECTIVO, DEPOSITANTE: JUANA LECOÑA LUQUE, CONCEPTO: DEVOLUCION DE SALDO NO UTILIZADO EN FONDOS EN AVANCE, CUENTA DE DEPOSITO: CUENTA UNICA DEL TESORO</t>
  </si>
  <si>
    <t>00099021001 DEPOSITO DE EFECTIVO, DEPOSITANTE: RAUL PINTO TRIBEÑO, CONCEPTO: DEVOLUCION POR PASAJES AL INTERIOR, CUENTA DE DEPOSITO: CUENTA UNICA DEL TESORO</t>
  </si>
  <si>
    <t>00099021001 DEPOSITO DE EFECTIVO, DEPOSITANTE: SERGIO GASTON BARRAZA S.CI 4871701 LP, CONCEPTO: DEVOLUCION DE FONDOS POR PASAJES AL INTERIOR  PREV. 1030, CUENTA DE DEPOSITO: CUENTA UNICA DEL TESORO</t>
  </si>
  <si>
    <t>00046024204 DEPOSITO DE EFECTIVO, DEPOSITANTE: RODRIGO YANARICO LOPEZ, CONCEPTO: DEVOLUCION DE SALDO DE FONDOS EN AVANCE NO EJECUTADOS COMP # C-31 - 5369, CUENTA DE DEPOSITO: CUENTA UNICA DEL TESORO</t>
  </si>
  <si>
    <t>00099021001 DEPOSITO DE EFECTIVO, DEPOSITANTE: JUAN CARLOS LIMACHE P. CI 4761660, CONCEPTO: DEVOLUCION DE FONDOS PASAJES AL INTERIOR  PREV. 1030, CUENTA DE DEPOSITO: CUENTA UNICA DEL TESORO</t>
  </si>
  <si>
    <t>00590019201 DEPOSITO DE EFECTIVO, DEPOSITANTE: MARCELO PEREZ MONASTERIOS, CONCEPTO: DEVOLUCION DE GARANTIA DE CUMPLIMIENTO DE CONTRATO, CUENTA DE DEPOSITO: CUENTA UNICA DEL TESORO</t>
  </si>
  <si>
    <t>00099021001 DEPOSITO DE EFECTIVO, DEPOSITANTE: RONAL VASQUEZ FLORES, CONCEPTO: DEVOLUCION FONDOS EN AVANCE PARA COMBUSTIBLE REG-PANDO, CUENTA DE DEPOSITO: CUENTA UNICA DEL TESORO</t>
  </si>
  <si>
    <t>00234014202 DEPOSITO DE EFECTIVO, DEPOSITANTE: FELIX GERMAN PAREDES QUISPE, CONCEPTO: DEVOLUCION C-31  -  1388  PARTIDA  22210, CUENTA DE DEPOSITO: CUENTA UNICA DEL TESORO</t>
  </si>
  <si>
    <t>00099021001 DEPOSITO DE EFECTIVO, DEPOSITANTE: ROGER DELFIN RUIZ CALLE AAPS, CONCEPTO: DEVOLUCION POR PASAJES, CUENTA DE DEPOSITO: CUENTA UNICA DEL TESORO</t>
  </si>
  <si>
    <t>00099021001 DEPOSITO DE EFECTIVO, DEPOSITANTE: JOSE FEDERICO VILLARROEL ARENAS AAPS, CONCEPTO: DEVOLUCION POR PASAJES, CUENTA DE DEPOSITO: CUENTA UNICA DEL TESORO</t>
  </si>
  <si>
    <t>00099021001 DEPOSITO DE EFECTIVO, DEPOSITANTE: MINISTERIO DE DEPORTES-CLAUDIA QUIROGA, CONCEPTO: DEVOL SALDOS NO UTILIZADOS EN GASTOS NOTARIALES -TRASPASO DE LA DOCUMENTACION DEL CODESUR EN CBBA, CUENTA DE DEPOSITO: CUENTA UNICA DEL TESORO</t>
  </si>
  <si>
    <t>00078014205 DEPOSITO DE EFECTIVO, DEPOSITANTE: LILIANA ALEXANDRA VARGAS BUSTILLOS, CONCEPTO: DEVOLUCION SALDO FONDO EN AVANCE NO EJECUTADO, CUENTA DE DEPOSITO: CUENTA UNICA DEL TESORO</t>
  </si>
  <si>
    <t>00020051101 DEPOSITO DE EFECTIVO, DEPOSITANTE: SAMUEL GAMARRA PACOSILLO, CONCEPTO: REVERSION MATERIALES DE CONSTRUCCION, CUENTA DE DEPOSITO: CUENTA UNICA DEL TESORO</t>
  </si>
  <si>
    <t>00099021001 DEPOSITO DE EFECTIVO, DEPOSITANTE: ENDE EMPRESA NACIONAL DE ELECTRICIDAD, CONCEPTO: CUMPL. DS 3034 REMUNERACION MAX. OCTUBRE/2018 WILFREDO OVANDO ROJAS, CUENTA DE DEPOSITO: CUENTA UNICA DEL TESORO</t>
  </si>
  <si>
    <t>00514010012 DEP.DE CHEQ.AJENOS,RET.DE CAM.,CONCEPTO: TRANSFERENCIA DE FONDOS PARA PAGOS AL EXTERIOR,DEP.: ENDE (RUBEN VARGAS) , PROCEDENCIA: BANCO UNION S.A., CHEQUE: 3818, FECHA DE EMISION:22/11/2018</t>
  </si>
  <si>
    <t>00580012001 DEP.DE CHEQ.AJENOS,RET.DE CAM.,CONCEPTO: DEVOLUCION  LICENCIA SIN GOCE DE HABERES OCTUBRE 2018,DEP.: DEPOSITOS ADUANEROS BOLIVIANOS , PROCEDENCIA: BANCO UNION S.A., CHEQUE: 7979, FECHA DE EMISION:23/11/2018</t>
  </si>
  <si>
    <t>00086031101 DEP.DE CHEQ.AJENOS,RET.DE CAM.,CONCEPTO: DESEMBOLSO SERNAP - GTB GESTION 2018,DEP.: SERNAP - KAA IYA , PROCEDENCIA: BANCO UNION S.A., CHEQUE: 1682, FECHA DE EMISION:20/11/2018</t>
  </si>
  <si>
    <t>00580012001 DEP.DE CHEQ.AJENOS,RET.DE CAM.,CONCEPTO: DEVOLUCION LICENCIA SIN  GOCE DE HABERES SEPTIEMBRE 2018,DEP.: DEPOSITOS ADUANEROS BOLIVIANOS , PROCEDENCIA: BANCO UNION S.A., CHEQUE: 7976, FECHA DE EMISION:22/11/2018</t>
  </si>
  <si>
    <t>00212092001 DEP.DE CHEQ.AJENOS,RET.DE CAM.,CONCEPTO: APORTE VOLUNTARIO COMUNIDAD DE SORA INRA-ORURO,DEP.: INRA-ORURO , PROCEDENCIA: BANCO UNION S.A., CHEQUE: 3803, FECHA DE EMISION:20/11/2018</t>
  </si>
  <si>
    <t>00046024204 DEP.DE CHEQ.AJENOS,RET.DE CAM.,CONCEPTO: SUBSIDIO POR BAJAS MEDICAS DE INCAPACIDAD TEMPORAL DE JULIO 2018 DEL MINISTERIO DE SALUD,DEP.: CAJA BANCARIA ESTATAL DE SALUD , PROCEDENCIA: BANCO UNION S.A., CHEQUE: 29490, FECHA DE EMISION:09/11/2018</t>
  </si>
  <si>
    <t>00099021001 DEP.DE CHEQ.AJENOS,RET.DE CAM.,CONCEPTO: SUBSIDIO POR BAJAS MEDICAS MEDICAS DE INCAPACIDAD TEMPORAL DE JULIO 2018 DEL MINISTERIO DE SALUD,DEP.: CAJA BANCARIA ESTATAL DE SALUD</t>
  </si>
  <si>
    <t>00046024204 DEP.DE CHEQ.AJENOS,RET.DE CAM.,CONCEPTO: SUBSIDIO POR BAJAS MEDICAS DE INCAPACIDAD TEMPORAL DE AGOSTO 2018 DEL MINISTERIO DE SALUD,DEP.: CAJA BANCARIA ESTATAL DE SALUD , PROCEDENCIA: BANCO UNION S.A., CHEQUE: 29475, FECHA DE EMISION:08/11/2018</t>
  </si>
  <si>
    <t>00099021001 DEP.DE CHEQ.AJENOS,RET.DE CAM.,CONCEPTO: HERBAS CORNEJO MARI CLOT,DEP.: BANCO UNION SA , PROCEDENCIA: BANCO UNION S.A., CHEQUE: 160230, FECHA DE EMISION:23/11/2018</t>
  </si>
  <si>
    <t>00046021109 DEP.DE CHEQ.AJENOS,RET.DE CAM.,CONCEPTO: SUBSIDIO POR BAJAS MEDICAS DE INCAPACIDAD TEMPORAL DE AGOSTO 2018 DEL MINISTERIO DE SALUD,DEP.: CAJA BANCARIA ESTATAL DE SALUD , PROCEDENCIA: BANCO UNION S.A., CHEQUE: 29474, FECHA DE EMISION:08/11/2018</t>
  </si>
  <si>
    <t>00099021001 DEP.DE CHEQ.AJENOS,RET.DE CAM.,CONCEPTO: SUBSIDIO POR BAJAS MEDICAS DE INCAPACIDAD TEMPORAL DE AGOSTO 2018 DEL MINISTERIO DE SALUD,DEP.: CAJA BANCARIA ESTATAL DE SALUD , PROCEDENCIA: BANCO UNION S.A., CHEQUE: 29473, FECHA DE EMISION:08/11/2018</t>
  </si>
  <si>
    <t>00015024201 DEP.DE CHEQ.AJENOS,RET.DE CAM.,CONCEPTO: DEVOLUCION PARA CAMBIO DE PARTIDA,DEP.: POLICIA BOLIVIANA , PROCEDENCIA: BANCO UNION S.A., CHEQUE: 4206, FECHA DE EMISION:21/11/2018</t>
  </si>
  <si>
    <t>00015011108 DEP.DE CHEQ.AJENOS,RET.DE CAM.,CONCEPTO: DEVOLUCION DE FONDOS,DEP.: MIN GOBIERNO , PROCEDENCIA: BANCO UNION S.A., CHEQUE: 51214, FECHA DE EMISION:19/11/2018</t>
  </si>
  <si>
    <t>00015011108 DEP.DE CHEQ.AJENOS,RET.DE CAM.,CONCEPTO: DEVOLUCION DE FONDOS,DEP.: MIN GOBIERNO , PROCEDENCIA: BANCO UNION S.A., CHEQUE: 51215, FECHA DE EMISION:19/11/2018</t>
  </si>
  <si>
    <t>00015011108 DEP.DE CHEQ.AJENOS,RET.DE CAM.,CONCEPTO: DEVOLUCION DE FONDOS,DEP.: MIN GOBIERNO , PROCEDENCIA: BANCO UNION S.A., CHEQUE: 51213, FECHA DE EMISION:19/11/2018</t>
  </si>
  <si>
    <t>00015011108 DEP.DE CHEQ.AJENOS,RET.DE CAM.,CONCEPTO: DEVOLUCION DE FONDOS,DEP.: MIN GOBIERNO , PROCEDENCIA: BANCO UNION S.A., CHEQUE: 51212, FECHA DE EMISION:19/11/2018</t>
  </si>
  <si>
    <t>00015011108 DEP.DE CHEQ.AJENOS,RET.DE CAM.,CONCEPTO: DEVOLUCION DE FONDOS,DEP.: MIN GOBIERNO , PROCEDENCIA: BANCO UNION S.A., CHEQUE: 51210, FECHA DE EMISION:16/11/2018</t>
  </si>
  <si>
    <t>00660142001 DEP.DE CHEQ.AJENOS,RET.DE CAM.,CONCEPTO: DEVOLUCION DE VIATICOS NO UTILIZADOS MARCELO CASTRO,DEP.: ORGANO JUDICIAL DISTRITO PANDO , PROCEDENCIA: BANCO UNION S.A., CHEQUE: 784, FECHA DE EMISION:15/11/2018</t>
  </si>
  <si>
    <t>00660142001 DEP.DE CHEQ.AJENOS,RET.DE CAM.,CONCEPTO: DEVOLUCION DE VIATICOS NO UTILIZDOS NEJIB SILVA DUEÑAS,DEP.: ORGANO JUDICIAL DISTRITO PANDO , PROCEDENCIA: BANCO UNION S.A., CHEQUE: 786, FECHA DE EMISION:16/11/2018</t>
  </si>
  <si>
    <t>00020021102 DEPOSITO DE EFECTIVO, DEPOSITANTE: FUERZAS ARMADAS, CONCEPTO: REVERSION DE RECURSOS, CUENTA DE DEPOSITO: CUENTA UNICA DEL TESORO</t>
  </si>
  <si>
    <t>00343014201 DEPOSITO DE EFECTIVO, DEPOSITANTE: ING. OSWALDO GARCIA PEREZ, CONCEPTO: DEVOLUCION DE RECURSOS SEGUN INF AUDITORIA AI-EJE-0J N° 006/2018, CUENTA DE DEPOSITO: CUENTA UNICA DEL TESORO</t>
  </si>
  <si>
    <t>00343014201 DEPOSITO DE EFECTIVO, DEPOSITANTE: DR. GERY ROJAS ANTEZANA, CONCEPTO: DEVOLUCION DE RECURSOS SEGUN INF AUDITORIA AI-EJE-0J N° 006/2018, CUENTA DE DEPOSITO: CUENTA UNICA DEL TESORO</t>
  </si>
  <si>
    <t>00343014201 DEPOSITO DE EFECTIVO, DEPOSITANTE: REMMY OTALORA VARGAS, CONCEPTO: DEVOLUCION DE RECURSOS SEGUN INF AUDITORIA AI-EJE-0J N° 003/2018, CUENTA DE DEPOSITO: CUENTA UNICA DEL TESORO</t>
  </si>
  <si>
    <t>00212082001 DEPOSITO DE EFECTIVO, DEPOSITANTE: RENE RAMOS RAMOS INRA - LA PAZ, CONCEPTO: GASTOS OPERATIVOS, CUENTA DE DEPOSITO: CUENTA UNICA DEL TESORO</t>
  </si>
  <si>
    <t>00249012001 DEPOSITO DE EFECTIVO, DEPOSITANTE: JUAN CARLOS CONDORI MOLLERICONA, CONCEPTO: DEVOLUCION SALDO CURSOS CENCAP, CUENTA DE DEPOSITO: CUENTA UNICA DEL TESORO</t>
  </si>
  <si>
    <t>00249012001 DEPOSITO DE EFECTIVO, DEPOSITANTE: VICTOR ALVAREZ, CONCEPTO: DEVOLUCION DE FONDOS, CUENTA DE DEPOSITO: CUENTA UNICA DEL TESORO</t>
  </si>
  <si>
    <t>NUMERO DE LIBRETA CUT: 00513102001 OPERACIÓN E75 TRANSFERENCIA DE LA CUENTA FISCAL BUN A LA CUT EN MN TRANSF.FDOS.A SOLICITUD DEL G.A.M. LLALLAGUA SG.CITE NO.65/2018 DF A CTA.3987 CUT LBRTA.00513102001</t>
  </si>
  <si>
    <t>PROVISION DE FONDOS A SOLICITUD DE YACIMIENTOS PETROLIFEROS FISCALES BOLIVIANOS SEGUN SOLICITUD YPFB-0271-2018 REF: PAGO A BANCO UNION SA POR CONTRATO DE MODIFICACION DE PLAZO A CONTRATO DE CARTA DE CREDITO STAND BY PARA ENT PUB NOV 18 LIB. 00513012007 YPFB - RECURSOS NACIONALIZACIÓN</t>
  </si>
  <si>
    <t>COBRO COSTOS DE PAPELERIA SEGUN TRANSFERENCIA DEL EXTERIOR POR ORDEN DE GAS CORONA S.A.E.C.A. (ASUNCION PARAGUAY) REF.: REMESAS FAMILIARES LIB. 00513062001 YPFB-OPERACIONES PLANTA DE SEPARACION DE LIQUIDOS RIO GRANDE</t>
  </si>
  <si>
    <t>COBRO COSTOS DE PAPELERIA SEGUN TRANSFERENCIA DEL EXTERIOR POR ORDEN DE SOLGAS SA LIB. 00513062001 YPFB-OPERACIONES PLANTA DE SEPARACION DE LIQUIDOS RIO GRANDE</t>
  </si>
  <si>
    <t>COBRO COSTOS DE PAPELERIA SEGUN TRANSFERENCIA DEL EXTERIOR POR ORDEN DE CONSULADO DE BOLIVIA EN MENDOZA ARGENTINA LIB. 00010011102 MIN.RR.EE.-GESTORIA CONSULAR LEY NO.3108</t>
  </si>
  <si>
    <t>VENTA DE DIVISAS CON TRANSFERENCIA DE FONDOS A SOLICITUD DE MINISTERIO DE EDUCACION SEGUN SOLICITUD 6605 REF: TRASPASO PARA MARIA SOLEDAD CHINO MAMANI EQUIVALENTES 4.105,79 USD LIB. 00099021001 TGN-RECURSOS ORDINARIOS (3987) POR DIFERENCIAL CAMBIARIO</t>
  </si>
  <si>
    <t>'TRANSFERENCIA DE FONDOS||S/G. CITE: MEFP/VTCP/DGCP/UODP-1065/2018 DE LA FECHA, DEL MIN.DE ECONOMIA Y FINANZAS PUBLICAS.(HRE-TSO-6337), PAGO BTS EXTRABURSATIL  VENCIMIENTO 24 DE NOVIEMBRE DE 2018 D.S. N° 1121 DE 11 DE ENERO DE 2012.3987 DEBITO DE LA LIBRETA N° 00099021001, REPOSICION UTILES DE ESCRITORIO.</t>
  </si>
  <si>
    <t>VENTA DE DIVISAS CON TRANSFERENCIA DE FONDOS A SOLICITUD DE MINISTERIO DE EDUCACION SEGUN SOLICITUD 6602 REF: TRASPASO PARA ALDAIR EDSON CONDORI EQUIVALENTES 4.232,39 USD LIB. 00099021001 TGN-RECURSOS ORDINARIOS (3987) POR DIFERENCIAL CAMBIARIO</t>
  </si>
  <si>
    <t>VENTA DE DIVISAS CON TRANSFERENCIA DE FONDOS A SOLICITUD DE MINISTERIO DE EDUCACION SEGUN SOLICITUD 6602 REF: TRASPASO PARA ALDAIR EDSON CONDORI EQUIVALENTES 4.232,39 USD LIB. 00099021001 TGN-RECURSOS ORDINARIOS (3987)</t>
  </si>
  <si>
    <t>VENTA DE DIVISAS CON TRANSFERENCIA DE FONDOS A SOLICITUD DE MINISTERIO DE EDUCACION SEGUN SOLICITUD 6601 REF: TRASPASO PARA LUIS ANDRES MOLLERICON TITIRICO EQUIVALENTES 4.105,79 USD LIB. 00099021001 TGN-RECURSOS ORDINARIOS (3987) POR DIFERENCIAL CAMBIARIO</t>
  </si>
  <si>
    <t>VENTA DE DIVISAS CON TRANSFERENCIA DE FONDOS A SOLICITUD DE MINISTERIO DE EDUCACION SEGUN SOLICITUD 6601 REF: TRASPASO PARA LUIS ANDRES MOLLERICON TITIRICO EQUIVALENTES 4.105,79 USD LIB. 00099021001 TGN-RECURSOS ORDINARIOS (3987)</t>
  </si>
  <si>
    <t>'TRANSFERENCIA DE FONDOS||S/G. CITE: MEFP/VTCP/DGCP/UODP-1065/2018 DE LA FECHA, DEL MIN.DE ECONOMIA Y FINANZAS PUBLICAS.(HRE-TSO-6337), PAGO BTS EXTRABURSATIL  VENCIMIENTO 24 DE NOVIEMBRE DE 2018 D.S. N° 1121 DE 11 DE ENERO DE 2012.3987 DEBITO DE LA LIBRETA N° 00099021001 TGN-RECURSOS ORDINARIOS MN.</t>
  </si>
  <si>
    <t>VENTA DE DIVISAS CON TRANSFERENCIA DE FONDOS A SOLICITUD DE MINISTERIO DE EDUCACION SEGUN SOLICITUD 6605 REF: TRASPASO PARA MARIA SOLEDAD CHINO MAMANI EQUIVALENTES 4.105,79 USD LIB. 00099021001 TGN-RECURSOS ORDINARIOS (3987)</t>
  </si>
  <si>
    <t>VENTA DE DIVISAS A SOLICITUD DE YACIMIENTOS PETROLIFEROS FISCALES BOLIVIANOS SEGUN SOLICITUD 6615 REF: PAGO A SAMSUNG ENGINEERING POR LA PROVISION DE PERSONAL Y SERVICIOS COMPLEMENTARIOS PARA LA PLANTA DE AMONIACO Y UREA SEPTIMA ADENDA AGOSTO 2018 LIB. 00513062001 YPFB-OPERACIONES PLANTA DE SEPARACION DE LIQUIDOS RIO GRANDE</t>
  </si>
  <si>
    <t>||TRANSFERENCIA DE FONDOS S/G. MENSAJE SWIFT NRO. 17014 DE LA FECHA. (SECTOR PÚBLICO - SOBREVUELOS). DEBITO DE LA LIBRETA 00117012001 DGAC, REPOSICION UTILES DE ESCRITORIO.</t>
  </si>
  <si>
    <t>REGULARIZACION DE TRANSFERENCIA DEL EXTERIOR SEGUN SWIFT 16962 DE FECHA 23/11/2018 ORDENANTE: TRANSPORTES AEREOS BOLIVIANOS-MIAMI,FL. LIB. 00525012001 LBP-TRANSPORTES AEREOS BOLIVIANOS (4030001162)</t>
  </si>
  <si>
    <t>VENTA DE DIVISAS CON TRANSFERENCIA DE FONDOS A SOLICITUD DE MINISTERIO DE EDUCACION SEGUN SOLICITUD 6600 REF: TRASPASO PARA KATHERINE ROJAS MURILLO LIB. 00099021001 TGN-RECURSOS ORDINARIOS (3987)</t>
  </si>
  <si>
    <t>TRANSFERENCIA DE FONDOS AL EXTERIOR A SOLICITUD DE BOLIVIANA DE AVIACION SEGUN SOLICITUD 6595 REF: SKY TECHNICS AVIATION SALES INC, INV. 1909, POR EL SERVICIO DE MANTENIMIENTO Y REPARACION DE COMPONENTES ROTABLES AERONAUTICOS LIB. 00578012002 BOA-BOLIVIANA DE AVIACION-INGRESOS</t>
  </si>
  <si>
    <t>TRANSFERENCIA DE FONDOS AL EXTERIOR A SOLICITUD DE BOLIVIANA DE AVIACION SEGUN SOLICITUD 6596 REF: CARA AIRCRAFT LEASING 28563 INC, INVOICE BO042, POR RESERVA DE MANTENIMIENTO DE AERONAVE, PERIODO OCTUBRE 2018 LIB. 00578012002 BOA-BOLIVIANA DE AVIACION-INGRESOS</t>
  </si>
  <si>
    <t>TRANSFERENCIA DE FONDOS AL EXTERIOR A SOLICITUD DE BOLIVIANA DE AVIACION SEGUN SOLICITUD 6592 REF: CORPORATE TRUST LEASE GROUP - AP47 SWEDEN AB,INV. 18MD001826 POR RESERVAS DE MANTENIMIENTO AERONAVE PERIODO OCTUBRE 2018 LIB. 00578012002 BOA-BOLIVIANA DE AVIACION-INGRESOS</t>
  </si>
  <si>
    <t>TRANSFERENCIA DE FONDOS AL EXTERIOR A SOLICITUD DE BOLIVIANA DE AVIACION SEGUN SOLICITUD 6591 REF: APS AIR PARTS SERVICES Y SUPPLIES LTD, SEGUN INVOICE I201815475 I201815481 I201815482 I201816714 BA REP 2936 2938 2954 PO 4964 POR LA COMPRA DE ITEMS Y EL MANTENIMIENTO DE COMPONENTES ROTABLE LIB. 00578012002 BOA-BOLIVIANA DE AVIACION-INGRESOS</t>
  </si>
  <si>
    <t>TRANSFERENCIA DE FONDOS AL EXTERIOR A SOLICITUD DE BOLIVIANA DE AVIACION SEGUN SOLICITUD 6593 REF: BRANDARES OPPORTUNITIES N1 SWEDEN AB, INV.BR18315 MR POR RESERVAS DE MANTENIMIENTO AERONAVE PERIODO OCTUBRE 2018 LIB. 00578012002 BOA-BOLIVIANA DE AVIACION-INGRESOS</t>
  </si>
  <si>
    <t>VENTA DE DIVISAS CON TRANSFERENCIA DE FONDOS A SOLICITUD DE EMPRESA PUBLICA DE TRANSPORTE AEREO MILITAR SEGUN SOLICITUD 6590 REF: 2417000 CONTRATACION DE SERVICIO POR PARQUEO DE LA AERONAVE AVRO RJ70 FAB 108 EN EL AEROPUERTO DE SOUTHEND INGLATERRA DEL 22 DE ENERO AL 7 DE SEPTIEMBRE Y DEL 8 DE SEPTIE LIB. 00596012001 EP-TAM GESTION ADMINISTRATIVA</t>
  </si>
  <si>
    <t>VENTA DE DIVISAS CON TRANSFERENCIA DE FONDOS A SOLICITUD DE ADMINISTRACION DE SERVICIOS PORTUARIOS BOLIVIA SEGUN SOLICITUD 6597 REF: H.R. 1269 - PAGO DE FACTURAS AL TPA POR SERVICIO DE REFRIGERACION DE CONTENEDORES EN EL PUERTO DE ARICA, SEGUN COMUNICACION INTERNA ASP-B/DOP-UAP/CI-627/2018 Y DEMAS D LIB. 00594012001 ASP-B FONDO DE OPERACIONES</t>
  </si>
  <si>
    <t>VENTA DE DIVISAS CON TRANSFERENCIA DE FONDOS A SOLICITUD DE ADMINISTRACION DE SERVICIOS PORTUARIOS BOLIVIA SEGUN SOLICITUD 6599 REF: H.R. 456-1684-1270-623 - PAGO DE FACTORAS EL TPA POR SERVICIO DE FAENAS CARGA FIO - HOOK, EXPORTACIONES OCTUBRE II, CARGA FIO, SEGUNDA QUINCENA DE OCTUBRE/2018, SEGUN LIB. 00594012001 ASP-B FONDO DE OPERACIONES</t>
  </si>
  <si>
    <t>TRANSFERENCIA DE FONDOS AL EXTERIOR A SOLICITUD DE BOLIVIANA DE AVIACION SEGUN SOLICITUD 6598 REF: CORPORATE TRUST AGENCY GROUP, PEGASUS AVIATION VI INC INV. 11819, RESERVAS DE MANTENIMIENTO DE AERONAVE PERIODO OCTUBRE 2018 LIB. 00578012002 BOA-BOLIVIANA DE AVIACION-INGRESOS</t>
  </si>
  <si>
    <t>TRANSFERENCIA DE FONDOS AL EXTERIOR A SOLICITUD DE BOLIVIANA DE AVIACION SEGUN SOLICITUD 6594 REF: AERFI SVERIGE AB, INV, 18MD008264, POR LA RESERVAS DE MANTENIMIENTO AERONAVE PERIODO OCTUBRE 2018 SOLICITADO POR LA GERENCIA DE OPERACIONES S LIB. 00578012002 BOA-BOLIVIANA DE AVIACION-INGRESOS</t>
  </si>
  <si>
    <t>||TRANSFERENCIA DE FONDOS S/G. FORMULARIO CITE: BUN/CF489/18 DE LA FECHA.(HRE-TSO-6342). A SOLIC.GOB.AUT.MCPAL.COROCORO, LIBRETA N° 0041014101 MDPYEP-REVOLUCION TECNOLOGICA EN EDUCACION;BUN</t>
  </si>
  <si>
    <t>||TRANSFERENCIA DE FONDOS S/G. MENSAJES SWIFT NROS. 17048 Y 17028 DE LA FECHA. (SECTOR PÚBLICO - SOBREVUELOS). DEBITO DE LA LIBRETA 00117012001 DGAC, REPOSICION UTILES DE ESCRITORIO.</t>
  </si>
  <si>
    <t>||TRANSFERENCIA DE FONDOS S/G. MENSAJES SWIFT NROS. 17047 Y 17027 DE LA FECHA. (SECTOR PÚBLICO - SOBREVUELOS). DEBITO DE LA LIBRETA 00117012001 DGAC, REPOSICION UTILES DE ESCRITORIO.</t>
  </si>
  <si>
    <t>TRANSFERENCIA DEL EXTERIOR SEGUN SWIFT 17045 DE FECHA 23/11/2018 ORDENANTE: CONSULADO DE BOLIVIA EN MADRID REF.: OCTUBRE 2018 LIB. 00340012005 SEGIP - RECAUDACION EXTERIOR - CEDULAS DE IDENTIDAD</t>
  </si>
  <si>
    <t>TRANSFERENCIA DEL EXTERIOR SEGUN SWIFT 17046 DE FECHA 23/11/2018 ORDENANTE: CONSULADO DE BOLIVIA EN MADRID ES REF.: OCTUBRE 2018 LIB. 00340012004 SEGIP-RECAUDACION EXTERIOR-LICENCIAS DE CONDUCIR</t>
  </si>
  <si>
    <t>TRANSFERENCIA DEL EXTERIOR SEGUN SWIFT 17044 DE FECHA 23/11/2018 ORDENANTE: MINISTERIO DE RELACIONES EXTERIORES DE DINAMARCA REF.: CUARTO ULTIMO DESEMBOLSO LIB. 00041018002 MDPYEP FORTALECIMIENTO DE LA GESTION Y CAPACI INST-DINAMARCA</t>
  </si>
  <si>
    <t>COBRO COSTOS DE PAPELERIA SEGUN TRANSFERENCIA DEL EXTERIOR POR ORDEN DE CONSULADO DE BOLIVIA EN MADRID REF.: OCTUBRE 2018 LIB. 00340012003 RECAUDACION EXTRANJERIA - C.I. -L.C.</t>
  </si>
  <si>
    <t>COBRO COSTOS DE PAPELERIA SEGUN TRANSFERENCIA DEL EXTERIOR POR ORDEN DE CONSULADO DE BOLIVIA EN MADRID ES REF.: OCTUBRE 2018 LIB. 00340012003 RECAUDACION EXTRANJERIA - C.I. -L.C.</t>
  </si>
  <si>
    <t>||TRANSFERENCIA DE FONDOS S/G. REPORTE DE ACTIVIDAD DE CUENTA DEL BANK OF AMERICA DE LA FECHA Y MENSAJE SWIFT NRO. 16999 DE F. 22/11/2018. (SECTOR PÚBLICO - SERVICIOS). DEBITO DE LA LIBRETA 00119012001 ADSIB, REPOSICION UTILES DE ESCRITORIO.</t>
  </si>
  <si>
    <t>COBRO COSTOS DE PAPELERIA SEGUN TRANSFERENCIA DEL EXTERIOR POR ORDEN DE MINISTERIO DE RELACIONES EXTERIORES DE DINAMARCA REF.: CUARTO ULTIMO DESEMBOLSO LIB. 00041018002 MDPYEP FORTALECIMIENTO DE LA GESTION Y CAPACI INST-DINAMARCA</t>
  </si>
  <si>
    <t>00086018049 DEPOSITO DE EFECTIVO, DEPOSITANTE: JOSE CRUZ VERA JIMENEZ, CONCEPTO: DEVOLUCION FEA POR REFRIGERIOS, CUENTA DE DEPOSITO: CUENTA UNICA DEL TESORO</t>
  </si>
  <si>
    <t>00086018049 DEPOSITO DE EFECTIVO, DEPOSITANTE: MINISTERIO DE MEDIO AMBIENTE Y AGUA, CONCEPTO: DEVOLUCION FONDOS EN AVANCE POR REFRIGERIOS, CUENTA DE DEPOSITO: CUENTA UNICA DEL TESORO</t>
  </si>
  <si>
    <t>00099021001 DEPOSITO DE EFECTIVO, DEPOSITANTE: VICEPRESIDENCIA DEL ESTADO, CONCEPTO: POR CONCEPTO DE REPOSICION DE CREDENCIAL, CUENTA DE DEPOSITO: CUENTA UNICA DEL TESORO</t>
  </si>
  <si>
    <t>00099021001 DEPOSITO DE EFECTIVO, DEPOSITANTE: ERICKA PORTUGAL MARIACA, CONCEPTO: DEVOLUCION DE VIATICOS, CUENTA DE DEPOSITO: CUENTA UNICA DEL TESORO</t>
  </si>
  <si>
    <t>00052014102 DEPOSITO DE EFECTIVO, DEPOSITANTE: NANO ALARCON FLORES, CONCEPTO: DEVOLUCION DE RECURSOS NO UTILIZADOS, CUENTA DE DEPOSITO: CUENTA UNICA DEL TESORO</t>
  </si>
  <si>
    <t>00052014102 DEPOSITO DE EFECTIVO, DEPOSITANTE: JUAN CARLOS PACAJES FIGUEROA, CONCEPTO: DEVOLUCION DE RECURSOS NO UTILIZADOS, CUENTA DE DEPOSITO: CUENTA UNICA DEL TESORO</t>
  </si>
  <si>
    <t>00041031107 DEPOSITO DE EFECTIVO, DEPOSITANTE: IBMETRO - DANIEL FERNANDO SILVA POMA, CONCEPTO: DEVOLUCION DE PASAJES DEL FUNCIONARIO, CUENTA DE DEPOSITO: CUENTA UNICA DEL TESORO</t>
  </si>
  <si>
    <t>00020011103 DEPOSITO DE EFECTIVO, DEPOSITANTE: JOSE ORMACHEA MENDOZA, CONCEPTO: REVERSION COMBUSTIBLE PREVENTIVO N°, CUENTA DE DEPOSITO: CUENTA UNICA DEL TESORO</t>
  </si>
  <si>
    <t>00041031107 DEPOSITO DE EFECTIVO, DEPOSITANTE: IYAN RODRIGO GUTIERREZ PATIÑO, CONCEPTO: DEVOLUCION VIATICO - POTOSI - CERVECERIA, CUENTA DE DEPOSITO: CUENTA UNICA DEL TESORO</t>
  </si>
  <si>
    <t>00099021001 DEPOSITO DE EFECTIVO, DEPOSITANTE: FONDO NACIONAL DE INVERSION PRODUCTIVA Y SOCIAL, CONCEPTO: DEVOLUCION DE RECURSOS NO UTILIZADOS PARA REVERSION DEL C-31 N° 1852, CUENTA DE DEPOSITO: CUENTA UNICA DEL TESORO</t>
  </si>
  <si>
    <t>00035031101 DEPOSITO DE EFECTIVO, DEPOSITANTE: GABRIELA GROSS MIRANDA, CONCEPTO: DEVOLUCION DE FONDOS EN AVANCE DE GASTOS FESTIVAL VINOS SINGANIS Y SABORES 2018 PREV. C-31:655, CUENTA DE DEPOSITO: CUENTA UNICA DEL TESORO</t>
  </si>
  <si>
    <t>00016011101 DEPOSITO DE EFECTIVO, DEPOSITANTE: MINISTERIO DE EDUCACION, CONCEPTO: DEVOLUCION, CUENTA DE DEPOSITO: CUENTA UNICA DEL TESORO</t>
  </si>
  <si>
    <t>00066011102 DEPOSITO DE EFECTIVO, DEPOSITANTE: YESENIA CINTHIA BUSTILLOS ANDRADE, CONCEPTO: REPOSICION DE CREDENCIAL, CUENTA DE DEPOSITO: CUENTA UNICA DEL TESORO</t>
  </si>
  <si>
    <t>00070011102 DEPOSITO DE EFECTIVO, DEPOSITANTE: DONATO RUBEN CALLISAYA MAYTA MTEPS, CONCEPTO: REPOSICION DE CREDENCIAL, CUENTA DE DEPOSITO: CUENTA UNICA DEL TESORO</t>
  </si>
  <si>
    <t>00234014202 DEPOSITO DE EFECTIVO, DEPOSITANTE: JORGE ARMANDO QUISPE BARRA, CONCEPTO: DEVOLUCION DEL MONTO POR LA CAPACITACION POR EL CURSO"LEY 1178 NIVEL EJECUTIVO Y TECNICO", CUENTA DE DEPOSITO: CUENTA UNICA DEL TESORO</t>
  </si>
  <si>
    <t>00041031107 DEPOSITO DE EFECTIVO, DEPOSITANTE: RIGOBERTO VIDAURRE AYLLON, CONCEPTO: DEVOLUCION DE PASAJES, CUENTA DE DEPOSITO: CUENTA UNICA DEL TESORO</t>
  </si>
  <si>
    <t>00526012001 DEPOSITO DE EFECTIVO, DEPOSITANTE: JUVENAL ARNALDO ACARAPI MAGUEÑO, CONCEPTO: DEVOLUCION DE PASAJES  BOLIVIA  TV, CUENTA DE DEPOSITO: CUENTA UNICA DEL TESORO</t>
  </si>
  <si>
    <t>00099021001 DEPOSITO DE EFECTIVO, DEPOSITANTE: FRANZ CRISTIAN LAZARTE ESCOBAR, CONCEPTO: DEVOLUCION POR OBSERVACION, CUENTA DE DEPOSITO: CUENTA UNICA DEL TESORO</t>
  </si>
  <si>
    <t>00052011101 DEPOSITO DE EFECTIVO, DEPOSITANTE: SANDRA GUERRA OCAMPO, CONCEPTO: DEVOLUCION DE RECURSOS, CUENTA DE DEPOSITO: CUENTA UNICA DEL TESORO</t>
  </si>
  <si>
    <t>00373024101 DEPOSITO DE EFECTIVO, DEPOSITANTE: OMAR ELIAS QUISPE MAMANI, CONCEPTO: DEVOLUCION DE UN DIA DE VIATICOS, CUENTA DE DEPOSITO: CUENTA UNICA DEL TESORO</t>
  </si>
  <si>
    <t>00016011101 DEPOSITO DE EFECTIVO, DEPOSITANTE: MINISTERIO DE EDUCACION EDGAR SUXO APAZA, CONCEPTO: DEVOLUCION SALDOS POR ALQUILER EQUIPO Y SONIDO AMPLIFICACION, CUENTA DE DEPOSITO: CUENTA UNICA DEL TESORO</t>
  </si>
  <si>
    <t>00099021001 DEPOSITO DE EFECTIVO, DEPOSITANTE: MARIA TERESA ECHENIQUE VASQUEZ, CONCEPTO: DEVOLUCION FONDOS EN AVANCE, CUENTA DE DEPOSITO: CUENTA UNICA DEL TESORO</t>
  </si>
  <si>
    <t>00016011101 DEPOSITO DE EFECTIVO, DEPOSITANTE: MINISTERIO DE EDUCACION EDGAR SUXO APAZA, CONCEPTO: DEVOLUCION DE SALDOS SERVICIO DE ALIMENTACION, CUENTA DE DEPOSITO: CUENTA UNICA DEL TESORO</t>
  </si>
  <si>
    <t>00041031107 DEPOSITO DE EFECTIVO, DEPOSITANTE: EDSON DANIEL GOMEZ RAMOS, CONCEPTO: DEVOLUCION DE PASAJES Y TRANSPORTE DE EQUIPOS, CUENTA DE DEPOSITO: CUENTA UNICA DEL TESORO</t>
  </si>
  <si>
    <t>00041031107 DEPOSITO DE EFECTIVO, DEPOSITANTE: WILLAMS LIMON LEON, CONCEPTO: DEVOLUCION DE PASAJES, CUENTA DE DEPOSITO: CUENTA UNICA DEL TESORO</t>
  </si>
  <si>
    <t>00526012001 DEPOSITO DE EFECTIVO, DEPOSITANTE: BOLIVIA TV/ LUIS CERRUTO MEDINA, CONCEPTO: DEVOLUCION VIATICOS, CUENTA DE DEPOSITO: CUENTA UNICA DEL TESORO</t>
  </si>
  <si>
    <t>00099021001 DEPOSITO DE EFECTIVO, DEPOSITANTE: MINISTERIO DE DEPORTES-ERNESTO MILLAN, CONCEPTO: DEVOLUCION SALDO NO UTILIZADO RECEPCION DE ACTIVOS CODESUR, CUENTA DE DEPOSITO: CUENTA UNICA DEL TESORO</t>
  </si>
  <si>
    <t>00660032001 DEP.DE CHEQ.AJENOS,RET.DE CAM.,CONCEPTO: DEVOLUCION DOS DIAS DE VIATICO DEL VIAJE A LA PAZ LIMBERT ROJAS,DEP.: ORGANO JUDICIAL - CONCEJO DE LA MAGISTRATURA , PROCEDENCIA: BANCO UNION S.A., CHEQUE: 848, FECHA DE EMISION:20/11/2018</t>
  </si>
  <si>
    <t>00660032001 DEP.DE CHEQ.AJENOS,RET.DE CAM.,CONCEPTO: DEVOLUCION DE UN DIA DE VIATICO DEL VIAJE A COCHABAMBA LIMBERT ROJAS,DEP.: ORGANO JUDICIAL - CONCEJO DE LA MAGISTRATURA , PROCEDENCIA: BANCO UNION S.A., CHEQUE: 849, FECHA DE EMISION:20/11/2018</t>
  </si>
  <si>
    <t>00660032001 DEP.DE CHEQ.AJENOS,RET.DE CAM.,CONCEPTO: DEVOLUCION DE PASAJES AEREOS - J. AMERICO ARANIBAR,DEP.: ORGANO JUDICIAL - CONCEJO DE LA MAGISTRATURA , PROCEDENCIA: BANCO UNION S.A., CHEQUE: 851, FECHA DE EMISION:20/11/2018</t>
  </si>
  <si>
    <t>00660012005 DEP.DE CHEQ.AJENOS,RET.DE CAM.,CONCEPTO: DEVOLUCION DEL 87% DE UN DIA DE VIATICOS MARIA CRISTINA DIAZ SOSA,DEP.: ORGANO JUDICIAL - DAF NACIONAL , PROCEDENCIA: BANCO UNION S.A., CHEQUE: 2709, FECHA DE EMISION:22/11/2018</t>
  </si>
  <si>
    <t>00660012005 DEP.DE CHEQ.AJENOS,RET.DE CAM.,CONCEPTO: DEVOLUCION DE 100% DE UN DIA DE VIATICO JOSE ANTONIO REVILLA MARTINEZ,DEP.: ORGANO JUDICIAL - DAF NACIONAL , PROCEDENCIA: BANCO UNION S.A., CHEQUE: 2708, FECHA DE EMISION:22/11/2018</t>
  </si>
  <si>
    <t>00680012001 DEP.DE CHEQ.AJENOS,RET.DE CAM.,CONCEPTO: REPOSICION COSTO CREDENCIAL,DEP.: CONTRALORIA GENERAL DEL ESTADO , PROCEDENCIA: BANCO UNION S.A., CHEQUE: 5917, FECHA DE EMISION:20/11/2018</t>
  </si>
  <si>
    <t>00099021001 DEP.DE CHEQ.AJENOS,RET.DE CAM.,CONCEPTO: SOTO MAYOR VALLE GUILLERMO ALBERTO,DEP.: BANCO UNION S.A. , PROCEDENCIA: BANCO UNION S.A., CHEQUE: 160232, FECHA DE EMISION:26/11/2018</t>
  </si>
  <si>
    <t>00599022001 DEP.DE CHEQ.AJENOS,RET.DE CAM.,CONCEPTO: DEVOLUCION SALDOS NO EJECUTADOS DE FELIX FERRUFINO,DEP.: EMPRESA  BOLIVIANA DE ALIMENTOS Y DERIBADOS EBA , PROCEDENCIA: BANCO UNION S.A., CHEQUE: 14, FECHA DE EMISION:19/11/2018</t>
  </si>
  <si>
    <t>00283072001 DEP.DE CHEQ.AJENOS,RET.DE CAM.,CONCEPTO: DEVOLUCION DE VIATICOS,DEP.: ADUANA NACIONAL , PROCEDENCIA: BANCO UNION S.A., CHEQUE: 3230, FECHA DE EMISION:22/11/2018</t>
  </si>
  <si>
    <t>00283072001 DEP.DE CHEQ.AJENOS,RET.DE CAM.,CONCEPTO: DEVOLUCION DE VIATICOS,DEP.: ADUANA NACIONAL , PROCEDENCIA: BANCO UNION S.A., CHEQUE: 3231, FECHA DE EMISION:22/11/2018</t>
  </si>
  <si>
    <t>00591012001 DEP.DE CHEQ.AJENOS,RET.DE CAM.,CONCEPTO: DEPÓSITO POR INGRESO POR DEVOLUCIONES DE LA CAJA PETROLERA DE SALUD DE DICIEMBRE/17 A MARZO/18,DEP.: EMP. ESTATAL DE TRANSP POR CABLE MI TELEFERICO</t>
  </si>
  <si>
    <t>00660032001 DEP.DE CHEQ.AJENOS,RET.DE CAM.,CONCEPTO: DEVOLUCION POR UN DIA DE VIATICO JUAN CARLOS BERGMAN,DEP.: ORGANO JUDICIAL - CONCEJO DE LA MAGISTRATURA , PROCEDENCIA: BANCO UNION S.A., CHEQUE: 845, FECHA DE EMISION:20/11/2018</t>
  </si>
  <si>
    <t>00020011103 DEPOSITO DE EFECTIVO, DEPOSITANTE: INSTITUTO GEOGRAFICO MILITAR, CONCEPTO: REVERSION COMBUSTIBLE PARTIDA 34110, CUENTA DE DEPOSITO: CUENTA UNICA DEL TESORO</t>
  </si>
  <si>
    <t>A:00099021001 A requerimiento del Ministerio de Salud con nota CITE: MS/BJA/CE/592/2018, en la cual solicita en débito de la cuenta corriente fiscal 1-3575830 MSD-Bono Madre Niño-Niña Juana Azurduy Gestión 2009-2018, H.R. 6-35364-R/6233</t>
  </si>
  <si>
    <t>A:00373024105 DESEMBOLSO DE RECURSOS AL FONDO DE DESARROLLO INDÍGENA PARA PROGRAMA Y/O PROYECTOS DE LOS GOBIERNOS AUTÓNOMOS MUNICIPALES SG SOLICITUD FDI/DGE/EXT/N°501/2018 E INFORME MEFP/VTCP/DGPOT/UPCFTGN/N| 145/2018. HR. 6-35212-R.</t>
  </si>
  <si>
    <t>De: 00163012002 TRANSFERENCIA A SOLICITUD DE ANH S/G NOTA ANH 21589 DAF 4323/2018, EN CUMPLIMIENTO A LA LEY N° 3058 ART. 112 Y 142 (Fondo de Ayuda Interna al Desarrollo Nacional) HR 6-35311-R.</t>
  </si>
  <si>
    <t>VENTA DE DIVISAS CON TRANSFERENCIA DE FONDOS A SOLICITUD DE PROCURADURIA GENERAL DEL ESTADO SEGUN SOLICITUD 6617 REF: HR I-3882 PAGO AL CONSORCIO JURIDICO EXTRANJERO DECHERT PARIS LLP, REFERIDO AL CASO CPA NRO 2016-39-AA641 GLENCORE FINANCE - BERMUDA C. ESTADO PLURINACIONAL DE BOLIVIA, POR EL MES DE LIB. 00099021001 TGN-RECURSOS ORDINARIOS (3987)</t>
  </si>
  <si>
    <t>TRANSFERENCIA DE FONDOS A SOLICITUD DE MINISTERIO DE DEFENSA SEGUN SOLICITUD 6618 REF: TRANSFERENCIA VIA BCB A LA EMPRESA TEX AIR PARTS INTERNATIONAL LTD. POR LA ADQUISICION DE REPUESTOS PARA LAS AERONAVES DE LA FUERZA AEREA BOLIVIANA, REQUERIDO POR EL GAC 33, SEGUN PROCESO DE CONTRATACION EN EL EXT LIB. 00020041101 MINDEF - FUERZA AEREA BOLIVIANA INGRESOS VARIOS</t>
  </si>
  <si>
    <t>VENTA DE DIVISAS CON TRANSFERENCIA DE FONDOS A SOLICITUD DE BOLIVIANA DE AVIACION SEGUN SOLICITUD 6619 REF: CORPORATE TRUST LEASE GROUP-AP 47 SWEDEN AB, INV.18RD001651 POR ALQUILER DE AERONAVE PERIODO 21/11/2018 AL 20/12/2018 LIB. 00578012002 BOA-BOLIVIANA DE AVIACION-INGRESOS</t>
  </si>
  <si>
    <t>VENTA DE DIVISAS CON TRANSFERENCIA DE FONDOS A SOLICITUD DE MINISTERIO DE EDUCACION SEGUN SOLICITUD 6622 REF: TRASPASO PARA JUAN YAMID CARVALLO ALFARO LIB. 00099021001 TGN-RECURSOS ORDINARIOS (3987)</t>
  </si>
  <si>
    <t>PROVISION DE FONDOS A SOLICITUD DE YACIMIENTOS PETROLIFEROS FISCALES BOLIVIANOS SEGUN SOLICITUD YPFB-0272-2018 REF: PAGO A GAS ORIENTE BOLIVIANO LTDA POR TRANSPORTE GN MI E INTERRUMPIBLE OCTUBRE 2018 LIB. 00513012007 YPFB - RECURSOS NACIONALIZACIÓN</t>
  </si>
  <si>
    <t>PROVISION DE FONDOS A SOLICITUD DE YACIMIENTOS PETROLIFEROS FISCALES BOLIVIANOS SEGUN SOLICITUD YPFB-0273-2018 REF: PAGO A GAS TRANSBOLIVIANO SA POR MI INTERRUMPIBLE CHIQUITOS MUTUN REDES YPFB Y YACUSES OCTUBRE 2018 LIB. 00513012007 YPFB - RECURSOS NACIONALIZACIÓN</t>
  </si>
  <si>
    <t>COBRO COSTOS DE PAPELERIA POR REGULARIZACION DE TRANSFERENCIA DEL EXTERIOR POR ORDEN DE BG BOLIVIA CORPORATION REF.PARTICIPACION DIRECTA NOV 2018 LIB. 00513012007 YPFB - RECURSOS NACIONALIZACIÓN</t>
  </si>
  <si>
    <t>PAGO PRÉSTAMO BID 846-SF-BO VCTO. 24-11-2018 POR CUENTA DE FNDR SEGÚN NOTA COD.LIQ. 011537 DE FECHA 22-11-2018, VALOR 26-11-2018 CAPITAL USD 10.244,10 INTERESES USD 61.464,58 LIB. 00099021001 "TGN RECURSOS ORDINARIOS"</t>
  </si>
  <si>
    <t>PAGO A BID PRÉSTAMO 571-1-SF-BO VCTO. 24-11-2018 POR CUENTA DE SAMAPA SEGÚN COD.LIQ. 011500 DE FECHA 21-11-2018, VALOR 26-11-2018 CAPITAL USD 147.205,97 INTERESES USD 7.343,58 LIB. 00099021001 "TGN RECURSOS ORDINARIOS"</t>
  </si>
  <si>
    <t>PAGO A BID PRÉSTAMO 2951/BL-BO VCTO. 25-11-2018 POR CUENTA DE TGN , NTI. 011469 VALOR 26-11-2018 INTERESES USD 630.597,39 COMISIONES USD 65.593,19 CTA. 3987 CUENTA UNICA DEL TESORO-3987 LIB. 00099021001 REF.: COMISIONES BANCARIAS</t>
  </si>
  <si>
    <t>A:00099021001 Pago de capital e interés corriente a favor del TGN, adeudados por el GAD Potosí, correspondiente al Convenio Subsidiario Préstamo CAF 2324 – Proyecto de Mejoramiento y Construcción del Sistema de Riego Aripalca.</t>
  </si>
  <si>
    <t>TRANSFERENCIA DE FONDOS AL EXTERIOR A SOLICITUD DE MINISTERIO DE ECONOMIA Y FINANZAS PUBLICAS SEGUN SOLICITUD 6633 REF: PAGO A FAVOR DE BLOOMBERG FINANCE LP FACTURA 5604652699, MES DE NOVIEMBRE/2018, POR SERVICIOS ESPECIALES BLOOMBERG DOS TERMINALES DE OPERACIONES DEUDA PUBLICA EN MERCADOS DE CAPIT LIB. 00099021001 TGN-RECURSOS ORDINARIOS (3987)</t>
  </si>
  <si>
    <t>VENTA DE DIVISAS CON TRANSFERENCIA DE FONDOS A SOLICITUD DE BOLIVIANA DE AVIACION SEGUN SOLICITUD 6627 REF: PAL SUPPORT Y SERVICES CORP., INVOICE 2999 PO4909 POR COMPRA DE 6 ITEMS LIB. 00578012002 BOA-BOLIVIANA DE AVIACION-INGRESOS</t>
  </si>
  <si>
    <t>TRANSFERENCIA DE FONDOS AL EXTERIOR A SOLICITUD DE BOLIVIANA DE AVIACION SEGUN SOLICITUD 6628 REF: CARA CAPITAL 27458 INC, INV. BO076 POR LAS RESERVAS DE MANTENIMIENTO AERONAVE PERIODO OCTUBRE 2018 LIB. 00578012002 BOA-BOLIVIANA DE AVIACION-INGRESOS</t>
  </si>
  <si>
    <t>PAGO A BID PRÉSTAMO 2880/BL-BO VCTO. 25-11-2018 POR CUENTA DE TGN , NTI. 011528 VALOR 26-11-2018 INTERESES USD 85.423,93 COMISIONES USD 2.046,43 CTA. 3987 CUENTA UNICA DEL TESORO-3987 LIB. 00099021001 REF.: COMISIONES BANCARIAS</t>
  </si>
  <si>
    <t>TRANSFERENCIA DE FONDOS A SOLICITUD DE MINISTERIO DE DEFENSA SEGUN SOLICITUD 6632 REF: TRANSFERENCIA VIA BCB A LA EMPRESA TEX AIR PARTS INTERNATIONAL LTD. PARA LA ADQUISICION DE REPUESTOS, MATERIAL ELECTRICO Y NEUMATICOS PARA LA INSPECCION DE 1000 HORAS DE LAS AERONAVES DE LA FUERZA AEREA BOLIVIANA, LIB. 00020041101 MINDEF - FUERZA AEREA BOLIVIANA INGRESOS VARIOS</t>
  </si>
  <si>
    <t>TRANSFERENCIA DE FONDOS AL EXTERIOR A SOLICITUD DE SERVICIO NACIONAL DE AEROFOTOGRAMETRIA SEGUN SOLICITUD 6630 REF: TRANSFERENCIAS VIA BCB PARA EFECTUAR EL PAGO A LA EMPRESA AIRPARTS COMPANY, INC. POR USD 29.960,80 (VEINTINUEVE MIL NOVECIENTOS SESENTA 80/100 DOLARES AMERICANOS) POR LA COMPRA DE KIT LIB. 00244012001 LBP-SERVICIO NAL.DE AEROFOTOGRAMETRIA (4030001235)</t>
  </si>
  <si>
    <t>PAGO A BID PRÉSTAMO 2880/BL-BO VCTO. 25-11-2018 POR CUENTA DE TGN , NTI. 011532 VALOR 26-11-2018 COMISIONES USD 9.309,61 CTA. 3987 CUENTA UNICA DEL TESORO-3987 LIB. 00099021001 REF.: COMISIONES BANCARIAS</t>
  </si>
  <si>
    <t>TRANSFERENCIA DE FONDOS A SOLICITUD DE MINISTERIO DE DEFENSA SEGUN SOLICITUD 6631 REF: TRANSFERENCIA VIA BCB A LA EMPRESA TEX AIR PARTS INTERNATIONAL LTD. PARA LA ADQUISICION DE REPUESTOS Y ACCESORIOS PARA LOS MOTORES DE LAS AERONAVES DE LA FUERZA AEREA BOLIVIANA REQUERIDO POR EL GAC 33 SEGUN CONTRA LIB. 00020041101 MINDEF - FUERZA AEREA BOLIVIANA INGRESOS VARIOS</t>
  </si>
  <si>
    <t>VENTA DE DIVISAS CON TRANSFERENCIA DE FONDOS A SOLICITUD DE BOLIVIANA DE AVIACION SEGUN SOLICITUD 6626 REF: CARIBE AVIATION USA, INVOICE S01440 PO4906 POR COMPRA DE DE 8 ITEMS LIB. 00578012002 BOA-BOLIVIANA DE AVIACION-INGRESOS</t>
  </si>
  <si>
    <t>COBRO COSTOS DE PAPELERIA SEGUN TRANSFERENCIA DEL EXTERIOR POR ORDEN DE EMBAIXADA DA REPUBLICA DA BOLIVIA BRASILIA DF BRASIL LIB. 00010011102 MIN.RR.EE.-GESTORIA CONSULAR LEY NO.3108</t>
  </si>
  <si>
    <t>||RESPUESTA A DEBITO DEL BANQUERO SG SWIFT NO.17138 DE LA FECHA REF: COBRO COMISION EUR 185,00 POR TRANSFERENCIA DE EUR 602,711,86- FECHA VALOR 21-11-2018 SG SOL. EMP.BOL.DE ALIMENTOS Y DERIVADOS-EBA , DEV. DE RETENCIONES POR GARANTIA. CGO.LIB.00599032004 EBA-APORTES DE CAPITAL TGN (UTILES DE ESCRITORIO)</t>
  </si>
  <si>
    <t>||RESPUESTA A DEBITO DEL BANQUERO SG SWIFT NO.17138 DE LA FECHA REF: COBRO COMISION EUR 185,00 POR TRANSFERENCIA DE EUR 602,711,86- FECHA VALOR 21-11-2018 SG SOL. EMP.BOL.DE ALIMENTOS Y DERIVADOS-EBA , DEV. DE RETENCIONES POR GARANTIA. LIB.00599032004 EBA-APORTES DE CAPITAL TGN</t>
  </si>
  <si>
    <t>||RESPUESTA A DEBITO DEL BANQUERO SG SWIFT NO.17137 DE LA FECHA REF: COBRO COMISION EUR 10,00 POR TRANSFERENCIA DE EUR 140,779,86- FECHA VALOR 19-11-2018 SG SOL. DEL MIN.DE DES.RURAL Y TIERRAS PAGO MEMBRESIA ACIONAL DE BOLIVIA CGO.LIB.00047081101 LBP-SENASAG-RECURSOS PROPIOS (UTILES DE ESCRITORIO)</t>
  </si>
  <si>
    <t>||RESPUESTA A DEBITO DEL BANQUERO SG SWIFT NO.17137 DE LA FECHA REF: COBRO COMISION EUR 10,00 POR TRANSFERENCIA DE EUR 140,779,86- FECHA VALOR 19-11-2018 SG SOL. DEL MIN.DE DES.RURAL Y TIERRAS PAGO MEMBRESIA ACIONAL DE BOLIVIA LIB.00047081101 LBP-SENASAG-RECURSOS PROPIOS</t>
  </si>
  <si>
    <t>||RESPUESTA DEBITO DEL BANQUERO SG/ SWIFT 17140 DE LA FECHA REF: COBRO COMISION POR TRANSFERENCIA DE EUR 5,000,- DEL 21/11/18 SG/ SOLICITUD DEL MIN. DE EDUCACION, PAGO A/F VIOLETA CARMEN ANGULO FERNANDEZ LIB. NO. 00099021001 TGN-RECURSOS ORDINARIOS (COBRO UTILES DE ESCRITORIO)</t>
  </si>
  <si>
    <t>||RESPUESTA DEBITO DEL BANQUERO SG/ SWIFT 17140 DE LA FECHA REF: COBRO COMISION POR TRANSFERENCIA DE EUR 5,000,- DEL 21/11/18 SG/ SOLICITUD DEL MIN. DE EDUCACION, PAGO A/F VIOLETA CARMEN ANGULO FERNANDEZ LIB. NO. 00099021001 TGN-RECURSOS ORDINARIOS (COMIS. DEL BANQUERO EQUIV. EUR 12,50)</t>
  </si>
  <si>
    <t>||RESPUESTA A DEBITO DEL BANQUERO SEG. SWIFT 17139 DE LA FECHA. REF.: COBRO COMISION POR TRANSF. DE EUR 3.600.- VALOR 22/11/2018 SEG. SOLICITUD DEL MIN. EDUCACION 016327 6580 A FV. ADRIAN WALDEMAR DAROCA APARICIO. LIBRETA 00099021001 TGN-RECURSOS ORDINARIOS. REF.: UTILES DE ESCRITORIO</t>
  </si>
  <si>
    <t>||RESPUESTA A DEBITO DEL BANQUERO SEG. SWIFT 17139 DE LA FECHA. REF.: COBRO COMISION POR TRANSF. DE EUR 3.600.- VALOR 22/11/2018 SEG. SOLICITUD DEL MIN. EDUCACION 016327 6580 A FV. ADRIAN WALDEMAR DAROCA APARICIO. LIBRETA 00099021001 TGN-RECURSOS ORDINARIOS</t>
  </si>
  <si>
    <t>||TRANSFERENCIA DE FONDOS S/G. MENSAJES SWIFT NROS. 17065 DE LA FECHA. (SECTOR PÚBLICO - SOBREVUELOS). DEBITO DE LA LIBRETA 00117012001 DGAC, REPOSICION UTILES DE ESCRITORIO.</t>
  </si>
  <si>
    <t>De: 00081127001 A:00081127001 TRANSFERENCIA DE LIBRETAS Y CUENTAS DE DOLARES AMERICANOS A BOLIVIANOS, PAR-MOPSV-PROGRAMA DE INFRAESTRUCTURA, BID2951/BL-BO</t>
  </si>
  <si>
    <t>'TRANSFERENCIA SEGUN CITE||001/2018 DE LA UNIDAD DE LIQUIDACIÓN DE ECOBOL, RECIBIDA EN LA FECHA (TRAM-TSO-6393) REF: TRANSFERENCIA DE RECURSOS PARA LA MODIFICACIÓN PRESUPUESTARIA INSTITUCIONAL DE LA GESTIÓN 2018. ABONO EN LA LIB N°00081141101 MOPSV MIN.OBRAS PUB. Y SERV. DE VIVIENDA - UNIDAD LIQUID. DE ECOBOL</t>
  </si>
  <si>
    <t>'COBRO DE'||UTILES DE ESCRITORIO POR EL COMPROBANTE CONTABLE NRO. 0939727 DE LA FECHA, SEGÚN CORREO ELECTRÓNICO DE YPFB DE F. 23/01/2018. DEBITO DE LA LIBRETA 00513022001 YPFB  OPERACIONES.</t>
  </si>
  <si>
    <t>||REGISTRO COBRO COMISION ENMIENDA LC BS220.-REEMBS.GSTS.COMUNICACION BS220.-Y EMISION COMP.CONTABLE BS50.-,S/G NOTA CEX-YVYA/2408/2018 CEX-PMAR/0098/2018;23/11/18 REF.:I-2018-23 P/C AASANA A/F ITURRI S.A. LIB.00512012001 LPB-AASANA-PACS SONET REF.:COMISIONES ENMIENDA LC I-2018-23</t>
  </si>
  <si>
    <t>||TRANSFERENCIA DE FONDOS S/G. MENSAJES SWIFT NROS. 17124 Y 17104 DE LA FECHA. (SECTOR PÚBLICO - SERVICIOS). DEBITO DE LA LIBRETA 00119012001 ADSIB, REPOSICION UTILES DE ESCRITORIO.</t>
  </si>
  <si>
    <t>||TRANSFERENCIA DE FONDOS S/G. MENSAJES SWIFT NROS. 17144 Y 17143 DE LA FECHA (SECTOR PÚBLICO - SERVICIOS). DEBITO DE LA LIBRETA 00119012001 ADSIB, REPOSICION UTILES DE ESCRITORIO.</t>
  </si>
  <si>
    <t>00526012001 DEPOSITO DE EFECTIVO, DEPOSITANTE: CUELLAR ORTIZ-JOSEFINA, CONCEPTO: DEP. POR SALDOS NO UTILIZADOS EN FONDOS EN AVANCE, CUENTA DE DEPOSITO: CUENTA UNICA DEL TESORO</t>
  </si>
  <si>
    <t>00099021001 DEPOSITO DE EFECTIVO, DEPOSITANTE: RUBEN LUQUE ACHO, CONCEPTO: DEVOLUCION DE FONDOS  NO UTILIZADOS, CUENTA DE DEPOSITO: CUENTA UNICA DEL TESORO</t>
  </si>
  <si>
    <t>00099021001 DEPOSITO DE EFECTIVO, DEPOSITANTE: A.J. - ERIKA CARMIÑA CAMARGO SALVATIERRA, CONCEPTO: DEVOLUCION DE PASAJES SEGUN  C-31  1016, CUENTA DE DEPOSITO: CUENTA UNICA DEL TESORO</t>
  </si>
  <si>
    <t>00283052001 DEPOSITO DE EFECTIVO, DEPOSITANTE: " A.N. " GERENCIA REGIONAL TARIJA, CONCEPTO: DEVOLUCION DE VIATICOS, CUENTA DE DEPOSITO: CUENTA UNICA DEL TESORO</t>
  </si>
  <si>
    <t>00099021001 DEPOSITO DE EFECTIVO, DEPOSITANTE: WILDER HERBAS MERIDA, CONCEPTO: DEVOLUCION DE UN DIA DE VIATICO, CUENTA DE DEPOSITO: CUENTA UNICA DEL TESORO</t>
  </si>
  <si>
    <t>00099021001 DEPOSITO DE EFECTIVO, DEPOSITANTE: HERMINIA APAZA CAUNA, CONCEPTO: DEVOLUCION DE PAGO EN EXCESO, CUENTA DE DEPOSITO: CUENTA UNICA DEL TESORO</t>
  </si>
  <si>
    <t>00099021001 DEPOSITO DE EFECTIVO, DEPOSITANTE: ERNESTO LLANOS ARMIJO, CONCEPTO: DEVOLUCION POR PASAJES SEGUN PREVENTIVO N° 1022, CUENTA DE DEPOSITO: CUENTA UNICA DEL TESORO</t>
  </si>
  <si>
    <t>00283052001 DEPOSITO DE EFECTIVO, DEPOSITANTE: AN GERENCIA REGIONAL TARIJA, CONCEPTO: DEVOLUCION DEPÓÍSITO VIATICOS, CUENTA DE DEPOSITO: CUENTA UNICA DEL TESORO</t>
  </si>
  <si>
    <t>00283052001 DEPOSITO DE EFECTIVO, DEPOSITANTE: AN GERENCIA REGIONAL TARIJA, CONCEPTO: DEVOLUCION FONDOS EN AVANCE, CUENTA DE DEPOSITO: CUENTA UNICA DEL TESORO</t>
  </si>
  <si>
    <t>00283052001 DEPOSITO DE EFECTIVO, DEPOSITANTE: AN GERENCIA REGIONAL TARIJA, CONCEPTO: DEVOLUCION DE ESTIPENDIOS, CUENTA DE DEPOSITO: CUENTA UNICA DEL TESORO</t>
  </si>
  <si>
    <t>00290012001 DEPOSITO DE EFECTIVO, DEPOSITANTE: LUIS ALBERTO USTARES GOMEZ, CONCEPTO: DEVOLUCION DE VIATICOS ORURO, CUENTA DE DEPOSITO: CUENTA UNICA DEL TESORO</t>
  </si>
  <si>
    <t>00041031107 DEPOSITO DE EFECTIVO, DEPOSITANTE: MIRIAM YEVARA MORALES, CONCEPTO: DEVOLUCION DE VIATICO, CUENTA DE DEPOSITO: CUENTA UNICA DEL TESORO</t>
  </si>
  <si>
    <t>00283052001 DEPOSITO DE EFECTIVO, DEPOSITANTE: " A.N. " GERENCIA REGIONAL TARIJA, CONCEPTO: DEVOLUCION FONDO EN AVANCE, CUENTA DE DEPOSITO: CUENTA UNICA DEL TESORO</t>
  </si>
  <si>
    <t>00190012003 DEPOSITO DE EFECTIVO, DEPOSITANTE: JOSE AMERICO TORRUELLA PRIETO, CONCEPTO: DEVOLUCION INSPECCION VEHICULAR MOVILIDADES AJAM, CUENTA DE DEPOSITO: CUENTA UNICA DEL TESORO</t>
  </si>
  <si>
    <t>00592012001 DEPOSITO DE EFECTIVO, DEPOSITANTE: JOSE LUIS MAMANI ESPEJO, CONCEPTO: VENTA RECEPTIVO PAQUETES TURISTICOS 2018, CUENTA DE DEPOSITO: CUENTA UNICA DEL TESORO</t>
  </si>
  <si>
    <t>00086057002 DEPOSITO DE EFECTIVO, DEPOSITANTE: MMAYA/UCP-PAAP/RSU, CONCEPTO: DEVOLUCION DE FONDOS POR TELEFONIA, CUENTA DE DEPOSITO: CUENTA UNICA DEL TESORO</t>
  </si>
  <si>
    <t>00086057005 DEPOSITO DE EFECTIVO, DEPOSITANTE: MMAYA/UCP-PAAP/PSLT, CONCEPTO: DEVOLUCION DE FONDOS POR TELEFONIA, CUENTA DE DEPOSITO: CUENTA UNICA DEL TESORO</t>
  </si>
  <si>
    <t>00086057003 DEPOSITO DE EFECTIVO, DEPOSITANTE: MMAYA/UCP-PAAP/PAAP II, CONCEPTO: DEVOLUCION DE FONDOS POR TELEFONIA, CUENTA DE DEPOSITO: CUENTA UNICA DEL TESORO</t>
  </si>
  <si>
    <t>00206012001 DEPOSITO DE EFECTIVO, DEPOSITANTE: INE, CONCEPTO: DEP. POR VENTA LA PAZ FECHA 26/11/2018, CUENTA DE DEPOSITO: CUENTA UNICA DEL TESORO</t>
  </si>
  <si>
    <t>00016011101 DEPOSITO DE EFECTIVO, DEPOSITANTE: GLADYS BASILICA MAMANI VILELO, CONCEPTO: DEVOLUCION DE PASAJES TERRESTRES Y VIATICOS, CUENTA DE DEPOSITO: CUENTA UNICA DEL TESORO</t>
  </si>
  <si>
    <t>00099021001 DEPOSITO DE EFECTIVO, DEPOSITANTE: MMAYA GUSTAVO MARCELO REY ORTIZ, CONCEPTO: DEVOLUCION  FONDOS EN AVANCE, CUENTA DE DEPOSITO: CUENTA UNICA DEL TESORO</t>
  </si>
  <si>
    <t>00099021001 DEPOSITO DE EFECTIVO, DEPOSITANTE: ESTEBAN JAVIER JALA ARUQUIPA, CONCEPTO: DEVOLUCION DE REFRIGERIOS, CUENTA DE DEPOSITO: CUENTA UNICA DEL TESORO</t>
  </si>
  <si>
    <t>00244012001 DEPOSITO DE EFECTIVO, DEPOSITANTE: SAUL ADOLFO MONTAÑO CAMACHO, CONCEPTO: REVERSION TOTAL, CUENTA DE DEPOSITO: CUENTA UNICA DEL TESORO</t>
  </si>
  <si>
    <t>00099021001 DEPOSITO DE EFECTIVO, DEPOSITANTE: ( ABC ) OFICINA CENTRAL, CONCEPTO: DEVOLUCION DE SALDO DE VIATICOS, CUENTA DE DEPOSITO: CUENTA UNICA DEL TESORO</t>
  </si>
  <si>
    <t>00099021001 DEPOSITO DE EFECTIVO, DEPOSITANTE: MINISTERIO PUBLICO, CONCEPTO: DEVOLUCION DE GASTOS DE PASAPORTE DIPLOMATICO, CUENTA DE DEPOSITO: CUENTA UNICA DEL TESORO</t>
  </si>
  <si>
    <t>00099021001 DEPOSITO DE EFECTIVO, DEPOSITANTE: MINISTERIO PUBLICO, CONCEPTO: DEVOLUCION POR PAGO DE MORAS DE SERVICIOS BASICOS MAYO DE LA EMPRESA COTEMO, CUENTA DE DEPOSITO: CUENTA UNICA DEL TESORO</t>
  </si>
  <si>
    <t>00099021001 DEPOSITO DE EFECTIVO, DEPOSITANTE: MINISTERIO PUBLICO, CONCEPTO: DEVOLUCION POR PAGO DE MORA DE SERVICIOS BASICOS DEL MES DE JUNIO POR LA EMPRESA COTEMO, CUENTA DE DEPOSITO: CUENTA UNICA DEL TESORO</t>
  </si>
  <si>
    <t>00099021001 DEPOSITO DE EFECTIVO, DEPOSITANTE: MINISTERIO PUBLICO, CONCEPTO: DEVOLUCION POR PAGO DE MORA DE SERVICIOS BASICOS DEL MES DE AGOSTO DE LA EMPRESA COTEMO, CUENTA DE DEPOSITO: CUENTA UNICA DEL TESORO</t>
  </si>
  <si>
    <t>00099021001 DEPOSITO DE EFECTIVO, DEPOSITANTE: JOSE ANTONIO LOZADA, CONCEPTO: DEVOLUCION DE PASAJES Y VIATICOS, CUENTA DE DEPOSITO: CUENTA UNICA DEL TESORO</t>
  </si>
  <si>
    <t>00078014205 DEPOSITO DE EFECTIVO, DEPOSITANTE: LISSET VANESA GIRONDA MALDONADO, CONCEPTO: DEVOLUCION DE SALDOS DE FONDOS EN AVANCE, CUENTA DE DEPOSITO: CUENTA UNICA DEL TESORO</t>
  </si>
  <si>
    <t>00078014205 DEPOSITO DE EFECTIVO, DEPOSITANTE: EDITH CONDORI, CONCEPTO: DEVOLUCION DE SALDOS DE FONDOS EN AVANCE, CUENTA DE DEPOSITO: CUENTA UNICA DEL TESORO</t>
  </si>
  <si>
    <t>00099021001 DEPOSITO DE EFECTIVO, DEPOSITANTE: VICEPRESIDENCIA DEL ESTADO, CONCEPTO: FOTOCOPIAS Y ANILLADOS, CUENTA DE DEPOSITO: CUENTA UNICA DEL TESORO</t>
  </si>
  <si>
    <t>00234014202 DEPOSITO DE EFECTIVO, DEPOSITANTE: WENDY CASTILLO ALVAREZ, CONCEPTO: CURSO POLITICAS PUBLICAS DEVOLUCION POR CAPACITACION MEMORANDUM SGM.DAF.ADM.RR.HH.M-LLA-003/2018, CUENTA DE DEPOSITO: CUENTA UNICA DEL TESORO</t>
  </si>
  <si>
    <t>00526012001 DEPOSITO DE EFECTIVO, DEPOSITANTE: JUVENAL ARNALDO ACARAPI MAGUEÑO, CONCEPTO: DEVOLUCION VIATICOS  BOLIVIA TV, CUENTA DE DEPOSITO: CUENTA UNICA DEL TESORO</t>
  </si>
  <si>
    <t>00099021001 DEPOSITO DE EFECTIVO, DEPOSITANTE: ANH - ARIEL ORELLANA CAYARI, CONCEPTO: DEVOLUCION DE RECURSOS - VALES DE COMBUSTIBLE, CUENTA DE DEPOSITO: CUENTA UNICA DEL TESORO</t>
  </si>
  <si>
    <t>00592012001 DEPOSITO DE EFECTIVO, DEPOSITANTE: JOSE LUIS MAMANI ESPEJO, CONCEPTO: VENTA EMISIVO PARTICULARES DEL 22 AL 26 DE NOVIEMBRE, CUENTA DE DEPOSITO: CUENTA UNICA DEL TESORO</t>
  </si>
  <si>
    <t>00203012004 DEP.DE CHEQ.AJENOS,RET.DE CAM.,CONCEPTO: REEMBOLSO DE LA CAJA BANCARIA ESTATAL DE SALUD SUBSIDIO P/ INCAPACIDAD TEMPORAL MES SEPTIEMBRE /2018,DEP.: ASFI , PROCEDENCIA: BANCO UNION S.A., CHEQUE: 2996, FECHA DE EMISION:23/11/2018</t>
  </si>
  <si>
    <t>00099021001 DEP.DE CHEQ.AJENOS,RET.DE CAM.,CONCEPTO: REVERSION FONDOS DEVOLUCION PAGO MULTA A LA C.N.S. POR PARTE DE GINA CORDERO Y CAROLINA VALENCIA,DEP.: SENASIR , PROCEDENCIA: BANCO UNION S.A., CHEQUE: 19336, FECHA DE EMISION:26/11/2018</t>
  </si>
  <si>
    <t>00290012001 DEP.DE CHEQ.AJENOS,RET.DE CAM.,CONCEPTO: DEPÓSITO POR FONDOS EN GARANTIA DE GESTIONES PASADAS GDSCZ-I 2012-2013 S/G C31 SIP N 354,DEP.: IMPUESTOS NACIONALES , PROCEDENCIA: BANCO UNION S.A., CHEQUE: 5114, FECHA DE EMISION:21/11/2018</t>
  </si>
  <si>
    <t>00290012001 DEP.DE CHEQ.AJENOS,RET.DE CAM.,CONCEPTO: DEPÓSITO DE DNIS DESDE LA GESTION 2016 DE LA GDBN S/G C31 SIP N 351,DEP.: IMPUESTOS NACIONALES , PROCEDENCIA: BANCO UNION S.A., CHEQUE: 5112, FECHA DE EMISION:20/11/2018</t>
  </si>
  <si>
    <t>00290012001 DEP.DE CHEQ.AJENOS,RET.DE CAM.,CONCEPTO: DEPÓSITO POR MULTAS Y ATRASOS A CONSULT DE LINEA DE LA GDLPAZ-II SEP2018 S/G C31 SIP N 348,DEP.: IMPUESTOS NACIONALES , PROCEDENCIA: BANCO UNION S.A., CHEQUE: 5109, FECHA DE EMISION:19/11/2018</t>
  </si>
  <si>
    <t>00290012001 DEP.DE CHEQ.AJENOS,RET.DE CAM.,CONCEPTO: DEPÓSITO POR MULTAS Y ATRASOS DE CONSULTORES EN LINEA GDPNP OCT 2018 S/G C-31 SIP N 350,DEP.: SERVICIO DE IMPUESTOS NACIONALES , PROCEDENCIA: BANCO UNION S.A., CHEQUE: 5111, FECHA DE EMISION:20/11/2018</t>
  </si>
  <si>
    <t>00290012001 DEP.DE CHEQ.AJENOS,RET.DE CAM.,CONCEPTO: DEPÓSITO POR MULTAS Y ATRASOS A CONSULTORES DE LINEA GDCBBA 2018 S/G C31 SIP N 358,DEP.: SERVICIO DE IMPUESTOS NACIONALES , PROCEDENCIA: BANCO UNION S.A., CHEQUE: 5118, FECHA DE EMISION:22/11/2018</t>
  </si>
  <si>
    <t>00076011101 DEP.DE CHEQ.AJENOS,RET.DE CAM.,CONCEPTO: PAGO MULTA SEGUNDO PRODUCTO DE CLAUDIA OBLITAS CONSULTORA,DEP.: MIN MINERIA Y METALURGIA , PROCEDENCIA: BANCO UNION S.A., CHEQUE: 3186, FECHA DE EMISION:23/11/2018</t>
  </si>
  <si>
    <t>00076011101 DEP.DE CHEQ.AJENOS,RET.DE CAM.,CONCEPTO: PAGO MULTA PRIMER PRODUCTO DE CLAUDIA OBLITAS CONSULTORA,DEP.: MIN. MINERIA Y METALURGIA , PROCEDENCIA: BANCO UNION S.A., CHEQUE: 3185, FECHA DE EMISION:23/11/2018</t>
  </si>
  <si>
    <t>00076011101 DEP.DE CHEQ.AJENOS,RET.DE CAM.,CONCEPTO: PAGO MULTA TERCER PRODUCTO DE CLAUDIA OBLITAS CONSULTORA,DEP.: MIN. MINERIA Y METALURGIA , PROCEDENCIA: BANCO UNION S.A., CHEQUE: 3187, FECHA DE EMISION:23/11/2018</t>
  </si>
  <si>
    <t>00076011101 DEP.DE CHEQ.AJENOS,RET.DE CAM.,CONCEPTO: DEVOLUCION DE PASAJE AEREO AL EXTERIOR POR BOLTUR GESTION 2015,DEP.: MIN. MINERIA Y METALURGIA , PROCEDENCIA: BANCO UNION S.A., CHEQUE: 3184, FECHA DE EMISION:23/11/2018</t>
  </si>
  <si>
    <t>00526012001 DEP.DE CHEQ.AJENOS,RET.DE CAM.,CONCEPTO: DEP. DE SALDOS NO UTILIZADOS EN FAV-BTV PARA LA REVERSION DE PREVENTIVOS ING MAGNE,DEP.: BOLIVIA TV , PROCEDENCIA: BANCO UNION S.A., CHEQUE: 16299, FECHA DE EMISION:26/11/2018</t>
  </si>
  <si>
    <t>00526012001 DEP.DE CHEQ.AJENOS,RET.DE CAM.,CONCEPTO: DEP. DE PASAJES Y VIATICOS NO UTILIZADOS BTV,PARA REVERSION DE PREVENTIVOS LC. PIÑACOBO,DEP.: BOLIVIA TV , PROCEDENCIA: BANCO UNION S.A., CHEQUE: 16297, FECHA DE EMISION:23/11/2018</t>
  </si>
  <si>
    <t>00047364102 DEP.DE CHEQ.AJENOS,RET.DE CAM.,CONCEPTO: CONTRA PARTE: CONST SIST DE RIESGO IRPA Y CONST SIST DE RIEGO SUNCHUPAMPA,DEP.: GAM TAPACARI , PROCEDENCIA: BANCO UNION S.A., CHEQUE: 5298, FECHA DE EMISION:14/11/2018</t>
  </si>
  <si>
    <t>00201032002 DEP.DE CHEQ.AJENOS,RET.DE CAM.,CONCEPTO: DESEMBOLSO PARA EJECUCION DEL PROYECTO"MEJORAMIENTO DE VIAS URB.EN EL MUN.VILLA TUNARI",DEP.: ADEMAF - MONICA GABRIELA VARGAS RUIZ</t>
  </si>
  <si>
    <t>00130012001 DEP.DE CHEQ.AJENOS,RET.DE CAM.,CONCEPTO: PAGO CAPITAL E INTERESES A FOFIM,DEP.: COMERMIN , PROCEDENCIA: BANCO MERCANTIL SANTA CRUZ SA., CHEQUE: 8461, FECHA DE EMISION:26/11/2018</t>
  </si>
  <si>
    <t>00035031101 DEP.DE CHEQ.AJENOS,RET.DE CAM.,CONCEPTO: ALQUILER BLOQUE AMARILLO, EVENTO: FERIA DE EDUCACION SUPERIOR FES 2018,DEP.: UNIDAD DE COORDINACION DE PROGRAMAS Y PROYECTOS , PROCEDENCIA: BANCO UNION S.A., CHEQUE: 1388, FECHA DE EMISION:31/10/2018</t>
  </si>
  <si>
    <t>00035031101 DEP.DE CHEQ.AJENOS,RET.DE CAM.,CONCEPTO: INGRESOS VENTA DE ENTRADAS EVENTO "DIA MUNDIAL DEL ROCK",DEP.: UNIDAD DE COORDINACION DE PROGRAMAS Y PROYECTOS , PROCEDENCIA: BANCO UNION S.A., CHEQUE: 1408, FECHA DE EMISION:23/11/2018</t>
  </si>
  <si>
    <t>00224012006 DEP.DE CHEQ.AJENOS,RET.DE CAM.,CONCEPTO: TRANSFERENCIA DE FONDOS PARA REALIZAR PAGOS  VIA SIGEP,DEP.: INSUMOS BOLIVIA , PROCEDENCIA: BANCO UNION S.A., CHEQUE: 218, FECHA DE EMISION:26/11/2018</t>
  </si>
  <si>
    <t>00035031101 DEP.DE CHEQ.AJENOS,RET.DE CAM.,CONCEPTO: INGRESOS POR VENTA DE ENTRADAS EVENTO "CULTURA EN LAS ALTURAS",DEP.: UNIDAD DE COORDINACION DE PROGRAMAS Y PROYECTOS , PROCEDENCIA: BANCO UNION S.A., CHEQUE: 1401, FECHA DE EMISION:22/11/2018</t>
  </si>
  <si>
    <t>00035031101 DEP.DE CHEQ.AJENOS,RET.DE CAM.,CONCEPTO: INGRESOS DE PARQUEO CORRESPONDIENTE AL MES DE OCTUBRE,DEP.: UNIDAD DE COORDINACION DE PROGRAMAS Y PROYECTOS , PROCEDENCIA: BANCO UNION S.A., CHEQUE: 1399, FECHA DE EMISION:20/11/2018</t>
  </si>
  <si>
    <t>00224012002 DEP.DE CHEQ.AJENOS,RET.DE CAM.,CONCEPTO: TRANSFERENCIA DE FONDOS PARA REALIZAR PAGOS VIA SIGEP,DEP.: INSUMOS BOLIVIA , PROCEDENCIA: BANCO UNION S.A., CHEQUE: 3315, FECHA DE EMISION:26/11/2018</t>
  </si>
  <si>
    <t>00224012007 DEP.DE CHEQ.AJENOS,RET.DE CAM.,CONCEPTO: TRANSFERENCIA DE FONDOS PARA REALIZAR PAGOS VIA SIGEP,DEP.: INSUMOS BOLIVIA , PROCEDENCIA: BANCO UNION S.A., CHEQUE: 2183, FECHA DE EMISION:26/11/2018</t>
  </si>
  <si>
    <t>00035031101 DEP.DE CHEQ.AJENOS,RET.DE CAM.,CONCEPTO: REGISTRO DE INGRESOS EVENTO "LANZAMIENTO DE LA PRIMAVERA PORTADA DE LA REVISTA RUNWAY",DEP.: UNIDAD DE COORDINACION DE PROGRAMAS Y PROYECTOS</t>
  </si>
  <si>
    <t>00047257001 DEP.DE CHEQ.AJENOS,RET.DE CAM.,CONCEPTO: DEVOLUCION DE GASTOS NO UTILIZADOS DEL 14 EEP,DEP.: MDRYT - ACCESOS UOL - COBIJA , PROCEDENCIA: BANCO UNION S.A., CHEQUE: 2720, FECHA DE EMISION:26/11/2018</t>
  </si>
  <si>
    <t>00046024204 DEP.DE CHEQ.AJENOS,RET.DE CAM.,CONCEPTO: REVERSION DE FONDOS,DEP.: MINISTERIO DE SALUD , PROCEDENCIA: BANCO UNION S.A., CHEQUE: 967, FECHA DE EMISION:14/11/2018</t>
  </si>
  <si>
    <t>00670044101 DEPOSITO DE EFECTIVO, DEPOSITANTE: SUSANA ESTRADA PINTO, CONCEPTO: DEVOLUCION DE GASTOS DE COMBUSTIBLE, CUENTA DE DEPOSITO: CUENTA UNICA DEL TESORO</t>
  </si>
  <si>
    <t>00670044101 DEPOSITO DE EFECTIVO, DEPOSITANTE: JATZEEL VEDIA ORTUSTE, CONCEPTO: DEVOLUCION DE GASTOS DE COMBUSTIBLE, CUENTA DE DEPOSITO: CUENTA UNICA DEL TESORO</t>
  </si>
  <si>
    <t>00526012001 DEPOSITO DE EFECTIVO, DEPOSITANTE: BOLIVIA TV-FELIX HUMEREZ YUJRA, CONCEPTO: DEVOLUCION POR CONCEPTO DE FONDOS EN AVANCE, CUENTA DE DEPOSITO: CUENTA UNICA DEL TESORO</t>
  </si>
  <si>
    <t>00670044101 DEPOSITO DE EFECTIVO, DEPOSITANTE: LITZY OROPEZA DURAN, CONCEPTO: DEVOLUCION DE GASTOS DE COMBUSTIBLE, CUENTA DE DEPOSITO: CUENTA UNICA DEL TESORO</t>
  </si>
  <si>
    <t>00234014202 DEPOSITO DE EFECTIVO, DEPOSITANTE: RYOVANA TABOADA TAPIA, CONCEPTO: CAPACITACION CURSO LEY 1178, CUENTA DE DEPOSITO: CUENTA UNICA DEL TESORO</t>
  </si>
  <si>
    <t>00234014202 DEPOSITO DE EFECTIVO, DEPOSITANTE: EDGAR RICARDO VARGAS TARDIO, CONCEPTO: CAPACITACION  CURSO LEY 1178, CUENTA DE DEPOSITO: CUENTA UNICA DEL TESORO</t>
  </si>
  <si>
    <t>00234014202 DEPOSITO DE EFECTIVO, DEPOSITANTE: ANNA OFELIA HILKENS ZAMBRANA, CONCEPTO: CAPACITACION CURSO LEY 1178, CUENTA DE DEPOSITO: CUENTA UNICA DEL TESORO</t>
  </si>
  <si>
    <t>00099021001 DEPOSITO DE EFECTIVO, DEPOSITANTE: JESUS ALEJANDRO DELGADILLO CESPEDES, CONCEPTO: DEVOLUCION DE VIATICOS, CUENTA DE DEPOSITO: CUENTA UNICA DEL TESORO</t>
  </si>
  <si>
    <t>00020011103 DEPOSITO DE EFECTIVO, DEPOSITANTE: INSTITUTO GEOGRAFICO MILITAR, CONCEPTO: REVERSION GASTOS NO EJECUTADOS PARTIDA 81300 DEL PREV. 8922, CUENTA DE DEPOSITO: CUENTA UNICA DEL TESORO</t>
  </si>
  <si>
    <t>00585012002 DEPOSITO DE EFECTIVO, DEPOSITANTE: KARINA CRUZ M., CONCEPTO: FACTURAS NO DECLARADAS, CUENTA DE DEPOSITO: CUENTA UNICA DEL TESORO</t>
  </si>
  <si>
    <t>00099021001 DEPOSITO DE EFECTIVO, DEPOSITANTE: LUZ IVANOVA ALCON TORREZ, CONCEPTO: DEVOLUCION DE PRESTAMO DE FONDOS EN AVANCE DE LA TGN, CUENTA DE DEPOSITO: CUENTA UNICA DEL TESORO</t>
  </si>
  <si>
    <t>A:00099021001 DEVOLUCION RETENCION DE DESCUENTOS EFECTUADOS POR RECUPERACION DE P.R.A. (PAGO DE REPARTO ANTICIPADO), CORRESPONDIENTE AL MES DE OCTUBRE/2018. S/G CITE SENASIR UAF-TTES N° 0095/2018, DE FECHA 22/11/2018.</t>
  </si>
  <si>
    <t>A:00099021001 DEVOLUCION RETENCION DE DESCUENTOS EFECTUADOS POR COBROS Y PAGOS INDEBIDOS, CORRESPONDIENTE AL MES DE OCTUBRE/2018. S/G CITE SENASIR UAF-TTES N° 0094/2018, DE FECHA 22/11/2018.</t>
  </si>
  <si>
    <t>A:00099021001 DEVOLUCION RETENCION DE DESCUENTOS EFECTUADOS POR CONVENIOS DE COMPENSACION DE COTIZACIONES CON BBVA PREVISION AFP S.A., CORRESPONDIENTE AL MES DE SEPTIEMBRE/2018 Y AGUINALDO 2014 AL 2017. S/G CITE SENASIR UAF-TTES N° 0093/2018, DE FECHA 22/11/2018.</t>
  </si>
  <si>
    <t>A:00099021001 DEVOLUCION RETENCION DE DESCUENTOS EFECTUADOS POR CONVENIOS DE COMPENSACION DE COTIZACIONES CON FUTURO DE BOLIVIA S.A. AFP, CORRESPONDIENTE AL MES DE SEPTIEMBRE/2018 Y AGUINALDO 2014 AL 2017. S/G CITE SENASIR UAF-TTES N° 0092/2018, DE FECHA 22/11/2018.</t>
  </si>
  <si>
    <t>A:00099021001 DEVOLUCION RETENCION DE DESCUENTOS EFECTUADOS POR CONVENIOS DE COMPENSACION DE COTIZACIONES CON LA VITALICIA SEGUROS Y REASEGUROS DE VIDA S.A., CORRESPONDIENTE AL MES DE SEPTIEMBRE/2018 Y AGUINALDO 2012 AL 2017. S/G CITE SENASIR UAF-TTES N° 0091/2018, DE FECHA 22/11/2018.</t>
  </si>
  <si>
    <t>A:00099021001 DEVOLUCION RETENCION DE DESCUENTOS EFECTUADOS POR CONVENIOS DE COMPENSACION DE COTIZACIONES CON SEGUROS PROVIDA S.A., CORRESPONDIENTE AL MES DE SEPTIEMBRE/2018 Y AGUINALDO 2005 AL 2017. S/G CITE SENASIR UAF-TTES N° 0090/2018, DE FECHA 22/11/2018.</t>
  </si>
  <si>
    <t>||REGULARIZACIÓN DE NUESTRA OPERACIÓN NRO. 0939724 DE F. 26/11/18 EN ATENCIÓN A CORREOS ELECTRÓNICOS DE LA DGAC Y AASANA DE LA FECHA. DEBITO DE LA LIBRETA 00117012001 DGAC, REPOSICION UTILES DE ESCRITORIO.</t>
  </si>
  <si>
    <t>NUMERO DE LIBRETA CUT: 00046021109 OPERACIÓN E75 TRANSFERENCIA DE LA CUENTA FISCAL BUN A LA CUT EN MN TRANSF.FDOS. POR INSTRUCCION DE CIERRE DEL MEFP ACF/SOL/NO.28971/2018 A CTA.3987 CUT LBRTA.00046021109</t>
  </si>
  <si>
    <t>||TRANSFERENCIA DE FONDOS S/G. MENSAJES SWIFT NROS. 17176 Y 17156 DE LA FECHA. (SECTOR PÚBLICO - SERVICIOS). DEBITO DE LA LIBRETA 00119012001 ADSIB, REPOSICION UTILES DE ESCRITORIO.</t>
  </si>
  <si>
    <t>NUMERO DE LIBRETA CUT: 00099021001 OPERACIÓN E18 TRANSFERENCIA DEL SISTEMA FINANCIERO POR CUENTA DE TERCEROS A LA CUT TRANSFERENCIA A SOLICITUD DEL MEFP. SEGUN NOTA CITE: MEFP/VTCP/DGPOT/UAIS-CPI/NÂ°1118002.BUN/18</t>
  </si>
  <si>
    <t>VENTA DE DIVISAS CON TRANSFERENCIA DE FONDOS A SOLICITUD DE MINISTERIO DE LA PRESIDENCIA SEGUN SOLICITUD 6636 REF: DIVISAS USD 21,550.00 PAGO A FLIGHT SAFETY INTERNATIONAL PAGO CURSO DE CAPACITACION PILOTO DE AERONAVE FAB 002, SEGUN INVOICE 14474, PAGO A JPMRGAN CHASE BANK, CUENTA 9101017102. LIB. 00099021001 TGN-RECURSOS ORDINARIOS (3987)</t>
  </si>
  <si>
    <t>VENTA DE DIVISAS CON TRANSFERENCIA DE FONDOS A SOLICITUD DE MINISTERIO DE LA PRESIDENCIA SEGUN SOLICITUD 6634 REF: DIVSISAS USD 13,837.93 PAGO A HONEYWELL POR SERVICIO MSP MES OCTUBRE 2018 PROGRAMA MANTENIMIENTO DE SERVICIO AERONAVE FAB 002, SEGUN INVOICE 71408861, PAGO JPMORGAN CHASE BANK, CUENTA 9 LIB. 00099021001 TGN-RECURSOS ORDINARIOS (3987)</t>
  </si>
  <si>
    <t>VENTA DE DIVISAS CON TRANSFERENCIA DE FONDOS A SOLICITUD DE MINISTERIO DE EDUCACION SEGUN SOLICITUD 6608 REF: TRASPASO PARA LUIS EDUARDO COIMBRA PANIAGUA EQUIVALENTES 5.309,94 USD LIB. 00099021001 TGN-RECURSOS ORDINARIOS (3987) POR DIFERENCIAL CAMBIARIO</t>
  </si>
  <si>
    <t>VENTA DE DIVISAS CON TRANSFERENCIA DE FONDOS A SOLICITUD DE MINISTERIO DE EDUCACION SEGUN SOLICITUD 6608 REF: TRASPASO PARA LUIS EDUARDO COIMBRA PANIAGUA EQUIVALENTES 5.309,94 USD LIB. 00099021001 TGN-RECURSOS ORDINARIOS (3987)</t>
  </si>
  <si>
    <t>VENTA DE DIVISAS CON TRANSFERENCIA DE FONDOS A SOLICITUD DE MINISTERIO DE EDUCACION SEGUN SOLICITUD 6621 REF: TRASPASO PARA LIZ FEDRA HUAYTA HERNANI EQUIVALENTES 2.064,50 USD LIB. 00099021001 TGN-RECURSOS ORDINARIOS (3987) POR DIFERENCIAL CAMBIARIO</t>
  </si>
  <si>
    <t>VENTA DE DIVISAS CON TRANSFERENCIA DE FONDOS A SOLICITUD DE MINISTERIO DE EDUCACION SEGUN SOLICITUD 6621 REF: TRASPASO PARA LIZ FEDRA HUAYTA HERNANI EQUIVALENTES 2.064,50 USD LIB. 00099021001 TGN-RECURSOS ORDINARIOS (3987)</t>
  </si>
  <si>
    <t>VENTA DE DIVISAS CON TRANSFERENCIA DE FONDOS A SOLICITUD DE MINISTERIO DE EDUCACION SEGUN SOLICITUD 6603 REF: TRANSFER OF RESOURCES FOR KAREN DIANA ONDARZA SALGUERO EQUIVALENTES 4.861,02 USD LIB. 00099021001 TGN-RECURSOS ORDINARIOS (3987) POR DIFERENCIAL CAMBIARIO</t>
  </si>
  <si>
    <t>VENTA DE DIVISAS CON TRANSFERENCIA DE FONDOS A SOLICITUD DE MINISTERIO DE EDUCACION SEGUN SOLICITUD 6603 REF: TRANSFER OF RESOURCES FOR KAREN DIANA ONDARZA SALGUERO EQUIVALENTES 4.861,02 USD LIB. 00099021001 TGN-RECURSOS ORDINARIOS (3987)</t>
  </si>
  <si>
    <t>TRANSFERENCIA RECIBIDA DEL EXTERIOR SEGÚN MENSAJES SWIFT Nos. 17172-17160 (REM.EXT.) DE FECHA 27-11-2018 POR DESEMBOLSO DE BID PRÉSTAMO 2786/BL-BO REQ 00027 BO OPS0201856282A LIBRETA N° 00291012002 ABC-RECURSOS PROPIOS REF.: UTILES DE ESCRITORIO</t>
  </si>
  <si>
    <t>TRANSFERENCIA RECIBIDA DEL EXTERIOR SEGÚN MENSAJES SWIFT Nos. 17170-17158 (REM.EXT.) DE FECHA 27-11-2018 POR DESEMBOLSO DE BID PRÉSTAMO 3385/BL-BO REQ 00016 BO OPS0201850635A LIBRETA N° 00291012002 ABC-RECURSOS PROPIOS REF.: UTILES DE ESCRITORIO</t>
  </si>
  <si>
    <t>VENTA DE DIVISAS CON TRANSFERENCIA DE FONDOS A SOLICITUD DE YACIMIENTOS PETROLIFEROS FISCALES BOLIVIANOS SEGUN SOLICITUD 6635 REF: PAGO A ESMAX DISTRIBUCION LIMITADA POR ABASTECIMIENTO DE CARBURANTES POR EL PERIODO DEL 27 AL 30 DE SEPTIEMBRE DE 2018 SEGUN INFORME TECNICO UPCA 1113 Y HOJA DE RUTA GCC LIB. 00513012004 LBP-YPFB-UNICOMERCIAL (4030005415/1-2188907)</t>
  </si>
  <si>
    <t>'TRANSFERENCIA DE FONDOS||S/G. CITE: MEFP/VTCP/DGCP/UODP-1077/2018 DE LA FECHA, DEL MIN.DE ECONOMIA Y FINANZAS PUBLICAS.(HRE-TSO-6422), PAGO BTS EXTRABURSATIL  VENCIMIENTO 28 DE NOVIEMBRE DE 2018 D.S. N° 1121 DE 11 DE ENERO DE 2012. DEBITO DE LA LIBRETA N° 00099021001 TGN-RECURSOS ORDINARIOS MN.</t>
  </si>
  <si>
    <t>'TRANSFERENCIA DE FONDOS||S/G. CITE: MEFP/VTCP/DGCP/UODP-1077/2018 DE LA FECHA, DEL MIN.DE ECONOMIA Y FINANZAS PUBLICAS.(HRE-TSO-6422), PAGO BTS EXTRABURSATIL  VENCIMIENTO 28 DE NOVIEMBRE DE 2018 D.S. N° 1121 DE 11 DE ENERO DE 2012. DEBITO DE LA LIBRETA N° 00099021001, REPOSICION UTILES DE ESCRITORIO.</t>
  </si>
  <si>
    <t>VENTA DE DIVISAS CON TRANSFERENCIA DE FONDOS A SOLICITUD DE MINISTERIO DE EDUCACION SEGUN SOLICITUD 6604 REF: TRANSFER OF RESOURCES FOR GUILLERMO TORREZ ALBINO EQUIVALENTES 4.861,02 USD LIB. 00099021001 TGN-RECURSOS ORDINARIOS (3987) POR DIFERENCIAL CAMBIARIO</t>
  </si>
  <si>
    <t>VENTA DE DIVISAS CON TRANSFERENCIA DE FONDOS A SOLICITUD DE MINISTERIO DE EDUCACION SEGUN SOLICITUD 6604 REF: TRANSFER OF RESOURCES FOR GUILLERMO TORREZ ALBINO EQUIVALENTES 4.861,02 USD LIB. 00099021001 TGN-RECURSOS ORDINARIOS (3987)</t>
  </si>
  <si>
    <t>||TRANSFERENCIA DE FONDOS S/G. MENSAJES SWIFT NROS. 17212 Y 17199 DE LA FECHA. (SECTOR PÚBLICO - SERVICIOS). DEBITO DE LA LIBRETA 00119012001 ADSIB, REPOSICION UTILES DE ESCRITORIO.</t>
  </si>
  <si>
    <t>VENTA DE DIVISAS CON TRANSFERENCIA DE FONDOS A SOLICITUD DE MINISTERIO DE EDUCACION SEGUN SOLICITUD 6606 REF: TRANSFER OF RESOURCES FOR LUIS ADOLFO SALINAS SAN MARTIN EQUIVALENTES 3.900,35 USD LIB. 00099021001 TGN-RECURSOS ORDINARIOS (3987) POR DIFERENCIAL CAMBIARIO</t>
  </si>
  <si>
    <t>VENTA DE DIVISAS CON TRANSFERENCIA DE FONDOS A SOLICITUD DE MINISTERIO DE EDUCACION SEGUN SOLICITUD 6606 REF: TRANSFER OF RESOURCES FOR LUIS ADOLFO SALINAS SAN MARTIN EQUIVALENTES 3.900,35 USD LIB. 00099021001 TGN-RECURSOS ORDINARIOS (3987)</t>
  </si>
  <si>
    <t>VENTA DE DIVISAS CON TRANSFERENCIA DE FONDOS A SOLICITUD DE MINISTERIO DE EDUCACION SEGUN SOLICITUD 6607 REF: TRANSFER OF RESOURCES FOR MARIO PAREDES URIONA EQUIVALENTES 2.470,22 USD LIB. 00099021001 TGN-RECURSOS ORDINARIOS (3987) POR DIFERENCIAL CAMBIARIO</t>
  </si>
  <si>
    <t>VENTA DE DIVISAS CON TRANSFERENCIA DE FONDOS A SOLICITUD DE MINISTERIO DE EDUCACION SEGUN SOLICITUD 6607 REF: TRANSFER OF RESOURCES FOR MARIO PAREDES URIONA EQUIVALENTES 2.470,22 USD LIB. 00099021001 TGN-RECURSOS ORDINARIOS (3987)</t>
  </si>
  <si>
    <t>'TRANSFERENCIA DE FONDOS||S/G. NOTA CITE: MEFP/VTCP/DGAFT/UOIET/TES/N°6207/18 DE LA FECHA, DEL MIN.DE ECONOMIA Y FINANZAS PUBLICAS.(HRE-TSO-6431),RECURSOS BI-MONETARIOS AL GOB.AUT.MCPAL. SACABA, POR RESTITUCIÓN DEL CERTIFICADO DEPOSITOJUDICIAL N°964621 $US226.34 AL TCD. DEBITO DE LA LIBRETA N° 00099021001, REPOSICION UTILES DE ESCRITORIO.</t>
  </si>
  <si>
    <t>||TRANSFERENCIA DE FONDOS S/G. MENSAJES SWIFT NROS. 17214 Y 17213 DE LA FECHA. (SECTOR PÚBLICO - SERVICIOS). DEBITO DE LA LIBRETA 00119012001 ADSIB, REPOSICION UTILES DE ESCRITORIO.</t>
  </si>
  <si>
    <t>'TRANSFERENCIA DE FONDOS||S/G. NOTA CITE: MEFP/VTCP/DGAFT/UOIET/TES/N°6207/18 DE LA FECHA, DEL MIN.DE ECONOMIA Y FINANZAS PUBLICAS.(HRE-TSO-6431),RECURSOS BI-MONETARIOS AL GOB.AUT.MCPAL. SACABA, POR RESTITUCIÓN DEL CERTIFICADO DEPOSITOJUDICIAL N°964621 $US226.34 AL TCD. DEBITO DE LA LIBRETA N° 00099021001 TGN-RECURSOS ORDINARIOS.</t>
  </si>
  <si>
    <t>'TRANSFERENCIA DE FONDOS||S/G. NOTA CITE: MEFP/VTCP/DGAFT/UOIET/TES/N°6206/18 DE LA FECHA, DEL MIN.DE ECONOMIA Y FINANZAS PUBLICAS.(HRE-TSO-6433),RECURSOS BI-MONETARIOS AL GOB.AUT.MCPAL.PUNATA, POR RESTITUCIÓN DEL CERTIFICADO DE DEPOSITO JUDICIAL N°40602 DE $US1.934.70 AL TCD. DEBITO DE LA LIBRETA N° 00099021001, REPOSICION UTILES DE ESCRITORIO.</t>
  </si>
  <si>
    <t>'TRANSFERENCIA DE FONDOS||S/G. NOTA CITE: MEFP/VTCP/DGAFT/UOIET/TES/N°6206/18 DE LA FECHA, DEL MIN.DE ECONOMIA Y FINANZAS PUBLICAS.(HRE-TSO-6433),RECURSOS BI-MONETARIOS AL GOB.AUT.MCPAL.PUNATA, POR RESTITUCIÓN DEL CERTIFICADO DE DEPOSITO JUDICIAL N°40602 DE $US1.934.70 AL TCD. DEBITO DE LA LIBRETA N° 00099021001 TGN-RECURSOS ORDINARIOS.</t>
  </si>
  <si>
    <t>00099021001 DEPOSITO DE EFECTIVO, DEPOSITANTE: ABRAHAN ROJAS PARDO, CONCEPTO: DEVOLUCION DE FONDOS EN AVANCE DE PAGO DE ESTIBADORES, CUENTA DE DEPOSITO: CUENTA UNICA DEL TESORO</t>
  </si>
  <si>
    <t>00099021001 DEPOSITO DE EFECTIVO, DEPOSITANTE: BETTY FLORES CABEZAS, CONCEPTO: DEVOLUCION DE FONDOS EN AVANCE DE PAGO A CISTERNA DE AGUA, CUENTA DE DEPOSITO: CUENTA UNICA DEL TESORO</t>
  </si>
  <si>
    <t>00099021001 DEPOSITO DE EFECTIVO, DEPOSITANTE: CLAUDIA CHOQUE MIRANDA, CONCEPTO: DEVOLUCION DE BENEFICIO DE ASIGNACION AL CARGO, CUENTA DE DEPOSITO: CUENTA UNICA DEL TESORO</t>
  </si>
  <si>
    <t>00046024204 DEPOSITO DE EFECTIVO, DEPOSITANTE: GHINNA IVONNE SILVA ABELO, CONCEPTO: DEVOLUCION DE FONDOS NO EJECUTADOS, CUENTA DE DEPOSITO: CUENTA UNICA DEL TESORO</t>
  </si>
  <si>
    <t>00099021001 DEPOSITO DE EFECTIVO, DEPOSITANTE: MARGARITA HUIZA VDA DE COLLO, CONCEPTO: DEVOLUCION DE DUODECIMA DE AGUINALDO, CUENTA DE DEPOSITO: CUENTA UNICA DEL TESORO</t>
  </si>
  <si>
    <t>00046024204 DEPOSITO DE EFECTIVO, DEPOSITANTE: RODRIGO YANARICO LOPEZ, CONCEPTO: DEVOLUCION DE FONDOS EN AVANCE NO EJECUTADOS  C-31 COMP 5903, CUENTA DE DEPOSITO: CUENTA UNICA DEL TESORO</t>
  </si>
  <si>
    <t>00099021001 DEPOSITO DE EFECTIVO, DEPOSITANTE: ROBERT ZENON PEÑA BAUTISTA, CONCEPTO: DEVOLUCION DE PASAJES (TARIJA - LA PAZ), CUENTA DE DEPOSITO: CUENTA UNICA DEL TESORO</t>
  </si>
  <si>
    <t>00223012001 DEPOSITO DE EFECTIVO, DEPOSITANTE: SCARLETH FLORES CALLE, CONCEPTO: DEVOLUCION DE VIATICOS DE FECHA 14/11/2018, CUENTA DE DEPOSITO: CUENTA UNICA DEL TESORO</t>
  </si>
  <si>
    <t>00212082001 DEPOSITO DE EFECTIVO, DEPOSITANTE: PEDRO LEON CLARES, CONCEPTO: DEVOLUCION DE GASTOS OPERATIVOS,GASOLINA COMUNIDAD CHUA VISALAYA, CUENTA DE DEPOSITO: CUENTA UNICA DEL TESORO</t>
  </si>
  <si>
    <t>00512012001 DEPOSITO DE EFECTIVO, DEPOSITANTE: ENZO GIOVANNI ASTURIZAGA VALDIVIA - A.A.S.A.N.A., CONCEPTO: DEVOLUCION DE PREVENTIVO, CUENTA DE DEPOSITO: CUENTA UNICA DEL TESORO</t>
  </si>
  <si>
    <t>00206024302 DEPOSITO DE EFECTIVO, DEPOSITANTE: DELIA GUADALUPE YUQUE APAZA, CONCEPTO: DEVOLUCION DE VIATICO, CUENTA DE DEPOSITO: CUENTA UNICA DEL TESORO</t>
  </si>
  <si>
    <t>00212082001 DEPOSITO DE EFECTIVO, DEPOSITANTE: JOSE LUIS YUJRA BAUTISTA, CONCEPTO: DEVOLUCION DE GASTOS OPERATIVOS, CUENTA DE DEPOSITO: CUENTA UNICA DEL TESORO</t>
  </si>
  <si>
    <t>00099021001 DEPOSITO DE EFECTIVO, DEPOSITANTE: EDWIN CALLE YUJRA, CONCEPTO: DEVOLUCION DE FONDOS NO UTILIZADOS, CUENTA DE DEPOSITO: CUENTA UNICA DEL TESORO</t>
  </si>
  <si>
    <t>00291012008 DEPOSITO DE EFECTIVO, DEPOSITANTE: INTRATEX  SRL, CONCEPTO: PRUEBA DE LABORATORIO DE ASFALTO MODIFICADO CON POLIMERO, CUENTA DE DEPOSITO: CUENTA UNICA DEL TESORO</t>
  </si>
  <si>
    <t>00373024103 DEPOSITO DE EFECTIVO, DEPOSITANTE: FDI-CIERRE PROYECTOS VIGENTES TRANSFERIDOS, CONCEPTO: SALDO INTERES BANCARIO, CUENTA DE DEPOSITO: CUENTA UNICA DEL TESORO</t>
  </si>
  <si>
    <t>00099021001 DEPOSITO DE EFECTIVO, DEPOSITANTE: BRIGIDA CHOQUE VARGAS C.I. 2179018, CONCEPTO: COBRO INDEBIDO POR PAGO DEL PRA, CUENTA DE DEPOSITO: CUENTA UNICA DEL TESORO</t>
  </si>
  <si>
    <t>00046024204 DEPOSITO DE EFECTIVO, DEPOSITANTE: MINISTERIO DE SALUD, CONCEPTO: DEVOLUCION DE FONDOS NO EJECUTADOS, CUENTA DE DEPOSITO: CUENTA UNICA DEL TESORO</t>
  </si>
  <si>
    <t>00099021001 DEPOSITO DE EFECTIVO, DEPOSITANTE: AMALIA CAROLINA ORTEGA PEREZ CI 1391307 PT, CONCEPTO: DEVOLUCION DE PAGO EXCEDENTE DEL SALARIO MAYOR AL DEL PRESIDENTE JUNIO 2017, CUENTA DE DEPOSITO: CUENTA UNICA DEL TESORO</t>
  </si>
  <si>
    <t>00099021001 DEPOSITO DE EFECTIVO, DEPOSITANTE: AMALIA CAROLINA ORTEGA PEREZ CI 1391307 PT, CONCEPTO: DEVOLUCION DE PAGO EXCEDENTE DEL SALARIO MAYOR AL DEL PRESIDENTE SEPTIEMBRE 2017, CUENTA DE DEPOSITO: CUENTA UNICA DEL TESORO</t>
  </si>
  <si>
    <t>00099021001 DEPOSITO DE EFECTIVO, DEPOSITANTE: JUAN CARLOS VEGA QUISPE 4790714 LP, CONCEPTO: SALDO NO UTILIZADO DE FONDO EN AVANCE, CUENTA DE DEPOSITO: CUENTA UNICA DEL TESORO</t>
  </si>
  <si>
    <t>00099021001 DEPOSITO DE EFECTIVO, DEPOSITANTE: EJERCITO DE BOLIVIA-EBERTH LUIS FLORES CONDARCO, CONCEPTO: DEVOLUCION DE VIATICOS DEL FORO DEL GAS EN SANTA CRUZ, CUENTA DE DEPOSITO: CUENTA UNICA DEL TESORO</t>
  </si>
  <si>
    <t>00099021001 DEPOSITO DE EFECTIVO, DEPOSITANTE: EJERCITO BOLIVIA, CONCEPTO: REVERSION DE MONTO NO EJECUTADO DE TELEFONIA CORRESPONDIENTE AL MES DE OCTUBRE, CUENTA DE DEPOSITO: CUENTA UNICA DEL TESORO</t>
  </si>
  <si>
    <t>00099021001 DEPOSITO DE EFECTIVO, DEPOSITANTE: EJERCITO DE BOLIVIA, CONCEPTO: REVERSION DE MONTO NO EJECUTADO DE AGUA POTABLE CORRESPONDIENTE AL MES DE OCTUBRE, CUENTA DE DEPOSITO: CUENTA UNICA DEL TESORO</t>
  </si>
  <si>
    <t>00046171101 DEPOSITO DE EFECTIVO, DEPOSITANTE: AGEMED, CONCEPTO: DEVOLUCION DE FONDOS NO UTILIZADOS C-31 N° 337, CUENTA DE DEPOSITO: CUENTA UNICA DEL TESORO</t>
  </si>
  <si>
    <t>00206012001 DEPOSITO DE EFECTIVO, DEPOSITANTE: INE, CONCEPTO: DEP POR VENTA, LA PAZ, FECHA 27/11/2018, CUENTA DE DEPOSITO: CUENTA UNICA DEL TESORO</t>
  </si>
  <si>
    <t>00015021101 DEP.DE CHEQ.AJENOS,RET.DE CAM.,CONCEPTO: POLICIA NACIONAL RECAUDACIONES,DEP.: DIRECCION NACIONAL DE SALUD Y BIENESTAR SOCIAL , PROCEDENCIA: BANCO UNION S.A., CHEQUE: 2913, FECHA DE EMISION:26/11/2018</t>
  </si>
  <si>
    <t>00015021104 DEP.DE CHEQ.AJENOS,RET.DE CAM.,CONCEPTO: MINISTERIO DE GOBIERNO  DIRECCION NACIONAL DE SALUD Y BIENESTAR SOCIAL,DEP.: DIRECCION NACIONAL DE SALUD Y BIENESTAR SOCIAL , PROCEDENCIA: BANCO UNION S.A., CHEQUE: 2912, FECHA DE EMISION:26/11/2018</t>
  </si>
  <si>
    <t>00046024204 DEP.DE CHEQ.AJENOS,RET.DE CAM.,CONCEPTO: REVERSION DE FONDOS,DEP.: MINISTERIO DE SALUD , PROCEDENCIA: BANCO UNION S.A., CHEQUE: 1873, FECHA DE EMISION:23/11/2018</t>
  </si>
  <si>
    <t>00212042001 DEP.DE CHEQ.AJENOS,RET.DE CAM.,CONCEPTO: DEVOLUCION FONDOS INRA-BENI,DEP.: INRA-BENI , PROCEDENCIA: BANCO UNION S.A., CHEQUE: 4833, FECHA DE EMISION:15/11/2018</t>
  </si>
  <si>
    <t>00010011101 DEP.DE CHEQ.AJENOS,RET.DE CAM.,CONCEPTO: DEVOLUCION SERVICIO DE ELECTRIFICACION DE LOS PREDIOS DE LA SEDE DEL PARLAMENTO UNASUR,DEP.: EMPRESA SERRANO , PROCEDENCIA: BANCO UNION S.A., CHEQUE: 1303, FECHA DE EMISION:27/11/2018</t>
  </si>
  <si>
    <t>00212042001 DEP.DE CHEQ.AJENOS,RET.DE CAM.,CONCEPTO: DEVOLUCION FONDOS INRA-BENI,DEP.: INRA-BENI , PROCEDENCIA: BANCO UNION S.A., CHEQUE: 4835, FECHA DE EMISION:15/11/2018</t>
  </si>
  <si>
    <t>00212042001 DEP.DE CHEQ.AJENOS,RET.DE CAM.,CONCEPTO: DEVOLUCION FONDOS INRA-BENI,DEP.: INRA-BENI , PROCEDENCIA: BANCO UNION S.A., CHEQUE: 4836, FECHA DE EMISION:15/11/2018</t>
  </si>
  <si>
    <t>00010011101 DEP.DE CHEQ.AJENOS,RET.DE CAM.,CONCEPTO: DEVOLUCION DE SALDO NO EJECUTADO SR. MARTINICH CALLE,DEP.: MARTINICH CALLE , PROCEDENCIA: BANCO UNION S.A., CHEQUE: 1302, FECHA DE EMISION:27/11/2018</t>
  </si>
  <si>
    <t>00212042001 DEP.DE CHEQ.AJENOS,RET.DE CAM.,CONCEPTO: DEVOLUCION FONDOS INRA-BENI,DEP.: INRA-BENI , PROCEDENCIA: BANCO UNION S.A., CHEQUE: 4837, FECHA DE EMISION:15/11/2018</t>
  </si>
  <si>
    <t>00099021001 DEP.DE CHEQ.AJENOS,RET.DE CAM.,CONCEPTO: DEVOLUCION DE PASAJES POR LA AGENCIA DE VIAJES BOLTUR,DEP.: AGENCIA DE VIAJES BOLTUR , PROCEDENCIA: BANCO UNION S.A., CHEQUE: 1301, FECHA DE EMISION:27/11/2018</t>
  </si>
  <si>
    <t>00212042001 DEP.DE CHEQ.AJENOS,RET.DE CAM.,CONCEPTO: DEVOLUCION FONDOS INRA-BENI,DEP.: INRA-BENI , PROCEDENCIA: BANCO UNION S.A., CHEQUE: 4838, FECHA DE EMISION:15/11/2018</t>
  </si>
  <si>
    <t>00212042001 DEP.DE CHEQ.AJENOS,RET.DE CAM.,CONCEPTO: DEVOLUCION FONDOS INRA-BENI,DEP.: INRA-BENI , PROCEDENCIA: BANCO UNION S.A., CHEQUE: 4839, FECHA DE EMISION:15/11/2018</t>
  </si>
  <si>
    <t>00206018009 DEP.DE CHEQ.AJENOS,RET.DE CAM.,CONCEPTO: DEP DE 2DA TRANSFERENCIA DE RECURSOS UNICEF-INE,DEP.: INSTITUTO NACIONAL DE ESTADISTICA , PROCEDENCIA: BANCO UNION S.A., CHEQUE: 4876, FECHA DE EMISION:26/11/2018</t>
  </si>
  <si>
    <t>00206012001 DEP.DE CHEQ.AJENOS,RET.DE CAM.,CONCEPTO: DEP DE OTROS INGRESOS POR CONCEPTO DE DEPÓSITOS EN DEMASIA,DEP.: INSTITUTO NACIONAL DE ESTADISTICA , PROCEDENCIA: BANCO UNION S.A., CHEQUE: 4879, FECHA DE EMISION:26/11/2018</t>
  </si>
  <si>
    <t>00283022001 DEP.DE CHEQ.AJENOS,RET.DE CAM.,CONCEPTO: CIERRE  FONDOS EN CUSTODIA,DEP.: ADUANA NACIONAL GERENCIA REGIONAL LA PAZ , PROCEDENCIA: BANCO UNION S.A., CHEQUE: 1637, FECHA DE EMISION:27/11/2018</t>
  </si>
  <si>
    <t>00099021001 DEPOSITO DE EFECTIVO, DEPOSITANTE: VICEPRECIDENCIA DEL ESTADO, CONCEPTO: X CONCEPTO DE FOTOCOPIAS Y ANILLADOS, CUENTA DE DEPOSITO: CUENTA UNICA DEL TESORO</t>
  </si>
  <si>
    <t>00099021001 DEPOSITO DE EFECTIVO, DEPOSITANTE: VICEPRECIDENCIA DEL ESTADO, CONCEPTO: X CONCEPTO DE FOTOCOPIAS ANILLADO, CUENTA DE DEPOSITO: CUENTA UNICA DEL TESORO</t>
  </si>
  <si>
    <t>00099021001 DEPOSITO DE EFECTIVO, DEPOSITANTE: ROSSMARY BARRERA VDA CONDORI, CONCEPTO: DEVOLUCION POR NUEVAS NUPCIAS, CUENTA DE DEPOSITO: CUENTA UNICA DEL TESORO</t>
  </si>
  <si>
    <t>00597019201 DEPOSITO DE EFECTIVO, DEPOSITANTE: ALBO S.A.  ALMACENERA  BOLIVIANA, CONCEPTO: DEVOLUCION DE PAGO POR ALMACENAJE DUI C-58611, CUENTA DE DEPOSITO: CUENTA UNICA DEL TESORO</t>
  </si>
  <si>
    <t>00099021001 DEPOSITO DE EFECTIVO, DEPOSITANTE: EFRAIN ALVAREZ, CONCEPTO: DEVOLUCION DE FONDOS EN AVANCE NO UTILIZADO, CUENTA DE DEPOSITO: CUENTA UNICA DEL TESORO</t>
  </si>
  <si>
    <t>00099021001 DEPOSITO DE EFECTIVO, DEPOSITANTE: LEONCIO JUAN TOLA MAMANI, CONCEPTO: REVERSION DE TASA (DESEMBOLSO PARA INSPECCION VEHICULAR) PREV. 8771,1, CUENTA DE DEPOSITO: CUENTA UNICA DEL TESORO</t>
  </si>
  <si>
    <t>00099021001 DEPOSITO DE EFECTIVO, DEPOSITANTE: DAVID ROLANDO PEÑA ZAMBRANA - POLICIA BOLIVIANA, CONCEPTO: DEVOLUCION DE BONOS PERCIBIDOS INDEBIDAMENTE, CUENTA DE DEPOSITO: CUENTA UNICA DEL TESORO</t>
  </si>
  <si>
    <t>00099021001 DEPOSITO DE EFECTIVO, DEPOSITANTE: DOLORES ESMERALDA CARPIO CALLE-MPD, CONCEPTO: SALDOS NO UTILIZADOS FONDOS EN AVANCE, CUENTA DE DEPOSITO: CUENTA UNICA DEL TESORO</t>
  </si>
  <si>
    <t>00099021001 DEPOSITO DE EFECTIVO, DEPOSITANTE: DOLORES ESMERALDA CARPIO CALLE -MPD, CONCEPTO: SALDOS NO UTILIZADOS FONDOS EN AVANCE, CUENTA DE DEPOSITO: CUENTA UNICA DEL TESORO</t>
  </si>
  <si>
    <t>00016011101 DEPOSITO DE EFECTIVO, DEPOSITANTE: NUBIA AMPARO GARCIA GOMEZ DE NAVIA, CONCEPTO: DEVOLUCION CARGO A CUENTA, CUENTA DE DEPOSITO: CUENTA UNICA DEL TESORO</t>
  </si>
  <si>
    <t>00016018001 DEPOSITO DE EFECTIVO, DEPOSITANTE: NUBIA AMPARO GARCIA GOMEZ DE NAVIA, CONCEPTO: DEVOLUCION CARGO A CUENTA, CUENTA DE DEPOSITO: CUENTA UNICA DEL TESORO</t>
  </si>
  <si>
    <t>00016018001 DEPOSITO DE EFECTIVO, DEPOSITANTE: ANA RUTH LEA LUNA, CONCEPTO: DEVOLUCION CARGO A CUENTA, CUENTA DE DEPOSITO: CUENTA UNICA DEL TESORO</t>
  </si>
  <si>
    <t>00016011101 DEPOSITO DE EFECTIVO, DEPOSITANTE: ANA RUTH LEA LUNA, CONCEPTO: DEVOLUCION CARGO A CUENTA, CUENTA DE DEPOSITO: CUENTA UNICA DEL TESORO</t>
  </si>
  <si>
    <t>00099021001 DEPOSITO DE EFECTIVO, DEPOSITANTE: WLADIMIR YAPUCHURA FLORES, CONCEPTO: DEVOLUCION DE PASAJES (TARIJA - LA PAZ), CUENTA DE DEPOSITO: CUENTA UNICA DEL TESORO</t>
  </si>
  <si>
    <t>00234014202 DEPOSITO DE EFECTIVO, DEPOSITANTE: JOSE LUIS MAMANI S., CONCEPTO: DEVOLUCION DE RECURSOS LEY 1178 SEGUN MEMORANDUM SGM DAF ADM RRHH M-LLA-006/2018, CUENTA DE DEPOSITO: CUENTA UNICA DEL TESORO</t>
  </si>
  <si>
    <t>00016018004 DEPOSITO DE EFECTIVO, DEPOSITANTE: DANIEL ALEJANDRO MONTECINOS LLERENA, CONCEPTO: DEVOLUCION SALDO CARGO A CUENTA HOSPEDAJE  Y ALIMENTACION INVITADOS DE RIBERALTA AL COLOQUIO, CUENTA DE DEPOSITO: CUENTA UNICA DEL TESORO</t>
  </si>
  <si>
    <t>A:00041014101 Débito Automático por contraparte del GAM Huacaraje, correspondiente al Convenio Intergubernativo suscrito entre el Ministerio de Desarrollo Productivo y Economía Plural y el GAM Huacaraje, en fecha 27 de octubre de 2017, programa “Educación con Revolución Tecnológica”.</t>
  </si>
  <si>
    <t>VENTA DE DIVISAS CON TRANSFERENCIA DE FONDOS A SOLICITUD DE MINISTERIO DE EDUCACION SEGUN SOLICITUD 6581 REF: TRASPASO PARA CLAUDIA JANETH LIMACHI NINA EQUIVALENTES 5.658,68 USD LIB. 00099021001 TGN-RECURSOS ORDINARIOS (3987) POR DIFERENCIAL CAMBIARIO</t>
  </si>
  <si>
    <t>VENTA DE DIVISAS CON TRANSFERENCIA DE FONDOS A SOLICITUD DE MINISTERIO DE EDUCACION SEGUN SOLICITUD 6581 REF: TRASPASO PARA CLAUDIA JANETH LIMACHI NINA EQUIVALENTES 5.658,68 USD LIB. 00099021001 TGN-RECURSOS ORDINARIOS (3987)</t>
  </si>
  <si>
    <t>VENTA DE DIVISAS CON TRANSFERENCIA DE FONDOS A SOLICITUD DE MINISTERIO DE EDUCACION SEGUN SOLICITUD 6583 REF: TRASPASO PARA DANA DELIA VALLEJOS LUNA EQUIVALENTES 4.396,20 USD LIB. 00099021001 TGN-RECURSOS ORDINARIOS (3987)</t>
  </si>
  <si>
    <t>VENTA DE DIVISAS CON TRANSFERENCIA DE FONDOS A SOLICITUD DE MINISTERIO DE EDUCACION SEGUN SOLICITUD 6583 REF: TRASPASO PARA DANA DELIA VALLEJOS LUNA EQUIVALENTES 4.396,20 USD LIB. 00099021001 TGN-RECURSOS ORDINARIOS (3987) POR DIFERENCIAL CAMBIARIO</t>
  </si>
  <si>
    <t>VENTA DE DIVISAS CON TRANSFERENCIA DE FONDOS A SOLICITUD DE MINISTERIO DE EDUCACION SEGUN SOLICITUD 6620 REF: TRASPASO PARA CARLA XIMENA COLQUE HINOJOSA EQUIVALENTES 4.638,79 USD LIB. 00099021001 TGN-RECURSOS ORDINARIOS (3987) POR DIFERENCIAL CAMBIARIO</t>
  </si>
  <si>
    <t>VENTA DE DIVISAS CON TRANSFERENCIA DE FONDOS A SOLICITUD DE MINISTERIO DE EDUCACION SEGUN SOLICITUD 6582 REF: TRASPASO PARA CECILIA ALEJANDRA RIOS TERAN EQUIVALENTES 5.657,91 USD LIB. 00099021001 TGN-RECURSOS ORDINARIOS (3987)</t>
  </si>
  <si>
    <t>VENTA DE DIVISAS CON TRANSFERENCIA DE FONDOS A SOLICITUD DE MINISTERIO DE EDUCACION SEGUN SOLICITUD 6582 REF: TRASPASO PARA CECILIA ALEJANDRA RIOS TERAN EQUIVALENTES 5.657,91 USD LIB. 00099021001 TGN-RECURSOS ORDINARIOS (3987) POR DIFERENCIAL CAMBIARIO</t>
  </si>
  <si>
    <t>VENTA DE DIVISAS CON TRANSFERENCIA DE FONDOS A SOLICITUD DE MINISTERIO DE EDUCACION SEGUN SOLICITUD 6620 REF: TRASPASO PARA CARLA XIMENA COLQUE HINOJOSA EQUIVALENTES 4.638,79 USD LIB. 00099021001 TGN-RECURSOS ORDINARIOS (3987)</t>
  </si>
  <si>
    <t>REGULARIZACION DE TRANSFERENCIA DEL EXTERIOR SEGUN SWIFT 17120 DE FECHA 28/11/2018 ORDENANTE: CONSULADO GERAL DA BOLIVIA SAO PAULO BR LIB. 00340012005 SEGIP - RECAUDACION EXTERIOR - CEDULAS DE IDENTIDAD</t>
  </si>
  <si>
    <t>NUMERO DE LIBRETA CUT: 01500104201 OPERACIÓN E75 TRANSFERENCIA DE LA CUENTA FISCAL BUN A LA CUT EN MN TRANSF.FDOS.A SOLICITUD DEL PROY.SUCRE CIUDAD UNIV.SG.CITE PSCU-DAF183/18 A CTA.3987 CUT LBRTA.01500104201</t>
  </si>
  <si>
    <t>PROVISION DE FONDOS A SOLICITUD DE YACIMIENTOS PETROLIFEROS FISCALES BOLIVIANOS SEGUN SOLICITUD YPFB-0275-2018 REF: PAGO IMPUESTO DIRECTO A LOS HIDROCARBUROS IDH PRODUCCION AGOSTO 2018 LIB. 00513012007 YPFB - RECURSOS NACIONALIZACIÓN</t>
  </si>
  <si>
    <t>PROVISION DE FONDOS A SOLICITUD DE YACIMIENTOS PETROLIFEROS FISCALES BOLIVIANOS SEGUN SOLICITUD YPFB-0282-2018 REF: PAGO REGALIAS AGOSTO 2018 A TESORO GENERAL DE LA NACION LIB. 00099021001 TGN YPFB PARTICIPACION 6% PRODUCCIÓN BRUTA DE HIDROCARBUROS BOCA DE POZO</t>
  </si>
  <si>
    <t>COBRO COSTOS DE PAPELERIA POR REGULARIZACION DE TRANSFERENCIA DEL EXTERIOR POR ORDEN DE CONSULADO GERAL DA BOLIVIA SAO PAULO BR LIB. 00340012003 RECAUDACION EXTRANJERIA - C.I. -L.C.</t>
  </si>
  <si>
    <t>VENTA DE DIVISAS A SOLICITUD DE MINISTERIO DE LA PRESIDENCIA SEGUN SOLICITUD 6640 REF: DIVISAS USD 15,000 REQUERIMIENTO PARA VIAJE OFICIAL AL EXTERIOR QUE REALIZARA EL SR PRESIDENTE DEL ESTADO PLURINACIONAL A MEXICO. LOS FONDOS SERAN ENTREGADOS AL SR OMAR CARY ROMANO MIN.PRESIDENCIA. LIB. 00099021001 TGN-RECURSOS ORDINARIOS (3987)</t>
  </si>
  <si>
    <t>||TRANSFERENCIA DE FONDOS S/G. MENSAJES SWIFT NROS. 17229 Y 17218 DE LA FECHA. (SECTOR PÚBLICO-SOBREVUELOS). DEBITO DE LA LIBRETA 00117012001 DGAC, REPOSICION UTILES DE ESCRITORIO.</t>
  </si>
  <si>
    <t>NUMERO DE LIBRETA CUT: 00099021001 OPERACIÓN E18 TRANSFERENCIA DEL SISTEMA FINANCIERO POR CUENTA DE TERCEROS A LA CUT Devolucion de pagos en exceso Gobierno Autonomo Departamental de Potosi Libreta Nro 00099021001</t>
  </si>
  <si>
    <t>VENTA DE DIVISAS CON TRANSFERENCIA DE FONDOS A SOLICITUD DE MINISTERIO DE LA PRESIDENCIA SEGUN SOLICITUD 6643 REF: DIVISAS USD 51,158.90 PAGO A ROYAL FBO SERVICE POR SERVICIOS PRESTADOS A AERONAVE FAB 001 EN VIAJE OFICIAL REALIZADO A ESTADOS UNIDOS 23 AL 27 SEPT 2018, PAGO A BBVA PARAGUAY S.A CUENTA LIB. 00099021001 TGN-RECURSOS ORDINARIOS (3987)</t>
  </si>
  <si>
    <t>VENTA DE DIVISAS CON TRANSFERENCIA DE FONDOS A SOLICITUD DE MINISTERIO DE LA PRESIDENCIA SEGUN SOLICITUD 6641 REF: DIVISAS USD 61,800.00 PAGO A FLIGHT SAFETY INTERNATIONAL POR CURSO DE CAPACITACION 2 PILOTOS DE AERONAVE FAB 002, SEGUN INVOICE 92671206, 92671207, PAGO A JPMORGAN CHASE BANK, CUENTA 91 LIB. 00099021001 TGN-RECURSOS ORDINARIOS (3987)</t>
  </si>
  <si>
    <t>VENTA DE DIVISAS CON TRANSFERENCIA DE FONDOS A SOLICITUD DE MINISTERIO DE LA PRESIDENCIA SEGUN SOLICITUD 6642 REF: DIVISAS USD 1,588.32 PAGO A ROYAL FBO SERVICE S.A POR SERVICIOS PRESTADOS COMBUSTIBLE EN TRASLADO DE AERONAVE FAB 048 AL TALLER HELICES CLERICE ARGENTINA, PAGO A BBVA PARAGUAY, CUENTA 0 LIB. 00099021001 TGN-RECURSOS ORDINARIOS (3987)</t>
  </si>
  <si>
    <t>VENTA DE DIVISAS CON TRANSFERENCIA DE FONDOS A SOLICITUD DE MINISTERIO DE LA PRESIDENCIA SEGUN SOLICITUD 6644 REF: DIVISAS USD 64,112.40 PAGO A ROYAL FBO SERVICE POR SERVICIOS PRESTADOS A AERONAVE VIAJE OFICIAL REALIZADO A HOLANDA EL 29 SEPTIEMBRE 2018, PAGO A BANCO BBVA PARAGUAY S.A, CUENTA 010235 LIB. 00099021001 TGN-RECURSOS ORDINARIOS (3987)</t>
  </si>
  <si>
    <t>TRANSFERENCIA DE FONDOS AL EXTERIOR A SOLICITUD DE BOLIVIANA DE AVIACION SEGUN SOLICITUD 6639 REF: PAL SUPPORT SERVICES CORP. INVOICE 3023 3027 3025 3026 3028 3033 3031 3040 2933 PO 5065 5063 5084 5066 5064 5071 5069 5083 4875 POR LA COMPRA DE ITEMS PARA LA REPOSICION DE STOCK DE AL LIB. 00578012002 BOA-BOLIVIANA DE AVIACION-INGRESOS</t>
  </si>
  <si>
    <t>||TRANSFERENCIA DE FONDOS S/G. MENSAJE SWIFT NRO. 17227 Y CORREOS ELECTRÓNICOS DE LA DGAC Y AASANA DE LA FECHA. (SECTOR PÚBLICO - SOBREVUELOS). DEBITO DE LA LIBRETA 00117012001 DGAC, REPOSICION UTILES DE ESCRITORIO.</t>
  </si>
  <si>
    <t>||TRANSFERENCIA DE FONDOS S/G. FORMULARIO CITE: BUN/CF496/18 DE LA FECHA.(HRE-TSO-6443), DEVOLUCION DE SALDOS NO EJECUTADOS PROYECTO MANEJO INTEGRAL DELA SUBCUENCA DEL RIO TAJANI-GAD LA PAZ. A SOLIC.GOB.AUT.DPTAL.LA PAZ,LIBR.N°00099021001 RECURS.ORD,MMAYA-VICEMIN.RECURS.HIDRICOS Y RIEGO;BUN</t>
  </si>
  <si>
    <t>||TRANSFERENCIA DE FONDOS S/G. FORMULARIO CITE: BUN/CF497/18 DE LA FECHA.(HRE-TSO-6444), DEVOLUCION DE SALDOS NO EJECUTADOS PROYECTO MEJORAMIENTO CARRETERA YOLOSITA-COROICO (TRAMO -1) GAD LA PAZ. A SOLIC.GOB.AUT.DPTAL.LA PAZ,LIBRETA N°00099021001 TGN-RECURSOS ORDINARIOS-FONADIN; BUN.</t>
  </si>
  <si>
    <t>'TRANSFERENCIA DE FONDOS||S/G. CITE: MEFP/VTCP/DGCP/UODP-1080/2018 DE LA FECHA, DEL MIN.DE ECONOMIA Y FINANZAS PUBLICAS.(HRE-TSO-6435), PAGO BTS EXTRABURSATIL  VENCIMIENTO 29 DE NOVIEMBRE DE 2018 D.S. N° 1121 DE 11 DE ENERO DE 2012. DEBITO DE LA LIBRETA N° 00099021001, REPOSICION UTILES DE ESCRITORIO.</t>
  </si>
  <si>
    <t>'TRANSFERENCIA DE FONDOS||S/G. CITE: MEFP/VTCP/DGCP/UODP-1080/2018 DE LA FECHA, DEL MIN.DE ECONOMIA Y FINANZAS PUBLICAS.(HRE-TSO-6435), PAGO BTS EXTRABURSATIL  VENCIMIENTO 29 DE NOVIEMBRE DE 2018 D.S. N° 1121 DE 11 DE ENERO DE 2012. DEBITO DE LA LIBRETA N° 00099021001 TGN-RECURSOS ORDINARIOS MN.</t>
  </si>
  <si>
    <t>'TRANSFERENCIA DE FONDOS||S/G. NOTA CITE MEFP/VTCP/DGCP/UF-693/2018 DE LA FECHA, DEL MIN.DE ECONOMIA Y FINANZAS PUBLICAS(HRE-TSO-2018-6434), RECURSOS FIDEICOMISO "ACCESOS SEGUROS PARA VIVIR BIEN", CONSTITUIDO POR EL FONDO NACIONAL DE DESARROLLO REGIONAL. DEBITO DE LA LIBRETA N° 00099021001, REPOSICION UTILES DE ESCRITORIO.</t>
  </si>
  <si>
    <t>'TRANSFERENCIA DE FONDOS||S/G. NOTA CITE MEFP/VTCP/DGCP/UF-693/2018 DE LA FECHA, DEL MIN.DE ECONOMIA Y FINANZAS PUBLICAS(HRE-TSO-2018-6434), RECURSOS FIDEICOMISO "ACCESOS SEGUROS PARA VIVIR BIEN", CONSTITUIDO POR EL FONDO NACIONAL DE DESARROLLO REGIONAL. DEBITO DE LA LIBRETA N° 00099021001 TGN-RECURSOS ORDINARIOS MN.</t>
  </si>
  <si>
    <t>||VENTA DE DIVISAS SEGUN NOTA DGCP-05-016 D.D.E. OF NO.1091/2005 MIN.DE ECONOMIA, PAGO CUSTODIO DE VALORES REF:FACTURA 964369 LIB.00099021001 TGN RECURSOS ORDINARIOS</t>
  </si>
  <si>
    <t>||VENTA DE DIVISAS SEGUN NOTA DGCP-05-016 D.D.E. OF NO.1091/2005 MIN.DE ECONOMIA, PAGO CUSTODIO DE VALORES REF:FACTURA 964369 CGO.LIB.00099021001 TGN RECURSOS ORDINARIOS COMIS.0,10% S/USD 83,74 SWIFT BS220.-UT.BS50.-</t>
  </si>
  <si>
    <t>||REGULARIZACIÓN DE NUESTRA OPERACIÓN NRO. 0939056 DE F. 20/11/18 DE ACUERDO A MENSAJES SWIFT NROS. 16862 (20/11/18), 16771 (16/11/18) Y 16304 (13/11/18). DEBITO DE LA LIBRETA 00119012001 ADSIB, REPOSICION UTILES DE ESCRITORIO.</t>
  </si>
  <si>
    <t>||TRANSFERENCIA DE FONDOS S/G. MENSAJE SWIFT NRO. 17254 DE LA FECHA Y REPORTE DE ACTIVIDAD DE CUENTA DEL BANK OF AMERICA. DEBITO DE LA LIBRETA 00119012001 ADSIB, REPOSICION UTILES DE ESCRITORIO.</t>
  </si>
  <si>
    <t>||TRANSFERENCIA DE FONDOS S/G. NOTA CITE: MEFP/VTCP/DGCP/UF-696/2018 DE LA FECHA, DEL MIN.DE ECONOMIA Y FINANZAS PUBLICAS.(HRE-TSO-6440), DEBITO AUTOMATICO A LA BOLIVIANA DE AVIACION-BOA EN FAVOR DEL FIDEICOMISO FINPRO. DEBITO DE LA LIBRETA N° 00578012002 BOA-BOLIVIANA DE AVIACION-INGRESOS.</t>
  </si>
  <si>
    <t>'COBRO DE'||UTILES DE ESCRITORIO S/G. NOTA CITE: MEFP/VTCP/DGCP/UF-696/2018 DE LA FECHA, DEL MIN.DE ECONOMIA Y FINANZAS PUBLICAS.(HRE-TSO-6440), DEBITO AUTOMATICO A LA BOLIVIANA DE AVIACION-BOA EN FAVOR DEL FIDEICOMISO FINPRO. DEBITO LIBRETA N°00578012002 BOA-BOLIVIANA DE AVIACION ING.(COMPLEMENT.COMPROB.0940061 DE LA FECHA)</t>
  </si>
  <si>
    <t>00599032003 DEPOSITO DE EFECTIVO, DEPOSITANTE: OSCAR FERNANDEZ MENESES, CONCEPTO: DEVOLUCION DE RECURSOS PREV. 619DA3, CUENTA DE DEPOSITO: CUENTA UNICA DEL TESORO</t>
  </si>
  <si>
    <t>00251012001 DEPOSITO DE EFECTIVO, DEPOSITANTE: MAX REYNALDO MUÑOZ MORENO, CONCEPTO: DEVOLUCION POR MEDIO DIA DE VIATICO, CUENTA DE DEPOSITO: CUENTA UNICA DEL TESORO</t>
  </si>
  <si>
    <t>00212082001 DEPOSITO DE EFECTIVO, DEPOSITANTE: HAFID HILARION QUISPE CALLEJAS, CONCEPTO: DEVOLUCION DE GASTOS OPERATIVOS C31 N 1117, CUENTA DE DEPOSITO: CUENTA UNICA DEL TESORO</t>
  </si>
  <si>
    <t>00212012001 DEPOSITO DE EFECTIVO, DEPOSITANTE: INRA, CONCEPTO: DEVOLUCION A C-31 # 2246/2018, CUENTA DE DEPOSITO: CUENTA UNICA DEL TESORO</t>
  </si>
  <si>
    <t>00099021001 DEPOSITO DE EFECTIVO, DEPOSITANTE: APS, CONCEPTO: DEVOLUCION DE PAGO EN DEMASIA ENTEL, CUENTA DE DEPOSITO: CUENTA UNICA DEL TESORO</t>
  </si>
  <si>
    <t>00099021001 DEPOSITO DE EFECTIVO, DEPOSITANTE: PAULA ESTEFANE VASQUEZ BAUER, CONCEPTO: DEVOLUCION POR CONCEPTO USO DE TELEFONIA MOVIL GESTION 2016, CUENTA DE DEPOSITO: CUENTA UNICA DEL TESORO</t>
  </si>
  <si>
    <t>00099021001 DEPOSITO DE EFECTIVO, DEPOSITANTE: VICEPRESIDENCIA DEL ESTADO G. DAMIAN HIDALGO A., CONCEPTO: POR CONCEPTO DE FOTOCOPIAS Y ANILLADO, CUENTA DE DEPOSITO: CUENTA UNICA DEL TESORO</t>
  </si>
  <si>
    <t>00599032003 DEPOSITO DE EFECTIVO, DEPOSITANTE: SANDRA CARI CHAVEZ, CONCEPTO: DEVOLUCION DE SALDO DE FONDOS EN AVANCE, CUENTA DE DEPOSITO: CUENTA UNICA DEL TESORO</t>
  </si>
  <si>
    <t>00099021001 DEPOSITO DE EFECTIVO, DEPOSITANTE: CHRISTIAN EDUARDO CUTIPA HERRERA, CONCEPTO: POR CONCEPTO DE FOTOCOPIA Y ANILLADO, CUENTA DE DEPOSITO: CUENTA UNICA DEL TESORO</t>
  </si>
  <si>
    <t>00099021001 DEPOSITO DE EFECTIVO, DEPOSITANTE: MINISTERIO PUBLICO, CONCEPTO: DEVOLUCION DEL PAGO DE MORA SERVICIOS BASICOS POR LA EMPRESA COTEMO MES SEPTIEMBRE, CUENTA DE DEPOSITO: CUENTA UNICA DEL TESORO</t>
  </si>
  <si>
    <t>00046024204 DEPOSITO DE EFECTIVO, DEPOSITANTE: HENRY ROBERTO PEREZ, CONCEPTO: SALDO NO EJECUTADO DEL PREVENTIVO Nº 6178, CUENTA DE DEPOSITO: CUENTA UNICA DEL TESORO</t>
  </si>
  <si>
    <t>00046024204 DEPOSITO DE EFECTIVO, DEPOSITANTE: CINTHYA ELIANA VERA CALLISAYA, CONCEPTO: SALDO NO EJECUTADO DEL PREVENTIVO Nº 6550, CUENTA DE DEPOSITO: CUENTA UNICA DEL TESORO</t>
  </si>
  <si>
    <t>00593012001 DEPOSITO DE EFECTIVO, DEPOSITANTE: EMPRESA ESTATAL YACANA, CONCEPTO: DEVOLUCION UN DIA DE VIATICO N° PREVENTIVO 583, CUENTA DE DEPOSITO: CUENTA UNICA DEL TESORO</t>
  </si>
  <si>
    <t>00099021001 DEPOSITO DE EFECTIVO, DEPOSITANTE: ALVARO FERNANDO DURAN LEON, CONCEPTO: DEVOLUCION DE SALDO NO EJECUTADO FONDO EN AVANCE, CUENTA DE DEPOSITO: CUENTA UNICA DEL TESORO</t>
  </si>
  <si>
    <t>00572012001 DEPOSITO DE EFECTIVO, DEPOSITANTE: 11 FUNCIONARIOS PUBLICOS DE EMAPA, CONCEPTO: DEVOLUCION DE RECURSOS DE CAPACITAC. FINANCIADOS POR EMAPA SEGUN REGLAMENTO INTERNO DE CAPACITACIONE, CUENTA DE DEPOSITO: CUENTA UNICA DEL TESORO</t>
  </si>
  <si>
    <t>00206012001 DEPOSITO DE EFECTIVO, DEPOSITANTE: INE, CONCEPTO: DEP. POR VENTA, LA PAZ, FECHA 28/11/2018, CUENTA DE DEPOSITO: CUENTA UNICA DEL TESORO</t>
  </si>
  <si>
    <t>00016011101 DEPOSITO DE EFECTIVO, DEPOSITANTE: MIN. DE EDUCACION-JAIME JALDIN ZARATE, CONCEPTO: SALDO PASAJES, CUENTA DE DEPOSITO: CUENTA UNICA DEL TESORO</t>
  </si>
  <si>
    <t>00070011102 DEPOSITO DE EFECTIVO, DEPOSITANTE: MIGUEL ANGEL ALBARRACIN PAREDES, CONCEPTO: DEVOLUCION DE VIATICOS POR VIAJE (CANCELACION DE VIAJE), CUENTA DE DEPOSITO: CUENTA UNICA DEL TESORO</t>
  </si>
  <si>
    <t>00099021001 DEPOSITO DE EFECTIVO, DEPOSITANTE: TRIBUNAL CONSTITUCIONAL, CONCEPTO: REVERSION DE REFRIGERIOS NO COBRADOS DEL 21/09/2018 AL 19/10/2018 PREVENTIVO 1142, CUENTA DE DEPOSITO: CUENTA UNICA DEL TESORO</t>
  </si>
  <si>
    <t>00046104203 DEPOSITO DE EFECTIVO, DEPOSITANTE: WILLIAN VICENTE LEAÑO HERRERA, CONCEPTO: REVERSION, CUENTA DE DEPOSITO: CUENTA UNICA DEL TESORO</t>
  </si>
  <si>
    <t>00593012001 DEPOSITO DE EFECTIVO, DEPOSITANTE: EMPRESA ESTATAL YACANA, CONCEPTO: DEVOLUCION 1 DIA DE VIATICO CORRESPONDIENTE AL PTVO 582, CUENTA DE DEPOSITO: CUENTA UNICA DEL TESORO</t>
  </si>
  <si>
    <t>00099021001 DEP.DE CHEQ.AJENOS,RET.DE CAM.,CONCEPTO: AGETIC -DEVOL INCAPACIDAD TEMP SEPTIEMBRE/2018,DEP.: CAJA PETROLERA DE SALUD , PROCEDENCIA: BANCO UNION S.A., CHEQUE: 14368, FECHA DE EMISION:29/11/2018</t>
  </si>
  <si>
    <t>00099021001 DEP.DE CHEQ.AJENOS,RET.DE CAM.,CONCEPTO: AUTORIDAD FISC. CONTROL  EMPRESAS -DEVOL INCAPACIDAD TEMP AGOSTO/2018,DEP.: CAJA PETROLERA DE SALUD , PROCEDENCIA: BANCO UNION S.A., CHEQUE: 14393, FECHA DE EMISION:29/11/2018</t>
  </si>
  <si>
    <t>00046171101 DEP.DE CHEQ.AJENOS,RET.DE CAM.,CONCEPTO: AGEMED - DEVOL INCAPACIDAD TEMP AGOSTO/2018,DEP.: CAJA PETROLERA DE SALUD , PROCEDENCIA: BANCO UNION S.A., CHEQUE: 14392, FECHA DE EMISION:29/11/2018</t>
  </si>
  <si>
    <t>00597012001 DEP.DE CHEQ.AJENOS,RET.DE CAM.,CONCEPTO: YLB  DEVOL INCAPACIDAD TEMP SEPTIEMBRE/2018,DEP.: CAJA PETROLERA DE SALUD , PROCEDENCIA: BANCO UNION S.A., CHEQUE: 14380, FECHA DE EMISION:29/11/2018</t>
  </si>
  <si>
    <t>00099021001 DEP.DE CHEQ.AJENOS,RET.DE CAM.,CONCEPTO: AUT IMPUGNACION  TRIBUTARIA -DEVOL INCAPACIDAD TEMP SEPTIEMBRE/2018,DEP.: CAJA PETROLERA DE SALUD , PROCEDENCIA: BANCO UNION S.A., CHEQUE: 14366, FECHA DE EMISION:29/11/2018</t>
  </si>
  <si>
    <t>00046171101 DEP.DE CHEQ.AJENOS,RET.DE CAM.,CONCEPTO: AGEMED DEVOL INCAPACIDAD TEMP SEPTIEMBRE/2018,DEP.: CAJA PETROLERA DE SALUD , PROCEDENCIA: BANCO UNION S.A., CHEQUE: 14367, FECHA DE EMISION:29/11/2018</t>
  </si>
  <si>
    <t>00099021001 DEP.DE CHEQ.AJENOS,RET.DE CAM.,CONCEPTO: DEV. DE RECURSOS POR RET. IMPOSITIVA (RC-IVA) 13% DE VIATICOS GESTION 2012 (JULIO SALAZAR),DEP.: CAMARA DE SENADORES , PROCEDENCIA: BANCO UNION S.A., CHEQUE: 7165, FECHA DE EMISION:29/11/2018</t>
  </si>
  <si>
    <t>00234012001 DEP.DE CHEQ.AJENOS,RET.DE CAM.,CONCEPTO: RECUPERACION DE DAÑO ECONOMICO DEL PROC. COACTIVO FISCAL CON NC°33/98 SERGEOMIN/DANIEL HOWARD Y OTRO,DEP.: JHONNY COLQUE ARENAS-SERGEOMIN</t>
  </si>
  <si>
    <t>00283012003 DEP.DE CHEQ.AJENOS,RET.DE CAM.,CONCEPTO: RECURSO REMATES ECOLOGICOS 2018,DEP.: ADUANA NACIONAL , PROCEDENCIA: BANCO UNION S.A., CHEQUE: 83, FECHA DE EMISION:28/11/2018</t>
  </si>
  <si>
    <t>00099021001 DEP.DE CHEQ.AJENOS,RET.DE CAM.,CONCEPTO: REVERSION ANTICIPADA POR ERROR EN ASIGNACION DE ITEM A CALDERON PAREDES CARLOS,DEP.: ORGANO JUDICIAL-DAF NACIONAL , PROCEDENCIA: BANCO UNION S.A., CHEQUE: 2730, FECHA DE EMISION:27/11/2018</t>
  </si>
  <si>
    <t>00099021001 DEP.DE CHEQ.AJENOS,RET.DE CAM.,CONCEPTO: DEVOLUCION POR PAGO EN EXCESO A SABINA ANDRADE CORRESPONDIENTE A JUNIO 2018,DEP.: ORGANO JUDICIAL-DAF NACIONAL , PROCEDENCIA: BANCO UNION S.A., CHEQUE: 2728, FECHA DE EMISION:26/11/2018</t>
  </si>
  <si>
    <t>00660012006 DEP.DE CHEQ.AJENOS,RET.DE CAM.,CONCEPTO: DEVOLUCION POR EXCEDENTE DE LLAMADAS LIC ORLANDO MOLLO CORRESP DICIEMBRE 2017,DEP.: ORGANO JUDICIAL-DISTRITO CHUQUISACA , PROCEDENCIA: BANCO UNION S.A., CHEQUE: 1429, FECHA DE EMISION:26/11/2018</t>
  </si>
  <si>
    <t>00660062001 DEP.DE CHEQ.AJENOS,RET.DE CAM.,CONCEPTO: DEVOLUCION POR EXCEDENTES DE LLAMADAS CORRESPONDIENTES A MAYO 2018 LIC CARLOS MAYAN,DEP.: ORGANO JUDICIAL-DISTRITO CHUQUISACA , PROCEDENCIA: BANCO UNION S.A., CHEQUE: 1428, FECHA DE EMISION:26/11/2018</t>
  </si>
  <si>
    <t>00253014112 DEP.DE CHEQ.AJENOS,RET.DE CAM.,CONCEPTO: TRANSFERENCIA A LA CUT -GAM CHALLAPATA PARA GASTOS ADMINISTRATIVOS ESTUDIO  ALCANTARILLADO QAQACHACA,DEP.: GAM - CHALLAPATA , PROCEDENCIA: BANCO UNION S.A., CHEQUE: 1282, FECHA DE EMISION:29/11/2018</t>
  </si>
  <si>
    <t>00253014103 DEP.DE CHEQ.AJENOS,RET.DE CAM.,CONCEPTO: TRANSFERENCIA A LA CUT - GAM CHALLAPATA ESTUDIO CONST SISTEMA DE ALCANTARILLADO SANITARIO QAQACHACA,DEP.: GAM - CHALLAPATA , PROCEDENCIA: BANCO UNION S.A., CHEQUE: 1281, FECHA DE EMISION:29/11/2018</t>
  </si>
  <si>
    <t>00287102012 DEP.DE CHEQ.AJENOS,RET.DE CAM.,CONCEPTO: PAGO DE FACTURA SUPERVISION PAQUETE DE TINGLADOS N° 66,DEP.: FPS OF. CENTRAL/SUP , PROCEDENCIA: BANCO UNION S.A., CHEQUE: 921, FECHA DE EMISION:28/11/2018</t>
  </si>
  <si>
    <t>00287102012 DEP.DE CHEQ.AJENOS,RET.DE CAM.,CONCEPTO: SUPERVISION DE LA UNIDAD EDUCATIVA JUAN JOSE TORREZ POR DEVOLUCION DE RETENCION,DEP.: FPS OF. CENTRAL/SUP , PROCEDENCIA: BANCO UNION S.A., CHEQUE: 908, FECHA DE EMISION:26/11/2018</t>
  </si>
  <si>
    <t>00287102013 DEP.DE CHEQ.AJENOS,RET.DE CAM.,CONCEPTO: PAGO DE FACTURAS SUPERVISION FDI DPTAL ORURO GAM N° 109,130,286,491,458,489,459,460,492,686,292,488,,DEP.: FPS OF. CENTRAL/FDI , PROCEDENCIA: BANCO UNION S.A., CHEQUE: 912, FECHA DE EMISION:26/11/2018</t>
  </si>
  <si>
    <t>00287102013 DEP.DE CHEQ.AJENOS,RET.DE CAM.,CONCEPTO: SUPERVISION FDI DPTAL TARIJA GAMS: EL PUENTE 609,YUNCHARA 587,MOLINA AVILA 588, SAN LORENZO 644,713,DEP.: FPS OF. CENTRAL/FDI , PROCEDENCIA: BANCO UNION S.A., CHEQUE: 913, FECHA DE EMISION:27/11/2018</t>
  </si>
  <si>
    <t>00287102013 DEP.DE CHEQ.AJENOS,RET.DE CAM.,CONCEPTO: SUPERVISION FDI DPTAL POTOSI GAMS: 284,252,238,245,249,248,316,315,380,379,387,389,281,403,408,409,,DEP.: FPS OF. CENTRAL/FDI , PROCEDENCIA: BANCO UNION S.A., CHEQUE: 914, FECHA DE EMISION:27/11/2018</t>
  </si>
  <si>
    <t>00099021001 DEP.DE CHEQ.AJENOS,RET.DE CAM.,CONCEPTO: DEVOLUCION DE SALDOS NO EJECUTADOS,DEP.: PROGRAMA NACIONAL DE POSTALFABETIZACION , PROCEDENCIA: BANCO UNION S.A., CHEQUE: 5655, FECHA DE EMISION:29/11/2018</t>
  </si>
  <si>
    <t>00287102013 DEP.DE CHEQ.AJENOS,RET.DE CAM.,CONCEPTO: ANTICIPO DE SUPERVISION FDI DPTAL LA PAZ GAMS: LURIBAY COPACABANA,SAPAHAQUI,CHUMA,QUIME,YACO,DEP.: FPS OF. CENTRAL/FDI , PROCEDENCIA: BANCO UNION S.A., CHEQUE: 915, FECHA DE EMISION:27/11/2018</t>
  </si>
  <si>
    <t>00287102012 DEP.DE CHEQ.AJENOS,RET.DE CAM.,CONCEPTO: SUPERVISION UNIDAD EDUCATIVA CARANAVI N° FACTURA: 208,209,210,211,DEP.: FPS OF. CENTRAL/SUP , PROCEDENCIA: BANCO UNION S.A., CHEQUE: 907, FECHA DE EMISION:26/11/2018</t>
  </si>
  <si>
    <t>00099021001 DEP.DE CHEQ.AJENOS,RET.DE CAM.,CONCEPTO: MIN COMUNICACION -DEVOL INCAPACIDAD TEMP SEPTIEMBRE/2018,DEP.: CAJA PETROLERA DE SALUD , PROCEDENCIA: BANCO UNION S.A., CHEQUE: 14359, FECHA DE EMISION:29/11/2018</t>
  </si>
  <si>
    <t>00155012001 DEP.DE CHEQ.AJENOS,RET.DE CAM.,CONCEPTO: DIR NO PLU -DEVOL INCAPACIDAD TEMP SEPTIEMBRE/2018,DEP.: CAJA PETROLERA DE SALUD , PROCEDENCIA: BANCO UNION S.A., CHEQUE: 14379, FECHA DE EMISION:29/11/2018</t>
  </si>
  <si>
    <t>00287102013 DEP.DE CHEQ.AJENOS,RET.DE CAM.,CONCEPTO: SUPERVISION FDI DPTAL SCZ GAMS: 546,536,540,594,593. DEV. 441,542,543,544,355,356,357,359,358,695,,DEP.: FPS OF. CENTRAL/FDI , PROCEDENCIA: BANCO UNION S.A., CHEQUE: 911, FECHA DE EMISION:26/11/2018</t>
  </si>
  <si>
    <t>00373024101 DEP.DE CHEQ.AJENOS,RET.DE CAM.,CONCEPTO: FDI -DEVOL INCAPACIDAD TEMP SEPTIEMBRE/2018,DEP.: CAJA PETROLERA DE SALUD , PROCEDENCIA: BANCO UNION S.A., CHEQUE: 14378, FECHA DE EMISION:29/11/2018</t>
  </si>
  <si>
    <t>00099021001 DEP.DE CHEQ.AJENOS,RET.DE CAM.,CONCEPTO: HC DIPUTADOS DEVOL INCAPACIDAD TEMP SEPTIEMBRE/2018,DEP.: CAJA PETROLERA DE SALUD , PROCEDENCIA: BANCO UNION S.A., CHEQUE: 14365, FECHA DE EMISION:29/11/2018</t>
  </si>
  <si>
    <t>00660072001 DEP.DE CHEQ.AJENOS,RET.DE CAM.,CONCEPTO: DEV DE VIAT VIAJE A P. ACOSTA, P. CARABUCO ACHACACHI SORATA PUCARANI 13Y14/09/18 NOGALES Y CORONEL,DEP.: ORGANO JUDICIAL , PROCEDENCIA: BANCO UNION S.A., CHEQUE: 2197, FECHA DE EMISION:27/11/2018</t>
  </si>
  <si>
    <t>00587012011 DEP.DE CHEQ.AJENOS,RET.DE CAM.,CONCEPTO: DEVOLUCION DE FONDOS,DEP.: FRANCISCO MORAL , PROCEDENCIA: BANCO UNION S.A., CHEQUE: 1286, FECHA DE EMISION:27/11/2018</t>
  </si>
  <si>
    <t>00041011101 DEP.DE CHEQ.AJENOS,RET.DE CAM.,CONCEPTO: DEP EFECTUADO POR CONCEPTO DE PROCESOS COACTIVOS,DEP.: MDPYEP , PROCEDENCIA: BANCO UNION S.A., CHEQUE: 2503, FECHA DE EMISION:23/11/2018</t>
  </si>
  <si>
    <t>00587012001 DEP.DE CHEQ.AJENOS,RET.DE CAM.,CONCEPTO: DEVOLUCION DE FONDOS,DEP.: ROGER MANCERA , PROCEDENCIA: BANCO UNION S.A., CHEQUE: 1291, FECHA DE EMISION:27/11/2018</t>
  </si>
  <si>
    <t>00660072001 DEP.DE CHEQ.AJENOS,RET.DE CAM.,CONCEPTO: DEVOLUCION DE VIATICOS A LOC DE COPACABANA,GUAQUI,TIHUANACO Y LAJA EL 27/08/18 SRA. DIMENA VASQUEZ,DEP.: ORGANO JUDICIAL , PROCEDENCIA: BANCO UNION S.A., CHEQUE: 2195, FECHA DE EMISION:27/11/2018</t>
  </si>
  <si>
    <t>00587012001 DEP.DE CHEQ.AJENOS,RET.DE CAM.,CONCEPTO: DEVOLUCION DE FONDOS,DEP.: ROGER MANCERA , PROCEDENCIA: BANCO UNION S.A., CHEQUE: 1290, FECHA DE EMISION:27/11/2018</t>
  </si>
  <si>
    <t>00660072001 DEP.DE CHEQ.AJENOS,RET.DE CAM.,CONCEPTO: DEVOLUCION DE VIATICOS VIAJE A LA CIUDAD DE SUCRE  DIAS 15 AL18/10/2018 LIC ARIEL RAMOS Y BELEN RUIZ,DEP.: ORGANO JUDICIAL , PROCEDENCIA: BANCO UNION S.A., CHEQUE: 2196, FECHA DE EMISION:27/11/2018</t>
  </si>
  <si>
    <t>00587012001 DEP.DE CHEQ.AJENOS,RET.DE CAM.,CONCEPTO: DEVOLUCION DE FONDOS,DEP.: ROGER MANCERA , PROCEDENCIA: BANCO UNION S.A., CHEQUE: 1293, FECHA DE EMISION:27/11/2018</t>
  </si>
  <si>
    <t>00660072001 DEP.DE CHEQ.AJENOS,RET.DE CAM.,CONCEPTO: DEVOLUCION DE VIATICOS VIAJE A LOCALIDAD DE SAN ANDRES DE MACHACA Y VIACHA EL 31-08 ING JAIMES,DEP.: ORGANO JUDICIAL , PROCEDENCIA: BANCO UNION S.A., CHEQUE: 2194, FECHA DE EMISION:27/11/2018</t>
  </si>
  <si>
    <t>00587012001 DEP.DE CHEQ.AJENOS,RET.DE CAM.,CONCEPTO: DEVOLUCION DE FONDOS,DEP.: ROGER MANCERA , PROCEDENCIA: BANCO UNION S.A., CHEQUE: 1294, FECHA DE EMISION:27/11/2018</t>
  </si>
  <si>
    <t>00660072001 DEP.DE CHEQ.AJENOS,RET.DE CAM.,CONCEPTO: DEVOLUCION VIATICOS A LOCALIDA DE INQUISIVI Y QUIME EL 13/08/2018 ING JAIMES,DEP.: ORGANO JUDICIAL , PROCEDENCIA: BANCO UNION S.A., CHEQUE: 2193, FECHA DE EMISION:27/11/2018</t>
  </si>
  <si>
    <t>00578012002 DEP.DE CHEQ.AJENOS,RET.DE CAM.,CONCEPTO: REVERSION,DEP.: BOLIVIANA DE AVIACION , PROCEDENCIA: BANCO UNION S.A., CHEQUE: 5596, FECHA DE EMISION:28/11/2018</t>
  </si>
  <si>
    <t>00046024204 DEP.DE CHEQ.AJENOS,RET.DE CAM.,CONCEPTO: REVERSION DE FONDOS,DEP.: MINISTERIO DE SALUD , PROCEDENCIA: BANCO UNION S.A., CHEQUE: 1883, FECHA DE EMISION:28/11/2018</t>
  </si>
  <si>
    <t>00099021001 DEP.DE CHEQ.AJENOS,RET.DE CAM.,CONCEPTO: DEVOLUCION COTIZACION EXCESO,DEP.: FUTURO DE BOLIVIA SA AFP , PROCEDENCIA: BANCO DE CREDITO DE BOLIVIA S.A., CHEQUE: 56473, FECHA DE EMISION:27/11/2018</t>
  </si>
  <si>
    <t>00099021001 DEP.DE CHEQ.AJENOS,RET.DE CAM.,CONCEPTO: DEVOLUCION COTIZACION EXCESO,DEP.: FUTURO DE BOLIVIA SA AFP , PROCEDENCIA: BANCO DE CREDITO DE BOLIVIA S.A., CHEQUE: 56471, FECHA DE EMISION:27/11/2018</t>
  </si>
  <si>
    <t>00099021001 DEP.DE CHEQ.AJENOS,RET.DE CAM.,CONCEPTO: DEVOLUCION VIATICOS RETENCIONES,DEP.: JHONY MOSCOSO VILLAVICENCIO , PROCEDENCIA: BANCO UNION S.A., CHEQUE: 9783, FECHA DE EMISION:28/11/2018</t>
  </si>
  <si>
    <t>00099021001 DEP.DE CHEQ.AJENOS,RET.DE CAM.,CONCEPTO: REEMBOLSO DE SUBSIDIO POR INCAPACIDAD TEMPORAL CORRESPONDIENTE A SEPTIEMBRE/18,DEP.: CAJA BANCARIA ESTATAL , PROCEDENCIA: BANCO UNION S.A., CHEQUE: 29545, FECHA DE EMISION:15/11/2018</t>
  </si>
  <si>
    <t>00035011105 DEP.DE CHEQ.AJENOS,RET.DE CAM.,CONCEPTO: REEMBOLSO DE SUBSIDIO POR INCAPACIDAD TEMPORAL CORRESPONDIENTE A SEPTIEMBRE/18 CAS,DEP.: CAJA BANCARIA ESTATAL , PROCEDENCIA: BANCO UNION S.A., CHEQUE: 29546, FECHA DE EMISION:15/11/2018</t>
  </si>
  <si>
    <t>00587012011 DEP.DE CHEQ.AJENOS,RET.DE CAM.,CONCEPTO: DEVOLUCION DE FONDOS,DEP.: FRANCISCO MORAL , PROCEDENCIA: BANCO UNION S.A., CHEQUE: 1289, FECHA DE EMISION:27/11/2018</t>
  </si>
  <si>
    <t>00660072001 DEP.DE CHEQ.AJENOS,RET.DE CAM.,CONCEPTO: DEV VIAT VIAJE A SUCRE D/ 24-26/10/18 DRES. FRANKLIN SIÑANI EDDY GARCIA ALFREDO JAIMES MARCO VELARDE,DEP.: ORGANO JUDICIAL , PROCEDENCIA: BANCO UNION S.A., CHEQUE: 2198, FECHA DE EMISION:27/11/2018</t>
  </si>
  <si>
    <t>00587012011 DEP.DE CHEQ.AJENOS,RET.DE CAM.,CONCEPTO: DEVOLUCION DE FONDOS,DEP.: FRANCISCO MORAL , PROCEDENCIA: BANCO UNION S.A., CHEQUE: 1292, FECHA DE EMISION:27/11/2018</t>
  </si>
  <si>
    <t>00041011101 DEP.DE CHEQ.AJENOS,RET.DE CAM.,CONCEPTO: DEP EFECTUADO POR CONCEPTO DE PROCESOS COACTIVOS,DEP.: MDPYEP , PROCEDENCIA: BANCO UNION S.A., CHEQUE: 2501, FECHA DE EMISION:23/11/2018</t>
  </si>
  <si>
    <t>00292042001 DEP.DE CHEQ.AJENOS,RET.DE CAM.,CONCEPTO: REVERSION POR DEVOLUCION DE SALDOS REGIONAL COCHABAMBA,DEP.: VIAS BOLIVIA - ROSSY URDANIVIA CAMPOS , PROCEDENCIA: BANCO UNION S.A., CHEQUE: 1381, FECHA DE EMISION:21/11/2018</t>
  </si>
  <si>
    <t>00587012006 DEP.DE CHEQ.AJENOS,RET.DE CAM.,CONCEPTO: DEVOLUCION DE FONDOS,DEP.: OSWALDO TEJERINA , PROCEDENCIA: BANCO UNION S.A., CHEQUE: 1285, FECHA DE EMISION:27/11/2018</t>
  </si>
  <si>
    <t>00041011101 DEP.DE CHEQ.AJENOS,RET.DE CAM.,CONCEPTO: DEP EFECTUADO POR CONCEPTO DE PROCESOS COACTIVOS,DEP.: MDPYEP , PROCEDENCIA: BANCO UNION S.A., CHEQUE: 2502, FECHA DE EMISION:23/11/2018</t>
  </si>
  <si>
    <t>00099021001 DEPOSITO DE EFECTIVO, DEPOSITANTE: RUBEN ANGEL MARTINEZ DELBOY, CONCEPTO: REVERSION POR SALDOS NO EJECUTADOS, CUENTA DE DEPOSITO: CUENTA UNICA DEL TESORO</t>
  </si>
  <si>
    <t>00099021001 DEPOSITO DE EFECTIVO, DEPOSITANTE: RUBEN ANGEL MARTINEZ DELBOY, CONCEPTO: REVERSION GASTO NO EJECUTADO, CUENTA DE DEPOSITO: CUENTA UNICA DEL TESORO</t>
  </si>
  <si>
    <t>00099021001 DEPOSITO DE EFECTIVO, DEPOSITANTE: RUBEN ANGEL MARTINEZ DELBOY, CONCEPTO: REVERSION POR SALDO NO EJECUTADO, CUENTA DE DEPOSITO: CUENTA UNICA DEL TESORO</t>
  </si>
  <si>
    <t>00099021001 DEPOSITO DE EFECTIVO, DEPOSITANTE: RUBEN ANGEL MARTINEZ DELBOY, CONCEPTO: REVERSION POR SALDOS NO EJECUTADO, CUENTA DE DEPOSITO: CUENTA UNICA DEL TESORO</t>
  </si>
  <si>
    <t>00041031107 DEPOSITO DE EFECTIVO, DEPOSITANTE: WILLY VLADIMIR LAURA SANIZ, CONCEPTO: DEVOLUCION DE PASAJES LAB. CONDE MORALES ORURO, CUENTA DE DEPOSITO: CUENTA UNICA DEL TESORO</t>
  </si>
  <si>
    <t>00099021001 DEPOSITO DE EFECTIVO, DEPOSITANTE: MANOLO PEDRAZA FLORES (EMME), CONCEPTO: REVERSION DE SERVICIOS BASICOS (AGUA) CORRESPONDIENTE AL MES DE SEPTIEMBRE DE 2018, CUENTA DE DEPOSITO: CUENTA UNICA DEL TESORO</t>
  </si>
  <si>
    <t>00041041102 DEPOSITO DE EFECTIVO, DEPOSITANTE: JUAN CARLOS LAIME ROJAS, CONCEPTO: DEVOLUCION  POR PARTIDA NO UTILIZADA, CUENTA DE DEPOSITO: CUENTA UNICA DEL TESORO</t>
  </si>
  <si>
    <t>00099021001 DEPOSITO DE EFECTIVO, DEPOSITANTE: ESCUELA MILITAR DE EQUITACION DEL EJERCITO, CONCEPTO: REVERSION COMBUSTIBLE NOVIEMBRE / 18  EMEE, SEGUN, CUENTA DE DEPOSITO: CUENTA UNICA DEL TESORO</t>
  </si>
  <si>
    <t>00099021001 DEPOSITO DE EFECTIVO, DEPOSITANTE: SYDNEY EDSON MORALES MEDINA, CONCEPTO: DEVOLUCION CURSO POLITICAS PUBLICAS, CUENTA DE DEPOSITO: CUENTA UNICA DEL TESORO</t>
  </si>
  <si>
    <t>00099021001 DEPOSITO DE EFECTIVO, DEPOSITANTE: WILLIAM PASCUAL PACHECO FORONDA, CONCEPTO: DEVOLUCION DINERO DE GASOLINA NO UTILIZADO, CUENTA DE DEPOSITO: CUENTA UNICA DEL TESORO</t>
  </si>
  <si>
    <t>00030014201 DEPOSITO DE EFECTIVO, DEPOSITANTE: DELIA ARACELI SALINAS VELASQUEZ, CONCEPTO: DEVOLUCION DE FONDOS EN AVANCES, CUENTA DE DEPOSITO: CUENTA UNICA DEL TESORO</t>
  </si>
  <si>
    <t>00070011102 DEPOSITO DE EFECTIVO, DEPOSITANTE: CARLA GARCIA MALDONADO, CONCEPTO: DEVOLUCION DE VIATICOS, CUENTA DE DEPOSITO: CUENTA UNICA DEL TESORO</t>
  </si>
  <si>
    <t>00117012001 DEPOSITO DE EFECTIVO, DEPOSITANTE: MARTIN TELLERIA, CONCEPTO: REVERSION PARCIAL DE VIATICOS C31-2804, CUENTA DE DEPOSITO: CUENTA UNICA DEL TESORO</t>
  </si>
  <si>
    <t>00047297001 DEPOSITO DE EFECTIVO, DEPOSITANTE: ESTHER DELFINA QUISPE MAMANI, CONCEPTO: DEVOLUCION POR RETENCION DE IMPUESTOS IT -IUE DE GASTOS EN ALIMENTACION, CUENTA DE DEPOSITO: CUENTA UNICA DEL TESORO</t>
  </si>
  <si>
    <t>00099021001 DEPOSITO DE EFECTIVO, DEPOSITANTE: MERCEDEZ NOZA MORENO, CONCEPTO: DEVOLUCION DE FONDOS EN AVANCE, CUENTA DE DEPOSITO: CUENTA UNICA DEL TESORO</t>
  </si>
  <si>
    <t>00099021001 DEPOSITO DE EFECTIVO, DEPOSITANTE: POLICIA BOLIVIANA, CONCEPTO: DEVOLUCION DE BONO AL CARGO, CUENTA DE DEPOSITO: CUENTA UNICA DEL TESORO</t>
  </si>
  <si>
    <t>00099021001 DEPOSITO DE EFECTIVO, DEPOSITANTE: SANCHEZ CAVERO WILSON, CONCEPTO: DEVOLUCION PARA EL TRAMITE DE REVERSION DEFINITIVA OCTUBRE/2018 DEL MAESTRO SANCHEZ CAVERO WILSON, CUENTA DE DEPOSITO: CUENTA UNICA DEL TESORO</t>
  </si>
  <si>
    <t>00291012006 DEPOSITO DE EFECTIVO, DEPOSITANTE: ( ABC ) OFICINA CENTRAL, CONCEPTO: DEVOLUCION SALDO DE VIATICOS, CUENTA DE DEPOSITO: CUENTA UNICA DEL TESORO</t>
  </si>
  <si>
    <t>00221012001 DEPOSITO DE EFECTIVO, DEPOSITANTE: SENARECOM, CONCEPTO: DEVOLUCION CREDITO FISCAL PERDIDO FACTS 125629 Y 125800, CUENTA DE DEPOSITO: CUENTA UNICA DEL TESORO</t>
  </si>
  <si>
    <t>00099021001 DEPOSITO DE EFECTIVO, DEPOSITANTE: LUIS ROGER CONDORI POMA, CONCEPTO: DEVOLUCION DE VIATICOS, CUENTA DE DEPOSITO: CUENTA UNICA DEL TESORO</t>
  </si>
  <si>
    <t>00234014201 DEPOSITO DE EFECTIVO, DEPOSITANTE: FREDDY QUISPE, CONCEPTO: DEVOLUCION TASAS  PARTIDA  851, CUENTA DE DEPOSITO: CUENTA UNICA DEL TESORO</t>
  </si>
  <si>
    <t>00212082004 DEPOSITO DE EFECTIVO, DEPOSITANTE: ZULEMA TORREBLANCO RODRIGUEZ, CONCEPTO: VIATICOS-DEVOLUCION, CUENTA DE DEPOSITO: CUENTA UNICA DEL TESORO</t>
  </si>
  <si>
    <t>00212012001 DEPOSITO DE EFECTIVO, DEPOSITANTE: ZULEMA TORREBLANCO RODRIGUEZ, CONCEPTO: EXTRAVIO DEL CREDENCIAL INSTITUCIONAL, CUENTA DE DEPOSITO: CUENTA UNICA DEL TESORO</t>
  </si>
  <si>
    <t>00099021001 DEPOSITO DE EFECTIVO, DEPOSITANTE: CECILIA HUANCA HUALLPA, CONCEPTO: DEVOLUCION MES DE MAYO 2018, CUENTA DE DEPOSITO: CUENTA UNICA DEL TESORO</t>
  </si>
  <si>
    <t>00099021001 DEPOSITO DE EFECTIVO, DEPOSITANTE: MIGUEL ARMANDO ALVAREZ MONASTERIOS, CONCEPTO: REVERSION, CUENTA DE DEPOSITO: CUENTA UNICA DEL TESORO</t>
  </si>
  <si>
    <t>00099021001 DEPOSITO DE EFECTIVO, DEPOSITANTE: CECILIA HUANCA HUALLPA, CONCEPTO: DEVOLUCION MES DE JUNIO 2018, CUENTA DE DEPOSITO: CUENTA UNICA DEL TESORO</t>
  </si>
  <si>
    <t>00099021001 DEPOSITO DE EFECTIVO, DEPOSITANTE: CECILIA HUANCA HUALLPA, CONCEPTO: DEVOLUCION MES DE JULIO 2018, CUENTA DE DEPOSITO: CUENTA UNICA DEL TESORO</t>
  </si>
  <si>
    <t>00099021001 DEPOSITO DE EFECTIVO, DEPOSITANTE: CECILIA HUANCA HUALLPA, CONCEPTO: DEVOLUCION MES DE AGOSTO 2018, CUENTA DE DEPOSITO: CUENTA UNICA DEL TESORO</t>
  </si>
  <si>
    <t>00099021001 DEPOSITO DE EFECTIVO, DEPOSITANTE: CECILIA HUANCA HUALLPA, CONCEPTO: DEVOLUCION MES DE SEPTIEMBRE 2018, CUENTA DE DEPOSITO: CUENTA UNICA DEL TESORO</t>
  </si>
  <si>
    <t>00046024204 DEPOSITO DE EFECTIVO, DEPOSITANTE: SEDES SANTA CRUZ, CONCEPTO: REVERSION DE FONDOS, CUENTA DE DEPOSITO: CUENTA UNICA DEL TESORO</t>
  </si>
  <si>
    <t>00099021001 DEPOSITO DE EFECTIVO, DEPOSITANTE: GLADYS AGUILAR FERNANDEZ, CONCEPTO: DEVOLUCION CATEGORIA BASICA, CUENTA DE DEPOSITO: CUENTA UNICA DEL TESORO</t>
  </si>
  <si>
    <t>00099021001 DEPOSITO DE EFECTIVO, DEPOSITANTE: RADIO BATALLON TOPATER, CONCEPTO: REVERSION POR EL PAGO DEL SERVICIO DE AGUA OCTUBRE/18, CUENTA DE DEPOSITO: CUENTA UNICA DEL TESORO</t>
  </si>
  <si>
    <t>00099021001 DEPOSITO DE EFECTIVO, DEPOSITANTE: RADIO BATALLON TOPATER, CONCEPTO: REVERSION POR EL PAGO DEL SERVICIO DE TELEFONIA OCTUBRE/18, CUENTA DE DEPOSITO: CUENTA UNICA DEL TESORO</t>
  </si>
  <si>
    <t>00046024204 DEPOSITO DE EFECTIVO, DEPOSITANTE: MINISTERIO DE SALUD / JAVIER MONTENEGRO VALVERDE, CONCEPTO: RECURSOS NO UTILIZADOS C-31 6237/2018 CBTE: 3402/2018, CUENTA DE DEPOSITO: CUENTA UNICA DEL TESORO</t>
  </si>
  <si>
    <t>00046024204 DEPOSITO DE EFECTIVO, DEPOSITANTE: MINISTERIO DE SALUD / JAVIER MONTENEGRO VALVERDE, CONCEPTO: RECURSOS NO UTILIZADOS C-31 3542/2018 CBTE 2059/2018, CUENTA DE DEPOSITO: CUENTA UNICA DEL TESORO</t>
  </si>
  <si>
    <t>00234014201 DEPOSITO DE EFECTIVO, DEPOSITANTE: SERGEOMIN - FREDDY CABALLOTTY SARAVIA, CONCEPTO: DEVOLUCION A C31 N 1424 PARTIDA N 24120 MANTENIMIENTO DE VEHICULOS, CUENTA DE DEPOSITO: CUENTA UNICA DEL TESORO</t>
  </si>
  <si>
    <t>00234014201 DEPOSITO DE EFECTIVO, DEPOSITANTE: SERGEOMIN - FREDDY CABALLOTTY SARAVIA, CONCEPTO: DEVOLUCION AL C-31 N 1424 PARTIDA N 34110, CUENTA DE DEPOSITO: CUENTA UNICA DEL TESORO</t>
  </si>
  <si>
    <t>00234014202 DEPOSITO DE EFECTIVO, DEPOSITANTE: ANGELA PATRICIA URIARTE ROCA, CONCEPTO: DEVOLUCION AL C-31 N° 1368 PARTIDA N° 257 CAPACITACION DEL PERSONAL, CUENTA DE DEPOSITO: CUENTA UNICA DEL TESORO</t>
  </si>
  <si>
    <t>00099021001 DEPOSITO DE EFECTIVO, DEPOSITANTE: MINISTERIO PUBLICO, CONCEPTO: DEVOLUCION DEL SALDO DE GASTOS DE INVESTIGACION POR EL DR. JUAN JOSE QUISPE ULU, CUENTA DE DEPOSITO: CUENTA UNICA DEL TESORO</t>
  </si>
  <si>
    <t>00046114201 DEPOSITO DE EFECTIVO, DEPOSITANTE: IBLIN FARAH PANOZO PERALTA, CONCEPTO: DEVOLUCION POR FONDOS EN AVANCE REFRIGERIO MUNICIPIO DE APOLO, CUENTA DE DEPOSITO: CUENTA UNICA DEL TESORO</t>
  </si>
  <si>
    <t>00099021001 DEPOSITO DE EFECTIVO, DEPOSITANTE: JOSE LUIS BEGAZO AMPUERO, CONCEPTO: REVERSION COMBUSTIBLE PRV -8193, CUENTA DE DEPOSITO: CUENTA UNICA DEL TESORO</t>
  </si>
  <si>
    <t>00099021001 DEPOSITO DE EFECTIVO, DEPOSITANTE: IBLIN FARAH PANOZO PERALTA, CONCEPTO: DEVOLUCION POR FONDOS EN AVANCE REFRIGERIO LA PAZ, CUENTA DE DEPOSITO: CUENTA UNICA DEL TESORO</t>
  </si>
  <si>
    <t>00099021001 DEPOSITO DE EFECTIVO, DEPOSITANTE: KESHIA NADIR GUTIERREZ GUTIERREZ, CONCEPTO: DEVOLUCION CURSO POLITICAS PUBLICAS, CUENTA DE DEPOSITO: CUENTA UNICA DEL TESORO</t>
  </si>
  <si>
    <t>00099021001 DEPOSITO DE EFECTIVO, DEPOSITANTE: ABEL SANGUEZA ANTEZANA, CONCEPTO: DEVOLUCION CURSO POLITICAS PUBLICAS, CUENTA DE DEPOSITO: CUENTA UNICA DEL TESORO</t>
  </si>
  <si>
    <t>00099021001 DEPOSITO DE EFECTIVO, DEPOSITANTE: NAZARIO INCA GUIZADA, CONCEPTO: DEVOLUCION CURSO POLITICAS PUBLICAS, CUENTA DE DEPOSITO: CUENTA UNICA DEL TESORO</t>
  </si>
  <si>
    <t>00086011102 DEPOSITO DE EFECTIVO, DEPOSITANTE: JEAN FRANCO CATALDI DEHEZA, CONCEPTO: DEVOLUCION DE VIATICO, CUENTA DE DEPOSITO: CUENTA UNICA DEL TESORO</t>
  </si>
  <si>
    <t>TRANSFERENCIA DE FONDOS AL EXTERIOR A SOLICITUD DE BOLIVIANA DE AVIACION SEGUN SOLICITUD 6647 REF: AERFI SVERIGE AB, INVOICE 18RD014227 POR ALQUILER DE AERONAVE PERIODO DEL 14 NOV AL 13 DEC LIB. 00578012002 BOA-BOLIVIANA DE AVIACION-INGRESOS</t>
  </si>
  <si>
    <t>TRANSFERENCIA DE FONDOS AL EXTERIOR A SOLICITUD DE BOLIVIANA DE AVIACION SEGUN SOLICITUD 6646 REF: ATHLONE AVIATION SWEDEN AB, INVOICE AL182020MR POR RESERVAS DE MANTENIMIENTO AERONAVE, PERIODO OCTUBRE 2018 LIB. 00578012002 BOA-BOLIVIANA DE AVIACION-INGRESOS</t>
  </si>
  <si>
    <t>TRANSFERENCIA DE FONDOS AL EXTERIOR A SOLICITUD DE BOLIVIANA DE AVIACION SEGUN SOLICITUD 6648 REF: CORPORATE TRUST LEASE GROUP AP47 (SWEDEN) AB, INVOICE 18RD001650 POR ALQUILER DE AERONAVE PERIODO DEL 09 NOV AL 08 DEC-18 LIB. 00578012002 BOA-BOLIVIANA DE AVIACION-INGRESOS</t>
  </si>
  <si>
    <t>A:00373024105 DESEMBOLSO DE RECURSOS AL FONDO DE DESARROLLO INDÍGENA PARA PROGRAMAS Y/O PROYECTOS DE LOS GOBIERNOS AUTÓNOMOS MUNICIPALES S/G NOTA CITE: FDI/DGE/EXT/N°504/2018 E INFORME MEFP/VTCP/DGPOT/UPCFTGN N° 146/2018. H.R. 6-35572-R.</t>
  </si>
  <si>
    <t>VENTA DE DIVISAS CON TRANSFERENCIA DE FONDOS A SOLICITUD DE MINISTERIO DE EDUCACION SEGUN SOLICITUD 6623 REF: TRASPASO PARA LUCIO RODRIGO ALEJO VARGAS EQUIVALENTES 2.743,29 USD LIB. 00099021001 TGN-RECURSOS ORDINARIOS (3987) POR DIFERENCIAL CAMBIARIO</t>
  </si>
  <si>
    <t>||TRANSFERENCIA DE FONDOS S/G. MENSAJES SWIFT NROS. 17281 Y 17271 DE LA FECHA. (SECTOR PÚBLICO - SERVICIOS). DEBITO DE LA LIBRETA 00119012001 ADSIB, REPOSICION UTILES DE ESCRITORIO.</t>
  </si>
  <si>
    <t>||REGULARIZACIÓN DE NUESTRA OPERACIÓN NRO. 0938713 DE F. 15/11/18 EN ATENCIÓN A NOTA DEL MINISTERIO DE DEFENSA, CITE' DGAA-UF-STCP.N°1520/18 RECIBIDA EN F. 28/11/18 (HRE-TGL-18775). DEBITO DE LA LIBRETA 00020011103 MINISTERIO DE DEFENSA - INGRESOS VARIOS.</t>
  </si>
  <si>
    <t>'TRANSFERENCIA DE FONDOS||S/G. CITE: MEFP/VTCP/DGCP/UODP-1083/2018 DE LA FECHA, DEL MIN.DE ECONOMIA Y FINANZAS PUBLICAS.(HRE-TSO-6455), PAGO BTS EXTRABURSATIL  VENCIMIENTO 30 DE NOVIEMBRE DE 2018 D.S. N° 1121 DE 11 DE ENERO DE 2012. DEBITO DE LA LIBRETA N° 00099021001 TGN-RECURSOS ORDINARIOS MN.</t>
  </si>
  <si>
    <t>'TRANSFERENCIA DE FONDOS||S/G. CITE: MEFP/VTCP/DGCP/UODP-1083/2018 DE LA FECHA, DEL MIN.DE ECONOMIA Y FINANZAS PUBLICAS.(HRE-TSO-6455), PAGO BTS EXTRABURSATIL  VENCIMIENTO 30 DE NOVIEMBRE DE 2018 D.S. N° 1121 DE 11 DE ENERO DE 2012. DEBITO DE LA LIBRETA N° 00099021001, REPOSICION UTILES DE ESCRITORIO.</t>
  </si>
  <si>
    <t>VENTA DE DIVISAS CON TRANSFERENCIA DE FONDOS A SOLICITUD DE MINISTERIO DE EDUCACION SEGUN SOLICITUD 6623 REF: TRASPASO PARA LUCIO RODRIGO ALEJO VARGAS EQUIVALENTES 2.743,29 USD LIB. 00099021001 TGN-RECURSOS ORDINARIOS (3987)</t>
  </si>
  <si>
    <t>NUMERO DE LIBRETA CUT: 00212014306  OPERACIÓN E18 TRANSFERENCIA DEL SISTEMA FINANCIERO POR CUENTA DE TERCEROS A LA CUT TRANSFERENCIA A SOLICITUD DEL MEFP. SEGÃN NOTA CITE: MEFP/VTCP/DGPOT/UAIS-CPI/NÂ°1118003.BUN/18</t>
  </si>
  <si>
    <t>NUMERO DE LIBRETA CUT: 00587012011 OPERACIÓN E18 TRANSFERENCIA DEL SISTEMA FINANCIERO POR CUENTA DE TERCEROS A LA CUT TRANSFERENCIA A SOLICITUD DEL MEFP. SEGÃN NOTA CITE: MEFP/VTCP/DGPOT/UAIS-CPI/NÂ°1118004.BUN/18</t>
  </si>
  <si>
    <t>VENTA DE DIVISAS CON TRANSFERENCIA DE FONDOS A SOLICITUD DE ADMINISTRACION DE SERVICIOS PORTUARIOS BOLIVIA SEGUN SOLICITUD 6658 REF: H.E. 1716-1789 - PAGO DE FACTURAS AL TPA POR SERVICIO DE CONEXION DE CONTENEDORES Y SERVICIO DE FAENAS CORRESPONDIENTE A LA SEGUNDA QUINCENA DE NOVIEMBRE/2018, SEGUN C LIB. 00594012001 ASP-B FONDO DE OPERACIONES</t>
  </si>
  <si>
    <t>VENTA DE DIVISAS CON TRANSFERENCIA DE FONDOS A SOLICITUD DE ADMINISTRACION DE SERVICIOS PORTUARIOS BOLIVIA SEGUN SOLICITUD 6653 REF: H.R. 4471 - PAGO DE FACTURAS A FAPOSA FACILIDAD PORTUARIA S.A.C. POR SERVICIO DE DESESTIBA CARGA FIO EN EL PUERTO DE ILO PERU, SEGUN INFORME ASP-B/DOP-UAP/INF-133/2018 LIB. 00594012001 ASP-B FONDO DE OPERACIONES</t>
  </si>
  <si>
    <t>VENTA DE DIVISAS CON TRANSFERENCIA DE FONDOS A SOLICITUD DE MINISTERIO DE MEDIO AMBIENTE Y AGUA SEGUN SOLICITUD 6661 REF: DEVOLUCION DE SALDOS NO EJECUTADOS DEL PROYECTO MONITOREO GLACIARES INVERSION FONDOS DE MULTIPLES DONANTES INICIATIVA ENERGIA SOSTENIBLE Y CAMBIO CLIMATICO GRT/MC-14114-RG Y DOC. LIB. 00099021001 TGN-RECURSOS ORDINARIOS (3987)</t>
  </si>
  <si>
    <t>TRANSFERENCIA DE FONDOS AL EXTERIOR A SOLICITUD DE BOLIVIANA DE AVIACION SEGUN SOLICITUD 6663 REF: SHELL CIA. ARGENTINA DE PETROLEO SA COMBUSTIBLE JET 21-25 NOV INVOICES 5796-00044806, 44805, 44807 LIB. 00578012002 BOA-BOLIVIANA DE AVIACION-INGRESOS</t>
  </si>
  <si>
    <t>VENTA DE DIVISAS CON TRANSFERENCIA DE FONDOS A SOLICITUD DE ADMINISTRACION DE SERVICIOS PORTUARIOS BOLIVIA SEGUN SOLICITUD 6659 REF: H.R. 4498 - PAGO AL SENOR JOSE LUIS FERNANDEZ CASTILLO POR SERVICIO DE ALQUILERES DE OFICINAS EN LA GALERIA FERCAST SUCESION INDEVISA EN ILO - PERU, CORRESPONDIENTE LIB. 00594012001 ASP-B FONDO DE OPERACIONES</t>
  </si>
  <si>
    <t>VENTA DE DIVISAS CON TRANSFERENCIA DE FONDOS A SOLICITUD DE BOLIVIA TV SEGUN SOLICITUD 6650 REF: INTELSAT: PAGO SERVICIO DE CAPACIDAD SATELITAL OCASIONAL PARA COBERTURA DEL FALLO SOBRE LA DEMANDA MARITIMA DESDE LA CORTE INTERNACIONAL DE JUSTICIA DE LA HAYA. SEGUN INFORME CITE: CONTABILIDAD 836/2018, LIB. 00526012001 BOLIVIA TV - RECAUDACIONES</t>
  </si>
  <si>
    <t>VENTA DE DIVISAS CON TRANSFERENCIA DE FONDOS A SOLICITUD DE BOLIVIA TV SEGUN SOLICITUD 6651 REF: INTELSAT: PAGO SERVICIO SATELITAL BANDA C CORRESPONDIENTE AL MES DE OCTUBRE 2018, SEGUN INFORME CITE: CONTABILIDAD 933/2018, COMUNICACION INTERNA BTV/GT. CITE: 979/2018, INFORME DE CONFORMIDAD BTV/GT. 12 LIB. 00526012001 BOLIVIA TV - RECAUDACIONES</t>
  </si>
  <si>
    <t>VENTA DE DIVISAS CON TRANSFERENCIA DE FONDOS A SOLICITUD DE BOLIVIA TV SEGUN SOLICITUD 6652 REF: INTELSAT: PAGO SERVICIO SATELITAL BANDA KU IS-14 CORRESPONDIENTE AL MES DE OCTUBRE DE 2018. SEGUN INFORME CITE: CONTABILIDAD 934/2018, COMUNICACION INTERNA BTV/GT. CITE: 980/2018, INFORME DE CONFORMIDAD LIB. 00526012001 BOLIVIA TV - RECAUDACIONES</t>
  </si>
  <si>
    <t>TRANSFERENCIA RECIBIDA DEL EXTERIOR SEGÚN MENSAJE SWIFT No. 17277 (REM.EXT.) DE FECHA 29-11-2018 POR DESEMBOLSO DE CAF PRÉSTAMO CFA008832 CARRET.V.GRANADO-LA PALIZADA DESEMBOLSO # 17 LIBRETA N° 00291012002 ABC-RECURSOS PROPIOS REF.: UTILES DE ESCRITORIO</t>
  </si>
  <si>
    <t>NUMERO DE LIBRETA CUT: 00572012010 OPERACIÓN E18 TRANSFERENCIA DEL SISTEMA FINANCIERO POR CUENTA DE TERCEROS A LA CUT PAGO SALDO INDEMINIZACION POR EJECUCION DE LA POLIZA DE FIANZA CORRECTA INVERSION DE ANTICIPO N° CIR-SC0101129624 DEL AFIANZADO SEÑORES SOLUCIONES Y REALIZACION IFEO SRL A SOLCII</t>
  </si>
  <si>
    <t>||REVERSIN DE FONDOS DE SOL.016502-6657 DE LA FECHA , POR ERROR EN REGISTRO DE NUMERO DE NIT. LIBRETA NO.00015028002 MG-PROGRAMA EJERCICIO DE LOS DERECHOS DINAMARCA</t>
  </si>
  <si>
    <t>'COBRO DE'||UTILES DE ESCRITORIO POR EL COMPROBANTE CONTABLE NRO. 0940233 DE LA FECHA, SEGÚN CORREO ELECTRÓNICO DE YPFB DE F. 23/01/2018. DEBITO DE LA LIBRETA 00513022001 YPFB  OPERACIONES.</t>
  </si>
  <si>
    <t>||TRANSFERENCIA FDOS.AL EXT. Y COBRO COMISION TRANSFERENCIA FDOS.AL EXTERIOR 0,10% S/USD4.873,86.-EQUIV.A EUR4.284,32.-,REEMB.GSTS.COMUNICACION BS220.-Y EMISION COMP.CONTABLE BS50.-REF.:PAGO COMISIONES LC I-2018-23 P/C AASANA A/F ITURRI S.A. LIB.00512012001 LPB-AASANA-PACS SONET REF.:PAGO COMISIONES NOTIF.Y CONFIRM.LC I-2018-23</t>
  </si>
  <si>
    <t>||TRANSFERENCIA FDOS.AL EXT. Y COBRO COMISION TRANSFERENCIA FDOS.AL EXTERIOR 0,10% S/USD4.873,86.-EQUIV.A EUR4.284,32.-,REEMB.GSTS.COMUNICACION BS220.-Y EMISION COMP.CONTABLE BS50.-REF.:PAGO COMISIONES LC I-2018-23 P/C AASANA A/F ITURRI S.A. LIB.00512012001 LPB-AASANA-PACS SONET REF.:COMISIONES TRANS.FDOS.AL EXT.LC I-2018-23</t>
  </si>
  <si>
    <t>||REGISTRO COBRO COMISION ENMIENDA LC BS220.-REEMBS.GSTS.COMUNICACION BS220.-Y EMISION COMP.CONTABLE BS50.-,S/G NOTA DGAA-UF-STCP.NO1489/18,23/11/18 Y DGAA-UF-STCP.NO1532/18,28/11/18 REF.:I-2018-28 P/C MIN.DEFENSA A/F FIOCCHI MUNIZIONI SPA. LIB.00020011103 MINISTERIO DE DEFENSA-INGRESOS VARIOS REF.:COMIS.ENMIENDA LC I-2018-28</t>
  </si>
  <si>
    <t>||RESPUESTA A DEBITO DEL BANQUERO SG SWIFT NO.17321 DE LA FECHA REF: COBRO COMISION EUR 10,00 POR TRANSFERENCIA DE EUR 3,600,00 FECHA VALOR 23/11/2018 SG SOL. DE MIN.DE EDUCACION , TRASPASO MARIA SOLEDAD CHINO LIB.00099021001 TGN-RECURSOS ORDINARIOS</t>
  </si>
  <si>
    <t>||RESPUESTA A DEBITO DEL BANQUERO SG SWIFT NO.17321 DE LA FECHA REF: COBRO COMISION EUR 10,00 POR TRANSFERENCIA DE EUR 3,600,00 FECHA VALOR 23/11/2018 SG SOL. DE MIN.DE EDUCACION , TRASPASO MARIA SOLEDAD CHINO CGO.LIB.00099021001 TGN-RECURSOS ORDINARIOS (UTILES DE ESCRITRORIO)</t>
  </si>
  <si>
    <t>||RESPUESTA A DEBITO DEL BANQUERO SEG. SWIFT 17322 DE LA FECHA . REF.: COBRO COMISION POR TRANSF. DE EUR 3.711.- VALOR 23/11/2018 SEG.SOLICITUD DEL MIN. EDUCACION 0016361 - 6602 A FAVOR DE ALDAIR EDSON CONDORI CUEVAS. LIBRETA 00099021001 TGN-RECURSOS ORDINARIOS</t>
  </si>
  <si>
    <t>||RESPUESTA A DEBITO DEL BANQUERO SEG. SWIFT 17322 DE LA FECHA . REF.: COBRO COMISION POR TRANSF. DE EUR 3.711.- VALOR 23/11/2018 SEG.SOLICITUD DEL MIN. EDUCACION 0016361 - 6602 A FAVOR DE ALDAIR EDSON CONDORI CUEVAS. LIBRETA 00099021001 TGN-RECURSOS ORDINARIOS. REF.: UTILES DE ESCRITORIO</t>
  </si>
  <si>
    <t>PROVISION DE FONDOS A SOLICITUD DE YACIMIENTOS PETROLIFEROS FISCALES BOLIVIANOS SEGUN SOLICITUD YPFB-0286-2018 REF: PAGO A YPFB TRANSIERRA SA POR ACUERDO TEMPORAL DE SERV INTERRUMPIBLE TRANS GN OCTUBRE 2018 LIB. 00513012007 YPFB - RECURSOS NACIONALIZACIÓN</t>
  </si>
  <si>
    <t>'TRANSFERENCIA DE FONDOS||S/G. NOTA CITE: MH/VTCP/DGT/UO/OB N°1844/2008 DE F.21-10-2008 DEL MIN.DE HACIENDA S/G. DETALLE ADJUNTO.</t>
  </si>
  <si>
    <t>||REGISTRO COBRO COMISION ENMIENDA LC BS220.-REEMBS.GSTS.COMUNICACION BS220.-Y EMISION COMP.CONTABLE BS50.-,S/G NOTA SEDEM/GG/EV/2018-0232,28/11/18 REF.:I-2017-053 P/C ENVIBOL A/F TIAMA. LIB.00132079201 SEDEM-PLANTA ENVASES DE VIDRIO CHUQ.MUN-ZUDAÑEZ REF.:COMIS.ENM.3 LC I-2017-053</t>
  </si>
  <si>
    <t>00099021001 DEPOSITO DE EFECTIVO, DEPOSITANTE: DECIMA DIVISION, CONCEPTO: REVERSION DE ENERGIA ELECTRICA   DIV - 10, CUENTA DE DEPOSITO: CUENTA UNICA DEL TESORO</t>
  </si>
  <si>
    <t>00016011101 DEPOSITO DE EFECTIVO, DEPOSITANTE: PAULA ALVESTEGUI ROMERO, CONCEPTO: DEVOLUCION CARGO A CUENTA, CUENTA DE DEPOSITO: CUENTA UNICA DEL TESORO</t>
  </si>
  <si>
    <t>00035011105 DEPOSITO DE EFECTIVO, DEPOSITANTE: JORGE FUENTES ENCINAS, CONCEPTO: DEVOLUCION DE FONDOS EN AVANCE ASIGNADOS PARA GASTOS DE NECESIDADES DE LA REGIONAL CAS UNCIA, CUENTA DE DEPOSITO: CUENTA UNICA DEL TESORO</t>
  </si>
  <si>
    <t>00344014601 DEPOSITO DE EFECTIVO, DEPOSITANTE: WIBERG CUTIPA PEREZ, CONCEPTO: DEVOLUCION CARGO A CUENTA, CUENTA DE DEPOSITO: CUENTA UNICA DEL TESORO</t>
  </si>
  <si>
    <t>00035011105 DEPOSITO DE EFECTIVO, DEPOSITANTE: JESSICA PAMELA BALBOA, CONCEPTO: DEVOLUCION DE FONDOS EN AVANCE ASIGNADOS PARA GASTOS DE NECESIDADES DE LA REGIONAL CAS STA CRUZ, CUENTA DE DEPOSITO: CUENTA UNICA DEL TESORO</t>
  </si>
  <si>
    <t>00212082001 DEPOSITO DE EFECTIVO, DEPOSITANTE: JUAN CARLOS QUILALI PARI, CONCEPTO: DEVOLUCION DE GASTOS OPERATIVOS C-31 N°784, CUENTA DE DEPOSITO: CUENTA UNICA DEL TESORO</t>
  </si>
  <si>
    <t>00526012001 DEPOSITO DE EFECTIVO, DEPOSITANTE: JAIME DALENZ GRANDON, CONCEPTO: DEVOLUCION DE VIATICOS, CUENTA DE DEPOSITO: CUENTA UNICA DEL TESORO</t>
  </si>
  <si>
    <t>00099021001 DEPOSITO DE EFECTIVO, DEPOSITANTE: MIN. DE COMUNICACION IRF-MANUEL R. LOMA BALDERRAMA, CONCEPTO: DEVOLUCION DEL 7 % DEL C-31 439 POR MANTENIMIENTO Y REPARACION DE EQUIPOS DE LAS RPN, CUENTA DE DEPOSITO: CUENTA UNICA DEL TESORO</t>
  </si>
  <si>
    <t>00212082001 DEPOSITO DE EFECTIVO, DEPOSITANTE: JUAN CARLOS QUILALI PARI, CONCEPTO: DEVOLUCION DE GASTOS OPERATIVOS C-31 N°1081, CUENTA DE DEPOSITO: CUENTA UNICA DEL TESORO</t>
  </si>
  <si>
    <t>00526012001 DEPOSITO DE EFECTIVO, DEPOSITANTE: LUISA LAURA QUISPE TINTAYA, CONCEPTO: DEVOLUCION DE FONDOS EN AVANCE, CUENTA DE DEPOSITO: CUENTA UNICA DEL TESORO</t>
  </si>
  <si>
    <t>00016011101 DEPOSITO DE EFECTIVO, DEPOSITANTE: MIN DE EDUCACION RUBEN GUTIERREZ CARRILLO, CONCEPTO: DEVOLUCION DE SALDOPOR  ALQUILER EQUIPO Y  SONIDO  AMPLIFICACION, CUENTA DE DEPOSITO: CUENTA UNICA DEL TESORO</t>
  </si>
  <si>
    <t>00016011101 DEPOSITO DE EFECTIVO, DEPOSITANTE: MIN DE EDUCACION - SIRLEY LUPA BERNAL, CONCEPTO: DEVOLUCION DE SALDO ALQUILER DE EQUIPO DE SONIDO Y SERVICIO DE ALIMENTACION, CUENTA DE DEPOSITO: CUENTA UNICA DEL TESORO</t>
  </si>
  <si>
    <t>00046114201 DEPOSITO DE EFECTIVO, DEPOSITANTE: EDWIN TAPIA CHOQUE, CONCEPTO: DEVOLUCION DE RECURSOS NO EJECUTADOS DE C31-2046, CUENTA DE DEPOSITO: CUENTA UNICA DEL TESORO</t>
  </si>
  <si>
    <t>00234014202 DEPOSITO DE EFECTIVO, DEPOSITANTE: MIGUEL ANGEL OTTICH ANGLES, CONCEPTO: DEVOLUCION AL C-31 N° 1462 PARTIDA N° 851 TASAS, CUENTA DE DEPOSITO: CUENTA UNICA DEL TESORO</t>
  </si>
  <si>
    <t>00099021001 DEPOSITO DE EFECTIVO, DEPOSITANTE: EDWIN TAPIA CHOQUE, CONCEPTO: DEVOLUCION DE RECURSOS NO EJECUTADOS DE C31 -2047, CUENTA DE DEPOSITO: CUENTA UNICA DEL TESORO</t>
  </si>
  <si>
    <t>00212014306 DEPOSITO DE EFECTIVO, DEPOSITANTE: EDWIN SANDRO MORALES COLQUE, CONCEPTO: DEVOLUCION AL C31 N° 809/2018 SUELDO OCTUBRE 2018 PLANILLA 1062, CUENTA DE DEPOSITO: CUENTA UNICA DEL TESORO</t>
  </si>
  <si>
    <t>00291012006 DEPOSITO DE EFECTIVO, DEPOSITANTE: GASECOL SRL NIT 23994029, CONCEPTO: PAGO POR DOS GESTIONES DE USO DE DERECHO DE VIA, CUENTA DE DEPOSITO: CUENTA UNICA DEL TESORO</t>
  </si>
  <si>
    <t>00016011101 DEPOSITO DE EFECTIVO, DEPOSITANTE: MIN. DE EDUCACION JAQUELINE DE LA BARRA BARRIENTOS, CONCEPTO: DEVOLUCION DE SALDOS, CUENTA DE DEPOSITO: CUENTA UNICA DEL TESORO</t>
  </si>
  <si>
    <t>00016011101 DEPOSITO DE EFECTIVO, DEPOSITANTE: MINISTERIO DE EDUCACION JOSE LUIS VASQUEZ, CONCEPTO: DEVOLUCION DE SALDOS, CUENTA DE DEPOSITO: CUENTA UNICA DEL TESORO</t>
  </si>
  <si>
    <t>00016011101 DEPOSITO DE EFECTIVO, DEPOSITANTE: MINISTERIO DE EDUCACION HENRY ZAPANA ARUQUIPA, CONCEPTO: DEVOLUCION DE SALDOS, CUENTA DE DEPOSITO: CUENTA UNICA DEL TESORO</t>
  </si>
  <si>
    <t>00016011101 DEPOSITO DE EFECTIVO, DEPOSITANTE: MINISTERIO DE EDUCACION JUAN MAMANI MENDOZA, CONCEPTO: DEVOLUCION DE SALDOS, CUENTA DE DEPOSITO: CUENTA UNICA DEL TESORO</t>
  </si>
  <si>
    <t>00251012001 DEPOSITO DE EFECTIVO, DEPOSITANTE: FREDDY SANTOS MANCILLA, CONCEPTO: DEVOLUCION DE MEDIO DIA DE VIATICO, CUENTA DE DEPOSITO: CUENTA UNICA DEL TESORO</t>
  </si>
  <si>
    <t>00599032003 DEPOSITO DE EFECTIVO, DEPOSITANTE: EMPRESA BOLIVIANA DE ALIMENTOS Y DERIVADOS EBA, CONCEPTO: DESCUENTO PLANILLAS POR CURSO ALTA GERENCIA EDUARDO ACHU Y OSCAR FERNANDEZ, CUENTA DE DEPOSITO: CUENTA UNICA DEL TESORO</t>
  </si>
  <si>
    <t>00041044201 DEPOSITO DE EFECTIVO, DEPOSITANTE: PATRICIA INES HUARAYA CABRERA, CONCEPTO: DEVOLUCION DE FONDOS NO UTILIZADOS, CUENTA DE DEPOSITO: CUENTA UNICA DEL TESORO</t>
  </si>
  <si>
    <t>00099021001 DEPOSITO DE EFECTIVO, DEPOSITANTE: ROSARIO MALDONADO LOPEZ, CONCEPTO: DEVOLUCION DE VIATICOS C-31 2478, CUENTA DE DEPOSITO: CUENTA UNICA DEL TESORO</t>
  </si>
  <si>
    <t>00290024101 DEPOSITO DE EFECTIVO, DEPOSITANTE: PERSONAL COPACABANA, CONCEPTO: DEVOLUCION REFRIGERIOS COPACABANA, CUENTA DE DEPOSITO: CUENTA UNICA DEL TESORO</t>
  </si>
  <si>
    <t>00290024101 DEPOSITO DE EFECTIVO, DEPOSITANTE: PERSONAL COROICO, CONCEPTO: DEVOLUCION REFRIGERIOS COROICO, CUENTA DE DEPOSITO: CUENTA UNICA DEL TESORO</t>
  </si>
  <si>
    <t>00099021001 DEPOSITO DE EFECTIVO, DEPOSITANTE: CANDIDA NATALIA SURUGUAY QUIROGA, CONCEPTO: DEVOLUCION DE FONDOS EN AVANCE, CUENTA DE DEPOSITO: CUENTA UNICA DEL TESORO</t>
  </si>
  <si>
    <t>00290024101 DEPOSITO DE EFECTIVO, DEPOSITANTE: PERSONAL CARANAVI, CONCEPTO: DEVOLUCION REFRIGERIOS CARANAVI, CUENTA DE DEPOSITO: CUENTA UNICA DEL TESORO</t>
  </si>
  <si>
    <t>00099021001 DEPOSITO DE EFECTIVO, DEPOSITANTE: CANDIDA NATALIA SURUGUAY QUIROGA, CONCEPTO: DEVOLUCION DE VIATICOS, CUENTA DE DEPOSITO: CUENTA UNICA DEL TESORO</t>
  </si>
  <si>
    <t>00099021001 DEPOSITO DE EFECTIVO, DEPOSITANTE: JOSE LUIS RUIZ BLAS, CONCEPTO: DEVOLUCION DE VIATICOS, CUENTA DE DEPOSITO: CUENTA UNICA DEL TESORO</t>
  </si>
  <si>
    <t>00660012002 DEPOSITO DE EFECTIVO, DEPOSITANTE: JIMMY IGNACIO TORRICO CHALCO, CONCEPTO: REVERSION DE SUELDOS, CUENTA DE DEPOSITO: CUENTA UNICA DEL TESORO</t>
  </si>
  <si>
    <t>00099021001 DEPOSITO DE EFECTIVO, DEPOSITANTE: HECTOR ARCE ZACONETA, CONCEPTO: DEVOLUCION DE VIATICOS Y GASTOS DE REPRESENTACION, CUENTA DE DEPOSITO: CUENTA UNICA DEL TESORO</t>
  </si>
  <si>
    <t>00212012001 DEPOSITO DE EFECTIVO, DEPOSITANTE: GRACIELA BETZA POMA AGUIRRE, CONCEPTO: EXTRAVIO DEL CREDENCIAL INSTITUCIONAL, CUENTA DE DEPOSITO: CUENTA UNICA DEL TESORO</t>
  </si>
  <si>
    <t>00234014202 DEPOSITO DE EFECTIVO, DEPOSITANTE: MIGUEL ANGEL OTTICH ANGLES, CONCEPTO: DEVOLUCION CURSO DE CAPACITACION 1178LEY, CUENTA DE DEPOSITO: CUENTA UNICA DEL TESORO</t>
  </si>
  <si>
    <t>00591012001 DEPOSITO DE EFECTIVO, DEPOSITANTE: MARCELO ZELAYA CORDERO, CONCEPTO: DEVOLUCION DE VIATICOS A COCHABAMBA, CUENTA DE DEPOSITO: CUENTA UNICA DEL TESORO</t>
  </si>
  <si>
    <t>00099021001 DEPOSITO DE EFECTIVO, DEPOSITANTE: PABLO ROMERO ARIAS, CONCEPTO: DEVOLUCION, CUENTA DE DEPOSITO: CUENTA UNICA DEL TESORO</t>
  </si>
  <si>
    <t>00099021001 DEPOSITO DE EFECTIVO, DEPOSITANTE: EJERCITO DE BOLIVIA, CONCEPTO: SALDO NO EJECUTADO TELEFONIA JULIO EMSE, CUENTA DE DEPOSITO: CUENTA UNICA DEL TESORO</t>
  </si>
  <si>
    <t>00099021001 DEPOSITO DE EFECTIVO, DEPOSITANTE: JULIO CESAR PALLY MONTAÑO, CONCEPTO: REVERSION DE PASAJES, CUENTA DE DEPOSITO: CUENTA UNICA DEL TESORO</t>
  </si>
  <si>
    <t>00099021001 DEPOSITO DE EFECTIVO, DEPOSITANTE: ANH-DANIEL AVENDAÑO MENDOZA, CONCEPTO: DEVOLUCION DE RECURSOS -VALES DE COMBUSTIBLE, CUENTA DE DEPOSITO: CUENTA UNICA DEL TESORO</t>
  </si>
  <si>
    <t>00099021001 DEPOSITO DE EFECTIVO, DEPOSITANTE: YOVANA MARIOL ARANDIA CORTEZ, CONCEPTO: DEVOLUCION DE PASAJE AEREO LA PAZ SANTA CRUZ N°4642765512391, CUENTA DE DEPOSITO: CUENTA UNICA DEL TESORO</t>
  </si>
  <si>
    <t>00378012002 DEPOSITO DE EFECTIVO, DEPOSITANTE: GERARDO MARTINEZ APAZA (SENATEX), CONCEPTO: DEVOLUCION POR RETENCIONES IVA DEL MES DE NOVIEMBRE 2018 AL C-31 -653, CUENTA DE DEPOSITO: CUENTA UNICA DEL TESORO</t>
  </si>
  <si>
    <t>00378012002 DEPOSITO DE EFECTIVO, DEPOSITANTE: GERARDO MARTINEZ APAZA (SENATEX), CONCEPTO: DEVOLUCION POR SALDO NO EJECUTADO DEL MES DE NOVIEMBRE 2018 AL C-31 -653, CUENTA DE DEPOSITO: CUENTA UNICA DEL TESORO</t>
  </si>
  <si>
    <t>00099021001 DEPOSITO DE EFECTIVO, DEPOSITANTE: ALCIRA CARI CAYO, CONCEPTO: PREVENTIVO # 2438, CUENTA DE DEPOSITO: CUENTA UNICA DEL TESORO</t>
  </si>
  <si>
    <t>00099021001 DEPOSITO DE EFECTIVO, DEPOSITANTE: HUGO DIEGO TICONA CHUQUIMIA, CONCEPTO: DEVOLUCION DE COMBUSTIBLE, CUENTA DE DEPOSITO: CUENTA UNICA DEL TESORO</t>
  </si>
  <si>
    <t>00283022001 DEPOSITO DE EFECTIVO, DEPOSITANTE: ADUANA NACIONAL, CONCEPTO: SALDO FONDO DE AVANCE, CUENTA DE DEPOSITO: CUENTA UNICA DEL TESORO</t>
  </si>
  <si>
    <t>00099021001 DEPOSITO DE EFECTIVO, DEPOSITANTE: ANGEL PARDO MARINA, CONCEPTO: DEVOLUCION PASAJES, CUENTA DE DEPOSITO: CUENTA UNICA DEL TESORO</t>
  </si>
  <si>
    <t>00099021001 DEPOSITO DE EFECTIVO, DEPOSITANTE: ANGEL PARDO MARINA, CONCEPTO: DEVOLUCION DE PASAJES, CUENTA DE DEPOSITO: CUENTA UNICA DEL TESORO</t>
  </si>
  <si>
    <t>00599032003 DEPOSITO DE EFECTIVO, DEPOSITANTE: MARCOS RENE VALDES DURAN, CONCEPTO: DEVOLUCION FONDOS EN AVANCE, CUENTA DE DEPOSITO: CUENTA UNICA DEL TESORO</t>
  </si>
  <si>
    <t>00132039201 DEPOSITO DE EFECTIVO, DEPOSITANTE: SEDEM ECEBOL, CONCEPTO: DEVOLUCION VIATICOS VIAJE A ORURO ANGELICA SALAS ALCON, CUENTA DE DEPOSITO: CUENTA UNICA DEL TESORO</t>
  </si>
  <si>
    <t>00099021001 DEPOSITO DE EFECTIVO, DEPOSITANTE: JESSICA ELENA DEL PILAR ELIO MANSILLA, CONCEPTO: PASAJE AEREO A BRASIL DIC 2017 VIAJE OFICIAL MINISTERIO RELACIONES EXTERIORES BOLIVIA, CUENTA DE DEPOSITO: CUENTA UNICA DEL TESORO</t>
  </si>
  <si>
    <t>00291012008 DEPOSITO DE EFECTIVO, DEPOSITANTE: GINO LAURA MAMANI, CONCEPTO: ENSAYO DEL LABORATORIO, CUENTA DE DEPOSITO: CUENTA UNICA DEL TESORO</t>
  </si>
  <si>
    <t>00253014307 DEPOSITO DE EFECTIVO, DEPOSITANTE: RODY MARCELO QUISPE QUISPE, CONCEPTO: DEVOLUCION SALDO FONDOS EN  AVANCE, CUENTA DE DEPOSITO: CUENTA UNICA DEL TESORO</t>
  </si>
  <si>
    <t>00291012008 DEPOSITO DE EFECTIVO, DEPOSITANTE: GINO LAURA MAMANI, CONCEPTO: SERVICIO DE ENSAYO LABORATORIO, CUENTA DE DEPOSITO: CUENTA UNICA DEL TESORO</t>
  </si>
  <si>
    <t>00099021001 DEPOSITO DE EFECTIVO, DEPOSITANTE: PATRICIA CONDE GUARACH, CONCEPTO: REVERSION PASAJES Y VIATICOS PREV. 6798, CUENTA DE DEPOSITO: CUENTA UNICA DEL TESORO</t>
  </si>
  <si>
    <t>00099021001 DEPOSITO DE EFECTIVO, DEPOSITANTE: ROGELIO CALSINAS MACHACA, CONCEPTO: REVERSION SALDO NO EJECUTADO ENERGIA ELECTRICA  DEL COMANEJTO OCTUBRE 2018, CUENTA DE DEPOSITO: CUENTA UNICA DEL TESORO</t>
  </si>
  <si>
    <t>00234014202 DEPOSITO DE EFECTIVO, DEPOSITANTE: SERGEOMIN - FELIX GERMAN PAREDES QUISPE, CONCEPTO: DEVOLUCION A LA CONTRALORIA, CUENTA DE DEPOSITO: CUENTA UNICA DEL TESORO</t>
  </si>
  <si>
    <t>00099021001 DEPOSITO DE EFECTIVO, DEPOSITANTE: ROGELIO CALSINAS MACHACA, CONCEPTO: REVERSION SALDO NO EJECUTADO TELEFONIA DEL COMANEJTO OCTUBRE 2018, CUENTA DE DEPOSITO: CUENTA UNICA DEL TESORO</t>
  </si>
  <si>
    <t>00099021001 DEPOSITO DE EFECTIVO, DEPOSITANTE: ROGELIO CALSINAS MACHACA, CONCEPTO: REVERSION SALDO NO EJECUTADO INTERNET DEL COMANEJTO OCTUBRE 2018, CUENTA DE DEPOSITO: CUENTA UNICA DEL TESORO</t>
  </si>
  <si>
    <t>00046024204 DEPOSITO DE EFECTIVO, DEPOSITANTE: DAYLER GROVER QUIROZ SAAVEDRA, CONCEPTO: DEVOLUCION DE FONDOS EN AVANCE, CUENTA DE DEPOSITO: CUENTA UNICA DEL TESORO</t>
  </si>
  <si>
    <t>00046024204 DEPOSITO DE EFECTIVO, DEPOSITANTE: DAYLER GROVER QUIROZ SAAVEDRA, CONCEPTO: DEVOLUCION DE SALDO DE FONDOS EN AVANCE, CUENTA DE DEPOSITO: CUENTA UNICA DEL TESORO</t>
  </si>
  <si>
    <t>00152018001 DEPOSITO DE EFECTIVO, DEPOSITANTE: ELENA ANDRADE ESPEJO, CONCEPTO: DEVOLUCION DE FONDOS COSUDE POR REFRIGERIO ENERO/2017 A DRA. ANTONIA MAMANI T., CUENTA DE DEPOSITO: CUENTA UNICA DEL TESORO</t>
  </si>
  <si>
    <t>00290024101 DEPOSITO DE EFECTIVO, DEPOSITANTE: GERENCIA DISTRITAL LA PAZ I, CONCEPTO: CIERRE FONDO ROTATIVO, CUENTA DE DEPOSITO: CUENTA UNICA DEL TESORO</t>
  </si>
  <si>
    <t>00290022001 DEPOSITO DE EFECTIVO, DEPOSITANTE: GERENCIA DISTRITAL LA PAZ I, CONCEPTO: CIERRE FONDO ROTATIVO, CUENTA DE DEPOSITO: CUENTA UNICA DEL TESORO</t>
  </si>
  <si>
    <t>00070011102 DEP.DE CHEQ.AJENOS,RET.DE CAM.,CONCEPTO: DEV. SALDO NO EJECUTADO GABRIEL LAYME GONZALES C-31 3419.1,DEP.: MINISTERIO DE TRABAJO , PROCEDENCIA: BANCO UNION S.A., CHEQUE: 8999, FECHA DE EMISION:29/11/2018</t>
  </si>
  <si>
    <t>00099021001 DEP.DE CHEQ.AJENOS,RET.DE CAM.,CONCEPTO: DEV. POR USO DE TELEFONIA MOVIL CORRESPONDIENTE A ESTEFANI VASQUEZ,DEP.: VICEPRESIDENCIA DEL ESTADO-LUIS BIRBUET B. , PROCEDENCIA: BANCO UNION S.A., CHEQUE: 14845, FECHA DE EMISION:29/11/2018</t>
  </si>
  <si>
    <t>00342012001 DEP.DE CHEQ.AJENOS,RET.DE CAM.,CONCEPTO: DEVOLUCION GASTOS JUDICIALES C-31 N°1687 SEPTIEMBRE COCHABAMBA,DEP.: AE VIVIENDA COCHABAMBA , PROCEDENCIA: BANCO UNION S.A., CHEQUE: 639, FECHA DE EMISION:20/11/2018</t>
  </si>
  <si>
    <t>00099024113 DEP.DE CHEQ.AJENOS,RET.DE CAM.,CONCEPTO: EJECUCION BOLETA CORRECTA INVERSION DE ANTICIPO PROY CONST POZOS Y TANQUESA PARA COMUNIDADES TIPNIS,DEP.: MINISTERIO DE LA PRESIDENCIA  UPRE</t>
  </si>
  <si>
    <t>00099021001 DEP.DE CHEQ.AJENOS,RET.DE CAM.,CONCEPTO: HC DIPUTADOS -DEVOL INCAPACIDAD TEMP -AGOSTO/2018,DEP.: CAJA PETROLERA DE SALUD , PROCEDENCIA: BANCO UNION S.A., CHEQUE: 14420, FECHA DE EMISION:30/11/2018</t>
  </si>
  <si>
    <t>00099021001 DEP.DE CHEQ.AJENOS,RET.DE CAM.,CONCEPTO: DEV. REALIZADO POR BOLTUR, DEV. POR NO USO DE PASAJES AEREOS GESTION 2016 "AEREOLINEAS ARGENTINAS),DEP.: VICEPRESIDENCIA DEL ESTADO-LUIS BIRBUET B.</t>
  </si>
  <si>
    <t>00070011102 DEP.DE CHEQ.AJENOS,RET.DE CAM.,CONCEPTO: DEVOL. SALDO NO EJECUTADO ALBA KAREN RAMOS  C-31 1854,DEP.: MINISTERIO DE TRABAJO , PROCEDENCIA: BANCO UNION S.A., CHEQUE: 8997, FECHA DE EMISION:29/11/2018</t>
  </si>
  <si>
    <t>00342012001 DEP.DE CHEQ.AJENOS,RET.DE CAM.,CONCEPTO: DEVOLUCION DE PASAJES C-31 N°1857 OCTUBRE COCHABAMBA,DEP.: AE VIVIENDA COCHABAMBA , PROCEDENCIA: BANCO UNION S.A., CHEQUE: 635, FECHA DE EMISION:13/11/2018</t>
  </si>
  <si>
    <t>00070011102 DEP.DE CHEQ.AJENOS,RET.DE CAM.,CONCEPTO: DEV. SALDO NO EJECUTADO JUAN PABLO YUCRA C-31 1894,DEP.: MINISTERIO DE TRABAJO , PROCEDENCIA: BANCO UNION S.A., CHEQUE: 8996, FECHA DE EMISION:29/11/2018</t>
  </si>
  <si>
    <t>00155012001 DEP.DE CHEQ.AJENOS,RET.DE CAM.,CONCEPTO: DIR NO PLU DEVOL INCAPACIDAD TEMP-AGOSTO/2018,DEP.: CAJA PETROLERA DE SALUD , PROCEDENCIA: BANCO UNION S.A., CHEQUE: 14421, FECHA DE EMISION:30/11/2018</t>
  </si>
  <si>
    <t>00099021001 DEP.DE CHEQ.AJENOS,RET.DE CAM.,CONCEPTO: DEV. A LA CUT POR DEP. REALIZ. A LA CTA DEL FONDO ROT. 1-4668569 (EXTRAVIO DE CRED.)2016-2017-2018,DEP.: VICEPRESIDENCIA DEL ESTADO-LUIS BIRBUET B.</t>
  </si>
  <si>
    <t>00342012001 DEP.DE CHEQ.AJENOS,RET.DE CAM.,CONCEPTO: DEVOLUCION VIATICOS C-31 N°1858 OCTUBRE COCHABAMBA,DEP.: AE VIVIENDA COCHABAMBA , PROCEDENCIA: BANCO UNION S.A., CHEQUE: 637, FECHA DE EMISION:14/11/2018</t>
  </si>
  <si>
    <t>00070011102 DEP.DE CHEQ.AJENOS,RET.DE CAM.,CONCEPTO: DEV. RETENCION ABDON CARASILLO C-31 504,1,DEP.: MINISTERIO DE TRABAJO , PROCEDENCIA: BANCO UNION S.A., CHEQUE: 8988, FECHA DE EMISION:27/11/2018</t>
  </si>
  <si>
    <t>00086031101 DEP.DE CHEQ.AJENOS,RET.DE CAM.,CONCEPTO: REVERSION DE FONDOS,DEP.: SERNAP-COTAPATA , PROCEDENCIA: BANCO UNION S.A., CHEQUE: 1138, FECHA DE EMISION:29/11/2018</t>
  </si>
  <si>
    <t>00099024113 DEP.DE CHEQ.AJENOS,RET.DE CAM.,CONCEPTO: EJECUCION BOLETA CORRECTA INVERSION DE ANTICIPO PROY CONST POZOS Y TANQUESA PARA COMUNIDADES TIPNIS,DEP.: MINISTERIO DE LA PRESIDENCIA - UPRE</t>
  </si>
  <si>
    <t>00290012001 DEP.DE CHEQ.AJENOS,RET.DE CAM.,CONCEPTO: DEP PARA DAR DE BAJA LA CUENTA CONTABLE 2152 FONDOS RECIBIDOS EN CUSTODIA S/G C-31 SIP N°368,DEP.: SERVICIO DE IMPUESTOS NACIONALES</t>
  </si>
  <si>
    <t>00070011102 DEP.DE CHEQ.AJENOS,RET.DE CAM.,CONCEPTO: DEVOLUCION SALDO NO EJECUTADO JORGE CALDERON C-31 Nº 2421,DEP.: MINISTERIO DE TRABAJO , PROCEDENCIA: BANCO UNION S.A., CHEQUE: 8998, FECHA DE EMISION:29/11/2018</t>
  </si>
  <si>
    <t>00290012001 DEP.DE CHEQ.AJENOS,RET.DE CAM.,CONCEPTO: DEP POR MULTAS Y ATRASOS DE CONSULTORES DE LA GDPT 2011 A OCT /2018 SG C-31 SIP N°365,DEP.: SERVICIO DE IMPUESTOS NACIONALES , PROCEDENCIA: BANCO UNION S.A., CHEQUE: 5128, FECHA DE EMISION:26/11/2018</t>
  </si>
  <si>
    <t>00099024113 DEP.DE CHEQ.AJENOS,RET.DE CAM.,CONCEPTO: EJECUCION BOLETA CORRECTA INVERSION DE ANTICIPO PROY CONST POZOS Y TANQUES PARA COMUNIDADES TIPNIS,DEP.: MINISTERIO DE LA PRESIDENCIA  UPRE</t>
  </si>
  <si>
    <t>00070011102 DEP.DE CHEQ.AJENOS,RET.DE CAM.,CONCEPTO: DESCARGO ENTREGA DE FONDOS CARLOS LEON SIND TRAB. LUZ Y FUERZA HR 24795/18-CO,DEP.: MINISTERIO DE TRABAJO , PROCEDENCIA: BANCO UNION S.A., CHEQUE: 8991, FECHA DE EMISION:27/11/2018</t>
  </si>
  <si>
    <t>00041048004 DEP.DE CHEQ.AJENOS,RET.DE CAM.,CONCEPTO: PRO - BOLIVIA - FUNDESNAP - PLANES DE INNOVACION,DEP.: FUNDESNAP - INNOVACION - PI , PROCEDENCIA: BANCO BISA S.A., CHEQUE: 20, FECHA DE EMISION:30/11/2018</t>
  </si>
  <si>
    <t>00070011102 DEP.DE CHEQ.AJENOS,RET.DE CAM.,CONCEPTO: DEVOLUCION IMPORTE SABSA JOSE RODOLFO ARIAS VIAJE A COBIJA C-31 830.1,DEP.: MINISTERIO DE TRABAJO , PROCEDENCIA: BANCO UNION S.A., CHEQUE: 8990, FECHA DE EMISION:27/11/2018</t>
  </si>
  <si>
    <t>00572012001 DEP.DE CHEQ.AJENOS,RET.DE CAM.,CONCEPTO: TRANSFERENCIA DE RECURSOS POR VENTAS,DEP.: EMAPA , PROCEDENCIA: BANCO UNION S.A., CHEQUE: 21658, FECHA DE EMISION:27/11/2018</t>
  </si>
  <si>
    <t>00070011102 DEP.DE CHEQ.AJENOS,RET.DE CAM.,CONCEPTO: DEVOLUCION IMPORTE SABSA DELMA ATAHUICHI C-31 827 Y DEV. IMPORTE EN DEMASIA CIERRE CAJA CHICA DESPAC,DEP.: MINISTERIO DE TRABAJO , PROCEDENCIA: BANCO UNION S.A., CHEQUE: 8989, FECHA DE EMISION:27/11/2018</t>
  </si>
  <si>
    <t>00099021001 DEP.DE CHEQ.AJENOS,RET.DE CAM.,CONCEPTO: DEV. POR EXCESO DE TELEFONIA MOVIL, CORRESP. A ESTEFANI VASQUEZ,DEP.: VICEPRESIDENCIA DEL ESTADO-LUIS BIRBUET B. , PROCEDENCIA: BANCO UNION S.A., CHEQUE: 14846, FECHA DE EMISION:29/11/2018</t>
  </si>
  <si>
    <t>00342012001 DEP.DE CHEQ.AJENOS,RET.DE CAM.,CONCEPTO: DEVOLUCION COMBUSTIBLE C-31 N°1809 OCTUBRE PANDO,DEP.: AE VIVIENDA PANDO , PROCEDENCIA: BANCO UNION S.A., CHEQUE: 1243, FECHA DE EMISION:16/11/2018</t>
  </si>
  <si>
    <t>00342012001 DEP.DE CHEQ.AJENOS,RET.DE CAM.,CONCEPTO: DEVOLUCION COMBUSTIBLE C-31 N°1803 OCTUBRE COCHABAMBA,DEP.: AE VIVIENDA COCHABAMBA , PROCEDENCIA: BANCO UNION S.A., CHEQUE: 638, FECHA DE EMISION:15/11/2018</t>
  </si>
  <si>
    <t>00099021001 DEP.DE CHEQ.AJENOS,RET.DE CAM.,CONCEPTO: AUT IMPUGNACION TRIBUTARIA-DEVOL INCAPACIDAD TEMP-AGOSTO/2018,DEP.: CAJA PETROLERA DE SALUD , PROCEDENCIA: BANCO UNION S.A., CHEQUE: 14419, FECHA DE EMISION:30/11/2018</t>
  </si>
  <si>
    <t>00660102001 DEP.DE CHEQ.AJENOS,RET.DE CAM.,CONCEPTO: DEVOLUCION POR EXCESO DE LLAMADAS TELEFONICAS HASTA EL MES DE JUNIO,DEP.: ORGANO JUDICIAL DISTRITO POTOSI , PROCEDENCIA: BANCO UNION S.A., CHEQUE: 1245, FECHA DE EMISION:28/11/2018</t>
  </si>
  <si>
    <t>00660012006 DEP.DE CHEQ.AJENOS,RET.DE CAM.,CONCEPTO: DEVOLUCION DE PUERTA DE VIDRIO SEGUN PROCESO SR ROLANDO FIGUEROA,DEP.: ORGANO JUDICIAL DISTRITO POTOSI , PROCEDENCIA: BANCO UNION S.A., CHEQUE: 1248, FECHA DE EMISION:28/11/2018</t>
  </si>
  <si>
    <t>00660102001 DEP.DE CHEQ.AJENOS,RET.DE CAM.,CONCEPTO: DEVOLUCION DE PASAJES AEREOS Y TERRESTRES,DEP.: ORGANO JUDICIAL DISTRITO POTOSI , PROCEDENCIA: BANCO UNION S.A., CHEQUE: 1247, FECHA DE EMISION:28/11/2018</t>
  </si>
  <si>
    <t>00578012002 DEP.DE CHEQ.AJENOS,RET.DE CAM.,CONCEPTO: REVERSION,DEP.: BOLIVIANA DE AVIACION , PROCEDENCIA: BANCO UNION S.A., CHEQUE: 2682, FECHA DE EMISION:28/11/2018</t>
  </si>
  <si>
    <t>00660102001 DEP.DE CHEQ.AJENOS,RET.DE CAM.,CONCEPTO: DEVOLUCION DE VIATICOS,DEP.: ORGANO JUDICIAL DISTRITO POTOSI , PROCEDENCIA: BANCO UNION S.A., CHEQUE: 1246, FECHA DE EMISION:28/11/2018</t>
  </si>
  <si>
    <t>00212042001 DEP.DE CHEQ.AJENOS,RET.DE CAM.,CONCEPTO: DEVOLUCION FONDOS INRA BENI,DEP.: INRA BENI , PROCEDENCIA: BANCO UNION S.A., CHEQUE: 4845, FECHA DE EMISION:27/11/2018</t>
  </si>
  <si>
    <t>00212042001 DEP.DE CHEQ.AJENOS,RET.DE CAM.,CONCEPTO: DEVOLUCION FONDOS INRA BENI,DEP.: INRA BENI , PROCEDENCIA: BANCO UNION S.A., CHEQUE: 4844, FECHA DE EMISION:23/11/2018</t>
  </si>
  <si>
    <t>00212042001 DEP.DE CHEQ.AJENOS,RET.DE CAM.,CONCEPTO: DEVOLUCION FONDOS INRA BENI,DEP.: INRA BENI , PROCEDENCIA: BANCO UNION S.A., CHEQUE: 4843, FECHA DE EMISION:23/11/2018</t>
  </si>
  <si>
    <t>00212042001 DEP.DE CHEQ.AJENOS,RET.DE CAM.,CONCEPTO: DEVOLUCION FONDOS INRA BENI,DEP.: INRA BENI , PROCEDENCIA: BANCO UNION S.A., CHEQUE: 4842, FECHA DE EMISION:16/11/2018</t>
  </si>
  <si>
    <t>00212042001 DEP.DE CHEQ.AJENOS,RET.DE CAM.,CONCEPTO: DEVOLUCION FONDOS INRA BENI,DEP.: INRA BENI , PROCEDENCIA: BANCO UNION S.A., CHEQUE: 4841, FECHA DE EMISION:23/11/2018</t>
  </si>
  <si>
    <t>00670054101 DEP.DE CHEQ.AJENOS,RET.DE CAM.,CONCEPTO: DEV. POR INASISTENCIA DE 47 JURADOS ELECTORALES EL REFERENDO CARTAS ORGANICAS DEL MUNICIPIO MIZQUE,DEP.: TRIBUNAL ELECTORAL DEPARTAMENTAL DE COCHABAMBA</t>
  </si>
  <si>
    <t>00212042001 DEP.DE CHEQ.AJENOS,RET.DE CAM.,CONCEPTO: DEVOLUCION DE FONDOS INRA BENI,DEP.: INRA BENI , PROCEDENCIA: BANCO UNION S.A., CHEQUE: 4840, FECHA DE EMISION:16/11/2018</t>
  </si>
  <si>
    <t>00670012002 DEP.DE CHEQ.AJENOS,RET.DE CAM.,CONCEPTO: RETENCION POR DEVOLUCION DE PASAJES Y VIATICOS BERNARDA SANABRIA Y CESAR LORA,DEP.: TRIBUNAL SUPREMO ELECTORAL , PROCEDENCIA: BANCO UNION S.A., CHEQUE: 10548, FECHA DE EMISION:27/11/2018</t>
  </si>
  <si>
    <t>00099021001 DEP.DE CHEQ.AJENOS,RET.DE CAM.,CONCEPTO: POR CIERRE DE FONDO ROTATIVO,DEP.: SERVICIO PARA LA PREVENCION DE LA TORTURA , PROCEDENCIA: BANCO UNION S.A., CHEQUE: 14, FECHA DE EMISION:29/11/2018</t>
  </si>
  <si>
    <t>00086031101 DEP.DE CHEQ.AJENOS,RET.DE CAM.,CONCEPTO: REVERSION DE FONDOS,DEP.: SERNAP-TIPNIS , PROCEDENCIA: BANCO UNION S.A., CHEQUE: 1055, FECHA DE EMISION:23/11/2018</t>
  </si>
  <si>
    <t>00099024113 DEP.DE CHEQ.AJENOS,RET.DE CAM.,CONCEPTO: EJECUCION BOLETA CORRECTA INVERSION DE ANTICIPO DEL PROY CONST POZOS Y TANQUES PARA COMUNIDAD TIPNIS,DEP.: MINISTERIO DE LA PRESIDENCIA - UPRE</t>
  </si>
  <si>
    <t>00086031101 DEP.DE CHEQ.AJENOS,RET.DE CAM.,CONCEPTO: REVERSION FONDOS,DEP.: SERNAP-TIPNIS , PROCEDENCIA: BANCO UNION S.A., CHEQUE: 1056, FECHA DE EMISION:23/11/2018</t>
  </si>
  <si>
    <t>00283012002 DEP.DE CHEQ.AJENOS,RET.DE CAM.,CONCEPTO: COBRO COACTIVA,DEP.: ADUANA NACIONAL , PROCEDENCIA: BANCO UNION S.A., CHEQUE: 3233, FECHA DE EMISION:28/11/2018</t>
  </si>
  <si>
    <t>00086031101 DEP.DE CHEQ.AJENOS,RET.DE CAM.,CONCEPTO: REVERSION FONDOS,DEP.: SERNAP-TIPNIS , PROCEDENCIA: BANCO UNION S.A., CHEQUE: 1054, FECHA DE EMISION:23/11/2018</t>
  </si>
  <si>
    <t>00099024113 DEP.DE CHEQ.AJENOS,RET.DE CAM.,CONCEPTO: MULTA DEL PROY CONST CENTRO DE ALTO RENDIMIENTO GRAL FEDERICO ROMAN MODULO PISTA ATLETICA Y GRADERIA,DEP.: MINISTERIO DE LA PRESIDENCIA - UPRE</t>
  </si>
  <si>
    <t>00099021001 DEP.DE CHEQ.AJENOS,RET.DE CAM.,CONCEPTO: DEVOLUCION PASAJES,DEP.: CONTRALORIA GENERAL DEL ESTADO , PROCEDENCIA: BANCO UNION S.A., CHEQUE: 5938, FECHA DE EMISION:29/11/2018</t>
  </si>
  <si>
    <t>00592012001 DEP.DE CHEQ.AJENOS,RET.DE CAM.,CONCEPTO: NOTA DE DEBITO BOLTUR Nº 163639 - GESTION 2017 PASAJERO BALDIVIEZO JAVIER,DEP.: BOA - MINISTERIO DE LA PRESIDENCIA , PROCEDENCIA: BANCO UNION S.A., CHEQUE: 9807, FECHA DE EMISION:16/11/2018</t>
  </si>
  <si>
    <t>00099021001 DEPOSITO DE EFECTIVO, DEPOSITANTE: BAT ING V TENL OVANDO, CONCEPTO: SALDOS NO EJECUTADOS PARTIDAS 21200 ENERGIA ELECTRICA PERIODO OCTUBRE, CUENTA DE DEPOSITO: CUENTA UNICA DEL TESORO</t>
  </si>
  <si>
    <t>00670024101 DEPOSITO DE EFECTIVO, DEPOSITANTE: TRIBUNAL ELECTORAL DEPARTAMENTAL DE LA PAZ, CONCEPTO: DEVOLUCION DE RETROACTIVO N° PREV. 580, CUENTA DE DEPOSITO: CUENTA UNICA DEL TESORO</t>
  </si>
  <si>
    <t>00099021001 DEPOSITO DE EFECTIVO, DEPOSITANTE: ROSSY  RENFIJO HUARACHI, CONCEPTO: DEVOLUCION POR COBRO INDEBIDO, CUENTA DE DEPOSITO: CUENTA UNICA DEL TESORO</t>
  </si>
  <si>
    <t>00070011102 DEPOSITO DE EFECTIVO, DEPOSITANTE: DANIEL RIOS PORTUGAL, CONCEPTO: DEVOLUCION DE VIATICOS, CUENTA DE DEPOSITO: CUENTA UNICA DEL TESORO</t>
  </si>
  <si>
    <t>00099021001 DEPOSITO DE EFECTIVO, DEPOSITANTE: NINFA CALDERON MANRRIQUEZ, CONCEPTO: DEVOLUCION POR PERCEPCION INDEBIDA DEL MES DE SEPTIEMBRE, CUENTA DE DEPOSITO: CUENTA UNICA DEL TESORO</t>
  </si>
  <si>
    <t>00099021001 DEPOSITO DE EFECTIVO, DEPOSITANTE: NINFA CALDERON MANRRIQUEZ, CONCEPTO: DEVOLUCION POR PERCEPCION INDEBIDA DEL MES DE AGOSTO, CUENTA DE DEPOSITO: CUENTA UNICA DEL TESORO</t>
  </si>
  <si>
    <t>00099021001 DEPOSITO DE EFECTIVO, DEPOSITANTE: NINFA CALDERON MANRRIQUEZ, CONCEPTO: DEVOLUCION POR PERCEPCION INDEBIDA DEL MES DE JULIO, CUENTA DE DEPOSITO: CUENTA UNICA DEL TESORO</t>
  </si>
  <si>
    <t>00099021001 DEPOSITO DE EFECTIVO, DEPOSITANTE: NINFA CALDERON MANRRIQUEZ, CONCEPTO: DEVOLUCION POR PERCEPCION INDEBIDA DEL MES DE JUNIO, CUENTA DE DEPOSITO: CUENTA UNICA DEL TESORO</t>
  </si>
  <si>
    <t>00099021001 DEPOSITO DE EFECTIVO, DEPOSITANTE: NINFA CALDERON MANRRIQUEZ, CONCEPTO: DEVOLUCION POR PERCEPCION INDEBIDA DEL MES DE MAYO, CUENTA DE DEPOSITO: CUENTA UNICA DEL TESORO</t>
  </si>
  <si>
    <t>00099021001 DEPOSITO DE EFECTIVO, DEPOSITANTE: NINFA CALDERON MANRRIQUEZ, CONCEPTO: DEVOLUCION POR PERCEPCION INDEBIDA DEL MES DE ABRIL, CUENTA DE DEPOSITO: CUENTA UNICA DEL TESORO</t>
  </si>
  <si>
    <t>00283012002 DEPOSITO DE EFECTIVO, DEPOSITANTE: SILVIA JEMIO V., CONCEPTO: DEVOLUCION DE VIATICOS, CUENTA DE DEPOSITO: CUENTA UNICA DEL TESORO</t>
  </si>
  <si>
    <t>00283012002 DEPOSITO DE EFECTIVO, DEPOSITANTE: MARIANELA DEL ROSARIO RUIZ ARANDA, CONCEPTO: DEVOLUCION DE VIATICOS, CUENTA DE DEPOSITO: CUENTA UNICA DEL TESORO</t>
  </si>
  <si>
    <t>00099021001 DEPOSITO DE EFECTIVO, DEPOSITANTE: JORGE C. VILLEGAS ARANIBAR, CONCEPTO: RECUPERACION EXTRAJUDICIAL DE DAÑO ECONOMICO NOTA DE RECUPERACION N MPD/DGAA/UF/N082/17, CUENTA DE DEPOSITO: CUENTA UNICA DEL TESORO</t>
  </si>
  <si>
    <t>00291012002 DEPOSITO DE EFECTIVO, DEPOSITANTE: BENITO ALVARO LAURA ACUÑA, CONCEPTO: REPOSICION DE CREDENCIAL, CUENTA DE DEPOSITO: CUENTA UNICA DEL TESORO</t>
  </si>
  <si>
    <t>00117012001 DEPOSITO DE EFECTIVO, DEPOSITANTE: DANIEL CACIO BUSTAMANTE LEYTON, CONCEPTO: DEVOLUCION DE PASAJES C-31 2915, CUENTA DE DEPOSITO: CUENTA UNICA DEL TESORO</t>
  </si>
  <si>
    <t>00099021001 DEPOSITO DE EFECTIVO, DEPOSITANTE: FRANCISCA FLORES LEDEZMA, CONCEPTO: PERCEPCION INDEBIDA, CUENTA DE DEPOSITO: CUENTA UNICA DEL TESORO</t>
  </si>
  <si>
    <t>00234014202 DEPOSITO DE EFECTIVO, DEPOSITANTE: FREDDY QUISPE, CONCEPTO: DEVOLUCION TASAS PARTIDA 851, CUENTA DE DEPOSITO: CUENTA UNICA DEL TESORO</t>
  </si>
  <si>
    <t>00587012011 DEPOSITO DE EFECTIVO, DEPOSITANTE: JONATHAN MONROY COLQUE, CONCEPTO: DEVOLUCION DE FONDOS SALDO CAJA CHICA N° 15, CUENTA DE DEPOSITO: CUENTA UNICA DEL TESORO</t>
  </si>
  <si>
    <t>00526012001 DEPOSITO DE EFECTIVO, DEPOSITANTE: CESAR GOMEZ CONDORI - BOLIVIA  TV, CONCEPTO: DEVOLUCION DE FONDOS EN AVANCE, CUENTA DE DEPOSITO: CUENTA UNICA DEL TESORO</t>
  </si>
  <si>
    <t>00099021001 DEPOSITO DE EFECTIVO, DEPOSITANTE: ROMINA MILENKA MONTOYA CHOQUE, CONCEPTO: DEVOLUCION DE SALDO NO EJECUTADO, FONDO EN AVANCE, CUENTA DE DEPOSITO: CUENTA UNICA DEL TESORO</t>
  </si>
  <si>
    <t>00099021001 DEPOSITO DE EFECTIVO, DEPOSITANTE: BAT ING V TCNL OVANDO, CONCEPTO: SALDOS NO EJECUTADOS PARTIDA 21400 TELEFONIA PERIODO OCTUBRE, CUENTA DE DEPOSITO: CUENTA UNICA DEL TESORO</t>
  </si>
  <si>
    <t>00290182001 DEP.DE CHEQ.AJENOS,RET.DE CAM.,CONCEPTO: DEVOLUCION SALDO DE CIERRE FONDO ROTATIVO GERENCIA DISTRITAL LP II,DEP.: S.I.N. GERENCIA DISTRITAL LA PAZ II , PROCEDENCIA: BANCO UNION S.A., CHEQUE: 167, FECHA DE EMISION:30/11/2018</t>
  </si>
  <si>
    <t>00290184101 DEP.DE CHEQ.AJENOS,RET.DE CAM.,CONCEPTO: DEVOLUCION SALDO DE CIERRE  FONDO RTOATIVO GERENCIA DISTRITAL LP II,DEP.: S.I.N. GERENCIA DISTRITAL LA PAZ II , PROCEDENCIA: BANCO UNION S.A., CHEQUE: 168, FECHA DE EMISION:30/11/2018</t>
  </si>
  <si>
    <t>00599032003 DEP.DE CHEQ.AJENOS,RET.DE CAM.,CONCEPTO: DESCUENTO PLANILLAS MARIA PEREZ LIPIRI,DEP.: EMPRESA BOLIVIANA DE ALIMENTOS Y DERIVADOS EBA , PROCEDENCIA: BANCO UNION S.A., CHEQUE: 5, FECHA DE EMISION:30/11/2018</t>
  </si>
  <si>
    <t>00599032003 DEP.DE CHEQ.AJENOS,RET.DE CAM.,CONCEPTO: DEPÓSITO SALDO FONDOS NO UTILIZADOS ROBERTO CARLOS VILLA VALDEZ,DEP.: EMPRESA BOLIVIANA DE ALIMENTOS Y DERIVADOS EBA , PROCEDENCIA: BANCO UNION S.A., CHEQUE: 7, FECHA DE EMISION:30/11/2018</t>
  </si>
  <si>
    <t>00599032003 DEP.DE CHEQ.AJENOS,RET.DE CAM.,CONCEPTO: DEPÓSITO SALDO FONDOS NO UTILIZADOS ROBERTO CARLOS VILLA VALDEZ,DEP.: EMPRESA BOLIVIANA DE ALIMENTOS Y DERIVADOS EBA , PROCEDENCIA: BANCO UNION S.A., CHEQUE: 8, FECHA DE EMISION:30/11/2018</t>
  </si>
  <si>
    <t>00253012002 DEP.DE CHEQ.AJENOS,RET.DE CAM.,CONCEPTO: TRANSFERENCIA A LA CUT BANCO FORTALEZA S.A POR EJECUCION BOLETA DE GARANTIA DE CUMPLIMIENTO DE CONTR,DEP.: BANCO  FORTALEZA  S.A. , PROCEDENCIA: BANCO UNION S.A., CHEQUE: 1283, FECHA DE EMISION:29/11/2018</t>
  </si>
  <si>
    <t>00599032003 DEP.DE CHEQ.AJENOS,RET.DE CAM.,CONCEPTO: DEPÓSITO SALDO FONDOS NO UTILIZADOS ROBERTO CARLOS VILLA VALDEZ,DEP.: EMPRESA BOLIVIANA DE ALIMENTOS Y DERIVADOS EBA , PROCEDENCIA: BANCO UNION S.A., CHEQUE: 9, FECHA DE EMISION:30/11/2018</t>
  </si>
  <si>
    <t>00599032003 DEP.DE CHEQ.AJENOS,RET.DE CAM.,CONCEPTO: DEPÓSITO SALDO FONDOS NO UTILIZADOS MARCO FUENTES,DEP.: EMPRESA BOLIVIANA DE ALIMENTOS Y DERIVADOS EBA , PROCEDENCIA: BANCO UNION S.A., CHEQUE: 10, FECHA DE EMISION:30/11/2018</t>
  </si>
  <si>
    <t>00599032001 DEP.DE CHEQ.AJENOS,RET.DE CAM.,CONCEPTO: DEPÓSITO SALDO FONDO NO UTILIZADOS ANGEL CAYO CARANAVI,DEP.: EMPRESA BOLIVIANA DE ALIMENTOS Y DERIVADOS EBA , PROCEDENCIA: BANCO UNION S.A., CHEQUE: 11, FECHA DE EMISION:30/11/2018</t>
  </si>
  <si>
    <t>00599032002 DEP.DE CHEQ.AJENOS,RET.DE CAM.,CONCEPTO: DEPÓSITO SALDO DE FONDOS NO EJECUTADOS TANIA CHOQUEVILLCA,DEP.: EMPRESA BOLIVIANA DE ALIMENTOS Y DERIVADOS EBA , PROCEDENCIA: BANCO UNION S.A., CHEQUE: 19, FECHA DE EMISION:30/11/2018</t>
  </si>
  <si>
    <t>00599032003 DEP.DE CHEQ.AJENOS,RET.DE CAM.,CONCEPTO: PAGO CORPORATIVOS ENTEL MES DE OCTUBRE,DEP.: EMPRESA BOLIVIANA DE ALIMENTOS Y DERIVADOS EBA , PROCEDENCIA: BANCO UNION S.A., CHEQUE: 21, FECHA DE EMISION:30/11/2018</t>
  </si>
  <si>
    <t>00290012001 DEP.DE CHEQ.AJENOS,RET.DE CAM.,CONCEPTO: DEP POR MULTAS Y ATRASOS DE CONSULTORES DE LA GDTJ OCT 2018 S/G C-31 SIP N°360,DEP.: SERVICIO DE IMPUESTOS NACIONALES , PROCEDENCIA: BANCO UNION S.A., CHEQUE: 5120, FECHA DE EMISION:26/11/2018</t>
  </si>
  <si>
    <t>00599032003 DEP.DE CHEQ.AJENOS,RET.DE CAM.,CONCEPTO: DEPÓSITO WILLIAM BALDERRAMA,DEP.: EMPRESA BOLIVIANA DE ALIMENTOS Y DERIVADOS EBA , PROCEDENCIA: BANCO UNION S.A., CHEQUE: 22, FECHA DE EMISION:30/11/2018</t>
  </si>
  <si>
    <t>00290102001 DEP.DE CHEQ.AJENOS,RET.DE CAM.,CONCEPTO: DEP PARA REVERSION DE FONDO ROTATIVO DE LA GDOR/2018 C-34-1 FUENTE 20 S/G C-31 SIP N°361,DEP.: SERVICIO DE IMPUESTOS NACIONALES , PROCEDENCIA: BANCO UNION S.A., CHEQUE: 5121, FECHA DE EMISION:16/11/2018</t>
  </si>
  <si>
    <t>00599032002 DEP.DE CHEQ.AJENOS,RET.DE CAM.,CONCEPTO: DEPÓSITOS SALDOS NO EJECUTADOS POR TANIA CHOQUE VILLCA,DEP.: EMPRESA BOLIVIANA DE ALIMENTOS Y DERIVADOS EBA , PROCEDENCIA: BANCO UNION S.A., CHEQUE: 23, FECHA DE EMISION:30/11/2018</t>
  </si>
  <si>
    <t>00290104101 DEP.DE CHEQ.AJENOS,RET.DE CAM.,CONCEPTO: DEP PARA REVERSION DE FONDO ROTATIVO DE LA GDOR/2018 C-34-2 FUENTE 41 S/G C-31 SIP N°361,DEP.: SERVICIO DE IMPUESTOS NACIONALES , PROCEDENCIA: BANCO UNION S.A., CHEQUE: 5122, FECHA DE EMISION:26/11/2018</t>
  </si>
  <si>
    <t>00099021001 DEP.DE CHEQ.AJENOS,RET.DE CAM.,CONCEPTO: CIERRE DEL FONDO ROTATIVO DIRECCION DISTRITAL  SANTA CRUZ D.A.2,DEP.: AGENCIA NACIONAL DE HIDROCARBUROS , PROCEDENCIA: BANCO UNION S.A., CHEQUE: 126, FECHA DE EMISION:28/11/2018</t>
  </si>
  <si>
    <t>00290012001 DEP.DE CHEQ.AJENOS,RET.DE CAM.,CONCEPTO: DEP PARA DAR DE BAJA Y REVERSION DE C-31 N°944-1 DE LA EMPRESA BOLTUR S/G C-31 SIP N°363,DEP.: SERVICIO DE IMPUESTOS NACIONALES , PROCEDENCIA: BANCO UNION S.A., CHEQUE: 5126, FECHA DE EMISION:26/11/2018</t>
  </si>
  <si>
    <t>PROVISION DE FONDOS A SOLICITUD DE YACIMIENTOS PETROLIFEROS FISCALES BOLIVIANOS SEGUN SOLICITUD YPFB-0291-2018 REF: PAGO A YPFB TRANSIERRA SA POR TRANSPORTE FIRME DE GAS NATURAL OCTUBRE 2018 LIB. 00513012007 YPFB - RECURSOS NACIONALIZACIÓN</t>
  </si>
  <si>
    <t>PAGO A CAF PRÉSTAMO CFA009646 VCTO. 30-11-2018 POR CUENTA DE TGN , NTI. 011526 VALOR 30-11-2018 INTERESES USD 1.531.968,66 CTA. 3987 CUENTA UNICA DEL TESORO-3987 LIB. 00099021001 REF.: COMISIONES BANCARIAS</t>
  </si>
  <si>
    <t>PROVISION DE FONDOS A SOLICITUD DE YACIMIENTOS PETROLIFEROS FISCALES BOLIVIANOS SEGUN SOLICITUD YPFB-0284-2018 REF: PAGO A YPFB CHACO SA POR TRANSPORTE GN DUCTO MENOR CARRASO BULO BULO OCTUBRE 2018 LIB. 00513012007 YPFB - RECURSOS NACIONALIZACIÓN</t>
  </si>
  <si>
    <t>PROVISION DE FONDOS A SOLICITUD DE YACIMIENTOS PETROLIFEROS FISCALES BOLIVIANOS SEGUN SOLICITUD YPFB-0287-2018 REF: PAGO A YPFB TRANSPORTE SA POR SERV DE TRANSPORTE GN OCTUBRE 2018 LIB. 00513012007 YPFB - RECURSOS NACIONALIZACIÓN</t>
  </si>
  <si>
    <t>PAGO A BANCO EUROPEO DE INV PRÉSTAMO FIN 82800 VCTO. 30-11-2018 POR CUENTA DE TGN , NTI. 011489 VALOR 30-11-2018 INTERESES USD 178.615,78 CTA. 3987 CUENTA UNICA DEL TESORO-3987 LIB. 00099021001 REF.: COMISIONES BANCARIAS</t>
  </si>
  <si>
    <t>COBRO COSTOS DE PAPELERIA SEGUN TRANSFERENCIA DEL EXTERIOR POR ORDEN DE CONSULADO DE BOLIVIA EN BILBAO LIB. 00010011102 MIN.RR.EE.-GESTORIA CONSULAR LEY NO.3108</t>
  </si>
  <si>
    <t>NUMERO DE LIBRETA CUT: 00099024113 OPERACIÓN E75 TRANSFERENCIA DE LA CUENTA FISCAL BUN A LA CUT EN MN TRANSF.FDOS.A SOLICITUD DEL G.A.M. POOPO SG.CITE:GAMP-STRIA NO4887/2018 A CTA.3987 CUT LBRTA.00099024113</t>
  </si>
  <si>
    <t>||TRANSFERENCIA DE FONDOS PARA LA "EMPRESA DE APOYO A LA PRODUCCION DE ALIMENTOS-EMAPA" (12° DESEMBOLSO), ABONO A LA CUT LIBRETA N° 00572019201 S/G NOTA CITE: BDP/GOP/CART/5046/2018 DE 28/11/18 LIBRETA N° 00572019201 - "EMPRESA DE APOYO A LA PRODUCCION DE ALIMENTOS-EMAPA"</t>
  </si>
  <si>
    <t>'COBRO DE'||UTILES DE ESCRITORIO POR EL COMPROBANTE CONTABLE NRO. 0940406 DE LA FECHA, SEGÚN NOTA DE LA E.S. DEL MUTUN, CITE' ESM/GAF/OF/N°045/2017 DE F. 18/10/2017 (HRE-TGL-15889). DEBITO DE LA LIBRETA 00573012001 EMPRESA SIDERURGICA DEL MUTUN-RECURSOS PROPIOS.</t>
  </si>
  <si>
    <t>TRANSFERENCIA DE FONDOS AL EXTERIOR A SOLICITUD DE BOLIVIANA DE AVIACION SEGUN SOLICITUD 6679 REF: AIRCRAFT TRADING INC COMPRA CABLES FLEX, PACKING INVOICES I1022001778 I1022001763 I1022001722 LIB. 00578012002 BOA-BOLIVIANA DE AVIACION-INGRESOS</t>
  </si>
  <si>
    <t>||TRANSFERENCIA DE FONDOS S/G.MENSAJES SWIFT NROS. 17349 Y 17334 DE LA FECHA. (SECTOR PÚBLICO - SERVICIOS). DEBITO DE LA LIBRETA 00119012001 ADSIB, REPOSICION UTILES DE ESCRITORIO.</t>
  </si>
  <si>
    <t>VENTA DE DIVISAS CON TRANSFERENCIA DE FONDOS A SOLICITUD DE ADMINISTRACION DE SERVICIOS PORTUARIOS BOLIVIA SEGUN SOLICITUD 6681 REF: H.R. 1812 - PAGO DE RETENCIONES DEL 7% A TUV RHEINLAND ARGENTINA S.A. POR CONTRATO DE UN ORGANISMO ACREDITADO PARA LA AUDITORIA DEL PRIMER SEGUIMIENTO AL SISTEMA DE GE LIB. 00594012001 ASP-B FONDO DE OPERACIONES</t>
  </si>
  <si>
    <t>TRANSFERENCIA DE FONDOS AL EXTERIOR A SOLICITUD DE BOLIVIANA DE AVIACION SEGUN SOLICITUD 6671 REF: FI AEROSPACE SOLUTIONS INC., POR COMPRA DE MODE CONTROL INVOICE 1094 PO5020 LIB. 00578012002 BOA-BOLIVIANA DE AVIACION-INGRESOS</t>
  </si>
  <si>
    <t>VENTA DE DIVISAS CON TRANSFERENCIA DE FONDOS A SOLICITUD DE BOLIVIANA DE AVIACION SEGUN SOLICITUD 6680 REF: AIRCRAFT TRADING, INC. POR COMPRA 5 ITEMS INVOICES I102201742A I1022001768 I1022001777 PO4910 LIB. 00578012002 BOA-BOLIVIANA DE AVIACION-INGRESOS</t>
  </si>
  <si>
    <t>VENTA DE DIVISAS CON TRANSFERENCIA DE FONDOS A SOLICITUD DE BOLIVIANA DE AVIACION SEGUN SOLICITUD 6670 REF: APS AIR PARTS SERVICES Y SUPLLIES LTD. POR COMPRA DE 10 ITEMS INVOICE I201816924, PO4918 LIB. 00578012002 BOA-BOLIVIANA DE AVIACION-INGRESOS</t>
  </si>
  <si>
    <t>TRANSFERENCIA DE FONDOS AL EXTERIOR A SOLICITUD DE BOLIVIANA DE AVIACION SEGUN SOLICITUD 6674 REF: SKY SOURCE INC COMPRA DE TOP KIT SEGUN INVOICE IN1658 LIB. 00578012002 BOA-BOLIVIANA DE AVIACION-INGRESOS</t>
  </si>
  <si>
    <t>TRANSFERENCIA DE FONDOS AL EXTERIOR A SOLICITUD DE BOLIVIANA DE AVIACION SEGUN SOLICITUD 6676 REF: INAV LLC REPARACION DE ITEMES BOA-EO-5091 INVOICE I10304 LIB. 00578012002 BOA-BOLIVIANA DE AVIACION-INGRESOS</t>
  </si>
  <si>
    <t>TRANSFERENCIA DE FONDOS AL EXTERIOR A SOLICITUD DE BOLIVIANA DE AVIACION SEGUN SOLICITUD 6677 REF: APS AIR PARTS SERVICES Y SUPPLIES LTD POR LA COMPRA DE ITEMS PARA LA REPOSICION DE STOCK DE ALMACENES SEGUN INVOICE I201818086 PO 5053 Y EL MANTENIMIENTO DE COMPONENTES ROTABLES SEGUN INVOICE I20181547 LIB. 00578012002 BOA-BOLIVIANA DE AVIACION-INGRESOS</t>
  </si>
  <si>
    <t>TRANSFERENCIA DE FONDOS AL EXTERIOR A SOLICITUD DE BOLIVIANA DE AVIACION SEGUN SOLICITUD 6672 REF: SKY MART SALES CORP. COMPRA DE ITEMES SEGUN PO 5079 5075 INVOICES 89614 89615 LIB. 00578012002 BOA-BOLIVIANA DE AVIACION-INGRESOS</t>
  </si>
  <si>
    <t>TRANSFERENCIA DE FONDOS AL EXTERIOR A SOLICITUD DE BOLIVIANA DE AVIACION SEGUN SOLICITUD 6675 REF: CASCADE AVIATION SERVICES INC COMPRA DE EYEBROW SEGUN INVOICE CA21261 LIB. 00578012002 BOA-BOLIVIANA DE AVIACION-INGRESOS</t>
  </si>
  <si>
    <t>TRANSFERENCIA DE FONDOS AL EXTERIOR A SOLICITUD DE BOLIVIANA DE AVIACION SEGUN SOLICITUD 6673 REF: AVMAX AVIATION SERVICES INC COMPRA ITEMS INVOICES ICS31754, ICS32922 PO4954 PO5114 LIB. 00578012002 BOA-BOLIVIANA DE AVIACION-INGRESOS</t>
  </si>
  <si>
    <t>TRANSFERENCIA DE FONDOS AL EXTERIOR A SOLICITUD DE BOLIVIANA DE AVIACION SEGUN SOLICITUD 6669 REF: CORPORATE TRUST LEASE GROUP-AP-47(SWEDEN) AB, INVOICE 18MD001827 POR RESERVAS DE MANTENIMIENTO AERONAVE, PERIODO OCTUBRE 2018 LIB. 00578012002 BOA-BOLIVIANA DE AVIACION-INGRESOS</t>
  </si>
  <si>
    <t>VENTA DE DIVISAS CON TRANSFERENCIA DE FONDOS A SOLICITUD DE BOLIVIANA DE AVIACION SEGUN SOLICITUD 6667 REF: AVMAX AVIATION SERVICES INC. 23 ITEMS INVOICES ICS32558 ICS32924 PO4907 LIB. 00578012002 BOA-BOLIVIANA DE AVIACION-INGRESOS</t>
  </si>
  <si>
    <t>TRANSFERENCIA DE FONDOS AL EXTERIOR A SOLICITUD DE BOLIVIANA DE AVIACION SEGUN SOLICITUD 6668 REF: SKY TECHNICS AVIATION SALES INC. INVOICE 1968 1960 1962 1961 1966 PO 5120 5081 5086 5080 5124 POR LA COMPRA DE ITEMS PARA LA REPOSICION DE STOCK DE ALMACENES. LIB. 00578012002 BOA-BOLIVIANA DE AVIACION-INGRESOS</t>
  </si>
  <si>
    <t>||TRANSFERENCIA DE FONDOS S/G. MENSAJE SWIFT NRO. 17351 DE LA FECHA. (SECTOR PÚBLICO - SOBREVUELOS). DEBITO DE LA LIBRETA 00117012001 DGAC, REPOSICION UTILES DE ESCRITORIO.</t>
  </si>
  <si>
    <t>TRANSFERENCIA DE FONDOS AL EXTERIOR A SOLICITUD DE BOLIVIANA DE AVIACION SEGUN SOLICITUD 6678 REF: AVIOTRADE POR LA COMPRA DE FILTER BEARING CABLE SEGUN INVOICE 79299 79227 79145 79435 79637 79498 LIB. 00578012002 BOA-BOLIVIANA DE AVIACION-INGRESOS</t>
  </si>
  <si>
    <t>||TRANSFERENCIA DE FONDOS S/G. FORMULARIO CITE: BUN/CF502/18 DE LA FECHA.(HRE-TSO-6475),DEVOLUCION SALDOS NO EJECUTADOS POR MULTAS PROYECTO MANEJO INTEGRAL DE LA CUENCA RIO LLAVEA FAVOR DEL MMAYA-VICEMIN.RECURSOS HIDRICOS Y RIEGO.GAD LA PAZ. A SOLIC.GOB.AUT.DPTAL.DE LA PAZ, LIBRETA 00086014407 MMYA-BS-PLAN NAL.DE CTAS.PROYECTOS; BUN.</t>
  </si>
  <si>
    <t>'TRANSFERENCIA DE FONDOS||S/G.NOTA CITE: MEFP/VTCP/DGAFT/UOIET/TES/N°6208/18 DE LA FECHA, DEL MIN.DE ECONOMIA Y FINANZAS PUBLICAS(HRE-TSO-6469),RECURSOS BI-MONETARIOS AL GOB.AUT.MCPAL. ACHOCALLA,POR RESTITUCIÓN CERTIFICADO DE DEPOSITO JUDICIAL N°0092126 DE $US5.36 AL TCD. DEBITO DE LA LIBRETA N° 00099021001 TGN-RECURSOS ORDINARIOS.</t>
  </si>
  <si>
    <t>'TRANSFERENCIA DE FONDOS||S/G.NOTA CITE: MEFP/VTCP/DGAFT/UOIET/TES/N°6205/18 DE LA FECHA, DEL MIN.DE ECONOMIA Y FINANZAS PUBLICAS(HRE-TSO-6468),RECURSOS BI-MONETARIOS AL GOB.AUT.DPTALCOCHABAMBA, POR RESTITUCIÓN CERTIFICADO DEPOSITO JUDICIAL N°398323 DE $US494.75 AL TCD. DEBITO DE LA LIBRETA N° 00099021001, REPOSICION UTILES DE ESCRITORIO.</t>
  </si>
  <si>
    <t>'TRANSFERENCIA DE FONDOS||S/G. NOTA CITE: MEFP/VTCP/DGCP/UF-712/2018 DE LA FECHA, DEL MIN.DE ECO.Y FINNC.PUB.(HRE-TSO-6472), RECURSOS FIDEICOMISO"ESTRUCTURACION Y PUESTA EN MARCHA DE LA GESTORA PUBLICA DE LA SEGURIDAD SOCIAL DE LARGO PLAZO", S/G. DS.N°3123 DEL 29-03-2017 DEBITO DE LA LIBRETA N° 00595012001 GPSSLP-RECURSOS ESPECIFICOS, COBRO UTILES DE ESCRITORIO.</t>
  </si>
  <si>
    <t>'TRANSFERENCIA DE FONDOS||S/G. NOTA CITE: MEFP/VTCP/DGCP/UF-712/2018 DE LA FECHA, DEL MIN.DE ECO.Y FINNC.PUB.(HRE-TSO-6472), RECURSOS FIDEICOMISO"ESTRUCTURACION Y PUESTA EN MARCHA DE LA GESTORA PUBLICA DE LA SEGURIDAD SOCIAL DE LARGO PLAZO", S/G. DS.N°3123 DEL 29-03-2017 DEBITO DE LA LIBRETA N° 00099021001 TGN-RECURSOS ORDINARIOS MN.</t>
  </si>
  <si>
    <t>'TRANSFERENCIA DE FONDOS||S/G. CITE: MEFP/VTCP/DGCP/UODP-1089/2018 DE LA FECHA, DEL MIN.DE ECONOMIA Y FINANZAS PUBLICAS.(HRE-TSO-6471), PAGO BTS EXTRABURSATIL  VENCIMIENTO 2 Y 3 DE DICIEMBRE DE 2018 D.S. N° 1121 DE 11 DE ENERO DE 2012. DEBITO DE LA LIBRETA N° 00099021001, REPOSICION UTILES DE ESCRITORIO.</t>
  </si>
  <si>
    <t>'TRANSFERENCIA DE FONDOS||S/G. CITE: MEFP/VTCP/DGCP/UODP-1089/2018 DE LA FECHA, DEL MIN.DE ECONOMIA Y FINANZAS PUBLICAS.(HRE-TSO-6471), PAGO BTS EXTRABURSATIL  VENCIMIENTO 2 Y 3 DE DICIEMBRE DE 2018 D.S. N° 1121 DE 11 DE ENERO DE 2012. DEBITO DE LA LIBRETA N° 00099021001 TGN-RECURSOS ORDINARIOS MN.</t>
  </si>
  <si>
    <t>'TRANSFERENCIA DE FONDOS||S/G.NOTA CITE: MEFP/VTCP/DGAFT/UOIET/TES/N°6205/18 DE LA FECHA, DEL MIN.DE ECONOMIA Y FINANZAS PUBLICAS(HRE-TSO-6468),RECURSOS BI-MONETARIOS AL GOB.AUT.DPTALCOCHABAMBA, POR RESTITUCIÓN CERTIFICADO DEPOSITO JUDICIAL N°398323 DE $US494.75 AL TCD. DEBITO DE LA LIBRETA N° 00099021001 TGN-RECURSOS ORDINARIOS.</t>
  </si>
  <si>
    <t>COBRO COSTOS DE PAPELERIA SEGUN TRANSFERENCIA DEL EXTERIOR POR ORDEN DE HERCOS COMBUSTIBLES SA REF.: CONTRATO CONDENSADO DE GAS 78-18 LIB. 00513062001 YPFB-OPERACIONES PLANTA DE SEPARACION DE LIQUIDOS RIO GRANDE</t>
  </si>
  <si>
    <t>'TRANSFERENCIA DE FONDOS||S/G.NOTA CITE: MEFP/VTCP/DGAFT/UOIET/TES/N°6208/18 DE LA FECHA, DEL MIN.DE ECONOMIA Y FINANZAS PUBLICAS(HRE-TSO-6469),RECURSOS BI-MONETARIOS AL GOB.AUT.MCPAL. ACHOCALLA,POR RESTITUCIÓN CERTIFICADO DE DEPOSITO JUDICIAL N°0092126 DE $US5.36 AL TCD. DEBITO DE LA LIBRETA N° 00099021001, REPOSICION UTILES DE ESCRITORIO.</t>
  </si>
  <si>
    <t>||COBRO COMISION AMPLIACION DE VALIDEZ 0,015% S/USD 63.881.-, ENMIENDA BS220.- Y EMISION DE CBTE. CONTABLE BS50.- REF.: LC I-2017-049 SEGUN NOTA SEDEM /GG/EV/2018-0227 LIB. 00132079201 SEDEM -PLANTA DE ENVASES DE VIDIRO CHUQUISACA - MUNICIPIO ZUDAÑEZ I-2017-049</t>
  </si>
  <si>
    <t>A:00373024105 DESEMBOLSO DE RECURSOS AL FONDO DE DESARROLLO INDÍGENA PARA PROGRAMAS Y/O PROYECTOS DE LOS GOBIERNOS AUTÓNOMOS MUNICIPALES S/G NOTA CITE: FDI/DGE/EXT/N°505, 506, 509 Y 510/2018 E INFORME MEFP/VTCP/DGPOT/UPCFTGN N° 147/2018. HR. 6-336216-R; 6-36183-R; 6-36104-R; 6-35688-R.</t>
  </si>
  <si>
    <t>VENTA DE DIVISAS CON TRANSFERENCIA DE FONDOS A SOLICITUD DE MINISTERIO DE EDUCACION SEGUN SOLICITUD 6660 REF: TRASPASO PARA WALTER AGUSTIN PARADA VILLARROEL EQUIVALENTES 2.459,16 USD LIB. 00099021001 TGN-RECURSOS ORDINARIOS (3987) POR DIFERENCIAL CAMBIARIO</t>
  </si>
  <si>
    <t>||VENTA DE DIVISAS S/G NOTA DGAA-UF-STCP.NO1349/18,31/10/18 REF.:EMISION CARTA DE CREDITO I-2018-30,COMISION EMISION L/C 0,15% S/USD276.204,74.-POR 160 DIAS,REEMB.GSTS.COMUNICACION BS220.-Y EMISION COMP.CONTABLE BS50.- LIB.00020011103 MINISTERIO DE DEFENSA-INGRESOS VARIOS REF.:COMISIONES EMISION LC I-2018-30</t>
  </si>
  <si>
    <t>VENTA DE DIVISAS CON TRANSFERENCIA DE FONDOS A SOLICITUD DE EMPRESA PUBLICA DE TRANSPORTE AEREO MILITAR SEGUN SOLICITUD 6662 REF: DESEMBOLSO A FAVOR DE LA EMPRESA ANSETT AVIATION ITALIA VIA BCB POR EL REQUERIMIENTO POR EL SERVICIO DE SIMULADOR DE VUELO CURSO TEORICO Y RECURRENTE PARA AERONAVE DE EP LIB. 00596012001 EP-TAM GESTION ADMINISTRATIVA POR DIFERENCIAL CAMBIARIO</t>
  </si>
  <si>
    <t>VENTA DE DIVISAS CON TRANSFERENCIA DE FONDOS A SOLICITUD DE EMPRESA PUBLICA DE TRANSPORTE AEREO MILITAR SEGUN SOLICITUD 6662 REF: DESEMBOLSO A FAVOR DE LA EMPRESA ANSETT AVIATION ITALIA VIA BCB POR EL REQUERIMIENTO POR EL SERVICIO DE SIMULADOR DE VUELO CURSO TEORICO Y RECURRENTE PARA AERONAVE DE EP LIB. 00596012001 EP-TAM GESTION ADMINISTRATIVA</t>
  </si>
  <si>
    <t>VENTA DE DIVISAS CON TRANSFERENCIA DE FONDOS A SOLICITUD DE MINISTERIO DE EDUCACION SEGUN SOLICITUD 6655 REF: TRASPASO PARA RAUL CALANI JIMENEZ EQUIVALENTES 4.269,37 USD LIB. 00099021001 TGN-RECURSOS ORDINARIOS (3987) POR DIFERENCIAL CAMBIARIO</t>
  </si>
  <si>
    <t>VENTA DE DIVISAS CON TRANSFERENCIA DE FONDOS A SOLICITUD DE MINISTERIO DE EDUCACION SEGUN SOLICITUD 6655 REF: TRASPASO PARA RAUL CALANI JIMENEZ EQUIVALENTES 4.269,37 USD LIB. 00099021001 TGN-RECURSOS ORDINARIOS (3987)</t>
  </si>
  <si>
    <t>TRANSFERENCIA RECIBIDA DEL EXTERIOR SEGÚN MENSAJE SWIFT No. 17389 (REM.EXT.) DE FECHA 30-11-2018 POR DESEMBOLSO DE CAF PRÉSTAMO CFA008239 CARRETERA PADILLA-EL SALTO LIBRETA N° 00291012002 ABC-RECURSOS PROPIOS REF.: UTILES DE ESCRITORIO</t>
  </si>
  <si>
    <t>VENTA DE DIVISAS CON TRANSFERENCIA DE FONDOS A SOLICITUD DE MINISTERIO DE EDUCACION SEGUN SOLICITUD 6660 REF: TRASPASO PARA WALTER AGUSTIN PARADA VILLARROEL EQUIVALENTES 2.459,16 USD LIB. 00099021001 TGN-RECURSOS ORDINARIOS (3987)</t>
  </si>
  <si>
    <t>'TRANSFERENCIA DE FONDOS||S/G.CITE: MEFP/VTCP/DGAFT/UOIET/TES/N°5729/18 DE F.13-11-2018,DEL MIN.DE ECO.FINANC.PUB.(HRE-TSO-6227),PAGO CONTRAPARTE GAM SANTOS MERCADO CTTO.DE INV.N°! 16/2016 PROY FINANC.INVERSION MAQUINARIA Y EQUIPO. ABONO A LA LIBRETA N°00862012002 LPB-FNDR INVERSIONES FINANZAS.</t>
  </si>
  <si>
    <t>COBRO COSTOS DE PAPELERIA SEGUN TRANSFERENCIA DEL EXTERIOR POR ORDEN DE CUBANA DE AVIACION SA REF.: OTROS SERVICIOS EMPRESARIALES LIB. 00512012001 AASANA CENTRAL-OFICINA NACIONAL</t>
  </si>
  <si>
    <t>AJUSTE COMPLEMENTARIO POR REVALORIZACION SALDOS DE ACTIVOS DE RESERVA Y OBLIGACIONES MONEDA EXTRANJERA (DOLARES) Saldo MO = -780537027.64 ;Bs/Mo: 6.86000000000 ;Saldo Bs: -5354484009.62</t>
  </si>
  <si>
    <t>TRANSFERENCIA RECIBIDA DEL EXTERIOR SEGÚN MENSAJES SWIFT Nos. 15892-15868 (REM.EXT.) DE FECHA 05-11-2018 POR DESEMBOLSO DE CAF PRÉSTAMO CFA009787 PROGRAMA MIAGUA IV FASE 2 LIBRETA N° 00086077003 MMAYA-USD PROGRAMA MIAGUA IV FASE CFA 9787</t>
  </si>
  <si>
    <t>TRANSFERENCIA RECIBIDA DEL EXTERIOR SEGÚN MENSAJES SWIFT Nos. 15891-15867 (REM.EXT.) DE FECHA 05-11-2018 POR DESEMBOLSO DE CAF PRÉSTAMO CFA009787 PROGRAMA MIAGUA IV FASE 2 LIBRETA N° 00287104319 FPS-USD-MIAGUA CAF IV FASE</t>
  </si>
  <si>
    <t>TRANSFERENCIA RECIBIDA DEL EXTERIOR SEGÚN MENSAJES SWIFT Nos. 15892-15868 (REM.EXT.) DE FECHA 05-11-2018 POR DESEMBOLSO DE CAF PRÉSTAMO CFA009787 PROGRAMA MIAGUA IV FASE 2 LIBRETA N° 00086077003 MMAYA-USD PROGRAMA MIAGUA IV FASE CFA 9787 REF.: UTILES DE ESCRITORIO</t>
  </si>
  <si>
    <t>TRANSFERENCIA RECIBIDA DEL EXTERIOR SEGÚN MENSAJES SWIFT Nos. 15890-15866 (REM.EXT.) DE FECHA 05-11-2018 POR DESEMBOLSO DE BID PRÉSTAMO 2822/BL-BO REQ 00028 BO OPS0201849862B LIBRETA N° 00046057007 MS-$US-BID 2822/BL-BO MEJORAMIENTO ACCESO A SERVICIOS</t>
  </si>
  <si>
    <t>TRANSFERENCIA RECIBIDA DEL EXTERIOR SEGÚN MENSAJES SWIFT Nos. 15890-15866 (REM.EXT.) DE FECHA 05-11-2018 POR DESEMBOLSO DE BID PRÉSTAMO 2822/BL-BO REQ 00028 BO OPS0201849862B LIBRETA N° 00046057007 MS-$US-BID 2822/BL-BO MEJORAMIENTO ACCESO A SERVICIOS REF.: UTILES DE ESCRITORIO</t>
  </si>
  <si>
    <t>'COBRO DE UTILES DE ESCRITORIO POR´||TRANSF. DE FDOS. DEL EXTERIOR USD 6.131,99 COMPLEMENTO AL COMPROBANTE NO. S-0937602 DE LA FECHA LIBRETA 00512012001 AASANA CENTRAL - OFICINA NACIONAL (COBRO UTILES DE ESCRITORIO)</t>
  </si>
  <si>
    <t>AJUSTE COMPLEMENTARIO POR REVALORIZACION SALDOS DE ACTIVOS DE RESERVA Y OBLIGACIONES MONEDA EXTRANJERA (DOLARES) Saldo MO = -789618910.95 ;Bs/Mo: 6.86000000000 ;Saldo Bs: -5416785729.10</t>
  </si>
  <si>
    <t>COBRO COSTOS DE PAPELERIA SEGUN TRANSFERENCIA DEL EXTERIOR POR ORDEN DE UNITED AIRLINES INC REF:YKYC46092018 LIB. 00512012001 AASANA CENTRAL-OFICINA NACIONAL</t>
  </si>
  <si>
    <t>A:00099021001 TRANSFERENCIA DE RECURSOS A SOLICITUD DEL ORGANO JUDICIAL MEDIANTE NOTA CITE: UNID./NAL/FINANZAS/DAF-OJ N°1000/2018, COMO BENEFICIARIA EL DISTRITO TARIJA DEL ORGANO JUDICIAL. DEPOSITO JUDICIAL N° 00010004 HR 6-32553-R.</t>
  </si>
  <si>
    <t>TRANSFERENCIA RECIBIDA DEL EXTERIOR SEGÚN MENSAJES SWIFT Nos. 16047-16036 (REM.EXT.) DE FECHA 07-11-2018 POR DESEMBOLSO DE IDA PRÉSTAMO 5712-BO PICAR 12-17 LIBRETA N° 00047137002 MDRyT-PROY. INVERSION COM. AR</t>
  </si>
  <si>
    <t>AJUSTE COMPLEMENTARIO POR REVALORIZACION SALDOS DE ACTIVOS DE RESERVA Y OBLIGACIONES MONEDA EXTRANJERA (DOLARES) Saldo MO = -786329561.61 ;Bs/Mo: 6.86000000000 ;Saldo Bs: -5394220792.63</t>
  </si>
  <si>
    <t>COBRO COSTOS DE PAPELERIA SEGUN TRANSFERENCIA DEL EXTERIOR POR ORDEN DE UNITED AVIATION SERVICES LIB. 00512012001 AASANA CENTRAL-OFICINA NACIONAL</t>
  </si>
  <si>
    <t>TRANSFERENCIA RECIBIDA DEL EXTERIOR SEGÚN MENSAJES SWIFT Nos. 16145 - 16137 (REM.EXT.) DE FECHA 08-11-2018 POR DESEMBOLSO DE BID PRÉSTAMO 3699/BL-BO REF.: REQ 00009 BO OPS0201851765A LIBRETA N° 00287104317 FPS-US-BID 3699/BL-BO PROG.NAL. DE RIEGO-PRONAREC III</t>
  </si>
  <si>
    <t>AJUSTE COMPLEMENTARIO POR REVALORIZACION SALDOS DE ACTIVOS DE RESERVA Y OBLIGACIONES MONEDA EXTRANJERA (DOLARES) Saldo MO = -796954479.21 ;Bs/Mo: 6.86000000000 ;Saldo Bs: -5467107727.39</t>
  </si>
  <si>
    <t>00099021001 DEP.DE CHEQ.AJENOS,RET.DE CAM.,CONCEPTO: PAGO CAPITAL TGN IV,DEP.: FONDECO IV , PROCEDENCIA: BANCO FASSIL S.A., CHEQUE: 2215, FECHA DE EMISION:09/11/2018</t>
  </si>
  <si>
    <t>00099021001 DEP.DE CHEQ.AJENOS,RET.DE CAM.,CONCEPTO: PAGO INTERESES PENALES TGN IV,DEP.: FONDECO IV , PROCEDENCIA: BANCO FASSIL S.A., CHEQUE: 2219, FECHA DE EMISION:09/11/2018</t>
  </si>
  <si>
    <t>00099021001 DEP.DE CHEQ.AJENOS,RET.DE CAM.,CONCEPTO: PAGO INTERESES TGN IV,DEP.: FONDECO IV , PROCEDENCIA: BANCO FASSIL S.A., CHEQUE: 2216, FECHA DE EMISION:09/11/2018</t>
  </si>
  <si>
    <t>||PAGO PRÉSTAMO 1020/SF-BO VCTO. 13-11-2018 POR CUENTA DEL BANCO DE DESARROLLO PRODUCTIVO SEGUN COD. LIQ. 011495 DE FECHA 07-11-2018 Y NOTA MEFP/VTCP/DGCP/UODP-1167/2013 DE FECHA 12-11-2013, VALOR 13-11-2018 LIB. 00099021001 CTA. 5970 CUENTA UNICA DEL TESORO EN DOLARES AMERICANOS</t>
  </si>
  <si>
    <t>COBRO COSTOS DE PAPELERIA SEGUN TRANSFERENCIA DEL EXTERIOR POR ORDEN DE AURORA AVIATION SA REF:INV 47-09-2018, 55-10-2018/55-07-2018/61 04-2018 63-03-2018 54-09-2017 LIB. 00512012001 AASANA CENTRAL-OFICINA NACIONAL</t>
  </si>
  <si>
    <t>TRANSFERENCIA RECIBIDA DEL EXTERIOR SEGÚN MENSAJES SWIFT Nos. 16347-16335 (REM.EXT.) DE FECHA 13-11-2018 POR DESEMBOLSO DE IDA PRÉSTAMO 5712-BO PICAR 12-18 LIBRETA N° 00047137002 MDRyT-PROY. INVERSION COM. AR</t>
  </si>
  <si>
    <t>COBRO COSTOS DE PAPELERIA POR REGULARIZACION DE TRANSFERENCIA DEL EXTERIOR POR ORDEN DE ARINC INCORPORATED LIB. 00512012001 AASANA CENTRAL-OFICINA NACIONAL</t>
  </si>
  <si>
    <t>||COMPLEMENTO A NUESTRO COMPROBANTE CONTABLE G 0887901 DE LA FECHA POR PAGO AL EXIMBANK CHINA PRÉSTAMO GCL 2017(02)607 POR CUENTA DEL TGN, COBRO DE COMISIONES DEL BANQUERO USD 10.- CORRESPONDIENTES AL PAGO DE LA COMISIÓN DE ADMINISTRACIÓN POR RMY 1.750.000.- LIBRETA N° 00099021001 RECURSOS ORDINARIOS DOLARES AMERICANOS</t>
  </si>
  <si>
    <t>AJUSTE COMPLEMENTARIO POR REVALORIZACION SALDOS DE ACTIVOS DE RESERVA Y OBLIGACIONES MONEDA EXTRANJERA (DOLARES) Saldo MO = -783600279.75 ;Bs/Mo: 6.86000000000 ;Saldo Bs: -5375497919.08</t>
  </si>
  <si>
    <t>00047011101 DEPOSITO DE EFECTIVO, DEPOSITANTE: JUAN FRANCO DELGADO MAMANI, CONCEPTO: NO EJECUCION DEL PROYECTO DE ACOPIO Y TRANSFORMACION DE PIELES DE CAMELIDOS, CUENTA DE DEPOSITO: CUENTA UNICA DEL TESORO EN DOLARES AMERICANOS</t>
  </si>
  <si>
    <t>A:00099021001 TRANSFERENCIA DE RECURSOS A SOLICITUD DEL ÓRGANO JUDICIAL S/G NOTA CITE: UNID./NAL./FINANZAS/DAF-OJ N°969/2018, CORRESPONDIENTE A RESTITUCIÓN DE PROCESOS JUDICIALES A DIFERENTES ENTIDADES. HR. 6-32059-R.</t>
  </si>
  <si>
    <t>COBRO COSTOS DE PAPELERIA SEGUN TRANSFERENCIA DEL EXTERIOR POR ORDEN DE EMES AIR S.A. (BUENOS AIRES ARGENTINA9 REF.: YKYC23 10 2018 LIB. 00512012001 AASANA CENTRAL-OFICINA NACIONAL</t>
  </si>
  <si>
    <t>AJUSTE COMPLEMENTARIO POR REVALORIZACION SALDOS DE ACTIVOS DE RESERVA Y OBLIGACIONES MONEDA EXTRANJERA (DOLARES) Saldo MO = -781138038.47 ;Bs/Mo: 6.86000000000 ;Saldo Bs: -5358606943.92</t>
  </si>
  <si>
    <t>00086057003 DEPOSITO DE EFECTIVO, DEPOSITANTE: UCP - PAAP, CONCEPTO: REPOSICION DE COMISIONES BANCARIAS - DESEMBOLSO, CUENTA DE DEPOSITO: CUENTA UNICA DEL TESORO EN DOLARES AMERICANOS</t>
  </si>
  <si>
    <t>00086057003 DEPOSITO DE EFECTIVO, DEPOSITANTE: UCP- PAAP, CONCEPTO: REPOSICION DE COMISIONES BANCARIAS - DESEMBOLSO, CUENTA DE DEPOSITO: CUENTA UNICA DEL TESORO EN DOLARES AMERICANOS</t>
  </si>
  <si>
    <t>PAGO A BID PRÉSTAMO 3731/OC-BO VCTO. 15-11-2018 POR CUENTA DE TGN , NTI. 011464 VALOR 15-11-2018 COMISIONES USD 119.297,53 CTA. 5970 CUENTA UNICA DEL TESORO DOLARES AMERICANOS LIB. 00099021001</t>
  </si>
  <si>
    <t>PAGO A BID PRÉSTAMO 2828/BL-BO VCTO. 15-11-2018 POR CUENTA DE TGN , NTI. 011582 VALOR 15-11-2018 INTERESES USD 517.716,44 COMISIONES USD 10.354,98 CTA. 5970 CUENTA UNICA DEL TESORO DOLARES AMERICANOS LIB. 00099021001</t>
  </si>
  <si>
    <t>PAGO A BID PRÉSTAMO 3730/BL-BO VCTO. 15-11-2018 POR CUENTA DE TGN , NTI. 011462 VALOR 15-11-2018 INTERESES USD 21.954,81 COMISIONES USD 61.060,28 CTA. 5970 CUENTA UNICA DEL TESORO DOLARES AMERICANOS LIB. 00099021001</t>
  </si>
  <si>
    <t>TRANSFERENCIA RECIBIDA DEL EXTERIOR SEGÚN MENSAJES SWIFT Nos. 16592-16582 (REM.EXT.) DE FECHA 15-11-2018 POR DESEMBOLSO DE IDA PRÉSTAMO 5454-BO 25 LIBRETA N° 00085024301 MEN USD PROY IDTR II GOB CHUQ CONVENIO 5454 BO</t>
  </si>
  <si>
    <t>COBRO COSTOS DE PAPELERIA SEGUN TRANSFERENCIA DEL EXTERIOR POR ORDEN DE UNIVERSAL WEATHER + AVIATION INC (HOUSTON) LIB. 00512012001 AASANA CENTRAL-OFICINA NACIONAL</t>
  </si>
  <si>
    <t>TRANSFERENCIA RECIBIDA DEL EXTERIOR SEGÚN MENSAJES SWIFT Nos. 16592-16582 (REM.EXT.) DE FECHA 15-11-2018 POR DESEMBOLSO DE IDA PRÉSTAMO 5454-BO 25 LIBRETA N° 00085024301 MEN USD PROY IDTR II GOB CHUQ CONVENIO 5454 BO REF.: UTILES DE ESCRITORIO</t>
  </si>
  <si>
    <t>COBRO COSTOS DE PAPELERIA POR REGULARIZACION DE TRANSFERENCIA DEL EXTERIOR POR ORDEN DE SKY LEASE I INC REF:39105BT009QA LIB. 00512012001 AASANA CENTRAL-OFICINA NACIONAL</t>
  </si>
  <si>
    <t>AJUSTE COMPLEMENTARIO POR REVALORIZACION SALDOS DE ACTIVOS DE RESERVA Y OBLIGACIONES MONEDA EXTRANJERA (DOLARES) Saldo MO = -768199641.40 ;Bs/Mo: 6.86000000000 ;Saldo Bs: -5269849539.98</t>
  </si>
  <si>
    <t>COBRO COSTOS DE PAPELERIA SEGUN TRANSFERENCIA DEL EXTERIOR POR ORDEN DE CITIBANK NA REF.: CITIGROUP YKYC 17/10/2018 LIB. 00512012001 AASANA CENTRAL-OFICINA NACIONAL</t>
  </si>
  <si>
    <t>PAGO A CAF PRÉSTAMO CFA009344 VCTO. 19-11-2018 POR CUENTA DE TGN , NTI. 011453 VALOR 19-11-2018 INTERESES USD 1.242.806,88 COMISIONES USD 22.871,23 CTA. 5970 CUENTA UNICA DEL TESORO DOLARES AMERICANOS LIB. 00099021001</t>
  </si>
  <si>
    <t>AJUSTE COMPLEMENTARIO POR REVALORIZACION SALDOS DE ACTIVOS DE RESERVA Y OBLIGACIONES MONEDA EXTRANJERA (DOLARES) Saldo MO = -765774942.92 ;Bs/Mo: 6.86000000000 ;Saldo Bs: -5253216108.44</t>
  </si>
  <si>
    <t>TRANSFERENCIA RECIBIDA DEL EXTERIOR SEGÚN MENSAJE SWIFT N° 16846 (REM.EXT.) DE FECHA 20-11-2018 POR DESEMBOLSO DE CAF PRÉSTAMO CFA008417 PROY. HIDROELECTRICO SAN JOSÉ LIBRETA N° 00514017004 ENDE-USD PROY. CONST. CENTRAL HIDROELECT. SAN JOSE - CAF</t>
  </si>
  <si>
    <t>TRANSFERENCIA RECIBIDA DEL EXTERIOR SEGÚN MENSAJE SWIFT N° 16846 (REM.EXT.) DE FECHA 20-11-2018 POR DESEMBOLSO DE CAF PRÉSTAMO CFA008417 PROY. HIDROELECTRICO SAN JOSÉ LIBRETA N° 00514017004 ENDE-USD PROY. CONST. CENTRAL HIDROELECT. SAN JOSE - CAF REF.: UTILES DE ESCRITORIO</t>
  </si>
  <si>
    <t>COBRO COSTOS DE PAPELERIA SEGUN TRANSFERENCIA DEL EXTERIOR POR ORDEN DE CARGOLUX AIRLINES INT. SA REF.: YKYC 16/10/2018 LIB. 00512012001 AASANA CENTRAL-OFICINA NACIONAL</t>
  </si>
  <si>
    <t>AJUSTE COMPLEMENTARIO POR REVALORIZACION SALDOS DE ACTIVOS DE RESERVA Y OBLIGACIONES MONEDA EXTRANJERA (DOLARES) Saldo MO = -765086449.98 ;Bs/Mo: 6.86000000000 ;Saldo Bs: -5248493046.85</t>
  </si>
  <si>
    <t>||TRANSFERENCIA DE FONDOS S/G. MENSAJES SWIFT NROS. 16960 DE LA FECHA - 16953 DE F. 21/11/2018 Y CORREO ELECTRÓNICO DE YLB. (SECTOR PÚBLICO - EXPORTACIÓN LITIO YLB). ABONO A LA LIBRETA 00597012001 RECURSOS ESPECIFICOS YLB; P/CTA. HINOVE AGROCIENCIA S.A.</t>
  </si>
  <si>
    <t>AJUSTE COMPLEMENTARIO POR REVALORIZACION SALDOS DE ACTIVOS DE RESERVA Y OBLIGACIONES MONEDA EXTRANJERA (DOLARES) Saldo MO = -762298931.04 ;Bs/Mo: 6.86000000000 ;Saldo Bs: -5229370666.96</t>
  </si>
  <si>
    <t>COBRO COSTOS DE PAPELERIA SEGUN TRANSFERENCIA DEL EXTERIOR POR ORDEN DE ESTELAR LATINOAMERICA CA REF.: YKYC 24/10/2018 SOBRREVUELOS DE BOLIVIA OCT 2018 LIB. 00512012001 AASANA CENTRAL-OFICINA NACIONAL</t>
  </si>
  <si>
    <t>00099021001 DEPOSITO DE EFECTIVO, DEPOSITANTE: COOP. EL BUEN SAMARITANO, CONCEPTO: DEVOLUCION ASIST. TECNICA TGN IV, CUENTA DE DEPOSITO: CUENTA UNICA DEL TESORO EN DOLARES AMERICANOS</t>
  </si>
  <si>
    <t>COBRO COSTOS DE PAPELERIA SEGUN TRANSFERENCIA DEL EXTERIOR POR ORDEN DE TAM LINHAS AEREAS S/A (BRASIL) REF.: REMESAS FAMILIARES LIB. 00512012001 AASANA CENTRAL-OFICINA NACIONAL</t>
  </si>
  <si>
    <t>||TRANSFERENCIA DE FONDOS AL EXTERIOR SEGUN SOL. EN NOTA MEFP/VTCP/DGCP/UODP-1053/2018 DE FECHA 21/11/2018 REF: SERV. AGENTE COLATERAL WILMINGTON SAVINGS FUND SOCIETY (WSFS) LIB.00099021001 TGN-RECURSOS ORDINARIOS-DOLARES AMERICANOS</t>
  </si>
  <si>
    <t>AJUSTE COMPLEMENTARIO POR REVALORIZACION SALDOS DE ACTIVOS DE RESERVA Y OBLIGACIONES MONEDA EXTRANJERA (DOLARES) Saldo MO = -757898558.81 ;Bs/Mo: 6.86000000000 ;Saldo Bs: -5199184113.43</t>
  </si>
  <si>
    <t>PAGO A BID PRÉSTAMO 2951/BL-BO VCTO. 25-11-2018 POR CUENTA DE TGN , NTI. 011469 VALOR 26-11-2018 INTERESES USD 630.597,39 COMISIONES USD 65.593,19 CTA. 5970 CUENTA UNICA DEL TESORO DOLARES AMERICANOS LIB. 00099021001</t>
  </si>
  <si>
    <t>PAGO A BID PRÉSTAMO 2880/BL-BO VCTO. 25-11-2018 POR CUENTA DE TGN , NTI. 011532 VALOR 26-11-2018 COMISIONES USD 9.309,61 CTA. 5970 CUENTA UNICA DEL TESORO DOLARES AMERICANOS LIB. 00099021001</t>
  </si>
  <si>
    <t>PAGO A BID PRÉSTAMO 2880/BL-BO VCTO. 25-11-2018 POR CUENTA DE TGN , NTI. 011528 VALOR 26-11-2018 INTERESES USD 85.423,93 COMISIONES USD 2.046,43 CTA. 5970 CUENTA UNICA DEL TESORO DOLARES AMERICANOS LIB. 00099021001</t>
  </si>
  <si>
    <t>TRANSFERENCIA RECIBIDA DEL EXTERIOR SEGÚN MENSAJES SWIFT Nos. 17060-17061 (REM.EXT.) DE FECHA 26-11-2018 POR DESEMBOLSO DE IDA PRÉSTAMO 4923-BO AASANACB12 LIBRETA N° 00512014301 AASANA-MEJORAMIENTO AEROPUERTO DE RURRENABAQUE</t>
  </si>
  <si>
    <t>TRANSFERENCIA RECIBIDA DEL EXTERIOR SEGÚN MENSAJES SWIFT Nos. 17060-17061 (REM.EXT.) DE FECHA 26-11-2018 POR DESEMBOLSO DE IDA PRÉSTAMO 4923-BO AASANACB12 LIBRETA N° 00512014301 AASANA-MEJORAMIENTO AEROPUERTO DE RURRENABAQUE REF.: UTILES DE ESCRITORIO</t>
  </si>
  <si>
    <t>NUMERO DE LIBRETACUT: 05850102001 OPERACIÓN E46 TRANSFERENCIA DEL SISTEMA FINANCIERO POR CUENTA DE TERCEROS A LA CUT EN DOLARES AMERICANOS TRANSFERENCIA DE FONDOS POR PAGO PROVEEDORES EMPRESA ABE PUBLICA NACIONAL ESTRATEGICA BOLIVIANA A SOLICITUD DE YPFB TRANSPORTE</t>
  </si>
  <si>
    <t>||TRANSFERENCIA DE FONDOS S/G. MENSAJES SWIFT NROS. 17064 - 17059 Y CORREO ELECTRÓNICO DEL MMAYA - PROGRAMA PILOTO DE RESILIENCIA CLIMATICA - PPCR DE LA FECHA. (SECTOR PÚBLICO - DONACIONES). A LA LIBRETA 00086108002 MMAYA-UCP PPCR F-2 $US; P/CTA. IBRD - TRUST FUNDS.</t>
  </si>
  <si>
    <t>||TRANSFERENCIA DE FONDOS S/G. MENSAJES SWIFT NROS. 17064 - 17059 Y CORREO ELECTRÓNICO DEL MMAYA - PROGRAMA PILOTO DE RESILIENCIA CLIMATICA - PPCR DE LA FECHA. (SECTOR PÚBLICO - DONACIONES). DEBITO DE LA LIBR. 00086108002 MMAYA-UCP PPCR F-2 $US; COBRO UTILES DE ESCRITORIO.</t>
  </si>
  <si>
    <t>||REGULARIZACIÓN DE NUESTRA OPERACIÓN NRO. 0939731 DE F. 26/11/2018 EN ATENCIÓN A CORREO ELECTRÓNICO DEL MMAYA - PROGRAMA PILOTO DE RESILENCIA CLIMÁTICA (PPCR) DE LA FECHA. ABONO A LA LIBR. 00086107001 MMAYA-UCP PPCR TF 16083 USD; P/CTA. IBRD-TRUST FUNDS.</t>
  </si>
  <si>
    <t>COBRO COSTOS DE PAPELERIA POR REGULARIZACION DE TRANSFERENCIA DEL EXTERIOR POR ORDEN DE DELTA AIR LINES INC REF.: CAP OF 18/11/26 LIB. 00512012001 AASANA CENTRAL-OFICINA NACIONAL</t>
  </si>
  <si>
    <t>COBRO COSTOS DE PAPELERIA SEGUN TRANSFERENCIA DEL EXTERIOR POR ORDEN DE UNITED AIRLINES INC REF:YKYC52102018 LIB. 00512012001 AASANA CENTRAL-OFICINA NACIONAL</t>
  </si>
  <si>
    <t>||REGULARIZACIÓN DE NUESTRA OPERACIÓN NRO. 0939731 DE F. 26/11/2018 EN ATENCIÓN A CORREO ELECTRÓNICO DEL MMAYA - PROGRAMA PILOTO DE RESILENCIA CLIMÁTICA (PPCR) DE LA FECHA. DEBITO DE LA LIBR. 00086107001 MMAYA-UCP PPCR TF 16083 USD; COBRO UTILES DE ESCRITORIO.</t>
  </si>
  <si>
    <t>COBRO COSTOS DE PAPELERIA POR REGULARIZACION DE TRANSFERENCIA DEL EXTERIOR POR ORDEN DE LAN PERU S.A. REF.: YKYC36/10/2018 LIB. 00512012001 AASANA CENTRAL-OFICINA NACIONAL</t>
  </si>
  <si>
    <t>TRANSFERENCIA RECIBIDA DEL EXTERIOR SEGÚN MENSAJES SWIFT Nos. 17169-17157 (REM.EXT.) DE FECHA 27-11-2018 POR DESEMBOLSO DE BID PRÉSTAMO 3822/BL-BO REQ 00003 BO OPS0201856266A LIBRETA N° 00066117003 MPD-PAE II - BID PRESTAMO 3822/BL-BO DOLARES AMERICANOS</t>
  </si>
  <si>
    <t>TRANSFERENCIA RECIBIDA DEL EXTERIOR SEGÚN MENSAJES SWIFT Nos. 17172-17160 (REM.EXT.) DE FECHA 27-11-2018 POR DESEMBOLSO DE BID PRÉSTAMO 2786/BL-BO REQ 00027 BO OPS0201856282A LIBRETA N° 00291014335 ABC-USD BL-BO 2786 DOBLE VIA MONTERO YAPACANI</t>
  </si>
  <si>
    <t>TRANSFERENCIA RECIBIDA DEL EXTERIOR SEGÚN MENSAJES SWIFT Nos. 17170-17158 (REM.EXT.) DE FECHA 27-11-2018 POR DESEMBOLSO DE BID PRÉSTAMO 3385/BL-BO REQ 00016 BO OPS0201850635A LIBRETA N° 00291014352 ABC-US-BID 3385/BL-BO PROG.INFRAEST. VIAL APOYO GESTION RVF</t>
  </si>
  <si>
    <t>TRANSFERENCIA RECIBIDA DEL EXTERIOR SEGÚN MENSAJES SWIFT Nos. 17169-17157 (REM.EXT.) DE FECHA 27-11-2018 POR DESEMBOLSO DE BID PRÉSTAMO 3822/BL-BO REQ 00003 BO OPS0201856266A LIBRETA N° 00066117003 MPD-PAE II - BID PRESTAMO 3822/BL-BO DOLARES AMERICANOS REF.: UTILES DE ESCRITORIO</t>
  </si>
  <si>
    <t>TRANSFERENCIA RECIBIDA DEL EXTERIOR SEGÚN MENSAJES SWIFT Nos. 17171-17159 (REM.EXT.) DE FECHA 27-11-2018 POR DESEMBOLSO DE BID PRÉSTAMO 3812/BL-BO REQ 00001 BO OPS0201854442A LIBRETA N° 00099037018 BID 3812/BL-BO-GAMEA-USD-DRENAJE PLUVIAL MUNIC. EL ALTO III</t>
  </si>
  <si>
    <t>'TRANSFERENCIA'||TRANSFERENCIA RECIBIDA DEL EXTERIOR SEGUN MENSAJES SWIFT N°17209-17200 (REM.EXT.) POR DESEMBOLSO DEL BIRF TF 18119 7 LIBRETA N°00086108002 MMAYA-UCP PPCR F-2 $U$</t>
  </si>
  <si>
    <t>'TRANSFERENCIA'||TRANSFERENCIA RECIBIDA DEL EXTERIOR SEGUN MENSAJES SWIFT N°17209-17200 (REM.EXT.) POR DESEMBOLSO DEL BIRF TF 18119 7 LIBRETA N°00086108002 MMAYA-UCP PPCR F-2 $U$ REF.:UTILES DE ESCRITORIO</t>
  </si>
  <si>
    <t>AJUSTE COMPLEMENTARIO POR REVALORIZACION SALDOS DE ACTIVOS DE RESERVA Y OBLIGACIONES MONEDA EXTRANJERA (DOLARES) Saldo MO = -762657251.01 ;Bs/Mo: 6.86000000000 ;Saldo Bs: -5231828741.91</t>
  </si>
  <si>
    <t>00512014301 DEPOSITO DE EFECTIVO, DEPOSITANTE: A.A.S.A.N.A., CONCEPTO: DEPÓSITO POR COMISIONES BANCARIAS, CUENTA DE DEPOSITO: CUENTA UNICA DEL TESORO EN DOLARES AMERICANOS</t>
  </si>
  <si>
    <t>COBRO COSTOS DE PAPELERIA SEGUN TRANSFERENCIA DEL EXTERIOR POR ORDEN DE LAN ARGENTINA-AERO2000 SA REF.: INV FRA YKYC 35 10 2018 LIB. 00512012001 AASANA CENTRAL-OFICINA NACIONAL</t>
  </si>
  <si>
    <t>AJUSTE COMPLEMENTARIO POR REVALORIZACION SALDOS DE ACTIVOS DE RESERVA Y OBLIGACIONES MONEDA EXTRANJERA (DOLARES) Saldo MO = -753018085.66 ;Bs/Mo: 6.86000000000 ;Saldo Bs: -5165704067.64</t>
  </si>
  <si>
    <t>PAGO A CAF PRÉSTAMO CFA009646 VCTO. 30-11-2018 POR CUENTA DE TGN , NTI. 011526 VALOR 30-11-2018 INTERESES USD 1.531.968,66 CTA. 5970 CUENTA UNICA DEL TESORO DOLARES AMERICANOS LIB. 00099021001</t>
  </si>
  <si>
    <t>COBRO COSTOS DE PAPELERIA SEGUN TRANSFERENCIA DEL EXTERIOR POR ORDEN DE BRITISH AIRWAYS PLC REF.: REMESAS FAMILIARES LIB. 00512012001 AASANA CENTRAL-OFICINA NACIONAL</t>
  </si>
  <si>
    <t>PAGO A BANCO EUROPEO DE INV PRÉSTAMO FIN 82800 VCTO. 30-11-2018 POR CUENTA DE TGN , NTI. 011489 VALOR 30-11-2018 INTERESES USD 178.615,78 CTA. 5970 CUENTA UNICA DEL TESORO DOLARES AMERICANOS LIB. 00099021001</t>
  </si>
  <si>
    <t>00099021001 DEPOSITO DE EFECTIVO, DEPOSITANTE: FONDECO, CONCEPTO: COMPLEMENTO PAGO INTERESES-FONDECO, CUENTA DE DEPOSITO: CUENTA UNICA DEL TESORO EN DOLARES AMERICANOS</t>
  </si>
  <si>
    <t>TRANSFERENCIA RECIBIDA DEL EXTERIOR SEGÚN MENSAJE SWIFT No. 17388 (REM.EXT.) DE FECHA 30-11-2018 POR DESEMBOLSO DE CAF PRÉSTAMO CFA008296 PROG.MULTISEC.PREINV-PROMULPRE LIBRETA N° 00066047003 MPD-USD-CAF PROGRAMA MULTISECTORIAL DE PREINVERSION (PROMULPRE)</t>
  </si>
  <si>
    <t>TRANSFERENCIA RECIBIDA DEL EXTERIOR SEGÚN MENSAJE SWIFT No. 17389 (REM.EXT.) DE FECHA 30-11-2018 POR DESEMBOLSO DE CAF PRÉSTAMO CFA008239 CARRETERA PADILLA-EL SALTO LIBRETA N° 00291014341 ABC-USD-CAF 8239 CARRETERA PADILLA EL SALTO</t>
  </si>
  <si>
    <t>TRANSFERENCIA RECIBIDA DEL EXTERIOR SEGÚN MENSAJES SWIFT Nos. 17395-17394 (REM.EXT.) DE FECHA 30-11-2018 POR DESEMBOLSO DE BID PRÉSTAMO 4403/BL-BO REQ 00001 BO OPS0201857814A LIBRETA N° 00086047007 MMAYA-UCEP MI RIEGO IMPLEMENTACION PROGRAMA BOLIVIA RESILIENTE</t>
  </si>
  <si>
    <t>TRANSFERENCIA RECIBIDA DEL EXTERIOR SEGÚN MENSAJE SWIFT No. 17388 (REM.EXT.) DE FECHA 30-11-2018 POR DESEMBOLSO DE CAF PRÉSTAMO CFA008296 PROG.MULTISEC.PREINV-PROMULPRE LIBRETA N° 00066047003 MPD-USD-CAF PROGRAMA MULTISECTORIAL DE PREINVERSION (PROMULPRE) REF.: UTILES DE ESCRITORIO</t>
  </si>
  <si>
    <t>TRANSFERENCIA RECIBIDA DEL EXTERIOR SEGÚN MENSAJES SWIFT Nos. 17395-17394 (REM.EXT.) DE FECHA 30-11-2018 POR DESEMBOLSO DE BID PRÉSTAMO 4403/BL-BO REQ 00001 BO OPS0201857814A LIBRETA N° 00086047007 MMAYA-UCEP MI RIEGO IMPLEMENTACION PROGRAMA BOLIVIA RESILIENTE REF.: UTILES DE ESCRITORIO</t>
  </si>
  <si>
    <t>||TRANSFERENCIA DE FONDOS S/G. MENSAJE SWIFT NRO. 17352 Y CORREOS ELECTRÓNICOS DE LA DGAC Y AASANA DE LA FECHA. (SECTOR PÚBLICO - SOBREVUELOS). DEBITO DE LA LIBRETA 00512012001 AASANA CENTRAL-OFICINA CENTRAL; COBRO UTILES DE ESCRITORIO.</t>
  </si>
  <si>
    <t>AJUSTE COMPLEMENTARIO POR REVALORIZACION SALDOS DE ACTIVOS DE RESERVA Y OBLIGACIONES MONEDA EXTRANJERA (DOLARES) Saldo MO = -748684027.29 ;Bs/Mo: 6.86000000000 ;Saldo Bs: -5135972427.19</t>
  </si>
  <si>
    <t>CORRESPONDIENTE AL PERIODO DE ENERO A NOVIEMBRE DE 2018</t>
  </si>
  <si>
    <t>Lic. Gonzalo Mondaca Michel</t>
  </si>
  <si>
    <t>Jefe de la Unidad de Contabilidad y Cuentas Fiscales
Dirección General de Contabilidad Fiscal
Ministerio de Economía y Finanzas Publicas</t>
  </si>
  <si>
    <t>Responsable  del Área de Conciliación y Recolección de Datos
Unidad de Contabilidad y Cuentas Fiscales
Dirección General de Contabilidad Fiscal</t>
  </si>
  <si>
    <t>26/01/2018</t>
  </si>
  <si>
    <t>00291014342</t>
  </si>
  <si>
    <t>De: 00291014342 A:00099021001 TRANSFERENCIA A SOLICITUD DE LA ADMINISTRADORA BOLIVIANA DE CARRETERAS, CON NOTA CITE: ABC-GNA-SAF-ATE-2018-2751, PARA REPONER LOS RECURSOS CORRESPONDIENTES A MULTAS CONTRACTUALES. (H.R. 6-32354-R)</t>
  </si>
  <si>
    <t>De: 00099021001 A:00291014335 TRANSFERENCIA A SOLICITUD DE LA ADMINISTRADORA BOLIVIANA DE CARRETERAS, CON NOTA CITE: ABC-GNA-SAF-ATE-2018-2751, PARA REPONER LOS RECURSOS CORRESPONDIENTES A MULTAS CONTRACTUALES. (H.R. 6-32354-R)</t>
  </si>
  <si>
    <t>De: 00574012002 A:00599032003 TRASPASO DE RECURSOS A SOLICITUD DE SEDEM SG NOTA CITE: SEDEM/GAF/2018-0298, EN EL MARCO DEL D.S. N°3592. HR. 6-32836-R.</t>
  </si>
  <si>
    <t>00293022001</t>
  </si>
  <si>
    <t>De: 00293022001 A:00293012001 TRANSFERENCIA DE LA LIBRETA 00293022001 A LIBRETA 00293012001; POR MODIFICACIÓN PRESUPUESTARIA INTRAINSTITUCIONAL, SEGÚN INFORME FUND-ADM-PLA-PPTO N° 18/2018 APROBADA MEDIANTE RESOLUCIÓN DE CONSEJO DE ADMINISTR</t>
  </si>
  <si>
    <t>00201032002</t>
  </si>
  <si>
    <t>De: 00201032002 A:00201032001 TRANSFERENCIA POR DEVOLUCIÓN DE RECURSOS A LA LIBRETA 00201032001 "ADEMAF - RECURSOS ESPECÍFICOS - DIRECCIÓN DE INGENIERÍA SOCIAL" SEGÚN RESOLUCIÓN ADMINISTRATIVA ADEMAF/DAJ/RA.N°146/2018 Y DOC. ADJ.</t>
  </si>
  <si>
    <t>00310012003</t>
  </si>
  <si>
    <t>De: 00310012003 A:00066014202 TRANSFERENCIA DE RECURSOS A SOLICITUD DE LA AUTORIDAD DE REGULACION Y FISCALIZACION DE TELECOMUNICACIONES Y TRANSPORTES, EN EL MARCO DEL PARÁGRAFO II DEL ARTICULO 3 DE LA LEY N° 1099 DEL 17 DE SEPTIEMBRE DE 201</t>
  </si>
  <si>
    <t>00513012004</t>
  </si>
  <si>
    <t>De: 00513012004 A:00513012002 Transferencia de recursos (TRL); por a las recaudaciones por concepto de consumo de gas natural, efectuados por las Estaciones de Servicio de propiedad de YPFB, por SEPTIEMBRE 2018 , solicitud realizada median</t>
  </si>
  <si>
    <t>00225014305</t>
  </si>
  <si>
    <t>De: 00225014305 A:00225014304 TRANSFERENCIA DE RECURSOS DEL PROGRAMA MI AGUA IV - FASE 2 AL PROGRAMA MI AGUA IV , CON EL OBJETO DE REALIZAR LA REPOSICION DE RECURSOS TRANSFERIDOS EN FECHA 01 DE OCTUBRE DE 2018, PARA OPERATIVISAR ACTIVIDAD</t>
  </si>
  <si>
    <t>00862012004</t>
  </si>
  <si>
    <t>De: 00862012004 A:00862012001 TRL N° 48/18 CITE: GEF-TES-RAC-1068-INF/18, TRASPASO PARA GASTOS DE ADMINISTRACIÓN SEGÚN NOTA GEF-LIN-MCM-1255-NOT/18.</t>
  </si>
  <si>
    <t>00572012002</t>
  </si>
  <si>
    <t>De: 00572012002 A:00572012008 TRASPASO DE RECURSOS PARA PAGO DE PLANILLA DEL PROYECTO CONSTRUCCION EQUIPAMIENTO INST. CENTRO DE ALMACENAMIENTO MUNICIPIO DE CARACOLLO DE ACUERDO A INFORME INF/EMAPAGG/GAF/UF Nº 0080/2018</t>
  </si>
  <si>
    <t>00512012001</t>
  </si>
  <si>
    <t>De: 00512012001 A:00099021001 Transferencia que realizamos a solicitud de la Administración de Aeropuertos y Servicios Auxiliares a la Navegación Aérea mediante nota CITE: CEX-YVYA/1530/2018 y de acuerdo a la nota interna CITE: MEFP/VTCP/DG</t>
  </si>
  <si>
    <t>00315012002</t>
  </si>
  <si>
    <t>De: 00315012002 A:00315012004 Por Reglamento de Administración y Disposición de los Recursos del Fondo PROLECHE, aprobado por Resolución Ministerial N°094/2012 Articulo N°9 (Deducción Componente Administración de la AEMP) se establece que “</t>
  </si>
  <si>
    <t>00283012001</t>
  </si>
  <si>
    <t>De: 00283012001 A:00283012002 De: 00283012001 A:00283012002 Transferencia de fondos de la libreta 0283012001 a la libreta 0283012002 por la devolución de fondos ejecutados al 31/10/2018 en el mejoramiento o construcción de infraestructura</t>
  </si>
  <si>
    <t>De: 00099014102 A:00290014101 DEVOLUCIÓN DE RECUPERACIONES DE RECLAMOS DE ACREEDORES A FAVOR DEL SIN GESTIÓN 2004 Y 2007, S/G PROCEDIMIENTO MEFP/VPCF/DGCF/UCCF Nº 1128/2018 Y MEFP/VTCP/DGPOT/UAIS/Nº6540/2018. (HR 101-188-D; 101-208-D; 101-1</t>
  </si>
  <si>
    <t>De: 00099021001 A:00290014101 DEVOLUCIÓN DE RECUPERACIONES DE RECLAMOS DE ACREEDORES A FAVOR DEL SIN GESTIÓN 2004 Y 2007, S/G PROCEDIMIENTO MEFP/VPCF/DGCF/UCCF Nº 1128/2018 Y MEFP/VTCP/DGPOT/UAIS/Nº6540/2018. (HR 101-188-D; 101-208-D; 101-1</t>
  </si>
  <si>
    <t>00291012006</t>
  </si>
  <si>
    <t>De: 00291012006 A:00291012001 DE:00291012006 A:00291012001 SOLICITUD DE TRANSFERENCIA ENTRE LIBRETAS POR REPROGRAMACION DE SALDOS.</t>
  </si>
  <si>
    <t>00590019201</t>
  </si>
  <si>
    <t>De: 00590019201 A:00590012001 A requerimiento de QUIPUS, con nota CITE: QUIPUS/GAF/JDF/NE N° 0074/2018, en la cual solicita la transferencia entre Libretas, H.R. 6-35447-R/6227.</t>
  </si>
  <si>
    <t>00287104104</t>
  </si>
  <si>
    <t>De: 00287104104 A:00287020001 TRL/495/2018. TRANSF. POR REGULARIZACIÓN DE TRL/430/2018, SEGÚN ANÁLISIS DE TRANSFERENCIAS Y PAGOS ADJUNTOS OFICINA DPTAL LA PAZ, PARA EL PROGRAMA MI RIEGO CAF PROY 4519 Y 4520 (ACHACACHI).</t>
  </si>
  <si>
    <t>00081011102</t>
  </si>
  <si>
    <t>De: 00081011102 A:00383014201 Transferencia a solicitud del Ministerio de Obras Publicas, Servicos y Vivienda con nota CITE: MOPSV/DGAA.N°987/2018, en el marco de la Ley N° 164 del 08-08-2011, Decreto Supremo N| 2617 02-12-2015, Resolución</t>
  </si>
  <si>
    <t>00660012006</t>
  </si>
  <si>
    <t>De: 00660012006 A:00660012002 RECURSOS DESTINADOS AL PAGO DE HABERES DEL PERSONAL DEPENDIENTE DEL ORGANO JUDICIAL MES DE NOVIEMBRE 2018</t>
  </si>
  <si>
    <t>00574014202</t>
  </si>
  <si>
    <t>De: 00574014202 A:00599032005 TRASPASO DE RECURSOS A SOLICITUD DE SEDEM S/G NOTA CIET: SEDEM/GAF/2018-0331 EN EL MARCO DE D.S. N°3592, TRASPASO QUE ES REALIZADO BAJO ENTERA RESPONSABILIDAD DE LA ENTIDAD H.R. 6-36192-R.</t>
  </si>
  <si>
    <t>29/01/2018</t>
  </si>
  <si>
    <t>31/01/2018</t>
  </si>
  <si>
    <t>16/02/2018</t>
  </si>
  <si>
    <t>21/02/2018</t>
  </si>
  <si>
    <t>5/03/2018</t>
  </si>
  <si>
    <t>929</t>
  </si>
  <si>
    <t>7/03/2018</t>
  </si>
  <si>
    <t>983</t>
  </si>
  <si>
    <t>9/03/2018</t>
  </si>
  <si>
    <t>1016</t>
  </si>
  <si>
    <t>00291014318</t>
  </si>
  <si>
    <t>00292052001</t>
  </si>
  <si>
    <t>00155012002</t>
  </si>
  <si>
    <t>00066014202</t>
  </si>
  <si>
    <t>00512052001</t>
  </si>
  <si>
    <t>00224012007</t>
  </si>
  <si>
    <t>00670172001</t>
  </si>
  <si>
    <t>00513712001</t>
  </si>
  <si>
    <t>00314012001</t>
  </si>
  <si>
    <t>00253014428</t>
  </si>
  <si>
    <t>00287104418</t>
  </si>
  <si>
    <t>00290212001</t>
  </si>
  <si>
    <t>00283064101</t>
  </si>
  <si>
    <t>00315012007</t>
  </si>
  <si>
    <t>00599032005</t>
  </si>
  <si>
    <t>15/03/2018</t>
  </si>
  <si>
    <t>1117</t>
  </si>
  <si>
    <t>De: 00099021001 A:00076011101 TRL para ANULAR la TRLE Nº 62/Débito Automático según nota CITE: MEFP/VTCP/DGCP/UF-65/2018, informe Técnico MEFP/VTCP/DGCP/UF-56/2017 de la Dir. Gral. de Crédito Público, Inf. Legal MEFP/DGAJ/UAJ/No.168/2017 d</t>
  </si>
  <si>
    <t>00087011103</t>
  </si>
  <si>
    <t>De: 00087011103 A:00087011102 HR MC/2018-11041 INFORME MC-VGC-DGME-UPC-INF-0481/2018 DEVOLUCIÓN DE DEPÓSITO A FAVOR DE RADIO ILLIMANI RPN REGISTRADO EN LIBRETA DE PERIÓDICO CAMBIO DE FECHA 03/10/2018 SEGÚN TCR Nº 851456.</t>
  </si>
  <si>
    <t>00081014202</t>
  </si>
  <si>
    <t>De: 00081014202 A:00066014202 TRANSFERENCIA DE RECURSOS A SOLICITUD DEL MINISTERIO DE OBRAS PÚBLICAS, EN EL MARCO DEL PARÁGRAFO II DEL ARTICULO 3 DE LA LEY N° 1099 DEL 17 DE SEPTIEMBRE DE 2018, Y NOTA CITE: MOPSV/DGAA.N°914/2018 (HR. 6-3318</t>
  </si>
  <si>
    <t>00046024205</t>
  </si>
  <si>
    <t>De: 00046024205 A:00046024204 Transferencia de recursos, correspondiente a la mala apropiacion de libreta al elaborar C-31s.</t>
  </si>
  <si>
    <t>De: 00066047002 A:00081017007 TRASPASO DE RECURSOS A SOLICITUD DEL MINISTERIO DE PLANIFICACIÓN DEL DESARROLLO S/G NOTA CITE: MPD/VIPFE/DGPP/UP-NE 891/2018, PARA EL ESTUDIO SISTEMA DE DISTRIBUCIÓN DE TRAFICO VEHICULAR EN LA CEJA DE EL ALTO C</t>
  </si>
  <si>
    <t>00046088002</t>
  </si>
  <si>
    <t>De: 00046088002 A:00099018036 TRANSFERENCIA A SOLICITUD DEL MINISTERIO DE PLANIFICACIÓN DEL DESARROLLO MEDIANTE NOTA CITE: MPD/VIPFE/DGGFE/UAP-NE 2899/2018 PARA REVERTIR SALDOS DEL PROYECTO "ESTUDIO DE MORTALIDAD MATERNA" CIF UAP/FRA/1265/2</t>
  </si>
  <si>
    <t>00085024302</t>
  </si>
  <si>
    <t>De: 00085024302 A:00085024301 Transferencia de fondos por ajuste en la aplicacion de pagos entre libretas del proyecto IDTR II</t>
  </si>
  <si>
    <t>00081094201</t>
  </si>
  <si>
    <t>De: 00081094201 A:00099021001 TRASPASO DE RECURSOS A SOLICITUD DE LA DIRECCIÓN GENERAL DE CRÉDITO PUBLICO S/G NOTA CITE: MEFP/VTCP/DGCP/UODP-1058/2018 Y NOTA DEL MINISTERIO DE OBRAS PÚBLICAS, SERVICIOS Y VIVIENDA CITE: CAR/MOPSV/VMVU/PMGM N</t>
  </si>
  <si>
    <t>De: 00066047001 A:00099021001 TRASPASO DE RECURSOS A SOLICITUD DE LA DIRECCIÓN GENERAL DE CRÉDITO PUBLICO S/G NOTA CITE: MEFP/VTCP/DGCP/UODP-1059/2018 Y NOTA DEL MINISTERIO DE PLANIFICACIÓN DEL DESARROLLO CITE: MPD/VIPFE/DGPP/UP-NE 0875/201</t>
  </si>
  <si>
    <t>De: 00066047004 A:00041017004 A requerimiento del Ministerio de Planificación del Desarrollo con nota CITE: MPD/VIPFE/DGPP/UP-NE 0913/2018, en la cual solicita la transferencia entre Libretas para el Estudio de Desarrollo Empresarial Produc</t>
  </si>
  <si>
    <t>De: 00066047004 A:00041017005 A requerimiento del Ministerio de Planificación del Desarrollo con nota CITE: MPD/VIPFE/DGPP/UP-NE 0910/2018, en la cual solicita la transferencia entre Libretas para la Supervisión del EDTP - Implementación de</t>
  </si>
  <si>
    <t>De: 00066047002 A:00081017007 A requerimiento del Ministerio de Planificación del Desarrollo con nota CITE: MPD/VIPFE/DGPP/UP-NE 0918/2018, en la cual solicita la TRANSFERENCIA ENTRE CUENTAS PARA EL ESTUDIO SISTEMAS DE DISTRIBUCIÓN DE TRAFI</t>
  </si>
  <si>
    <t>De: 00066047002 A:00081017007 A requerimiento del Ministerio de Planificación del Desarrollo con nota CITE: MPD/VIPFE/DGPP/UP-NE 0917/2018, en la cual solicita la transferencia entre Libretas para el Servicio de Supervisión del Estudio Sist</t>
  </si>
  <si>
    <t>00047364102</t>
  </si>
  <si>
    <t>De: 00047364102 A:00099021001 A requerimiento del Ministerio de Desarrollo Rural y Tierra, con nota CITE: MDRYT/DGAA/CONTA/TES/0150/2018, en la cual solicita traspaso de fondos de acuerdo adjunta la nota interna de FONADIN/UAF/PRF/TCONT/83/</t>
  </si>
  <si>
    <t>00047161101</t>
  </si>
  <si>
    <t>De: 00047161101 A:00047011110 De: 00047161101 A:00047011110 TRANSFERENCIA DE FONDOS DE LA LIBRETA RECAUDADORA POR GASTOS REQUERIDOS POR DIGCOIN DE ACUERDO A LA ESTRUCTURA ACTUAL.</t>
  </si>
  <si>
    <t>De: 00066047004 A:00041017005 A requerimiento del Ministerio de Planificación del Desarrollo con nota CITE: MPD/VIPFE/DGPP/UP-NE 0909/2018, en la cual solicita la transferencia entre Libretas para el Estudio de Desarrollo Empresarial Produc</t>
  </si>
  <si>
    <t>De: 00066047004 A:00041017004 A requerimiento del Ministerio de Planificación del Desarrollo con nota CITE: MPD/VIPFE/DGPP/UP-NE 0912/2018, en la cual solicita la transferencia entre Libretas para la Supervisión del EDTP - "IMPLMENTACION PL</t>
  </si>
  <si>
    <t>15/02/2018</t>
  </si>
  <si>
    <t>28/02/2018</t>
  </si>
  <si>
    <t>975</t>
  </si>
  <si>
    <t>00086057005</t>
  </si>
  <si>
    <t>00047081101</t>
  </si>
  <si>
    <t>00041048003</t>
  </si>
  <si>
    <t>00099018036</t>
  </si>
  <si>
    <t>00020051101</t>
  </si>
  <si>
    <t>00046184201</t>
  </si>
  <si>
    <t>00041017005</t>
  </si>
  <si>
    <t xml:space="preserve">Ministerio de Hidrocarburos </t>
  </si>
  <si>
    <t>10000017674313</t>
  </si>
  <si>
    <t>EMPRESA PUBLICA QUIPUS - CUENTA RECAUDADORA</t>
  </si>
  <si>
    <t xml:space="preserve">COMITÉ ORGANIZADOR DE LOS XI JUEGOS SURAMERICANOS COCHABAMBA 2018 - RECAUDADORA </t>
  </si>
  <si>
    <t>10000027772032</t>
  </si>
  <si>
    <t>YPFB - RECAUDADORA VENTA DE UREA Y OTROS - DCOC</t>
  </si>
  <si>
    <t>10000028697312</t>
  </si>
  <si>
    <t>MIN. EDU. ESFM MARISCAL SUCRE - CTA. RECAUDADORA.</t>
  </si>
  <si>
    <t>10000028754013</t>
  </si>
  <si>
    <t>MIN. EDU. - UNIDAD ESPECIALIZADA DE FORMACIÓN CONTINUA - RECAUDADORA</t>
  </si>
  <si>
    <t>10000028781206</t>
  </si>
  <si>
    <t>YPFB - CUENTA RECAUDADORA VENTA DE UREA Y OTROS - DCTJ</t>
  </si>
  <si>
    <t>10000028824618</t>
  </si>
  <si>
    <t>MIN. EDU. - ESFM EDUARDO AVAROA - CUENTA RECAUDADORA</t>
  </si>
  <si>
    <t>10000028891146</t>
  </si>
  <si>
    <t>MINISTERIO DE EDUCACIÓN -ESFM ÁNGEL MENDOZA JUSTINIANO - CUENTA RECAUDADORA</t>
  </si>
  <si>
    <t>10000028893390</t>
  </si>
  <si>
    <t>MINISTERIO DE EDUCACIÓN - E.S.F.M. JUAN MISAEL SARACHO- CUENTA RECAUDADORA</t>
  </si>
  <si>
    <t>375*</t>
  </si>
  <si>
    <r>
      <t xml:space="preserve">Fecha: </t>
    </r>
    <r>
      <rPr>
        <b/>
        <sz val="12"/>
        <rFont val="Arial"/>
        <family val="2"/>
      </rPr>
      <t xml:space="preserve"> 6 - DICIEMBRE - 2018</t>
    </r>
  </si>
  <si>
    <t>ACTUALIZADO AL : 6 de Diciembre de 2018</t>
  </si>
  <si>
    <t>De: 00099021001 A:00291014203 TRANSFERENCIA A SOLICITUD DE LA ADMINISTRADORA BOLIVANA DE CARRETERAS CON NOTA CITE: ABC/GNA/SAF/ATE/2018/1706; EN EL MARCO DEL DECRETO SUPREMO N° 3606 QUE CREA EL FONDO ROTATORIO A CARGO DE LA ABC PARA EL P</t>
  </si>
  <si>
    <t>00291014203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</si>
</sst>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00_-;\-* #,##0.00_-;_-* &quot;-&quot;??_-;_-@_-"/>
    <numFmt numFmtId="166" formatCode="#,##0.00;[Red]\(#,##0.00\);\ \-\ \ \ \ "/>
    <numFmt numFmtId="167" formatCode="#,##0.00;\(#,##0.00\);\ \-\ \ \ \ \ "/>
  </numFmts>
  <fonts count="90">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sz val="8"/>
      <name val="Tahoma"/>
      <family val="2"/>
    </font>
    <font>
      <b/>
      <sz val="10"/>
      <color rgb="FFFF0000"/>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sz val="8"/>
      <color theme="1"/>
      <name val="Calibri"/>
      <family val="2"/>
    </font>
    <font>
      <b/>
      <sz val="8"/>
      <color theme="1"/>
      <name val="Calibri"/>
      <family val="2"/>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b/>
      <u/>
      <sz val="10"/>
      <color rgb="FFFF0000"/>
      <name val="Calibri"/>
      <family val="2"/>
      <scheme val="minor"/>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b/>
      <u/>
      <sz val="8"/>
      <color theme="1"/>
      <name val="Calibri"/>
      <family val="2"/>
      <scheme val="minor"/>
    </font>
    <font>
      <sz val="11"/>
      <color theme="0" tint="-0.34998626667073579"/>
      <name val="Calibri"/>
      <family val="2"/>
    </font>
    <font>
      <b/>
      <sz val="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Calibri"/>
      <family val="2"/>
      <scheme val="minor"/>
    </font>
    <font>
      <b/>
      <i/>
      <u/>
      <sz val="10"/>
      <color rgb="FFFF0000"/>
      <name val="Calibri"/>
      <family val="2"/>
      <scheme val="minor"/>
    </font>
    <font>
      <b/>
      <sz val="8"/>
      <color indexed="10"/>
      <name val="Tahoma"/>
      <family val="2"/>
    </font>
    <font>
      <b/>
      <sz val="8"/>
      <color indexed="81"/>
      <name val="Tahoma"/>
      <family val="2"/>
    </font>
    <font>
      <b/>
      <sz val="11"/>
      <color indexed="10"/>
      <name val="Calibri"/>
      <family val="2"/>
    </font>
    <font>
      <sz val="8"/>
      <color indexed="81"/>
      <name val="Tahoma"/>
      <family val="2"/>
    </font>
    <font>
      <sz val="8"/>
      <color theme="1"/>
      <name val="Calibri"/>
      <family val="2"/>
      <scheme val="minor"/>
    </font>
    <font>
      <sz val="11"/>
      <color rgb="FFFF0000"/>
      <name val="Calibri"/>
      <family val="2"/>
    </font>
    <font>
      <b/>
      <i/>
      <sz val="9"/>
      <color indexed="10"/>
      <name val="Tahoma"/>
      <family val="2"/>
    </font>
    <font>
      <b/>
      <sz val="12"/>
      <name val="Calibri"/>
      <family val="2"/>
      <scheme val="minor"/>
    </font>
    <font>
      <b/>
      <sz val="12"/>
      <color rgb="FFFF0000"/>
      <name val="Calibri"/>
      <family val="2"/>
      <scheme val="minor"/>
    </font>
    <font>
      <b/>
      <sz val="14"/>
      <color rgb="FFFF0000"/>
      <name val="Calibri"/>
      <family val="2"/>
      <scheme val="minor"/>
    </font>
    <font>
      <sz val="10"/>
      <color rgb="FFFF0000"/>
      <name val="Calibri"/>
      <family val="2"/>
      <scheme val="minor"/>
    </font>
    <font>
      <sz val="9"/>
      <name val="Arial"/>
      <family val="2"/>
    </font>
    <font>
      <sz val="10"/>
      <color theme="0"/>
      <name val="Calibri"/>
      <family val="2"/>
      <scheme val="minor"/>
    </font>
    <font>
      <b/>
      <sz val="10"/>
      <color theme="0"/>
      <name val="Calibri"/>
      <family val="2"/>
      <scheme val="minor"/>
    </font>
    <font>
      <sz val="8"/>
      <color theme="0"/>
      <name val="Calibri"/>
      <family val="2"/>
      <scheme val="minor"/>
    </font>
    <font>
      <sz val="9"/>
      <color rgb="FFFF0000"/>
      <name val="Calibri"/>
      <family val="2"/>
      <scheme val="minor"/>
    </font>
    <font>
      <sz val="9"/>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theme="0"/>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thin">
        <color indexed="64"/>
      </bottom>
      <diagonal/>
    </border>
  </borders>
  <cellStyleXfs count="439">
    <xf numFmtId="0" fontId="0" fillId="0" borderId="0"/>
    <xf numFmtId="0" fontId="9" fillId="0" borderId="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8" fillId="2" borderId="0" applyNumberFormat="0" applyBorder="0" applyAlignment="0" applyProtection="0"/>
    <xf numFmtId="0" fontId="19" fillId="6" borderId="4" applyNumberFormat="0" applyAlignment="0" applyProtection="0"/>
    <xf numFmtId="0" fontId="20" fillId="7" borderId="7" applyNumberFormat="0" applyAlignment="0" applyProtection="0"/>
    <xf numFmtId="0" fontId="21" fillId="0" borderId="6" applyNumberFormat="0" applyFill="0" applyAlignment="0" applyProtection="0"/>
    <xf numFmtId="0" fontId="22"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23" fillId="5" borderId="4" applyNumberFormat="0" applyAlignment="0" applyProtection="0"/>
    <xf numFmtId="0" fontId="24" fillId="3" borderId="0" applyNumberFormat="0" applyBorder="0" applyAlignment="0" applyProtection="0"/>
    <xf numFmtId="165" fontId="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25" fillId="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16" fillId="0" borderId="0"/>
    <xf numFmtId="0" fontId="16" fillId="0" borderId="0"/>
    <xf numFmtId="0" fontId="16" fillId="0" borderId="0"/>
    <xf numFmtId="0" fontId="26" fillId="0" borderId="0">
      <alignment vertical="center"/>
    </xf>
    <xf numFmtId="0" fontId="9"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8" borderId="8" applyNumberFormat="0" applyFont="0" applyAlignment="0" applyProtection="0"/>
    <xf numFmtId="0" fontId="27" fillId="6" borderId="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 applyNumberFormat="0" applyFill="0" applyAlignment="0" applyProtection="0"/>
    <xf numFmtId="0" fontId="31" fillId="0" borderId="2" applyNumberFormat="0" applyFill="0" applyAlignment="0" applyProtection="0"/>
    <xf numFmtId="0" fontId="22" fillId="0" borderId="3" applyNumberFormat="0" applyFill="0" applyAlignment="0" applyProtection="0"/>
    <xf numFmtId="0" fontId="32" fillId="0" borderId="9" applyNumberFormat="0" applyFill="0" applyAlignment="0" applyProtection="0"/>
    <xf numFmtId="0" fontId="7" fillId="0" borderId="0"/>
    <xf numFmtId="164" fontId="7" fillId="0" borderId="0" applyFont="0" applyFill="0" applyBorder="0" applyAlignment="0" applyProtection="0"/>
    <xf numFmtId="0" fontId="7" fillId="0" borderId="0"/>
    <xf numFmtId="0" fontId="45" fillId="0" borderId="0" applyNumberFormat="0" applyFill="0" applyBorder="0" applyAlignment="0" applyProtection="0"/>
    <xf numFmtId="0" fontId="6" fillId="0" borderId="0"/>
    <xf numFmtId="0" fontId="6" fillId="0" borderId="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cellStyleXfs>
  <cellXfs count="374">
    <xf numFmtId="0" fontId="0" fillId="0" borderId="0" xfId="0"/>
    <xf numFmtId="0" fontId="38" fillId="0" borderId="23" xfId="152" applyNumberFormat="1" applyFont="1" applyFill="1" applyBorder="1" applyAlignment="1" applyProtection="1">
      <alignment horizontal="center"/>
    </xf>
    <xf numFmtId="0" fontId="38" fillId="0" borderId="23" xfId="152" applyNumberFormat="1" applyFont="1" applyFill="1" applyBorder="1" applyAlignment="1" applyProtection="1"/>
    <xf numFmtId="0" fontId="38" fillId="0" borderId="24" xfId="152" applyNumberFormat="1" applyFont="1" applyFill="1" applyBorder="1" applyAlignment="1" applyProtection="1">
      <alignment horizontal="center"/>
    </xf>
    <xf numFmtId="0" fontId="38" fillId="0" borderId="24" xfId="152" applyNumberFormat="1" applyFont="1" applyFill="1" applyBorder="1" applyAlignment="1" applyProtection="1"/>
    <xf numFmtId="0" fontId="38" fillId="0" borderId="25" xfId="152" applyNumberFormat="1" applyFont="1" applyFill="1" applyBorder="1" applyAlignment="1" applyProtection="1">
      <alignment horizontal="center"/>
    </xf>
    <xf numFmtId="0" fontId="38" fillId="0" borderId="26" xfId="152" applyNumberFormat="1" applyFont="1" applyFill="1" applyBorder="1" applyAlignment="1" applyProtection="1"/>
    <xf numFmtId="0" fontId="38" fillId="0" borderId="24" xfId="152" applyNumberFormat="1" applyFont="1" applyFill="1" applyBorder="1" applyAlignment="1" applyProtection="1">
      <alignment horizontal="left"/>
    </xf>
    <xf numFmtId="0" fontId="44" fillId="40" borderId="13" xfId="157" applyNumberFormat="1" applyFont="1" applyFill="1" applyBorder="1" applyAlignment="1" applyProtection="1">
      <alignment vertical="center" wrapText="1"/>
    </xf>
    <xf numFmtId="0" fontId="44" fillId="40" borderId="21" xfId="157" applyNumberFormat="1" applyFont="1" applyFill="1" applyBorder="1" applyAlignment="1" applyProtection="1">
      <alignment vertical="center" wrapText="1"/>
    </xf>
    <xf numFmtId="0" fontId="48" fillId="0" borderId="0" xfId="0" applyFont="1" applyProtection="1">
      <protection locked="0"/>
    </xf>
    <xf numFmtId="0" fontId="50" fillId="0" borderId="0" xfId="0" applyFont="1" applyProtection="1">
      <protection locked="0"/>
    </xf>
    <xf numFmtId="0" fontId="8" fillId="0" borderId="0" xfId="81" applyFont="1" applyAlignment="1" applyProtection="1">
      <alignment horizontal="center" vertical="center"/>
      <protection locked="0"/>
    </xf>
    <xf numFmtId="0" fontId="8" fillId="0" borderId="0" xfId="81" applyFont="1" applyAlignment="1" applyProtection="1">
      <alignment vertical="center" wrapText="1"/>
      <protection locked="0"/>
    </xf>
    <xf numFmtId="0" fontId="8" fillId="0" borderId="0" xfId="81" applyFont="1" applyAlignment="1" applyProtection="1">
      <alignment horizontal="center" vertical="center" wrapText="1"/>
      <protection locked="0"/>
    </xf>
    <xf numFmtId="0" fontId="8" fillId="0" borderId="0" xfId="81" applyFont="1" applyProtection="1">
      <protection locked="0"/>
    </xf>
    <xf numFmtId="4" fontId="8" fillId="0" borderId="0" xfId="81" applyNumberFormat="1" applyFont="1" applyProtection="1">
      <protection locked="0"/>
    </xf>
    <xf numFmtId="4" fontId="8" fillId="0" borderId="0" xfId="81" applyNumberFormat="1" applyFont="1" applyAlignment="1" applyProtection="1">
      <alignment vertical="center"/>
      <protection locked="0"/>
    </xf>
    <xf numFmtId="0" fontId="40" fillId="0" borderId="0" xfId="81" applyFont="1" applyAlignment="1" applyProtection="1">
      <alignment vertical="center"/>
      <protection locked="0"/>
    </xf>
    <xf numFmtId="0" fontId="8" fillId="0" borderId="0" xfId="81" applyFont="1" applyAlignment="1" applyProtection="1">
      <alignment horizontal="center" vertical="center"/>
    </xf>
    <xf numFmtId="0" fontId="8" fillId="0" borderId="0" xfId="81" applyFont="1" applyAlignment="1" applyProtection="1">
      <alignment vertical="center" wrapText="1"/>
    </xf>
    <xf numFmtId="0" fontId="8" fillId="0" borderId="0" xfId="81" applyFont="1" applyAlignment="1" applyProtection="1">
      <alignment horizontal="center" vertical="center" wrapText="1"/>
    </xf>
    <xf numFmtId="0" fontId="8" fillId="0" borderId="0" xfId="81" applyFont="1" applyProtection="1"/>
    <xf numFmtId="0" fontId="41" fillId="0" borderId="0" xfId="81" applyFont="1" applyAlignment="1" applyProtection="1">
      <alignment vertical="center" wrapText="1"/>
    </xf>
    <xf numFmtId="0" fontId="41" fillId="0" borderId="0" xfId="81" applyFont="1" applyAlignment="1" applyProtection="1">
      <alignment horizontal="center" vertical="center" wrapText="1"/>
    </xf>
    <xf numFmtId="0" fontId="48" fillId="0" borderId="0" xfId="0" applyFont="1" applyProtection="1"/>
    <xf numFmtId="0" fontId="9" fillId="0" borderId="0" xfId="1" applyFont="1" applyProtection="1"/>
    <xf numFmtId="0" fontId="9" fillId="0" borderId="0" xfId="1" applyFont="1" applyFill="1" applyAlignment="1" applyProtection="1">
      <alignment horizontal="center"/>
    </xf>
    <xf numFmtId="0" fontId="11" fillId="0" borderId="0" xfId="1" applyFont="1" applyFill="1" applyAlignment="1" applyProtection="1"/>
    <xf numFmtId="0" fontId="11" fillId="0" borderId="0" xfId="1" applyFont="1" applyFill="1" applyBorder="1" applyAlignment="1" applyProtection="1">
      <alignment horizontal="center"/>
    </xf>
    <xf numFmtId="49" fontId="9" fillId="0" borderId="0" xfId="1" applyNumberFormat="1" applyFont="1" applyFill="1" applyBorder="1" applyAlignment="1" applyProtection="1">
      <alignment horizontal="center"/>
    </xf>
    <xf numFmtId="0" fontId="11" fillId="0" borderId="0" xfId="1" applyFont="1" applyFill="1" applyAlignment="1" applyProtection="1">
      <alignment horizontal="center"/>
    </xf>
    <xf numFmtId="0" fontId="35" fillId="0" borderId="0" xfId="1" applyFont="1" applyFill="1" applyAlignment="1" applyProtection="1">
      <alignment horizontal="center"/>
    </xf>
    <xf numFmtId="0" fontId="35" fillId="0" borderId="0" xfId="1" applyFont="1" applyFill="1" applyAlignment="1" applyProtection="1">
      <alignment horizontal="left"/>
    </xf>
    <xf numFmtId="0" fontId="36" fillId="0" borderId="0" xfId="1" applyFont="1" applyFill="1" applyBorder="1" applyAlignment="1" applyProtection="1">
      <alignment horizontal="center"/>
    </xf>
    <xf numFmtId="0" fontId="36" fillId="0" borderId="0" xfId="1" applyFont="1" applyFill="1" applyAlignment="1" applyProtection="1">
      <alignment horizontal="center"/>
    </xf>
    <xf numFmtId="0" fontId="36" fillId="0" borderId="0" xfId="1" applyFont="1" applyFill="1" applyAlignment="1" applyProtection="1">
      <alignment horizontal="left"/>
    </xf>
    <xf numFmtId="0" fontId="11" fillId="0" borderId="0" xfId="1" applyFont="1" applyFill="1" applyAlignment="1" applyProtection="1">
      <alignment horizontal="justify" vertical="top" wrapText="1"/>
    </xf>
    <xf numFmtId="0" fontId="15" fillId="0" borderId="0" xfId="1" applyFont="1" applyFill="1" applyAlignment="1" applyProtection="1">
      <alignment horizontal="left" vertical="top"/>
    </xf>
    <xf numFmtId="0" fontId="0" fillId="0" borderId="0" xfId="0" applyProtection="1">
      <protection locked="0"/>
    </xf>
    <xf numFmtId="0" fontId="13" fillId="0" borderId="0" xfId="1" applyFont="1" applyFill="1" applyAlignment="1" applyProtection="1">
      <alignment horizontal="center" vertical="top" wrapText="1"/>
    </xf>
    <xf numFmtId="0" fontId="41" fillId="0" borderId="0" xfId="81" applyFont="1" applyAlignment="1" applyProtection="1">
      <alignment horizontal="center" vertical="center"/>
    </xf>
    <xf numFmtId="0" fontId="42" fillId="38" borderId="13" xfId="81" applyFont="1" applyFill="1" applyBorder="1" applyAlignment="1" applyProtection="1">
      <alignment horizontal="center" vertical="center"/>
    </xf>
    <xf numFmtId="0" fontId="42" fillId="38" borderId="13" xfId="81" applyFont="1" applyFill="1" applyBorder="1" applyAlignment="1" applyProtection="1">
      <alignment horizontal="center" vertical="center" wrapText="1"/>
    </xf>
    <xf numFmtId="0" fontId="8" fillId="0" borderId="13" xfId="81" applyFont="1" applyBorder="1" applyAlignment="1" applyProtection="1">
      <alignment horizontal="center" vertical="center"/>
    </xf>
    <xf numFmtId="40" fontId="8" fillId="0" borderId="0" xfId="81" applyNumberFormat="1" applyFont="1" applyProtection="1">
      <protection locked="0"/>
    </xf>
    <xf numFmtId="0" fontId="11" fillId="0" borderId="0" xfId="1" applyFont="1" applyFill="1" applyAlignment="1" applyProtection="1">
      <alignment horizontal="center"/>
      <protection locked="0"/>
    </xf>
    <xf numFmtId="0" fontId="13" fillId="0" borderId="0" xfId="1" applyFont="1" applyFill="1" applyAlignment="1" applyProtection="1">
      <alignment horizontal="center" vertical="top" wrapText="1"/>
      <protection locked="0"/>
    </xf>
    <xf numFmtId="0" fontId="15" fillId="0" borderId="0" xfId="1" applyFont="1" applyFill="1" applyAlignment="1" applyProtection="1">
      <alignment horizontal="left" vertical="top"/>
      <protection locked="0"/>
    </xf>
    <xf numFmtId="0" fontId="14" fillId="0" borderId="0" xfId="1" applyFont="1" applyFill="1" applyAlignment="1" applyProtection="1">
      <alignment horizontal="left"/>
      <protection locked="0"/>
    </xf>
    <xf numFmtId="0" fontId="36" fillId="0" borderId="0" xfId="1" applyFont="1" applyFill="1" applyAlignment="1" applyProtection="1">
      <alignment horizontal="left"/>
      <protection locked="0"/>
    </xf>
    <xf numFmtId="0" fontId="10" fillId="0" borderId="0" xfId="1" applyFont="1" applyFill="1" applyAlignment="1" applyProtection="1">
      <alignment horizontal="center"/>
    </xf>
    <xf numFmtId="0" fontId="35" fillId="0" borderId="0" xfId="1" applyFont="1" applyFill="1" applyAlignment="1" applyProtection="1">
      <alignment horizontal="center"/>
      <protection locked="0"/>
    </xf>
    <xf numFmtId="0" fontId="35" fillId="0" borderId="0" xfId="1" applyFont="1" applyFill="1" applyAlignment="1" applyProtection="1">
      <alignment horizontal="justify" vertical="top" wrapText="1"/>
      <protection locked="0"/>
    </xf>
    <xf numFmtId="0" fontId="8" fillId="0" borderId="13" xfId="81" applyFont="1" applyFill="1" applyBorder="1" applyAlignment="1">
      <alignment horizontal="center" vertical="center"/>
    </xf>
    <xf numFmtId="0" fontId="8" fillId="0" borderId="13" xfId="81" applyFont="1" applyFill="1" applyBorder="1" applyAlignment="1">
      <alignment vertical="center" wrapText="1"/>
    </xf>
    <xf numFmtId="0" fontId="8" fillId="0" borderId="13" xfId="81" applyFont="1" applyFill="1" applyBorder="1" applyAlignment="1">
      <alignment horizontal="center" vertical="center" wrapText="1"/>
    </xf>
    <xf numFmtId="43" fontId="8" fillId="0" borderId="0" xfId="435" applyFont="1" applyAlignment="1" applyProtection="1">
      <alignment vertical="center"/>
    </xf>
    <xf numFmtId="43" fontId="8" fillId="0" borderId="0" xfId="435" applyFont="1" applyProtection="1"/>
    <xf numFmtId="43" fontId="42" fillId="38" borderId="13" xfId="435" applyFont="1" applyFill="1" applyBorder="1" applyAlignment="1" applyProtection="1">
      <alignment horizontal="center" vertical="center" wrapText="1"/>
    </xf>
    <xf numFmtId="43" fontId="42" fillId="38" borderId="13" xfId="435" applyFont="1" applyFill="1" applyBorder="1" applyAlignment="1" applyProtection="1">
      <alignment horizontal="center" vertical="center"/>
    </xf>
    <xf numFmtId="43" fontId="8" fillId="0" borderId="0" xfId="435" applyFont="1" applyAlignment="1" applyProtection="1">
      <alignment vertical="center"/>
      <protection locked="0"/>
    </xf>
    <xf numFmtId="43" fontId="8" fillId="0" borderId="0" xfId="435" applyFont="1" applyProtection="1">
      <protection locked="0"/>
    </xf>
    <xf numFmtId="43" fontId="40" fillId="0" borderId="20" xfId="435" applyFont="1" applyBorder="1" applyAlignment="1" applyProtection="1">
      <alignment vertical="center"/>
      <protection locked="0"/>
    </xf>
    <xf numFmtId="0" fontId="38" fillId="0" borderId="24" xfId="152" applyNumberFormat="1" applyFont="1" applyFill="1" applyBorder="1" applyAlignment="1" applyProtection="1">
      <alignment wrapText="1"/>
    </xf>
    <xf numFmtId="0" fontId="51" fillId="41" borderId="0" xfId="0" applyFont="1" applyFill="1"/>
    <xf numFmtId="0" fontId="65" fillId="41" borderId="0" xfId="0" applyFont="1" applyFill="1" applyAlignment="1" applyProtection="1">
      <alignment horizontal="center" vertical="center"/>
    </xf>
    <xf numFmtId="0" fontId="57" fillId="41" borderId="0" xfId="0" applyFont="1" applyFill="1" applyAlignment="1" applyProtection="1">
      <alignment horizontal="center" vertical="center"/>
    </xf>
    <xf numFmtId="0" fontId="51" fillId="41" borderId="0" xfId="0" applyFont="1" applyFill="1" applyAlignment="1" applyProtection="1">
      <alignment horizontal="justify" vertical="center"/>
    </xf>
    <xf numFmtId="0" fontId="52" fillId="41" borderId="27" xfId="0" applyFont="1" applyFill="1" applyBorder="1" applyAlignment="1" applyProtection="1">
      <alignment horizontal="justify" vertical="center" wrapText="1"/>
    </xf>
    <xf numFmtId="0" fontId="51" fillId="41" borderId="28" xfId="0" applyFont="1" applyFill="1" applyBorder="1" applyAlignment="1" applyProtection="1">
      <alignment horizontal="justify" vertical="center" wrapText="1"/>
    </xf>
    <xf numFmtId="0" fontId="51" fillId="41" borderId="29" xfId="0" applyFont="1" applyFill="1" applyBorder="1" applyAlignment="1" applyProtection="1">
      <alignment horizontal="justify" vertical="center" wrapText="1"/>
    </xf>
    <xf numFmtId="0" fontId="52" fillId="41" borderId="28" xfId="0" applyFont="1" applyFill="1" applyBorder="1" applyAlignment="1" applyProtection="1">
      <alignment horizontal="justify" vertical="center" wrapText="1"/>
    </xf>
    <xf numFmtId="0" fontId="51" fillId="41" borderId="38" xfId="0" applyFont="1" applyFill="1" applyBorder="1" applyAlignment="1" applyProtection="1">
      <alignment horizontal="justify" vertical="center" wrapText="1"/>
    </xf>
    <xf numFmtId="0" fontId="62" fillId="41" borderId="38" xfId="0" applyFont="1" applyFill="1" applyBorder="1" applyAlignment="1" applyProtection="1">
      <alignment horizontal="justify" vertical="center" wrapText="1"/>
    </xf>
    <xf numFmtId="0" fontId="52" fillId="41" borderId="38" xfId="0" applyFont="1" applyFill="1" applyBorder="1" applyAlignment="1" applyProtection="1">
      <alignment horizontal="justify" vertical="center" wrapText="1"/>
    </xf>
    <xf numFmtId="2" fontId="52" fillId="41" borderId="0" xfId="0" applyNumberFormat="1" applyFont="1" applyFill="1" applyAlignment="1" applyProtection="1">
      <alignment horizontal="justify" vertical="justify" wrapText="1"/>
    </xf>
    <xf numFmtId="0" fontId="58" fillId="41" borderId="0" xfId="429" applyFont="1" applyFill="1" applyAlignment="1" applyProtection="1">
      <alignment horizontal="left" vertical="center"/>
    </xf>
    <xf numFmtId="167" fontId="66" fillId="0" borderId="0" xfId="0" applyNumberFormat="1" applyFont="1" applyProtection="1"/>
    <xf numFmtId="166" fontId="8" fillId="0" borderId="13" xfId="81" applyNumberFormat="1" applyFont="1" applyFill="1" applyBorder="1" applyAlignment="1">
      <alignment vertical="center"/>
    </xf>
    <xf numFmtId="0" fontId="0" fillId="0" borderId="13" xfId="81" applyFont="1" applyFill="1" applyBorder="1" applyAlignment="1">
      <alignment horizontal="center" vertical="center" wrapText="1"/>
    </xf>
    <xf numFmtId="0" fontId="67" fillId="41" borderId="0" xfId="427" applyNumberFormat="1" applyFont="1" applyFill="1" applyBorder="1" applyAlignment="1" applyProtection="1">
      <alignment horizontal="left" vertical="center" wrapText="1"/>
    </xf>
    <xf numFmtId="43" fontId="67" fillId="41" borderId="0" xfId="435" applyFont="1" applyFill="1" applyBorder="1" applyAlignment="1" applyProtection="1">
      <alignment horizontal="left" vertical="center"/>
    </xf>
    <xf numFmtId="0" fontId="69" fillId="0" borderId="0" xfId="0" applyFont="1"/>
    <xf numFmtId="14" fontId="71" fillId="0" borderId="13" xfId="0" applyNumberFormat="1" applyFont="1" applyBorder="1" applyAlignment="1">
      <alignment horizontal="center" vertical="center"/>
    </xf>
    <xf numFmtId="0" fontId="71" fillId="0" borderId="13" xfId="0" applyFont="1" applyBorder="1" applyAlignment="1">
      <alignment horizontal="center" vertical="center"/>
    </xf>
    <xf numFmtId="0" fontId="72" fillId="41" borderId="0" xfId="427" applyFont="1" applyFill="1" applyBorder="1" applyAlignment="1" applyProtection="1">
      <alignment horizontal="left" vertical="center"/>
    </xf>
    <xf numFmtId="0" fontId="69" fillId="0" borderId="0" xfId="0" applyFont="1" applyAlignment="1">
      <alignment horizontal="center" vertical="center"/>
    </xf>
    <xf numFmtId="0" fontId="69" fillId="41" borderId="0" xfId="0" applyFont="1" applyFill="1" applyAlignment="1">
      <alignment horizontal="center" vertical="center"/>
    </xf>
    <xf numFmtId="0" fontId="69" fillId="0" borderId="13" xfId="0" applyFont="1" applyBorder="1" applyAlignment="1">
      <alignment horizontal="center" vertical="center"/>
    </xf>
    <xf numFmtId="0" fontId="69" fillId="0" borderId="13" xfId="0" applyFont="1" applyBorder="1" applyAlignment="1">
      <alignment horizontal="center" vertical="center" wrapText="1"/>
    </xf>
    <xf numFmtId="43" fontId="67" fillId="41" borderId="0" xfId="435" applyFont="1" applyFill="1" applyBorder="1" applyAlignment="1" applyProtection="1">
      <alignment horizontal="left" vertical="center" wrapText="1"/>
    </xf>
    <xf numFmtId="0" fontId="69" fillId="41" borderId="0" xfId="0" applyFont="1" applyFill="1" applyAlignment="1">
      <alignment horizontal="left" vertical="center" wrapText="1"/>
    </xf>
    <xf numFmtId="0" fontId="69" fillId="0" borderId="13" xfId="0" applyFont="1" applyBorder="1" applyAlignment="1">
      <alignment horizontal="left" vertical="center" wrapText="1"/>
    </xf>
    <xf numFmtId="0" fontId="69" fillId="0" borderId="0" xfId="0" applyFont="1" applyAlignment="1">
      <alignment horizontal="left" vertical="center" wrapText="1"/>
    </xf>
    <xf numFmtId="0" fontId="69" fillId="41" borderId="0" xfId="0" applyFont="1" applyFill="1" applyAlignment="1">
      <alignment horizontal="left" vertical="center"/>
    </xf>
    <xf numFmtId="0" fontId="69" fillId="0" borderId="0" xfId="0" applyFont="1" applyAlignment="1">
      <alignment horizontal="left"/>
    </xf>
    <xf numFmtId="14" fontId="67" fillId="41" borderId="0" xfId="427" applyNumberFormat="1" applyFont="1" applyFill="1" applyBorder="1" applyAlignment="1" applyProtection="1">
      <alignment horizontal="left" vertical="center" wrapText="1"/>
    </xf>
    <xf numFmtId="0" fontId="68" fillId="0" borderId="0" xfId="0" applyFont="1" applyFill="1" applyBorder="1" applyAlignment="1">
      <alignment horizontal="center" vertical="center"/>
    </xf>
    <xf numFmtId="0" fontId="69" fillId="0" borderId="0" xfId="0" applyFont="1" applyBorder="1"/>
    <xf numFmtId="0" fontId="69" fillId="41" borderId="0" xfId="429" applyFont="1" applyFill="1" applyAlignment="1" applyProtection="1">
      <alignment vertical="center"/>
    </xf>
    <xf numFmtId="0" fontId="68" fillId="41" borderId="0" xfId="429" applyFont="1" applyFill="1" applyAlignment="1" applyProtection="1">
      <alignment horizontal="center" vertical="center"/>
    </xf>
    <xf numFmtId="14" fontId="68" fillId="41" borderId="0" xfId="429" applyNumberFormat="1" applyFont="1" applyFill="1" applyAlignment="1" applyProtection="1">
      <alignment horizontal="center" vertical="center"/>
    </xf>
    <xf numFmtId="0" fontId="68" fillId="41" borderId="0" xfId="429" applyFont="1" applyFill="1" applyAlignment="1" applyProtection="1">
      <alignment horizontal="center"/>
    </xf>
    <xf numFmtId="43" fontId="68" fillId="41" borderId="0" xfId="435" applyFont="1" applyFill="1" applyAlignment="1" applyProtection="1">
      <alignment horizontal="center" vertical="center"/>
    </xf>
    <xf numFmtId="43" fontId="68" fillId="41" borderId="0" xfId="435" applyFont="1" applyFill="1" applyAlignment="1" applyProtection="1">
      <alignment horizontal="center" wrapText="1"/>
    </xf>
    <xf numFmtId="0" fontId="69" fillId="41" borderId="0" xfId="429" applyFont="1" applyFill="1" applyAlignment="1" applyProtection="1">
      <alignment horizontal="center" vertical="center"/>
    </xf>
    <xf numFmtId="14" fontId="69" fillId="41" borderId="0" xfId="429" applyNumberFormat="1" applyFont="1" applyFill="1" applyAlignment="1" applyProtection="1">
      <alignment horizontal="center" vertical="center"/>
    </xf>
    <xf numFmtId="0" fontId="69" fillId="41" borderId="0" xfId="429" applyFont="1" applyFill="1" applyProtection="1"/>
    <xf numFmtId="43" fontId="69" fillId="41" borderId="0" xfId="435" applyFont="1" applyFill="1" applyAlignment="1" applyProtection="1">
      <alignment vertical="center"/>
    </xf>
    <xf numFmtId="43" fontId="69" fillId="41" borderId="0" xfId="435" applyFont="1" applyFill="1" applyAlignment="1" applyProtection="1">
      <alignment horizontal="center" wrapText="1"/>
    </xf>
    <xf numFmtId="0" fontId="67" fillId="34" borderId="13" xfId="1" applyNumberFormat="1" applyFont="1" applyFill="1" applyBorder="1" applyAlignment="1" applyProtection="1">
      <alignment horizontal="center" vertical="center" wrapText="1"/>
    </xf>
    <xf numFmtId="14" fontId="67" fillId="34" borderId="13" xfId="1" applyNumberFormat="1" applyFont="1" applyFill="1" applyBorder="1" applyAlignment="1" applyProtection="1">
      <alignment horizontal="center" vertical="center"/>
    </xf>
    <xf numFmtId="43" fontId="67" fillId="34" borderId="13" xfId="435" applyFont="1" applyFill="1" applyBorder="1" applyAlignment="1" applyProtection="1">
      <alignment horizontal="center" vertical="center" wrapText="1"/>
    </xf>
    <xf numFmtId="1" fontId="71" fillId="0" borderId="13" xfId="435" applyNumberFormat="1" applyFont="1" applyFill="1" applyBorder="1" applyAlignment="1">
      <alignment horizontal="center" vertical="center"/>
    </xf>
    <xf numFmtId="14" fontId="71" fillId="0" borderId="13" xfId="435" applyNumberFormat="1" applyFont="1" applyFill="1" applyBorder="1" applyAlignment="1">
      <alignment horizontal="center" vertical="center"/>
    </xf>
    <xf numFmtId="1" fontId="71" fillId="0" borderId="13" xfId="435" applyNumberFormat="1" applyFont="1" applyFill="1" applyBorder="1" applyAlignment="1">
      <alignment horizontal="left" vertical="center" wrapText="1"/>
    </xf>
    <xf numFmtId="0" fontId="69" fillId="0" borderId="0" xfId="0" applyFont="1" applyAlignment="1">
      <alignment vertical="center"/>
    </xf>
    <xf numFmtId="43" fontId="68" fillId="39" borderId="13" xfId="435" applyFont="1" applyFill="1" applyBorder="1"/>
    <xf numFmtId="0" fontId="69" fillId="41" borderId="0" xfId="429" applyFont="1" applyFill="1" applyAlignment="1" applyProtection="1">
      <alignment horizontal="center"/>
    </xf>
    <xf numFmtId="0" fontId="69" fillId="0" borderId="0" xfId="429" applyFont="1" applyProtection="1">
      <protection locked="0"/>
    </xf>
    <xf numFmtId="0" fontId="68" fillId="0" borderId="0" xfId="0" applyFont="1" applyFill="1" applyBorder="1" applyAlignment="1">
      <alignment vertical="center" wrapText="1"/>
    </xf>
    <xf numFmtId="43" fontId="67" fillId="0" borderId="0" xfId="435" applyFont="1" applyFill="1" applyBorder="1" applyAlignment="1" applyProtection="1">
      <alignment horizontal="center" vertical="center" wrapText="1"/>
    </xf>
    <xf numFmtId="0" fontId="67" fillId="0" borderId="0" xfId="1" applyNumberFormat="1" applyFont="1" applyFill="1" applyBorder="1" applyAlignment="1" applyProtection="1">
      <alignment horizontal="center" vertical="center"/>
    </xf>
    <xf numFmtId="14" fontId="67" fillId="0" borderId="0" xfId="1" applyNumberFormat="1" applyFont="1" applyFill="1" applyBorder="1" applyAlignment="1" applyProtection="1">
      <alignment horizontal="center" vertical="center"/>
    </xf>
    <xf numFmtId="0" fontId="67" fillId="0" borderId="0" xfId="1" applyNumberFormat="1" applyFont="1" applyFill="1" applyBorder="1" applyAlignment="1" applyProtection="1">
      <alignment horizontal="center" vertical="center" wrapText="1"/>
    </xf>
    <xf numFmtId="43" fontId="68" fillId="0" borderId="0" xfId="435" applyFont="1" applyFill="1" applyBorder="1" applyAlignment="1">
      <alignment vertical="center" wrapText="1"/>
    </xf>
    <xf numFmtId="0" fontId="69" fillId="0" borderId="0" xfId="0" applyFont="1" applyFill="1" applyBorder="1"/>
    <xf numFmtId="0" fontId="68" fillId="0" borderId="0" xfId="429" applyFont="1" applyFill="1" applyBorder="1" applyAlignment="1" applyProtection="1">
      <protection locked="0"/>
    </xf>
    <xf numFmtId="0" fontId="69" fillId="0" borderId="0" xfId="429" applyFont="1" applyFill="1" applyBorder="1" applyAlignment="1" applyProtection="1">
      <alignment horizontal="center"/>
      <protection locked="0"/>
    </xf>
    <xf numFmtId="0" fontId="69" fillId="0" borderId="0" xfId="433" applyFont="1" applyProtection="1"/>
    <xf numFmtId="0" fontId="39" fillId="0" borderId="0" xfId="433" applyFont="1" applyFill="1" applyAlignment="1" applyProtection="1">
      <alignment horizontal="left"/>
    </xf>
    <xf numFmtId="0" fontId="68" fillId="0" borderId="0" xfId="433" applyFont="1" applyFill="1" applyAlignment="1" applyProtection="1">
      <alignment horizontal="left"/>
    </xf>
    <xf numFmtId="0" fontId="68" fillId="0" borderId="0" xfId="433" applyFont="1" applyFill="1" applyAlignment="1" applyProtection="1">
      <alignment horizontal="center" wrapText="1"/>
    </xf>
    <xf numFmtId="0" fontId="69" fillId="0" borderId="0" xfId="433" applyFont="1" applyAlignment="1" applyProtection="1">
      <alignment wrapText="1"/>
    </xf>
    <xf numFmtId="0" fontId="67" fillId="35" borderId="13" xfId="434" applyNumberFormat="1" applyFont="1" applyFill="1" applyBorder="1" applyAlignment="1" applyProtection="1">
      <alignment horizontal="center" vertical="center" wrapText="1"/>
      <protection locked="0"/>
    </xf>
    <xf numFmtId="0" fontId="67" fillId="34" borderId="13" xfId="433" applyFont="1" applyFill="1" applyBorder="1" applyAlignment="1" applyProtection="1">
      <alignment horizontal="center" vertical="center" wrapText="1"/>
      <protection locked="0"/>
    </xf>
    <xf numFmtId="0" fontId="67" fillId="35" borderId="13" xfId="433" applyFont="1" applyFill="1" applyBorder="1" applyAlignment="1" applyProtection="1">
      <alignment horizontal="center" vertical="center"/>
      <protection locked="0"/>
    </xf>
    <xf numFmtId="0" fontId="69" fillId="0" borderId="0" xfId="433" applyFont="1" applyProtection="1">
      <protection locked="0"/>
    </xf>
    <xf numFmtId="0" fontId="71" fillId="0" borderId="13" xfId="0" applyFont="1" applyFill="1" applyBorder="1" applyAlignment="1">
      <alignment horizontal="center" vertical="center" wrapText="1"/>
    </xf>
    <xf numFmtId="0" fontId="71" fillId="0" borderId="13" xfId="0" applyFont="1" applyFill="1" applyBorder="1" applyAlignment="1">
      <alignment vertical="center" wrapText="1"/>
    </xf>
    <xf numFmtId="43" fontId="71" fillId="0" borderId="13" xfId="435" applyFont="1" applyFill="1" applyBorder="1" applyAlignment="1">
      <alignment wrapText="1"/>
    </xf>
    <xf numFmtId="0" fontId="69" fillId="0" borderId="0" xfId="433" applyFont="1" applyAlignment="1" applyProtection="1">
      <alignment wrapText="1"/>
      <protection locked="0"/>
    </xf>
    <xf numFmtId="0" fontId="43" fillId="0" borderId="0" xfId="81" applyFont="1" applyAlignment="1" applyProtection="1">
      <alignment horizontal="center"/>
      <protection locked="0"/>
    </xf>
    <xf numFmtId="43" fontId="40" fillId="39" borderId="22" xfId="435" applyFont="1" applyFill="1" applyBorder="1" applyAlignment="1" applyProtection="1">
      <alignment vertical="center"/>
    </xf>
    <xf numFmtId="0" fontId="40" fillId="39" borderId="13" xfId="81" applyFont="1" applyFill="1" applyBorder="1" applyAlignment="1" applyProtection="1">
      <alignment horizontal="center" vertical="center" wrapText="1"/>
    </xf>
    <xf numFmtId="0" fontId="69" fillId="41" borderId="0" xfId="0" applyFont="1" applyFill="1" applyAlignment="1">
      <alignment horizontal="center" vertical="center" wrapText="1"/>
    </xf>
    <xf numFmtId="0" fontId="69" fillId="0" borderId="0" xfId="0" applyFont="1" applyAlignment="1">
      <alignment horizontal="center" vertical="center" wrapText="1"/>
    </xf>
    <xf numFmtId="14" fontId="77" fillId="0" borderId="13" xfId="0" applyNumberFormat="1" applyFont="1" applyFill="1" applyBorder="1" applyAlignment="1">
      <alignment horizontal="center" vertical="center"/>
    </xf>
    <xf numFmtId="0" fontId="68" fillId="41" borderId="0" xfId="429" applyFont="1" applyFill="1" applyAlignment="1" applyProtection="1">
      <alignment horizontal="center" wrapText="1"/>
    </xf>
    <xf numFmtId="0" fontId="69" fillId="41" borderId="0" xfId="429" applyFont="1" applyFill="1" applyAlignment="1" applyProtection="1">
      <alignment wrapText="1"/>
    </xf>
    <xf numFmtId="0" fontId="69" fillId="0" borderId="13" xfId="0" applyFont="1" applyBorder="1" applyAlignment="1">
      <alignment wrapText="1"/>
    </xf>
    <xf numFmtId="0" fontId="69" fillId="0" borderId="0" xfId="0" applyFont="1" applyAlignment="1">
      <alignment wrapText="1"/>
    </xf>
    <xf numFmtId="14" fontId="69" fillId="0" borderId="13" xfId="0" applyNumberFormat="1" applyFont="1" applyBorder="1" applyAlignment="1">
      <alignment horizontal="center" vertical="center"/>
    </xf>
    <xf numFmtId="43" fontId="69" fillId="41" borderId="0" xfId="435" applyFont="1" applyFill="1" applyAlignment="1" applyProtection="1">
      <alignment horizontal="center" vertical="center"/>
    </xf>
    <xf numFmtId="43" fontId="69" fillId="0" borderId="13" xfId="435" applyFont="1" applyBorder="1" applyAlignment="1">
      <alignment horizontal="center" vertical="center"/>
    </xf>
    <xf numFmtId="43" fontId="69" fillId="0" borderId="0" xfId="435" applyFont="1" applyAlignment="1">
      <alignment horizontal="center" vertical="center"/>
    </xf>
    <xf numFmtId="43" fontId="68" fillId="41" borderId="0" xfId="435" applyFont="1" applyFill="1" applyAlignment="1" applyProtection="1">
      <alignment horizontal="center" vertical="center" wrapText="1"/>
    </xf>
    <xf numFmtId="43" fontId="69" fillId="41" borderId="0" xfId="435" applyFont="1" applyFill="1" applyAlignment="1" applyProtection="1">
      <alignment horizontal="center" vertical="center" wrapText="1"/>
    </xf>
    <xf numFmtId="43" fontId="69" fillId="41" borderId="0" xfId="435" applyFont="1" applyFill="1" applyAlignment="1">
      <alignment horizontal="center" vertical="center"/>
    </xf>
    <xf numFmtId="43" fontId="68" fillId="39" borderId="11" xfId="435" applyFont="1" applyFill="1" applyBorder="1" applyAlignment="1">
      <alignment horizontal="center" vertical="center"/>
    </xf>
    <xf numFmtId="0" fontId="69" fillId="41" borderId="0" xfId="0" applyFont="1" applyFill="1"/>
    <xf numFmtId="0" fontId="68" fillId="39" borderId="12" xfId="0" applyFont="1" applyFill="1" applyBorder="1" applyAlignment="1">
      <alignment horizontal="center" wrapText="1"/>
    </xf>
    <xf numFmtId="0" fontId="67" fillId="41" borderId="0" xfId="427" applyNumberFormat="1" applyFont="1" applyFill="1" applyBorder="1" applyAlignment="1" applyProtection="1">
      <alignment vertical="center"/>
    </xf>
    <xf numFmtId="0" fontId="68" fillId="35" borderId="13" xfId="0" applyFont="1" applyFill="1" applyBorder="1" applyAlignment="1">
      <alignment horizontal="center" vertical="center" wrapText="1"/>
    </xf>
    <xf numFmtId="0" fontId="68" fillId="0" borderId="0" xfId="0" applyFont="1" applyFill="1" applyBorder="1" applyAlignment="1">
      <alignment vertical="center"/>
    </xf>
    <xf numFmtId="0" fontId="67" fillId="41" borderId="0" xfId="427" applyNumberFormat="1" applyFont="1" applyFill="1" applyBorder="1" applyAlignment="1" applyProtection="1">
      <alignment horizontal="left" vertical="center"/>
    </xf>
    <xf numFmtId="0" fontId="68" fillId="41" borderId="0" xfId="429" applyFont="1" applyFill="1" applyAlignment="1" applyProtection="1">
      <alignment horizontal="left"/>
    </xf>
    <xf numFmtId="43" fontId="71" fillId="0" borderId="13" xfId="435" applyFont="1" applyFill="1" applyBorder="1" applyAlignment="1">
      <alignment vertical="center"/>
    </xf>
    <xf numFmtId="43" fontId="71" fillId="0" borderId="13" xfId="435" applyFont="1" applyFill="1" applyBorder="1" applyAlignment="1">
      <alignment vertical="center" wrapText="1"/>
    </xf>
    <xf numFmtId="14" fontId="67" fillId="41" borderId="0" xfId="427" applyNumberFormat="1" applyFont="1" applyFill="1" applyBorder="1" applyAlignment="1" applyProtection="1">
      <alignment vertical="center"/>
    </xf>
    <xf numFmtId="14" fontId="72" fillId="41" borderId="0" xfId="427" applyNumberFormat="1" applyFont="1" applyFill="1" applyBorder="1" applyAlignment="1" applyProtection="1">
      <alignment horizontal="left" vertical="center"/>
    </xf>
    <xf numFmtId="14" fontId="69" fillId="41" borderId="0" xfId="0" applyNumberFormat="1" applyFont="1" applyFill="1" applyAlignment="1">
      <alignment horizontal="center" vertical="center"/>
    </xf>
    <xf numFmtId="14" fontId="69" fillId="0" borderId="0" xfId="0" applyNumberFormat="1" applyFont="1" applyAlignment="1">
      <alignment horizontal="center" vertical="center"/>
    </xf>
    <xf numFmtId="40" fontId="67" fillId="41" borderId="0" xfId="427" applyNumberFormat="1" applyFont="1" applyFill="1" applyBorder="1" applyAlignment="1" applyProtection="1">
      <alignment vertical="center"/>
    </xf>
    <xf numFmtId="0" fontId="68" fillId="41" borderId="0" xfId="429" applyFont="1" applyFill="1" applyAlignment="1" applyProtection="1"/>
    <xf numFmtId="43" fontId="67" fillId="41" borderId="0" xfId="435" applyFont="1" applyFill="1" applyBorder="1" applyAlignment="1" applyProtection="1">
      <alignment vertical="center"/>
    </xf>
    <xf numFmtId="43" fontId="68" fillId="41" borderId="0" xfId="435" applyFont="1" applyFill="1" applyAlignment="1" applyProtection="1"/>
    <xf numFmtId="43" fontId="68" fillId="41" borderId="0" xfId="435" applyFont="1" applyFill="1" applyAlignment="1" applyProtection="1">
      <alignment horizontal="left" vertical="center"/>
    </xf>
    <xf numFmtId="43" fontId="68" fillId="41" borderId="0" xfId="435" applyFont="1" applyFill="1" applyAlignment="1" applyProtection="1">
      <alignment horizontal="center"/>
    </xf>
    <xf numFmtId="43" fontId="39" fillId="0" borderId="0" xfId="435" applyFont="1" applyFill="1" applyAlignment="1" applyProtection="1">
      <alignment horizontal="center" vertical="center"/>
    </xf>
    <xf numFmtId="43" fontId="67" fillId="35" borderId="13" xfId="435" applyFont="1" applyFill="1" applyBorder="1" applyAlignment="1" applyProtection="1">
      <alignment horizontal="center" vertical="center"/>
      <protection locked="0"/>
    </xf>
    <xf numFmtId="43" fontId="69" fillId="0" borderId="13" xfId="435" applyFont="1" applyBorder="1" applyAlignment="1" applyProtection="1">
      <alignment vertical="center"/>
      <protection locked="0"/>
    </xf>
    <xf numFmtId="43" fontId="69" fillId="0" borderId="0" xfId="435" applyFont="1" applyAlignment="1" applyProtection="1">
      <alignment vertical="center"/>
      <protection locked="0"/>
    </xf>
    <xf numFmtId="0" fontId="67" fillId="41" borderId="0" xfId="427" applyNumberFormat="1" applyFont="1" applyFill="1" applyBorder="1" applyAlignment="1" applyProtection="1">
      <alignment horizontal="center" vertical="center"/>
    </xf>
    <xf numFmtId="0" fontId="72" fillId="41" borderId="0" xfId="427" applyFont="1" applyFill="1" applyBorder="1" applyAlignment="1" applyProtection="1">
      <alignment horizontal="center" vertical="center"/>
    </xf>
    <xf numFmtId="43" fontId="69" fillId="0" borderId="13" xfId="435" applyFont="1" applyFill="1" applyBorder="1" applyAlignment="1">
      <alignment vertical="center" wrapText="1"/>
    </xf>
    <xf numFmtId="43" fontId="68" fillId="0" borderId="0" xfId="435" applyFont="1" applyFill="1" applyAlignment="1" applyProtection="1">
      <alignment horizontal="center" vertical="center"/>
    </xf>
    <xf numFmtId="43" fontId="69" fillId="0" borderId="0" xfId="435" applyFont="1" applyAlignment="1" applyProtection="1">
      <alignment vertical="center"/>
    </xf>
    <xf numFmtId="43" fontId="67" fillId="34" borderId="13" xfId="435" applyFont="1" applyFill="1" applyBorder="1" applyAlignment="1" applyProtection="1">
      <alignment horizontal="center" vertical="center"/>
      <protection locked="0"/>
    </xf>
    <xf numFmtId="43" fontId="72" fillId="41" borderId="0" xfId="435" applyFont="1" applyFill="1" applyBorder="1" applyAlignment="1" applyProtection="1">
      <alignment horizontal="left" vertical="center"/>
    </xf>
    <xf numFmtId="43" fontId="71" fillId="0" borderId="13" xfId="435" applyFont="1" applyFill="1" applyBorder="1" applyAlignment="1" applyProtection="1">
      <alignment horizontal="right" vertical="center"/>
    </xf>
    <xf numFmtId="43" fontId="71" fillId="0" borderId="13" xfId="435" applyFont="1" applyFill="1" applyBorder="1" applyAlignment="1" applyProtection="1">
      <alignment horizontal="center" vertical="center"/>
    </xf>
    <xf numFmtId="43" fontId="71" fillId="0" borderId="13" xfId="435" applyFont="1" applyFill="1" applyBorder="1" applyAlignment="1" applyProtection="1">
      <alignment horizontal="center" vertical="center" wrapText="1"/>
    </xf>
    <xf numFmtId="0" fontId="67" fillId="41" borderId="0" xfId="427" applyNumberFormat="1" applyFont="1" applyFill="1" applyBorder="1" applyAlignment="1" applyProtection="1">
      <alignment vertical="center" wrapText="1"/>
    </xf>
    <xf numFmtId="0" fontId="72" fillId="41" borderId="0" xfId="427" applyFont="1" applyFill="1" applyBorder="1" applyAlignment="1" applyProtection="1">
      <alignment horizontal="left" vertical="center" wrapText="1"/>
    </xf>
    <xf numFmtId="0" fontId="69" fillId="0" borderId="0" xfId="429" applyFont="1" applyAlignment="1" applyProtection="1">
      <alignment wrapText="1"/>
      <protection locked="0"/>
    </xf>
    <xf numFmtId="43" fontId="78" fillId="0" borderId="0" xfId="435" applyFont="1" applyBorder="1" applyAlignment="1" applyProtection="1">
      <alignment vertical="center"/>
    </xf>
    <xf numFmtId="43" fontId="78" fillId="0" borderId="0" xfId="435" applyFont="1" applyBorder="1" applyProtection="1">
      <protection locked="0"/>
    </xf>
    <xf numFmtId="43" fontId="43" fillId="0" borderId="0" xfId="435" applyFont="1" applyAlignment="1" applyProtection="1">
      <alignment horizontal="center"/>
      <protection locked="0"/>
    </xf>
    <xf numFmtId="0" fontId="68" fillId="39" borderId="11" xfId="0" applyFont="1" applyFill="1" applyBorder="1" applyAlignment="1">
      <alignment wrapText="1"/>
    </xf>
    <xf numFmtId="0" fontId="8" fillId="41" borderId="13" xfId="81" applyFont="1" applyFill="1" applyBorder="1" applyAlignment="1">
      <alignment horizontal="center" vertical="center"/>
    </xf>
    <xf numFmtId="0" fontId="8" fillId="41" borderId="13" xfId="81" applyFont="1" applyFill="1" applyBorder="1" applyAlignment="1">
      <alignment vertical="center" wrapText="1"/>
    </xf>
    <xf numFmtId="0" fontId="0" fillId="41" borderId="13" xfId="81" applyFont="1" applyFill="1" applyBorder="1" applyAlignment="1">
      <alignment horizontal="center" vertical="center" wrapText="1"/>
    </xf>
    <xf numFmtId="166" fontId="8" fillId="41" borderId="21" xfId="81" applyNumberFormat="1" applyFont="1" applyFill="1" applyBorder="1" applyAlignment="1">
      <alignment vertical="center"/>
    </xf>
    <xf numFmtId="0" fontId="8" fillId="41" borderId="0" xfId="81" applyFont="1" applyFill="1" applyProtection="1">
      <protection locked="0"/>
    </xf>
    <xf numFmtId="43" fontId="8" fillId="41" borderId="0" xfId="435" applyFont="1" applyFill="1" applyProtection="1">
      <protection locked="0"/>
    </xf>
    <xf numFmtId="4" fontId="8" fillId="41" borderId="0" xfId="81" applyNumberFormat="1" applyFont="1" applyFill="1" applyProtection="1">
      <protection locked="0"/>
    </xf>
    <xf numFmtId="0" fontId="0" fillId="0" borderId="13" xfId="81" applyFont="1" applyFill="1" applyBorder="1" applyAlignment="1">
      <alignment vertical="center" wrapText="1"/>
    </xf>
    <xf numFmtId="43" fontId="8" fillId="0" borderId="0" xfId="81" applyNumberFormat="1" applyFont="1" applyProtection="1">
      <protection locked="0"/>
    </xf>
    <xf numFmtId="0" fontId="81" fillId="0" borderId="0" xfId="433" applyFont="1" applyAlignment="1" applyProtection="1">
      <alignment horizontal="right"/>
      <protection locked="0"/>
    </xf>
    <xf numFmtId="1" fontId="37" fillId="0" borderId="13" xfId="435" applyNumberFormat="1" applyFont="1" applyFill="1" applyBorder="1" applyAlignment="1">
      <alignment horizontal="center" vertical="center"/>
    </xf>
    <xf numFmtId="0" fontId="69" fillId="0" borderId="13" xfId="0" applyFont="1" applyBorder="1"/>
    <xf numFmtId="0" fontId="68" fillId="0" borderId="13" xfId="0" applyFont="1" applyFill="1" applyBorder="1" applyAlignment="1">
      <alignment wrapText="1"/>
    </xf>
    <xf numFmtId="0" fontId="69" fillId="0" borderId="13"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0" xfId="0" applyFont="1" applyBorder="1" applyAlignment="1">
      <alignment horizontal="center" vertical="center"/>
    </xf>
    <xf numFmtId="0" fontId="69" fillId="0" borderId="0" xfId="0" applyFont="1" applyBorder="1" applyAlignment="1">
      <alignment horizontal="center" vertical="center" wrapText="1"/>
    </xf>
    <xf numFmtId="0" fontId="69" fillId="0" borderId="0" xfId="0" applyFont="1" applyBorder="1" applyAlignment="1">
      <alignment horizontal="left" vertical="center" wrapText="1"/>
    </xf>
    <xf numFmtId="43" fontId="69" fillId="0" borderId="0" xfId="435" applyFont="1" applyBorder="1" applyAlignment="1">
      <alignment horizontal="center" vertical="center"/>
    </xf>
    <xf numFmtId="0" fontId="83" fillId="0" borderId="13" xfId="0" applyFont="1" applyBorder="1" applyAlignment="1">
      <alignment horizontal="center" vertical="center"/>
    </xf>
    <xf numFmtId="0" fontId="69" fillId="0" borderId="0" xfId="433" applyFont="1" applyBorder="1" applyAlignment="1" applyProtection="1">
      <alignment horizontal="center"/>
      <protection locked="0"/>
    </xf>
    <xf numFmtId="0" fontId="69" fillId="0" borderId="0" xfId="433" applyFont="1" applyBorder="1" applyAlignment="1" applyProtection="1">
      <alignment wrapText="1"/>
      <protection locked="0"/>
    </xf>
    <xf numFmtId="43" fontId="69" fillId="0" borderId="0" xfId="435" applyFont="1" applyBorder="1" applyAlignment="1" applyProtection="1">
      <alignment vertical="center"/>
      <protection locked="0"/>
    </xf>
    <xf numFmtId="0" fontId="69" fillId="0" borderId="13" xfId="433" applyFont="1" applyBorder="1" applyAlignment="1" applyProtection="1">
      <alignment horizontal="center" vertical="center"/>
      <protection locked="0"/>
    </xf>
    <xf numFmtId="0" fontId="69" fillId="0" borderId="13" xfId="433" applyFont="1" applyBorder="1" applyAlignment="1" applyProtection="1">
      <alignment vertical="center" wrapText="1"/>
      <protection locked="0"/>
    </xf>
    <xf numFmtId="0" fontId="69" fillId="0" borderId="13" xfId="0" applyFont="1" applyFill="1" applyBorder="1" applyAlignment="1">
      <alignment wrapText="1"/>
    </xf>
    <xf numFmtId="43" fontId="69" fillId="0" borderId="13" xfId="435" applyFont="1" applyFill="1" applyBorder="1" applyAlignment="1">
      <alignment horizontal="center" vertical="center"/>
    </xf>
    <xf numFmtId="43" fontId="68" fillId="34" borderId="13" xfId="435" applyFont="1" applyFill="1" applyBorder="1" applyAlignment="1">
      <alignment horizontal="center" vertical="center" wrapText="1"/>
    </xf>
    <xf numFmtId="0" fontId="68" fillId="35" borderId="13" xfId="0" applyFont="1" applyFill="1" applyBorder="1" applyAlignment="1">
      <alignment horizontal="center" vertical="center"/>
    </xf>
    <xf numFmtId="14" fontId="69" fillId="0" borderId="0" xfId="0" applyNumberFormat="1" applyFont="1" applyBorder="1" applyAlignment="1">
      <alignment horizontal="center" vertical="center"/>
    </xf>
    <xf numFmtId="0" fontId="69" fillId="0" borderId="0" xfId="0" applyFont="1" applyBorder="1" applyAlignment="1">
      <alignment vertical="center"/>
    </xf>
    <xf numFmtId="0" fontId="69" fillId="0" borderId="0" xfId="0" applyFont="1" applyBorder="1" applyAlignment="1">
      <alignment wrapText="1"/>
    </xf>
    <xf numFmtId="0" fontId="68" fillId="34" borderId="13" xfId="0" applyFont="1" applyFill="1" applyBorder="1" applyAlignment="1">
      <alignment horizontal="center" vertical="center"/>
    </xf>
    <xf numFmtId="0" fontId="69" fillId="0" borderId="13" xfId="433" applyFont="1" applyBorder="1" applyAlignment="1" applyProtection="1">
      <alignment horizontal="center"/>
      <protection locked="0"/>
    </xf>
    <xf numFmtId="0" fontId="69" fillId="0" borderId="13" xfId="433" applyFont="1" applyBorder="1" applyAlignment="1" applyProtection="1">
      <alignment wrapText="1"/>
      <protection locked="0"/>
    </xf>
    <xf numFmtId="0" fontId="51" fillId="41" borderId="0" xfId="0" applyFont="1" applyFill="1" applyBorder="1" applyAlignment="1" applyProtection="1">
      <alignment horizontal="justify" vertical="center" wrapText="1"/>
    </xf>
    <xf numFmtId="0" fontId="51" fillId="41" borderId="34" xfId="0" applyFont="1" applyFill="1" applyBorder="1"/>
    <xf numFmtId="0" fontId="52" fillId="41" borderId="27" xfId="0" applyFont="1" applyFill="1" applyBorder="1" applyAlignment="1" applyProtection="1">
      <alignment horizontal="justify" vertical="top" wrapText="1"/>
    </xf>
    <xf numFmtId="14" fontId="77" fillId="0" borderId="0" xfId="0" applyNumberFormat="1" applyFont="1" applyFill="1" applyBorder="1" applyAlignment="1">
      <alignment horizontal="center" vertical="center"/>
    </xf>
    <xf numFmtId="0" fontId="71" fillId="0" borderId="0" xfId="0" applyFont="1" applyBorder="1" applyAlignment="1">
      <alignment horizontal="center" vertical="center"/>
    </xf>
    <xf numFmtId="43" fontId="69" fillId="0" borderId="13" xfId="435" applyFont="1" applyBorder="1" applyAlignment="1" applyProtection="1">
      <alignment horizontal="right"/>
      <protection locked="0"/>
    </xf>
    <xf numFmtId="0" fontId="0" fillId="0" borderId="0" xfId="81" applyFont="1" applyAlignment="1" applyProtection="1">
      <alignment horizontal="center" vertical="center" wrapText="1"/>
      <protection locked="0"/>
    </xf>
    <xf numFmtId="0" fontId="0" fillId="0" borderId="13" xfId="81" applyFont="1" applyBorder="1" applyAlignment="1" applyProtection="1">
      <alignment horizontal="center" vertical="center" wrapText="1"/>
      <protection locked="0"/>
    </xf>
    <xf numFmtId="0" fontId="67" fillId="41" borderId="0" xfId="437" applyNumberFormat="1" applyFont="1" applyFill="1" applyBorder="1" applyAlignment="1" applyProtection="1">
      <alignment vertical="center"/>
    </xf>
    <xf numFmtId="0" fontId="3" fillId="41" borderId="0" xfId="437" applyFont="1" applyFill="1" applyAlignment="1">
      <alignment vertical="center" wrapText="1"/>
    </xf>
    <xf numFmtId="0" fontId="3" fillId="41" borderId="0" xfId="437" applyFont="1" applyFill="1" applyAlignment="1">
      <alignment horizontal="center" vertical="center"/>
    </xf>
    <xf numFmtId="43" fontId="3" fillId="41" borderId="0" xfId="438" applyFont="1" applyFill="1" applyAlignment="1">
      <alignment vertical="center"/>
    </xf>
    <xf numFmtId="0" fontId="3" fillId="41" borderId="0" xfId="437" applyFont="1" applyFill="1" applyAlignment="1">
      <alignment vertical="center"/>
    </xf>
    <xf numFmtId="0" fontId="72" fillId="41" borderId="0" xfId="437" applyFont="1" applyFill="1" applyBorder="1" applyAlignment="1" applyProtection="1">
      <alignment horizontal="left" vertical="center"/>
    </xf>
    <xf numFmtId="0" fontId="32" fillId="42" borderId="13" xfId="437" applyFont="1" applyFill="1" applyBorder="1" applyAlignment="1">
      <alignment horizontal="center" vertical="center" wrapText="1"/>
    </xf>
    <xf numFmtId="0" fontId="32" fillId="35" borderId="13" xfId="437" applyFont="1" applyFill="1" applyBorder="1" applyAlignment="1">
      <alignment horizontal="center" vertical="center"/>
    </xf>
    <xf numFmtId="0" fontId="32" fillId="35" borderId="13" xfId="437" applyFont="1" applyFill="1" applyBorder="1" applyAlignment="1">
      <alignment horizontal="center" vertical="center" wrapText="1"/>
    </xf>
    <xf numFmtId="43" fontId="32" fillId="42" borderId="13" xfId="438" applyFont="1" applyFill="1" applyBorder="1" applyAlignment="1">
      <alignment horizontal="center" vertical="center"/>
    </xf>
    <xf numFmtId="0" fontId="32" fillId="41" borderId="0" xfId="437" applyFont="1" applyFill="1" applyAlignment="1">
      <alignment vertical="center"/>
    </xf>
    <xf numFmtId="0" fontId="3" fillId="41" borderId="13" xfId="437" applyFont="1" applyFill="1" applyBorder="1" applyAlignment="1">
      <alignment horizontal="center" vertical="center"/>
    </xf>
    <xf numFmtId="0" fontId="3" fillId="41" borderId="13" xfId="437" applyFont="1" applyFill="1" applyBorder="1" applyAlignment="1">
      <alignment vertical="center" wrapText="1"/>
    </xf>
    <xf numFmtId="43" fontId="3" fillId="41" borderId="13" xfId="438" applyFont="1" applyFill="1" applyBorder="1" applyAlignment="1">
      <alignment vertical="center"/>
    </xf>
    <xf numFmtId="0" fontId="3" fillId="41" borderId="0" xfId="437" applyFont="1" applyFill="1" applyBorder="1" applyAlignment="1">
      <alignment horizontal="center" vertical="center"/>
    </xf>
    <xf numFmtId="0" fontId="3" fillId="41" borderId="0" xfId="437" applyFont="1" applyFill="1" applyBorder="1" applyAlignment="1">
      <alignment vertical="center" wrapText="1"/>
    </xf>
    <xf numFmtId="43" fontId="32" fillId="41" borderId="39" xfId="438" applyFont="1" applyFill="1" applyBorder="1" applyAlignment="1">
      <alignment vertical="center"/>
    </xf>
    <xf numFmtId="0" fontId="68" fillId="34" borderId="13" xfId="0" applyFont="1" applyFill="1" applyBorder="1" applyAlignment="1">
      <alignment horizontal="center" vertical="center" wrapText="1"/>
    </xf>
    <xf numFmtId="0" fontId="68" fillId="35" borderId="13" xfId="0" applyFont="1" applyFill="1" applyBorder="1" applyAlignment="1">
      <alignment horizontal="center" vertical="center"/>
    </xf>
    <xf numFmtId="43" fontId="68" fillId="34" borderId="13" xfId="435" applyFont="1" applyFill="1" applyBorder="1" applyAlignment="1">
      <alignment horizontal="center" vertical="center" wrapText="1"/>
    </xf>
    <xf numFmtId="43" fontId="69" fillId="0" borderId="0" xfId="435" applyFont="1" applyBorder="1" applyAlignment="1" applyProtection="1">
      <alignment horizontal="right"/>
      <protection locked="0"/>
    </xf>
    <xf numFmtId="43" fontId="68" fillId="39" borderId="18" xfId="435" applyFont="1" applyFill="1" applyBorder="1" applyAlignment="1">
      <alignment horizontal="center" vertical="center"/>
    </xf>
    <xf numFmtId="0" fontId="68" fillId="0" borderId="0" xfId="0" applyFont="1" applyBorder="1" applyAlignment="1">
      <alignment horizontal="center" vertical="center"/>
    </xf>
    <xf numFmtId="0" fontId="82" fillId="0" borderId="0" xfId="0" applyFont="1" applyBorder="1" applyAlignment="1">
      <alignment horizontal="center" vertical="center"/>
    </xf>
    <xf numFmtId="0" fontId="69" fillId="0" borderId="0" xfId="433" applyFont="1" applyBorder="1" applyAlignment="1" applyProtection="1">
      <alignment vertical="center"/>
      <protection locked="0"/>
    </xf>
    <xf numFmtId="0" fontId="68" fillId="0" borderId="0" xfId="0" applyFont="1" applyBorder="1" applyAlignment="1">
      <alignment horizontal="center" vertical="center" wrapText="1"/>
    </xf>
    <xf numFmtId="0" fontId="68" fillId="0" borderId="0" xfId="0" applyFont="1" applyBorder="1" applyAlignment="1">
      <alignment vertical="center" wrapText="1"/>
    </xf>
    <xf numFmtId="43" fontId="68" fillId="0" borderId="0" xfId="435" applyFont="1" applyBorder="1" applyAlignment="1">
      <alignment vertical="center"/>
    </xf>
    <xf numFmtId="43" fontId="68" fillId="0" borderId="40" xfId="435" applyFont="1" applyBorder="1" applyAlignment="1">
      <alignment vertical="center"/>
    </xf>
    <xf numFmtId="0" fontId="68" fillId="0" borderId="0" xfId="429" applyFont="1" applyFill="1" applyBorder="1" applyAlignment="1" applyProtection="1">
      <alignment horizontal="center" vertical="center"/>
      <protection locked="0"/>
    </xf>
    <xf numFmtId="0" fontId="69" fillId="0" borderId="0" xfId="429" applyFont="1" applyFill="1" applyBorder="1" applyAlignment="1" applyProtection="1">
      <alignment horizontal="center" vertical="center"/>
      <protection locked="0"/>
    </xf>
    <xf numFmtId="0" fontId="14" fillId="0" borderId="0" xfId="1" applyFont="1" applyFill="1" applyAlignment="1" applyProtection="1">
      <alignment horizontal="center"/>
    </xf>
    <xf numFmtId="0" fontId="85" fillId="0" borderId="0" xfId="0" applyFont="1" applyBorder="1" applyAlignment="1">
      <alignment horizontal="center" vertical="center"/>
    </xf>
    <xf numFmtId="0" fontId="68" fillId="0" borderId="0" xfId="0" applyFont="1" applyFill="1" applyBorder="1" applyAlignment="1">
      <alignment horizontal="center" vertical="center"/>
    </xf>
    <xf numFmtId="43" fontId="69" fillId="0" borderId="13" xfId="435" applyFont="1" applyBorder="1" applyAlignment="1" applyProtection="1">
      <alignment horizontal="right" vertical="center"/>
      <protection locked="0"/>
    </xf>
    <xf numFmtId="0" fontId="68" fillId="34" borderId="13" xfId="0" applyFont="1" applyFill="1" applyBorder="1" applyAlignment="1">
      <alignment horizontal="center" vertical="center" wrapText="1"/>
    </xf>
    <xf numFmtId="0" fontId="86" fillId="0" borderId="0" xfId="0" applyFont="1" applyFill="1" applyBorder="1" applyAlignment="1">
      <alignment horizontal="center" vertical="center"/>
    </xf>
    <xf numFmtId="0" fontId="68" fillId="41" borderId="0" xfId="429" applyFont="1" applyFill="1" applyAlignment="1" applyProtection="1">
      <alignment horizontal="center" vertical="center" wrapText="1"/>
    </xf>
    <xf numFmtId="0" fontId="69" fillId="41" borderId="0" xfId="429" applyFont="1" applyFill="1" applyAlignment="1" applyProtection="1">
      <alignment horizontal="center" vertical="center" wrapText="1"/>
    </xf>
    <xf numFmtId="0" fontId="69" fillId="0" borderId="13" xfId="0" applyFont="1" applyBorder="1" applyAlignment="1">
      <alignment vertical="center" wrapText="1"/>
    </xf>
    <xf numFmtId="0" fontId="69" fillId="0" borderId="0" xfId="0" applyFont="1" applyBorder="1" applyAlignment="1">
      <alignment vertical="center" wrapText="1"/>
    </xf>
    <xf numFmtId="0" fontId="69" fillId="0" borderId="0" xfId="0" applyFont="1" applyAlignment="1">
      <alignment vertical="center" wrapText="1"/>
    </xf>
    <xf numFmtId="0" fontId="85" fillId="0" borderId="0" xfId="0" applyFont="1" applyBorder="1" applyAlignment="1">
      <alignment horizontal="center" vertical="center" wrapText="1"/>
    </xf>
    <xf numFmtId="14" fontId="87" fillId="0" borderId="0" xfId="0" applyNumberFormat="1" applyFont="1" applyFill="1" applyBorder="1" applyAlignment="1">
      <alignment horizontal="center" vertical="center"/>
    </xf>
    <xf numFmtId="0" fontId="2" fillId="41" borderId="13" xfId="437" applyFont="1" applyFill="1" applyBorder="1" applyAlignment="1">
      <alignment horizontal="center" vertical="center"/>
    </xf>
    <xf numFmtId="0" fontId="28" fillId="41" borderId="0" xfId="437" applyFont="1" applyFill="1" applyBorder="1" applyAlignment="1">
      <alignment horizontal="left" vertical="center"/>
    </xf>
    <xf numFmtId="43" fontId="3" fillId="41" borderId="18" xfId="438" applyFont="1" applyFill="1" applyBorder="1" applyAlignment="1">
      <alignment vertical="center"/>
    </xf>
    <xf numFmtId="43" fontId="3" fillId="41" borderId="0" xfId="438" applyFont="1" applyFill="1" applyBorder="1" applyAlignment="1">
      <alignment vertical="center"/>
    </xf>
    <xf numFmtId="43" fontId="3" fillId="41" borderId="15" xfId="438" applyFont="1" applyFill="1" applyBorder="1" applyAlignment="1">
      <alignment vertical="center"/>
    </xf>
    <xf numFmtId="0" fontId="56" fillId="0" borderId="0" xfId="1" applyFont="1" applyFill="1" applyAlignment="1" applyProtection="1">
      <alignment horizontal="center" vertical="top" wrapText="1"/>
    </xf>
    <xf numFmtId="0" fontId="88" fillId="41" borderId="0" xfId="437" applyFont="1" applyFill="1" applyBorder="1" applyAlignment="1">
      <alignment horizontal="left" vertical="center"/>
    </xf>
    <xf numFmtId="0" fontId="8" fillId="0" borderId="41" xfId="81" applyFont="1" applyFill="1" applyBorder="1" applyAlignment="1">
      <alignment horizontal="center" vertical="center"/>
    </xf>
    <xf numFmtId="0" fontId="8" fillId="0" borderId="42" xfId="81" applyFont="1" applyFill="1" applyBorder="1" applyAlignment="1">
      <alignment horizontal="center" vertical="center"/>
    </xf>
    <xf numFmtId="0" fontId="48" fillId="0" borderId="13" xfId="81" applyFont="1" applyFill="1" applyBorder="1" applyAlignment="1">
      <alignment horizontal="center" vertical="center"/>
    </xf>
    <xf numFmtId="43" fontId="71" fillId="0" borderId="0" xfId="435" applyFont="1" applyFill="1" applyBorder="1" applyAlignment="1" applyProtection="1">
      <alignment horizontal="center" vertical="center" wrapText="1"/>
    </xf>
    <xf numFmtId="0" fontId="1" fillId="41" borderId="13" xfId="437" applyFont="1" applyFill="1" applyBorder="1" applyAlignment="1">
      <alignment horizontal="center" vertical="center"/>
    </xf>
    <xf numFmtId="167" fontId="49" fillId="0" borderId="10" xfId="430" applyNumberFormat="1" applyFont="1" applyFill="1" applyBorder="1" applyAlignment="1" applyProtection="1">
      <alignment horizontal="right" vertical="center"/>
    </xf>
    <xf numFmtId="167" fontId="49" fillId="0" borderId="11" xfId="430" applyNumberFormat="1" applyFont="1" applyFill="1" applyBorder="1" applyAlignment="1" applyProtection="1">
      <alignment horizontal="right" vertical="center"/>
    </xf>
    <xf numFmtId="167" fontId="49" fillId="0" borderId="12" xfId="430" applyNumberFormat="1" applyFont="1" applyFill="1" applyBorder="1" applyAlignment="1" applyProtection="1">
      <alignment horizontal="right" vertical="center"/>
    </xf>
    <xf numFmtId="0" fontId="10" fillId="0" borderId="10" xfId="1" applyFont="1" applyFill="1" applyBorder="1" applyAlignment="1" applyProtection="1">
      <alignment horizontal="left"/>
      <protection locked="0"/>
    </xf>
    <xf numFmtId="0" fontId="10" fillId="0" borderId="11" xfId="1" applyFont="1" applyFill="1" applyBorder="1" applyAlignment="1" applyProtection="1">
      <alignment horizontal="left"/>
      <protection locked="0"/>
    </xf>
    <xf numFmtId="0" fontId="10" fillId="0" borderId="12" xfId="1" applyFont="1" applyFill="1" applyBorder="1" applyAlignment="1" applyProtection="1">
      <alignment horizontal="left"/>
      <protection locked="0"/>
    </xf>
    <xf numFmtId="0" fontId="11" fillId="0" borderId="10" xfId="1" applyFont="1" applyFill="1" applyBorder="1" applyAlignment="1" applyProtection="1">
      <alignment horizontal="left"/>
      <protection locked="0"/>
    </xf>
    <xf numFmtId="0" fontId="11" fillId="0" borderId="11" xfId="1" applyFont="1" applyFill="1" applyBorder="1" applyAlignment="1" applyProtection="1">
      <alignment horizontal="left"/>
      <protection locked="0"/>
    </xf>
    <xf numFmtId="0" fontId="11" fillId="0" borderId="12" xfId="1" applyFont="1" applyFill="1" applyBorder="1" applyAlignment="1" applyProtection="1">
      <alignment horizontal="left"/>
      <protection locked="0"/>
    </xf>
    <xf numFmtId="0" fontId="12" fillId="0" borderId="0" xfId="1" applyFont="1" applyFill="1" applyAlignment="1" applyProtection="1">
      <alignment horizontal="center"/>
    </xf>
    <xf numFmtId="0" fontId="12" fillId="0" borderId="0" xfId="1" applyFont="1" applyFill="1" applyAlignment="1" applyProtection="1">
      <alignment horizontal="center" wrapText="1"/>
    </xf>
    <xf numFmtId="0" fontId="35" fillId="0" borderId="0" xfId="1" applyFont="1" applyFill="1" applyAlignment="1" applyProtection="1">
      <alignment horizontal="justify" vertical="top" wrapText="1"/>
    </xf>
    <xf numFmtId="0" fontId="10" fillId="33" borderId="13" xfId="1" applyFont="1" applyFill="1" applyBorder="1" applyAlignment="1" applyProtection="1">
      <alignment horizontal="center" vertical="center" wrapText="1"/>
    </xf>
    <xf numFmtId="0" fontId="10" fillId="33" borderId="19" xfId="1" applyFont="1" applyFill="1" applyBorder="1" applyAlignment="1" applyProtection="1">
      <alignment horizontal="center" vertical="center" wrapText="1"/>
    </xf>
    <xf numFmtId="0" fontId="10" fillId="33" borderId="18" xfId="1" applyFont="1" applyFill="1" applyBorder="1" applyAlignment="1" applyProtection="1">
      <alignment horizontal="center" vertical="center" wrapText="1"/>
    </xf>
    <xf numFmtId="0" fontId="10" fillId="33" borderId="17" xfId="1" applyFont="1" applyFill="1" applyBorder="1" applyAlignment="1" applyProtection="1">
      <alignment horizontal="center" vertical="center" wrapText="1"/>
    </xf>
    <xf numFmtId="0" fontId="10" fillId="33" borderId="16" xfId="1" applyFont="1" applyFill="1" applyBorder="1" applyAlignment="1" applyProtection="1">
      <alignment horizontal="center" vertical="center" wrapText="1"/>
    </xf>
    <xf numFmtId="0" fontId="10" fillId="33" borderId="15" xfId="1" applyFont="1" applyFill="1" applyBorder="1" applyAlignment="1" applyProtection="1">
      <alignment horizontal="center" vertical="center" wrapText="1"/>
    </xf>
    <xf numFmtId="0" fontId="10" fillId="33" borderId="14" xfId="1" applyFont="1" applyFill="1" applyBorder="1" applyAlignment="1" applyProtection="1">
      <alignment horizontal="center" vertical="center" wrapText="1"/>
    </xf>
    <xf numFmtId="14" fontId="36" fillId="0" borderId="10" xfId="1" applyNumberFormat="1" applyFont="1" applyFill="1" applyBorder="1" applyAlignment="1" applyProtection="1">
      <alignment horizontal="center"/>
      <protection locked="0"/>
    </xf>
    <xf numFmtId="0" fontId="36" fillId="0" borderId="11" xfId="1" applyFont="1" applyFill="1" applyBorder="1" applyAlignment="1" applyProtection="1">
      <alignment horizontal="center"/>
      <protection locked="0"/>
    </xf>
    <xf numFmtId="0" fontId="36" fillId="0" borderId="12" xfId="1" applyFont="1" applyFill="1" applyBorder="1" applyAlignment="1" applyProtection="1">
      <alignment horizontal="center"/>
      <protection locked="0"/>
    </xf>
    <xf numFmtId="0" fontId="10" fillId="33" borderId="13" xfId="1" applyFont="1" applyFill="1" applyBorder="1" applyAlignment="1" applyProtection="1">
      <alignment horizontal="center" vertical="top" wrapText="1"/>
    </xf>
    <xf numFmtId="0" fontId="33" fillId="33" borderId="13" xfId="1" applyFont="1" applyFill="1" applyBorder="1" applyAlignment="1" applyProtection="1">
      <alignment horizontal="center" vertical="top" wrapText="1"/>
    </xf>
    <xf numFmtId="0" fontId="36" fillId="0" borderId="10" xfId="1" applyFont="1" applyFill="1" applyBorder="1" applyAlignment="1" applyProtection="1">
      <alignment horizontal="center"/>
      <protection locked="0"/>
    </xf>
    <xf numFmtId="0" fontId="36" fillId="0" borderId="18" xfId="1" applyFont="1" applyFill="1" applyBorder="1" applyAlignment="1" applyProtection="1">
      <alignment horizontal="center"/>
      <protection locked="0"/>
    </xf>
    <xf numFmtId="0" fontId="9" fillId="0" borderId="10"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0" xfId="1" applyFont="1" applyFill="1" applyBorder="1" applyAlignment="1" applyProtection="1">
      <alignment horizontal="left" vertical="center" wrapText="1"/>
    </xf>
    <xf numFmtId="0" fontId="9" fillId="0" borderId="11"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wrapText="1"/>
    </xf>
    <xf numFmtId="0" fontId="9" fillId="0" borderId="10"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36" fillId="0" borderId="0" xfId="1" applyFont="1" applyFill="1" applyAlignment="1" applyProtection="1">
      <alignment horizontal="left" vertical="top" wrapText="1"/>
      <protection locked="0"/>
    </xf>
    <xf numFmtId="0" fontId="56" fillId="0" borderId="0" xfId="1" applyFont="1" applyFill="1" applyAlignment="1" applyProtection="1">
      <alignment horizontal="center" vertical="top" wrapText="1"/>
    </xf>
    <xf numFmtId="0" fontId="9" fillId="0" borderId="30" xfId="1" applyFont="1" applyFill="1" applyBorder="1" applyAlignment="1" applyProtection="1">
      <alignment horizontal="justify" vertical="top" wrapText="1"/>
      <protection locked="0"/>
    </xf>
    <xf numFmtId="0" fontId="9" fillId="0" borderId="31" xfId="1" applyFont="1" applyFill="1" applyBorder="1" applyAlignment="1" applyProtection="1">
      <alignment horizontal="justify" vertical="top" wrapText="1"/>
      <protection locked="0"/>
    </xf>
    <xf numFmtId="0" fontId="9" fillId="0" borderId="32" xfId="1" applyFont="1" applyFill="1" applyBorder="1" applyAlignment="1" applyProtection="1">
      <alignment horizontal="justify" vertical="top" wrapText="1"/>
      <protection locked="0"/>
    </xf>
    <xf numFmtId="0" fontId="9" fillId="0" borderId="33" xfId="1" applyFont="1" applyFill="1" applyBorder="1" applyAlignment="1" applyProtection="1">
      <alignment horizontal="justify" vertical="top" wrapText="1"/>
      <protection locked="0"/>
    </xf>
    <xf numFmtId="0" fontId="9" fillId="0" borderId="0" xfId="1" applyFont="1" applyFill="1" applyBorder="1" applyAlignment="1" applyProtection="1">
      <alignment horizontal="justify" vertical="top" wrapText="1"/>
      <protection locked="0"/>
    </xf>
    <xf numFmtId="0" fontId="9" fillId="0" borderId="34" xfId="1" applyFont="1" applyFill="1" applyBorder="1" applyAlignment="1" applyProtection="1">
      <alignment horizontal="justify" vertical="top" wrapText="1"/>
      <protection locked="0"/>
    </xf>
    <xf numFmtId="0" fontId="9" fillId="0" borderId="35" xfId="1" applyFont="1" applyFill="1" applyBorder="1" applyAlignment="1" applyProtection="1">
      <alignment horizontal="justify" vertical="top" wrapText="1"/>
      <protection locked="0"/>
    </xf>
    <xf numFmtId="0" fontId="9" fillId="0" borderId="36" xfId="1" applyFont="1" applyFill="1" applyBorder="1" applyAlignment="1" applyProtection="1">
      <alignment horizontal="justify" vertical="top" wrapText="1"/>
      <protection locked="0"/>
    </xf>
    <xf numFmtId="0" fontId="9" fillId="0" borderId="37" xfId="1" applyFont="1" applyFill="1" applyBorder="1" applyAlignment="1" applyProtection="1">
      <alignment horizontal="justify" vertical="top" wrapText="1"/>
      <protection locked="0"/>
    </xf>
    <xf numFmtId="0" fontId="10" fillId="0" borderId="0" xfId="1" applyFont="1" applyFill="1" applyAlignment="1" applyProtection="1">
      <alignment horizontal="center"/>
    </xf>
    <xf numFmtId="0" fontId="55" fillId="0" borderId="0" xfId="1" applyFont="1" applyFill="1" applyAlignment="1" applyProtection="1">
      <alignment horizontal="center"/>
    </xf>
    <xf numFmtId="0" fontId="84" fillId="0" borderId="10" xfId="1" applyFont="1" applyFill="1" applyBorder="1" applyAlignment="1" applyProtection="1">
      <alignment horizontal="center" vertical="center" wrapText="1"/>
    </xf>
    <xf numFmtId="0" fontId="84" fillId="0" borderId="11" xfId="1" applyFont="1" applyFill="1" applyBorder="1" applyAlignment="1" applyProtection="1">
      <alignment horizontal="center" vertical="center" wrapText="1"/>
    </xf>
    <xf numFmtId="0" fontId="84" fillId="0" borderId="12" xfId="1" applyFont="1" applyFill="1" applyBorder="1" applyAlignment="1" applyProtection="1">
      <alignment horizontal="center" vertical="center" wrapText="1"/>
    </xf>
    <xf numFmtId="0" fontId="9" fillId="0" borderId="0" xfId="1" applyFont="1" applyFill="1" applyAlignment="1" applyProtection="1">
      <alignment horizontal="justify" vertical="top" wrapText="1"/>
      <protection locked="0"/>
    </xf>
    <xf numFmtId="0" fontId="41" fillId="0" borderId="0" xfId="81" applyFont="1" applyAlignment="1" applyProtection="1">
      <alignment horizontal="center" vertical="center"/>
    </xf>
    <xf numFmtId="43" fontId="41" fillId="36" borderId="10" xfId="435" applyFont="1" applyFill="1" applyBorder="1" applyAlignment="1" applyProtection="1">
      <alignment horizontal="center" vertical="center"/>
    </xf>
    <xf numFmtId="43" fontId="41" fillId="36" borderId="11" xfId="435" applyFont="1" applyFill="1" applyBorder="1" applyAlignment="1" applyProtection="1">
      <alignment horizontal="center" vertical="center"/>
    </xf>
    <xf numFmtId="43" fontId="41" fillId="36" borderId="12" xfId="435" applyFont="1" applyFill="1" applyBorder="1" applyAlignment="1" applyProtection="1">
      <alignment horizontal="center" vertical="center"/>
    </xf>
    <xf numFmtId="43" fontId="41" fillId="37" borderId="15" xfId="435" applyFont="1" applyFill="1" applyBorder="1" applyAlignment="1" applyProtection="1">
      <alignment horizontal="center" vertical="center"/>
    </xf>
    <xf numFmtId="43" fontId="41" fillId="37" borderId="14" xfId="435" applyFont="1" applyFill="1" applyBorder="1" applyAlignment="1" applyProtection="1">
      <alignment horizontal="center" vertical="center"/>
    </xf>
    <xf numFmtId="0" fontId="68" fillId="0" borderId="0" xfId="0" applyFont="1" applyBorder="1" applyAlignment="1">
      <alignment horizontal="center" vertical="center" wrapText="1"/>
    </xf>
    <xf numFmtId="43" fontId="68" fillId="0" borderId="0" xfId="435" applyFont="1" applyBorder="1" applyAlignment="1">
      <alignment horizontal="center" vertical="center"/>
    </xf>
    <xf numFmtId="0" fontId="68" fillId="39" borderId="18" xfId="0" applyFont="1" applyFill="1" applyBorder="1" applyAlignment="1">
      <alignment horizontal="center" wrapText="1"/>
    </xf>
    <xf numFmtId="0" fontId="68" fillId="34" borderId="13" xfId="0" applyFont="1" applyFill="1" applyBorder="1" applyAlignment="1">
      <alignment horizontal="center" vertical="center" wrapText="1"/>
    </xf>
    <xf numFmtId="0" fontId="68" fillId="35" borderId="13" xfId="0" applyFont="1" applyFill="1" applyBorder="1" applyAlignment="1">
      <alignment horizontal="center" vertical="center"/>
    </xf>
    <xf numFmtId="43" fontId="68" fillId="34" borderId="13" xfId="435" applyFont="1" applyFill="1" applyBorder="1" applyAlignment="1">
      <alignment horizontal="center" vertical="center" wrapText="1"/>
    </xf>
    <xf numFmtId="0" fontId="68" fillId="35" borderId="10" xfId="0" applyFont="1" applyFill="1" applyBorder="1" applyAlignment="1">
      <alignment horizontal="center" vertical="center"/>
    </xf>
    <xf numFmtId="0" fontId="68" fillId="35" borderId="12" xfId="0" applyFont="1" applyFill="1" applyBorder="1" applyAlignment="1">
      <alignment horizontal="center" vertical="center"/>
    </xf>
    <xf numFmtId="43" fontId="68" fillId="0" borderId="0" xfId="435" applyFont="1" applyFill="1" applyBorder="1" applyAlignment="1">
      <alignment horizontal="center" vertical="center"/>
    </xf>
    <xf numFmtId="14" fontId="68" fillId="34" borderId="13" xfId="0" applyNumberFormat="1" applyFont="1" applyFill="1" applyBorder="1" applyAlignment="1">
      <alignment horizontal="center" vertical="center" wrapText="1"/>
    </xf>
    <xf numFmtId="0" fontId="68" fillId="39" borderId="13" xfId="0" applyFont="1" applyFill="1" applyBorder="1" applyAlignment="1">
      <alignment horizontal="center" wrapText="1"/>
    </xf>
    <xf numFmtId="0" fontId="68" fillId="0" borderId="0" xfId="0" applyFont="1" applyFill="1" applyBorder="1" applyAlignment="1">
      <alignment horizontal="center" vertical="center"/>
    </xf>
    <xf numFmtId="0" fontId="68" fillId="35" borderId="21" xfId="0" applyFont="1" applyFill="1" applyBorder="1" applyAlignment="1">
      <alignment horizontal="center" vertical="center"/>
    </xf>
    <xf numFmtId="0" fontId="68" fillId="39" borderId="11" xfId="0" applyFont="1" applyFill="1" applyBorder="1" applyAlignment="1">
      <alignment horizontal="center" wrapText="1"/>
    </xf>
    <xf numFmtId="0" fontId="68" fillId="39" borderId="12" xfId="0" applyFont="1" applyFill="1" applyBorder="1" applyAlignment="1">
      <alignment horizontal="center" wrapText="1"/>
    </xf>
    <xf numFmtId="43" fontId="67" fillId="35" borderId="13" xfId="435" applyFont="1" applyFill="1" applyBorder="1" applyAlignment="1" applyProtection="1">
      <alignment horizontal="center" vertical="center" wrapText="1"/>
      <protection locked="0"/>
    </xf>
  </cellXfs>
  <cellStyles count="439">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11" xfId="436"/>
    <cellStyle name="Millares 2" xfId="33"/>
    <cellStyle name="Millares 2 2" xfId="34"/>
    <cellStyle name="Millares 2 2 2" xfId="438"/>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19 4" xfId="437"/>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1">
              <a:solidFill>
                <a:schemeClr val="dk1"/>
              </a:solidFill>
              <a:effectLst/>
              <a:latin typeface="+mn-lt"/>
              <a:ea typeface="+mn-ea"/>
              <a:cs typeface="+mn-cs"/>
            </a:rPr>
            <a:t>DIRECCIÓN</a:t>
          </a:r>
          <a:r>
            <a:rPr lang="es-ES" sz="1000" b="1" baseline="0">
              <a:solidFill>
                <a:schemeClr val="dk1"/>
              </a:solidFill>
              <a:effectLst/>
              <a:latin typeface="+mn-lt"/>
              <a:ea typeface="+mn-ea"/>
              <a:cs typeface="+mn-cs"/>
            </a:rPr>
            <a:t> GENERAL DE CONTABILIDAD FISCAL</a:t>
          </a:r>
          <a:endParaRPr lang="es-ES" sz="1050">
            <a:effectLst/>
          </a:endParaRPr>
        </a:p>
      </xdr:txBody>
    </xdr:sp>
    <xdr:clientData/>
  </xdr:twoCellAnchor>
  <xdr:twoCellAnchor>
    <xdr:from>
      <xdr:col>0</xdr:col>
      <xdr:colOff>82444</xdr:colOff>
      <xdr:row>0</xdr:row>
      <xdr:rowOff>57630</xdr:rowOff>
    </xdr:from>
    <xdr:to>
      <xdr:col>1</xdr:col>
      <xdr:colOff>1569134</xdr:colOff>
      <xdr:row>5</xdr:row>
      <xdr:rowOff>40821</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4" y="57630"/>
          <a:ext cx="2030976" cy="101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9589</xdr:row>
      <xdr:rowOff>152400</xdr:rowOff>
    </xdr:from>
    <xdr:to>
      <xdr:col>15</xdr:col>
      <xdr:colOff>485775</xdr:colOff>
      <xdr:row>9590</xdr:row>
      <xdr:rowOff>152400</xdr:rowOff>
    </xdr:to>
    <xdr:grpSp>
      <xdr:nvGrpSpPr>
        <xdr:cNvPr id="9" name="Grupo 8"/>
        <xdr:cNvGrpSpPr/>
      </xdr:nvGrpSpPr>
      <xdr:grpSpPr>
        <a:xfrm>
          <a:off x="1009650" y="6911711475"/>
          <a:ext cx="128301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257175</xdr:colOff>
      <xdr:row>497</xdr:row>
      <xdr:rowOff>0</xdr:rowOff>
    </xdr:from>
    <xdr:to>
      <xdr:col>15</xdr:col>
      <xdr:colOff>752475</xdr:colOff>
      <xdr:row>498</xdr:row>
      <xdr:rowOff>0</xdr:rowOff>
    </xdr:to>
    <xdr:grpSp>
      <xdr:nvGrpSpPr>
        <xdr:cNvPr id="5" name="Grupo 4"/>
        <xdr:cNvGrpSpPr/>
      </xdr:nvGrpSpPr>
      <xdr:grpSpPr>
        <a:xfrm>
          <a:off x="1009650" y="363550200"/>
          <a:ext cx="12830175" cy="161925"/>
          <a:chOff x="1009650" y="4810125"/>
          <a:chExt cx="12830175" cy="161925"/>
        </a:xfrm>
      </xdr:grpSpPr>
      <xdr:cxnSp macro="">
        <xdr:nvCxnSpPr>
          <xdr:cNvPr id="6" name="Conector recto 5"/>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 name="Conector recto 6"/>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8" name="Conector recto 7"/>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9" name="CuadroTexto 8"/>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10" name="CuadroTexto 9"/>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11" name="CuadroTexto 10"/>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xdr:colOff>
      <xdr:row>232</xdr:row>
      <xdr:rowOff>152400</xdr:rowOff>
    </xdr:from>
    <xdr:to>
      <xdr:col>14</xdr:col>
      <xdr:colOff>390525</xdr:colOff>
      <xdr:row>233</xdr:row>
      <xdr:rowOff>152400</xdr:rowOff>
    </xdr:to>
    <xdr:grpSp>
      <xdr:nvGrpSpPr>
        <xdr:cNvPr id="2" name="Grupo 1"/>
        <xdr:cNvGrpSpPr/>
      </xdr:nvGrpSpPr>
      <xdr:grpSpPr>
        <a:xfrm>
          <a:off x="676275" y="141027150"/>
          <a:ext cx="130587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xdr:colOff>
      <xdr:row>27</xdr:row>
      <xdr:rowOff>0</xdr:rowOff>
    </xdr:from>
    <xdr:to>
      <xdr:col>14</xdr:col>
      <xdr:colOff>790575</xdr:colOff>
      <xdr:row>28</xdr:row>
      <xdr:rowOff>0</xdr:rowOff>
    </xdr:to>
    <xdr:grpSp>
      <xdr:nvGrpSpPr>
        <xdr:cNvPr id="2" name="Grupo 1"/>
        <xdr:cNvGrpSpPr/>
      </xdr:nvGrpSpPr>
      <xdr:grpSpPr>
        <a:xfrm>
          <a:off x="962025" y="9991725"/>
          <a:ext cx="12830175" cy="161925"/>
          <a:chOff x="1009650" y="4810125"/>
          <a:chExt cx="12830175" cy="161925"/>
        </a:xfrm>
      </xdr:grpSpPr>
      <xdr:cxnSp macro="">
        <xdr:nvCxnSpPr>
          <xdr:cNvPr id="3" name="Conector recto 2"/>
          <xdr:cNvCxnSpPr/>
        </xdr:nvCxnSpPr>
        <xdr:spPr>
          <a:xfrm>
            <a:off x="1028700"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Conector recto 3"/>
          <xdr:cNvCxnSpPr/>
        </xdr:nvCxnSpPr>
        <xdr:spPr>
          <a:xfrm>
            <a:off x="6381750" y="4819650"/>
            <a:ext cx="2232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 name="Conector recto 4"/>
          <xdr:cNvCxnSpPr/>
        </xdr:nvCxnSpPr>
        <xdr:spPr>
          <a:xfrm>
            <a:off x="11591925" y="4810125"/>
            <a:ext cx="2232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6" name="CuadroTexto 5"/>
          <xdr:cNvSpPr txBox="1"/>
        </xdr:nvSpPr>
        <xdr:spPr>
          <a:xfrm>
            <a:off x="10096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Contabilidad</a:t>
            </a:r>
          </a:p>
        </xdr:txBody>
      </xdr:sp>
      <xdr:sp macro="" textlink="">
        <xdr:nvSpPr>
          <xdr:cNvPr id="7" name="CuadroTexto 6"/>
          <xdr:cNvSpPr txBox="1"/>
        </xdr:nvSpPr>
        <xdr:spPr>
          <a:xfrm>
            <a:off x="638175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 Tesorería</a:t>
            </a:r>
          </a:p>
        </xdr:txBody>
      </xdr:sp>
      <xdr:sp macro="" textlink="">
        <xdr:nvSpPr>
          <xdr:cNvPr id="8" name="CuadroTexto 7"/>
          <xdr:cNvSpPr txBox="1"/>
        </xdr:nvSpPr>
        <xdr:spPr>
          <a:xfrm>
            <a:off x="11582400" y="4810125"/>
            <a:ext cx="22574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BO" sz="1050" b="1"/>
              <a:t>Firma del Director Financiero o MAE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bloLaura\Desktop\PRLS\OPERACIONES%20PENDIENTES%20EN%20LA%20CUT\2018\ABRIL%202018\CLASIF_ROMMEL%20CUBA_ABRIL%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mmel.cuba/Desktop/FORMULARIO%209/2018/OCTUBRE/WP-FORMULARIO-9-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mmel.cuba/Desktop/FORMULARIO%209/2018/OCTUBRE/Actualizado%2006-11-2018/WP-FORMULARIO-9-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P-FORMULARIO-9-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Extractos Bancarios"/>
      <sheetName val="Hoja1"/>
      <sheetName val="Hoja2"/>
      <sheetName val="Hoja1 (2)"/>
      <sheetName val="RESUMEN"/>
    </sheetNames>
    <sheetDataSet>
      <sheetData sheetId="0" refreshError="1"/>
      <sheetData sheetId="1" refreshError="1"/>
      <sheetData sheetId="2" refreshError="1"/>
      <sheetData sheetId="3" refreshError="1"/>
      <sheetData sheetId="4">
        <row r="11">
          <cell r="A11">
            <v>6</v>
          </cell>
          <cell r="B11" t="str">
            <v>Vicepresidencia Del Estado Plurinacional</v>
          </cell>
          <cell r="C11" t="str">
            <v>YAP</v>
          </cell>
        </row>
        <row r="12">
          <cell r="A12">
            <v>10</v>
          </cell>
          <cell r="B12" t="str">
            <v>Ministerio De Relaciones Exteriores</v>
          </cell>
          <cell r="C12" t="str">
            <v>PLS</v>
          </cell>
        </row>
        <row r="13">
          <cell r="A13">
            <v>15</v>
          </cell>
          <cell r="B13" t="str">
            <v>Ministerio De Gobierno</v>
          </cell>
          <cell r="C13" t="str">
            <v>WAM</v>
          </cell>
        </row>
        <row r="14">
          <cell r="A14">
            <v>16</v>
          </cell>
          <cell r="B14" t="str">
            <v>Ministerio De Educación</v>
          </cell>
          <cell r="C14" t="str">
            <v>JAD</v>
          </cell>
        </row>
        <row r="15">
          <cell r="A15">
            <v>20</v>
          </cell>
          <cell r="B15" t="str">
            <v>Ministerio De Defensa</v>
          </cell>
          <cell r="C15" t="str">
            <v>PLS</v>
          </cell>
        </row>
        <row r="16">
          <cell r="A16">
            <v>25</v>
          </cell>
          <cell r="B16" t="str">
            <v>Ministerio De La Presidencia</v>
          </cell>
          <cell r="C16" t="str">
            <v>JAD</v>
          </cell>
        </row>
        <row r="17">
          <cell r="A17">
            <v>30</v>
          </cell>
          <cell r="B17" t="str">
            <v>Ministerio De Justicia Y Transparencia Institucional</v>
          </cell>
          <cell r="C17" t="str">
            <v>WAM</v>
          </cell>
        </row>
        <row r="18">
          <cell r="A18">
            <v>35</v>
          </cell>
          <cell r="B18" t="str">
            <v>Ministerio De Economía Y Finanzas Públicas</v>
          </cell>
          <cell r="C18" t="str">
            <v>MVP</v>
          </cell>
        </row>
        <row r="19">
          <cell r="A19">
            <v>41</v>
          </cell>
          <cell r="B19" t="str">
            <v>Ministerio De Desarrollo Productivo Y Economía Plural</v>
          </cell>
          <cell r="C19" t="str">
            <v>BCC</v>
          </cell>
        </row>
        <row r="20">
          <cell r="A20">
            <v>46</v>
          </cell>
          <cell r="B20" t="str">
            <v>Ministerio De Salud</v>
          </cell>
          <cell r="C20" t="str">
            <v>JMT</v>
          </cell>
        </row>
        <row r="21">
          <cell r="A21">
            <v>47</v>
          </cell>
          <cell r="B21" t="str">
            <v>Ministerio De Desarrollo Rural Y Tierras</v>
          </cell>
          <cell r="C21" t="str">
            <v>SGP</v>
          </cell>
        </row>
        <row r="22">
          <cell r="A22">
            <v>48</v>
          </cell>
          <cell r="B22" t="str">
            <v>Ministerio De Deportes</v>
          </cell>
          <cell r="C22" t="str">
            <v>BCC</v>
          </cell>
        </row>
        <row r="23">
          <cell r="A23">
            <v>50</v>
          </cell>
          <cell r="B23" t="str">
            <v>Min De Transparencia Inst. Y Lucha Contra La Corrupción</v>
          </cell>
          <cell r="C23" t="str">
            <v>-</v>
          </cell>
        </row>
        <row r="24">
          <cell r="A24">
            <v>51</v>
          </cell>
          <cell r="B24" t="str">
            <v>Viceministerio De Autonomías</v>
          </cell>
          <cell r="C24" t="str">
            <v>YAP</v>
          </cell>
        </row>
        <row r="25">
          <cell r="A25">
            <v>52</v>
          </cell>
          <cell r="B25" t="str">
            <v>Ministerio De Culturas Y Turismo</v>
          </cell>
          <cell r="C25" t="str">
            <v>DCS</v>
          </cell>
        </row>
        <row r="26">
          <cell r="A26">
            <v>66</v>
          </cell>
          <cell r="B26" t="str">
            <v>Ministerio De Planificación Del Desarrollo</v>
          </cell>
          <cell r="C26" t="str">
            <v>ETC</v>
          </cell>
        </row>
        <row r="27">
          <cell r="A27">
            <v>70</v>
          </cell>
          <cell r="B27" t="str">
            <v>Ministerio De Trabajo, Empleo Y Previsión Social</v>
          </cell>
          <cell r="C27" t="str">
            <v>ETC</v>
          </cell>
        </row>
        <row r="28">
          <cell r="A28">
            <v>76</v>
          </cell>
          <cell r="B28" t="str">
            <v>Ministerio De Minería Y Metalurgia</v>
          </cell>
          <cell r="C28" t="str">
            <v>YAP</v>
          </cell>
        </row>
        <row r="29">
          <cell r="A29">
            <v>78</v>
          </cell>
          <cell r="B29" t="str">
            <v>Ministerio De Hidrocarburos</v>
          </cell>
          <cell r="C29" t="str">
            <v>WAM</v>
          </cell>
        </row>
        <row r="30">
          <cell r="A30">
            <v>80</v>
          </cell>
          <cell r="B30" t="str">
            <v>Ministerio De Defensa Legal Del Estado</v>
          </cell>
          <cell r="C30" t="str">
            <v>-</v>
          </cell>
        </row>
        <row r="31">
          <cell r="A31">
            <v>81</v>
          </cell>
          <cell r="B31" t="str">
            <v>Ministerio De Obras Públicas, Servicios Y Vivienda</v>
          </cell>
          <cell r="C31" t="str">
            <v>YAP</v>
          </cell>
        </row>
        <row r="32">
          <cell r="A32">
            <v>85</v>
          </cell>
          <cell r="B32" t="str">
            <v>Ministerio De Energias</v>
          </cell>
          <cell r="C32" t="str">
            <v>WAM</v>
          </cell>
        </row>
        <row r="33">
          <cell r="A33">
            <v>86</v>
          </cell>
          <cell r="B33" t="str">
            <v>Ministerio De Medio Ambiente Y Agua</v>
          </cell>
          <cell r="C33" t="str">
            <v>JAD</v>
          </cell>
        </row>
        <row r="34">
          <cell r="A34">
            <v>87</v>
          </cell>
          <cell r="B34" t="str">
            <v>Ministerio De Comunicación</v>
          </cell>
          <cell r="C34" t="str">
            <v>ETC</v>
          </cell>
        </row>
        <row r="35">
          <cell r="A35">
            <v>95</v>
          </cell>
          <cell r="B35" t="str">
            <v>Consejo Supremo De Defensa Plurinacional</v>
          </cell>
          <cell r="C35" t="str">
            <v>BCC</v>
          </cell>
        </row>
        <row r="36">
          <cell r="A36" t="str">
            <v>99 - 01</v>
          </cell>
          <cell r="B36" t="str">
            <v>Dirección General De Programación Y Operaciones Del Tesoro</v>
          </cell>
          <cell r="C36" t="str">
            <v>JMT</v>
          </cell>
        </row>
        <row r="37">
          <cell r="A37" t="str">
            <v>99 - 02</v>
          </cell>
          <cell r="B37" t="str">
            <v>Dirección General De Programación Y Operaciones Del Tesoro</v>
          </cell>
          <cell r="C37" t="str">
            <v>JMT</v>
          </cell>
        </row>
        <row r="38">
          <cell r="A38" t="str">
            <v>99 - 03</v>
          </cell>
          <cell r="B38" t="str">
            <v>Dirección General De Crédito Público</v>
          </cell>
          <cell r="C38" t="str">
            <v>SGP</v>
          </cell>
        </row>
        <row r="39">
          <cell r="A39" t="str">
            <v>99 - 04</v>
          </cell>
          <cell r="B39" t="str">
            <v>Dirección General De Administración Y Finanzas Territoriales</v>
          </cell>
          <cell r="C39" t="str">
            <v>LFQ</v>
          </cell>
        </row>
        <row r="40">
          <cell r="A40" t="str">
            <v>99 - 07</v>
          </cell>
          <cell r="B40" t="str">
            <v>Dirección General De Pensiones Y Jubilaciones</v>
          </cell>
          <cell r="C40" t="str">
            <v>LFQ</v>
          </cell>
        </row>
        <row r="41">
          <cell r="A41">
            <v>108</v>
          </cell>
          <cell r="B41" t="str">
            <v>Orquesta Sinfónica Nacional</v>
          </cell>
          <cell r="C41" t="str">
            <v>MVP</v>
          </cell>
        </row>
        <row r="42">
          <cell r="A42">
            <v>109</v>
          </cell>
          <cell r="B42" t="str">
            <v>Conservatorio Plurinacional De Música</v>
          </cell>
          <cell r="C42" t="str">
            <v>MVP</v>
          </cell>
        </row>
        <row r="43">
          <cell r="A43">
            <v>111</v>
          </cell>
          <cell r="B43" t="str">
            <v>Instituto Boliviano De La Ceguera</v>
          </cell>
          <cell r="C43" t="str">
            <v>JMT</v>
          </cell>
        </row>
        <row r="44">
          <cell r="A44">
            <v>112</v>
          </cell>
          <cell r="B44" t="str">
            <v>Comité Nacional De La Persona Con Discapacidad</v>
          </cell>
          <cell r="C44" t="str">
            <v>JMT</v>
          </cell>
        </row>
        <row r="45">
          <cell r="A45">
            <v>113</v>
          </cell>
          <cell r="B45" t="str">
            <v>Fondo De Inversión Para El Deporte</v>
          </cell>
          <cell r="C45" t="str">
            <v>-</v>
          </cell>
        </row>
        <row r="46">
          <cell r="A46">
            <v>115</v>
          </cell>
          <cell r="B46" t="str">
            <v>Inst. Boliviano Del Dep. La Educ. Física Y La Recreación</v>
          </cell>
          <cell r="C46" t="str">
            <v>JMT</v>
          </cell>
        </row>
        <row r="47">
          <cell r="A47">
            <v>117</v>
          </cell>
          <cell r="B47" t="str">
            <v>Dirección General De Aeronáutica Civil</v>
          </cell>
          <cell r="C47" t="str">
            <v>ETC</v>
          </cell>
        </row>
        <row r="48">
          <cell r="A48">
            <v>119</v>
          </cell>
          <cell r="B48" t="str">
            <v>Agencia Para El Des. De La Soc. De La Información En Bolivia</v>
          </cell>
          <cell r="C48" t="str">
            <v>ETC</v>
          </cell>
        </row>
        <row r="49">
          <cell r="A49">
            <v>121</v>
          </cell>
          <cell r="B49" t="str">
            <v>Instituto Boliviano De Ciencia Y Tecnología Nuclear</v>
          </cell>
          <cell r="C49" t="str">
            <v>DCS</v>
          </cell>
        </row>
        <row r="50">
          <cell r="A50">
            <v>124</v>
          </cell>
          <cell r="B50" t="str">
            <v>Academia Nacional De Ciencias</v>
          </cell>
          <cell r="C50" t="str">
            <v>MVP</v>
          </cell>
        </row>
        <row r="51">
          <cell r="A51">
            <v>129</v>
          </cell>
          <cell r="B51" t="str">
            <v>Escuela De Gestión Pública Plurinacional</v>
          </cell>
          <cell r="C51" t="str">
            <v>PLS</v>
          </cell>
        </row>
        <row r="52">
          <cell r="A52">
            <v>130</v>
          </cell>
          <cell r="B52" t="str">
            <v>Fondo De Financiamiento Para La Minería</v>
          </cell>
          <cell r="C52" t="str">
            <v>YAP</v>
          </cell>
        </row>
        <row r="53">
          <cell r="A53">
            <v>132</v>
          </cell>
          <cell r="B53" t="str">
            <v>Servicio De Desarrollo De Las Empresas Púb. Productivas</v>
          </cell>
          <cell r="C53" t="str">
            <v>PLS</v>
          </cell>
        </row>
        <row r="54">
          <cell r="A54">
            <v>133</v>
          </cell>
          <cell r="B54" t="str">
            <v>Lotería Nacional De Beneficencia Y Salubridad</v>
          </cell>
          <cell r="C54" t="str">
            <v>BCC</v>
          </cell>
        </row>
        <row r="55">
          <cell r="A55">
            <v>134</v>
          </cell>
          <cell r="B55" t="str">
            <v>Consejo Nacional De Vivienda Policial</v>
          </cell>
          <cell r="C55" t="str">
            <v>WAM</v>
          </cell>
        </row>
        <row r="56">
          <cell r="A56">
            <v>137</v>
          </cell>
          <cell r="B56" t="str">
            <v>Comité Ejecutivo De La Universidad Boliviana</v>
          </cell>
          <cell r="C56" t="str">
            <v>PLS</v>
          </cell>
        </row>
        <row r="57">
          <cell r="A57">
            <v>138</v>
          </cell>
          <cell r="B57" t="str">
            <v>Universidad Mayor Real Y Pontificia De San Francisco Xavier</v>
          </cell>
          <cell r="C57" t="str">
            <v>-</v>
          </cell>
        </row>
        <row r="58">
          <cell r="A58">
            <v>139</v>
          </cell>
          <cell r="B58" t="str">
            <v>Universidad Mayor De San Andrés</v>
          </cell>
          <cell r="C58" t="str">
            <v>-</v>
          </cell>
        </row>
        <row r="59">
          <cell r="A59">
            <v>140</v>
          </cell>
          <cell r="B59" t="str">
            <v>Universidad Pública De El Alto</v>
          </cell>
          <cell r="C59" t="str">
            <v>-</v>
          </cell>
        </row>
        <row r="60">
          <cell r="A60">
            <v>141</v>
          </cell>
          <cell r="B60" t="str">
            <v>Universidad Mayor De San Simón</v>
          </cell>
          <cell r="C60" t="str">
            <v>-</v>
          </cell>
        </row>
        <row r="61">
          <cell r="A61">
            <v>142</v>
          </cell>
          <cell r="B61" t="str">
            <v>Universidad Técnica De Oruro</v>
          </cell>
          <cell r="C61" t="str">
            <v>-</v>
          </cell>
        </row>
        <row r="62">
          <cell r="A62">
            <v>143</v>
          </cell>
          <cell r="B62" t="str">
            <v>Universidad Autónoma Tomás Frías</v>
          </cell>
          <cell r="C62" t="str">
            <v>-</v>
          </cell>
        </row>
        <row r="63">
          <cell r="A63">
            <v>144</v>
          </cell>
          <cell r="B63" t="str">
            <v>Universidad Nacional Siglo Xx</v>
          </cell>
          <cell r="C63" t="str">
            <v>-</v>
          </cell>
        </row>
        <row r="64">
          <cell r="A64">
            <v>145</v>
          </cell>
          <cell r="B64" t="str">
            <v>Universidad Autónoma Juan Misael Saracho</v>
          </cell>
          <cell r="C64" t="str">
            <v>-</v>
          </cell>
        </row>
        <row r="65">
          <cell r="A65">
            <v>146</v>
          </cell>
          <cell r="B65" t="str">
            <v>Universidad Autónoma Gabriel René Moreno</v>
          </cell>
          <cell r="C65" t="str">
            <v>-</v>
          </cell>
        </row>
        <row r="66">
          <cell r="A66">
            <v>147</v>
          </cell>
          <cell r="B66" t="str">
            <v>Universidad Autónoma Del Beni José  Ballivián</v>
          </cell>
          <cell r="C66" t="str">
            <v>-</v>
          </cell>
        </row>
        <row r="67">
          <cell r="A67">
            <v>148</v>
          </cell>
          <cell r="B67" t="str">
            <v>Universidad Amazónica De Pando</v>
          </cell>
          <cell r="C67" t="str">
            <v>-</v>
          </cell>
        </row>
        <row r="68">
          <cell r="A68">
            <v>149</v>
          </cell>
          <cell r="B68" t="str">
            <v>Consejo Nacional Del Cine</v>
          </cell>
          <cell r="C68" t="str">
            <v>MVP</v>
          </cell>
        </row>
        <row r="69">
          <cell r="A69">
            <v>150</v>
          </cell>
          <cell r="B69" t="str">
            <v>Proyecto Sucre Ciudad Universitaria</v>
          </cell>
          <cell r="C69" t="str">
            <v>MVP</v>
          </cell>
        </row>
        <row r="70">
          <cell r="A70">
            <v>152</v>
          </cell>
          <cell r="B70" t="str">
            <v>Servicio Plurinacional De Defensa Pública</v>
          </cell>
          <cell r="C70" t="str">
            <v>PLS</v>
          </cell>
        </row>
        <row r="71">
          <cell r="A71">
            <v>153</v>
          </cell>
          <cell r="B71" t="str">
            <v>Observatorio Plurinacional De La Calidad  Educativa</v>
          </cell>
          <cell r="C71" t="str">
            <v>PLS</v>
          </cell>
        </row>
        <row r="72">
          <cell r="A72">
            <v>154</v>
          </cell>
          <cell r="B72" t="str">
            <v>Museo Nacional De Historia Natural</v>
          </cell>
          <cell r="C72" t="str">
            <v>PLS</v>
          </cell>
        </row>
        <row r="73">
          <cell r="A73">
            <v>155</v>
          </cell>
          <cell r="B73" t="str">
            <v>Dirección Del Notariado Plurinacional</v>
          </cell>
          <cell r="C73" t="str">
            <v>RCC</v>
          </cell>
        </row>
        <row r="74">
          <cell r="A74">
            <v>156</v>
          </cell>
          <cell r="B74" t="str">
            <v>Servicio Plurinacional De Asistencia A La Víctima</v>
          </cell>
          <cell r="C74" t="str">
            <v>RCC</v>
          </cell>
        </row>
        <row r="75">
          <cell r="A75">
            <v>157</v>
          </cell>
          <cell r="B75" t="str">
            <v>Servicio Para La Prevención De La Tortura</v>
          </cell>
          <cell r="C75" t="str">
            <v>RCC</v>
          </cell>
        </row>
        <row r="76">
          <cell r="A76">
            <v>159</v>
          </cell>
          <cell r="B76" t="str">
            <v>Oficinatécnica Para El Fortalecimiento De La Empresa Pública</v>
          </cell>
          <cell r="C76" t="str">
            <v>RCC</v>
          </cell>
        </row>
        <row r="77">
          <cell r="A77">
            <v>163</v>
          </cell>
          <cell r="B77" t="str">
            <v>Agencia Nacional De Hidrocarburos</v>
          </cell>
          <cell r="C77" t="str">
            <v>WAM</v>
          </cell>
        </row>
        <row r="78">
          <cell r="A78">
            <v>169</v>
          </cell>
          <cell r="B78" t="str">
            <v>Autoridad General De Impugnación Tributaria</v>
          </cell>
          <cell r="C78" t="str">
            <v>DCS</v>
          </cell>
        </row>
        <row r="79">
          <cell r="A79">
            <v>170</v>
          </cell>
          <cell r="B79" t="str">
            <v>Escuela Militar De Ingeniería</v>
          </cell>
          <cell r="C79" t="str">
            <v>BCC</v>
          </cell>
        </row>
        <row r="80">
          <cell r="A80">
            <v>171</v>
          </cell>
          <cell r="B80" t="str">
            <v>Centro De Investigación Agrícola Tropical</v>
          </cell>
          <cell r="C80" t="str">
            <v>-</v>
          </cell>
        </row>
        <row r="81">
          <cell r="A81">
            <v>188</v>
          </cell>
          <cell r="B81" t="str">
            <v>Complejo Indus. De Los Rec.Evaporíticos Del Salar De Uyuni</v>
          </cell>
          <cell r="C81" t="str">
            <v>RCC</v>
          </cell>
        </row>
        <row r="82">
          <cell r="A82">
            <v>190</v>
          </cell>
          <cell r="B82" t="str">
            <v>Autoridad Jurisdiccional Administrativa Minera</v>
          </cell>
          <cell r="C82" t="str">
            <v>YAP</v>
          </cell>
        </row>
        <row r="83">
          <cell r="A83">
            <v>192</v>
          </cell>
          <cell r="B83" t="str">
            <v>Servicio Al Mejoramiento De La Navegación Amazónica</v>
          </cell>
          <cell r="C83" t="str">
            <v>BCC</v>
          </cell>
        </row>
        <row r="84">
          <cell r="A84">
            <v>197</v>
          </cell>
          <cell r="B84" t="str">
            <v>Dirección Estratégica De Reivindicación Marítima, Silala Y Recursos Hídricos Internacionales</v>
          </cell>
          <cell r="C84" t="str">
            <v>BCC</v>
          </cell>
        </row>
        <row r="85">
          <cell r="A85">
            <v>200</v>
          </cell>
          <cell r="B85" t="str">
            <v>Registro Único Para La Administración Tributaria Municipal</v>
          </cell>
          <cell r="C85" t="str">
            <v>ETC</v>
          </cell>
        </row>
        <row r="86">
          <cell r="A86">
            <v>201</v>
          </cell>
          <cell r="B86" t="str">
            <v>Agencia Para El Des. De Las Macroreg. Y Zonas Fronterizas</v>
          </cell>
          <cell r="C86" t="str">
            <v>BCC</v>
          </cell>
        </row>
        <row r="87">
          <cell r="A87">
            <v>203</v>
          </cell>
          <cell r="B87" t="str">
            <v>Autoridad De Supervisión Del Sistema Financiero</v>
          </cell>
          <cell r="C87" t="str">
            <v>DCS</v>
          </cell>
        </row>
        <row r="88">
          <cell r="A88">
            <v>206</v>
          </cell>
          <cell r="B88" t="str">
            <v>Instituto Nacional De Estadística</v>
          </cell>
          <cell r="C88" t="str">
            <v>MVP</v>
          </cell>
        </row>
        <row r="89">
          <cell r="A89">
            <v>209</v>
          </cell>
          <cell r="B89" t="str">
            <v>Administración De Servicios Portuarios - Bolivia</v>
          </cell>
          <cell r="C89" t="str">
            <v>-</v>
          </cell>
        </row>
        <row r="90">
          <cell r="A90">
            <v>210</v>
          </cell>
          <cell r="B90" t="str">
            <v>Unidad De Análisis De Políticas Sociales Y Económicas</v>
          </cell>
          <cell r="C90" t="str">
            <v>DCS</v>
          </cell>
        </row>
        <row r="91">
          <cell r="A91">
            <v>212</v>
          </cell>
          <cell r="B91" t="str">
            <v>Instituto Nacional De Reforma Agraria</v>
          </cell>
          <cell r="C91" t="str">
            <v>SGP</v>
          </cell>
        </row>
        <row r="92">
          <cell r="A92">
            <v>213</v>
          </cell>
          <cell r="B92" t="str">
            <v>Servicio Nacional De Meteorología E Hidrología</v>
          </cell>
          <cell r="C92" t="str">
            <v>BCC</v>
          </cell>
        </row>
        <row r="93">
          <cell r="A93">
            <v>221</v>
          </cell>
          <cell r="B93" t="str">
            <v>Serv. Nal. De Reg. Y Control De La Comer. De Minerales Y Metales</v>
          </cell>
          <cell r="C93" t="str">
            <v>RCC</v>
          </cell>
        </row>
        <row r="94">
          <cell r="A94">
            <v>222</v>
          </cell>
          <cell r="B94" t="str">
            <v>Instituto Nacional De Innovación Agropecuaria Y Forestal</v>
          </cell>
          <cell r="C94" t="str">
            <v>SGP</v>
          </cell>
        </row>
        <row r="95">
          <cell r="A95">
            <v>223</v>
          </cell>
          <cell r="B95" t="str">
            <v>Fondo Nacional De Desarrollo Forestal</v>
          </cell>
          <cell r="C95" t="str">
            <v>SGP</v>
          </cell>
        </row>
        <row r="96">
          <cell r="A96">
            <v>224</v>
          </cell>
          <cell r="B96" t="str">
            <v>Insumos Bolivia</v>
          </cell>
          <cell r="C96" t="str">
            <v>YAP</v>
          </cell>
        </row>
        <row r="97">
          <cell r="A97">
            <v>225</v>
          </cell>
          <cell r="B97" t="str">
            <v>Serv. Nal. Para La Sostenibilidad En Saneamiento Básico</v>
          </cell>
          <cell r="C97" t="str">
            <v>DCS</v>
          </cell>
        </row>
        <row r="98">
          <cell r="A98">
            <v>226</v>
          </cell>
          <cell r="B98" t="str">
            <v>Servicio Estatal De Autonomías</v>
          </cell>
          <cell r="C98" t="str">
            <v>YAP</v>
          </cell>
        </row>
        <row r="99">
          <cell r="A99">
            <v>227</v>
          </cell>
          <cell r="B99" t="str">
            <v>Zona Franca Comercial E Industrial De Cobija</v>
          </cell>
          <cell r="C99" t="str">
            <v>BCC</v>
          </cell>
        </row>
        <row r="100">
          <cell r="A100">
            <v>234</v>
          </cell>
          <cell r="B100" t="str">
            <v>Servicio Geológico Minero</v>
          </cell>
          <cell r="C100" t="str">
            <v>JAD</v>
          </cell>
        </row>
        <row r="101">
          <cell r="A101">
            <v>242</v>
          </cell>
          <cell r="B101" t="str">
            <v>Comando De Ingeniería Del Ejército</v>
          </cell>
          <cell r="C101" t="str">
            <v>RCC</v>
          </cell>
        </row>
        <row r="102">
          <cell r="A102">
            <v>243</v>
          </cell>
          <cell r="B102" t="str">
            <v>Servicio Nacional De Hidrografía Naval</v>
          </cell>
          <cell r="C102" t="str">
            <v>JAD</v>
          </cell>
        </row>
        <row r="103">
          <cell r="A103">
            <v>244</v>
          </cell>
          <cell r="B103" t="str">
            <v>Servicio Nacional De Aerofotogrametría</v>
          </cell>
          <cell r="C103" t="str">
            <v>ETC</v>
          </cell>
        </row>
        <row r="104">
          <cell r="A104">
            <v>245</v>
          </cell>
          <cell r="B104" t="str">
            <v>Servicio Geodésico De Mapas</v>
          </cell>
          <cell r="C104" t="str">
            <v>ETC</v>
          </cell>
        </row>
        <row r="105">
          <cell r="A105">
            <v>247</v>
          </cell>
          <cell r="B105" t="str">
            <v>Corporación Gestora Del Proyecto Abapo - Izozog</v>
          </cell>
          <cell r="C105" t="str">
            <v>JAD</v>
          </cell>
        </row>
        <row r="106">
          <cell r="A106">
            <v>248</v>
          </cell>
          <cell r="B106" t="str">
            <v>Centro De Investigación Y Desarrollo Acuícola Boliviano</v>
          </cell>
          <cell r="C106" t="str">
            <v>-</v>
          </cell>
        </row>
        <row r="107">
          <cell r="A107">
            <v>249</v>
          </cell>
          <cell r="B107" t="str">
            <v>Central De Abastecimiento Y Suministros De Salud</v>
          </cell>
          <cell r="C107" t="str">
            <v>JMT</v>
          </cell>
        </row>
        <row r="108">
          <cell r="A108">
            <v>250</v>
          </cell>
          <cell r="B108" t="str">
            <v>Fondo De Des. Para Los Pueblos Indígenas, Orig. Y Com. Camp.</v>
          </cell>
          <cell r="C108" t="str">
            <v>-</v>
          </cell>
        </row>
        <row r="109">
          <cell r="A109">
            <v>251</v>
          </cell>
          <cell r="B109" t="str">
            <v>Instituto Nacional De Salud Ocupacional</v>
          </cell>
          <cell r="C109" t="str">
            <v>JMT</v>
          </cell>
        </row>
        <row r="110">
          <cell r="A110">
            <v>253</v>
          </cell>
          <cell r="B110" t="str">
            <v>Entidad Ejecutora De Medio Ambiente Y Agua</v>
          </cell>
          <cell r="C110" t="str">
            <v>DCS</v>
          </cell>
        </row>
        <row r="111">
          <cell r="A111">
            <v>254</v>
          </cell>
          <cell r="B111" t="str">
            <v>Instituto Del Seguro Agrario</v>
          </cell>
          <cell r="C111" t="str">
            <v>YAP</v>
          </cell>
        </row>
        <row r="112">
          <cell r="A112">
            <v>265</v>
          </cell>
          <cell r="B112" t="str">
            <v>Direc. Dptal. De Educación  Chuquisaca</v>
          </cell>
          <cell r="C112" t="str">
            <v>BCC</v>
          </cell>
        </row>
        <row r="113">
          <cell r="A113">
            <v>266</v>
          </cell>
          <cell r="B113" t="str">
            <v>Direc. Dptal. De Educación La Paz</v>
          </cell>
          <cell r="C113" t="str">
            <v>BCC</v>
          </cell>
        </row>
        <row r="114">
          <cell r="A114">
            <v>267</v>
          </cell>
          <cell r="B114" t="str">
            <v>Direc. Dptal. De Educación Cochabamba</v>
          </cell>
          <cell r="C114" t="str">
            <v>BCC</v>
          </cell>
        </row>
        <row r="115">
          <cell r="A115">
            <v>268</v>
          </cell>
          <cell r="B115" t="str">
            <v>Direc. Dptal. De Educación Oruro</v>
          </cell>
          <cell r="C115" t="str">
            <v>BCC</v>
          </cell>
        </row>
        <row r="116">
          <cell r="A116">
            <v>269</v>
          </cell>
          <cell r="B116" t="str">
            <v>Direc. Dptal. De Educación Potosí</v>
          </cell>
          <cell r="C116" t="str">
            <v>BCC</v>
          </cell>
        </row>
        <row r="117">
          <cell r="A117">
            <v>270</v>
          </cell>
          <cell r="B117" t="str">
            <v>Direc. Dptal. De Educación Tarija</v>
          </cell>
          <cell r="C117" t="str">
            <v>BCC</v>
          </cell>
        </row>
        <row r="118">
          <cell r="A118">
            <v>271</v>
          </cell>
          <cell r="B118" t="str">
            <v>Direc. Dptal. De Educación Santa Cruz</v>
          </cell>
          <cell r="C118" t="str">
            <v>BCC</v>
          </cell>
        </row>
        <row r="119">
          <cell r="A119">
            <v>272</v>
          </cell>
          <cell r="B119" t="str">
            <v>Direc. Dptal. De Educación Beni</v>
          </cell>
          <cell r="C119" t="str">
            <v>BCC</v>
          </cell>
        </row>
        <row r="120">
          <cell r="A120">
            <v>273</v>
          </cell>
          <cell r="B120" t="str">
            <v>Direc. Dptal. De Educación Pando</v>
          </cell>
          <cell r="C120" t="str">
            <v>BCC</v>
          </cell>
        </row>
        <row r="121">
          <cell r="A121">
            <v>281</v>
          </cell>
          <cell r="B121" t="str">
            <v>Oficina Técnica Nacional De Los Ríos Pilcomayo Y Bermejo</v>
          </cell>
          <cell r="C121" t="str">
            <v>SGP</v>
          </cell>
        </row>
        <row r="122">
          <cell r="A122">
            <v>283</v>
          </cell>
          <cell r="B122" t="str">
            <v>Aduana Nacional</v>
          </cell>
          <cell r="C122" t="str">
            <v>BCC</v>
          </cell>
        </row>
        <row r="123">
          <cell r="A123">
            <v>287</v>
          </cell>
          <cell r="B123" t="str">
            <v>Fondo Nacional De Inversión Productiva Y Social</v>
          </cell>
          <cell r="C123" t="str">
            <v>PLS</v>
          </cell>
        </row>
        <row r="124">
          <cell r="A124">
            <v>288</v>
          </cell>
          <cell r="B124" t="str">
            <v>Servicio Nacional De Riego</v>
          </cell>
          <cell r="C124" t="str">
            <v>RCC</v>
          </cell>
        </row>
        <row r="125">
          <cell r="A125">
            <v>289</v>
          </cell>
          <cell r="B125" t="str">
            <v>Mutual De Seguros Del Policía</v>
          </cell>
          <cell r="C125" t="str">
            <v>WAM</v>
          </cell>
        </row>
        <row r="126">
          <cell r="A126">
            <v>290</v>
          </cell>
          <cell r="B126" t="str">
            <v>Servicio De Impuestos Nacionales</v>
          </cell>
          <cell r="C126" t="str">
            <v>BCC</v>
          </cell>
        </row>
        <row r="127">
          <cell r="A127">
            <v>291</v>
          </cell>
          <cell r="B127" t="str">
            <v>Administradora Boliviana De Carreteras</v>
          </cell>
          <cell r="C127" t="str">
            <v>SGP</v>
          </cell>
        </row>
        <row r="128">
          <cell r="A128">
            <v>292</v>
          </cell>
          <cell r="B128" t="str">
            <v>Vías Bolivia</v>
          </cell>
          <cell r="C128" t="str">
            <v>JMT</v>
          </cell>
        </row>
        <row r="129">
          <cell r="A129">
            <v>293</v>
          </cell>
          <cell r="B129" t="str">
            <v>Fundación Cultural Del Banco Central De Bolivia</v>
          </cell>
          <cell r="C129" t="str">
            <v>JMT</v>
          </cell>
        </row>
        <row r="130">
          <cell r="A130">
            <v>294</v>
          </cell>
          <cell r="B130" t="str">
            <v>Univ. Indígena Bol. Comun. Intercultl Prod. Tupak Katari</v>
          </cell>
          <cell r="C130" t="str">
            <v>-</v>
          </cell>
        </row>
        <row r="131">
          <cell r="A131">
            <v>295</v>
          </cell>
          <cell r="B131" t="str">
            <v>Univ. Indígena Bol. Comun. Intercult Prod. Casimiro Huanca</v>
          </cell>
          <cell r="C131" t="str">
            <v>-</v>
          </cell>
        </row>
        <row r="132">
          <cell r="A132">
            <v>296</v>
          </cell>
          <cell r="B132" t="str">
            <v>Univ. Indígena Bol. Comun. Intercult Prod. Apiaguaiki Tupa</v>
          </cell>
          <cell r="C132" t="str">
            <v>-</v>
          </cell>
        </row>
        <row r="133">
          <cell r="A133">
            <v>297</v>
          </cell>
          <cell r="B133" t="str">
            <v>Servicio Nacional De Caminos Residual</v>
          </cell>
          <cell r="C133" t="str">
            <v>-</v>
          </cell>
        </row>
        <row r="134">
          <cell r="A134">
            <v>298</v>
          </cell>
          <cell r="B134" t="str">
            <v>Servicio Departamental De Riego - Chuquisaca</v>
          </cell>
          <cell r="C134" t="str">
            <v>RCC</v>
          </cell>
        </row>
        <row r="135">
          <cell r="A135">
            <v>299</v>
          </cell>
          <cell r="B135" t="str">
            <v>Servicio Departamental De Riego - La Paz</v>
          </cell>
          <cell r="C135" t="str">
            <v>RCC</v>
          </cell>
        </row>
        <row r="136">
          <cell r="A136">
            <v>300</v>
          </cell>
          <cell r="B136" t="str">
            <v>Servicio Departamental De Riego - Cochabamba</v>
          </cell>
          <cell r="C136" t="str">
            <v>RCC</v>
          </cell>
        </row>
        <row r="137">
          <cell r="A137">
            <v>301</v>
          </cell>
          <cell r="B137" t="str">
            <v>Servicio Departamental De Riego - Oruro</v>
          </cell>
          <cell r="C137" t="str">
            <v>RCC</v>
          </cell>
        </row>
        <row r="138">
          <cell r="A138">
            <v>302</v>
          </cell>
          <cell r="B138" t="str">
            <v>Servicio Departamental De Riego - Potosí</v>
          </cell>
          <cell r="C138" t="str">
            <v>RCC</v>
          </cell>
        </row>
        <row r="139">
          <cell r="A139">
            <v>303</v>
          </cell>
          <cell r="B139" t="str">
            <v>Servicio Departamental De Riego - Tarija</v>
          </cell>
          <cell r="C139" t="str">
            <v>RCC</v>
          </cell>
        </row>
        <row r="140">
          <cell r="A140">
            <v>304</v>
          </cell>
          <cell r="B140" t="str">
            <v>Servicio Departamental De Riego - Santa Cruz</v>
          </cell>
          <cell r="C140" t="str">
            <v>RCC</v>
          </cell>
        </row>
        <row r="141">
          <cell r="A141">
            <v>305</v>
          </cell>
          <cell r="B141" t="str">
            <v>Servicio Departamental De Riego - Beni</v>
          </cell>
          <cell r="C141" t="str">
            <v>RCC</v>
          </cell>
        </row>
        <row r="142">
          <cell r="A142">
            <v>306</v>
          </cell>
          <cell r="B142" t="str">
            <v>Servicio Departamental De Riego - Pando</v>
          </cell>
          <cell r="C142" t="str">
            <v>RCC</v>
          </cell>
        </row>
        <row r="143">
          <cell r="A143">
            <v>309</v>
          </cell>
          <cell r="B143" t="str">
            <v>Autoridad De Fiscalización Y Control Social Del Juego</v>
          </cell>
          <cell r="C143" t="str">
            <v>JAD</v>
          </cell>
        </row>
        <row r="144">
          <cell r="A144">
            <v>310</v>
          </cell>
          <cell r="B144" t="str">
            <v>Autoridad De Regulación Y Fiscalización De Telecomunicaciones Y Transportes</v>
          </cell>
          <cell r="C144" t="str">
            <v>ETC</v>
          </cell>
        </row>
        <row r="145">
          <cell r="A145">
            <v>311</v>
          </cell>
          <cell r="B145" t="str">
            <v>Autoridad De Fisc Y Ctrol Soc De Agua Potable Saneam.Básico</v>
          </cell>
          <cell r="C145" t="str">
            <v>ETC</v>
          </cell>
        </row>
        <row r="146">
          <cell r="A146">
            <v>312</v>
          </cell>
          <cell r="B146" t="str">
            <v>Autoridad De Fiscalizac. Y Control Soc De Bosques Y Tierras</v>
          </cell>
          <cell r="C146" t="str">
            <v>JMT</v>
          </cell>
        </row>
        <row r="147">
          <cell r="A147">
            <v>313</v>
          </cell>
          <cell r="B147" t="str">
            <v>Autoridad De Fiscalización Y Control De Pensiones Y Seguros - Aps</v>
          </cell>
          <cell r="C147" t="str">
            <v>DCS</v>
          </cell>
        </row>
        <row r="148">
          <cell r="A148">
            <v>314</v>
          </cell>
          <cell r="B148" t="str">
            <v>Autoridad De Fiscalización Y Control Social De Electricidad</v>
          </cell>
          <cell r="C148" t="str">
            <v>PLS</v>
          </cell>
        </row>
        <row r="149">
          <cell r="A149">
            <v>315</v>
          </cell>
          <cell r="B149" t="str">
            <v>Autoridad De Fiscalización Y Control Social De Empresas</v>
          </cell>
          <cell r="C149" t="str">
            <v>YAP</v>
          </cell>
        </row>
        <row r="150">
          <cell r="A150">
            <v>324</v>
          </cell>
          <cell r="B150" t="str">
            <v>Escuela Boliviana Intercultural De Música</v>
          </cell>
          <cell r="C150" t="str">
            <v>YAP</v>
          </cell>
        </row>
        <row r="151">
          <cell r="A151">
            <v>340</v>
          </cell>
          <cell r="B151" t="str">
            <v>Servicio General De Identificación Personal</v>
          </cell>
          <cell r="C151" t="str">
            <v>DCS</v>
          </cell>
        </row>
        <row r="152">
          <cell r="A152">
            <v>341</v>
          </cell>
          <cell r="B152" t="str">
            <v>Servicio General De Licencias De Conducir</v>
          </cell>
          <cell r="C152" t="str">
            <v>DCS</v>
          </cell>
        </row>
        <row r="153">
          <cell r="A153">
            <v>342</v>
          </cell>
          <cell r="B153" t="str">
            <v>Agencia Estatal De Vivienda</v>
          </cell>
          <cell r="C153" t="str">
            <v>JAD</v>
          </cell>
        </row>
        <row r="154">
          <cell r="A154">
            <v>343</v>
          </cell>
          <cell r="B154" t="str">
            <v>Escuela De Jueces Del Estado</v>
          </cell>
          <cell r="C154" t="str">
            <v>JAD</v>
          </cell>
        </row>
        <row r="155">
          <cell r="A155">
            <v>344</v>
          </cell>
          <cell r="B155" t="str">
            <v>Instituto Plurinacional De Estudio De Lenguas Y Culturas</v>
          </cell>
          <cell r="C155" t="str">
            <v>PLS</v>
          </cell>
        </row>
        <row r="156">
          <cell r="A156">
            <v>345</v>
          </cell>
          <cell r="B156" t="str">
            <v>Mutual De Servicios Al Policía</v>
          </cell>
          <cell r="C156" t="str">
            <v>WAM</v>
          </cell>
        </row>
        <row r="157">
          <cell r="A157">
            <v>346</v>
          </cell>
          <cell r="B157" t="str">
            <v>Unidad De Investigaciones Financieras</v>
          </cell>
          <cell r="C157" t="str">
            <v>WAM</v>
          </cell>
        </row>
        <row r="158">
          <cell r="A158">
            <v>347</v>
          </cell>
          <cell r="B158" t="str">
            <v>Autoridad De Fiscalización Y Control De Cooperativas</v>
          </cell>
          <cell r="C158" t="str">
            <v>WAM</v>
          </cell>
        </row>
        <row r="159">
          <cell r="A159">
            <v>348</v>
          </cell>
          <cell r="B159" t="str">
            <v>Autoridad Plurinacional De La Madre Tierra</v>
          </cell>
          <cell r="C159" t="str">
            <v>JMT</v>
          </cell>
        </row>
        <row r="160">
          <cell r="A160">
            <v>349</v>
          </cell>
          <cell r="B160" t="str">
            <v>Centro De Inv.Arqueológicas,Antropológicas Y Adm.De Tiwanaku</v>
          </cell>
          <cell r="C160" t="str">
            <v>MVP</v>
          </cell>
        </row>
        <row r="161">
          <cell r="A161">
            <v>371</v>
          </cell>
          <cell r="B161" t="str">
            <v>Centro Internacional De La Quinua</v>
          </cell>
          <cell r="C161" t="str">
            <v>JAD</v>
          </cell>
        </row>
        <row r="162">
          <cell r="A162">
            <v>372</v>
          </cell>
          <cell r="B162" t="str">
            <v>Unidad de Liquidación del Fondo de Desarrollo para los Pueblos Indígenas, Originarios y Comunidades Campesinas</v>
          </cell>
          <cell r="C162" t="str">
            <v>BCC</v>
          </cell>
        </row>
        <row r="163">
          <cell r="A163">
            <v>373</v>
          </cell>
          <cell r="B163" t="str">
            <v>Fondo de Desarrollo Indigena</v>
          </cell>
          <cell r="C163" t="str">
            <v>BCC</v>
          </cell>
        </row>
        <row r="164">
          <cell r="A164">
            <v>374</v>
          </cell>
          <cell r="B164" t="str">
            <v>Agencia de Gobierno Electrónico y Tecnologías de Información y Comunicación</v>
          </cell>
          <cell r="C164" t="str">
            <v>ETC</v>
          </cell>
        </row>
        <row r="165">
          <cell r="A165">
            <v>375</v>
          </cell>
          <cell r="B165" t="str">
            <v>Comité Organizador de los XI Juegos Suramericanos Cochabamba 2018</v>
          </cell>
          <cell r="C165" t="str">
            <v>-</v>
          </cell>
        </row>
        <row r="166">
          <cell r="A166">
            <v>376</v>
          </cell>
          <cell r="B166" t="str">
            <v>Agencia Boliviana de Energía Nuclear</v>
          </cell>
          <cell r="C166" t="str">
            <v>WAM</v>
          </cell>
        </row>
        <row r="167">
          <cell r="A167">
            <v>377</v>
          </cell>
          <cell r="B167" t="str">
            <v>Dir. Estrg. de Defensa de los Manantiales del Silala y todos los Rec. Hídricos en frontera con la Rep.de Chile</v>
          </cell>
          <cell r="C167" t="str">
            <v>-</v>
          </cell>
        </row>
        <row r="168">
          <cell r="A168">
            <v>378</v>
          </cell>
          <cell r="B168" t="str">
            <v>Servicio Nacional Textil</v>
          </cell>
          <cell r="C168" t="str">
            <v>DCS</v>
          </cell>
        </row>
        <row r="169">
          <cell r="A169">
            <v>380</v>
          </cell>
          <cell r="B169" t="str">
            <v>Autoridad De Fiscalización Y Control Del Sistema Nacional De Salud</v>
          </cell>
          <cell r="C169" t="str">
            <v>JMT</v>
          </cell>
        </row>
        <row r="170">
          <cell r="A170">
            <v>411</v>
          </cell>
          <cell r="B170" t="str">
            <v>Corporación Del Seguro Social Militar</v>
          </cell>
          <cell r="C170" t="str">
            <v>-</v>
          </cell>
        </row>
        <row r="171">
          <cell r="A171">
            <v>417</v>
          </cell>
          <cell r="B171" t="str">
            <v>Caja Nacional De Salud</v>
          </cell>
          <cell r="C171" t="str">
            <v>-</v>
          </cell>
        </row>
        <row r="172">
          <cell r="A172">
            <v>418</v>
          </cell>
          <cell r="B172" t="str">
            <v>Caja Petrolera De Salud</v>
          </cell>
          <cell r="C172" t="str">
            <v>-</v>
          </cell>
        </row>
        <row r="173">
          <cell r="A173">
            <v>422</v>
          </cell>
          <cell r="B173" t="str">
            <v>Caja Bancaria Estatal De Salud</v>
          </cell>
          <cell r="C173" t="str">
            <v>-</v>
          </cell>
        </row>
        <row r="174">
          <cell r="A174">
            <v>423</v>
          </cell>
          <cell r="B174" t="str">
            <v>Caja De Salud Del Servicio Nal. De Caminos Y Ramas Anexas</v>
          </cell>
          <cell r="C174" t="str">
            <v>-</v>
          </cell>
        </row>
        <row r="175">
          <cell r="A175">
            <v>424</v>
          </cell>
          <cell r="B175" t="str">
            <v>Caja De Salud Cordes</v>
          </cell>
          <cell r="C175" t="str">
            <v>-</v>
          </cell>
        </row>
        <row r="176">
          <cell r="A176">
            <v>425</v>
          </cell>
          <cell r="B176" t="str">
            <v>Seguro Social Universitario De Cochabamba</v>
          </cell>
          <cell r="C176" t="str">
            <v>-</v>
          </cell>
        </row>
        <row r="177">
          <cell r="A177">
            <v>426</v>
          </cell>
          <cell r="B177" t="str">
            <v>Seguro Social Universitario De Oruro</v>
          </cell>
          <cell r="C177" t="str">
            <v>-</v>
          </cell>
        </row>
        <row r="178">
          <cell r="A178">
            <v>427</v>
          </cell>
          <cell r="B178" t="str">
            <v>Seguro Social Universitario De Santa Cruz</v>
          </cell>
          <cell r="C178" t="str">
            <v>-</v>
          </cell>
        </row>
        <row r="179">
          <cell r="A179">
            <v>428</v>
          </cell>
          <cell r="B179" t="str">
            <v>Seguro Social Universitario De Sucre</v>
          </cell>
          <cell r="C179" t="str">
            <v>-</v>
          </cell>
        </row>
        <row r="180">
          <cell r="A180">
            <v>429</v>
          </cell>
          <cell r="B180" t="str">
            <v>Seguro Social Universitario De La Paz</v>
          </cell>
          <cell r="C180" t="str">
            <v>-</v>
          </cell>
        </row>
        <row r="181">
          <cell r="A181">
            <v>432</v>
          </cell>
          <cell r="B181" t="str">
            <v>Seguro Social Universitario De Tarija</v>
          </cell>
          <cell r="C181" t="str">
            <v>-</v>
          </cell>
        </row>
        <row r="182">
          <cell r="A182">
            <v>433</v>
          </cell>
          <cell r="B182" t="str">
            <v>Seguro Social Universitario De Potosí</v>
          </cell>
          <cell r="C182" t="str">
            <v>-</v>
          </cell>
        </row>
        <row r="183">
          <cell r="A183">
            <v>434</v>
          </cell>
          <cell r="B183" t="str">
            <v>Seguro Social Universitario De Beni</v>
          </cell>
          <cell r="C183" t="str">
            <v>-</v>
          </cell>
        </row>
        <row r="184">
          <cell r="A184">
            <v>435</v>
          </cell>
          <cell r="B184" t="str">
            <v>Seguro Integral De Salud</v>
          </cell>
          <cell r="C184" t="str">
            <v>-</v>
          </cell>
        </row>
        <row r="185">
          <cell r="A185">
            <v>512</v>
          </cell>
          <cell r="B185" t="str">
            <v>Adm.De Aeropuertos Y Servicios Auxiliares A La Naveg. Aérea</v>
          </cell>
          <cell r="C185" t="str">
            <v>MVP</v>
          </cell>
        </row>
        <row r="186">
          <cell r="A186">
            <v>513</v>
          </cell>
          <cell r="B186" t="str">
            <v>Yacimientos Petrolíferos Fiscales Bolivianos</v>
          </cell>
          <cell r="C186" t="str">
            <v>BCC</v>
          </cell>
        </row>
        <row r="187">
          <cell r="A187">
            <v>514</v>
          </cell>
          <cell r="B187" t="str">
            <v>Empresa Nacional De Electricidad</v>
          </cell>
          <cell r="C187" t="str">
            <v>DCS</v>
          </cell>
        </row>
        <row r="188">
          <cell r="A188">
            <v>517</v>
          </cell>
          <cell r="B188" t="str">
            <v>Corporación Minera De Bolivia</v>
          </cell>
          <cell r="C188" t="str">
            <v>DCS</v>
          </cell>
        </row>
        <row r="189">
          <cell r="A189">
            <v>520</v>
          </cell>
          <cell r="B189" t="str">
            <v>Empresa Metalúrgica Vinto - Nacionalizada</v>
          </cell>
          <cell r="C189" t="str">
            <v>YAP</v>
          </cell>
        </row>
        <row r="190">
          <cell r="A190">
            <v>522</v>
          </cell>
          <cell r="B190" t="str">
            <v>Empresa Nacional De Ferrocarriles - Residual</v>
          </cell>
          <cell r="C190" t="str">
            <v>YAP</v>
          </cell>
        </row>
        <row r="191">
          <cell r="A191">
            <v>523</v>
          </cell>
          <cell r="B191" t="str">
            <v>Empresa De Correos De Bolivia</v>
          </cell>
          <cell r="C191" t="str">
            <v>PLS</v>
          </cell>
        </row>
        <row r="192">
          <cell r="A192">
            <v>525</v>
          </cell>
          <cell r="B192" t="str">
            <v>Transportes Aéreos Bolivianos</v>
          </cell>
          <cell r="C192" t="str">
            <v>ETC</v>
          </cell>
        </row>
        <row r="193">
          <cell r="A193">
            <v>526</v>
          </cell>
          <cell r="B193" t="str">
            <v>Bolivia Tv</v>
          </cell>
          <cell r="C193" t="str">
            <v>YAP</v>
          </cell>
        </row>
        <row r="194">
          <cell r="A194">
            <v>548</v>
          </cell>
          <cell r="B194" t="str">
            <v>Corporación De Las Fuerzas Armadas P/ El Des. Nacional</v>
          </cell>
          <cell r="C194" t="str">
            <v>SGP</v>
          </cell>
        </row>
        <row r="195">
          <cell r="A195">
            <v>551</v>
          </cell>
          <cell r="B195" t="str">
            <v>Empresa Naviera Boliviana</v>
          </cell>
          <cell r="C195" t="str">
            <v>ETC</v>
          </cell>
        </row>
        <row r="196">
          <cell r="A196">
            <v>572</v>
          </cell>
          <cell r="B196" t="str">
            <v>Empresa De Apoyo A La Producción De Alimentos</v>
          </cell>
          <cell r="C196" t="str">
            <v>SGP</v>
          </cell>
        </row>
        <row r="197">
          <cell r="A197">
            <v>573</v>
          </cell>
          <cell r="B197" t="str">
            <v>Empresa Siderúrgica Del Mutún</v>
          </cell>
          <cell r="C197" t="str">
            <v>YAP</v>
          </cell>
        </row>
        <row r="198">
          <cell r="A198">
            <v>574</v>
          </cell>
          <cell r="B198" t="str">
            <v>Lácteos De Bolivia</v>
          </cell>
          <cell r="C198" t="str">
            <v>JMT</v>
          </cell>
        </row>
        <row r="199">
          <cell r="A199">
            <v>575</v>
          </cell>
          <cell r="B199" t="str">
            <v>Papeles De Bolivia</v>
          </cell>
          <cell r="C199" t="str">
            <v>PLS</v>
          </cell>
        </row>
        <row r="200">
          <cell r="A200">
            <v>576</v>
          </cell>
          <cell r="B200" t="str">
            <v>Cartones De Bolivia</v>
          </cell>
          <cell r="C200" t="str">
            <v>JMT</v>
          </cell>
        </row>
        <row r="201">
          <cell r="A201">
            <v>578</v>
          </cell>
          <cell r="B201" t="str">
            <v>Boliviana De Aviación</v>
          </cell>
          <cell r="C201" t="str">
            <v>YAP</v>
          </cell>
        </row>
        <row r="202">
          <cell r="A202">
            <v>579</v>
          </cell>
          <cell r="B202" t="str">
            <v>Empresa Púb. Nal. Estratégica Cementos De Bolivia</v>
          </cell>
          <cell r="C202" t="str">
            <v>JMT</v>
          </cell>
        </row>
        <row r="203">
          <cell r="A203">
            <v>580</v>
          </cell>
          <cell r="B203" t="str">
            <v>Depósitos Aduaneros Bolivianos</v>
          </cell>
          <cell r="C203" t="str">
            <v>DCS</v>
          </cell>
        </row>
        <row r="204">
          <cell r="A204">
            <v>581</v>
          </cell>
          <cell r="B204" t="str">
            <v>Empresa Púb. Nal. Estratégica Azúcar De Bolivia - Bermejo</v>
          </cell>
          <cell r="C204" t="str">
            <v>ETC</v>
          </cell>
        </row>
        <row r="205">
          <cell r="A205">
            <v>582</v>
          </cell>
          <cell r="B205" t="str">
            <v>Empresa Boliviana De Almendras Y Derivados</v>
          </cell>
          <cell r="C205" t="str">
            <v>BCC</v>
          </cell>
        </row>
        <row r="206">
          <cell r="A206">
            <v>584</v>
          </cell>
          <cell r="B206" t="str">
            <v>Empresa Boliviana De Industrializacion De Hidrocarburos</v>
          </cell>
          <cell r="C206" t="str">
            <v>MVP</v>
          </cell>
        </row>
        <row r="207">
          <cell r="A207">
            <v>585</v>
          </cell>
          <cell r="B207" t="str">
            <v>Agencia Boliviana Espacial</v>
          </cell>
          <cell r="C207" t="str">
            <v>BCC</v>
          </cell>
        </row>
        <row r="208">
          <cell r="A208">
            <v>586</v>
          </cell>
          <cell r="B208" t="str">
            <v>Empresa Azucarera San Buenaventura</v>
          </cell>
          <cell r="C208" t="str">
            <v>BCC</v>
          </cell>
        </row>
        <row r="209">
          <cell r="A209">
            <v>587</v>
          </cell>
          <cell r="B209" t="str">
            <v>Empresa Estratégica Boliviana De Construcción Y Conservación De Infraestructura Civil</v>
          </cell>
          <cell r="C209" t="str">
            <v>DCS</v>
          </cell>
        </row>
        <row r="210">
          <cell r="A210">
            <v>588</v>
          </cell>
          <cell r="B210" t="str">
            <v>Empresa Pública Nacional Textil</v>
          </cell>
          <cell r="C210" t="str">
            <v>DCS</v>
          </cell>
        </row>
        <row r="211">
          <cell r="A211">
            <v>589</v>
          </cell>
          <cell r="B211" t="str">
            <v>Empresa De Construcciones Del Ejército</v>
          </cell>
          <cell r="C211" t="str">
            <v>JAD</v>
          </cell>
        </row>
        <row r="212">
          <cell r="A212">
            <v>590</v>
          </cell>
          <cell r="B212" t="str">
            <v>Empresa Pública "Quipus"</v>
          </cell>
          <cell r="C212" t="str">
            <v>JAD</v>
          </cell>
        </row>
        <row r="213">
          <cell r="A213">
            <v>591</v>
          </cell>
          <cell r="B213" t="str">
            <v>Empresa Estatal De Transporte Por Cable Mi Teleférico</v>
          </cell>
          <cell r="C213" t="str">
            <v>WAM</v>
          </cell>
        </row>
        <row r="214">
          <cell r="A214">
            <v>592</v>
          </cell>
          <cell r="B214" t="str">
            <v>Empresa Estatal Boliviana De Turismo</v>
          </cell>
          <cell r="C214" t="str">
            <v>JMT</v>
          </cell>
        </row>
        <row r="215">
          <cell r="A215">
            <v>593</v>
          </cell>
          <cell r="B215" t="str">
            <v>Empresa Pública Yacana</v>
          </cell>
          <cell r="C215" t="str">
            <v>JMT</v>
          </cell>
        </row>
        <row r="216">
          <cell r="A216">
            <v>594</v>
          </cell>
          <cell r="B216" t="str">
            <v>Administración de Servicios Portuarios - Bolivia</v>
          </cell>
          <cell r="C216" t="str">
            <v>YAP</v>
          </cell>
        </row>
        <row r="217">
          <cell r="A217">
            <v>595</v>
          </cell>
          <cell r="B217" t="str">
            <v>Gestora Pública de la Seguridad Social de Largo Plazo</v>
          </cell>
          <cell r="C217" t="str">
            <v>YAP</v>
          </cell>
        </row>
        <row r="218">
          <cell r="A218">
            <v>597</v>
          </cell>
          <cell r="B218" t="str">
            <v>Empresa Pública Estratégica de Yacimientos de Lítio Bolivianos</v>
          </cell>
          <cell r="C218" t="str">
            <v>RCC</v>
          </cell>
        </row>
        <row r="219">
          <cell r="A219">
            <v>598</v>
          </cell>
          <cell r="B219" t="str">
            <v>Empresa Pública "Editorial del Estado Plurinacional de Bolivia"</v>
          </cell>
          <cell r="C219" t="str">
            <v>RCC</v>
          </cell>
        </row>
        <row r="220">
          <cell r="A220">
            <v>620</v>
          </cell>
          <cell r="B220" t="str">
            <v>Complejo Agroindustrial De San Buena Aventura</v>
          </cell>
          <cell r="C220" t="str">
            <v>PLS</v>
          </cell>
        </row>
        <row r="221">
          <cell r="A221">
            <v>633</v>
          </cell>
          <cell r="B221" t="str">
            <v>Empresa Misicuni</v>
          </cell>
          <cell r="C221" t="str">
            <v>SGP</v>
          </cell>
        </row>
        <row r="222">
          <cell r="A222">
            <v>634</v>
          </cell>
          <cell r="B222" t="str">
            <v>Empresa Púb. Deptal. Hotel Terminal-Terminal De Buses Oruro</v>
          </cell>
          <cell r="C222" t="str">
            <v>BCC</v>
          </cell>
        </row>
        <row r="223">
          <cell r="A223">
            <v>650</v>
          </cell>
          <cell r="B223" t="str">
            <v>Asamblea Legislativa Plurinacional</v>
          </cell>
          <cell r="C223" t="str">
            <v>DCS</v>
          </cell>
        </row>
        <row r="224">
          <cell r="A224">
            <v>660</v>
          </cell>
          <cell r="B224" t="str">
            <v>Órgano Judicial</v>
          </cell>
          <cell r="C224" t="str">
            <v>SGP</v>
          </cell>
        </row>
        <row r="225">
          <cell r="A225">
            <v>661</v>
          </cell>
          <cell r="B225" t="str">
            <v>Tribunal Constitucional Plurinacional</v>
          </cell>
          <cell r="C225" t="str">
            <v>SGP</v>
          </cell>
        </row>
        <row r="226">
          <cell r="A226">
            <v>670</v>
          </cell>
          <cell r="B226" t="str">
            <v>Órgano Electoral Plurinacional</v>
          </cell>
          <cell r="C226" t="str">
            <v>PLS</v>
          </cell>
        </row>
        <row r="227">
          <cell r="A227">
            <v>680</v>
          </cell>
          <cell r="B227" t="str">
            <v>Contraloria General Del Estado</v>
          </cell>
          <cell r="C227" t="str">
            <v>MVP</v>
          </cell>
        </row>
        <row r="228">
          <cell r="A228">
            <v>681</v>
          </cell>
          <cell r="B228" t="str">
            <v>Ministerio Público</v>
          </cell>
          <cell r="C228" t="str">
            <v>BCC</v>
          </cell>
        </row>
        <row r="229">
          <cell r="A229">
            <v>682</v>
          </cell>
          <cell r="B229" t="str">
            <v>Defensoría Del Pueblo</v>
          </cell>
          <cell r="C229" t="str">
            <v>SGP</v>
          </cell>
        </row>
        <row r="230">
          <cell r="A230">
            <v>683</v>
          </cell>
          <cell r="B230" t="str">
            <v>Procuraduría General Del Estado</v>
          </cell>
          <cell r="C230" t="str">
            <v>MVP</v>
          </cell>
        </row>
        <row r="231">
          <cell r="A231">
            <v>716</v>
          </cell>
          <cell r="B231" t="str">
            <v>Empresa Tarijeña Del Gas</v>
          </cell>
          <cell r="C231" t="str">
            <v>-</v>
          </cell>
        </row>
        <row r="232">
          <cell r="A232">
            <v>718</v>
          </cell>
          <cell r="B232" t="str">
            <v>Complejo Agroindustrial Buena Vista</v>
          </cell>
          <cell r="C232" t="str">
            <v>-</v>
          </cell>
        </row>
        <row r="233">
          <cell r="A233">
            <v>761</v>
          </cell>
          <cell r="B233" t="str">
            <v>Servicio Autónomo Municipal De Agua Potable Y Alcantarillado</v>
          </cell>
          <cell r="C233" t="str">
            <v>-</v>
          </cell>
        </row>
        <row r="234">
          <cell r="A234">
            <v>781</v>
          </cell>
          <cell r="B234" t="str">
            <v>Servicio Municipal De Agua Potable Y Alcantarillado</v>
          </cell>
          <cell r="C234" t="str">
            <v>-</v>
          </cell>
        </row>
        <row r="235">
          <cell r="A235">
            <v>802</v>
          </cell>
          <cell r="B235" t="str">
            <v>Empresa Local De Agua Potable Y Alcantarillado Sucre</v>
          </cell>
          <cell r="C235" t="str">
            <v>-</v>
          </cell>
        </row>
        <row r="236">
          <cell r="A236">
            <v>821</v>
          </cell>
          <cell r="B236" t="str">
            <v>Administración Autónoma Para Obras Sanitarias - Potosí</v>
          </cell>
          <cell r="C236" t="str">
            <v>-</v>
          </cell>
        </row>
        <row r="237">
          <cell r="A237">
            <v>831</v>
          </cell>
          <cell r="B237" t="str">
            <v>Servicio Local De Acueductos Y Alcantarillado - Oruro</v>
          </cell>
          <cell r="C237" t="str">
            <v>-</v>
          </cell>
        </row>
        <row r="238">
          <cell r="A238">
            <v>862</v>
          </cell>
          <cell r="B238" t="str">
            <v>Fondo Nacional De Desarrollo Regional</v>
          </cell>
          <cell r="C238" t="str">
            <v>MVP</v>
          </cell>
        </row>
        <row r="239">
          <cell r="A239">
            <v>865</v>
          </cell>
          <cell r="B239" t="str">
            <v>Fondo De Desarrollo Del Sist.Fin. Y Apoyo Al Sec.Productivo</v>
          </cell>
          <cell r="C239" t="str">
            <v>SGP</v>
          </cell>
        </row>
        <row r="240">
          <cell r="A240">
            <v>866</v>
          </cell>
          <cell r="B240" t="str">
            <v>Directorio Unico De Fondos</v>
          </cell>
          <cell r="C240" t="str">
            <v>-</v>
          </cell>
        </row>
        <row r="241">
          <cell r="A241">
            <v>867</v>
          </cell>
          <cell r="B241" t="str">
            <v>Fondo Rotatorio De Fomento Productivo Regional</v>
          </cell>
          <cell r="C241" t="str">
            <v>SGP</v>
          </cell>
        </row>
        <row r="242">
          <cell r="A242">
            <v>901</v>
          </cell>
          <cell r="B242" t="str">
            <v>Gobierno Autónomo Departamental De Chuquisaca</v>
          </cell>
          <cell r="C242" t="str">
            <v>RCC</v>
          </cell>
        </row>
        <row r="243">
          <cell r="A243">
            <v>902</v>
          </cell>
          <cell r="B243" t="str">
            <v>Gobierno Autónomo Departamental De La Paz</v>
          </cell>
          <cell r="C243" t="str">
            <v>RCC</v>
          </cell>
        </row>
        <row r="244">
          <cell r="A244">
            <v>903</v>
          </cell>
          <cell r="B244" t="str">
            <v>Gobierno Autónomo Departamental De Cochabamba</v>
          </cell>
          <cell r="C244" t="str">
            <v>RCC</v>
          </cell>
        </row>
        <row r="245">
          <cell r="A245">
            <v>904</v>
          </cell>
          <cell r="B245" t="str">
            <v>Gobierno Autónomo Departamental De Oruro</v>
          </cell>
          <cell r="C245" t="str">
            <v>RCC</v>
          </cell>
        </row>
        <row r="246">
          <cell r="A246">
            <v>905</v>
          </cell>
          <cell r="B246" t="str">
            <v>Gobierno Autónomo Departamental De Potosí</v>
          </cell>
          <cell r="C246" t="str">
            <v>RCC</v>
          </cell>
        </row>
        <row r="247">
          <cell r="A247">
            <v>906</v>
          </cell>
          <cell r="B247" t="str">
            <v>Gobierno Autónomo Departamental De Tarija</v>
          </cell>
          <cell r="C247" t="str">
            <v>RCC</v>
          </cell>
        </row>
        <row r="248">
          <cell r="A248">
            <v>907</v>
          </cell>
          <cell r="B248" t="str">
            <v>Gobierno Autónomo Departamental De Santa Cruz</v>
          </cell>
          <cell r="C248" t="str">
            <v>RCC</v>
          </cell>
        </row>
        <row r="249">
          <cell r="A249">
            <v>908</v>
          </cell>
          <cell r="B249" t="str">
            <v>Gobierno Autónomo Departamental Del Beni</v>
          </cell>
          <cell r="C249" t="str">
            <v>RCC</v>
          </cell>
        </row>
        <row r="250">
          <cell r="A250">
            <v>909</v>
          </cell>
          <cell r="B250" t="str">
            <v>Gobierno Autónomo Departamental De Pando</v>
          </cell>
          <cell r="C250" t="str">
            <v>RCC</v>
          </cell>
        </row>
        <row r="251">
          <cell r="A251">
            <v>950</v>
          </cell>
          <cell r="B251" t="str">
            <v>Banco Vivienda</v>
          </cell>
          <cell r="C251" t="str">
            <v>-</v>
          </cell>
        </row>
        <row r="252">
          <cell r="A252">
            <v>951</v>
          </cell>
          <cell r="B252" t="str">
            <v>Banco Central De Bolivia</v>
          </cell>
          <cell r="C252" t="str">
            <v>-</v>
          </cell>
        </row>
        <row r="253">
          <cell r="A253">
            <v>999</v>
          </cell>
          <cell r="B253" t="str">
            <v>Sector Privado</v>
          </cell>
          <cell r="C253" t="str">
            <v>-</v>
          </cell>
        </row>
        <row r="254">
          <cell r="A254">
            <v>1101</v>
          </cell>
          <cell r="B254" t="str">
            <v>Gobierno Autónomo Municipal De Sucre</v>
          </cell>
          <cell r="C254" t="str">
            <v>RCC</v>
          </cell>
        </row>
        <row r="255">
          <cell r="A255">
            <v>1102</v>
          </cell>
          <cell r="B255" t="str">
            <v>Gobierno Autónomo Municipal De Yotala</v>
          </cell>
          <cell r="C255" t="str">
            <v>RCC</v>
          </cell>
        </row>
        <row r="256">
          <cell r="A256">
            <v>1103</v>
          </cell>
          <cell r="B256" t="str">
            <v>Gobierno Autónomo Municipal De Poroma</v>
          </cell>
          <cell r="C256" t="str">
            <v>RCC</v>
          </cell>
        </row>
        <row r="257">
          <cell r="A257">
            <v>1104</v>
          </cell>
          <cell r="B257" t="str">
            <v>Gobierno Autónomo Municipal De Villa Azurduy</v>
          </cell>
          <cell r="C257" t="str">
            <v>RCC</v>
          </cell>
        </row>
        <row r="258">
          <cell r="A258">
            <v>1105</v>
          </cell>
          <cell r="B258" t="str">
            <v>Gobierno Autónomo Municipal De Tarvita (Villa Orías)</v>
          </cell>
          <cell r="C258" t="str">
            <v>RCC</v>
          </cell>
        </row>
        <row r="259">
          <cell r="A259">
            <v>1106</v>
          </cell>
          <cell r="B259" t="str">
            <v>Gobierno Autónomo Municipal De Villa Zudañez (Tacopaya)</v>
          </cell>
          <cell r="C259" t="str">
            <v>RCC</v>
          </cell>
        </row>
        <row r="260">
          <cell r="A260">
            <v>1107</v>
          </cell>
          <cell r="B260" t="str">
            <v>Gobierno Autónomo Municipal De Presto</v>
          </cell>
          <cell r="C260" t="str">
            <v>RCC</v>
          </cell>
        </row>
        <row r="261">
          <cell r="A261">
            <v>1108</v>
          </cell>
          <cell r="B261" t="str">
            <v>Gobierno Autónomo Municipal De Villa Mojocoya</v>
          </cell>
          <cell r="C261" t="str">
            <v>RCC</v>
          </cell>
        </row>
        <row r="262">
          <cell r="A262">
            <v>1109</v>
          </cell>
          <cell r="B262" t="str">
            <v>Gobierno Autónomo Municipal De Icla</v>
          </cell>
          <cell r="C262" t="str">
            <v>RCC</v>
          </cell>
        </row>
        <row r="263">
          <cell r="A263">
            <v>1110</v>
          </cell>
          <cell r="B263" t="str">
            <v>Gobierno Autónomo Municipal De Padilla</v>
          </cell>
          <cell r="C263" t="str">
            <v>RCC</v>
          </cell>
        </row>
        <row r="264">
          <cell r="A264">
            <v>1111</v>
          </cell>
          <cell r="B264" t="str">
            <v>Gobierno Autónomo Municipal De Tomina</v>
          </cell>
          <cell r="C264" t="str">
            <v>RCC</v>
          </cell>
        </row>
        <row r="265">
          <cell r="A265">
            <v>1112</v>
          </cell>
          <cell r="B265" t="str">
            <v>Gobierno Autónomo Municipal De Sopachuy</v>
          </cell>
          <cell r="C265" t="str">
            <v>RCC</v>
          </cell>
        </row>
        <row r="266">
          <cell r="A266">
            <v>1113</v>
          </cell>
          <cell r="B266" t="str">
            <v>Gobierno Autónomo Municipal De Villa Alcalá</v>
          </cell>
          <cell r="C266" t="str">
            <v>RCC</v>
          </cell>
        </row>
        <row r="267">
          <cell r="A267">
            <v>1114</v>
          </cell>
          <cell r="B267" t="str">
            <v>Gobierno Autónomo Municipal De El Villar</v>
          </cell>
          <cell r="C267" t="str">
            <v>RCC</v>
          </cell>
        </row>
        <row r="268">
          <cell r="A268">
            <v>1115</v>
          </cell>
          <cell r="B268" t="str">
            <v>Gobierno Autónomo Municipal De Monteagudo</v>
          </cell>
          <cell r="C268" t="str">
            <v>RCC</v>
          </cell>
        </row>
        <row r="269">
          <cell r="A269">
            <v>1116</v>
          </cell>
          <cell r="B269" t="str">
            <v>Gobierno Autónomo Municipal De San Pablo De Huacareta</v>
          </cell>
          <cell r="C269" t="str">
            <v>RCC</v>
          </cell>
        </row>
        <row r="270">
          <cell r="A270">
            <v>1117</v>
          </cell>
          <cell r="B270" t="str">
            <v>Gobierno Autónomo Municipal De Tarabuco</v>
          </cell>
          <cell r="C270" t="str">
            <v>RCC</v>
          </cell>
        </row>
        <row r="271">
          <cell r="A271">
            <v>1118</v>
          </cell>
          <cell r="B271" t="str">
            <v>Gobierno Autónomo Municipal De Yamparáez</v>
          </cell>
          <cell r="C271" t="str">
            <v>RCC</v>
          </cell>
        </row>
        <row r="272">
          <cell r="A272">
            <v>1119</v>
          </cell>
          <cell r="B272" t="str">
            <v>Gobierno Autónomo Municipal De Camargo</v>
          </cell>
          <cell r="C272" t="str">
            <v>RCC</v>
          </cell>
        </row>
        <row r="273">
          <cell r="A273">
            <v>1120</v>
          </cell>
          <cell r="B273" t="str">
            <v>Gobierno Autónomo Municipal De San Lucas</v>
          </cell>
          <cell r="C273" t="str">
            <v>RCC</v>
          </cell>
        </row>
        <row r="274">
          <cell r="A274">
            <v>1121</v>
          </cell>
          <cell r="B274" t="str">
            <v>Gobierno Autónomo Municipal De Incahuasi</v>
          </cell>
          <cell r="C274" t="str">
            <v>RCC</v>
          </cell>
        </row>
        <row r="275">
          <cell r="A275">
            <v>1122</v>
          </cell>
          <cell r="B275" t="str">
            <v>Gobierno Autónomo Municipal De Villa Serrano</v>
          </cell>
          <cell r="C275" t="str">
            <v>RCC</v>
          </cell>
        </row>
        <row r="276">
          <cell r="A276">
            <v>1123</v>
          </cell>
          <cell r="B276" t="str">
            <v>Gobierno Autónomo Municipal De Camataqui (Villa Abecia)</v>
          </cell>
          <cell r="C276" t="str">
            <v>RCC</v>
          </cell>
        </row>
        <row r="277">
          <cell r="A277">
            <v>1124</v>
          </cell>
          <cell r="B277" t="str">
            <v>Gobierno Autónomo Municipal De Culpina</v>
          </cell>
          <cell r="C277" t="str">
            <v>RCC</v>
          </cell>
        </row>
        <row r="278">
          <cell r="A278">
            <v>1125</v>
          </cell>
          <cell r="B278" t="str">
            <v>Gobierno Autónomo Municipal De Las Carreras</v>
          </cell>
          <cell r="C278" t="str">
            <v>RCC</v>
          </cell>
        </row>
        <row r="279">
          <cell r="A279">
            <v>1126</v>
          </cell>
          <cell r="B279" t="str">
            <v>Gobierno Autónomo Municipal De Villa Vaca Guzmán</v>
          </cell>
          <cell r="C279" t="str">
            <v>RCC</v>
          </cell>
        </row>
        <row r="280">
          <cell r="A280">
            <v>1127</v>
          </cell>
          <cell r="B280" t="str">
            <v>Gobierno Autónomo Municipal De Villa De Huacaya</v>
          </cell>
          <cell r="C280" t="str">
            <v>RCC</v>
          </cell>
        </row>
        <row r="281">
          <cell r="A281">
            <v>1128</v>
          </cell>
          <cell r="B281" t="str">
            <v>Gobierno Autónomo Municipal De Machareti</v>
          </cell>
          <cell r="C281" t="str">
            <v>RCC</v>
          </cell>
        </row>
        <row r="282">
          <cell r="A282">
            <v>1129</v>
          </cell>
          <cell r="B282" t="str">
            <v>Gobierno Autónomo Municipal De Villa Charcas</v>
          </cell>
          <cell r="C282" t="str">
            <v>RCC</v>
          </cell>
        </row>
        <row r="283">
          <cell r="A283">
            <v>1201</v>
          </cell>
          <cell r="B283" t="str">
            <v>Gobierno Autónomo Municipal De La Paz</v>
          </cell>
          <cell r="C283" t="str">
            <v>RCC</v>
          </cell>
        </row>
        <row r="284">
          <cell r="A284">
            <v>1202</v>
          </cell>
          <cell r="B284" t="str">
            <v>Gobierno Autónomo Municipal De Palca</v>
          </cell>
          <cell r="C284" t="str">
            <v>RCC</v>
          </cell>
        </row>
        <row r="285">
          <cell r="A285">
            <v>1203</v>
          </cell>
          <cell r="B285" t="str">
            <v>Gobierno Autónomo Municipal De Mecapaca</v>
          </cell>
          <cell r="C285" t="str">
            <v>RCC</v>
          </cell>
        </row>
        <row r="286">
          <cell r="A286">
            <v>1204</v>
          </cell>
          <cell r="B286" t="str">
            <v>Gobierno Autónomo Municipal De Achocalla</v>
          </cell>
          <cell r="C286" t="str">
            <v>RCC</v>
          </cell>
        </row>
        <row r="287">
          <cell r="A287">
            <v>1205</v>
          </cell>
          <cell r="B287" t="str">
            <v>Gobierno Autónomo Municipal De El Alto De La Paz</v>
          </cell>
          <cell r="C287" t="str">
            <v>RCC</v>
          </cell>
        </row>
        <row r="288">
          <cell r="A288">
            <v>1206</v>
          </cell>
          <cell r="B288" t="str">
            <v>Gobierno Autónomo Municipal De Viacha</v>
          </cell>
          <cell r="C288" t="str">
            <v>RCC</v>
          </cell>
        </row>
        <row r="289">
          <cell r="A289">
            <v>1207</v>
          </cell>
          <cell r="B289" t="str">
            <v>Gobierno Autónomo Municipal De Guaqui</v>
          </cell>
          <cell r="C289" t="str">
            <v>RCC</v>
          </cell>
        </row>
        <row r="290">
          <cell r="A290">
            <v>1208</v>
          </cell>
          <cell r="B290" t="str">
            <v>Gobierno Autónomo Municipal De Tiahuanacu</v>
          </cell>
          <cell r="C290" t="str">
            <v>RCC</v>
          </cell>
        </row>
        <row r="291">
          <cell r="A291">
            <v>1209</v>
          </cell>
          <cell r="B291" t="str">
            <v>Gobierno Autónomo Municipal De Desaguadero</v>
          </cell>
          <cell r="C291" t="str">
            <v>RCC</v>
          </cell>
        </row>
        <row r="292">
          <cell r="A292">
            <v>1210</v>
          </cell>
          <cell r="B292" t="str">
            <v>Gobierno Autónomo Municipal De Caranavi</v>
          </cell>
          <cell r="C292" t="str">
            <v>RCC</v>
          </cell>
        </row>
        <row r="293">
          <cell r="A293">
            <v>1211</v>
          </cell>
          <cell r="B293" t="str">
            <v>Gobierno Autónomo Municipal De Sica Sica (Villa Aroma)</v>
          </cell>
          <cell r="C293" t="str">
            <v>RCC</v>
          </cell>
        </row>
        <row r="294">
          <cell r="A294">
            <v>1212</v>
          </cell>
          <cell r="B294" t="str">
            <v>Gobierno Autónomo Municipal De Umala</v>
          </cell>
          <cell r="C294" t="str">
            <v>RCC</v>
          </cell>
        </row>
        <row r="295">
          <cell r="A295">
            <v>1213</v>
          </cell>
          <cell r="B295" t="str">
            <v>Gobierno Autónomo Municipal De Ayo Ayo</v>
          </cell>
          <cell r="C295" t="str">
            <v>RCC</v>
          </cell>
        </row>
        <row r="296">
          <cell r="A296">
            <v>1214</v>
          </cell>
          <cell r="B296" t="str">
            <v>Gobierno Autónomo Municipal De Calamarca</v>
          </cell>
          <cell r="C296" t="str">
            <v>RCC</v>
          </cell>
        </row>
        <row r="297">
          <cell r="A297">
            <v>1215</v>
          </cell>
          <cell r="B297" t="str">
            <v>Gobierno Autónomo Municipal De Patacamaya</v>
          </cell>
          <cell r="C297" t="str">
            <v>RCC</v>
          </cell>
        </row>
        <row r="298">
          <cell r="A298">
            <v>1216</v>
          </cell>
          <cell r="B298" t="str">
            <v>Gobierno Autónomo Municipal De Colquencha</v>
          </cell>
          <cell r="C298" t="str">
            <v>RCC</v>
          </cell>
        </row>
        <row r="299">
          <cell r="A299">
            <v>1217</v>
          </cell>
          <cell r="B299" t="str">
            <v>Gobierno Autónomo Municipal De Collana</v>
          </cell>
          <cell r="C299" t="str">
            <v>RCC</v>
          </cell>
        </row>
        <row r="300">
          <cell r="A300">
            <v>1218</v>
          </cell>
          <cell r="B300" t="str">
            <v>Gobierno Autónomo Municipal De Inquisivi</v>
          </cell>
          <cell r="C300" t="str">
            <v>RCC</v>
          </cell>
        </row>
        <row r="301">
          <cell r="A301">
            <v>1219</v>
          </cell>
          <cell r="B301" t="str">
            <v>Gobierno Autónomo Municipal De Quime</v>
          </cell>
          <cell r="C301" t="str">
            <v>RCC</v>
          </cell>
        </row>
        <row r="302">
          <cell r="A302">
            <v>1220</v>
          </cell>
          <cell r="B302" t="str">
            <v>Gobierno Autónomo Municipal De Cajuata</v>
          </cell>
          <cell r="C302" t="str">
            <v>RCC</v>
          </cell>
        </row>
        <row r="303">
          <cell r="A303">
            <v>1221</v>
          </cell>
          <cell r="B303" t="str">
            <v>Gobierno Autónomo Municipal De Colquiri</v>
          </cell>
          <cell r="C303" t="str">
            <v>RCC</v>
          </cell>
        </row>
        <row r="304">
          <cell r="A304">
            <v>1222</v>
          </cell>
          <cell r="B304" t="str">
            <v>Gobierno Autónomo Municipal De Ichoca</v>
          </cell>
          <cell r="C304" t="str">
            <v>RCC</v>
          </cell>
        </row>
        <row r="305">
          <cell r="A305">
            <v>1223</v>
          </cell>
          <cell r="B305" t="str">
            <v>Gobierno Autónomo Municipal De Villa Libertad Licoma</v>
          </cell>
          <cell r="C305" t="str">
            <v>RCC</v>
          </cell>
        </row>
        <row r="306">
          <cell r="A306">
            <v>1224</v>
          </cell>
          <cell r="B306" t="str">
            <v>Gobierno Autónomo Municipal De Achacachi</v>
          </cell>
          <cell r="C306" t="str">
            <v>RCC</v>
          </cell>
        </row>
        <row r="307">
          <cell r="A307">
            <v>1225</v>
          </cell>
          <cell r="B307" t="str">
            <v>Gobierno Autónomo Municipal De Ancoraimes</v>
          </cell>
          <cell r="C307" t="str">
            <v>RCC</v>
          </cell>
        </row>
        <row r="308">
          <cell r="A308">
            <v>1226</v>
          </cell>
          <cell r="B308" t="str">
            <v>Gobierno Autónomo Municipal De Sorata</v>
          </cell>
          <cell r="C308" t="str">
            <v>RCC</v>
          </cell>
        </row>
        <row r="309">
          <cell r="A309">
            <v>1227</v>
          </cell>
          <cell r="B309" t="str">
            <v>Gobierno Autónomo Municipal De Guanay</v>
          </cell>
          <cell r="C309" t="str">
            <v>RCC</v>
          </cell>
        </row>
        <row r="310">
          <cell r="A310">
            <v>1228</v>
          </cell>
          <cell r="B310" t="str">
            <v>Gobierno Autónomo Municipal De Tacacoma</v>
          </cell>
          <cell r="C310" t="str">
            <v>RCC</v>
          </cell>
        </row>
        <row r="311">
          <cell r="A311">
            <v>1229</v>
          </cell>
          <cell r="B311" t="str">
            <v>Gobierno Autónomo Municipal De Tipuani</v>
          </cell>
          <cell r="C311" t="str">
            <v>RCC</v>
          </cell>
        </row>
        <row r="312">
          <cell r="A312">
            <v>1230</v>
          </cell>
          <cell r="B312" t="str">
            <v>Gobierno Autónomo Municipal De Quiabaya</v>
          </cell>
          <cell r="C312" t="str">
            <v>RCC</v>
          </cell>
        </row>
        <row r="313">
          <cell r="A313">
            <v>1231</v>
          </cell>
          <cell r="B313" t="str">
            <v>Gobierno Autónomo Municipal De Combaya</v>
          </cell>
          <cell r="C313" t="str">
            <v>RCC</v>
          </cell>
        </row>
        <row r="314">
          <cell r="A314">
            <v>1232</v>
          </cell>
          <cell r="B314" t="str">
            <v>Gobierno Autónomo Municipal De Copacabana</v>
          </cell>
          <cell r="C314" t="str">
            <v>RCC</v>
          </cell>
        </row>
        <row r="315">
          <cell r="A315">
            <v>1233</v>
          </cell>
          <cell r="B315" t="str">
            <v>Gobierno Autónomo Municipal De San Pedro De Tiquina</v>
          </cell>
          <cell r="C315" t="str">
            <v>RCC</v>
          </cell>
        </row>
        <row r="316">
          <cell r="A316">
            <v>1234</v>
          </cell>
          <cell r="B316" t="str">
            <v>Gobierno Autónomo Municipal De Tito Yupanqui</v>
          </cell>
          <cell r="C316" t="str">
            <v>RCC</v>
          </cell>
        </row>
        <row r="317">
          <cell r="A317">
            <v>1235</v>
          </cell>
          <cell r="B317" t="str">
            <v>Gobierno Autónomo Municipal De Chuma</v>
          </cell>
          <cell r="C317" t="str">
            <v>RCC</v>
          </cell>
        </row>
        <row r="318">
          <cell r="A318">
            <v>1236</v>
          </cell>
          <cell r="B318" t="str">
            <v>Gobierno Autónomo Municipal De Ayata</v>
          </cell>
          <cell r="C318" t="str">
            <v>RCC</v>
          </cell>
        </row>
        <row r="319">
          <cell r="A319">
            <v>1237</v>
          </cell>
          <cell r="B319" t="str">
            <v>Gobierno Autónomo Municipal De Aucapata</v>
          </cell>
          <cell r="C319" t="str">
            <v>RCC</v>
          </cell>
        </row>
        <row r="320">
          <cell r="A320">
            <v>1238</v>
          </cell>
          <cell r="B320" t="str">
            <v>Gobierno Autónomo Municipal De Corocoro</v>
          </cell>
          <cell r="C320" t="str">
            <v>RCC</v>
          </cell>
        </row>
        <row r="321">
          <cell r="A321">
            <v>1239</v>
          </cell>
          <cell r="B321" t="str">
            <v>Gobierno Autónomo Municipal De Caquiaviri</v>
          </cell>
          <cell r="C321" t="str">
            <v>RCC</v>
          </cell>
        </row>
        <row r="322">
          <cell r="A322">
            <v>1240</v>
          </cell>
          <cell r="B322" t="str">
            <v>Gobierno Autónomo Municipal De Calacoto</v>
          </cell>
          <cell r="C322" t="str">
            <v>RCC</v>
          </cell>
        </row>
        <row r="323">
          <cell r="A323">
            <v>1241</v>
          </cell>
          <cell r="B323" t="str">
            <v>Gobierno Autónomo Municipal De Comanche</v>
          </cell>
          <cell r="C323" t="str">
            <v>RCC</v>
          </cell>
        </row>
        <row r="324">
          <cell r="A324">
            <v>1242</v>
          </cell>
          <cell r="B324" t="str">
            <v>Gobierno Autónomo Municipal De Charaña</v>
          </cell>
          <cell r="C324" t="str">
            <v>RCC</v>
          </cell>
        </row>
        <row r="325">
          <cell r="A325">
            <v>1243</v>
          </cell>
          <cell r="B325" t="str">
            <v>Gobierno Autónomo Municipal De Waldo Ballivián</v>
          </cell>
          <cell r="C325" t="str">
            <v>RCC</v>
          </cell>
        </row>
        <row r="326">
          <cell r="A326">
            <v>1244</v>
          </cell>
          <cell r="B326" t="str">
            <v>Gobierno Autónomo Municipal De Nazacara De Pacajes</v>
          </cell>
          <cell r="C326" t="str">
            <v>RCC</v>
          </cell>
        </row>
        <row r="327">
          <cell r="A327">
            <v>1245</v>
          </cell>
          <cell r="B327" t="str">
            <v>Gobierno Autónomo Municipal De Santiago De Callapa</v>
          </cell>
          <cell r="C327" t="str">
            <v>RCC</v>
          </cell>
        </row>
        <row r="328">
          <cell r="A328">
            <v>1246</v>
          </cell>
          <cell r="B328" t="str">
            <v>Gobierno Autónomo Municipal De Puerto Acosta</v>
          </cell>
          <cell r="C328" t="str">
            <v>RCC</v>
          </cell>
        </row>
        <row r="329">
          <cell r="A329">
            <v>1247</v>
          </cell>
          <cell r="B329" t="str">
            <v>Gobierno Autónomo Municipal De Mocomoco</v>
          </cell>
          <cell r="C329" t="str">
            <v>RCC</v>
          </cell>
        </row>
        <row r="330">
          <cell r="A330">
            <v>1248</v>
          </cell>
          <cell r="B330" t="str">
            <v>Gobierno Autónomo Municipal De Carabuco</v>
          </cell>
          <cell r="C330" t="str">
            <v>RCC</v>
          </cell>
        </row>
        <row r="331">
          <cell r="A331">
            <v>1249</v>
          </cell>
          <cell r="B331" t="str">
            <v>Gobierno Autónomo Municipal De Apolo</v>
          </cell>
          <cell r="C331" t="str">
            <v>RCC</v>
          </cell>
        </row>
        <row r="332">
          <cell r="A332">
            <v>1250</v>
          </cell>
          <cell r="B332" t="str">
            <v>Gobierno Autónomo Municipal De Pelechuco</v>
          </cell>
          <cell r="C332" t="str">
            <v>RCC</v>
          </cell>
        </row>
        <row r="333">
          <cell r="A333">
            <v>1251</v>
          </cell>
          <cell r="B333" t="str">
            <v>Gobierno Autónomo Municipal De Luribay</v>
          </cell>
          <cell r="C333" t="str">
            <v>RCC</v>
          </cell>
        </row>
        <row r="334">
          <cell r="A334">
            <v>1252</v>
          </cell>
          <cell r="B334" t="str">
            <v>Gobierno Autónomo Municipal De Sapahaqui</v>
          </cell>
          <cell r="C334" t="str">
            <v>RCC</v>
          </cell>
        </row>
        <row r="335">
          <cell r="A335">
            <v>1253</v>
          </cell>
          <cell r="B335" t="str">
            <v>Gobierno Autónomo Municipal De Yaco</v>
          </cell>
          <cell r="C335" t="str">
            <v>RCC</v>
          </cell>
        </row>
        <row r="336">
          <cell r="A336">
            <v>1254</v>
          </cell>
          <cell r="B336" t="str">
            <v>Gobierno Autónomo Municipal De Malla</v>
          </cell>
          <cell r="C336" t="str">
            <v>RCC</v>
          </cell>
        </row>
        <row r="337">
          <cell r="A337">
            <v>1255</v>
          </cell>
          <cell r="B337" t="str">
            <v>Gobierno Autónomo Municipal De Cairoma</v>
          </cell>
          <cell r="C337" t="str">
            <v>RCC</v>
          </cell>
        </row>
        <row r="338">
          <cell r="A338">
            <v>1256</v>
          </cell>
          <cell r="B338" t="str">
            <v>Gobierno Autónomo Municipal De Chulumani (Villa De La Libertad)</v>
          </cell>
          <cell r="C338" t="str">
            <v>RCC</v>
          </cell>
        </row>
        <row r="339">
          <cell r="A339">
            <v>1257</v>
          </cell>
          <cell r="B339" t="str">
            <v>Gobierno Autónomo Municipal De Irupana (Villa De Lanza)</v>
          </cell>
          <cell r="C339" t="str">
            <v>RCC</v>
          </cell>
        </row>
        <row r="340">
          <cell r="A340">
            <v>1258</v>
          </cell>
          <cell r="B340" t="str">
            <v>Gobierno Autónomo Municipal De Yanacachi</v>
          </cell>
          <cell r="C340" t="str">
            <v>RCC</v>
          </cell>
        </row>
        <row r="341">
          <cell r="A341">
            <v>1259</v>
          </cell>
          <cell r="B341" t="str">
            <v>Gobierno Autónomo Municipal De Palos Blancos</v>
          </cell>
          <cell r="C341" t="str">
            <v>RCC</v>
          </cell>
        </row>
        <row r="342">
          <cell r="A342">
            <v>1260</v>
          </cell>
          <cell r="B342" t="str">
            <v>Gobierno Autónomo Municipal De La Asunta</v>
          </cell>
          <cell r="C342" t="str">
            <v>RCC</v>
          </cell>
        </row>
        <row r="343">
          <cell r="A343">
            <v>1261</v>
          </cell>
          <cell r="B343" t="str">
            <v>Gobierno Autónomo Municipal De Pucarani</v>
          </cell>
          <cell r="C343" t="str">
            <v>RCC</v>
          </cell>
        </row>
        <row r="344">
          <cell r="A344">
            <v>1262</v>
          </cell>
          <cell r="B344" t="str">
            <v>Gobierno Autónomo Municipal De Laja</v>
          </cell>
          <cell r="C344" t="str">
            <v>RCC</v>
          </cell>
        </row>
        <row r="345">
          <cell r="A345">
            <v>1263</v>
          </cell>
          <cell r="B345" t="str">
            <v>Gobierno Autónomo Municipal De Batallas</v>
          </cell>
          <cell r="C345" t="str">
            <v>RCC</v>
          </cell>
        </row>
        <row r="346">
          <cell r="A346">
            <v>1264</v>
          </cell>
          <cell r="B346" t="str">
            <v>Gobierno Autónomo Municipal De Puerto Pérez</v>
          </cell>
          <cell r="C346" t="str">
            <v>RCC</v>
          </cell>
        </row>
        <row r="347">
          <cell r="A347">
            <v>1265</v>
          </cell>
          <cell r="B347" t="str">
            <v>Gobierno Autónomo Municipal De Coroico</v>
          </cell>
          <cell r="C347" t="str">
            <v>RCC</v>
          </cell>
        </row>
        <row r="348">
          <cell r="A348">
            <v>1266</v>
          </cell>
          <cell r="B348" t="str">
            <v>Gobierno Autónomo Municipal De Coripata</v>
          </cell>
          <cell r="C348" t="str">
            <v>RCC</v>
          </cell>
        </row>
        <row r="349">
          <cell r="A349">
            <v>1267</v>
          </cell>
          <cell r="B349" t="str">
            <v>Gobierno Autónomo Municipal De Ixiamas</v>
          </cell>
          <cell r="C349" t="str">
            <v>RCC</v>
          </cell>
        </row>
        <row r="350">
          <cell r="A350">
            <v>1268</v>
          </cell>
          <cell r="B350" t="str">
            <v>Gobierno Autónomo Municipal De San Buenaventura</v>
          </cell>
          <cell r="C350" t="str">
            <v>RCC</v>
          </cell>
        </row>
        <row r="351">
          <cell r="A351">
            <v>1269</v>
          </cell>
          <cell r="B351" t="str">
            <v>Gobierno Autónomo Municipal De General Juan José Pérez (Charazani)</v>
          </cell>
          <cell r="C351" t="str">
            <v>RCC</v>
          </cell>
        </row>
        <row r="352">
          <cell r="A352">
            <v>1270</v>
          </cell>
          <cell r="B352" t="str">
            <v>Gobierno Autónomo Municipal De Curva</v>
          </cell>
          <cell r="C352" t="str">
            <v>RCC</v>
          </cell>
        </row>
        <row r="353">
          <cell r="A353">
            <v>1271</v>
          </cell>
          <cell r="B353" t="str">
            <v>Gobierno Autónomo Municipal De San Pedro De Curahuara</v>
          </cell>
          <cell r="C353" t="str">
            <v>RCC</v>
          </cell>
        </row>
        <row r="354">
          <cell r="A354">
            <v>1272</v>
          </cell>
          <cell r="B354" t="str">
            <v>Gobierno Autónomo Municipal De Papel Pampa</v>
          </cell>
          <cell r="C354" t="str">
            <v>RCC</v>
          </cell>
        </row>
        <row r="355">
          <cell r="A355">
            <v>1273</v>
          </cell>
          <cell r="B355" t="str">
            <v>Gobierno Autónomo Municipal De Chacarilla</v>
          </cell>
          <cell r="C355" t="str">
            <v>RCC</v>
          </cell>
        </row>
        <row r="356">
          <cell r="A356">
            <v>1274</v>
          </cell>
          <cell r="B356" t="str">
            <v>Gobierno Autónomo Municipal De Santiago De Machaca</v>
          </cell>
          <cell r="C356" t="str">
            <v>RCC</v>
          </cell>
        </row>
        <row r="357">
          <cell r="A357">
            <v>1275</v>
          </cell>
          <cell r="B357" t="str">
            <v>Gobierno Autónomo Municipal De Catacora</v>
          </cell>
          <cell r="C357" t="str">
            <v>RCC</v>
          </cell>
        </row>
        <row r="358">
          <cell r="A358">
            <v>1276</v>
          </cell>
          <cell r="B358" t="str">
            <v>Gobierno Autónomo Municipal De Mapiri</v>
          </cell>
          <cell r="C358" t="str">
            <v>RCC</v>
          </cell>
        </row>
        <row r="359">
          <cell r="A359">
            <v>1277</v>
          </cell>
          <cell r="B359" t="str">
            <v>Gobierno Autónomo Municipal De Teoponte</v>
          </cell>
          <cell r="C359" t="str">
            <v>RCC</v>
          </cell>
        </row>
        <row r="360">
          <cell r="A360">
            <v>1278</v>
          </cell>
          <cell r="B360" t="str">
            <v>Gobierno Autónomo Municipal De San Andrés De Machaca</v>
          </cell>
          <cell r="C360" t="str">
            <v>RCC</v>
          </cell>
        </row>
        <row r="361">
          <cell r="A361">
            <v>1279</v>
          </cell>
          <cell r="B361" t="str">
            <v>Gobierno Autónomo Municipal De Jesús De Machaca</v>
          </cell>
          <cell r="C361" t="str">
            <v>RCC</v>
          </cell>
        </row>
        <row r="362">
          <cell r="A362">
            <v>1280</v>
          </cell>
          <cell r="B362" t="str">
            <v>Gobierno Autónomo Municipal De Taraco</v>
          </cell>
          <cell r="C362" t="str">
            <v>RCC</v>
          </cell>
        </row>
        <row r="363">
          <cell r="A363">
            <v>1281</v>
          </cell>
          <cell r="B363" t="str">
            <v>Gobierno Autónomo Municipal De Huarina</v>
          </cell>
          <cell r="C363" t="str">
            <v>RCC</v>
          </cell>
        </row>
        <row r="364">
          <cell r="A364">
            <v>1282</v>
          </cell>
          <cell r="B364" t="str">
            <v>Gobierno Autónomo Municipal De Santiago De Huata</v>
          </cell>
          <cell r="C364" t="str">
            <v>RCC</v>
          </cell>
        </row>
        <row r="365">
          <cell r="A365">
            <v>1283</v>
          </cell>
          <cell r="B365" t="str">
            <v>Gobierno Autónomo Municipal De Escoma</v>
          </cell>
          <cell r="C365" t="str">
            <v>RCC</v>
          </cell>
        </row>
        <row r="366">
          <cell r="A366">
            <v>1284</v>
          </cell>
          <cell r="B366" t="str">
            <v>Gobierno Autónomo Municipal De Humanata</v>
          </cell>
          <cell r="C366" t="str">
            <v>RCC</v>
          </cell>
        </row>
        <row r="367">
          <cell r="A367">
            <v>1285</v>
          </cell>
          <cell r="B367" t="str">
            <v>Gobierno Autónomo Municipal De Alto Beni</v>
          </cell>
          <cell r="C367" t="str">
            <v>RCC</v>
          </cell>
        </row>
        <row r="368">
          <cell r="A368">
            <v>1286</v>
          </cell>
          <cell r="B368" t="str">
            <v>Gobierno Autónomo Municipal De Huatajata</v>
          </cell>
          <cell r="C368" t="str">
            <v>RCC</v>
          </cell>
        </row>
        <row r="369">
          <cell r="A369">
            <v>1287</v>
          </cell>
          <cell r="B369" t="str">
            <v>Gobierno Autónomo Municipal De Chua Cocani</v>
          </cell>
          <cell r="C369" t="str">
            <v>RCC</v>
          </cell>
        </row>
        <row r="370">
          <cell r="A370">
            <v>1301</v>
          </cell>
          <cell r="B370" t="str">
            <v>Gobierno Autónomo Municipal De Cochabamba</v>
          </cell>
          <cell r="C370" t="str">
            <v>RCC</v>
          </cell>
        </row>
        <row r="371">
          <cell r="A371">
            <v>1302</v>
          </cell>
          <cell r="B371" t="str">
            <v>Gobierno Autónomo Municipal De Quillacollo</v>
          </cell>
          <cell r="C371" t="str">
            <v>RCC</v>
          </cell>
        </row>
        <row r="372">
          <cell r="A372">
            <v>1303</v>
          </cell>
          <cell r="B372" t="str">
            <v>Gobierno Autónomo Municipal De Sipe Sipe</v>
          </cell>
          <cell r="C372" t="str">
            <v>RCC</v>
          </cell>
        </row>
        <row r="373">
          <cell r="A373">
            <v>1304</v>
          </cell>
          <cell r="B373" t="str">
            <v>Gobierno Autónomo Municipal De Tiquipaya</v>
          </cell>
          <cell r="C373" t="str">
            <v>RCC</v>
          </cell>
        </row>
        <row r="374">
          <cell r="A374">
            <v>1305</v>
          </cell>
          <cell r="B374" t="str">
            <v>Gobierno Autónomo Municipal De Vinto</v>
          </cell>
          <cell r="C374" t="str">
            <v>RCC</v>
          </cell>
        </row>
        <row r="375">
          <cell r="A375">
            <v>1306</v>
          </cell>
          <cell r="B375" t="str">
            <v>Gobierno Autónomo Municipal De Colcapirhua</v>
          </cell>
          <cell r="C375" t="str">
            <v>RCC</v>
          </cell>
        </row>
        <row r="376">
          <cell r="A376">
            <v>1307</v>
          </cell>
          <cell r="B376" t="str">
            <v>Gobierno Autónomo Municipal De Aiquile</v>
          </cell>
          <cell r="C376" t="str">
            <v>RCC</v>
          </cell>
        </row>
        <row r="377">
          <cell r="A377">
            <v>1308</v>
          </cell>
          <cell r="B377" t="str">
            <v>Gobierno Autónomo Municipal De Pasorapa</v>
          </cell>
          <cell r="C377" t="str">
            <v>RCC</v>
          </cell>
        </row>
        <row r="378">
          <cell r="A378">
            <v>1309</v>
          </cell>
          <cell r="B378" t="str">
            <v>Gobierno Autónomo Municipal De Omereque</v>
          </cell>
          <cell r="C378" t="str">
            <v>RCC</v>
          </cell>
        </row>
        <row r="379">
          <cell r="A379">
            <v>1310</v>
          </cell>
          <cell r="B379" t="str">
            <v>Gobierno Autónomo Municipal De Independencia</v>
          </cell>
          <cell r="C379" t="str">
            <v>RCC</v>
          </cell>
        </row>
        <row r="380">
          <cell r="A380">
            <v>1311</v>
          </cell>
          <cell r="B380" t="str">
            <v>Gobierno Autónomo Municipal De Morochata</v>
          </cell>
          <cell r="C380" t="str">
            <v>RCC</v>
          </cell>
        </row>
        <row r="381">
          <cell r="A381">
            <v>1312</v>
          </cell>
          <cell r="B381" t="str">
            <v>Gobierno Autónomo Municipal De Sacaba</v>
          </cell>
          <cell r="C381" t="str">
            <v>RCC</v>
          </cell>
        </row>
        <row r="382">
          <cell r="A382">
            <v>1313</v>
          </cell>
          <cell r="B382" t="str">
            <v>Gobierno Autónomo Municipal De Colomi</v>
          </cell>
          <cell r="C382" t="str">
            <v>RCC</v>
          </cell>
        </row>
        <row r="383">
          <cell r="A383">
            <v>1314</v>
          </cell>
          <cell r="B383" t="str">
            <v>Gobierno Autónomo Municipal De Villa Tunari</v>
          </cell>
          <cell r="C383" t="str">
            <v>RCC</v>
          </cell>
        </row>
        <row r="384">
          <cell r="A384">
            <v>1315</v>
          </cell>
          <cell r="B384" t="str">
            <v>Gobierno Autónomo Municipal De Punata</v>
          </cell>
          <cell r="C384" t="str">
            <v>RCC</v>
          </cell>
        </row>
        <row r="385">
          <cell r="A385">
            <v>1316</v>
          </cell>
          <cell r="B385" t="str">
            <v>Gobierno Autónomo Municipal De Villa Rivero</v>
          </cell>
          <cell r="C385" t="str">
            <v>RCC</v>
          </cell>
        </row>
        <row r="386">
          <cell r="A386">
            <v>1317</v>
          </cell>
          <cell r="B386" t="str">
            <v>Gobierno Autónomo Municipal De San Benito (Villa José Quintín Mendoza)</v>
          </cell>
          <cell r="C386" t="str">
            <v>RCC</v>
          </cell>
        </row>
        <row r="387">
          <cell r="A387">
            <v>1318</v>
          </cell>
          <cell r="B387" t="str">
            <v>Gobierno Autónomo Municipal De Tacachi</v>
          </cell>
          <cell r="C387" t="str">
            <v>RCC</v>
          </cell>
        </row>
        <row r="388">
          <cell r="A388">
            <v>1319</v>
          </cell>
          <cell r="B388" t="str">
            <v>Gobierno Autónomo Municipal Villa Gualberto Villarroel</v>
          </cell>
          <cell r="C388" t="str">
            <v>RCC</v>
          </cell>
        </row>
        <row r="389">
          <cell r="A389">
            <v>1320</v>
          </cell>
          <cell r="B389" t="str">
            <v>Gobierno Autónomo Municipal De Tarata</v>
          </cell>
          <cell r="C389" t="str">
            <v>RCC</v>
          </cell>
        </row>
        <row r="390">
          <cell r="A390">
            <v>1321</v>
          </cell>
          <cell r="B390" t="str">
            <v>Gobierno Autónomo Municipal De Anzaldo</v>
          </cell>
          <cell r="C390" t="str">
            <v>RCC</v>
          </cell>
        </row>
        <row r="391">
          <cell r="A391">
            <v>1322</v>
          </cell>
          <cell r="B391" t="str">
            <v>Gobierno Autónomo Municipal De Arbieto</v>
          </cell>
          <cell r="C391" t="str">
            <v>RCC</v>
          </cell>
        </row>
        <row r="392">
          <cell r="A392">
            <v>1323</v>
          </cell>
          <cell r="B392" t="str">
            <v>Gobierno Autónomo Municipal De Sacabamba</v>
          </cell>
          <cell r="C392" t="str">
            <v>RCC</v>
          </cell>
        </row>
        <row r="393">
          <cell r="A393">
            <v>1324</v>
          </cell>
          <cell r="B393" t="str">
            <v>Gobierno Autónomo Municipal De Cliza</v>
          </cell>
          <cell r="C393" t="str">
            <v>RCC</v>
          </cell>
        </row>
        <row r="394">
          <cell r="A394">
            <v>1325</v>
          </cell>
          <cell r="B394" t="str">
            <v>Gobierno Autónomo Municipal De Toco</v>
          </cell>
          <cell r="C394" t="str">
            <v>RCC</v>
          </cell>
        </row>
        <row r="395">
          <cell r="A395">
            <v>1326</v>
          </cell>
          <cell r="B395" t="str">
            <v>Gobierno Autónomo Municipal De Tolata</v>
          </cell>
          <cell r="C395" t="str">
            <v>RCC</v>
          </cell>
        </row>
        <row r="396">
          <cell r="A396">
            <v>1327</v>
          </cell>
          <cell r="B396" t="str">
            <v>Gobierno Autónomo Municipal De Capinota</v>
          </cell>
          <cell r="C396" t="str">
            <v>RCC</v>
          </cell>
        </row>
        <row r="397">
          <cell r="A397">
            <v>1328</v>
          </cell>
          <cell r="B397" t="str">
            <v>Gobierno Autónomo Municipal De Santivañez</v>
          </cell>
          <cell r="C397" t="str">
            <v>RCC</v>
          </cell>
        </row>
        <row r="398">
          <cell r="A398">
            <v>1329</v>
          </cell>
          <cell r="B398" t="str">
            <v>Gobierno Autónomo Municipal De Sicaya</v>
          </cell>
          <cell r="C398" t="str">
            <v>RCC</v>
          </cell>
        </row>
        <row r="399">
          <cell r="A399">
            <v>1330</v>
          </cell>
          <cell r="B399" t="str">
            <v>Gobierno Autónomo Municipal De Tapacari</v>
          </cell>
          <cell r="C399" t="str">
            <v>RCC</v>
          </cell>
        </row>
        <row r="400">
          <cell r="A400">
            <v>1331</v>
          </cell>
          <cell r="B400" t="str">
            <v>Gobierno Autónomo Municipal De Totora</v>
          </cell>
          <cell r="C400" t="str">
            <v>RCC</v>
          </cell>
        </row>
        <row r="401">
          <cell r="A401">
            <v>1332</v>
          </cell>
          <cell r="B401" t="str">
            <v>Gobierno Autónomo Municipal De Pojo</v>
          </cell>
          <cell r="C401" t="str">
            <v>RCC</v>
          </cell>
        </row>
        <row r="402">
          <cell r="A402">
            <v>1333</v>
          </cell>
          <cell r="B402" t="str">
            <v>Gobierno Autónomo Municipal De Pocona</v>
          </cell>
          <cell r="C402" t="str">
            <v>RCC</v>
          </cell>
        </row>
        <row r="403">
          <cell r="A403">
            <v>1334</v>
          </cell>
          <cell r="B403" t="str">
            <v>Gobierno Autónomo Municipal De Chimoré</v>
          </cell>
          <cell r="C403" t="str">
            <v>RCC</v>
          </cell>
        </row>
        <row r="404">
          <cell r="A404">
            <v>1335</v>
          </cell>
          <cell r="B404" t="str">
            <v>Gobierno Autónomo Municipal De Puerto Villarroel</v>
          </cell>
          <cell r="C404" t="str">
            <v>RCC</v>
          </cell>
        </row>
        <row r="405">
          <cell r="A405">
            <v>1336</v>
          </cell>
          <cell r="B405" t="str">
            <v>Gobierno Autónomo Municipal De Arani</v>
          </cell>
          <cell r="C405" t="str">
            <v>RCC</v>
          </cell>
        </row>
        <row r="406">
          <cell r="A406">
            <v>1337</v>
          </cell>
          <cell r="B406" t="str">
            <v>Gobierno Autónomo Municipal De Vacas</v>
          </cell>
          <cell r="C406" t="str">
            <v>RCC</v>
          </cell>
        </row>
        <row r="407">
          <cell r="A407">
            <v>1338</v>
          </cell>
          <cell r="B407" t="str">
            <v>Gobierno Autónomo Municipal De Arque</v>
          </cell>
          <cell r="C407" t="str">
            <v>RCC</v>
          </cell>
        </row>
        <row r="408">
          <cell r="A408">
            <v>1339</v>
          </cell>
          <cell r="B408" t="str">
            <v>Gobierno Autónomo Municipal De Tacopaya</v>
          </cell>
          <cell r="C408" t="str">
            <v>RCC</v>
          </cell>
        </row>
        <row r="409">
          <cell r="A409">
            <v>1340</v>
          </cell>
          <cell r="B409" t="str">
            <v>Gobierno Autónomo Municipal De Bolivar</v>
          </cell>
          <cell r="C409" t="str">
            <v>RCC</v>
          </cell>
        </row>
        <row r="410">
          <cell r="A410">
            <v>1341</v>
          </cell>
          <cell r="B410" t="str">
            <v>Gobierno Autónomo Municipal De Tiraque</v>
          </cell>
          <cell r="C410" t="str">
            <v>RCC</v>
          </cell>
        </row>
        <row r="411">
          <cell r="A411">
            <v>1342</v>
          </cell>
          <cell r="B411" t="str">
            <v>Gobierno Autónomo Municipal De Mizque</v>
          </cell>
          <cell r="C411" t="str">
            <v>RCC</v>
          </cell>
        </row>
        <row r="412">
          <cell r="A412">
            <v>1343</v>
          </cell>
          <cell r="B412" t="str">
            <v>Gobierno Autónomo Municipal De Vila Vila</v>
          </cell>
          <cell r="C412" t="str">
            <v>RCC</v>
          </cell>
        </row>
        <row r="413">
          <cell r="A413">
            <v>1344</v>
          </cell>
          <cell r="B413" t="str">
            <v>Gobierno Autónomo Municipal De Alalay</v>
          </cell>
          <cell r="C413" t="str">
            <v>RCC</v>
          </cell>
        </row>
        <row r="414">
          <cell r="A414">
            <v>1345</v>
          </cell>
          <cell r="B414" t="str">
            <v>Gobierno Autónomo Municipal De Entre Rios</v>
          </cell>
          <cell r="C414" t="str">
            <v>RCC</v>
          </cell>
        </row>
        <row r="415">
          <cell r="A415">
            <v>1346</v>
          </cell>
          <cell r="B415" t="str">
            <v>Gobierno Autónomo Municipal De Cocapata</v>
          </cell>
          <cell r="C415" t="str">
            <v>RCC</v>
          </cell>
        </row>
        <row r="416">
          <cell r="A416">
            <v>1347</v>
          </cell>
          <cell r="B416" t="str">
            <v>Gobierno Autónomo Municipal De Shinahota</v>
          </cell>
          <cell r="C416" t="str">
            <v>RCC</v>
          </cell>
        </row>
        <row r="417">
          <cell r="A417">
            <v>1401</v>
          </cell>
          <cell r="B417" t="str">
            <v>Gobierno Autónomo Municipal De Oruro</v>
          </cell>
          <cell r="C417" t="str">
            <v>RCC</v>
          </cell>
        </row>
        <row r="418">
          <cell r="A418">
            <v>1402</v>
          </cell>
          <cell r="B418" t="str">
            <v>Gobierno Autónomo Municipal De Caracollo</v>
          </cell>
          <cell r="C418" t="str">
            <v>RCC</v>
          </cell>
        </row>
        <row r="419">
          <cell r="A419">
            <v>1403</v>
          </cell>
          <cell r="B419" t="str">
            <v>Gobierno Autónomo Municipal De El Choro</v>
          </cell>
          <cell r="C419" t="str">
            <v>RCC</v>
          </cell>
        </row>
        <row r="420">
          <cell r="A420">
            <v>1404</v>
          </cell>
          <cell r="B420" t="str">
            <v>Gobierno Autónomo Municipal De Challapata</v>
          </cell>
          <cell r="C420" t="str">
            <v>RCC</v>
          </cell>
        </row>
        <row r="421">
          <cell r="A421">
            <v>1405</v>
          </cell>
          <cell r="B421" t="str">
            <v>Gobierno Autónomo Municipal De Santuario De Quillacas</v>
          </cell>
          <cell r="C421" t="str">
            <v>RCC</v>
          </cell>
        </row>
        <row r="422">
          <cell r="A422">
            <v>1406</v>
          </cell>
          <cell r="B422" t="str">
            <v>Gobierno Autónomo Municipal De Huanuni</v>
          </cell>
          <cell r="C422" t="str">
            <v>RCC</v>
          </cell>
        </row>
        <row r="423">
          <cell r="A423">
            <v>1407</v>
          </cell>
          <cell r="B423" t="str">
            <v>Gobierno Autónomo Municipal De Machacamarca</v>
          </cell>
          <cell r="C423" t="str">
            <v>RCC</v>
          </cell>
        </row>
        <row r="424">
          <cell r="A424">
            <v>1408</v>
          </cell>
          <cell r="B424" t="str">
            <v>Gobierno Autónomo Municipal De Poopó (Villa Poopó)</v>
          </cell>
          <cell r="C424" t="str">
            <v>RCC</v>
          </cell>
        </row>
        <row r="425">
          <cell r="A425">
            <v>1409</v>
          </cell>
          <cell r="B425" t="str">
            <v>Gobierno Autónomo Municipal De Pazña</v>
          </cell>
          <cell r="C425" t="str">
            <v>RCC</v>
          </cell>
        </row>
        <row r="426">
          <cell r="A426">
            <v>1410</v>
          </cell>
          <cell r="B426" t="str">
            <v>Gobierno Autónomo Municipal De Antequera</v>
          </cell>
          <cell r="C426" t="str">
            <v>RCC</v>
          </cell>
        </row>
        <row r="427">
          <cell r="A427">
            <v>1411</v>
          </cell>
          <cell r="B427" t="str">
            <v>Gobierno Autónomo Municipal De Eucaliptus</v>
          </cell>
          <cell r="C427" t="str">
            <v>RCC</v>
          </cell>
        </row>
        <row r="428">
          <cell r="A428">
            <v>1412</v>
          </cell>
          <cell r="B428" t="str">
            <v>Gobierno Autónomo Municipal De Santiago De Huari</v>
          </cell>
          <cell r="C428" t="str">
            <v>RCC</v>
          </cell>
        </row>
        <row r="429">
          <cell r="A429">
            <v>1413</v>
          </cell>
          <cell r="B429" t="str">
            <v>Gobierno Autónomo Municipal De Totora</v>
          </cell>
          <cell r="C429" t="str">
            <v>RCC</v>
          </cell>
        </row>
        <row r="430">
          <cell r="A430">
            <v>1414</v>
          </cell>
          <cell r="B430" t="str">
            <v>Gobierno Autónomo Municipal De Corque</v>
          </cell>
          <cell r="C430" t="str">
            <v>RCC</v>
          </cell>
        </row>
        <row r="431">
          <cell r="A431">
            <v>1415</v>
          </cell>
          <cell r="B431" t="str">
            <v>Gobierno Autónomo Municipal De Choquecota</v>
          </cell>
          <cell r="C431" t="str">
            <v>RCC</v>
          </cell>
        </row>
        <row r="432">
          <cell r="A432">
            <v>1416</v>
          </cell>
          <cell r="B432" t="str">
            <v>Gobierno Autónomo Municipal De Curahuara De Carangas</v>
          </cell>
          <cell r="C432" t="str">
            <v>RCC</v>
          </cell>
        </row>
        <row r="433">
          <cell r="A433">
            <v>1417</v>
          </cell>
          <cell r="B433" t="str">
            <v>Gobierno Autónomo Municipal De Turco</v>
          </cell>
          <cell r="C433" t="str">
            <v>RCC</v>
          </cell>
        </row>
        <row r="434">
          <cell r="A434">
            <v>1418</v>
          </cell>
          <cell r="B434" t="str">
            <v>Gobierno Autónomo Municipal De Huachacalla</v>
          </cell>
          <cell r="C434" t="str">
            <v>RCC</v>
          </cell>
        </row>
        <row r="435">
          <cell r="A435">
            <v>1419</v>
          </cell>
          <cell r="B435" t="str">
            <v>Gobierno Autónomo Municipal De Escara</v>
          </cell>
          <cell r="C435" t="str">
            <v>RCC</v>
          </cell>
        </row>
        <row r="436">
          <cell r="A436">
            <v>1420</v>
          </cell>
          <cell r="B436" t="str">
            <v>Gobierno Autónomo Municipal De Cruz De Machacamarca</v>
          </cell>
          <cell r="C436" t="str">
            <v>RCC</v>
          </cell>
        </row>
        <row r="437">
          <cell r="A437">
            <v>1421</v>
          </cell>
          <cell r="B437" t="str">
            <v>Gobierno Autónomo Municipal De Yunguyo De Litoral</v>
          </cell>
          <cell r="C437" t="str">
            <v>RCC</v>
          </cell>
        </row>
        <row r="438">
          <cell r="A438">
            <v>1422</v>
          </cell>
          <cell r="B438" t="str">
            <v>Gobierno Autónomo Municipal De Esmeralda</v>
          </cell>
          <cell r="C438" t="str">
            <v>RCC</v>
          </cell>
        </row>
        <row r="439">
          <cell r="A439">
            <v>1423</v>
          </cell>
          <cell r="B439" t="str">
            <v>Gobierno Autónomo Municipal De Toledo</v>
          </cell>
          <cell r="C439" t="str">
            <v>RCC</v>
          </cell>
        </row>
        <row r="440">
          <cell r="A440">
            <v>1424</v>
          </cell>
          <cell r="B440" t="str">
            <v>Gobierno Autónomo Municipal De Andamarca (Santiago De Andamarca)</v>
          </cell>
          <cell r="C440" t="str">
            <v>RCC</v>
          </cell>
        </row>
        <row r="441">
          <cell r="A441">
            <v>1425</v>
          </cell>
          <cell r="B441" t="str">
            <v>Gobierno Autónomo Municipal De Belén De Andamarca</v>
          </cell>
          <cell r="C441" t="str">
            <v>RCC</v>
          </cell>
        </row>
        <row r="442">
          <cell r="A442">
            <v>1426</v>
          </cell>
          <cell r="B442" t="str">
            <v>Gobierno Autónomo Municipal De Salinas De G. Mendoza</v>
          </cell>
          <cell r="C442" t="str">
            <v>RCC</v>
          </cell>
        </row>
        <row r="443">
          <cell r="A443">
            <v>1427</v>
          </cell>
          <cell r="B443" t="str">
            <v>Gobierno Autónomo Municipal De Pampa Aullagas</v>
          </cell>
          <cell r="C443" t="str">
            <v>RCC</v>
          </cell>
        </row>
        <row r="444">
          <cell r="A444">
            <v>1428</v>
          </cell>
          <cell r="B444" t="str">
            <v>Gobierno Autónomo Municipal De La Rivera</v>
          </cell>
          <cell r="C444" t="str">
            <v>RCC</v>
          </cell>
        </row>
        <row r="445">
          <cell r="A445">
            <v>1429</v>
          </cell>
          <cell r="B445" t="str">
            <v>Gobierno Autónomo Municipal De Todos Santos</v>
          </cell>
          <cell r="C445" t="str">
            <v>RCC</v>
          </cell>
        </row>
        <row r="446">
          <cell r="A446">
            <v>1430</v>
          </cell>
          <cell r="B446" t="str">
            <v>Gobierno Autónomo Municipal De Carangas</v>
          </cell>
          <cell r="C446" t="str">
            <v>RCC</v>
          </cell>
        </row>
        <row r="447">
          <cell r="A447">
            <v>1431</v>
          </cell>
          <cell r="B447" t="str">
            <v>Gobierno Autónomo Municipal De Sabaya</v>
          </cell>
          <cell r="C447" t="str">
            <v>RCC</v>
          </cell>
        </row>
        <row r="448">
          <cell r="A448">
            <v>1432</v>
          </cell>
          <cell r="B448" t="str">
            <v>Gobierno Autónomo Municipal De Coipasa</v>
          </cell>
          <cell r="C448" t="str">
            <v>RCC</v>
          </cell>
        </row>
        <row r="449">
          <cell r="A449">
            <v>1433</v>
          </cell>
          <cell r="B449" t="str">
            <v>Gobierno Autónomo Municipal De Chipaya</v>
          </cell>
          <cell r="C449" t="str">
            <v>RCC</v>
          </cell>
        </row>
        <row r="450">
          <cell r="A450">
            <v>1434</v>
          </cell>
          <cell r="B450" t="str">
            <v>Gobierno Autónomo Municipal De Huayllamarca (Santiago De Huayllamarca)</v>
          </cell>
          <cell r="C450" t="str">
            <v>RCC</v>
          </cell>
        </row>
        <row r="451">
          <cell r="A451">
            <v>1435</v>
          </cell>
          <cell r="B451" t="str">
            <v>Gobierno Autónomo Municipal De Soracachi</v>
          </cell>
          <cell r="C451" t="str">
            <v>RCC</v>
          </cell>
        </row>
        <row r="452">
          <cell r="A452">
            <v>1501</v>
          </cell>
          <cell r="B452" t="str">
            <v>Gobierno Autónomo Municipal De Potosí</v>
          </cell>
          <cell r="C452" t="str">
            <v>RCC</v>
          </cell>
        </row>
        <row r="453">
          <cell r="A453">
            <v>1502</v>
          </cell>
          <cell r="B453" t="str">
            <v>Gobierno Autónomo Municipal De Tinguipaya</v>
          </cell>
          <cell r="C453" t="str">
            <v>RCC</v>
          </cell>
        </row>
        <row r="454">
          <cell r="A454">
            <v>1503</v>
          </cell>
          <cell r="B454" t="str">
            <v>Gobierno Autónomo Municipal De Yocalla</v>
          </cell>
          <cell r="C454" t="str">
            <v>RCC</v>
          </cell>
        </row>
        <row r="455">
          <cell r="A455">
            <v>1504</v>
          </cell>
          <cell r="B455" t="str">
            <v>Gobierno Autónomo Municipal De Urmiri</v>
          </cell>
          <cell r="C455" t="str">
            <v>RCC</v>
          </cell>
        </row>
        <row r="456">
          <cell r="A456">
            <v>1505</v>
          </cell>
          <cell r="B456" t="str">
            <v>Gobierno Autónomo Municipal De Uncía</v>
          </cell>
          <cell r="C456" t="str">
            <v>RCC</v>
          </cell>
        </row>
        <row r="457">
          <cell r="A457">
            <v>1506</v>
          </cell>
          <cell r="B457" t="str">
            <v>Gobierno Autónomo Municipal De Chayanta</v>
          </cell>
          <cell r="C457" t="str">
            <v>RCC</v>
          </cell>
        </row>
        <row r="458">
          <cell r="A458">
            <v>1507</v>
          </cell>
          <cell r="B458" t="str">
            <v>Gobierno Autónomo Municipal De Llallagua</v>
          </cell>
          <cell r="C458" t="str">
            <v>RCC</v>
          </cell>
        </row>
        <row r="459">
          <cell r="A459">
            <v>1508</v>
          </cell>
          <cell r="B459" t="str">
            <v>Gobierno Autónomo Municipal De Betanzos</v>
          </cell>
          <cell r="C459" t="str">
            <v>RCC</v>
          </cell>
        </row>
        <row r="460">
          <cell r="A460">
            <v>1509</v>
          </cell>
          <cell r="B460" t="str">
            <v>Gobierno Autónomo Municipal De Chaqui</v>
          </cell>
          <cell r="C460" t="str">
            <v>RCC</v>
          </cell>
        </row>
        <row r="461">
          <cell r="A461">
            <v>1510</v>
          </cell>
          <cell r="B461" t="str">
            <v>Gobierno Autónomo Municipal De Tacobamba</v>
          </cell>
          <cell r="C461" t="str">
            <v>RCC</v>
          </cell>
        </row>
        <row r="462">
          <cell r="A462">
            <v>1511</v>
          </cell>
          <cell r="B462" t="str">
            <v>Gobierno Autónomo Municipal De Colquechaca</v>
          </cell>
          <cell r="C462" t="str">
            <v>RCC</v>
          </cell>
        </row>
        <row r="463">
          <cell r="A463">
            <v>1512</v>
          </cell>
          <cell r="B463" t="str">
            <v>Gobierno Autónomo Municipal De Ravelo</v>
          </cell>
          <cell r="C463" t="str">
            <v>RCC</v>
          </cell>
        </row>
        <row r="464">
          <cell r="A464">
            <v>1513</v>
          </cell>
          <cell r="B464" t="str">
            <v>Gobierno Autónomo Municipal De Pocoata</v>
          </cell>
          <cell r="C464" t="str">
            <v>RCC</v>
          </cell>
        </row>
        <row r="465">
          <cell r="A465">
            <v>1514</v>
          </cell>
          <cell r="B465" t="str">
            <v>Gobierno Autónomo Municipal De Ocurí</v>
          </cell>
          <cell r="C465" t="str">
            <v>RCC</v>
          </cell>
        </row>
        <row r="466">
          <cell r="A466">
            <v>1515</v>
          </cell>
          <cell r="B466" t="str">
            <v>Gobierno Autónomo Municipal De San Pedro De Buena Vista</v>
          </cell>
          <cell r="C466" t="str">
            <v>RCC</v>
          </cell>
        </row>
        <row r="467">
          <cell r="A467">
            <v>1516</v>
          </cell>
          <cell r="B467" t="str">
            <v>Gobierno Autónomo Municipal De Toro Toro</v>
          </cell>
          <cell r="C467" t="str">
            <v>RCC</v>
          </cell>
        </row>
        <row r="468">
          <cell r="A468">
            <v>1517</v>
          </cell>
          <cell r="B468" t="str">
            <v>Gobierno Autónomo Municipal De Cotagaita</v>
          </cell>
          <cell r="C468" t="str">
            <v>RCC</v>
          </cell>
        </row>
        <row r="469">
          <cell r="A469">
            <v>1518</v>
          </cell>
          <cell r="B469" t="str">
            <v>Gobierno Autónomo Municipal De Vitichi</v>
          </cell>
          <cell r="C469" t="str">
            <v>RCC</v>
          </cell>
        </row>
        <row r="470">
          <cell r="A470">
            <v>1519</v>
          </cell>
          <cell r="B470" t="str">
            <v>Gobierno Autónomo Municipal De Tupiza</v>
          </cell>
          <cell r="C470" t="str">
            <v>RCC</v>
          </cell>
        </row>
        <row r="471">
          <cell r="A471">
            <v>1520</v>
          </cell>
          <cell r="B471" t="str">
            <v>Gobierno Autónomo Municipal De Atocha</v>
          </cell>
          <cell r="C471" t="str">
            <v>RCC</v>
          </cell>
        </row>
        <row r="472">
          <cell r="A472">
            <v>1521</v>
          </cell>
          <cell r="B472" t="str">
            <v>Gobierno Autónomo Municipal De Colcha"K" (Villa Martín)</v>
          </cell>
          <cell r="C472" t="str">
            <v>RCC</v>
          </cell>
        </row>
        <row r="473">
          <cell r="A473">
            <v>1522</v>
          </cell>
          <cell r="B473" t="str">
            <v>Gobierno Autónomo Municipal De San Pedro De Quemes</v>
          </cell>
          <cell r="C473" t="str">
            <v>RCC</v>
          </cell>
        </row>
        <row r="474">
          <cell r="A474">
            <v>1523</v>
          </cell>
          <cell r="B474" t="str">
            <v>Gobierno Autónomo Municipal De San Pablo De Lípez</v>
          </cell>
          <cell r="C474" t="str">
            <v>RCC</v>
          </cell>
        </row>
        <row r="475">
          <cell r="A475">
            <v>1524</v>
          </cell>
          <cell r="B475" t="str">
            <v>Gobierno Autónomo Municipal De Mojinete</v>
          </cell>
          <cell r="C475" t="str">
            <v>RCC</v>
          </cell>
        </row>
        <row r="476">
          <cell r="A476">
            <v>1525</v>
          </cell>
          <cell r="B476" t="str">
            <v>Gobierno Autónomo Municipal De San Antonio De Esmoruco</v>
          </cell>
          <cell r="C476" t="str">
            <v>RCC</v>
          </cell>
        </row>
        <row r="477">
          <cell r="A477">
            <v>1526</v>
          </cell>
          <cell r="B477" t="str">
            <v>Gobierno Autónomo Municipal De Sacaca (Villa De Sacaca)</v>
          </cell>
          <cell r="C477" t="str">
            <v>RCC</v>
          </cell>
        </row>
        <row r="478">
          <cell r="A478">
            <v>1527</v>
          </cell>
          <cell r="B478" t="str">
            <v>Gobierno Autónomo Municipal De Caripuyo</v>
          </cell>
          <cell r="C478" t="str">
            <v>RCC</v>
          </cell>
        </row>
        <row r="479">
          <cell r="A479">
            <v>1528</v>
          </cell>
          <cell r="B479" t="str">
            <v>Gobierno Autónomo Municipal De Puna (Villa Talavera)</v>
          </cell>
          <cell r="C479" t="str">
            <v>RCC</v>
          </cell>
        </row>
        <row r="480">
          <cell r="A480">
            <v>1529</v>
          </cell>
          <cell r="B480" t="str">
            <v>Gobierno Autónomo Municipal De Caiza "D"</v>
          </cell>
          <cell r="C480" t="str">
            <v>RCC</v>
          </cell>
        </row>
        <row r="481">
          <cell r="A481">
            <v>1530</v>
          </cell>
          <cell r="B481" t="str">
            <v>Gobierno Autónomo Municipal De Uyuni</v>
          </cell>
          <cell r="C481" t="str">
            <v>RCC</v>
          </cell>
        </row>
        <row r="482">
          <cell r="A482">
            <v>1531</v>
          </cell>
          <cell r="B482" t="str">
            <v>Gobierno Autónomo Municipal De Tomave</v>
          </cell>
          <cell r="C482" t="str">
            <v>RCC</v>
          </cell>
        </row>
        <row r="483">
          <cell r="A483">
            <v>1532</v>
          </cell>
          <cell r="B483" t="str">
            <v>Gobierno Autónomo Municipal De Porco</v>
          </cell>
          <cell r="C483" t="str">
            <v>RCC</v>
          </cell>
        </row>
        <row r="484">
          <cell r="A484">
            <v>1533</v>
          </cell>
          <cell r="B484" t="str">
            <v>Gobierno Autónomo Municipal De Arampampa</v>
          </cell>
          <cell r="C484" t="str">
            <v>RCC</v>
          </cell>
        </row>
        <row r="485">
          <cell r="A485">
            <v>1534</v>
          </cell>
          <cell r="B485" t="str">
            <v>Gobierno Autónomo Municipal De Acasio</v>
          </cell>
          <cell r="C485" t="str">
            <v>RCC</v>
          </cell>
        </row>
        <row r="486">
          <cell r="A486">
            <v>1535</v>
          </cell>
          <cell r="B486" t="str">
            <v>Gobierno Autónomo Municipal De Llica</v>
          </cell>
          <cell r="C486" t="str">
            <v>RCC</v>
          </cell>
        </row>
        <row r="487">
          <cell r="A487">
            <v>1536</v>
          </cell>
          <cell r="B487" t="str">
            <v>Gobierno Autónomo Municipal De Tahua</v>
          </cell>
          <cell r="C487" t="str">
            <v>RCC</v>
          </cell>
        </row>
        <row r="488">
          <cell r="A488">
            <v>1537</v>
          </cell>
          <cell r="B488" t="str">
            <v>Gobierno Autónomo Municipal De Villazón</v>
          </cell>
          <cell r="C488" t="str">
            <v>RCC</v>
          </cell>
        </row>
        <row r="489">
          <cell r="A489">
            <v>1538</v>
          </cell>
          <cell r="B489" t="str">
            <v>Gobierno Autónomo Municipal De San Agustín</v>
          </cell>
          <cell r="C489" t="str">
            <v>RCC</v>
          </cell>
        </row>
        <row r="490">
          <cell r="A490">
            <v>1539</v>
          </cell>
          <cell r="B490" t="str">
            <v>Gobierno Autónomo Municipal De Ckochas</v>
          </cell>
          <cell r="C490" t="str">
            <v>RCC</v>
          </cell>
        </row>
        <row r="491">
          <cell r="A491">
            <v>1540</v>
          </cell>
          <cell r="B491" t="str">
            <v>Gobierno Autónomo Municipal De Chuquiuta "Ayllu Jucumani"</v>
          </cell>
          <cell r="C491" t="str">
            <v>RCC</v>
          </cell>
        </row>
        <row r="492">
          <cell r="A492">
            <v>1601</v>
          </cell>
          <cell r="B492" t="str">
            <v>Gobierno Autónomo Municipal De Tarija</v>
          </cell>
          <cell r="C492" t="str">
            <v>RCC</v>
          </cell>
        </row>
        <row r="493">
          <cell r="A493">
            <v>1602</v>
          </cell>
          <cell r="B493" t="str">
            <v>Gobierno Autónomo Municipal De Padcaya</v>
          </cell>
          <cell r="C493" t="str">
            <v>RCC</v>
          </cell>
        </row>
        <row r="494">
          <cell r="A494">
            <v>1603</v>
          </cell>
          <cell r="B494" t="str">
            <v>Gobierno Autónomo Municipal De Bermejo</v>
          </cell>
          <cell r="C494" t="str">
            <v>RCC</v>
          </cell>
        </row>
        <row r="495">
          <cell r="A495">
            <v>1604</v>
          </cell>
          <cell r="B495" t="str">
            <v>Gobierno Autónomo Municipal De Yacuiba</v>
          </cell>
          <cell r="C495" t="str">
            <v>RCC</v>
          </cell>
        </row>
        <row r="496">
          <cell r="A496">
            <v>1605</v>
          </cell>
          <cell r="B496" t="str">
            <v>Gobierno Autónomo Municipal De Caraparí</v>
          </cell>
          <cell r="C496" t="str">
            <v>RCC</v>
          </cell>
        </row>
        <row r="497">
          <cell r="A497">
            <v>1606</v>
          </cell>
          <cell r="B497" t="str">
            <v>Gobierno Autónomo Municipal De Villamontes</v>
          </cell>
          <cell r="C497" t="str">
            <v>RCC</v>
          </cell>
        </row>
        <row r="498">
          <cell r="A498">
            <v>1607</v>
          </cell>
          <cell r="B498" t="str">
            <v>Gobierno Autónomo Municipal De Uriondo (Concepción)</v>
          </cell>
          <cell r="C498" t="str">
            <v>RCC</v>
          </cell>
        </row>
        <row r="499">
          <cell r="A499">
            <v>1608</v>
          </cell>
          <cell r="B499" t="str">
            <v>Gobierno Autónomo Municipal De Yunchara</v>
          </cell>
          <cell r="C499" t="str">
            <v>RCC</v>
          </cell>
        </row>
        <row r="500">
          <cell r="A500">
            <v>1609</v>
          </cell>
          <cell r="B500" t="str">
            <v>Gobierno Autónomo Municipal De San Lorenzo</v>
          </cell>
          <cell r="C500" t="str">
            <v>RCC</v>
          </cell>
        </row>
        <row r="501">
          <cell r="A501">
            <v>1610</v>
          </cell>
          <cell r="B501" t="str">
            <v>Gobierno Autónomo Municipal De El Puente</v>
          </cell>
          <cell r="C501" t="str">
            <v>RCC</v>
          </cell>
        </row>
        <row r="502">
          <cell r="A502">
            <v>1611</v>
          </cell>
          <cell r="B502" t="str">
            <v>Gobierno Autónomo Municipal De Entre Ríos</v>
          </cell>
          <cell r="C502" t="str">
            <v>RCC</v>
          </cell>
        </row>
        <row r="503">
          <cell r="A503">
            <v>1701</v>
          </cell>
          <cell r="B503" t="str">
            <v>Gobierno Autónomo Municipal De Santa Cruz De La Sierra</v>
          </cell>
          <cell r="C503" t="str">
            <v>RCC</v>
          </cell>
        </row>
        <row r="504">
          <cell r="A504">
            <v>1702</v>
          </cell>
          <cell r="B504" t="str">
            <v>Gobierno Autónomo Municipal De Cotoca</v>
          </cell>
          <cell r="C504" t="str">
            <v>RCC</v>
          </cell>
        </row>
        <row r="505">
          <cell r="A505">
            <v>1703</v>
          </cell>
          <cell r="B505" t="str">
            <v>Gobierno Autónomo Municipal De Porongo (Ayacucho)</v>
          </cell>
          <cell r="C505" t="str">
            <v>RCC</v>
          </cell>
        </row>
        <row r="506">
          <cell r="A506">
            <v>1704</v>
          </cell>
          <cell r="B506" t="str">
            <v>Gobierno Autónomo Municipal De La Guardia</v>
          </cell>
          <cell r="C506" t="str">
            <v>RCC</v>
          </cell>
        </row>
        <row r="507">
          <cell r="A507">
            <v>1705</v>
          </cell>
          <cell r="B507" t="str">
            <v>Gobierno Autónomo Municipal De El Torno</v>
          </cell>
          <cell r="C507" t="str">
            <v>RCC</v>
          </cell>
        </row>
        <row r="508">
          <cell r="A508">
            <v>1706</v>
          </cell>
          <cell r="B508" t="str">
            <v>Gobierno Autónomo Municipal De Warnes</v>
          </cell>
          <cell r="C508" t="str">
            <v>RCC</v>
          </cell>
        </row>
        <row r="509">
          <cell r="A509">
            <v>1707</v>
          </cell>
          <cell r="B509" t="str">
            <v>Gobierno Autónomo Municipal De San Ignacio (San Ignacio De Velasco)</v>
          </cell>
          <cell r="C509" t="str">
            <v>RCC</v>
          </cell>
        </row>
        <row r="510">
          <cell r="A510">
            <v>1708</v>
          </cell>
          <cell r="B510" t="str">
            <v>Gobierno Autónomo Municipal De San Miguel (San Miguel De Velasco)</v>
          </cell>
          <cell r="C510" t="str">
            <v>RCC</v>
          </cell>
        </row>
        <row r="511">
          <cell r="A511">
            <v>1709</v>
          </cell>
          <cell r="B511" t="str">
            <v>Gobierno Autónomo Municipal De San Rafael</v>
          </cell>
          <cell r="C511" t="str">
            <v>RCC</v>
          </cell>
        </row>
        <row r="512">
          <cell r="A512">
            <v>1710</v>
          </cell>
          <cell r="B512" t="str">
            <v>Gobierno Autónomo Municipal De Buena Vista</v>
          </cell>
          <cell r="C512" t="str">
            <v>RCC</v>
          </cell>
        </row>
        <row r="513">
          <cell r="A513">
            <v>1711</v>
          </cell>
          <cell r="B513" t="str">
            <v>Gobierno Autónomo Municipal De San Carlos</v>
          </cell>
          <cell r="C513" t="str">
            <v>RCC</v>
          </cell>
        </row>
        <row r="514">
          <cell r="A514">
            <v>1712</v>
          </cell>
          <cell r="B514" t="str">
            <v>Gobierno Autónomo Municipal De Yapacaní</v>
          </cell>
          <cell r="C514" t="str">
            <v>RCC</v>
          </cell>
        </row>
        <row r="515">
          <cell r="A515">
            <v>1713</v>
          </cell>
          <cell r="B515" t="str">
            <v>Gobierno Autónomo Municipal De San José</v>
          </cell>
          <cell r="C515" t="str">
            <v>RCC</v>
          </cell>
        </row>
        <row r="516">
          <cell r="A516">
            <v>1714</v>
          </cell>
          <cell r="B516" t="str">
            <v>Gobierno Autónomo Municipal De Pailón</v>
          </cell>
          <cell r="C516" t="str">
            <v>RCC</v>
          </cell>
        </row>
        <row r="517">
          <cell r="A517">
            <v>1715</v>
          </cell>
          <cell r="B517" t="str">
            <v>Gobierno Autónomo Municipal De Roboré</v>
          </cell>
          <cell r="C517" t="str">
            <v>RCC</v>
          </cell>
        </row>
        <row r="518">
          <cell r="A518">
            <v>1716</v>
          </cell>
          <cell r="B518" t="str">
            <v>Gobierno Autónomo Municipal De Portachuelo</v>
          </cell>
          <cell r="C518" t="str">
            <v>RCC</v>
          </cell>
        </row>
        <row r="519">
          <cell r="A519">
            <v>1717</v>
          </cell>
          <cell r="B519" t="str">
            <v>Gobierno Autónomo Municipal De Santa Rosa Del Sara</v>
          </cell>
          <cell r="C519" t="str">
            <v>RCC</v>
          </cell>
        </row>
        <row r="520">
          <cell r="A520">
            <v>1718</v>
          </cell>
          <cell r="B520" t="str">
            <v>Gobierno Autónomo Municipal De Lagunillas</v>
          </cell>
          <cell r="C520" t="str">
            <v>RCC</v>
          </cell>
        </row>
        <row r="521">
          <cell r="A521">
            <v>1719</v>
          </cell>
          <cell r="B521" t="str">
            <v>Gobierno Autónomo Municipal De Charagua</v>
          </cell>
          <cell r="C521" t="str">
            <v>RCC</v>
          </cell>
        </row>
        <row r="522">
          <cell r="A522">
            <v>1720</v>
          </cell>
          <cell r="B522" t="str">
            <v>Gobierno Autónomo Municipal De Cabezas</v>
          </cell>
          <cell r="C522" t="str">
            <v>RCC</v>
          </cell>
        </row>
        <row r="523">
          <cell r="A523">
            <v>1721</v>
          </cell>
          <cell r="B523" t="str">
            <v>Gobierno Autónomo Municipal De Cuevo</v>
          </cell>
          <cell r="C523" t="str">
            <v>RCC</v>
          </cell>
        </row>
        <row r="524">
          <cell r="A524">
            <v>1722</v>
          </cell>
          <cell r="B524" t="str">
            <v>Gobierno Autónomo Municipal De Gutiérrez</v>
          </cell>
          <cell r="C524" t="str">
            <v>RCC</v>
          </cell>
        </row>
        <row r="525">
          <cell r="A525">
            <v>1723</v>
          </cell>
          <cell r="B525" t="str">
            <v>Gobierno Autónomo Municipal De Camiri</v>
          </cell>
          <cell r="C525" t="str">
            <v>RCC</v>
          </cell>
        </row>
        <row r="526">
          <cell r="A526">
            <v>1724</v>
          </cell>
          <cell r="B526" t="str">
            <v>Gobierno Autónomo Municipal De Boyuibe</v>
          </cell>
          <cell r="C526" t="str">
            <v>RCC</v>
          </cell>
        </row>
        <row r="527">
          <cell r="A527">
            <v>1725</v>
          </cell>
          <cell r="B527" t="str">
            <v>Gobierno Autónomo Municipal De Vallegrande</v>
          </cell>
          <cell r="C527" t="str">
            <v>RCC</v>
          </cell>
        </row>
        <row r="528">
          <cell r="A528">
            <v>1726</v>
          </cell>
          <cell r="B528" t="str">
            <v>Gobierno Autónomo Municipal De Trigal</v>
          </cell>
          <cell r="C528" t="str">
            <v>RCC</v>
          </cell>
        </row>
        <row r="529">
          <cell r="A529">
            <v>1727</v>
          </cell>
          <cell r="B529" t="str">
            <v>Gobierno Autónomo Municipal De Moro Moro</v>
          </cell>
          <cell r="C529" t="str">
            <v>RCC</v>
          </cell>
        </row>
        <row r="530">
          <cell r="A530">
            <v>1728</v>
          </cell>
          <cell r="B530" t="str">
            <v>Gobierno Autónomo Municipal De Postrer Valle</v>
          </cell>
          <cell r="C530" t="str">
            <v>RCC</v>
          </cell>
        </row>
        <row r="531">
          <cell r="A531">
            <v>1729</v>
          </cell>
          <cell r="B531" t="str">
            <v>Gobierno Autónomo Municipal De Pucara</v>
          </cell>
          <cell r="C531" t="str">
            <v>RCC</v>
          </cell>
        </row>
        <row r="532">
          <cell r="A532">
            <v>1730</v>
          </cell>
          <cell r="B532" t="str">
            <v>Gobierno Autónomo Municipal De Samaipata</v>
          </cell>
          <cell r="C532" t="str">
            <v>RCC</v>
          </cell>
        </row>
        <row r="533">
          <cell r="A533">
            <v>1731</v>
          </cell>
          <cell r="B533" t="str">
            <v>Gobierno Autónomo Municipal De Pampa Grande</v>
          </cell>
          <cell r="C533" t="str">
            <v>RCC</v>
          </cell>
        </row>
        <row r="534">
          <cell r="A534">
            <v>1732</v>
          </cell>
          <cell r="B534" t="str">
            <v>Gobierno Autónomo Municipal De Mairana</v>
          </cell>
          <cell r="C534" t="str">
            <v>RCC</v>
          </cell>
        </row>
        <row r="535">
          <cell r="A535">
            <v>1733</v>
          </cell>
          <cell r="B535" t="str">
            <v>Gobierno Autónomo Municipal De Quirusillas</v>
          </cell>
          <cell r="C535" t="str">
            <v>RCC</v>
          </cell>
        </row>
        <row r="536">
          <cell r="A536">
            <v>1734</v>
          </cell>
          <cell r="B536" t="str">
            <v>Gobierno Autónomo Municipal De Montero</v>
          </cell>
          <cell r="C536" t="str">
            <v>RCC</v>
          </cell>
        </row>
        <row r="537">
          <cell r="A537">
            <v>1735</v>
          </cell>
          <cell r="B537" t="str">
            <v>Gobierno Autónomo Municipal De General Agustín Saavedra</v>
          </cell>
          <cell r="C537" t="str">
            <v>RCC</v>
          </cell>
        </row>
        <row r="538">
          <cell r="A538">
            <v>1736</v>
          </cell>
          <cell r="B538" t="str">
            <v>Gobierno Autónomo Municipal De Mineros</v>
          </cell>
          <cell r="C538" t="str">
            <v>RCC</v>
          </cell>
        </row>
        <row r="539">
          <cell r="A539">
            <v>1737</v>
          </cell>
          <cell r="B539" t="str">
            <v>Gobierno Autónomo Municipal De Concepción</v>
          </cell>
          <cell r="C539" t="str">
            <v>RCC</v>
          </cell>
        </row>
        <row r="540">
          <cell r="A540">
            <v>1738</v>
          </cell>
          <cell r="B540" t="str">
            <v>Gobierno Autónomo Municipal De San Javier</v>
          </cell>
          <cell r="C540" t="str">
            <v>RCC</v>
          </cell>
        </row>
        <row r="541">
          <cell r="A541">
            <v>1739</v>
          </cell>
          <cell r="B541" t="str">
            <v>Gobierno Autónomo Municipal De San Julián</v>
          </cell>
          <cell r="C541" t="str">
            <v>RCC</v>
          </cell>
        </row>
        <row r="542">
          <cell r="A542">
            <v>1740</v>
          </cell>
          <cell r="B542" t="str">
            <v>Gobierno Autónomo Municipal De San Matías</v>
          </cell>
          <cell r="C542" t="str">
            <v>RCC</v>
          </cell>
        </row>
        <row r="543">
          <cell r="A543">
            <v>1741</v>
          </cell>
          <cell r="B543" t="str">
            <v>Gobierno Autónomo Municipal De Comarapa</v>
          </cell>
          <cell r="C543" t="str">
            <v>RCC</v>
          </cell>
        </row>
        <row r="544">
          <cell r="A544">
            <v>1742</v>
          </cell>
          <cell r="B544" t="str">
            <v>Gobierno Autónomo Municipal De Saipina</v>
          </cell>
          <cell r="C544" t="str">
            <v>RCC</v>
          </cell>
        </row>
        <row r="545">
          <cell r="A545">
            <v>1743</v>
          </cell>
          <cell r="B545" t="str">
            <v>Gobierno Autónomo Municipal De Puerto Suárez</v>
          </cell>
          <cell r="C545" t="str">
            <v>RCC</v>
          </cell>
        </row>
        <row r="546">
          <cell r="A546">
            <v>1744</v>
          </cell>
          <cell r="B546" t="str">
            <v>Gobierno Autónomo Municipal De Puerto Quijarro</v>
          </cell>
          <cell r="C546" t="str">
            <v>RCC</v>
          </cell>
        </row>
        <row r="547">
          <cell r="A547">
            <v>1745</v>
          </cell>
          <cell r="B547" t="str">
            <v>Gobierno Autónomo Municipal De Ascención De Guarayos</v>
          </cell>
          <cell r="C547" t="str">
            <v>RCC</v>
          </cell>
        </row>
        <row r="548">
          <cell r="A548">
            <v>1746</v>
          </cell>
          <cell r="B548" t="str">
            <v>Gobierno Autónomo Municipal De Urubicha</v>
          </cell>
          <cell r="C548" t="str">
            <v>RCC</v>
          </cell>
        </row>
        <row r="549">
          <cell r="A549">
            <v>1747</v>
          </cell>
          <cell r="B549" t="str">
            <v>Gobierno Autónomo Municipal De El Puente</v>
          </cell>
          <cell r="C549" t="str">
            <v>RCC</v>
          </cell>
        </row>
        <row r="550">
          <cell r="A550">
            <v>1748</v>
          </cell>
          <cell r="B550" t="str">
            <v>Gobierno Autónomo Municipal De Okinawa Uno</v>
          </cell>
          <cell r="C550" t="str">
            <v>RCC</v>
          </cell>
        </row>
        <row r="551">
          <cell r="A551">
            <v>1749</v>
          </cell>
          <cell r="B551" t="str">
            <v>Gobierno Autónomo Municipal De San Antonio De Lomerio</v>
          </cell>
          <cell r="C551" t="str">
            <v>RCC</v>
          </cell>
        </row>
        <row r="552">
          <cell r="A552">
            <v>1750</v>
          </cell>
          <cell r="B552" t="str">
            <v>Gobierno Autónomo Municipal De San Ramón</v>
          </cell>
          <cell r="C552" t="str">
            <v>RCC</v>
          </cell>
        </row>
        <row r="553">
          <cell r="A553">
            <v>1751</v>
          </cell>
          <cell r="B553" t="str">
            <v>Gobierno Autónomo Municipal De El Carmen Rivero Tórrez</v>
          </cell>
          <cell r="C553" t="str">
            <v>RCC</v>
          </cell>
        </row>
        <row r="554">
          <cell r="A554">
            <v>1752</v>
          </cell>
          <cell r="B554" t="str">
            <v>Gobierno Autónomo Municipal De San Juan</v>
          </cell>
          <cell r="C554" t="str">
            <v>RCC</v>
          </cell>
        </row>
        <row r="555">
          <cell r="A555">
            <v>1753</v>
          </cell>
          <cell r="B555" t="str">
            <v>Gobierno Autónomo Municipal De Fernández Alonso</v>
          </cell>
          <cell r="C555" t="str">
            <v>RCC</v>
          </cell>
        </row>
        <row r="556">
          <cell r="A556">
            <v>1754</v>
          </cell>
          <cell r="B556" t="str">
            <v>Gobierno Autónomo Municipal De San Pedro</v>
          </cell>
          <cell r="C556" t="str">
            <v>RCC</v>
          </cell>
        </row>
        <row r="557">
          <cell r="A557">
            <v>1755</v>
          </cell>
          <cell r="B557" t="str">
            <v>Gobierno Autónomo Municipal De Cuatro Cañadas</v>
          </cell>
          <cell r="C557" t="str">
            <v>RCC</v>
          </cell>
        </row>
        <row r="558">
          <cell r="A558">
            <v>1756</v>
          </cell>
          <cell r="B558" t="str">
            <v>Gobierno Autónomo Municipal De Colpa Bélgica</v>
          </cell>
          <cell r="C558" t="str">
            <v>RCC</v>
          </cell>
        </row>
        <row r="559">
          <cell r="A559">
            <v>1801</v>
          </cell>
          <cell r="B559" t="str">
            <v>Gobierno Autónomo Municipal De Trinidad</v>
          </cell>
          <cell r="C559" t="str">
            <v>RCC</v>
          </cell>
        </row>
        <row r="560">
          <cell r="A560">
            <v>1802</v>
          </cell>
          <cell r="B560" t="str">
            <v>Gobierno Autónomo Municipal De San Javier</v>
          </cell>
          <cell r="C560" t="str">
            <v>RCC</v>
          </cell>
        </row>
        <row r="561">
          <cell r="A561">
            <v>1803</v>
          </cell>
          <cell r="B561" t="str">
            <v>Gobierno Autónomo Municipal De Riberalta</v>
          </cell>
          <cell r="C561" t="str">
            <v>RCC</v>
          </cell>
        </row>
        <row r="562">
          <cell r="A562">
            <v>1805</v>
          </cell>
          <cell r="B562" t="str">
            <v>Gobierno Autónomo Municipal De Puerto Guayaramerín</v>
          </cell>
          <cell r="C562" t="str">
            <v>RCC</v>
          </cell>
        </row>
        <row r="563">
          <cell r="A563">
            <v>1806</v>
          </cell>
          <cell r="B563" t="str">
            <v>Gobierno Autónomo Municipal De Reyes</v>
          </cell>
          <cell r="C563" t="str">
            <v>RCC</v>
          </cell>
        </row>
        <row r="564">
          <cell r="A564">
            <v>1807</v>
          </cell>
          <cell r="B564" t="str">
            <v>Gobierno Autónomo Municipal De Puerto Rurrenabaque</v>
          </cell>
          <cell r="C564" t="str">
            <v>RCC</v>
          </cell>
        </row>
        <row r="565">
          <cell r="A565">
            <v>1808</v>
          </cell>
          <cell r="B565" t="str">
            <v>Gobierno Autónomo Municipal De San Borja</v>
          </cell>
          <cell r="C565" t="str">
            <v>RCC</v>
          </cell>
        </row>
        <row r="566">
          <cell r="A566">
            <v>1809</v>
          </cell>
          <cell r="B566" t="str">
            <v>Gobierno Autónomo Municipal De Santa Rosa</v>
          </cell>
          <cell r="C566" t="str">
            <v>RCC</v>
          </cell>
        </row>
        <row r="567">
          <cell r="A567">
            <v>1810</v>
          </cell>
          <cell r="B567" t="str">
            <v>Gobierno Autónomo Municipal De Santa Ana</v>
          </cell>
          <cell r="C567" t="str">
            <v>RCC</v>
          </cell>
        </row>
        <row r="568">
          <cell r="A568">
            <v>1811</v>
          </cell>
          <cell r="B568" t="str">
            <v>Gobierno Autónomo Municipal De San Ignacio</v>
          </cell>
          <cell r="C568" t="str">
            <v>RCC</v>
          </cell>
        </row>
        <row r="569">
          <cell r="A569">
            <v>1812</v>
          </cell>
          <cell r="B569" t="str">
            <v>Gobierno Autónomo Municipal De Loreto</v>
          </cell>
          <cell r="C569" t="str">
            <v>RCC</v>
          </cell>
        </row>
        <row r="570">
          <cell r="A570">
            <v>1813</v>
          </cell>
          <cell r="B570" t="str">
            <v>Gobierno Autónomo Municipal De San Andrés</v>
          </cell>
          <cell r="C570" t="str">
            <v>RCC</v>
          </cell>
        </row>
        <row r="571">
          <cell r="A571">
            <v>1814</v>
          </cell>
          <cell r="B571" t="str">
            <v>Gobierno Autónomo Municipal De San Joaquín</v>
          </cell>
          <cell r="C571" t="str">
            <v>RCC</v>
          </cell>
        </row>
        <row r="572">
          <cell r="A572">
            <v>1815</v>
          </cell>
          <cell r="B572" t="str">
            <v>Gobierno Autónomo Municipal De San Ramón</v>
          </cell>
          <cell r="C572" t="str">
            <v>RCC</v>
          </cell>
        </row>
        <row r="573">
          <cell r="A573">
            <v>1816</v>
          </cell>
          <cell r="B573" t="str">
            <v>Gobierno Autónomo Municipal De Puerto Síles</v>
          </cell>
          <cell r="C573" t="str">
            <v>RCC</v>
          </cell>
        </row>
        <row r="574">
          <cell r="A574">
            <v>1817</v>
          </cell>
          <cell r="B574" t="str">
            <v>Gobierno Autónomo Municipal De Magdalena</v>
          </cell>
          <cell r="C574" t="str">
            <v>RCC</v>
          </cell>
        </row>
        <row r="575">
          <cell r="A575">
            <v>1818</v>
          </cell>
          <cell r="B575" t="str">
            <v>Gobierno Autónomo Municipal De Baures</v>
          </cell>
          <cell r="C575" t="str">
            <v>RCC</v>
          </cell>
        </row>
        <row r="576">
          <cell r="A576">
            <v>1819</v>
          </cell>
          <cell r="B576" t="str">
            <v>Gobierno Autónomo Municipal De Huacaraje</v>
          </cell>
          <cell r="C576" t="str">
            <v>RCC</v>
          </cell>
        </row>
        <row r="577">
          <cell r="A577">
            <v>1820</v>
          </cell>
          <cell r="B577" t="str">
            <v>Gobierno Autónomo Municipal De Exaltación</v>
          </cell>
          <cell r="C577" t="str">
            <v>RCC</v>
          </cell>
        </row>
        <row r="578">
          <cell r="A578">
            <v>1901</v>
          </cell>
          <cell r="B578" t="str">
            <v>Gobierno Autónomo Municipal De Cobija</v>
          </cell>
          <cell r="C578" t="str">
            <v>RCC</v>
          </cell>
        </row>
        <row r="579">
          <cell r="A579">
            <v>1902</v>
          </cell>
          <cell r="B579" t="str">
            <v>Gobierno Autónomo Municipal De Porvenir</v>
          </cell>
          <cell r="C579" t="str">
            <v>RCC</v>
          </cell>
        </row>
        <row r="580">
          <cell r="A580">
            <v>1903</v>
          </cell>
          <cell r="B580" t="str">
            <v>Gobierno Autónomo Municipal De Bolpebra</v>
          </cell>
          <cell r="C580" t="str">
            <v>RCC</v>
          </cell>
        </row>
        <row r="581">
          <cell r="A581">
            <v>1904</v>
          </cell>
          <cell r="B581" t="str">
            <v>Gobierno Autónomo Municipal De Bella Flor</v>
          </cell>
          <cell r="C581" t="str">
            <v>RCC</v>
          </cell>
        </row>
        <row r="582">
          <cell r="A582">
            <v>1905</v>
          </cell>
          <cell r="B582" t="str">
            <v>Gobierno Autónomo Municipal De Puerto Rico</v>
          </cell>
          <cell r="C582" t="str">
            <v>RCC</v>
          </cell>
        </row>
        <row r="583">
          <cell r="A583">
            <v>1906</v>
          </cell>
          <cell r="B583" t="str">
            <v>Gobierno Autónomo Municipal De San Pedro</v>
          </cell>
          <cell r="C583" t="str">
            <v>RCC</v>
          </cell>
        </row>
        <row r="584">
          <cell r="A584">
            <v>1907</v>
          </cell>
          <cell r="B584" t="str">
            <v>Gobierno Autónomo Municipal De Filadelfia</v>
          </cell>
          <cell r="C584" t="str">
            <v>RCC</v>
          </cell>
        </row>
        <row r="585">
          <cell r="A585">
            <v>1908</v>
          </cell>
          <cell r="B585" t="str">
            <v>Gobierno Autónomo Municipal De Puerto Gonzalo Moreno</v>
          </cell>
          <cell r="C585" t="str">
            <v>RCC</v>
          </cell>
        </row>
        <row r="586">
          <cell r="A586">
            <v>1909</v>
          </cell>
          <cell r="B586" t="str">
            <v>Gobierno Autónomo Municipal De San Lorenzo</v>
          </cell>
          <cell r="C586" t="str">
            <v>RCC</v>
          </cell>
        </row>
        <row r="587">
          <cell r="A587">
            <v>1910</v>
          </cell>
          <cell r="B587" t="str">
            <v>Gobierno Autónomo Municipal De Sena</v>
          </cell>
          <cell r="C587" t="str">
            <v>RCC</v>
          </cell>
        </row>
        <row r="588">
          <cell r="A588">
            <v>1911</v>
          </cell>
          <cell r="B588" t="str">
            <v>Gobierno Autónomo Municipal De Santa Rosa Del Abuná</v>
          </cell>
          <cell r="C588" t="str">
            <v>RCC</v>
          </cell>
        </row>
        <row r="589">
          <cell r="A589">
            <v>1912</v>
          </cell>
          <cell r="B589" t="str">
            <v>Gobierno Autónomo Municipal De Ingavi (Humaita)</v>
          </cell>
          <cell r="C589" t="str">
            <v>RCC</v>
          </cell>
        </row>
        <row r="590">
          <cell r="A590">
            <v>1913</v>
          </cell>
          <cell r="B590" t="str">
            <v>Gobierno Autónomo Municipal De Nueva Esperanza</v>
          </cell>
          <cell r="C590" t="str">
            <v>RCC</v>
          </cell>
        </row>
        <row r="591">
          <cell r="A591">
            <v>1914</v>
          </cell>
          <cell r="B591" t="str">
            <v>Gobierno Autónomo Municipal De Villa Nueva (Loma Alta)</v>
          </cell>
          <cell r="C591" t="str">
            <v>RCC</v>
          </cell>
        </row>
        <row r="592">
          <cell r="A592">
            <v>1915</v>
          </cell>
          <cell r="B592" t="str">
            <v>Gobierno Autónomo Municipal De Santos Mercado</v>
          </cell>
          <cell r="C592" t="str">
            <v>RCC</v>
          </cell>
        </row>
        <row r="593">
          <cell r="A593">
            <v>2301</v>
          </cell>
          <cell r="B593" t="str">
            <v>Empresa Municipal De Gestión De Residuos Sólidos</v>
          </cell>
          <cell r="C593" t="str">
            <v>RCC</v>
          </cell>
        </row>
        <row r="594">
          <cell r="A594">
            <v>2302</v>
          </cell>
          <cell r="B594" t="str">
            <v>Empresa Municipal De Agua Potable Y Alcantarillado Sacaba</v>
          </cell>
          <cell r="C594" t="str">
            <v>RCC</v>
          </cell>
        </row>
        <row r="595">
          <cell r="A595">
            <v>2303</v>
          </cell>
          <cell r="B595" t="str">
            <v>Empresa Municipal De Areas Verdes Y Recreación Alternativa</v>
          </cell>
          <cell r="C595" t="str">
            <v>RCC</v>
          </cell>
        </row>
        <row r="596">
          <cell r="A596">
            <v>2311</v>
          </cell>
          <cell r="B596" t="str">
            <v>Servicio De Cuencas (Searpi)</v>
          </cell>
          <cell r="C596" t="str">
            <v>-</v>
          </cell>
        </row>
        <row r="597">
          <cell r="A597">
            <v>2312</v>
          </cell>
          <cell r="B597" t="str">
            <v>Empresa Municipal De Agua Potable Y Alcantarillado Viacha</v>
          </cell>
          <cell r="C597" t="str">
            <v>-</v>
          </cell>
        </row>
        <row r="598">
          <cell r="A598">
            <v>2313</v>
          </cell>
          <cell r="B598" t="str">
            <v>Entidad Municipal De Aseo Urbano Sucre</v>
          </cell>
          <cell r="C598" t="str">
            <v>-</v>
          </cell>
        </row>
        <row r="599">
          <cell r="A599">
            <v>2314</v>
          </cell>
          <cell r="B599" t="str">
            <v>Empresa Municipal De Areas Verdes Sucre</v>
          </cell>
          <cell r="C599" t="str">
            <v>-</v>
          </cell>
        </row>
        <row r="600">
          <cell r="A600">
            <v>2315</v>
          </cell>
          <cell r="B600" t="str">
            <v xml:space="preserve">Empresa Municipal De Servicio De Aseo </v>
          </cell>
          <cell r="C600" t="str">
            <v>-</v>
          </cell>
        </row>
        <row r="601">
          <cell r="A601">
            <v>2316</v>
          </cell>
          <cell r="B601" t="str">
            <v>Empresa Municipal De Áreas Verdes, Parques Y Forestación</v>
          </cell>
          <cell r="C601" t="str">
            <v>-</v>
          </cell>
        </row>
        <row r="602">
          <cell r="A602">
            <v>2317</v>
          </cell>
          <cell r="B602" t="str">
            <v>Empresa Municipal De Asfaltos Y Vías</v>
          </cell>
          <cell r="C602" t="str">
            <v>-</v>
          </cell>
        </row>
        <row r="603">
          <cell r="A603">
            <v>2318</v>
          </cell>
          <cell r="B603" t="str">
            <v>Entidad Descentralizada Ummipre Proman</v>
          </cell>
          <cell r="C603" t="str">
            <v>-</v>
          </cell>
        </row>
        <row r="604">
          <cell r="A604">
            <v>2319</v>
          </cell>
          <cell r="B604" t="str">
            <v>Empresa Pública Departamental Estratégica De Aguas - La Paz</v>
          </cell>
          <cell r="C604" t="str">
            <v>-</v>
          </cell>
        </row>
        <row r="605">
          <cell r="A605">
            <v>2320</v>
          </cell>
          <cell r="B605" t="str">
            <v>Empresa Publica Municipal De Servicios De Agua Y Alcantarrillado Sanitario De Cobija</v>
          </cell>
          <cell r="C605" t="str">
            <v>-</v>
          </cell>
        </row>
        <row r="606">
          <cell r="A606">
            <v>2321</v>
          </cell>
          <cell r="B606" t="str">
            <v>EMPRESA MUNICIPAL DE ASEO DE EL ALTO</v>
          </cell>
          <cell r="C606" t="str">
            <v>-</v>
          </cell>
        </row>
        <row r="607">
          <cell r="A607">
            <v>2322</v>
          </cell>
          <cell r="B607" t="str">
            <v>ENTIDAD MATADERO FRIGORIFICO MUNICIPAL DE TARIJA</v>
          </cell>
          <cell r="C607" t="str">
            <v>-</v>
          </cell>
        </row>
        <row r="608">
          <cell r="A608">
            <v>2323</v>
          </cell>
          <cell r="B608" t="str">
            <v>ENTIDAD ASEO MUNICIPAL DE TARIJA</v>
          </cell>
          <cell r="C608" t="str">
            <v>-</v>
          </cell>
        </row>
        <row r="609">
          <cell r="A609">
            <v>2324</v>
          </cell>
          <cell r="B609" t="str">
            <v>ENTIDAD OBRAS PUBLICAS MUNICIPALES DE TARIJA</v>
          </cell>
          <cell r="C609" t="str">
            <v>-</v>
          </cell>
        </row>
        <row r="610">
          <cell r="A610">
            <v>2325</v>
          </cell>
          <cell r="B610" t="str">
            <v>ENTIDAD ORDENAMIENTO TERRITORIAL DE TARIJA</v>
          </cell>
          <cell r="C610" t="str">
            <v>-</v>
          </cell>
        </row>
        <row r="611">
          <cell r="A611">
            <v>2326</v>
          </cell>
          <cell r="B611" t="str">
            <v>ENTIDAD ORDEN Y SEGURIDAD CIUDADANA MUNICIPAL DE TARIJA</v>
          </cell>
          <cell r="C611" t="str">
            <v>-</v>
          </cell>
        </row>
        <row r="612">
          <cell r="A612">
            <v>2327</v>
          </cell>
          <cell r="B612" t="str">
            <v>EMPRESA MUNICIPAL AUTONOMA DE AGUA POTABLE Y ALCANTARILLADO  DE YACUIBA</v>
          </cell>
          <cell r="C612" t="str">
            <v>-</v>
          </cell>
        </row>
        <row r="613">
          <cell r="A613">
            <v>2328</v>
          </cell>
          <cell r="B613" t="str">
            <v>EMPRESA MUNICIPAL DE AGUA POTABLE Y ALCANTARILLADO SANITARIO DE URIONDO</v>
          </cell>
          <cell r="C613" t="str">
            <v>-</v>
          </cell>
        </row>
        <row r="614">
          <cell r="A614" t="str">
            <v>AFP</v>
          </cell>
          <cell r="B614" t="str">
            <v>Acreedores</v>
          </cell>
          <cell r="C614" t="str">
            <v>MZC</v>
          </cell>
        </row>
        <row r="615">
          <cell r="A615" t="str">
            <v>UCCF</v>
          </cell>
          <cell r="B615" t="str">
            <v>Area de Conciliaciones</v>
          </cell>
          <cell r="C615" t="str">
            <v>-</v>
          </cell>
        </row>
        <row r="616">
          <cell r="A616" t="str">
            <v>N/I</v>
          </cell>
          <cell r="B616" t="str">
            <v>No Identificado</v>
          </cell>
          <cell r="C61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T CUT Bs"/>
      <sheetName val="CUT Bs"/>
      <sheetName val="PT CUT USD"/>
      <sheetName val="CUT USD"/>
      <sheetName val="PT TRL Bs"/>
      <sheetName val="PT TRL $us"/>
      <sheetName val="RES. TRL"/>
      <sheetName val="PT CDI"/>
      <sheetName val="RES.CDI"/>
      <sheetName val="PT TCR"/>
      <sheetName val="RES. TCR"/>
      <sheetName val="bd_lista"/>
    </sheetNames>
    <sheetDataSet>
      <sheetData sheetId="0"/>
      <sheetData sheetId="1">
        <row r="10">
          <cell r="C10">
            <v>0</v>
          </cell>
        </row>
        <row r="11">
          <cell r="C11">
            <v>6</v>
          </cell>
        </row>
        <row r="12">
          <cell r="C12">
            <v>10</v>
          </cell>
        </row>
        <row r="13">
          <cell r="C13">
            <v>15</v>
          </cell>
        </row>
        <row r="14">
          <cell r="C14">
            <v>16</v>
          </cell>
        </row>
        <row r="15">
          <cell r="C15">
            <v>20</v>
          </cell>
        </row>
        <row r="16">
          <cell r="C16">
            <v>25</v>
          </cell>
        </row>
        <row r="17">
          <cell r="C17">
            <v>30</v>
          </cell>
        </row>
        <row r="18">
          <cell r="C18">
            <v>35</v>
          </cell>
        </row>
        <row r="19">
          <cell r="C19">
            <v>41</v>
          </cell>
        </row>
        <row r="20">
          <cell r="C20">
            <v>46</v>
          </cell>
        </row>
        <row r="21">
          <cell r="C21">
            <v>47</v>
          </cell>
        </row>
        <row r="22">
          <cell r="C22">
            <v>48</v>
          </cell>
        </row>
        <row r="23">
          <cell r="C23">
            <v>52</v>
          </cell>
        </row>
        <row r="24">
          <cell r="C24">
            <v>66</v>
          </cell>
        </row>
        <row r="25">
          <cell r="C25">
            <v>70</v>
          </cell>
        </row>
        <row r="26">
          <cell r="C26">
            <v>76</v>
          </cell>
        </row>
        <row r="27">
          <cell r="C27">
            <v>78</v>
          </cell>
        </row>
        <row r="28">
          <cell r="C28">
            <v>81</v>
          </cell>
        </row>
        <row r="29">
          <cell r="C29">
            <v>85</v>
          </cell>
        </row>
        <row r="30">
          <cell r="C30">
            <v>86</v>
          </cell>
        </row>
        <row r="31">
          <cell r="C31">
            <v>87</v>
          </cell>
        </row>
        <row r="32">
          <cell r="C32">
            <v>95</v>
          </cell>
        </row>
        <row r="33">
          <cell r="C33" t="str">
            <v>99 - 01</v>
          </cell>
        </row>
        <row r="34">
          <cell r="C34" t="str">
            <v>99 - 02</v>
          </cell>
        </row>
        <row r="35">
          <cell r="C35" t="str">
            <v>99 - 03</v>
          </cell>
        </row>
        <row r="36">
          <cell r="C36" t="str">
            <v>99 - 04</v>
          </cell>
        </row>
        <row r="37">
          <cell r="C37" t="str">
            <v>99 - 07</v>
          </cell>
        </row>
        <row r="38">
          <cell r="C38">
            <v>108</v>
          </cell>
        </row>
        <row r="39">
          <cell r="C39">
            <v>109</v>
          </cell>
        </row>
        <row r="40">
          <cell r="C40">
            <v>111</v>
          </cell>
        </row>
        <row r="41">
          <cell r="C41">
            <v>112</v>
          </cell>
        </row>
        <row r="44">
          <cell r="C44">
            <v>121</v>
          </cell>
        </row>
        <row r="45">
          <cell r="C45">
            <v>124</v>
          </cell>
        </row>
        <row r="46">
          <cell r="C46">
            <v>129</v>
          </cell>
        </row>
        <row r="47">
          <cell r="C47">
            <v>130</v>
          </cell>
        </row>
        <row r="48">
          <cell r="C48">
            <v>132</v>
          </cell>
        </row>
        <row r="49">
          <cell r="C49">
            <v>133</v>
          </cell>
        </row>
        <row r="50">
          <cell r="C50">
            <v>134</v>
          </cell>
        </row>
        <row r="51">
          <cell r="C51">
            <v>137</v>
          </cell>
        </row>
        <row r="52">
          <cell r="C52">
            <v>138</v>
          </cell>
        </row>
        <row r="53">
          <cell r="C53">
            <v>139</v>
          </cell>
        </row>
        <row r="54">
          <cell r="C54">
            <v>140</v>
          </cell>
        </row>
        <row r="55">
          <cell r="C55">
            <v>141</v>
          </cell>
        </row>
        <row r="56">
          <cell r="C56">
            <v>142</v>
          </cell>
        </row>
        <row r="57">
          <cell r="C57">
            <v>143</v>
          </cell>
        </row>
        <row r="58">
          <cell r="C58">
            <v>144</v>
          </cell>
        </row>
        <row r="59">
          <cell r="C59">
            <v>145</v>
          </cell>
        </row>
        <row r="60">
          <cell r="C60">
            <v>146</v>
          </cell>
        </row>
        <row r="61">
          <cell r="C61">
            <v>147</v>
          </cell>
        </row>
        <row r="62">
          <cell r="C62">
            <v>148</v>
          </cell>
        </row>
        <row r="63">
          <cell r="C63">
            <v>149</v>
          </cell>
        </row>
        <row r="64">
          <cell r="C64">
            <v>150</v>
          </cell>
        </row>
        <row r="65">
          <cell r="C65">
            <v>152</v>
          </cell>
        </row>
        <row r="66">
          <cell r="C66">
            <v>153</v>
          </cell>
        </row>
        <row r="67">
          <cell r="C67">
            <v>154</v>
          </cell>
        </row>
        <row r="68">
          <cell r="C68">
            <v>155</v>
          </cell>
        </row>
        <row r="69">
          <cell r="C69">
            <v>156</v>
          </cell>
        </row>
        <row r="70">
          <cell r="C70">
            <v>157</v>
          </cell>
        </row>
        <row r="71">
          <cell r="C71">
            <v>159</v>
          </cell>
        </row>
        <row r="72">
          <cell r="C72">
            <v>163</v>
          </cell>
        </row>
        <row r="73">
          <cell r="C73">
            <v>169</v>
          </cell>
        </row>
        <row r="74">
          <cell r="C74">
            <v>170</v>
          </cell>
        </row>
        <row r="75">
          <cell r="C75">
            <v>171</v>
          </cell>
        </row>
        <row r="76">
          <cell r="C76">
            <v>190</v>
          </cell>
        </row>
        <row r="77">
          <cell r="C77">
            <v>192</v>
          </cell>
        </row>
        <row r="79">
          <cell r="C79">
            <v>200</v>
          </cell>
        </row>
        <row r="80">
          <cell r="C80">
            <v>201</v>
          </cell>
        </row>
        <row r="81">
          <cell r="C81">
            <v>203</v>
          </cell>
        </row>
        <row r="82">
          <cell r="C82">
            <v>206</v>
          </cell>
        </row>
        <row r="83">
          <cell r="C83">
            <v>210</v>
          </cell>
        </row>
        <row r="84">
          <cell r="C84">
            <v>212</v>
          </cell>
        </row>
        <row r="85">
          <cell r="C85">
            <v>213</v>
          </cell>
        </row>
        <row r="87">
          <cell r="C87">
            <v>222</v>
          </cell>
        </row>
        <row r="88">
          <cell r="C88">
            <v>223</v>
          </cell>
        </row>
        <row r="89">
          <cell r="C89">
            <v>224</v>
          </cell>
        </row>
        <row r="90">
          <cell r="C90">
            <v>225</v>
          </cell>
        </row>
        <row r="91">
          <cell r="C91">
            <v>226</v>
          </cell>
        </row>
        <row r="92">
          <cell r="C92">
            <v>227</v>
          </cell>
        </row>
        <row r="93">
          <cell r="C93">
            <v>234</v>
          </cell>
        </row>
        <row r="94">
          <cell r="C94">
            <v>243</v>
          </cell>
        </row>
        <row r="95">
          <cell r="C95">
            <v>244</v>
          </cell>
        </row>
        <row r="96">
          <cell r="C96">
            <v>245</v>
          </cell>
        </row>
        <row r="97">
          <cell r="C97">
            <v>249</v>
          </cell>
        </row>
        <row r="99">
          <cell r="C99">
            <v>253</v>
          </cell>
        </row>
        <row r="100">
          <cell r="C100">
            <v>254</v>
          </cell>
        </row>
        <row r="101">
          <cell r="C101">
            <v>265</v>
          </cell>
        </row>
        <row r="104">
          <cell r="C104">
            <v>268</v>
          </cell>
        </row>
        <row r="106">
          <cell r="C106">
            <v>270</v>
          </cell>
        </row>
        <row r="107">
          <cell r="C107">
            <v>271</v>
          </cell>
        </row>
        <row r="108">
          <cell r="C108">
            <v>272</v>
          </cell>
        </row>
        <row r="109">
          <cell r="C109">
            <v>273</v>
          </cell>
        </row>
        <row r="110">
          <cell r="C110">
            <v>281</v>
          </cell>
        </row>
        <row r="111">
          <cell r="C111">
            <v>283</v>
          </cell>
        </row>
        <row r="112">
          <cell r="C112">
            <v>287</v>
          </cell>
        </row>
        <row r="113">
          <cell r="C113">
            <v>288</v>
          </cell>
        </row>
        <row r="114">
          <cell r="C114">
            <v>290</v>
          </cell>
        </row>
        <row r="115">
          <cell r="C115">
            <v>291</v>
          </cell>
        </row>
        <row r="116">
          <cell r="C116">
            <v>292</v>
          </cell>
        </row>
        <row r="117">
          <cell r="C117">
            <v>293</v>
          </cell>
        </row>
        <row r="118">
          <cell r="C118">
            <v>294</v>
          </cell>
        </row>
        <row r="119">
          <cell r="C119">
            <v>295</v>
          </cell>
        </row>
        <row r="120">
          <cell r="C120">
            <v>296</v>
          </cell>
        </row>
        <row r="121">
          <cell r="C121">
            <v>298</v>
          </cell>
        </row>
        <row r="123">
          <cell r="C123">
            <v>300</v>
          </cell>
        </row>
        <row r="124">
          <cell r="C124">
            <v>301</v>
          </cell>
        </row>
        <row r="125">
          <cell r="C125">
            <v>302</v>
          </cell>
        </row>
        <row r="126">
          <cell r="C126">
            <v>303</v>
          </cell>
        </row>
        <row r="127">
          <cell r="C127">
            <v>309</v>
          </cell>
        </row>
        <row r="128">
          <cell r="C128">
            <v>310</v>
          </cell>
        </row>
        <row r="129">
          <cell r="C129">
            <v>311</v>
          </cell>
        </row>
        <row r="131">
          <cell r="C131">
            <v>313</v>
          </cell>
        </row>
        <row r="132">
          <cell r="C132">
            <v>314</v>
          </cell>
        </row>
        <row r="133">
          <cell r="C133">
            <v>315</v>
          </cell>
        </row>
        <row r="134">
          <cell r="C134">
            <v>324</v>
          </cell>
        </row>
        <row r="135">
          <cell r="C135">
            <v>340</v>
          </cell>
        </row>
        <row r="136">
          <cell r="C136">
            <v>342</v>
          </cell>
        </row>
        <row r="140">
          <cell r="C140">
            <v>346</v>
          </cell>
        </row>
        <row r="141">
          <cell r="C141">
            <v>347</v>
          </cell>
        </row>
        <row r="142">
          <cell r="C142">
            <v>348</v>
          </cell>
        </row>
        <row r="143">
          <cell r="C143">
            <v>349</v>
          </cell>
        </row>
        <row r="144">
          <cell r="C144">
            <v>371</v>
          </cell>
        </row>
        <row r="145">
          <cell r="C145">
            <v>373</v>
          </cell>
        </row>
        <row r="146">
          <cell r="C146">
            <v>374</v>
          </cell>
        </row>
        <row r="147">
          <cell r="C147">
            <v>375</v>
          </cell>
        </row>
        <row r="148">
          <cell r="C148">
            <v>376</v>
          </cell>
        </row>
        <row r="150">
          <cell r="C150">
            <v>379</v>
          </cell>
        </row>
        <row r="151">
          <cell r="C151">
            <v>380</v>
          </cell>
        </row>
        <row r="152">
          <cell r="C152">
            <v>382</v>
          </cell>
        </row>
        <row r="153">
          <cell r="C153">
            <v>383</v>
          </cell>
        </row>
        <row r="154">
          <cell r="C154">
            <v>384</v>
          </cell>
        </row>
        <row r="155">
          <cell r="C155">
            <v>385</v>
          </cell>
        </row>
        <row r="156">
          <cell r="C156">
            <v>411</v>
          </cell>
        </row>
        <row r="157">
          <cell r="C157">
            <v>417</v>
          </cell>
        </row>
        <row r="158">
          <cell r="C158">
            <v>418</v>
          </cell>
        </row>
        <row r="160">
          <cell r="C160">
            <v>423</v>
          </cell>
        </row>
        <row r="161">
          <cell r="C161">
            <v>424</v>
          </cell>
        </row>
        <row r="162">
          <cell r="C162">
            <v>425</v>
          </cell>
        </row>
        <row r="163">
          <cell r="C163">
            <v>426</v>
          </cell>
        </row>
        <row r="165">
          <cell r="C165">
            <v>428</v>
          </cell>
        </row>
        <row r="166">
          <cell r="C166">
            <v>429</v>
          </cell>
        </row>
        <row r="167">
          <cell r="C167">
            <v>432</v>
          </cell>
        </row>
        <row r="168">
          <cell r="C168">
            <v>433</v>
          </cell>
        </row>
        <row r="169">
          <cell r="C169">
            <v>434</v>
          </cell>
        </row>
        <row r="170">
          <cell r="C170">
            <v>435</v>
          </cell>
        </row>
        <row r="171">
          <cell r="C171">
            <v>512</v>
          </cell>
        </row>
        <row r="172">
          <cell r="C172">
            <v>513</v>
          </cell>
        </row>
        <row r="173">
          <cell r="C173">
            <v>514</v>
          </cell>
        </row>
        <row r="174">
          <cell r="C174">
            <v>517</v>
          </cell>
        </row>
        <row r="175">
          <cell r="C175">
            <v>520</v>
          </cell>
        </row>
        <row r="176">
          <cell r="C176">
            <v>522</v>
          </cell>
        </row>
        <row r="177">
          <cell r="C177">
            <v>523</v>
          </cell>
        </row>
        <row r="178">
          <cell r="C178">
            <v>525</v>
          </cell>
        </row>
        <row r="179">
          <cell r="C179">
            <v>526</v>
          </cell>
        </row>
        <row r="180">
          <cell r="C180">
            <v>548</v>
          </cell>
        </row>
        <row r="181">
          <cell r="C181">
            <v>551</v>
          </cell>
        </row>
        <row r="182">
          <cell r="C182">
            <v>572</v>
          </cell>
        </row>
        <row r="183">
          <cell r="C183">
            <v>573</v>
          </cell>
        </row>
        <row r="184">
          <cell r="C184">
            <v>574</v>
          </cell>
        </row>
        <row r="185">
          <cell r="C185">
            <v>576</v>
          </cell>
        </row>
        <row r="186">
          <cell r="C186">
            <v>578</v>
          </cell>
        </row>
        <row r="187">
          <cell r="C187">
            <v>580</v>
          </cell>
        </row>
        <row r="188">
          <cell r="C188">
            <v>582</v>
          </cell>
        </row>
        <row r="189">
          <cell r="C189">
            <v>584</v>
          </cell>
        </row>
        <row r="190">
          <cell r="C190">
            <v>585</v>
          </cell>
        </row>
        <row r="191">
          <cell r="C191">
            <v>586</v>
          </cell>
        </row>
        <row r="192">
          <cell r="C192">
            <v>587</v>
          </cell>
        </row>
        <row r="193">
          <cell r="C193">
            <v>590</v>
          </cell>
        </row>
        <row r="194">
          <cell r="C194">
            <v>591</v>
          </cell>
        </row>
        <row r="195">
          <cell r="C195">
            <v>592</v>
          </cell>
        </row>
        <row r="196">
          <cell r="C196">
            <v>593</v>
          </cell>
        </row>
        <row r="197">
          <cell r="C197">
            <v>594</v>
          </cell>
        </row>
        <row r="198">
          <cell r="C198">
            <v>595</v>
          </cell>
        </row>
        <row r="199">
          <cell r="C199">
            <v>596</v>
          </cell>
        </row>
        <row r="200">
          <cell r="C200">
            <v>597</v>
          </cell>
        </row>
        <row r="202">
          <cell r="C202">
            <v>599</v>
          </cell>
        </row>
        <row r="203">
          <cell r="C203">
            <v>633</v>
          </cell>
        </row>
        <row r="205">
          <cell r="C205">
            <v>650</v>
          </cell>
        </row>
        <row r="207">
          <cell r="C207">
            <v>661</v>
          </cell>
        </row>
        <row r="208">
          <cell r="C208">
            <v>670</v>
          </cell>
        </row>
        <row r="209">
          <cell r="C209">
            <v>680</v>
          </cell>
        </row>
        <row r="210">
          <cell r="C210">
            <v>681</v>
          </cell>
        </row>
        <row r="211">
          <cell r="C211">
            <v>682</v>
          </cell>
        </row>
        <row r="214">
          <cell r="C214">
            <v>761</v>
          </cell>
        </row>
        <row r="215">
          <cell r="C215">
            <v>781</v>
          </cell>
        </row>
        <row r="216">
          <cell r="C216">
            <v>802</v>
          </cell>
        </row>
        <row r="217">
          <cell r="C217">
            <v>821</v>
          </cell>
        </row>
        <row r="218">
          <cell r="C218">
            <v>831</v>
          </cell>
        </row>
        <row r="219">
          <cell r="C219">
            <v>862</v>
          </cell>
        </row>
        <row r="220">
          <cell r="C220">
            <v>865</v>
          </cell>
        </row>
        <row r="221">
          <cell r="C221">
            <v>867</v>
          </cell>
        </row>
        <row r="222">
          <cell r="C222">
            <v>901</v>
          </cell>
        </row>
        <row r="223">
          <cell r="C223">
            <v>902</v>
          </cell>
        </row>
        <row r="225">
          <cell r="C225">
            <v>904</v>
          </cell>
        </row>
        <row r="226">
          <cell r="C226">
            <v>905</v>
          </cell>
        </row>
        <row r="227">
          <cell r="C227">
            <v>906</v>
          </cell>
        </row>
        <row r="228">
          <cell r="C228">
            <v>907</v>
          </cell>
        </row>
        <row r="229">
          <cell r="C229">
            <v>908</v>
          </cell>
        </row>
        <row r="230">
          <cell r="C230">
            <v>909</v>
          </cell>
        </row>
        <row r="231">
          <cell r="C231">
            <v>951</v>
          </cell>
        </row>
        <row r="232">
          <cell r="C232">
            <v>999</v>
          </cell>
        </row>
        <row r="233">
          <cell r="C233">
            <v>1101</v>
          </cell>
        </row>
        <row r="234">
          <cell r="C234">
            <v>1102</v>
          </cell>
        </row>
        <row r="235">
          <cell r="C235">
            <v>1103</v>
          </cell>
        </row>
        <row r="237">
          <cell r="C237">
            <v>1105</v>
          </cell>
        </row>
        <row r="238">
          <cell r="C238">
            <v>1106</v>
          </cell>
        </row>
        <row r="239">
          <cell r="C239">
            <v>1107</v>
          </cell>
        </row>
        <row r="240">
          <cell r="C240">
            <v>1108</v>
          </cell>
        </row>
        <row r="241">
          <cell r="C241">
            <v>1109</v>
          </cell>
        </row>
        <row r="242">
          <cell r="C242">
            <v>1110</v>
          </cell>
        </row>
        <row r="243">
          <cell r="C243">
            <v>1111</v>
          </cell>
        </row>
        <row r="245">
          <cell r="C245">
            <v>1113</v>
          </cell>
        </row>
        <row r="246">
          <cell r="C246">
            <v>1114</v>
          </cell>
        </row>
        <row r="247">
          <cell r="C247">
            <v>1115</v>
          </cell>
        </row>
        <row r="248">
          <cell r="C248">
            <v>1116</v>
          </cell>
        </row>
        <row r="249">
          <cell r="C249">
            <v>1117</v>
          </cell>
        </row>
        <row r="250">
          <cell r="C250">
            <v>1118</v>
          </cell>
        </row>
        <row r="251">
          <cell r="C251">
            <v>1119</v>
          </cell>
        </row>
        <row r="252">
          <cell r="C252">
            <v>1120</v>
          </cell>
        </row>
        <row r="253">
          <cell r="C253">
            <v>1121</v>
          </cell>
        </row>
        <row r="254">
          <cell r="C254">
            <v>1122</v>
          </cell>
        </row>
        <row r="256">
          <cell r="C256">
            <v>1124</v>
          </cell>
        </row>
        <row r="257">
          <cell r="C257">
            <v>1125</v>
          </cell>
        </row>
        <row r="258">
          <cell r="C258">
            <v>1126</v>
          </cell>
        </row>
        <row r="259">
          <cell r="C259">
            <v>1127</v>
          </cell>
        </row>
        <row r="260">
          <cell r="C260">
            <v>1128</v>
          </cell>
        </row>
        <row r="261">
          <cell r="C261">
            <v>1129</v>
          </cell>
        </row>
        <row r="262">
          <cell r="C262">
            <v>1201</v>
          </cell>
        </row>
        <row r="263">
          <cell r="C263">
            <v>1202</v>
          </cell>
        </row>
        <row r="264">
          <cell r="C264">
            <v>1203</v>
          </cell>
        </row>
        <row r="265">
          <cell r="C265">
            <v>1204</v>
          </cell>
        </row>
        <row r="266">
          <cell r="C266">
            <v>1205</v>
          </cell>
        </row>
        <row r="267">
          <cell r="C267">
            <v>1206</v>
          </cell>
        </row>
        <row r="268">
          <cell r="C268">
            <v>1207</v>
          </cell>
        </row>
        <row r="269">
          <cell r="C269">
            <v>1208</v>
          </cell>
        </row>
        <row r="270">
          <cell r="C270">
            <v>1209</v>
          </cell>
        </row>
        <row r="271">
          <cell r="C271">
            <v>1210</v>
          </cell>
        </row>
        <row r="272">
          <cell r="C272">
            <v>1211</v>
          </cell>
        </row>
        <row r="273">
          <cell r="C273">
            <v>1212</v>
          </cell>
        </row>
        <row r="274">
          <cell r="C274">
            <v>1213</v>
          </cell>
        </row>
        <row r="275">
          <cell r="C275">
            <v>1214</v>
          </cell>
        </row>
        <row r="276">
          <cell r="C276">
            <v>1215</v>
          </cell>
        </row>
        <row r="277">
          <cell r="C277">
            <v>1216</v>
          </cell>
        </row>
        <row r="278">
          <cell r="C278">
            <v>1217</v>
          </cell>
        </row>
        <row r="279">
          <cell r="C279">
            <v>1218</v>
          </cell>
        </row>
        <row r="280">
          <cell r="C280">
            <v>1219</v>
          </cell>
        </row>
        <row r="281">
          <cell r="C281">
            <v>1220</v>
          </cell>
        </row>
        <row r="282">
          <cell r="C282">
            <v>1221</v>
          </cell>
        </row>
        <row r="283">
          <cell r="C283">
            <v>1222</v>
          </cell>
        </row>
        <row r="284">
          <cell r="C284">
            <v>1223</v>
          </cell>
        </row>
        <row r="285">
          <cell r="C285">
            <v>1224</v>
          </cell>
        </row>
        <row r="286">
          <cell r="C286">
            <v>1225</v>
          </cell>
        </row>
        <row r="287">
          <cell r="C287">
            <v>1226</v>
          </cell>
        </row>
        <row r="288">
          <cell r="C288">
            <v>1227</v>
          </cell>
        </row>
        <row r="289">
          <cell r="C289">
            <v>1228</v>
          </cell>
        </row>
        <row r="290">
          <cell r="C290">
            <v>1229</v>
          </cell>
        </row>
        <row r="291">
          <cell r="C291">
            <v>1230</v>
          </cell>
        </row>
        <row r="292">
          <cell r="C292">
            <v>1231</v>
          </cell>
        </row>
        <row r="293">
          <cell r="C293">
            <v>1232</v>
          </cell>
        </row>
        <row r="294">
          <cell r="C294">
            <v>1233</v>
          </cell>
        </row>
        <row r="295">
          <cell r="C295">
            <v>1234</v>
          </cell>
        </row>
        <row r="296">
          <cell r="C296">
            <v>1235</v>
          </cell>
        </row>
        <row r="297">
          <cell r="C297">
            <v>1236</v>
          </cell>
        </row>
        <row r="298">
          <cell r="C298">
            <v>1237</v>
          </cell>
        </row>
        <row r="299">
          <cell r="C299">
            <v>1238</v>
          </cell>
        </row>
        <row r="300">
          <cell r="C300">
            <v>1239</v>
          </cell>
        </row>
        <row r="301">
          <cell r="C301">
            <v>1240</v>
          </cell>
        </row>
        <row r="302">
          <cell r="C302">
            <v>1241</v>
          </cell>
        </row>
        <row r="303">
          <cell r="C303">
            <v>1242</v>
          </cell>
        </row>
        <row r="304">
          <cell r="C304">
            <v>1243</v>
          </cell>
        </row>
        <row r="305">
          <cell r="C305">
            <v>1244</v>
          </cell>
        </row>
        <row r="306">
          <cell r="C306">
            <v>1245</v>
          </cell>
        </row>
        <row r="307">
          <cell r="C307">
            <v>1246</v>
          </cell>
        </row>
        <row r="308">
          <cell r="C308">
            <v>1247</v>
          </cell>
        </row>
        <row r="309">
          <cell r="C309">
            <v>1248</v>
          </cell>
        </row>
        <row r="310">
          <cell r="C310">
            <v>1249</v>
          </cell>
        </row>
        <row r="311">
          <cell r="C311">
            <v>1250</v>
          </cell>
        </row>
        <row r="312">
          <cell r="C312">
            <v>1251</v>
          </cell>
        </row>
        <row r="313">
          <cell r="C313">
            <v>1252</v>
          </cell>
        </row>
        <row r="314">
          <cell r="C314">
            <v>1253</v>
          </cell>
        </row>
        <row r="315">
          <cell r="C315">
            <v>1254</v>
          </cell>
        </row>
        <row r="316">
          <cell r="C316">
            <v>1255</v>
          </cell>
        </row>
        <row r="317">
          <cell r="C317">
            <v>1256</v>
          </cell>
        </row>
        <row r="318">
          <cell r="C318">
            <v>1257</v>
          </cell>
        </row>
        <row r="319">
          <cell r="C319">
            <v>1258</v>
          </cell>
        </row>
        <row r="320">
          <cell r="C320">
            <v>1259</v>
          </cell>
        </row>
        <row r="321">
          <cell r="C321">
            <v>1260</v>
          </cell>
        </row>
        <row r="322">
          <cell r="C322">
            <v>1261</v>
          </cell>
        </row>
        <row r="323">
          <cell r="C323">
            <v>1262</v>
          </cell>
        </row>
        <row r="324">
          <cell r="C324">
            <v>1263</v>
          </cell>
        </row>
        <row r="325">
          <cell r="C325">
            <v>1264</v>
          </cell>
        </row>
        <row r="326">
          <cell r="C326">
            <v>1265</v>
          </cell>
        </row>
        <row r="327">
          <cell r="C327">
            <v>1266</v>
          </cell>
        </row>
        <row r="328">
          <cell r="C328">
            <v>1267</v>
          </cell>
        </row>
        <row r="329">
          <cell r="C329">
            <v>1268</v>
          </cell>
        </row>
        <row r="330">
          <cell r="C330">
            <v>1269</v>
          </cell>
        </row>
        <row r="331">
          <cell r="C331">
            <v>1270</v>
          </cell>
        </row>
        <row r="332">
          <cell r="C332">
            <v>1271</v>
          </cell>
        </row>
        <row r="333">
          <cell r="C333">
            <v>1272</v>
          </cell>
        </row>
        <row r="334">
          <cell r="C334">
            <v>1273</v>
          </cell>
        </row>
        <row r="335">
          <cell r="C335">
            <v>1274</v>
          </cell>
        </row>
        <row r="336">
          <cell r="C336">
            <v>1275</v>
          </cell>
        </row>
        <row r="337">
          <cell r="C337">
            <v>1276</v>
          </cell>
        </row>
        <row r="338">
          <cell r="C338">
            <v>1277</v>
          </cell>
        </row>
        <row r="339">
          <cell r="C339">
            <v>1278</v>
          </cell>
        </row>
        <row r="340">
          <cell r="C340">
            <v>1279</v>
          </cell>
        </row>
        <row r="341">
          <cell r="C341">
            <v>1280</v>
          </cell>
        </row>
        <row r="342">
          <cell r="C342">
            <v>1281</v>
          </cell>
        </row>
        <row r="343">
          <cell r="C343">
            <v>1282</v>
          </cell>
        </row>
        <row r="344">
          <cell r="C344">
            <v>1283</v>
          </cell>
        </row>
        <row r="345">
          <cell r="C345">
            <v>1284</v>
          </cell>
        </row>
        <row r="346">
          <cell r="C346">
            <v>1285</v>
          </cell>
        </row>
        <row r="347">
          <cell r="C347">
            <v>1286</v>
          </cell>
        </row>
        <row r="348">
          <cell r="C348">
            <v>1287</v>
          </cell>
        </row>
        <row r="349">
          <cell r="C349">
            <v>1301</v>
          </cell>
        </row>
        <row r="350">
          <cell r="C350">
            <v>1302</v>
          </cell>
        </row>
        <row r="351">
          <cell r="C351">
            <v>1303</v>
          </cell>
        </row>
        <row r="352">
          <cell r="C352">
            <v>1304</v>
          </cell>
        </row>
        <row r="353">
          <cell r="C353">
            <v>1305</v>
          </cell>
        </row>
        <row r="354">
          <cell r="C354">
            <v>1306</v>
          </cell>
        </row>
        <row r="355">
          <cell r="C355">
            <v>1307</v>
          </cell>
        </row>
        <row r="356">
          <cell r="C356">
            <v>1308</v>
          </cell>
        </row>
        <row r="357">
          <cell r="C357">
            <v>1309</v>
          </cell>
        </row>
        <row r="358">
          <cell r="C358">
            <v>1310</v>
          </cell>
        </row>
        <row r="359">
          <cell r="C359">
            <v>1311</v>
          </cell>
        </row>
        <row r="360">
          <cell r="C360">
            <v>1312</v>
          </cell>
        </row>
        <row r="361">
          <cell r="C361">
            <v>1313</v>
          </cell>
        </row>
        <row r="362">
          <cell r="C362">
            <v>1314</v>
          </cell>
        </row>
        <row r="363">
          <cell r="C363">
            <v>1315</v>
          </cell>
        </row>
        <row r="364">
          <cell r="C364">
            <v>1316</v>
          </cell>
        </row>
        <row r="365">
          <cell r="C365">
            <v>1317</v>
          </cell>
        </row>
        <row r="366">
          <cell r="C366">
            <v>1318</v>
          </cell>
        </row>
        <row r="367">
          <cell r="C367">
            <v>1319</v>
          </cell>
        </row>
        <row r="368">
          <cell r="C368">
            <v>1320</v>
          </cell>
        </row>
        <row r="369">
          <cell r="C369">
            <v>1321</v>
          </cell>
        </row>
        <row r="370">
          <cell r="C370">
            <v>1322</v>
          </cell>
        </row>
        <row r="371">
          <cell r="C371">
            <v>1323</v>
          </cell>
        </row>
        <row r="372">
          <cell r="C372">
            <v>1324</v>
          </cell>
        </row>
        <row r="373">
          <cell r="C373">
            <v>1325</v>
          </cell>
        </row>
        <row r="374">
          <cell r="C374">
            <v>1326</v>
          </cell>
        </row>
        <row r="375">
          <cell r="C375">
            <v>1327</v>
          </cell>
        </row>
        <row r="376">
          <cell r="C376">
            <v>1328</v>
          </cell>
        </row>
        <row r="377">
          <cell r="C377">
            <v>1329</v>
          </cell>
        </row>
        <row r="378">
          <cell r="C378">
            <v>1330</v>
          </cell>
        </row>
        <row r="379">
          <cell r="C379">
            <v>1331</v>
          </cell>
        </row>
        <row r="380">
          <cell r="C380">
            <v>1332</v>
          </cell>
        </row>
        <row r="381">
          <cell r="C381">
            <v>1333</v>
          </cell>
        </row>
        <row r="382">
          <cell r="C382">
            <v>1334</v>
          </cell>
        </row>
        <row r="383">
          <cell r="C383">
            <v>1335</v>
          </cell>
        </row>
        <row r="384">
          <cell r="C384">
            <v>1336</v>
          </cell>
        </row>
        <row r="385">
          <cell r="C385">
            <v>1337</v>
          </cell>
        </row>
        <row r="386">
          <cell r="C386">
            <v>1338</v>
          </cell>
        </row>
        <row r="387">
          <cell r="C387">
            <v>1339</v>
          </cell>
        </row>
        <row r="388">
          <cell r="C388">
            <v>1340</v>
          </cell>
        </row>
        <row r="389">
          <cell r="C389">
            <v>1341</v>
          </cell>
        </row>
        <row r="390">
          <cell r="C390">
            <v>1342</v>
          </cell>
        </row>
        <row r="391">
          <cell r="C391">
            <v>1343</v>
          </cell>
        </row>
        <row r="392">
          <cell r="C392">
            <v>1344</v>
          </cell>
        </row>
        <row r="393">
          <cell r="C393">
            <v>1345</v>
          </cell>
        </row>
        <row r="394">
          <cell r="C394">
            <v>1346</v>
          </cell>
        </row>
        <row r="395">
          <cell r="C395">
            <v>1347</v>
          </cell>
        </row>
        <row r="396">
          <cell r="C396">
            <v>1401</v>
          </cell>
        </row>
        <row r="397">
          <cell r="C397">
            <v>1402</v>
          </cell>
        </row>
        <row r="398">
          <cell r="C398">
            <v>1403</v>
          </cell>
        </row>
        <row r="399">
          <cell r="C399">
            <v>1404</v>
          </cell>
        </row>
        <row r="400">
          <cell r="C400">
            <v>1405</v>
          </cell>
        </row>
        <row r="401">
          <cell r="C401">
            <v>1406</v>
          </cell>
        </row>
        <row r="402">
          <cell r="C402">
            <v>1407</v>
          </cell>
        </row>
        <row r="403">
          <cell r="C403">
            <v>1408</v>
          </cell>
        </row>
        <row r="404">
          <cell r="C404">
            <v>1409</v>
          </cell>
        </row>
        <row r="405">
          <cell r="C405">
            <v>1410</v>
          </cell>
        </row>
        <row r="406">
          <cell r="C406">
            <v>1411</v>
          </cell>
        </row>
        <row r="407">
          <cell r="C407">
            <v>1412</v>
          </cell>
        </row>
        <row r="408">
          <cell r="C408">
            <v>1413</v>
          </cell>
        </row>
        <row r="409">
          <cell r="C409">
            <v>1414</v>
          </cell>
        </row>
        <row r="410">
          <cell r="C410">
            <v>1415</v>
          </cell>
        </row>
        <row r="411">
          <cell r="C411">
            <v>1416</v>
          </cell>
        </row>
        <row r="412">
          <cell r="C412">
            <v>1417</v>
          </cell>
        </row>
        <row r="413">
          <cell r="C413">
            <v>1418</v>
          </cell>
        </row>
        <row r="414">
          <cell r="C414">
            <v>1419</v>
          </cell>
        </row>
        <row r="415">
          <cell r="C415">
            <v>1420</v>
          </cell>
        </row>
        <row r="416">
          <cell r="C416">
            <v>1421</v>
          </cell>
        </row>
        <row r="417">
          <cell r="C417">
            <v>1422</v>
          </cell>
        </row>
        <row r="418">
          <cell r="C418">
            <v>1423</v>
          </cell>
        </row>
        <row r="419">
          <cell r="C419">
            <v>1424</v>
          </cell>
        </row>
        <row r="420">
          <cell r="C420">
            <v>1425</v>
          </cell>
        </row>
        <row r="421">
          <cell r="C421">
            <v>1426</v>
          </cell>
        </row>
        <row r="422">
          <cell r="C422">
            <v>1427</v>
          </cell>
        </row>
        <row r="423">
          <cell r="C423">
            <v>1428</v>
          </cell>
        </row>
        <row r="424">
          <cell r="C424">
            <v>1429</v>
          </cell>
        </row>
        <row r="425">
          <cell r="C425">
            <v>1430</v>
          </cell>
        </row>
        <row r="426">
          <cell r="C426">
            <v>1431</v>
          </cell>
        </row>
        <row r="427">
          <cell r="C427">
            <v>1432</v>
          </cell>
        </row>
        <row r="428">
          <cell r="C428">
            <v>1433</v>
          </cell>
        </row>
        <row r="429">
          <cell r="C429">
            <v>1434</v>
          </cell>
        </row>
        <row r="430">
          <cell r="C430">
            <v>1435</v>
          </cell>
        </row>
        <row r="431">
          <cell r="C431">
            <v>1501</v>
          </cell>
        </row>
        <row r="432">
          <cell r="C432">
            <v>1502</v>
          </cell>
        </row>
        <row r="433">
          <cell r="C433">
            <v>1503</v>
          </cell>
        </row>
        <row r="434">
          <cell r="C434">
            <v>1504</v>
          </cell>
        </row>
        <row r="435">
          <cell r="C435">
            <v>1505</v>
          </cell>
        </row>
        <row r="436">
          <cell r="C436">
            <v>1506</v>
          </cell>
        </row>
        <row r="437">
          <cell r="C437">
            <v>1507</v>
          </cell>
        </row>
        <row r="438">
          <cell r="C438">
            <v>1508</v>
          </cell>
        </row>
        <row r="439">
          <cell r="C439">
            <v>1509</v>
          </cell>
        </row>
        <row r="440">
          <cell r="C440">
            <v>1510</v>
          </cell>
        </row>
        <row r="441">
          <cell r="C441">
            <v>1511</v>
          </cell>
        </row>
        <row r="442">
          <cell r="C442">
            <v>1512</v>
          </cell>
        </row>
        <row r="443">
          <cell r="C443">
            <v>1513</v>
          </cell>
        </row>
        <row r="444">
          <cell r="C444">
            <v>1514</v>
          </cell>
        </row>
        <row r="445">
          <cell r="C445">
            <v>1515</v>
          </cell>
        </row>
        <row r="446">
          <cell r="C446">
            <v>1516</v>
          </cell>
        </row>
        <row r="447">
          <cell r="C447">
            <v>1517</v>
          </cell>
        </row>
        <row r="448">
          <cell r="C448">
            <v>1518</v>
          </cell>
        </row>
        <row r="449">
          <cell r="C449">
            <v>1519</v>
          </cell>
        </row>
        <row r="450">
          <cell r="C450">
            <v>1520</v>
          </cell>
        </row>
        <row r="451">
          <cell r="C451">
            <v>1521</v>
          </cell>
        </row>
        <row r="452">
          <cell r="C452">
            <v>1522</v>
          </cell>
        </row>
        <row r="453">
          <cell r="C453">
            <v>1523</v>
          </cell>
        </row>
        <row r="454">
          <cell r="C454">
            <v>1524</v>
          </cell>
        </row>
        <row r="455">
          <cell r="C455">
            <v>1525</v>
          </cell>
        </row>
        <row r="456">
          <cell r="C456">
            <v>1526</v>
          </cell>
        </row>
        <row r="457">
          <cell r="C457">
            <v>1527</v>
          </cell>
        </row>
        <row r="458">
          <cell r="C458">
            <v>1528</v>
          </cell>
        </row>
        <row r="459">
          <cell r="C459">
            <v>1529</v>
          </cell>
        </row>
        <row r="460">
          <cell r="C460">
            <v>1530</v>
          </cell>
        </row>
        <row r="461">
          <cell r="C461">
            <v>1531</v>
          </cell>
        </row>
        <row r="462">
          <cell r="C462">
            <v>1532</v>
          </cell>
        </row>
        <row r="463">
          <cell r="C463">
            <v>1533</v>
          </cell>
        </row>
        <row r="464">
          <cell r="C464">
            <v>1534</v>
          </cell>
        </row>
        <row r="465">
          <cell r="C465">
            <v>1535</v>
          </cell>
        </row>
        <row r="466">
          <cell r="C466">
            <v>1536</v>
          </cell>
        </row>
        <row r="467">
          <cell r="C467">
            <v>1537</v>
          </cell>
        </row>
        <row r="468">
          <cell r="C468">
            <v>1538</v>
          </cell>
        </row>
        <row r="469">
          <cell r="C469">
            <v>1539</v>
          </cell>
        </row>
        <row r="470">
          <cell r="C470">
            <v>1540</v>
          </cell>
        </row>
        <row r="471">
          <cell r="C471">
            <v>1601</v>
          </cell>
        </row>
        <row r="472">
          <cell r="C472">
            <v>1602</v>
          </cell>
        </row>
        <row r="473">
          <cell r="C473">
            <v>1603</v>
          </cell>
        </row>
        <row r="474">
          <cell r="C474">
            <v>1604</v>
          </cell>
        </row>
        <row r="475">
          <cell r="C475">
            <v>1605</v>
          </cell>
        </row>
        <row r="476">
          <cell r="C476">
            <v>1606</v>
          </cell>
        </row>
        <row r="477">
          <cell r="C477">
            <v>1607</v>
          </cell>
        </row>
        <row r="478">
          <cell r="C478">
            <v>1608</v>
          </cell>
        </row>
        <row r="479">
          <cell r="C479">
            <v>1609</v>
          </cell>
        </row>
        <row r="480">
          <cell r="C480">
            <v>1610</v>
          </cell>
        </row>
        <row r="481">
          <cell r="C481">
            <v>1611</v>
          </cell>
        </row>
        <row r="482">
          <cell r="C482">
            <v>1701</v>
          </cell>
        </row>
        <row r="483">
          <cell r="C483">
            <v>1702</v>
          </cell>
        </row>
        <row r="484">
          <cell r="C484">
            <v>1703</v>
          </cell>
        </row>
        <row r="485">
          <cell r="C485">
            <v>1704</v>
          </cell>
        </row>
        <row r="486">
          <cell r="C486">
            <v>1705</v>
          </cell>
        </row>
        <row r="487">
          <cell r="C487">
            <v>1706</v>
          </cell>
        </row>
        <row r="488">
          <cell r="C488">
            <v>1707</v>
          </cell>
        </row>
        <row r="489">
          <cell r="C489">
            <v>1708</v>
          </cell>
        </row>
        <row r="490">
          <cell r="C490">
            <v>1709</v>
          </cell>
        </row>
        <row r="491">
          <cell r="C491">
            <v>1710</v>
          </cell>
        </row>
        <row r="492">
          <cell r="C492">
            <v>1711</v>
          </cell>
        </row>
        <row r="493">
          <cell r="C493">
            <v>1712</v>
          </cell>
        </row>
        <row r="494">
          <cell r="C494">
            <v>1713</v>
          </cell>
        </row>
        <row r="495">
          <cell r="C495">
            <v>1714</v>
          </cell>
        </row>
        <row r="496">
          <cell r="C496">
            <v>1715</v>
          </cell>
        </row>
        <row r="497">
          <cell r="C497">
            <v>1716</v>
          </cell>
        </row>
        <row r="498">
          <cell r="C498">
            <v>1717</v>
          </cell>
        </row>
        <row r="499">
          <cell r="C499">
            <v>1718</v>
          </cell>
        </row>
        <row r="500">
          <cell r="C500">
            <v>1720</v>
          </cell>
        </row>
        <row r="501">
          <cell r="C501">
            <v>1721</v>
          </cell>
        </row>
        <row r="502">
          <cell r="C502">
            <v>1722</v>
          </cell>
        </row>
        <row r="503">
          <cell r="C503">
            <v>1723</v>
          </cell>
        </row>
        <row r="504">
          <cell r="C504">
            <v>1724</v>
          </cell>
        </row>
        <row r="505">
          <cell r="C505">
            <v>1725</v>
          </cell>
        </row>
        <row r="506">
          <cell r="C506">
            <v>1726</v>
          </cell>
        </row>
        <row r="507">
          <cell r="C507">
            <v>1727</v>
          </cell>
        </row>
        <row r="508">
          <cell r="C508">
            <v>1728</v>
          </cell>
        </row>
        <row r="509">
          <cell r="C509">
            <v>1729</v>
          </cell>
        </row>
        <row r="510">
          <cell r="C510">
            <v>1730</v>
          </cell>
        </row>
        <row r="511">
          <cell r="C511">
            <v>1731</v>
          </cell>
        </row>
        <row r="512">
          <cell r="C512">
            <v>1732</v>
          </cell>
        </row>
        <row r="513">
          <cell r="C513">
            <v>1733</v>
          </cell>
        </row>
        <row r="514">
          <cell r="C514">
            <v>1734</v>
          </cell>
        </row>
        <row r="515">
          <cell r="C515">
            <v>1735</v>
          </cell>
        </row>
        <row r="516">
          <cell r="C516">
            <v>1736</v>
          </cell>
        </row>
        <row r="517">
          <cell r="C517">
            <v>1737</v>
          </cell>
        </row>
        <row r="518">
          <cell r="C518">
            <v>1738</v>
          </cell>
        </row>
        <row r="519">
          <cell r="C519">
            <v>1739</v>
          </cell>
        </row>
        <row r="520">
          <cell r="C520">
            <v>1740</v>
          </cell>
        </row>
        <row r="521">
          <cell r="C521">
            <v>1741</v>
          </cell>
        </row>
        <row r="522">
          <cell r="C522">
            <v>1742</v>
          </cell>
        </row>
        <row r="523">
          <cell r="C523">
            <v>1743</v>
          </cell>
        </row>
        <row r="524">
          <cell r="C524">
            <v>1744</v>
          </cell>
        </row>
        <row r="526">
          <cell r="C526">
            <v>1746</v>
          </cell>
        </row>
        <row r="527">
          <cell r="C527">
            <v>1747</v>
          </cell>
        </row>
        <row r="528">
          <cell r="C528">
            <v>1748</v>
          </cell>
        </row>
        <row r="529">
          <cell r="C529">
            <v>1749</v>
          </cell>
        </row>
        <row r="530">
          <cell r="C530">
            <v>1750</v>
          </cell>
        </row>
        <row r="531">
          <cell r="C531">
            <v>1751</v>
          </cell>
        </row>
        <row r="532">
          <cell r="C532">
            <v>1752</v>
          </cell>
        </row>
        <row r="533">
          <cell r="C533">
            <v>1753</v>
          </cell>
        </row>
        <row r="534">
          <cell r="C534">
            <v>1754</v>
          </cell>
        </row>
        <row r="535">
          <cell r="C535">
            <v>1755</v>
          </cell>
        </row>
        <row r="536">
          <cell r="C536">
            <v>1756</v>
          </cell>
        </row>
        <row r="537">
          <cell r="C537">
            <v>1801</v>
          </cell>
        </row>
        <row r="538">
          <cell r="C538">
            <v>1802</v>
          </cell>
        </row>
        <row r="539">
          <cell r="C539">
            <v>1803</v>
          </cell>
        </row>
        <row r="540">
          <cell r="C540">
            <v>1805</v>
          </cell>
        </row>
        <row r="541">
          <cell r="C541">
            <v>1806</v>
          </cell>
        </row>
        <row r="542">
          <cell r="C542">
            <v>1807</v>
          </cell>
        </row>
        <row r="543">
          <cell r="C543">
            <v>1808</v>
          </cell>
        </row>
        <row r="544">
          <cell r="C544">
            <v>1809</v>
          </cell>
        </row>
        <row r="545">
          <cell r="C545">
            <v>1810</v>
          </cell>
        </row>
        <row r="546">
          <cell r="C546">
            <v>1811</v>
          </cell>
        </row>
        <row r="547">
          <cell r="C547">
            <v>1812</v>
          </cell>
        </row>
        <row r="548">
          <cell r="C548">
            <v>1813</v>
          </cell>
        </row>
        <row r="549">
          <cell r="C549">
            <v>1814</v>
          </cell>
        </row>
        <row r="550">
          <cell r="C550">
            <v>1815</v>
          </cell>
        </row>
        <row r="551">
          <cell r="C551">
            <v>1816</v>
          </cell>
        </row>
        <row r="552">
          <cell r="C552">
            <v>1817</v>
          </cell>
        </row>
        <row r="553">
          <cell r="C553">
            <v>1818</v>
          </cell>
        </row>
        <row r="554">
          <cell r="C554">
            <v>1819</v>
          </cell>
        </row>
        <row r="555">
          <cell r="C555">
            <v>1820</v>
          </cell>
        </row>
        <row r="556">
          <cell r="C556">
            <v>1901</v>
          </cell>
        </row>
        <row r="557">
          <cell r="C557">
            <v>1902</v>
          </cell>
        </row>
        <row r="558">
          <cell r="C558">
            <v>1903</v>
          </cell>
        </row>
        <row r="559">
          <cell r="C559">
            <v>1904</v>
          </cell>
        </row>
        <row r="560">
          <cell r="C560">
            <v>1905</v>
          </cell>
        </row>
        <row r="561">
          <cell r="C561">
            <v>1906</v>
          </cell>
        </row>
        <row r="562">
          <cell r="C562">
            <v>1907</v>
          </cell>
        </row>
        <row r="563">
          <cell r="C563">
            <v>1908</v>
          </cell>
        </row>
        <row r="564">
          <cell r="C564">
            <v>1909</v>
          </cell>
        </row>
        <row r="565">
          <cell r="C565">
            <v>1910</v>
          </cell>
        </row>
        <row r="566">
          <cell r="C566">
            <v>1911</v>
          </cell>
        </row>
        <row r="567">
          <cell r="C567">
            <v>1912</v>
          </cell>
        </row>
        <row r="568">
          <cell r="C568">
            <v>1913</v>
          </cell>
        </row>
        <row r="569">
          <cell r="C569">
            <v>1914</v>
          </cell>
        </row>
        <row r="570">
          <cell r="C570">
            <v>1915</v>
          </cell>
        </row>
        <row r="571">
          <cell r="C571">
            <v>2301</v>
          </cell>
        </row>
        <row r="572">
          <cell r="C572">
            <v>2302</v>
          </cell>
        </row>
        <row r="573">
          <cell r="C573">
            <v>2303</v>
          </cell>
        </row>
        <row r="574">
          <cell r="C574">
            <v>2311</v>
          </cell>
        </row>
        <row r="575">
          <cell r="C575">
            <v>2312</v>
          </cell>
        </row>
        <row r="576">
          <cell r="C576">
            <v>2313</v>
          </cell>
        </row>
        <row r="577">
          <cell r="C577">
            <v>2314</v>
          </cell>
        </row>
        <row r="578">
          <cell r="C578">
            <v>2315</v>
          </cell>
        </row>
        <row r="579">
          <cell r="C579">
            <v>2316</v>
          </cell>
        </row>
        <row r="580">
          <cell r="C580">
            <v>2317</v>
          </cell>
        </row>
        <row r="581">
          <cell r="C581">
            <v>2318</v>
          </cell>
        </row>
        <row r="582">
          <cell r="C582">
            <v>2319</v>
          </cell>
        </row>
        <row r="583">
          <cell r="C583">
            <v>2320</v>
          </cell>
        </row>
        <row r="584">
          <cell r="C584">
            <v>2322</v>
          </cell>
        </row>
        <row r="585">
          <cell r="C585">
            <v>2323</v>
          </cell>
        </row>
        <row r="586">
          <cell r="C586">
            <v>2324</v>
          </cell>
        </row>
        <row r="587">
          <cell r="C587">
            <v>2325</v>
          </cell>
        </row>
        <row r="588">
          <cell r="C588">
            <v>2326</v>
          </cell>
        </row>
        <row r="589">
          <cell r="C589">
            <v>2327</v>
          </cell>
        </row>
        <row r="590">
          <cell r="C590">
            <v>2328</v>
          </cell>
        </row>
        <row r="591">
          <cell r="C591">
            <v>2330</v>
          </cell>
        </row>
        <row r="592">
          <cell r="C592">
            <v>2331</v>
          </cell>
        </row>
        <row r="593">
          <cell r="C593">
            <v>2333</v>
          </cell>
        </row>
        <row r="594">
          <cell r="C594">
            <v>2334</v>
          </cell>
        </row>
        <row r="595">
          <cell r="C595">
            <v>2336</v>
          </cell>
        </row>
        <row r="596">
          <cell r="C596">
            <v>3301</v>
          </cell>
        </row>
        <row r="597">
          <cell r="C597">
            <v>3401</v>
          </cell>
        </row>
        <row r="598">
          <cell r="C598">
            <v>3701</v>
          </cell>
        </row>
        <row r="599">
          <cell r="C599">
            <v>4601</v>
          </cell>
        </row>
        <row r="600">
          <cell r="C600" t="str">
            <v>AFP</v>
          </cell>
        </row>
        <row r="601">
          <cell r="C601" t="str">
            <v>CONTA</v>
          </cell>
        </row>
        <row r="602">
          <cell r="C602" t="str">
            <v>N/I</v>
          </cell>
        </row>
        <row r="603">
          <cell r="C603" t="str">
            <v>N/I</v>
          </cell>
        </row>
        <row r="604">
          <cell r="C604" t="str">
            <v>N/I</v>
          </cell>
        </row>
        <row r="605">
          <cell r="C605" t="str">
            <v>N/I</v>
          </cell>
        </row>
        <row r="606">
          <cell r="C606" t="str">
            <v>N/I</v>
          </cell>
        </row>
        <row r="607">
          <cell r="C607" t="str">
            <v>N/I</v>
          </cell>
        </row>
        <row r="608">
          <cell r="C608" t="str">
            <v>N/I</v>
          </cell>
        </row>
        <row r="609">
          <cell r="C609" t="str">
            <v>N/I</v>
          </cell>
        </row>
        <row r="610">
          <cell r="C610" t="str">
            <v>N/I</v>
          </cell>
        </row>
        <row r="611">
          <cell r="C611" t="str">
            <v>N/I</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T CUT Bs"/>
      <sheetName val="CUT Bs"/>
      <sheetName val="PT CUT USD"/>
      <sheetName val="CUT USD"/>
      <sheetName val="PT TRL Bs"/>
      <sheetName val="PT TRL $us"/>
      <sheetName val="RES. TRL"/>
      <sheetName val="PT CDI"/>
      <sheetName val="RES.CDI"/>
      <sheetName val="PT TCR"/>
      <sheetName val="RES. TCR"/>
      <sheetName val="bd_lista"/>
    </sheetNames>
    <sheetDataSet>
      <sheetData sheetId="0"/>
      <sheetData sheetId="1"/>
      <sheetData sheetId="2"/>
      <sheetData sheetId="3"/>
      <sheetData sheetId="4"/>
      <sheetData sheetId="5"/>
      <sheetData sheetId="6"/>
      <sheetData sheetId="7"/>
      <sheetData sheetId="8"/>
      <sheetData sheetId="9"/>
      <sheetData sheetId="10">
        <row r="8">
          <cell r="A8" t="str">
            <v>10000025427217</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T CUT Bs"/>
      <sheetName val="CUT Bs"/>
      <sheetName val="PT CUT USD"/>
      <sheetName val="CUT USD"/>
      <sheetName val="PT TRL Bs"/>
      <sheetName val="PT TRL $us"/>
      <sheetName val="RES. TRL"/>
      <sheetName val="PT CDI"/>
      <sheetName val="RES.CDI"/>
      <sheetName val="PT TCR"/>
      <sheetName val="RES. TCR"/>
      <sheetName val="bd_lista"/>
    </sheetNames>
    <sheetDataSet>
      <sheetData sheetId="0"/>
      <sheetData sheetId="1"/>
      <sheetData sheetId="2">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row>
        <row r="2">
          <cell r="B2" t="str">
            <v>BOD</v>
          </cell>
          <cell r="C2" t="str">
            <v>CDC</v>
          </cell>
          <cell r="D2" t="str">
            <v>COB</v>
          </cell>
          <cell r="E2" t="str">
            <v>CRV</v>
          </cell>
          <cell r="F2" t="str">
            <v>CTV</v>
          </cell>
          <cell r="G2" t="str">
            <v>CVD</v>
          </cell>
          <cell r="H2" t="str">
            <v>DAU</v>
          </cell>
          <cell r="I2" t="str">
            <v>DDC</v>
          </cell>
          <cell r="J2" t="str">
            <v>DEV</v>
          </cell>
          <cell r="K2" t="str">
            <v>DVD</v>
          </cell>
          <cell r="L2" t="str">
            <v>NTE</v>
          </cell>
          <cell r="M2" t="str">
            <v>NTI</v>
          </cell>
          <cell r="N2" t="str">
            <v>PTV</v>
          </cell>
          <cell r="O2" t="str">
            <v>SWF</v>
          </cell>
          <cell r="P2" t="str">
            <v>TEC</v>
          </cell>
          <cell r="Q2" t="str">
            <v>TRC</v>
          </cell>
        </row>
        <row r="3">
          <cell r="A3" t="str">
            <v>Suma de IMPORTE</v>
          </cell>
          <cell r="B3" t="str">
            <v>Etiquetas de columna</v>
          </cell>
        </row>
        <row r="4">
          <cell r="A4" t="str">
            <v>Etiquetas de fila</v>
          </cell>
          <cell r="B4" t="str">
            <v>BOD</v>
          </cell>
          <cell r="C4" t="str">
            <v>CDC</v>
          </cell>
          <cell r="D4" t="str">
            <v>COB</v>
          </cell>
          <cell r="E4" t="str">
            <v>CRV</v>
          </cell>
          <cell r="F4" t="str">
            <v>CTV</v>
          </cell>
          <cell r="G4" t="str">
            <v>CVD</v>
          </cell>
          <cell r="H4" t="str">
            <v>DAU</v>
          </cell>
          <cell r="I4" t="str">
            <v>DDC</v>
          </cell>
          <cell r="J4" t="str">
            <v>DEV</v>
          </cell>
          <cell r="K4" t="str">
            <v>DVD</v>
          </cell>
          <cell r="L4" t="str">
            <v>NTE</v>
          </cell>
          <cell r="M4" t="str">
            <v>NTI</v>
          </cell>
          <cell r="N4" t="str">
            <v>PTV</v>
          </cell>
          <cell r="O4" t="str">
            <v>SWF</v>
          </cell>
          <cell r="P4" t="str">
            <v>TEC</v>
          </cell>
          <cell r="Q4" t="str">
            <v>TRC</v>
          </cell>
          <cell r="R4" t="str">
            <v>(en blanco)</v>
          </cell>
          <cell r="S4" t="str">
            <v>Total general</v>
          </cell>
        </row>
        <row r="5">
          <cell r="A5">
            <v>0</v>
          </cell>
          <cell r="B5">
            <v>0</v>
          </cell>
          <cell r="S5">
            <v>0</v>
          </cell>
        </row>
        <row r="6">
          <cell r="A6">
            <v>6</v>
          </cell>
          <cell r="B6">
            <v>10025.459999999999</v>
          </cell>
          <cell r="G6">
            <v>549.19000000000005</v>
          </cell>
          <cell r="K6">
            <v>90.61</v>
          </cell>
          <cell r="S6">
            <v>10665.26</v>
          </cell>
        </row>
        <row r="7">
          <cell r="A7">
            <v>10</v>
          </cell>
          <cell r="B7">
            <v>181214.06000000003</v>
          </cell>
          <cell r="E7">
            <v>452667.53</v>
          </cell>
          <cell r="G7">
            <v>137871.62</v>
          </cell>
          <cell r="S7">
            <v>771753.21000000008</v>
          </cell>
        </row>
        <row r="8">
          <cell r="A8">
            <v>15</v>
          </cell>
          <cell r="B8">
            <v>5096448.7000000011</v>
          </cell>
          <cell r="E8">
            <v>666627.35</v>
          </cell>
          <cell r="G8">
            <v>1151.83</v>
          </cell>
          <cell r="S8">
            <v>5764227.8800000008</v>
          </cell>
        </row>
        <row r="9">
          <cell r="A9">
            <v>16</v>
          </cell>
          <cell r="B9">
            <v>7076665.6299999999</v>
          </cell>
          <cell r="D9">
            <v>450</v>
          </cell>
          <cell r="E9">
            <v>5377054.9299999997</v>
          </cell>
          <cell r="G9">
            <v>9346.0499999999993</v>
          </cell>
          <cell r="J9">
            <v>447.65</v>
          </cell>
          <cell r="K9">
            <v>11442.14</v>
          </cell>
          <cell r="L9">
            <v>5007359</v>
          </cell>
          <cell r="S9">
            <v>17482765.399999999</v>
          </cell>
        </row>
        <row r="10">
          <cell r="A10">
            <v>20</v>
          </cell>
          <cell r="B10">
            <v>2155399.4499999993</v>
          </cell>
          <cell r="D10">
            <v>12322.49</v>
          </cell>
          <cell r="G10">
            <v>35478.31</v>
          </cell>
          <cell r="J10">
            <v>348</v>
          </cell>
          <cell r="K10">
            <v>14222.36</v>
          </cell>
          <cell r="S10">
            <v>2217770.6099999994</v>
          </cell>
        </row>
        <row r="11">
          <cell r="A11">
            <v>25</v>
          </cell>
          <cell r="B11">
            <v>5629266.4399999995</v>
          </cell>
          <cell r="D11">
            <v>50</v>
          </cell>
          <cell r="E11">
            <v>144539.47</v>
          </cell>
          <cell r="G11">
            <v>30026.06</v>
          </cell>
          <cell r="H11">
            <v>1926403.19</v>
          </cell>
          <cell r="J11">
            <v>56.38</v>
          </cell>
          <cell r="K11">
            <v>1561.2</v>
          </cell>
          <cell r="L11">
            <v>257567519.79999992</v>
          </cell>
          <cell r="S11">
            <v>265299422.53999993</v>
          </cell>
        </row>
        <row r="12">
          <cell r="A12">
            <v>30</v>
          </cell>
          <cell r="B12">
            <v>148212.89000000001</v>
          </cell>
          <cell r="D12">
            <v>100</v>
          </cell>
          <cell r="E12">
            <v>790860.9</v>
          </cell>
          <cell r="G12">
            <v>271.37</v>
          </cell>
          <cell r="S12">
            <v>939445.16</v>
          </cell>
        </row>
        <row r="13">
          <cell r="A13">
            <v>35</v>
          </cell>
          <cell r="B13">
            <v>3997843.4499999997</v>
          </cell>
          <cell r="E13">
            <v>563799.39</v>
          </cell>
          <cell r="G13">
            <v>4177.59</v>
          </cell>
          <cell r="K13">
            <v>121.62</v>
          </cell>
          <cell r="L13">
            <v>4533185.8900000006</v>
          </cell>
          <cell r="S13">
            <v>9099127.9400000013</v>
          </cell>
        </row>
        <row r="14">
          <cell r="A14">
            <v>41</v>
          </cell>
          <cell r="B14">
            <v>2223505.2400000002</v>
          </cell>
          <cell r="E14">
            <v>15093533.029999999</v>
          </cell>
          <cell r="G14">
            <v>50</v>
          </cell>
          <cell r="H14">
            <v>9251841</v>
          </cell>
          <cell r="L14">
            <v>39365.160000000003</v>
          </cell>
          <cell r="S14">
            <v>26608294.43</v>
          </cell>
        </row>
        <row r="15">
          <cell r="A15">
            <v>46</v>
          </cell>
          <cell r="B15">
            <v>8440645.4499999974</v>
          </cell>
          <cell r="D15">
            <v>100</v>
          </cell>
          <cell r="E15">
            <v>1736208.8000000003</v>
          </cell>
          <cell r="G15">
            <v>45729.36</v>
          </cell>
          <cell r="J15">
            <v>50</v>
          </cell>
          <cell r="L15">
            <v>363923</v>
          </cell>
          <cell r="S15">
            <v>10586656.609999998</v>
          </cell>
        </row>
        <row r="16">
          <cell r="A16">
            <v>47</v>
          </cell>
          <cell r="B16">
            <v>1090953.7500000002</v>
          </cell>
          <cell r="D16">
            <v>100</v>
          </cell>
          <cell r="E16">
            <v>237214.12</v>
          </cell>
          <cell r="G16">
            <v>1976.88</v>
          </cell>
          <cell r="J16">
            <v>199.69</v>
          </cell>
          <cell r="K16">
            <v>23720.5</v>
          </cell>
          <cell r="S16">
            <v>1354164.94</v>
          </cell>
        </row>
        <row r="17">
          <cell r="A17">
            <v>48</v>
          </cell>
          <cell r="B17">
            <v>92190.999999999985</v>
          </cell>
          <cell r="G17">
            <v>1040.2199999999998</v>
          </cell>
          <cell r="K17">
            <v>1936.82</v>
          </cell>
          <cell r="L17">
            <v>1044000</v>
          </cell>
          <cell r="S17">
            <v>1139168.04</v>
          </cell>
        </row>
        <row r="18">
          <cell r="A18">
            <v>52</v>
          </cell>
          <cell r="B18">
            <v>119798.64</v>
          </cell>
          <cell r="D18">
            <v>150</v>
          </cell>
          <cell r="G18">
            <v>3517.52</v>
          </cell>
          <cell r="J18">
            <v>497.5</v>
          </cell>
          <cell r="K18">
            <v>11000.24</v>
          </cell>
          <cell r="S18">
            <v>134963.9</v>
          </cell>
        </row>
        <row r="19">
          <cell r="A19">
            <v>66</v>
          </cell>
          <cell r="B19">
            <v>17134.96</v>
          </cell>
          <cell r="E19">
            <v>11207.55</v>
          </cell>
          <cell r="G19">
            <v>3509.5</v>
          </cell>
          <cell r="S19">
            <v>31852.01</v>
          </cell>
        </row>
        <row r="20">
          <cell r="A20">
            <v>70</v>
          </cell>
          <cell r="B20">
            <v>52713.709999999992</v>
          </cell>
          <cell r="S20">
            <v>52713.709999999992</v>
          </cell>
        </row>
        <row r="21">
          <cell r="A21">
            <v>76</v>
          </cell>
          <cell r="B21">
            <v>21844.68</v>
          </cell>
          <cell r="L21">
            <v>7199790.8300000001</v>
          </cell>
          <cell r="S21">
            <v>7221635.5099999998</v>
          </cell>
        </row>
        <row r="22">
          <cell r="A22">
            <v>78</v>
          </cell>
          <cell r="B22">
            <v>33509.199999999997</v>
          </cell>
          <cell r="S22">
            <v>33509.199999999997</v>
          </cell>
        </row>
        <row r="23">
          <cell r="A23">
            <v>81</v>
          </cell>
          <cell r="B23">
            <v>133390.76</v>
          </cell>
          <cell r="E23">
            <v>1141605.18</v>
          </cell>
          <cell r="L23">
            <v>13720000</v>
          </cell>
          <cell r="S23">
            <v>14994995.939999999</v>
          </cell>
        </row>
        <row r="24">
          <cell r="A24">
            <v>85</v>
          </cell>
          <cell r="B24">
            <v>21119.61</v>
          </cell>
          <cell r="E24">
            <v>849809.94</v>
          </cell>
          <cell r="G24">
            <v>50</v>
          </cell>
          <cell r="S24">
            <v>870979.54999999993</v>
          </cell>
        </row>
        <row r="25">
          <cell r="A25">
            <v>86</v>
          </cell>
          <cell r="B25">
            <v>2460397.0099999998</v>
          </cell>
          <cell r="D25">
            <v>50</v>
          </cell>
          <cell r="E25">
            <v>23544859.050000001</v>
          </cell>
          <cell r="G25">
            <v>646.6099999999999</v>
          </cell>
          <cell r="J25">
            <v>243.18</v>
          </cell>
          <cell r="S25">
            <v>26006195.850000001</v>
          </cell>
        </row>
        <row r="26">
          <cell r="A26">
            <v>87</v>
          </cell>
          <cell r="B26">
            <v>66781.490000000005</v>
          </cell>
          <cell r="J26">
            <v>208.8</v>
          </cell>
          <cell r="S26">
            <v>66990.290000000008</v>
          </cell>
        </row>
        <row r="27">
          <cell r="A27">
            <v>95</v>
          </cell>
          <cell r="B27">
            <v>0</v>
          </cell>
          <cell r="S27">
            <v>0</v>
          </cell>
        </row>
        <row r="28">
          <cell r="A28">
            <v>108</v>
          </cell>
          <cell r="B28">
            <v>0</v>
          </cell>
          <cell r="S28">
            <v>0</v>
          </cell>
        </row>
        <row r="29">
          <cell r="A29">
            <v>109</v>
          </cell>
          <cell r="B29">
            <v>10416.6</v>
          </cell>
          <cell r="S29">
            <v>10416.6</v>
          </cell>
        </row>
        <row r="30">
          <cell r="A30">
            <v>111</v>
          </cell>
          <cell r="B30">
            <v>0</v>
          </cell>
          <cell r="S30">
            <v>0</v>
          </cell>
        </row>
        <row r="31">
          <cell r="A31">
            <v>112</v>
          </cell>
          <cell r="B31">
            <v>9346.409999999998</v>
          </cell>
          <cell r="S31">
            <v>9346.409999999998</v>
          </cell>
        </row>
        <row r="32">
          <cell r="A32">
            <v>117</v>
          </cell>
          <cell r="B32">
            <v>6834.2</v>
          </cell>
          <cell r="D32">
            <v>2900</v>
          </cell>
          <cell r="G32">
            <v>2981.7700000000004</v>
          </cell>
          <cell r="J32">
            <v>107599.1</v>
          </cell>
          <cell r="S32">
            <v>120315.07</v>
          </cell>
        </row>
        <row r="33">
          <cell r="A33">
            <v>119</v>
          </cell>
          <cell r="B33">
            <v>0</v>
          </cell>
          <cell r="D33">
            <v>1700</v>
          </cell>
          <cell r="S33">
            <v>1700</v>
          </cell>
        </row>
        <row r="34">
          <cell r="A34">
            <v>121</v>
          </cell>
          <cell r="B34">
            <v>0</v>
          </cell>
          <cell r="S34">
            <v>0</v>
          </cell>
        </row>
        <row r="35">
          <cell r="A35">
            <v>124</v>
          </cell>
          <cell r="B35">
            <v>0</v>
          </cell>
          <cell r="S35">
            <v>0</v>
          </cell>
        </row>
        <row r="36">
          <cell r="A36">
            <v>129</v>
          </cell>
          <cell r="B36">
            <v>38306.92</v>
          </cell>
          <cell r="L36">
            <v>8461.33</v>
          </cell>
          <cell r="S36">
            <v>46768.25</v>
          </cell>
        </row>
        <row r="37">
          <cell r="A37">
            <v>130</v>
          </cell>
          <cell r="B37">
            <v>1657491.94</v>
          </cell>
          <cell r="S37">
            <v>1657491.94</v>
          </cell>
        </row>
        <row r="38">
          <cell r="A38">
            <v>132</v>
          </cell>
          <cell r="B38">
            <v>178662.65</v>
          </cell>
          <cell r="C38">
            <v>751.29</v>
          </cell>
          <cell r="D38">
            <v>4661.51</v>
          </cell>
          <cell r="G38">
            <v>272712.53999999998</v>
          </cell>
          <cell r="S38">
            <v>456787.99</v>
          </cell>
        </row>
        <row r="39">
          <cell r="A39">
            <v>133</v>
          </cell>
          <cell r="B39">
            <v>32585</v>
          </cell>
          <cell r="S39">
            <v>32585</v>
          </cell>
        </row>
        <row r="40">
          <cell r="A40">
            <v>134</v>
          </cell>
          <cell r="B40">
            <v>0</v>
          </cell>
          <cell r="E40">
            <v>2248.59</v>
          </cell>
          <cell r="S40">
            <v>2248.59</v>
          </cell>
        </row>
        <row r="41">
          <cell r="A41">
            <v>137</v>
          </cell>
          <cell r="B41">
            <v>0</v>
          </cell>
          <cell r="S41">
            <v>0</v>
          </cell>
        </row>
        <row r="42">
          <cell r="A42">
            <v>138</v>
          </cell>
          <cell r="B42">
            <v>0</v>
          </cell>
          <cell r="S42">
            <v>0</v>
          </cell>
        </row>
        <row r="43">
          <cell r="A43">
            <v>139</v>
          </cell>
          <cell r="B43">
            <v>0</v>
          </cell>
          <cell r="S43">
            <v>0</v>
          </cell>
        </row>
        <row r="44">
          <cell r="A44">
            <v>140</v>
          </cell>
          <cell r="B44">
            <v>0</v>
          </cell>
          <cell r="S44">
            <v>0</v>
          </cell>
        </row>
        <row r="45">
          <cell r="A45">
            <v>141</v>
          </cell>
          <cell r="B45">
            <v>0</v>
          </cell>
          <cell r="S45">
            <v>0</v>
          </cell>
        </row>
        <row r="46">
          <cell r="A46">
            <v>142</v>
          </cell>
          <cell r="B46">
            <v>0</v>
          </cell>
          <cell r="S46">
            <v>0</v>
          </cell>
        </row>
        <row r="47">
          <cell r="A47">
            <v>143</v>
          </cell>
          <cell r="B47">
            <v>0</v>
          </cell>
          <cell r="S47">
            <v>0</v>
          </cell>
        </row>
        <row r="48">
          <cell r="A48">
            <v>144</v>
          </cell>
          <cell r="B48">
            <v>0</v>
          </cell>
          <cell r="S48">
            <v>0</v>
          </cell>
        </row>
        <row r="49">
          <cell r="A49">
            <v>145</v>
          </cell>
          <cell r="B49">
            <v>0</v>
          </cell>
          <cell r="S49">
            <v>0</v>
          </cell>
        </row>
        <row r="50">
          <cell r="A50">
            <v>146</v>
          </cell>
          <cell r="B50">
            <v>0</v>
          </cell>
          <cell r="S50">
            <v>0</v>
          </cell>
        </row>
        <row r="51">
          <cell r="A51">
            <v>147</v>
          </cell>
          <cell r="B51">
            <v>0</v>
          </cell>
          <cell r="S51">
            <v>0</v>
          </cell>
        </row>
        <row r="52">
          <cell r="A52">
            <v>148</v>
          </cell>
          <cell r="B52">
            <v>0</v>
          </cell>
          <cell r="S52">
            <v>0</v>
          </cell>
        </row>
        <row r="53">
          <cell r="A53">
            <v>149</v>
          </cell>
          <cell r="B53">
            <v>0</v>
          </cell>
          <cell r="S53">
            <v>0</v>
          </cell>
        </row>
        <row r="54">
          <cell r="A54">
            <v>150</v>
          </cell>
          <cell r="B54">
            <v>0</v>
          </cell>
          <cell r="E54">
            <v>412966.16</v>
          </cell>
          <cell r="S54">
            <v>412966.16</v>
          </cell>
        </row>
        <row r="55">
          <cell r="A55">
            <v>152</v>
          </cell>
          <cell r="B55">
            <v>313</v>
          </cell>
          <cell r="S55">
            <v>313</v>
          </cell>
        </row>
        <row r="56">
          <cell r="A56">
            <v>153</v>
          </cell>
          <cell r="B56">
            <v>28279.8</v>
          </cell>
          <cell r="S56">
            <v>28279.8</v>
          </cell>
        </row>
        <row r="57">
          <cell r="A57">
            <v>154</v>
          </cell>
          <cell r="B57">
            <v>0</v>
          </cell>
          <cell r="S57">
            <v>0</v>
          </cell>
        </row>
        <row r="58">
          <cell r="A58">
            <v>155</v>
          </cell>
          <cell r="B58">
            <v>15627.11</v>
          </cell>
          <cell r="S58">
            <v>15627.11</v>
          </cell>
        </row>
        <row r="59">
          <cell r="A59">
            <v>156</v>
          </cell>
          <cell r="B59">
            <v>0</v>
          </cell>
          <cell r="S59">
            <v>0</v>
          </cell>
        </row>
        <row r="60">
          <cell r="A60">
            <v>157</v>
          </cell>
          <cell r="B60">
            <v>19278.09</v>
          </cell>
          <cell r="S60">
            <v>19278.09</v>
          </cell>
        </row>
        <row r="61">
          <cell r="A61">
            <v>159</v>
          </cell>
          <cell r="B61">
            <v>233.75</v>
          </cell>
          <cell r="S61">
            <v>233.75</v>
          </cell>
        </row>
        <row r="62">
          <cell r="A62">
            <v>163</v>
          </cell>
          <cell r="B62">
            <v>5161.2700000000004</v>
          </cell>
          <cell r="G62">
            <v>587.21</v>
          </cell>
          <cell r="L62">
            <v>545310.84</v>
          </cell>
          <cell r="S62">
            <v>551059.31999999995</v>
          </cell>
        </row>
        <row r="63">
          <cell r="A63">
            <v>169</v>
          </cell>
          <cell r="B63">
            <v>28968.620000000003</v>
          </cell>
          <cell r="S63">
            <v>28968.620000000003</v>
          </cell>
        </row>
        <row r="64">
          <cell r="A64">
            <v>170</v>
          </cell>
          <cell r="B64">
            <v>0</v>
          </cell>
          <cell r="S64">
            <v>0</v>
          </cell>
        </row>
        <row r="65">
          <cell r="A65">
            <v>171</v>
          </cell>
          <cell r="B65">
            <v>0</v>
          </cell>
          <cell r="S65">
            <v>0</v>
          </cell>
        </row>
        <row r="66">
          <cell r="A66">
            <v>190</v>
          </cell>
          <cell r="B66">
            <v>2397.1999999999998</v>
          </cell>
          <cell r="S66">
            <v>2397.1999999999998</v>
          </cell>
        </row>
        <row r="67">
          <cell r="A67">
            <v>192</v>
          </cell>
          <cell r="B67">
            <v>8401.5</v>
          </cell>
          <cell r="S67">
            <v>8401.5</v>
          </cell>
        </row>
        <row r="68">
          <cell r="A68">
            <v>197</v>
          </cell>
          <cell r="B68">
            <v>42923.43</v>
          </cell>
          <cell r="D68">
            <v>150</v>
          </cell>
          <cell r="E68">
            <v>43.49</v>
          </cell>
          <cell r="G68">
            <v>4061.7000000000003</v>
          </cell>
          <cell r="J68">
            <v>281.13</v>
          </cell>
          <cell r="K68">
            <v>11055.19</v>
          </cell>
          <cell r="S68">
            <v>58514.939999999995</v>
          </cell>
        </row>
        <row r="69">
          <cell r="A69">
            <v>200</v>
          </cell>
          <cell r="B69">
            <v>0</v>
          </cell>
          <cell r="S69">
            <v>0</v>
          </cell>
        </row>
        <row r="70">
          <cell r="A70">
            <v>201</v>
          </cell>
          <cell r="B70">
            <v>8591813.8499999996</v>
          </cell>
          <cell r="S70">
            <v>8591813.8499999996</v>
          </cell>
        </row>
        <row r="71">
          <cell r="A71">
            <v>203</v>
          </cell>
          <cell r="B71">
            <v>20473.560000000001</v>
          </cell>
          <cell r="S71">
            <v>20473.560000000001</v>
          </cell>
        </row>
        <row r="72">
          <cell r="A72">
            <v>206</v>
          </cell>
          <cell r="B72">
            <v>305016.98</v>
          </cell>
          <cell r="E72">
            <v>179592.07</v>
          </cell>
          <cell r="L72">
            <v>0.04</v>
          </cell>
          <cell r="S72">
            <v>484609.08999999997</v>
          </cell>
        </row>
        <row r="73">
          <cell r="A73">
            <v>210</v>
          </cell>
          <cell r="B73">
            <v>0</v>
          </cell>
          <cell r="S73">
            <v>0</v>
          </cell>
        </row>
        <row r="74">
          <cell r="A74">
            <v>212</v>
          </cell>
          <cell r="B74">
            <v>426861.95000000013</v>
          </cell>
          <cell r="E74">
            <v>6693</v>
          </cell>
          <cell r="S74">
            <v>433554.95000000013</v>
          </cell>
        </row>
        <row r="75">
          <cell r="A75">
            <v>213</v>
          </cell>
          <cell r="B75">
            <v>0</v>
          </cell>
          <cell r="S75">
            <v>0</v>
          </cell>
        </row>
        <row r="76">
          <cell r="A76">
            <v>221</v>
          </cell>
          <cell r="B76">
            <v>46595.479999999996</v>
          </cell>
          <cell r="S76">
            <v>46595.479999999996</v>
          </cell>
        </row>
        <row r="77">
          <cell r="A77">
            <v>222</v>
          </cell>
          <cell r="B77">
            <v>294323.12</v>
          </cell>
          <cell r="E77">
            <v>377300</v>
          </cell>
          <cell r="S77">
            <v>671623.12</v>
          </cell>
        </row>
        <row r="78">
          <cell r="A78">
            <v>223</v>
          </cell>
          <cell r="B78">
            <v>7110.85</v>
          </cell>
          <cell r="S78">
            <v>7110.85</v>
          </cell>
        </row>
        <row r="79">
          <cell r="A79">
            <v>224</v>
          </cell>
          <cell r="B79">
            <v>8136513.0900000008</v>
          </cell>
          <cell r="D79">
            <v>1953.43</v>
          </cell>
          <cell r="G79">
            <v>815.42000000000007</v>
          </cell>
          <cell r="S79">
            <v>8139281.9400000004</v>
          </cell>
        </row>
        <row r="80">
          <cell r="A80">
            <v>225</v>
          </cell>
          <cell r="B80">
            <v>46745.69</v>
          </cell>
          <cell r="S80">
            <v>46745.69</v>
          </cell>
        </row>
        <row r="81">
          <cell r="A81">
            <v>226</v>
          </cell>
          <cell r="B81">
            <v>330</v>
          </cell>
          <cell r="S81">
            <v>330</v>
          </cell>
        </row>
        <row r="82">
          <cell r="A82">
            <v>227</v>
          </cell>
          <cell r="B82">
            <v>0</v>
          </cell>
          <cell r="S82">
            <v>0</v>
          </cell>
        </row>
        <row r="83">
          <cell r="A83">
            <v>234</v>
          </cell>
          <cell r="B83">
            <v>1810434.91</v>
          </cell>
          <cell r="S83">
            <v>1810434.91</v>
          </cell>
        </row>
        <row r="84">
          <cell r="A84">
            <v>243</v>
          </cell>
          <cell r="B84">
            <v>0</v>
          </cell>
          <cell r="S84">
            <v>0</v>
          </cell>
        </row>
        <row r="85">
          <cell r="A85">
            <v>244</v>
          </cell>
          <cell r="B85">
            <v>2000</v>
          </cell>
          <cell r="D85">
            <v>50</v>
          </cell>
          <cell r="G85">
            <v>475.53</v>
          </cell>
          <cell r="S85">
            <v>2525.5299999999997</v>
          </cell>
        </row>
        <row r="86">
          <cell r="A86">
            <v>245</v>
          </cell>
          <cell r="B86">
            <v>3698</v>
          </cell>
          <cell r="S86">
            <v>3698</v>
          </cell>
        </row>
        <row r="87">
          <cell r="A87">
            <v>249</v>
          </cell>
          <cell r="B87">
            <v>320</v>
          </cell>
          <cell r="E87">
            <v>12906.17</v>
          </cell>
          <cell r="G87">
            <v>796.85</v>
          </cell>
          <cell r="S87">
            <v>14023.02</v>
          </cell>
        </row>
        <row r="88">
          <cell r="A88">
            <v>251</v>
          </cell>
          <cell r="B88">
            <v>556.5</v>
          </cell>
          <cell r="S88">
            <v>556.5</v>
          </cell>
        </row>
        <row r="89">
          <cell r="A89">
            <v>253</v>
          </cell>
          <cell r="B89">
            <v>17010667.260000002</v>
          </cell>
          <cell r="E89">
            <v>205225.86</v>
          </cell>
          <cell r="S89">
            <v>17215893.120000001</v>
          </cell>
        </row>
        <row r="90">
          <cell r="A90">
            <v>254</v>
          </cell>
          <cell r="B90">
            <v>22075.4</v>
          </cell>
          <cell r="S90">
            <v>22075.4</v>
          </cell>
        </row>
        <row r="91">
          <cell r="A91">
            <v>265</v>
          </cell>
          <cell r="B91">
            <v>0</v>
          </cell>
          <cell r="S91">
            <v>0</v>
          </cell>
        </row>
        <row r="92">
          <cell r="A92">
            <v>266</v>
          </cell>
          <cell r="B92">
            <v>42797.69</v>
          </cell>
          <cell r="S92">
            <v>42797.69</v>
          </cell>
        </row>
        <row r="93">
          <cell r="A93">
            <v>267</v>
          </cell>
          <cell r="B93">
            <v>0</v>
          </cell>
          <cell r="S93">
            <v>0</v>
          </cell>
        </row>
        <row r="94">
          <cell r="A94">
            <v>268</v>
          </cell>
          <cell r="B94">
            <v>0</v>
          </cell>
          <cell r="S94">
            <v>0</v>
          </cell>
        </row>
        <row r="95">
          <cell r="A95">
            <v>269</v>
          </cell>
          <cell r="B95">
            <v>534960.07999999996</v>
          </cell>
          <cell r="S95">
            <v>534960.07999999996</v>
          </cell>
        </row>
        <row r="96">
          <cell r="A96">
            <v>270</v>
          </cell>
          <cell r="B96">
            <v>278.13</v>
          </cell>
          <cell r="S96">
            <v>278.13</v>
          </cell>
        </row>
        <row r="97">
          <cell r="A97">
            <v>271</v>
          </cell>
          <cell r="B97">
            <v>220.32000000000002</v>
          </cell>
          <cell r="S97">
            <v>220.32000000000002</v>
          </cell>
        </row>
        <row r="98">
          <cell r="A98">
            <v>272</v>
          </cell>
          <cell r="B98">
            <v>0</v>
          </cell>
          <cell r="S98">
            <v>0</v>
          </cell>
        </row>
        <row r="99">
          <cell r="A99">
            <v>273</v>
          </cell>
          <cell r="B99">
            <v>0</v>
          </cell>
          <cell r="S99">
            <v>0</v>
          </cell>
        </row>
        <row r="100">
          <cell r="A100">
            <v>281</v>
          </cell>
          <cell r="B100">
            <v>0</v>
          </cell>
          <cell r="S100">
            <v>0</v>
          </cell>
        </row>
        <row r="101">
          <cell r="A101">
            <v>283</v>
          </cell>
          <cell r="B101">
            <v>96594919.889999986</v>
          </cell>
          <cell r="S101">
            <v>96594919.889999986</v>
          </cell>
        </row>
        <row r="102">
          <cell r="A102">
            <v>287</v>
          </cell>
          <cell r="B102">
            <v>3798982.3600000003</v>
          </cell>
          <cell r="D102">
            <v>100</v>
          </cell>
          <cell r="S102">
            <v>3799082.3600000003</v>
          </cell>
        </row>
        <row r="103">
          <cell r="A103">
            <v>288</v>
          </cell>
          <cell r="B103">
            <v>0</v>
          </cell>
          <cell r="S103">
            <v>0</v>
          </cell>
        </row>
        <row r="104">
          <cell r="A104">
            <v>290</v>
          </cell>
          <cell r="B104">
            <v>1215801.5399999998</v>
          </cell>
          <cell r="S104">
            <v>1215801.5399999998</v>
          </cell>
        </row>
        <row r="105">
          <cell r="A105">
            <v>291</v>
          </cell>
          <cell r="B105">
            <v>11473222.809999999</v>
          </cell>
          <cell r="D105">
            <v>3000</v>
          </cell>
          <cell r="E105">
            <v>26744616.619999997</v>
          </cell>
          <cell r="G105">
            <v>2707.0599999999995</v>
          </cell>
          <cell r="S105">
            <v>38223546.489999995</v>
          </cell>
        </row>
        <row r="106">
          <cell r="A106">
            <v>292</v>
          </cell>
          <cell r="B106">
            <v>169544.25000000003</v>
          </cell>
          <cell r="E106">
            <v>176.4</v>
          </cell>
          <cell r="L106">
            <v>1833</v>
          </cell>
          <cell r="S106">
            <v>171553.65000000002</v>
          </cell>
        </row>
        <row r="107">
          <cell r="A107">
            <v>293</v>
          </cell>
          <cell r="B107">
            <v>949.3</v>
          </cell>
          <cell r="E107">
            <v>2450</v>
          </cell>
          <cell r="S107">
            <v>3399.3</v>
          </cell>
        </row>
        <row r="108">
          <cell r="A108">
            <v>294</v>
          </cell>
          <cell r="B108">
            <v>0</v>
          </cell>
          <cell r="S108">
            <v>0</v>
          </cell>
        </row>
        <row r="109">
          <cell r="A109">
            <v>295</v>
          </cell>
          <cell r="B109">
            <v>0</v>
          </cell>
          <cell r="S109">
            <v>0</v>
          </cell>
        </row>
        <row r="110">
          <cell r="A110">
            <v>296</v>
          </cell>
          <cell r="B110">
            <v>0</v>
          </cell>
          <cell r="S110">
            <v>0</v>
          </cell>
        </row>
        <row r="111">
          <cell r="A111">
            <v>298</v>
          </cell>
          <cell r="B111">
            <v>0</v>
          </cell>
          <cell r="S111">
            <v>0</v>
          </cell>
        </row>
        <row r="112">
          <cell r="A112">
            <v>299</v>
          </cell>
          <cell r="B112">
            <v>675655.03999999992</v>
          </cell>
          <cell r="S112">
            <v>675655.03999999992</v>
          </cell>
        </row>
        <row r="113">
          <cell r="A113">
            <v>300</v>
          </cell>
          <cell r="B113">
            <v>0</v>
          </cell>
          <cell r="S113">
            <v>0</v>
          </cell>
        </row>
        <row r="114">
          <cell r="A114">
            <v>301</v>
          </cell>
          <cell r="B114">
            <v>3796</v>
          </cell>
          <cell r="S114">
            <v>3796</v>
          </cell>
        </row>
        <row r="115">
          <cell r="A115">
            <v>302</v>
          </cell>
          <cell r="B115">
            <v>0</v>
          </cell>
          <cell r="S115">
            <v>0</v>
          </cell>
        </row>
        <row r="116">
          <cell r="A116">
            <v>303</v>
          </cell>
          <cell r="B116">
            <v>0</v>
          </cell>
          <cell r="S116">
            <v>0</v>
          </cell>
        </row>
        <row r="117">
          <cell r="A117">
            <v>309</v>
          </cell>
          <cell r="B117">
            <v>36058</v>
          </cell>
          <cell r="S117">
            <v>36058</v>
          </cell>
        </row>
        <row r="118">
          <cell r="A118">
            <v>310</v>
          </cell>
          <cell r="B118">
            <v>3780684.459999999</v>
          </cell>
          <cell r="G118">
            <v>587.89</v>
          </cell>
          <cell r="K118">
            <v>51546.87</v>
          </cell>
          <cell r="L118">
            <v>4471.2</v>
          </cell>
          <cell r="S118">
            <v>3837290.4199999995</v>
          </cell>
        </row>
        <row r="119">
          <cell r="A119">
            <v>311</v>
          </cell>
          <cell r="B119">
            <v>160</v>
          </cell>
          <cell r="S119">
            <v>160</v>
          </cell>
        </row>
        <row r="120">
          <cell r="A120">
            <v>312</v>
          </cell>
          <cell r="B120">
            <v>40560.199999999997</v>
          </cell>
          <cell r="E120">
            <v>1809574.17</v>
          </cell>
          <cell r="G120">
            <v>50</v>
          </cell>
          <cell r="S120">
            <v>1850184.3699999999</v>
          </cell>
        </row>
        <row r="121">
          <cell r="A121">
            <v>313</v>
          </cell>
          <cell r="B121">
            <v>10774.32</v>
          </cell>
          <cell r="S121">
            <v>10774.32</v>
          </cell>
        </row>
        <row r="122">
          <cell r="A122">
            <v>314</v>
          </cell>
          <cell r="B122">
            <v>0</v>
          </cell>
          <cell r="S122">
            <v>0</v>
          </cell>
        </row>
        <row r="123">
          <cell r="A123">
            <v>315</v>
          </cell>
          <cell r="B123">
            <v>16079.720000000001</v>
          </cell>
          <cell r="S123">
            <v>16079.720000000001</v>
          </cell>
        </row>
        <row r="124">
          <cell r="A124">
            <v>324</v>
          </cell>
          <cell r="B124">
            <v>0</v>
          </cell>
          <cell r="S124">
            <v>0</v>
          </cell>
        </row>
        <row r="125">
          <cell r="A125">
            <v>340</v>
          </cell>
          <cell r="B125">
            <v>25341.249999999989</v>
          </cell>
          <cell r="D125">
            <v>50</v>
          </cell>
          <cell r="E125">
            <v>997428.1399999999</v>
          </cell>
          <cell r="G125">
            <v>9465.66</v>
          </cell>
          <cell r="S125">
            <v>1032285.0499999999</v>
          </cell>
        </row>
        <row r="126">
          <cell r="A126">
            <v>342</v>
          </cell>
          <cell r="B126">
            <v>3870.44</v>
          </cell>
          <cell r="E126">
            <v>8767694.7599999998</v>
          </cell>
          <cell r="S126">
            <v>8771565.1999999993</v>
          </cell>
        </row>
        <row r="127">
          <cell r="A127">
            <v>343</v>
          </cell>
          <cell r="B127">
            <v>31376.480000000003</v>
          </cell>
          <cell r="E127">
            <v>2940933.95</v>
          </cell>
          <cell r="S127">
            <v>2972310.43</v>
          </cell>
        </row>
        <row r="128">
          <cell r="A128">
            <v>344</v>
          </cell>
          <cell r="B128">
            <v>18726.04</v>
          </cell>
          <cell r="S128">
            <v>18726.04</v>
          </cell>
        </row>
        <row r="129">
          <cell r="A129">
            <v>345</v>
          </cell>
          <cell r="B129">
            <v>0</v>
          </cell>
          <cell r="S129">
            <v>0</v>
          </cell>
        </row>
        <row r="130">
          <cell r="A130">
            <v>346</v>
          </cell>
          <cell r="B130">
            <v>15231.95</v>
          </cell>
          <cell r="S130">
            <v>15231.95</v>
          </cell>
        </row>
        <row r="131">
          <cell r="A131">
            <v>347</v>
          </cell>
          <cell r="B131">
            <v>1329.79</v>
          </cell>
          <cell r="S131">
            <v>1329.79</v>
          </cell>
        </row>
        <row r="132">
          <cell r="A132">
            <v>348</v>
          </cell>
          <cell r="B132">
            <v>0</v>
          </cell>
          <cell r="S132">
            <v>0</v>
          </cell>
        </row>
        <row r="133">
          <cell r="A133">
            <v>349</v>
          </cell>
          <cell r="B133">
            <v>0</v>
          </cell>
          <cell r="S133">
            <v>0</v>
          </cell>
        </row>
        <row r="134">
          <cell r="A134">
            <v>371</v>
          </cell>
          <cell r="B134">
            <v>0</v>
          </cell>
          <cell r="S134">
            <v>0</v>
          </cell>
        </row>
        <row r="135">
          <cell r="A135">
            <v>373</v>
          </cell>
          <cell r="B135">
            <v>3263105.0999999996</v>
          </cell>
          <cell r="E135">
            <v>1722145</v>
          </cell>
          <cell r="L135">
            <v>644593308.06999981</v>
          </cell>
          <cell r="S135">
            <v>649578558.16999984</v>
          </cell>
        </row>
        <row r="136">
          <cell r="A136">
            <v>374</v>
          </cell>
          <cell r="B136">
            <v>18904.240000000002</v>
          </cell>
          <cell r="S136">
            <v>18904.240000000002</v>
          </cell>
        </row>
        <row r="137">
          <cell r="A137">
            <v>375</v>
          </cell>
          <cell r="B137">
            <v>51772.22</v>
          </cell>
          <cell r="S137">
            <v>51772.22</v>
          </cell>
        </row>
        <row r="138">
          <cell r="A138">
            <v>376</v>
          </cell>
          <cell r="B138">
            <v>296777.07</v>
          </cell>
          <cell r="G138">
            <v>480.53</v>
          </cell>
          <cell r="S138">
            <v>297257.60000000003</v>
          </cell>
        </row>
        <row r="139">
          <cell r="A139">
            <v>378</v>
          </cell>
          <cell r="B139">
            <v>26905.89</v>
          </cell>
          <cell r="D139">
            <v>467.49</v>
          </cell>
          <cell r="S139">
            <v>27373.38</v>
          </cell>
        </row>
        <row r="140">
          <cell r="A140">
            <v>379</v>
          </cell>
          <cell r="B140">
            <v>0</v>
          </cell>
          <cell r="S140">
            <v>0</v>
          </cell>
        </row>
        <row r="141">
          <cell r="A141">
            <v>380</v>
          </cell>
          <cell r="B141">
            <v>0</v>
          </cell>
          <cell r="S141">
            <v>0</v>
          </cell>
        </row>
        <row r="142">
          <cell r="A142">
            <v>382</v>
          </cell>
          <cell r="B142">
            <v>50411396</v>
          </cell>
          <cell r="S142">
            <v>50411396</v>
          </cell>
        </row>
        <row r="143">
          <cell r="A143">
            <v>383</v>
          </cell>
          <cell r="B143">
            <v>0</v>
          </cell>
          <cell r="S143">
            <v>0</v>
          </cell>
        </row>
        <row r="144">
          <cell r="A144">
            <v>384</v>
          </cell>
          <cell r="B144">
            <v>0</v>
          </cell>
          <cell r="S144">
            <v>0</v>
          </cell>
        </row>
        <row r="145">
          <cell r="A145">
            <v>385</v>
          </cell>
          <cell r="B145">
            <v>3860</v>
          </cell>
          <cell r="S145">
            <v>3860</v>
          </cell>
        </row>
        <row r="146">
          <cell r="A146">
            <v>411</v>
          </cell>
          <cell r="B146">
            <v>0</v>
          </cell>
          <cell r="S146">
            <v>0</v>
          </cell>
        </row>
        <row r="147">
          <cell r="A147">
            <v>417</v>
          </cell>
          <cell r="B147">
            <v>0</v>
          </cell>
          <cell r="S147">
            <v>0</v>
          </cell>
        </row>
        <row r="148">
          <cell r="A148">
            <v>418</v>
          </cell>
          <cell r="B148">
            <v>0</v>
          </cell>
          <cell r="S148">
            <v>0</v>
          </cell>
        </row>
        <row r="149">
          <cell r="A149">
            <v>422</v>
          </cell>
          <cell r="B149">
            <v>0</v>
          </cell>
          <cell r="S149">
            <v>0</v>
          </cell>
        </row>
        <row r="150">
          <cell r="A150">
            <v>423</v>
          </cell>
          <cell r="B150">
            <v>0</v>
          </cell>
          <cell r="S150">
            <v>0</v>
          </cell>
        </row>
        <row r="151">
          <cell r="A151">
            <v>424</v>
          </cell>
          <cell r="B151">
            <v>0</v>
          </cell>
          <cell r="S151">
            <v>0</v>
          </cell>
        </row>
        <row r="152">
          <cell r="A152">
            <v>425</v>
          </cell>
          <cell r="B152">
            <v>0</v>
          </cell>
          <cell r="S152">
            <v>0</v>
          </cell>
        </row>
        <row r="153">
          <cell r="A153">
            <v>426</v>
          </cell>
          <cell r="B153">
            <v>0</v>
          </cell>
          <cell r="S153">
            <v>0</v>
          </cell>
        </row>
        <row r="154">
          <cell r="A154">
            <v>427</v>
          </cell>
          <cell r="B154">
            <v>0</v>
          </cell>
          <cell r="S154">
            <v>0</v>
          </cell>
        </row>
        <row r="155">
          <cell r="A155">
            <v>428</v>
          </cell>
          <cell r="B155">
            <v>0</v>
          </cell>
          <cell r="S155">
            <v>0</v>
          </cell>
        </row>
        <row r="156">
          <cell r="A156">
            <v>429</v>
          </cell>
          <cell r="B156">
            <v>0</v>
          </cell>
          <cell r="S156">
            <v>0</v>
          </cell>
        </row>
        <row r="157">
          <cell r="A157">
            <v>432</v>
          </cell>
          <cell r="B157">
            <v>0</v>
          </cell>
          <cell r="S157">
            <v>0</v>
          </cell>
        </row>
        <row r="158">
          <cell r="A158">
            <v>433</v>
          </cell>
          <cell r="B158">
            <v>0</v>
          </cell>
          <cell r="S158">
            <v>0</v>
          </cell>
        </row>
        <row r="159">
          <cell r="A159">
            <v>434</v>
          </cell>
          <cell r="B159">
            <v>0</v>
          </cell>
          <cell r="S159">
            <v>0</v>
          </cell>
        </row>
        <row r="160">
          <cell r="A160">
            <v>435</v>
          </cell>
          <cell r="B160">
            <v>0</v>
          </cell>
          <cell r="S160">
            <v>0</v>
          </cell>
        </row>
        <row r="161">
          <cell r="A161">
            <v>512</v>
          </cell>
          <cell r="B161">
            <v>79044.450000000012</v>
          </cell>
          <cell r="D161">
            <v>37086.03</v>
          </cell>
          <cell r="G161">
            <v>1660.92</v>
          </cell>
          <cell r="S161">
            <v>117791.40000000001</v>
          </cell>
        </row>
        <row r="162">
          <cell r="A162">
            <v>513</v>
          </cell>
          <cell r="B162">
            <v>2285652.19</v>
          </cell>
          <cell r="C162">
            <v>750.07</v>
          </cell>
          <cell r="D162">
            <v>119157.59999999999</v>
          </cell>
          <cell r="E162">
            <v>244365423.04999998</v>
          </cell>
          <cell r="G162">
            <v>778531.4</v>
          </cell>
          <cell r="J162">
            <v>33465696.160000004</v>
          </cell>
          <cell r="L162">
            <v>180589141.61999997</v>
          </cell>
          <cell r="S162">
            <v>461604352.09000003</v>
          </cell>
        </row>
        <row r="163">
          <cell r="A163">
            <v>514</v>
          </cell>
          <cell r="B163">
            <v>5207962.9000000004</v>
          </cell>
          <cell r="E163">
            <v>68764143.659999996</v>
          </cell>
          <cell r="S163">
            <v>73972106.560000002</v>
          </cell>
        </row>
        <row r="164">
          <cell r="A164">
            <v>517</v>
          </cell>
          <cell r="B164">
            <v>0</v>
          </cell>
          <cell r="S164">
            <v>0</v>
          </cell>
        </row>
        <row r="165">
          <cell r="A165">
            <v>520</v>
          </cell>
          <cell r="B165">
            <v>0</v>
          </cell>
          <cell r="S165">
            <v>0</v>
          </cell>
        </row>
        <row r="166">
          <cell r="A166">
            <v>522</v>
          </cell>
          <cell r="B166">
            <v>1637.1</v>
          </cell>
          <cell r="S166">
            <v>1637.1</v>
          </cell>
        </row>
        <row r="167">
          <cell r="A167">
            <v>523</v>
          </cell>
          <cell r="B167">
            <v>0</v>
          </cell>
          <cell r="S167">
            <v>0</v>
          </cell>
        </row>
        <row r="168">
          <cell r="A168">
            <v>525</v>
          </cell>
          <cell r="B168">
            <v>0</v>
          </cell>
          <cell r="E168">
            <v>1915442.68</v>
          </cell>
          <cell r="G168">
            <v>50</v>
          </cell>
          <cell r="S168">
            <v>1915492.68</v>
          </cell>
        </row>
        <row r="169">
          <cell r="A169">
            <v>526</v>
          </cell>
          <cell r="B169">
            <v>43289.61</v>
          </cell>
          <cell r="G169">
            <v>3207.6800000000003</v>
          </cell>
          <cell r="S169">
            <v>46497.29</v>
          </cell>
        </row>
        <row r="170">
          <cell r="A170">
            <v>548</v>
          </cell>
          <cell r="B170">
            <v>0</v>
          </cell>
          <cell r="S170">
            <v>0</v>
          </cell>
        </row>
        <row r="171">
          <cell r="A171">
            <v>551</v>
          </cell>
          <cell r="B171">
            <v>0</v>
          </cell>
          <cell r="S171">
            <v>0</v>
          </cell>
        </row>
        <row r="172">
          <cell r="A172">
            <v>572</v>
          </cell>
          <cell r="B172">
            <v>290564.65000000002</v>
          </cell>
          <cell r="E172">
            <v>40461056.890000001</v>
          </cell>
          <cell r="S172">
            <v>40751621.539999999</v>
          </cell>
        </row>
        <row r="173">
          <cell r="A173">
            <v>573</v>
          </cell>
          <cell r="B173">
            <v>0</v>
          </cell>
          <cell r="D173">
            <v>50</v>
          </cell>
          <cell r="S173">
            <v>50</v>
          </cell>
        </row>
        <row r="174">
          <cell r="A174">
            <v>574</v>
          </cell>
          <cell r="B174">
            <v>0</v>
          </cell>
          <cell r="S174">
            <v>0</v>
          </cell>
        </row>
        <row r="175">
          <cell r="A175">
            <v>576</v>
          </cell>
          <cell r="B175">
            <v>5375.42</v>
          </cell>
          <cell r="G175">
            <v>11988.78</v>
          </cell>
          <cell r="K175">
            <v>328.27</v>
          </cell>
          <cell r="S175">
            <v>17692.47</v>
          </cell>
        </row>
        <row r="176">
          <cell r="A176">
            <v>578</v>
          </cell>
          <cell r="B176">
            <v>756.90000000000009</v>
          </cell>
          <cell r="D176">
            <v>50</v>
          </cell>
          <cell r="G176">
            <v>64331.26</v>
          </cell>
          <cell r="J176">
            <v>83709.2</v>
          </cell>
          <cell r="S176">
            <v>148847.35999999999</v>
          </cell>
        </row>
        <row r="177">
          <cell r="A177">
            <v>580</v>
          </cell>
          <cell r="B177">
            <v>63620.95</v>
          </cell>
          <cell r="S177">
            <v>63620.95</v>
          </cell>
        </row>
        <row r="178">
          <cell r="A178">
            <v>582</v>
          </cell>
          <cell r="B178">
            <v>0</v>
          </cell>
          <cell r="S178">
            <v>0</v>
          </cell>
        </row>
        <row r="179">
          <cell r="A179">
            <v>584</v>
          </cell>
          <cell r="B179">
            <v>0</v>
          </cell>
          <cell r="S179">
            <v>0</v>
          </cell>
        </row>
        <row r="180">
          <cell r="A180">
            <v>585</v>
          </cell>
          <cell r="B180">
            <v>1839.1200000000001</v>
          </cell>
          <cell r="E180">
            <v>1546.74</v>
          </cell>
          <cell r="S180">
            <v>3385.86</v>
          </cell>
        </row>
        <row r="181">
          <cell r="A181">
            <v>586</v>
          </cell>
          <cell r="B181">
            <v>2295</v>
          </cell>
          <cell r="S181">
            <v>2295</v>
          </cell>
        </row>
        <row r="182">
          <cell r="A182">
            <v>587</v>
          </cell>
          <cell r="B182">
            <v>670221.96999999986</v>
          </cell>
          <cell r="E182">
            <v>7053</v>
          </cell>
          <cell r="G182">
            <v>2346.1</v>
          </cell>
          <cell r="S182">
            <v>679621.06999999983</v>
          </cell>
        </row>
        <row r="183">
          <cell r="A183">
            <v>590</v>
          </cell>
          <cell r="B183">
            <v>21115.5</v>
          </cell>
          <cell r="D183">
            <v>3024.36</v>
          </cell>
          <cell r="S183">
            <v>24139.86</v>
          </cell>
        </row>
        <row r="184">
          <cell r="A184">
            <v>591</v>
          </cell>
          <cell r="B184">
            <v>195189.86000000002</v>
          </cell>
          <cell r="S184">
            <v>195189.86000000002</v>
          </cell>
        </row>
        <row r="185">
          <cell r="A185">
            <v>592</v>
          </cell>
          <cell r="B185">
            <v>479544.78</v>
          </cell>
          <cell r="S185">
            <v>479544.78</v>
          </cell>
        </row>
        <row r="186">
          <cell r="A186">
            <v>593</v>
          </cell>
          <cell r="B186">
            <v>2433632.96</v>
          </cell>
          <cell r="S186">
            <v>2433632.96</v>
          </cell>
        </row>
        <row r="187">
          <cell r="A187">
            <v>594</v>
          </cell>
          <cell r="B187">
            <v>3350.57</v>
          </cell>
          <cell r="G187">
            <v>25532.810000000005</v>
          </cell>
          <cell r="S187">
            <v>28883.380000000005</v>
          </cell>
        </row>
        <row r="188">
          <cell r="A188">
            <v>595</v>
          </cell>
          <cell r="B188">
            <v>2658.61</v>
          </cell>
          <cell r="D188">
            <v>50</v>
          </cell>
          <cell r="S188">
            <v>2708.61</v>
          </cell>
        </row>
        <row r="189">
          <cell r="A189">
            <v>596</v>
          </cell>
          <cell r="B189">
            <v>0</v>
          </cell>
          <cell r="G189">
            <v>7087.72</v>
          </cell>
          <cell r="K189">
            <v>3396.67</v>
          </cell>
          <cell r="S189">
            <v>10484.39</v>
          </cell>
        </row>
        <row r="190">
          <cell r="A190">
            <v>597</v>
          </cell>
          <cell r="B190">
            <v>3172461.2600000002</v>
          </cell>
          <cell r="C190">
            <v>29698.34</v>
          </cell>
          <cell r="D190">
            <v>16736.440000000002</v>
          </cell>
          <cell r="E190">
            <v>3465348.84</v>
          </cell>
          <cell r="G190">
            <v>330408.73</v>
          </cell>
          <cell r="S190">
            <v>7014653.6099999994</v>
          </cell>
        </row>
        <row r="191">
          <cell r="A191">
            <v>598</v>
          </cell>
          <cell r="B191">
            <v>8154.3200000000006</v>
          </cell>
          <cell r="S191">
            <v>8154.3200000000006</v>
          </cell>
        </row>
        <row r="192">
          <cell r="A192">
            <v>599</v>
          </cell>
          <cell r="B192">
            <v>22961.920000000002</v>
          </cell>
          <cell r="C192">
            <v>572947.19999999995</v>
          </cell>
          <cell r="D192">
            <v>690</v>
          </cell>
          <cell r="E192">
            <v>1218141.5900000001</v>
          </cell>
          <cell r="G192">
            <v>4970.2</v>
          </cell>
          <cell r="J192">
            <v>1458.82</v>
          </cell>
          <cell r="K192">
            <v>82155.850000000006</v>
          </cell>
          <cell r="S192">
            <v>1903325.58</v>
          </cell>
        </row>
        <row r="193">
          <cell r="A193">
            <v>633</v>
          </cell>
          <cell r="B193">
            <v>0</v>
          </cell>
          <cell r="S193">
            <v>0</v>
          </cell>
        </row>
        <row r="194">
          <cell r="A194">
            <v>634</v>
          </cell>
          <cell r="B194">
            <v>0</v>
          </cell>
          <cell r="S194">
            <v>0</v>
          </cell>
        </row>
        <row r="195">
          <cell r="A195">
            <v>650</v>
          </cell>
          <cell r="B195">
            <v>99433.11</v>
          </cell>
          <cell r="E195">
            <v>76417</v>
          </cell>
          <cell r="S195">
            <v>175850.11</v>
          </cell>
        </row>
        <row r="196">
          <cell r="A196">
            <v>660</v>
          </cell>
          <cell r="B196">
            <v>1333505.4600000002</v>
          </cell>
          <cell r="L196">
            <v>439684.98</v>
          </cell>
          <cell r="S196">
            <v>1773190.4400000002</v>
          </cell>
        </row>
        <row r="197">
          <cell r="A197">
            <v>661</v>
          </cell>
          <cell r="B197">
            <v>1286</v>
          </cell>
          <cell r="S197">
            <v>1286</v>
          </cell>
        </row>
        <row r="198">
          <cell r="A198">
            <v>670</v>
          </cell>
          <cell r="B198">
            <v>93344.37000000001</v>
          </cell>
          <cell r="E198">
            <v>132102</v>
          </cell>
          <cell r="G198">
            <v>590.63</v>
          </cell>
          <cell r="S198">
            <v>226037</v>
          </cell>
        </row>
        <row r="199">
          <cell r="A199">
            <v>680</v>
          </cell>
          <cell r="B199">
            <v>218969.94</v>
          </cell>
          <cell r="S199">
            <v>218969.94</v>
          </cell>
        </row>
        <row r="200">
          <cell r="A200">
            <v>681</v>
          </cell>
          <cell r="B200">
            <v>95865.77</v>
          </cell>
          <cell r="S200">
            <v>95865.77</v>
          </cell>
        </row>
        <row r="201">
          <cell r="A201">
            <v>682</v>
          </cell>
          <cell r="B201">
            <v>1498.5</v>
          </cell>
          <cell r="E201">
            <v>203511.6</v>
          </cell>
          <cell r="S201">
            <v>205010.1</v>
          </cell>
        </row>
        <row r="202">
          <cell r="A202">
            <v>683</v>
          </cell>
          <cell r="B202">
            <v>94658.950000000012</v>
          </cell>
          <cell r="D202">
            <v>50</v>
          </cell>
          <cell r="G202">
            <v>5469.38</v>
          </cell>
          <cell r="J202">
            <v>99.32</v>
          </cell>
          <cell r="K202">
            <v>657.82</v>
          </cell>
          <cell r="S202">
            <v>100935.47000000003</v>
          </cell>
        </row>
        <row r="203">
          <cell r="A203">
            <v>716</v>
          </cell>
          <cell r="B203">
            <v>0</v>
          </cell>
          <cell r="S203">
            <v>0</v>
          </cell>
        </row>
        <row r="204">
          <cell r="A204">
            <v>761</v>
          </cell>
          <cell r="B204">
            <v>0</v>
          </cell>
          <cell r="S204">
            <v>0</v>
          </cell>
        </row>
        <row r="205">
          <cell r="A205">
            <v>781</v>
          </cell>
          <cell r="B205">
            <v>0</v>
          </cell>
          <cell r="S205">
            <v>0</v>
          </cell>
        </row>
        <row r="206">
          <cell r="A206">
            <v>802</v>
          </cell>
          <cell r="B206">
            <v>0</v>
          </cell>
          <cell r="S206">
            <v>0</v>
          </cell>
        </row>
        <row r="207">
          <cell r="A207">
            <v>821</v>
          </cell>
          <cell r="B207">
            <v>0</v>
          </cell>
          <cell r="S207">
            <v>0</v>
          </cell>
        </row>
        <row r="208">
          <cell r="A208">
            <v>831</v>
          </cell>
          <cell r="B208">
            <v>0</v>
          </cell>
          <cell r="S208">
            <v>0</v>
          </cell>
        </row>
        <row r="209">
          <cell r="A209">
            <v>862</v>
          </cell>
          <cell r="B209">
            <v>0</v>
          </cell>
          <cell r="E209">
            <v>856282.95</v>
          </cell>
          <cell r="L209">
            <v>2317088.560000001</v>
          </cell>
          <cell r="S209">
            <v>3173371.5100000007</v>
          </cell>
        </row>
        <row r="210">
          <cell r="A210">
            <v>865</v>
          </cell>
          <cell r="B210">
            <v>0</v>
          </cell>
          <cell r="E210">
            <v>4392.0600000000004</v>
          </cell>
          <cell r="S210">
            <v>4392.0600000000004</v>
          </cell>
        </row>
        <row r="211">
          <cell r="A211">
            <v>867</v>
          </cell>
          <cell r="B211">
            <v>0</v>
          </cell>
          <cell r="S211">
            <v>0</v>
          </cell>
        </row>
        <row r="212">
          <cell r="A212">
            <v>901</v>
          </cell>
          <cell r="B212">
            <v>0</v>
          </cell>
          <cell r="S212">
            <v>0</v>
          </cell>
        </row>
        <row r="213">
          <cell r="A213">
            <v>902</v>
          </cell>
          <cell r="B213">
            <v>580012.44999999995</v>
          </cell>
          <cell r="S213">
            <v>580012.44999999995</v>
          </cell>
        </row>
        <row r="214">
          <cell r="A214">
            <v>903</v>
          </cell>
          <cell r="B214">
            <v>0</v>
          </cell>
          <cell r="S214">
            <v>0</v>
          </cell>
        </row>
        <row r="215">
          <cell r="A215">
            <v>904</v>
          </cell>
          <cell r="B215">
            <v>0</v>
          </cell>
          <cell r="S215">
            <v>0</v>
          </cell>
        </row>
        <row r="216">
          <cell r="A216">
            <v>905</v>
          </cell>
          <cell r="B216">
            <v>0</v>
          </cell>
          <cell r="S216">
            <v>0</v>
          </cell>
        </row>
        <row r="217">
          <cell r="A217">
            <v>906</v>
          </cell>
          <cell r="B217">
            <v>0</v>
          </cell>
          <cell r="S217">
            <v>0</v>
          </cell>
        </row>
        <row r="218">
          <cell r="A218">
            <v>907</v>
          </cell>
          <cell r="B218">
            <v>0</v>
          </cell>
          <cell r="S218">
            <v>0</v>
          </cell>
        </row>
        <row r="219">
          <cell r="A219">
            <v>908</v>
          </cell>
          <cell r="B219">
            <v>0</v>
          </cell>
          <cell r="S219">
            <v>0</v>
          </cell>
        </row>
        <row r="220">
          <cell r="A220">
            <v>909</v>
          </cell>
          <cell r="B220">
            <v>0</v>
          </cell>
          <cell r="S220">
            <v>0</v>
          </cell>
        </row>
        <row r="221">
          <cell r="A221">
            <v>951</v>
          </cell>
          <cell r="B221">
            <v>0</v>
          </cell>
          <cell r="S221">
            <v>0</v>
          </cell>
        </row>
        <row r="222">
          <cell r="A222">
            <v>999</v>
          </cell>
          <cell r="B222">
            <v>0</v>
          </cell>
          <cell r="S222">
            <v>0</v>
          </cell>
        </row>
        <row r="223">
          <cell r="A223">
            <v>1101</v>
          </cell>
          <cell r="B223">
            <v>0</v>
          </cell>
          <cell r="S223">
            <v>0</v>
          </cell>
        </row>
        <row r="224">
          <cell r="A224">
            <v>1102</v>
          </cell>
          <cell r="B224">
            <v>0</v>
          </cell>
          <cell r="S224">
            <v>0</v>
          </cell>
        </row>
        <row r="225">
          <cell r="A225">
            <v>1103</v>
          </cell>
          <cell r="B225">
            <v>0</v>
          </cell>
          <cell r="S225">
            <v>0</v>
          </cell>
        </row>
        <row r="226">
          <cell r="A226">
            <v>1104</v>
          </cell>
          <cell r="B226">
            <v>0</v>
          </cell>
          <cell r="S226">
            <v>0</v>
          </cell>
        </row>
        <row r="227">
          <cell r="A227">
            <v>1105</v>
          </cell>
          <cell r="B227">
            <v>0</v>
          </cell>
          <cell r="S227">
            <v>0</v>
          </cell>
        </row>
        <row r="228">
          <cell r="A228">
            <v>1106</v>
          </cell>
          <cell r="B228">
            <v>0</v>
          </cell>
          <cell r="S228">
            <v>0</v>
          </cell>
        </row>
        <row r="229">
          <cell r="A229">
            <v>1107</v>
          </cell>
          <cell r="B229">
            <v>0</v>
          </cell>
          <cell r="S229">
            <v>0</v>
          </cell>
        </row>
        <row r="230">
          <cell r="A230">
            <v>1108</v>
          </cell>
          <cell r="B230">
            <v>0</v>
          </cell>
          <cell r="S230">
            <v>0</v>
          </cell>
        </row>
        <row r="231">
          <cell r="A231">
            <v>1109</v>
          </cell>
          <cell r="B231">
            <v>0</v>
          </cell>
          <cell r="S231">
            <v>0</v>
          </cell>
        </row>
        <row r="232">
          <cell r="A232">
            <v>1110</v>
          </cell>
          <cell r="B232">
            <v>0</v>
          </cell>
          <cell r="S232">
            <v>0</v>
          </cell>
        </row>
        <row r="233">
          <cell r="A233">
            <v>1111</v>
          </cell>
          <cell r="B233">
            <v>0</v>
          </cell>
          <cell r="S233">
            <v>0</v>
          </cell>
        </row>
        <row r="234">
          <cell r="A234">
            <v>1112</v>
          </cell>
          <cell r="B234">
            <v>0</v>
          </cell>
          <cell r="S234">
            <v>0</v>
          </cell>
        </row>
        <row r="235">
          <cell r="A235">
            <v>1113</v>
          </cell>
          <cell r="B235">
            <v>0</v>
          </cell>
          <cell r="S235">
            <v>0</v>
          </cell>
        </row>
        <row r="236">
          <cell r="A236">
            <v>1114</v>
          </cell>
          <cell r="B236">
            <v>0</v>
          </cell>
          <cell r="S236">
            <v>0</v>
          </cell>
        </row>
        <row r="237">
          <cell r="A237">
            <v>1115</v>
          </cell>
          <cell r="B237">
            <v>0</v>
          </cell>
          <cell r="S237">
            <v>0</v>
          </cell>
        </row>
        <row r="238">
          <cell r="A238">
            <v>1116</v>
          </cell>
          <cell r="B238">
            <v>0</v>
          </cell>
          <cell r="S238">
            <v>0</v>
          </cell>
        </row>
        <row r="239">
          <cell r="A239">
            <v>1117</v>
          </cell>
          <cell r="B239">
            <v>0</v>
          </cell>
          <cell r="S239">
            <v>0</v>
          </cell>
        </row>
        <row r="240">
          <cell r="A240">
            <v>1118</v>
          </cell>
          <cell r="B240">
            <v>0</v>
          </cell>
          <cell r="S240">
            <v>0</v>
          </cell>
        </row>
        <row r="241">
          <cell r="A241">
            <v>1119</v>
          </cell>
          <cell r="B241">
            <v>0</v>
          </cell>
          <cell r="S241">
            <v>0</v>
          </cell>
        </row>
        <row r="242">
          <cell r="A242">
            <v>1120</v>
          </cell>
          <cell r="B242">
            <v>0</v>
          </cell>
          <cell r="S242">
            <v>0</v>
          </cell>
        </row>
        <row r="243">
          <cell r="A243">
            <v>1121</v>
          </cell>
          <cell r="B243">
            <v>0</v>
          </cell>
          <cell r="S243">
            <v>0</v>
          </cell>
        </row>
        <row r="244">
          <cell r="A244">
            <v>1122</v>
          </cell>
          <cell r="B244">
            <v>0</v>
          </cell>
          <cell r="S244">
            <v>0</v>
          </cell>
        </row>
        <row r="245">
          <cell r="A245">
            <v>1123</v>
          </cell>
          <cell r="B245">
            <v>0</v>
          </cell>
          <cell r="S245">
            <v>0</v>
          </cell>
        </row>
        <row r="246">
          <cell r="A246">
            <v>1124</v>
          </cell>
          <cell r="B246">
            <v>0</v>
          </cell>
          <cell r="S246">
            <v>0</v>
          </cell>
        </row>
        <row r="247">
          <cell r="A247">
            <v>1125</v>
          </cell>
          <cell r="B247">
            <v>0</v>
          </cell>
          <cell r="S247">
            <v>0</v>
          </cell>
        </row>
        <row r="248">
          <cell r="A248">
            <v>1126</v>
          </cell>
          <cell r="B248">
            <v>0</v>
          </cell>
          <cell r="S248">
            <v>0</v>
          </cell>
        </row>
        <row r="249">
          <cell r="A249">
            <v>1127</v>
          </cell>
          <cell r="B249">
            <v>0</v>
          </cell>
          <cell r="S249">
            <v>0</v>
          </cell>
        </row>
        <row r="250">
          <cell r="A250">
            <v>1128</v>
          </cell>
          <cell r="B250">
            <v>0</v>
          </cell>
          <cell r="S250">
            <v>0</v>
          </cell>
        </row>
        <row r="251">
          <cell r="A251">
            <v>1129</v>
          </cell>
          <cell r="B251">
            <v>0</v>
          </cell>
          <cell r="S251">
            <v>0</v>
          </cell>
        </row>
        <row r="252">
          <cell r="A252">
            <v>1201</v>
          </cell>
          <cell r="B252">
            <v>0</v>
          </cell>
          <cell r="S252">
            <v>0</v>
          </cell>
        </row>
        <row r="253">
          <cell r="A253">
            <v>1202</v>
          </cell>
          <cell r="B253">
            <v>0</v>
          </cell>
          <cell r="S253">
            <v>0</v>
          </cell>
        </row>
        <row r="254">
          <cell r="A254">
            <v>1203</v>
          </cell>
          <cell r="B254">
            <v>0</v>
          </cell>
          <cell r="S254">
            <v>0</v>
          </cell>
        </row>
        <row r="255">
          <cell r="A255">
            <v>1204</v>
          </cell>
          <cell r="B255">
            <v>0</v>
          </cell>
          <cell r="S255">
            <v>0</v>
          </cell>
        </row>
        <row r="256">
          <cell r="A256">
            <v>1205</v>
          </cell>
          <cell r="B256">
            <v>0</v>
          </cell>
          <cell r="S256">
            <v>0</v>
          </cell>
        </row>
        <row r="257">
          <cell r="A257">
            <v>1206</v>
          </cell>
          <cell r="B257">
            <v>0</v>
          </cell>
          <cell r="S257">
            <v>0</v>
          </cell>
        </row>
        <row r="258">
          <cell r="A258">
            <v>1207</v>
          </cell>
          <cell r="B258">
            <v>0</v>
          </cell>
          <cell r="S258">
            <v>0</v>
          </cell>
        </row>
        <row r="259">
          <cell r="A259">
            <v>1208</v>
          </cell>
          <cell r="B259">
            <v>0</v>
          </cell>
          <cell r="S259">
            <v>0</v>
          </cell>
        </row>
        <row r="260">
          <cell r="A260">
            <v>1209</v>
          </cell>
          <cell r="B260">
            <v>0</v>
          </cell>
          <cell r="S260">
            <v>0</v>
          </cell>
        </row>
        <row r="261">
          <cell r="A261">
            <v>1210</v>
          </cell>
          <cell r="B261">
            <v>0</v>
          </cell>
          <cell r="S261">
            <v>0</v>
          </cell>
        </row>
        <row r="262">
          <cell r="A262">
            <v>1211</v>
          </cell>
          <cell r="B262">
            <v>0</v>
          </cell>
          <cell r="S262">
            <v>0</v>
          </cell>
        </row>
        <row r="263">
          <cell r="A263">
            <v>1212</v>
          </cell>
          <cell r="B263">
            <v>0</v>
          </cell>
          <cell r="S263">
            <v>0</v>
          </cell>
        </row>
        <row r="264">
          <cell r="A264">
            <v>1213</v>
          </cell>
          <cell r="B264">
            <v>0</v>
          </cell>
          <cell r="S264">
            <v>0</v>
          </cell>
        </row>
        <row r="265">
          <cell r="A265">
            <v>1214</v>
          </cell>
          <cell r="B265">
            <v>0</v>
          </cell>
          <cell r="S265">
            <v>0</v>
          </cell>
        </row>
        <row r="266">
          <cell r="A266">
            <v>1215</v>
          </cell>
          <cell r="B266">
            <v>0</v>
          </cell>
          <cell r="S266">
            <v>0</v>
          </cell>
        </row>
        <row r="267">
          <cell r="A267">
            <v>1216</v>
          </cell>
          <cell r="B267">
            <v>0</v>
          </cell>
          <cell r="S267">
            <v>0</v>
          </cell>
        </row>
        <row r="268">
          <cell r="A268">
            <v>1217</v>
          </cell>
          <cell r="B268">
            <v>0</v>
          </cell>
          <cell r="S268">
            <v>0</v>
          </cell>
        </row>
        <row r="269">
          <cell r="A269">
            <v>1218</v>
          </cell>
          <cell r="B269">
            <v>0</v>
          </cell>
          <cell r="S269">
            <v>0</v>
          </cell>
        </row>
        <row r="270">
          <cell r="A270">
            <v>1219</v>
          </cell>
          <cell r="B270">
            <v>0</v>
          </cell>
          <cell r="S270">
            <v>0</v>
          </cell>
        </row>
        <row r="271">
          <cell r="A271">
            <v>1220</v>
          </cell>
          <cell r="B271">
            <v>0</v>
          </cell>
          <cell r="S271">
            <v>0</v>
          </cell>
        </row>
        <row r="272">
          <cell r="A272">
            <v>1221</v>
          </cell>
          <cell r="B272">
            <v>0</v>
          </cell>
          <cell r="S272">
            <v>0</v>
          </cell>
        </row>
        <row r="273">
          <cell r="A273">
            <v>1222</v>
          </cell>
          <cell r="B273">
            <v>0</v>
          </cell>
          <cell r="S273">
            <v>0</v>
          </cell>
        </row>
        <row r="274">
          <cell r="A274">
            <v>1223</v>
          </cell>
          <cell r="B274">
            <v>0</v>
          </cell>
          <cell r="S274">
            <v>0</v>
          </cell>
        </row>
        <row r="275">
          <cell r="A275">
            <v>1224</v>
          </cell>
          <cell r="B275">
            <v>0</v>
          </cell>
          <cell r="S275">
            <v>0</v>
          </cell>
        </row>
        <row r="276">
          <cell r="A276">
            <v>1225</v>
          </cell>
          <cell r="B276">
            <v>0</v>
          </cell>
          <cell r="S276">
            <v>0</v>
          </cell>
        </row>
        <row r="277">
          <cell r="A277">
            <v>1226</v>
          </cell>
          <cell r="B277">
            <v>0</v>
          </cell>
          <cell r="S277">
            <v>0</v>
          </cell>
        </row>
        <row r="278">
          <cell r="A278">
            <v>1227</v>
          </cell>
          <cell r="B278">
            <v>0</v>
          </cell>
          <cell r="S278">
            <v>0</v>
          </cell>
        </row>
        <row r="279">
          <cell r="A279">
            <v>1228</v>
          </cell>
          <cell r="B279">
            <v>0</v>
          </cell>
          <cell r="S279">
            <v>0</v>
          </cell>
        </row>
        <row r="280">
          <cell r="A280">
            <v>1229</v>
          </cell>
          <cell r="B280">
            <v>0</v>
          </cell>
          <cell r="S280">
            <v>0</v>
          </cell>
        </row>
        <row r="281">
          <cell r="A281">
            <v>1230</v>
          </cell>
          <cell r="B281">
            <v>0</v>
          </cell>
          <cell r="S281">
            <v>0</v>
          </cell>
        </row>
        <row r="282">
          <cell r="A282">
            <v>1231</v>
          </cell>
          <cell r="B282">
            <v>0</v>
          </cell>
          <cell r="S282">
            <v>0</v>
          </cell>
        </row>
        <row r="283">
          <cell r="A283">
            <v>1232</v>
          </cell>
          <cell r="B283">
            <v>0</v>
          </cell>
          <cell r="S283">
            <v>0</v>
          </cell>
        </row>
        <row r="284">
          <cell r="A284">
            <v>1233</v>
          </cell>
          <cell r="B284">
            <v>0</v>
          </cell>
          <cell r="S284">
            <v>0</v>
          </cell>
        </row>
        <row r="285">
          <cell r="A285">
            <v>1234</v>
          </cell>
          <cell r="B285">
            <v>0</v>
          </cell>
          <cell r="S285">
            <v>0</v>
          </cell>
        </row>
        <row r="286">
          <cell r="A286">
            <v>1235</v>
          </cell>
          <cell r="B286">
            <v>0</v>
          </cell>
          <cell r="S286">
            <v>0</v>
          </cell>
        </row>
        <row r="287">
          <cell r="A287">
            <v>1236</v>
          </cell>
          <cell r="B287">
            <v>0</v>
          </cell>
          <cell r="S287">
            <v>0</v>
          </cell>
        </row>
        <row r="288">
          <cell r="A288">
            <v>1237</v>
          </cell>
          <cell r="B288">
            <v>0</v>
          </cell>
          <cell r="S288">
            <v>0</v>
          </cell>
        </row>
        <row r="289">
          <cell r="A289">
            <v>1238</v>
          </cell>
          <cell r="B289">
            <v>0</v>
          </cell>
          <cell r="S289">
            <v>0</v>
          </cell>
        </row>
        <row r="290">
          <cell r="A290">
            <v>1239</v>
          </cell>
          <cell r="B290">
            <v>0</v>
          </cell>
          <cell r="S290">
            <v>0</v>
          </cell>
        </row>
        <row r="291">
          <cell r="A291">
            <v>1240</v>
          </cell>
          <cell r="B291">
            <v>0</v>
          </cell>
          <cell r="S291">
            <v>0</v>
          </cell>
        </row>
        <row r="292">
          <cell r="A292">
            <v>1241</v>
          </cell>
          <cell r="B292">
            <v>0</v>
          </cell>
          <cell r="S292">
            <v>0</v>
          </cell>
        </row>
        <row r="293">
          <cell r="A293">
            <v>1242</v>
          </cell>
          <cell r="B293">
            <v>0</v>
          </cell>
          <cell r="S293">
            <v>0</v>
          </cell>
        </row>
        <row r="294">
          <cell r="A294">
            <v>1243</v>
          </cell>
          <cell r="B294">
            <v>0</v>
          </cell>
          <cell r="S294">
            <v>0</v>
          </cell>
        </row>
        <row r="295">
          <cell r="A295">
            <v>1244</v>
          </cell>
          <cell r="B295">
            <v>0</v>
          </cell>
          <cell r="S295">
            <v>0</v>
          </cell>
        </row>
        <row r="296">
          <cell r="A296">
            <v>1245</v>
          </cell>
          <cell r="B296">
            <v>0</v>
          </cell>
          <cell r="S296">
            <v>0</v>
          </cell>
        </row>
        <row r="297">
          <cell r="A297">
            <v>1246</v>
          </cell>
          <cell r="B297">
            <v>0</v>
          </cell>
          <cell r="S297">
            <v>0</v>
          </cell>
        </row>
        <row r="298">
          <cell r="A298">
            <v>1247</v>
          </cell>
          <cell r="B298">
            <v>0</v>
          </cell>
          <cell r="S298">
            <v>0</v>
          </cell>
        </row>
        <row r="299">
          <cell r="A299">
            <v>1248</v>
          </cell>
          <cell r="B299">
            <v>0</v>
          </cell>
          <cell r="S299">
            <v>0</v>
          </cell>
        </row>
        <row r="300">
          <cell r="A300">
            <v>1249</v>
          </cell>
          <cell r="B300">
            <v>0</v>
          </cell>
          <cell r="S300">
            <v>0</v>
          </cell>
        </row>
        <row r="301">
          <cell r="A301">
            <v>1250</v>
          </cell>
          <cell r="B301">
            <v>0</v>
          </cell>
          <cell r="S301">
            <v>0</v>
          </cell>
        </row>
        <row r="302">
          <cell r="A302">
            <v>1251</v>
          </cell>
          <cell r="B302">
            <v>0</v>
          </cell>
          <cell r="S302">
            <v>0</v>
          </cell>
        </row>
        <row r="303">
          <cell r="A303">
            <v>1252</v>
          </cell>
          <cell r="B303">
            <v>0</v>
          </cell>
          <cell r="S303">
            <v>0</v>
          </cell>
        </row>
        <row r="304">
          <cell r="A304">
            <v>1253</v>
          </cell>
          <cell r="B304">
            <v>0</v>
          </cell>
          <cell r="S304">
            <v>0</v>
          </cell>
        </row>
        <row r="305">
          <cell r="A305">
            <v>1254</v>
          </cell>
          <cell r="B305">
            <v>0</v>
          </cell>
          <cell r="S305">
            <v>0</v>
          </cell>
        </row>
        <row r="306">
          <cell r="A306">
            <v>1255</v>
          </cell>
          <cell r="B306">
            <v>0</v>
          </cell>
          <cell r="S306">
            <v>0</v>
          </cell>
        </row>
        <row r="307">
          <cell r="A307">
            <v>1256</v>
          </cell>
          <cell r="B307">
            <v>0</v>
          </cell>
          <cell r="S307">
            <v>0</v>
          </cell>
        </row>
        <row r="308">
          <cell r="A308">
            <v>1257</v>
          </cell>
          <cell r="B308">
            <v>0</v>
          </cell>
          <cell r="S308">
            <v>0</v>
          </cell>
        </row>
        <row r="309">
          <cell r="A309">
            <v>1258</v>
          </cell>
          <cell r="B309">
            <v>0</v>
          </cell>
          <cell r="S309">
            <v>0</v>
          </cell>
        </row>
        <row r="310">
          <cell r="A310">
            <v>1259</v>
          </cell>
          <cell r="B310">
            <v>0</v>
          </cell>
          <cell r="S310">
            <v>0</v>
          </cell>
        </row>
        <row r="311">
          <cell r="A311">
            <v>1260</v>
          </cell>
          <cell r="B311">
            <v>0</v>
          </cell>
          <cell r="S311">
            <v>0</v>
          </cell>
        </row>
        <row r="312">
          <cell r="A312">
            <v>1261</v>
          </cell>
          <cell r="B312">
            <v>0</v>
          </cell>
          <cell r="S312">
            <v>0</v>
          </cell>
        </row>
        <row r="313">
          <cell r="A313">
            <v>1262</v>
          </cell>
          <cell r="B313">
            <v>0</v>
          </cell>
          <cell r="S313">
            <v>0</v>
          </cell>
        </row>
        <row r="314">
          <cell r="A314">
            <v>1263</v>
          </cell>
          <cell r="B314">
            <v>0</v>
          </cell>
          <cell r="S314">
            <v>0</v>
          </cell>
        </row>
        <row r="315">
          <cell r="A315">
            <v>1264</v>
          </cell>
          <cell r="B315">
            <v>0</v>
          </cell>
          <cell r="S315">
            <v>0</v>
          </cell>
        </row>
        <row r="316">
          <cell r="A316">
            <v>1265</v>
          </cell>
          <cell r="B316">
            <v>0</v>
          </cell>
          <cell r="S316">
            <v>0</v>
          </cell>
        </row>
        <row r="317">
          <cell r="A317">
            <v>1266</v>
          </cell>
          <cell r="B317">
            <v>0</v>
          </cell>
          <cell r="S317">
            <v>0</v>
          </cell>
        </row>
        <row r="318">
          <cell r="A318">
            <v>1267</v>
          </cell>
          <cell r="B318">
            <v>0</v>
          </cell>
          <cell r="S318">
            <v>0</v>
          </cell>
        </row>
        <row r="319">
          <cell r="A319">
            <v>1268</v>
          </cell>
          <cell r="B319">
            <v>0</v>
          </cell>
          <cell r="S319">
            <v>0</v>
          </cell>
        </row>
        <row r="320">
          <cell r="A320">
            <v>1269</v>
          </cell>
          <cell r="B320">
            <v>0</v>
          </cell>
          <cell r="S320">
            <v>0</v>
          </cell>
        </row>
        <row r="321">
          <cell r="A321">
            <v>1270</v>
          </cell>
          <cell r="B321">
            <v>0</v>
          </cell>
          <cell r="S321">
            <v>0</v>
          </cell>
        </row>
        <row r="322">
          <cell r="A322">
            <v>1271</v>
          </cell>
          <cell r="B322">
            <v>0</v>
          </cell>
          <cell r="S322">
            <v>0</v>
          </cell>
        </row>
        <row r="323">
          <cell r="A323">
            <v>1272</v>
          </cell>
          <cell r="B323">
            <v>0</v>
          </cell>
          <cell r="S323">
            <v>0</v>
          </cell>
        </row>
        <row r="324">
          <cell r="A324">
            <v>1273</v>
          </cell>
          <cell r="B324">
            <v>0</v>
          </cell>
          <cell r="S324">
            <v>0</v>
          </cell>
        </row>
        <row r="325">
          <cell r="A325">
            <v>1274</v>
          </cell>
          <cell r="B325">
            <v>0</v>
          </cell>
          <cell r="S325">
            <v>0</v>
          </cell>
        </row>
        <row r="326">
          <cell r="A326">
            <v>1275</v>
          </cell>
          <cell r="B326">
            <v>0</v>
          </cell>
          <cell r="S326">
            <v>0</v>
          </cell>
        </row>
        <row r="327">
          <cell r="A327">
            <v>1276</v>
          </cell>
          <cell r="B327">
            <v>0</v>
          </cell>
          <cell r="S327">
            <v>0</v>
          </cell>
        </row>
        <row r="328">
          <cell r="A328">
            <v>1277</v>
          </cell>
          <cell r="B328">
            <v>0</v>
          </cell>
          <cell r="S328">
            <v>0</v>
          </cell>
        </row>
        <row r="329">
          <cell r="A329">
            <v>1278</v>
          </cell>
          <cell r="B329">
            <v>0</v>
          </cell>
          <cell r="S329">
            <v>0</v>
          </cell>
        </row>
        <row r="330">
          <cell r="A330">
            <v>1279</v>
          </cell>
          <cell r="B330">
            <v>0</v>
          </cell>
          <cell r="S330">
            <v>0</v>
          </cell>
        </row>
        <row r="331">
          <cell r="A331">
            <v>1280</v>
          </cell>
          <cell r="B331">
            <v>0</v>
          </cell>
          <cell r="S331">
            <v>0</v>
          </cell>
        </row>
        <row r="332">
          <cell r="A332">
            <v>1281</v>
          </cell>
          <cell r="B332">
            <v>0</v>
          </cell>
          <cell r="S332">
            <v>0</v>
          </cell>
        </row>
        <row r="333">
          <cell r="A333">
            <v>1282</v>
          </cell>
          <cell r="B333">
            <v>0</v>
          </cell>
          <cell r="S333">
            <v>0</v>
          </cell>
        </row>
        <row r="334">
          <cell r="A334">
            <v>1283</v>
          </cell>
          <cell r="B334">
            <v>0</v>
          </cell>
          <cell r="S334">
            <v>0</v>
          </cell>
        </row>
        <row r="335">
          <cell r="A335">
            <v>1284</v>
          </cell>
          <cell r="B335">
            <v>0</v>
          </cell>
          <cell r="S335">
            <v>0</v>
          </cell>
        </row>
        <row r="336">
          <cell r="A336">
            <v>1285</v>
          </cell>
          <cell r="B336">
            <v>0</v>
          </cell>
          <cell r="S336">
            <v>0</v>
          </cell>
        </row>
        <row r="337">
          <cell r="A337">
            <v>1286</v>
          </cell>
          <cell r="B337">
            <v>0</v>
          </cell>
          <cell r="S337">
            <v>0</v>
          </cell>
        </row>
        <row r="338">
          <cell r="A338">
            <v>1287</v>
          </cell>
          <cell r="B338">
            <v>0</v>
          </cell>
          <cell r="S338">
            <v>0</v>
          </cell>
        </row>
        <row r="339">
          <cell r="A339">
            <v>1301</v>
          </cell>
          <cell r="B339">
            <v>0</v>
          </cell>
          <cell r="S339">
            <v>0</v>
          </cell>
        </row>
        <row r="340">
          <cell r="A340">
            <v>1302</v>
          </cell>
          <cell r="B340">
            <v>0</v>
          </cell>
          <cell r="S340">
            <v>0</v>
          </cell>
        </row>
        <row r="341">
          <cell r="A341">
            <v>1303</v>
          </cell>
          <cell r="B341">
            <v>0</v>
          </cell>
          <cell r="S341">
            <v>0</v>
          </cell>
        </row>
        <row r="342">
          <cell r="A342">
            <v>1304</v>
          </cell>
          <cell r="B342">
            <v>0</v>
          </cell>
          <cell r="S342">
            <v>0</v>
          </cell>
        </row>
        <row r="343">
          <cell r="A343">
            <v>1305</v>
          </cell>
          <cell r="B343">
            <v>0</v>
          </cell>
          <cell r="S343">
            <v>0</v>
          </cell>
        </row>
        <row r="344">
          <cell r="A344">
            <v>1306</v>
          </cell>
          <cell r="B344">
            <v>0</v>
          </cell>
          <cell r="S344">
            <v>0</v>
          </cell>
        </row>
        <row r="345">
          <cell r="A345">
            <v>1307</v>
          </cell>
          <cell r="B345">
            <v>0</v>
          </cell>
          <cell r="S345">
            <v>0</v>
          </cell>
        </row>
        <row r="346">
          <cell r="A346">
            <v>1308</v>
          </cell>
          <cell r="B346">
            <v>0</v>
          </cell>
          <cell r="S346">
            <v>0</v>
          </cell>
        </row>
        <row r="347">
          <cell r="A347">
            <v>1309</v>
          </cell>
          <cell r="B347">
            <v>0</v>
          </cell>
          <cell r="S347">
            <v>0</v>
          </cell>
        </row>
        <row r="348">
          <cell r="A348">
            <v>1310</v>
          </cell>
          <cell r="B348">
            <v>0</v>
          </cell>
          <cell r="S348">
            <v>0</v>
          </cell>
        </row>
        <row r="349">
          <cell r="A349">
            <v>1311</v>
          </cell>
          <cell r="B349">
            <v>0</v>
          </cell>
          <cell r="S349">
            <v>0</v>
          </cell>
        </row>
        <row r="350">
          <cell r="A350">
            <v>1312</v>
          </cell>
          <cell r="B350">
            <v>0</v>
          </cell>
          <cell r="S350">
            <v>0</v>
          </cell>
        </row>
        <row r="351">
          <cell r="A351">
            <v>1313</v>
          </cell>
          <cell r="B351">
            <v>0</v>
          </cell>
          <cell r="S351">
            <v>0</v>
          </cell>
        </row>
        <row r="352">
          <cell r="A352">
            <v>1314</v>
          </cell>
          <cell r="B352">
            <v>0</v>
          </cell>
          <cell r="S352">
            <v>0</v>
          </cell>
        </row>
        <row r="353">
          <cell r="A353">
            <v>1315</v>
          </cell>
          <cell r="B353">
            <v>0</v>
          </cell>
          <cell r="S353">
            <v>0</v>
          </cell>
        </row>
        <row r="354">
          <cell r="A354">
            <v>1316</v>
          </cell>
          <cell r="B354">
            <v>0</v>
          </cell>
          <cell r="S354">
            <v>0</v>
          </cell>
        </row>
        <row r="355">
          <cell r="A355">
            <v>1317</v>
          </cell>
          <cell r="B355">
            <v>0</v>
          </cell>
          <cell r="S355">
            <v>0</v>
          </cell>
        </row>
        <row r="356">
          <cell r="A356">
            <v>1318</v>
          </cell>
          <cell r="B356">
            <v>0</v>
          </cell>
          <cell r="S356">
            <v>0</v>
          </cell>
        </row>
        <row r="357">
          <cell r="A357">
            <v>1319</v>
          </cell>
          <cell r="B357">
            <v>0</v>
          </cell>
          <cell r="S357">
            <v>0</v>
          </cell>
        </row>
        <row r="358">
          <cell r="A358">
            <v>1320</v>
          </cell>
          <cell r="B358">
            <v>0</v>
          </cell>
          <cell r="S358">
            <v>0</v>
          </cell>
        </row>
        <row r="359">
          <cell r="A359">
            <v>1321</v>
          </cell>
          <cell r="B359">
            <v>0</v>
          </cell>
          <cell r="S359">
            <v>0</v>
          </cell>
        </row>
        <row r="360">
          <cell r="A360">
            <v>1322</v>
          </cell>
          <cell r="B360">
            <v>0</v>
          </cell>
          <cell r="S360">
            <v>0</v>
          </cell>
        </row>
        <row r="361">
          <cell r="A361">
            <v>1323</v>
          </cell>
          <cell r="B361">
            <v>0</v>
          </cell>
          <cell r="S361">
            <v>0</v>
          </cell>
        </row>
        <row r="362">
          <cell r="A362">
            <v>1324</v>
          </cell>
          <cell r="B362">
            <v>0</v>
          </cell>
          <cell r="S362">
            <v>0</v>
          </cell>
        </row>
        <row r="363">
          <cell r="A363">
            <v>1325</v>
          </cell>
          <cell r="B363">
            <v>0</v>
          </cell>
          <cell r="S363">
            <v>0</v>
          </cell>
        </row>
        <row r="364">
          <cell r="A364">
            <v>1326</v>
          </cell>
          <cell r="B364">
            <v>0</v>
          </cell>
          <cell r="S364">
            <v>0</v>
          </cell>
        </row>
        <row r="365">
          <cell r="A365">
            <v>1327</v>
          </cell>
          <cell r="B365">
            <v>0</v>
          </cell>
          <cell r="S365">
            <v>0</v>
          </cell>
        </row>
        <row r="366">
          <cell r="A366">
            <v>1328</v>
          </cell>
          <cell r="B366">
            <v>0</v>
          </cell>
          <cell r="S366">
            <v>0</v>
          </cell>
        </row>
        <row r="367">
          <cell r="A367">
            <v>1329</v>
          </cell>
          <cell r="B367">
            <v>0</v>
          </cell>
          <cell r="S367">
            <v>0</v>
          </cell>
        </row>
        <row r="368">
          <cell r="A368">
            <v>1330</v>
          </cell>
          <cell r="B368">
            <v>0</v>
          </cell>
          <cell r="S368">
            <v>0</v>
          </cell>
        </row>
        <row r="369">
          <cell r="A369">
            <v>1331</v>
          </cell>
          <cell r="B369">
            <v>0</v>
          </cell>
          <cell r="S369">
            <v>0</v>
          </cell>
        </row>
        <row r="370">
          <cell r="A370">
            <v>1332</v>
          </cell>
          <cell r="B370">
            <v>0</v>
          </cell>
          <cell r="S370">
            <v>0</v>
          </cell>
        </row>
        <row r="371">
          <cell r="A371">
            <v>1333</v>
          </cell>
          <cell r="B371">
            <v>0</v>
          </cell>
          <cell r="S371">
            <v>0</v>
          </cell>
        </row>
        <row r="372">
          <cell r="A372">
            <v>1334</v>
          </cell>
          <cell r="B372">
            <v>0</v>
          </cell>
          <cell r="S372">
            <v>0</v>
          </cell>
        </row>
        <row r="373">
          <cell r="A373">
            <v>1335</v>
          </cell>
          <cell r="B373">
            <v>0</v>
          </cell>
          <cell r="S373">
            <v>0</v>
          </cell>
        </row>
        <row r="374">
          <cell r="A374">
            <v>1336</v>
          </cell>
          <cell r="B374">
            <v>0</v>
          </cell>
          <cell r="S374">
            <v>0</v>
          </cell>
        </row>
        <row r="375">
          <cell r="A375">
            <v>1337</v>
          </cell>
          <cell r="B375">
            <v>0</v>
          </cell>
          <cell r="S375">
            <v>0</v>
          </cell>
        </row>
        <row r="376">
          <cell r="A376">
            <v>1338</v>
          </cell>
          <cell r="B376">
            <v>0</v>
          </cell>
          <cell r="S376">
            <v>0</v>
          </cell>
        </row>
        <row r="377">
          <cell r="A377">
            <v>1339</v>
          </cell>
          <cell r="B377">
            <v>0</v>
          </cell>
          <cell r="S377">
            <v>0</v>
          </cell>
        </row>
        <row r="378">
          <cell r="A378">
            <v>1340</v>
          </cell>
          <cell r="B378">
            <v>0</v>
          </cell>
          <cell r="S378">
            <v>0</v>
          </cell>
        </row>
        <row r="379">
          <cell r="A379">
            <v>1341</v>
          </cell>
          <cell r="B379">
            <v>0</v>
          </cell>
          <cell r="S379">
            <v>0</v>
          </cell>
        </row>
        <row r="380">
          <cell r="A380">
            <v>1342</v>
          </cell>
          <cell r="B380">
            <v>0</v>
          </cell>
          <cell r="S380">
            <v>0</v>
          </cell>
        </row>
        <row r="381">
          <cell r="A381">
            <v>1343</v>
          </cell>
          <cell r="B381">
            <v>0</v>
          </cell>
          <cell r="S381">
            <v>0</v>
          </cell>
        </row>
        <row r="382">
          <cell r="A382">
            <v>1344</v>
          </cell>
          <cell r="B382">
            <v>0</v>
          </cell>
          <cell r="S382">
            <v>0</v>
          </cell>
        </row>
        <row r="383">
          <cell r="A383">
            <v>1345</v>
          </cell>
          <cell r="B383">
            <v>0</v>
          </cell>
          <cell r="S383">
            <v>0</v>
          </cell>
        </row>
        <row r="384">
          <cell r="A384">
            <v>1346</v>
          </cell>
          <cell r="B384">
            <v>0</v>
          </cell>
          <cell r="S384">
            <v>0</v>
          </cell>
        </row>
        <row r="385">
          <cell r="A385">
            <v>1347</v>
          </cell>
          <cell r="B385">
            <v>0</v>
          </cell>
          <cell r="S385">
            <v>0</v>
          </cell>
        </row>
        <row r="386">
          <cell r="A386">
            <v>1401</v>
          </cell>
          <cell r="B386">
            <v>0</v>
          </cell>
          <cell r="S386">
            <v>0</v>
          </cell>
        </row>
        <row r="387">
          <cell r="A387">
            <v>1402</v>
          </cell>
          <cell r="B387">
            <v>0</v>
          </cell>
          <cell r="S387">
            <v>0</v>
          </cell>
        </row>
        <row r="388">
          <cell r="A388">
            <v>1403</v>
          </cell>
          <cell r="B388">
            <v>0</v>
          </cell>
          <cell r="S388">
            <v>0</v>
          </cell>
        </row>
        <row r="389">
          <cell r="A389">
            <v>1404</v>
          </cell>
          <cell r="B389">
            <v>0</v>
          </cell>
          <cell r="S389">
            <v>0</v>
          </cell>
        </row>
        <row r="390">
          <cell r="A390">
            <v>1405</v>
          </cell>
          <cell r="B390">
            <v>0</v>
          </cell>
          <cell r="S390">
            <v>0</v>
          </cell>
        </row>
        <row r="391">
          <cell r="A391">
            <v>1406</v>
          </cell>
          <cell r="B391">
            <v>0</v>
          </cell>
          <cell r="S391">
            <v>0</v>
          </cell>
        </row>
        <row r="392">
          <cell r="A392">
            <v>1407</v>
          </cell>
          <cell r="B392">
            <v>0</v>
          </cell>
          <cell r="S392">
            <v>0</v>
          </cell>
        </row>
        <row r="393">
          <cell r="A393">
            <v>1408</v>
          </cell>
          <cell r="B393">
            <v>0</v>
          </cell>
          <cell r="S393">
            <v>0</v>
          </cell>
        </row>
        <row r="394">
          <cell r="A394">
            <v>1409</v>
          </cell>
          <cell r="B394">
            <v>0</v>
          </cell>
          <cell r="S394">
            <v>0</v>
          </cell>
        </row>
        <row r="395">
          <cell r="A395">
            <v>1410</v>
          </cell>
          <cell r="B395">
            <v>0</v>
          </cell>
          <cell r="S395">
            <v>0</v>
          </cell>
        </row>
        <row r="396">
          <cell r="A396">
            <v>1411</v>
          </cell>
          <cell r="B396">
            <v>0</v>
          </cell>
          <cell r="S396">
            <v>0</v>
          </cell>
        </row>
        <row r="397">
          <cell r="A397">
            <v>1412</v>
          </cell>
          <cell r="B397">
            <v>0</v>
          </cell>
          <cell r="S397">
            <v>0</v>
          </cell>
        </row>
        <row r="398">
          <cell r="A398">
            <v>1413</v>
          </cell>
          <cell r="B398">
            <v>0</v>
          </cell>
          <cell r="S398">
            <v>0</v>
          </cell>
        </row>
        <row r="399">
          <cell r="A399">
            <v>1414</v>
          </cell>
          <cell r="B399">
            <v>0</v>
          </cell>
          <cell r="S399">
            <v>0</v>
          </cell>
        </row>
        <row r="400">
          <cell r="A400">
            <v>1415</v>
          </cell>
          <cell r="B400">
            <v>0</v>
          </cell>
          <cell r="S400">
            <v>0</v>
          </cell>
        </row>
        <row r="401">
          <cell r="A401">
            <v>1416</v>
          </cell>
          <cell r="B401">
            <v>0</v>
          </cell>
          <cell r="S401">
            <v>0</v>
          </cell>
        </row>
        <row r="402">
          <cell r="A402">
            <v>1417</v>
          </cell>
          <cell r="B402">
            <v>0</v>
          </cell>
          <cell r="S402">
            <v>0</v>
          </cell>
        </row>
        <row r="403">
          <cell r="A403">
            <v>1418</v>
          </cell>
          <cell r="B403">
            <v>0</v>
          </cell>
          <cell r="S403">
            <v>0</v>
          </cell>
        </row>
        <row r="404">
          <cell r="A404">
            <v>1419</v>
          </cell>
          <cell r="B404">
            <v>0</v>
          </cell>
          <cell r="S404">
            <v>0</v>
          </cell>
        </row>
        <row r="405">
          <cell r="A405">
            <v>1420</v>
          </cell>
          <cell r="B405">
            <v>0</v>
          </cell>
          <cell r="S405">
            <v>0</v>
          </cell>
        </row>
        <row r="406">
          <cell r="A406">
            <v>1421</v>
          </cell>
          <cell r="B406">
            <v>0</v>
          </cell>
          <cell r="S406">
            <v>0</v>
          </cell>
        </row>
        <row r="407">
          <cell r="A407">
            <v>1422</v>
          </cell>
          <cell r="B407">
            <v>0</v>
          </cell>
          <cell r="S407">
            <v>0</v>
          </cell>
        </row>
        <row r="408">
          <cell r="A408">
            <v>1423</v>
          </cell>
          <cell r="B408">
            <v>0</v>
          </cell>
          <cell r="S408">
            <v>0</v>
          </cell>
        </row>
        <row r="409">
          <cell r="A409">
            <v>1424</v>
          </cell>
          <cell r="B409">
            <v>0</v>
          </cell>
          <cell r="S409">
            <v>0</v>
          </cell>
        </row>
        <row r="410">
          <cell r="A410">
            <v>1425</v>
          </cell>
          <cell r="B410">
            <v>0</v>
          </cell>
          <cell r="S410">
            <v>0</v>
          </cell>
        </row>
        <row r="411">
          <cell r="A411">
            <v>1426</v>
          </cell>
          <cell r="B411">
            <v>0</v>
          </cell>
          <cell r="S411">
            <v>0</v>
          </cell>
        </row>
        <row r="412">
          <cell r="A412">
            <v>1427</v>
          </cell>
          <cell r="B412">
            <v>0</v>
          </cell>
          <cell r="S412">
            <v>0</v>
          </cell>
        </row>
        <row r="413">
          <cell r="A413">
            <v>1428</v>
          </cell>
          <cell r="B413">
            <v>0</v>
          </cell>
          <cell r="S413">
            <v>0</v>
          </cell>
        </row>
        <row r="414">
          <cell r="A414">
            <v>1429</v>
          </cell>
          <cell r="B414">
            <v>0</v>
          </cell>
          <cell r="S414">
            <v>0</v>
          </cell>
        </row>
        <row r="415">
          <cell r="A415">
            <v>1430</v>
          </cell>
          <cell r="B415">
            <v>0</v>
          </cell>
          <cell r="S415">
            <v>0</v>
          </cell>
        </row>
        <row r="416">
          <cell r="A416">
            <v>1431</v>
          </cell>
          <cell r="B416">
            <v>0</v>
          </cell>
          <cell r="S416">
            <v>0</v>
          </cell>
        </row>
        <row r="417">
          <cell r="A417">
            <v>1432</v>
          </cell>
          <cell r="B417">
            <v>0</v>
          </cell>
          <cell r="S417">
            <v>0</v>
          </cell>
        </row>
        <row r="418">
          <cell r="A418">
            <v>1433</v>
          </cell>
          <cell r="B418">
            <v>0</v>
          </cell>
          <cell r="S418">
            <v>0</v>
          </cell>
        </row>
        <row r="419">
          <cell r="A419">
            <v>1434</v>
          </cell>
          <cell r="B419">
            <v>0</v>
          </cell>
          <cell r="S419">
            <v>0</v>
          </cell>
        </row>
        <row r="420">
          <cell r="A420">
            <v>1435</v>
          </cell>
          <cell r="B420">
            <v>0</v>
          </cell>
          <cell r="S420">
            <v>0</v>
          </cell>
        </row>
        <row r="421">
          <cell r="A421">
            <v>1501</v>
          </cell>
          <cell r="B421">
            <v>0</v>
          </cell>
          <cell r="S421">
            <v>0</v>
          </cell>
        </row>
        <row r="422">
          <cell r="A422">
            <v>1502</v>
          </cell>
          <cell r="B422">
            <v>0</v>
          </cell>
          <cell r="S422">
            <v>0</v>
          </cell>
        </row>
        <row r="423">
          <cell r="A423">
            <v>1503</v>
          </cell>
          <cell r="B423">
            <v>0</v>
          </cell>
          <cell r="S423">
            <v>0</v>
          </cell>
        </row>
        <row r="424">
          <cell r="A424">
            <v>1504</v>
          </cell>
          <cell r="B424">
            <v>0</v>
          </cell>
          <cell r="S424">
            <v>0</v>
          </cell>
        </row>
        <row r="425">
          <cell r="A425">
            <v>1505</v>
          </cell>
          <cell r="B425">
            <v>0</v>
          </cell>
          <cell r="S425">
            <v>0</v>
          </cell>
        </row>
        <row r="426">
          <cell r="A426">
            <v>1506</v>
          </cell>
          <cell r="B426">
            <v>0</v>
          </cell>
          <cell r="S426">
            <v>0</v>
          </cell>
        </row>
        <row r="427">
          <cell r="A427">
            <v>1507</v>
          </cell>
          <cell r="B427">
            <v>0</v>
          </cell>
          <cell r="S427">
            <v>0</v>
          </cell>
        </row>
        <row r="428">
          <cell r="A428">
            <v>1508</v>
          </cell>
          <cell r="B428">
            <v>0</v>
          </cell>
          <cell r="S428">
            <v>0</v>
          </cell>
        </row>
        <row r="429">
          <cell r="A429">
            <v>1509</v>
          </cell>
          <cell r="B429">
            <v>0</v>
          </cell>
          <cell r="S429">
            <v>0</v>
          </cell>
        </row>
        <row r="430">
          <cell r="A430">
            <v>1510</v>
          </cell>
          <cell r="B430">
            <v>0</v>
          </cell>
          <cell r="S430">
            <v>0</v>
          </cell>
        </row>
        <row r="431">
          <cell r="A431">
            <v>1511</v>
          </cell>
          <cell r="B431">
            <v>0</v>
          </cell>
          <cell r="S431">
            <v>0</v>
          </cell>
        </row>
        <row r="432">
          <cell r="A432">
            <v>1512</v>
          </cell>
          <cell r="B432">
            <v>0</v>
          </cell>
          <cell r="S432">
            <v>0</v>
          </cell>
        </row>
        <row r="433">
          <cell r="A433">
            <v>1513</v>
          </cell>
          <cell r="B433">
            <v>0</v>
          </cell>
          <cell r="S433">
            <v>0</v>
          </cell>
        </row>
        <row r="434">
          <cell r="A434">
            <v>1514</v>
          </cell>
          <cell r="B434">
            <v>0</v>
          </cell>
          <cell r="S434">
            <v>0</v>
          </cell>
        </row>
        <row r="435">
          <cell r="A435">
            <v>1515</v>
          </cell>
          <cell r="B435">
            <v>0</v>
          </cell>
          <cell r="S435">
            <v>0</v>
          </cell>
        </row>
        <row r="436">
          <cell r="A436">
            <v>1516</v>
          </cell>
          <cell r="B436">
            <v>0</v>
          </cell>
          <cell r="S436">
            <v>0</v>
          </cell>
        </row>
        <row r="437">
          <cell r="A437">
            <v>1517</v>
          </cell>
          <cell r="B437">
            <v>0</v>
          </cell>
          <cell r="S437">
            <v>0</v>
          </cell>
        </row>
        <row r="438">
          <cell r="A438">
            <v>1518</v>
          </cell>
          <cell r="B438">
            <v>0</v>
          </cell>
          <cell r="S438">
            <v>0</v>
          </cell>
        </row>
        <row r="439">
          <cell r="A439">
            <v>1519</v>
          </cell>
          <cell r="B439">
            <v>0</v>
          </cell>
          <cell r="S439">
            <v>0</v>
          </cell>
        </row>
        <row r="440">
          <cell r="A440">
            <v>1520</v>
          </cell>
          <cell r="B440">
            <v>0</v>
          </cell>
          <cell r="S440">
            <v>0</v>
          </cell>
        </row>
        <row r="441">
          <cell r="A441">
            <v>1521</v>
          </cell>
          <cell r="B441">
            <v>0</v>
          </cell>
          <cell r="S441">
            <v>0</v>
          </cell>
        </row>
        <row r="442">
          <cell r="A442">
            <v>1522</v>
          </cell>
          <cell r="B442">
            <v>0</v>
          </cell>
          <cell r="S442">
            <v>0</v>
          </cell>
        </row>
        <row r="443">
          <cell r="A443">
            <v>1523</v>
          </cell>
          <cell r="B443">
            <v>0</v>
          </cell>
          <cell r="S443">
            <v>0</v>
          </cell>
        </row>
        <row r="444">
          <cell r="A444">
            <v>1524</v>
          </cell>
          <cell r="B444">
            <v>0</v>
          </cell>
          <cell r="S444">
            <v>0</v>
          </cell>
        </row>
        <row r="445">
          <cell r="A445">
            <v>1525</v>
          </cell>
          <cell r="B445">
            <v>0</v>
          </cell>
          <cell r="S445">
            <v>0</v>
          </cell>
        </row>
        <row r="446">
          <cell r="A446">
            <v>1526</v>
          </cell>
          <cell r="B446">
            <v>0</v>
          </cell>
          <cell r="S446">
            <v>0</v>
          </cell>
        </row>
        <row r="447">
          <cell r="A447">
            <v>1527</v>
          </cell>
          <cell r="B447">
            <v>0</v>
          </cell>
          <cell r="S447">
            <v>0</v>
          </cell>
        </row>
        <row r="448">
          <cell r="A448">
            <v>1528</v>
          </cell>
          <cell r="B448">
            <v>0</v>
          </cell>
          <cell r="S448">
            <v>0</v>
          </cell>
        </row>
        <row r="449">
          <cell r="A449">
            <v>1529</v>
          </cell>
          <cell r="B449">
            <v>0</v>
          </cell>
          <cell r="S449">
            <v>0</v>
          </cell>
        </row>
        <row r="450">
          <cell r="A450">
            <v>1530</v>
          </cell>
          <cell r="B450">
            <v>0</v>
          </cell>
          <cell r="S450">
            <v>0</v>
          </cell>
        </row>
        <row r="451">
          <cell r="A451">
            <v>1531</v>
          </cell>
          <cell r="B451">
            <v>0</v>
          </cell>
          <cell r="S451">
            <v>0</v>
          </cell>
        </row>
        <row r="452">
          <cell r="A452">
            <v>1532</v>
          </cell>
          <cell r="B452">
            <v>0</v>
          </cell>
          <cell r="S452">
            <v>0</v>
          </cell>
        </row>
        <row r="453">
          <cell r="A453">
            <v>1533</v>
          </cell>
          <cell r="B453">
            <v>0</v>
          </cell>
          <cell r="S453">
            <v>0</v>
          </cell>
        </row>
        <row r="454">
          <cell r="A454">
            <v>1534</v>
          </cell>
          <cell r="B454">
            <v>0</v>
          </cell>
          <cell r="S454">
            <v>0</v>
          </cell>
        </row>
        <row r="455">
          <cell r="A455">
            <v>1535</v>
          </cell>
          <cell r="B455">
            <v>0</v>
          </cell>
          <cell r="S455">
            <v>0</v>
          </cell>
        </row>
        <row r="456">
          <cell r="A456">
            <v>1536</v>
          </cell>
          <cell r="B456">
            <v>0</v>
          </cell>
          <cell r="S456">
            <v>0</v>
          </cell>
        </row>
        <row r="457">
          <cell r="A457">
            <v>1537</v>
          </cell>
          <cell r="B457">
            <v>0</v>
          </cell>
          <cell r="S457">
            <v>0</v>
          </cell>
        </row>
        <row r="458">
          <cell r="A458">
            <v>1538</v>
          </cell>
          <cell r="B458">
            <v>0</v>
          </cell>
          <cell r="S458">
            <v>0</v>
          </cell>
        </row>
        <row r="459">
          <cell r="A459">
            <v>1539</v>
          </cell>
          <cell r="B459">
            <v>0</v>
          </cell>
          <cell r="S459">
            <v>0</v>
          </cell>
        </row>
        <row r="460">
          <cell r="A460">
            <v>1540</v>
          </cell>
          <cell r="B460">
            <v>0</v>
          </cell>
          <cell r="S460">
            <v>0</v>
          </cell>
        </row>
        <row r="461">
          <cell r="A461">
            <v>1601</v>
          </cell>
          <cell r="B461">
            <v>0</v>
          </cell>
          <cell r="S461">
            <v>0</v>
          </cell>
        </row>
        <row r="462">
          <cell r="A462">
            <v>1602</v>
          </cell>
          <cell r="B462">
            <v>0</v>
          </cell>
          <cell r="S462">
            <v>0</v>
          </cell>
        </row>
        <row r="463">
          <cell r="A463">
            <v>1603</v>
          </cell>
          <cell r="B463">
            <v>0</v>
          </cell>
          <cell r="S463">
            <v>0</v>
          </cell>
        </row>
        <row r="464">
          <cell r="A464">
            <v>1604</v>
          </cell>
          <cell r="B464">
            <v>0</v>
          </cell>
          <cell r="S464">
            <v>0</v>
          </cell>
        </row>
        <row r="465">
          <cell r="A465">
            <v>1605</v>
          </cell>
          <cell r="B465">
            <v>0</v>
          </cell>
          <cell r="S465">
            <v>0</v>
          </cell>
        </row>
        <row r="466">
          <cell r="A466">
            <v>1606</v>
          </cell>
          <cell r="B466">
            <v>0</v>
          </cell>
          <cell r="S466">
            <v>0</v>
          </cell>
        </row>
        <row r="467">
          <cell r="A467">
            <v>1607</v>
          </cell>
          <cell r="B467">
            <v>0</v>
          </cell>
          <cell r="S467">
            <v>0</v>
          </cell>
        </row>
        <row r="468">
          <cell r="A468">
            <v>1608</v>
          </cell>
          <cell r="B468">
            <v>0</v>
          </cell>
          <cell r="S468">
            <v>0</v>
          </cell>
        </row>
        <row r="469">
          <cell r="A469">
            <v>1609</v>
          </cell>
          <cell r="B469">
            <v>0</v>
          </cell>
          <cell r="S469">
            <v>0</v>
          </cell>
        </row>
        <row r="470">
          <cell r="A470">
            <v>1610</v>
          </cell>
          <cell r="B470">
            <v>0</v>
          </cell>
          <cell r="S470">
            <v>0</v>
          </cell>
        </row>
        <row r="471">
          <cell r="A471">
            <v>1611</v>
          </cell>
          <cell r="B471">
            <v>0</v>
          </cell>
          <cell r="S471">
            <v>0</v>
          </cell>
        </row>
        <row r="472">
          <cell r="A472">
            <v>1701</v>
          </cell>
          <cell r="B472">
            <v>0</v>
          </cell>
          <cell r="S472">
            <v>0</v>
          </cell>
        </row>
        <row r="473">
          <cell r="A473">
            <v>1702</v>
          </cell>
          <cell r="B473">
            <v>0</v>
          </cell>
          <cell r="S473">
            <v>0</v>
          </cell>
        </row>
        <row r="474">
          <cell r="A474">
            <v>1703</v>
          </cell>
          <cell r="B474">
            <v>0</v>
          </cell>
          <cell r="S474">
            <v>0</v>
          </cell>
        </row>
        <row r="475">
          <cell r="A475">
            <v>1704</v>
          </cell>
          <cell r="B475">
            <v>0</v>
          </cell>
          <cell r="S475">
            <v>0</v>
          </cell>
        </row>
        <row r="476">
          <cell r="A476">
            <v>1705</v>
          </cell>
          <cell r="B476">
            <v>0</v>
          </cell>
          <cell r="S476">
            <v>0</v>
          </cell>
        </row>
        <row r="477">
          <cell r="A477">
            <v>1706</v>
          </cell>
          <cell r="B477">
            <v>0</v>
          </cell>
          <cell r="S477">
            <v>0</v>
          </cell>
        </row>
        <row r="478">
          <cell r="A478">
            <v>1707</v>
          </cell>
          <cell r="B478">
            <v>0</v>
          </cell>
          <cell r="S478">
            <v>0</v>
          </cell>
        </row>
        <row r="479">
          <cell r="A479">
            <v>1708</v>
          </cell>
          <cell r="B479">
            <v>0</v>
          </cell>
          <cell r="S479">
            <v>0</v>
          </cell>
        </row>
        <row r="480">
          <cell r="A480">
            <v>1709</v>
          </cell>
          <cell r="B480">
            <v>0</v>
          </cell>
          <cell r="S480">
            <v>0</v>
          </cell>
        </row>
        <row r="481">
          <cell r="A481">
            <v>1710</v>
          </cell>
          <cell r="B481">
            <v>0</v>
          </cell>
          <cell r="S481">
            <v>0</v>
          </cell>
        </row>
        <row r="482">
          <cell r="A482">
            <v>1711</v>
          </cell>
          <cell r="B482">
            <v>0</v>
          </cell>
          <cell r="S482">
            <v>0</v>
          </cell>
        </row>
        <row r="483">
          <cell r="A483">
            <v>1712</v>
          </cell>
          <cell r="B483">
            <v>0</v>
          </cell>
          <cell r="S483">
            <v>0</v>
          </cell>
        </row>
        <row r="484">
          <cell r="A484">
            <v>1713</v>
          </cell>
          <cell r="B484">
            <v>0</v>
          </cell>
          <cell r="S484">
            <v>0</v>
          </cell>
        </row>
        <row r="485">
          <cell r="A485">
            <v>1714</v>
          </cell>
          <cell r="B485">
            <v>0</v>
          </cell>
          <cell r="S485">
            <v>0</v>
          </cell>
        </row>
        <row r="486">
          <cell r="A486">
            <v>1715</v>
          </cell>
          <cell r="B486">
            <v>0</v>
          </cell>
          <cell r="S486">
            <v>0</v>
          </cell>
        </row>
        <row r="487">
          <cell r="A487">
            <v>1716</v>
          </cell>
          <cell r="B487">
            <v>0</v>
          </cell>
          <cell r="S487">
            <v>0</v>
          </cell>
        </row>
        <row r="488">
          <cell r="A488">
            <v>1717</v>
          </cell>
          <cell r="B488">
            <v>0</v>
          </cell>
          <cell r="S488">
            <v>0</v>
          </cell>
        </row>
        <row r="489">
          <cell r="A489">
            <v>1718</v>
          </cell>
          <cell r="B489">
            <v>0</v>
          </cell>
          <cell r="S489">
            <v>0</v>
          </cell>
        </row>
        <row r="490">
          <cell r="A490">
            <v>1720</v>
          </cell>
          <cell r="B490">
            <v>0</v>
          </cell>
          <cell r="S490">
            <v>0</v>
          </cell>
        </row>
        <row r="491">
          <cell r="A491">
            <v>1721</v>
          </cell>
          <cell r="B491">
            <v>0</v>
          </cell>
          <cell r="S491">
            <v>0</v>
          </cell>
        </row>
        <row r="492">
          <cell r="A492">
            <v>1722</v>
          </cell>
          <cell r="B492">
            <v>0</v>
          </cell>
          <cell r="S492">
            <v>0</v>
          </cell>
        </row>
        <row r="493">
          <cell r="A493">
            <v>1723</v>
          </cell>
          <cell r="B493">
            <v>0</v>
          </cell>
          <cell r="S493">
            <v>0</v>
          </cell>
        </row>
        <row r="494">
          <cell r="A494">
            <v>1724</v>
          </cell>
          <cell r="B494">
            <v>0</v>
          </cell>
          <cell r="S494">
            <v>0</v>
          </cell>
        </row>
        <row r="495">
          <cell r="A495">
            <v>1725</v>
          </cell>
          <cell r="B495">
            <v>0</v>
          </cell>
          <cell r="S495">
            <v>0</v>
          </cell>
        </row>
        <row r="496">
          <cell r="A496">
            <v>1726</v>
          </cell>
          <cell r="B496">
            <v>0</v>
          </cell>
          <cell r="S496">
            <v>0</v>
          </cell>
        </row>
        <row r="497">
          <cell r="A497">
            <v>1727</v>
          </cell>
          <cell r="B497">
            <v>0</v>
          </cell>
          <cell r="S497">
            <v>0</v>
          </cell>
        </row>
        <row r="498">
          <cell r="A498">
            <v>1728</v>
          </cell>
          <cell r="B498">
            <v>0</v>
          </cell>
          <cell r="S498">
            <v>0</v>
          </cell>
        </row>
        <row r="499">
          <cell r="A499">
            <v>1729</v>
          </cell>
          <cell r="B499">
            <v>0</v>
          </cell>
          <cell r="S499">
            <v>0</v>
          </cell>
        </row>
        <row r="500">
          <cell r="A500">
            <v>1730</v>
          </cell>
          <cell r="B500">
            <v>0</v>
          </cell>
          <cell r="S500">
            <v>0</v>
          </cell>
        </row>
        <row r="501">
          <cell r="A501">
            <v>1731</v>
          </cell>
          <cell r="B501">
            <v>0</v>
          </cell>
          <cell r="S501">
            <v>0</v>
          </cell>
        </row>
        <row r="502">
          <cell r="A502">
            <v>1732</v>
          </cell>
          <cell r="B502">
            <v>0</v>
          </cell>
          <cell r="S502">
            <v>0</v>
          </cell>
        </row>
        <row r="503">
          <cell r="A503">
            <v>1733</v>
          </cell>
          <cell r="B503">
            <v>0</v>
          </cell>
          <cell r="S503">
            <v>0</v>
          </cell>
        </row>
        <row r="504">
          <cell r="A504">
            <v>1734</v>
          </cell>
          <cell r="B504">
            <v>0</v>
          </cell>
          <cell r="S504">
            <v>0</v>
          </cell>
        </row>
        <row r="505">
          <cell r="A505">
            <v>1735</v>
          </cell>
          <cell r="B505">
            <v>0</v>
          </cell>
          <cell r="S505">
            <v>0</v>
          </cell>
        </row>
        <row r="506">
          <cell r="A506">
            <v>1736</v>
          </cell>
          <cell r="B506">
            <v>0</v>
          </cell>
          <cell r="S506">
            <v>0</v>
          </cell>
        </row>
        <row r="507">
          <cell r="A507">
            <v>1737</v>
          </cell>
          <cell r="B507">
            <v>0</v>
          </cell>
          <cell r="S507">
            <v>0</v>
          </cell>
        </row>
        <row r="508">
          <cell r="A508">
            <v>1738</v>
          </cell>
          <cell r="B508">
            <v>0</v>
          </cell>
          <cell r="S508">
            <v>0</v>
          </cell>
        </row>
        <row r="509">
          <cell r="A509">
            <v>1739</v>
          </cell>
          <cell r="B509">
            <v>0</v>
          </cell>
          <cell r="S509">
            <v>0</v>
          </cell>
        </row>
        <row r="510">
          <cell r="A510">
            <v>1740</v>
          </cell>
          <cell r="B510">
            <v>0</v>
          </cell>
          <cell r="S510">
            <v>0</v>
          </cell>
        </row>
        <row r="511">
          <cell r="A511">
            <v>1741</v>
          </cell>
          <cell r="B511">
            <v>0</v>
          </cell>
          <cell r="S511">
            <v>0</v>
          </cell>
        </row>
        <row r="512">
          <cell r="A512">
            <v>1742</v>
          </cell>
          <cell r="B512">
            <v>0</v>
          </cell>
          <cell r="S512">
            <v>0</v>
          </cell>
        </row>
        <row r="513">
          <cell r="A513">
            <v>1743</v>
          </cell>
          <cell r="B513">
            <v>0</v>
          </cell>
          <cell r="S513">
            <v>0</v>
          </cell>
        </row>
        <row r="514">
          <cell r="A514">
            <v>1744</v>
          </cell>
          <cell r="B514">
            <v>0</v>
          </cell>
          <cell r="S514">
            <v>0</v>
          </cell>
        </row>
        <row r="515">
          <cell r="A515">
            <v>1745</v>
          </cell>
          <cell r="B515">
            <v>0</v>
          </cell>
          <cell r="S515">
            <v>0</v>
          </cell>
        </row>
        <row r="516">
          <cell r="A516">
            <v>1746</v>
          </cell>
          <cell r="B516">
            <v>0</v>
          </cell>
          <cell r="S516">
            <v>0</v>
          </cell>
        </row>
        <row r="517">
          <cell r="A517">
            <v>1747</v>
          </cell>
          <cell r="B517">
            <v>0</v>
          </cell>
          <cell r="S517">
            <v>0</v>
          </cell>
        </row>
        <row r="518">
          <cell r="A518">
            <v>1748</v>
          </cell>
          <cell r="B518">
            <v>0</v>
          </cell>
          <cell r="S518">
            <v>0</v>
          </cell>
        </row>
        <row r="519">
          <cell r="A519">
            <v>1749</v>
          </cell>
          <cell r="B519">
            <v>0</v>
          </cell>
          <cell r="S519">
            <v>0</v>
          </cell>
        </row>
        <row r="520">
          <cell r="A520">
            <v>1750</v>
          </cell>
          <cell r="B520">
            <v>0</v>
          </cell>
          <cell r="S520">
            <v>0</v>
          </cell>
        </row>
        <row r="521">
          <cell r="A521">
            <v>1751</v>
          </cell>
          <cell r="B521">
            <v>0</v>
          </cell>
          <cell r="S521">
            <v>0</v>
          </cell>
        </row>
        <row r="522">
          <cell r="A522">
            <v>1752</v>
          </cell>
          <cell r="B522">
            <v>0</v>
          </cell>
          <cell r="S522">
            <v>0</v>
          </cell>
        </row>
        <row r="523">
          <cell r="A523">
            <v>1753</v>
          </cell>
          <cell r="B523">
            <v>0</v>
          </cell>
          <cell r="S523">
            <v>0</v>
          </cell>
        </row>
        <row r="524">
          <cell r="A524">
            <v>1754</v>
          </cell>
          <cell r="B524">
            <v>0</v>
          </cell>
          <cell r="S524">
            <v>0</v>
          </cell>
        </row>
        <row r="525">
          <cell r="A525">
            <v>1755</v>
          </cell>
          <cell r="B525">
            <v>0</v>
          </cell>
          <cell r="S525">
            <v>0</v>
          </cell>
        </row>
        <row r="526">
          <cell r="A526">
            <v>1756</v>
          </cell>
          <cell r="B526">
            <v>0</v>
          </cell>
          <cell r="S526">
            <v>0</v>
          </cell>
        </row>
        <row r="527">
          <cell r="A527">
            <v>1801</v>
          </cell>
          <cell r="B527">
            <v>0</v>
          </cell>
          <cell r="S527">
            <v>0</v>
          </cell>
        </row>
        <row r="528">
          <cell r="A528">
            <v>1802</v>
          </cell>
          <cell r="B528">
            <v>0</v>
          </cell>
          <cell r="S528">
            <v>0</v>
          </cell>
        </row>
        <row r="529">
          <cell r="A529">
            <v>1803</v>
          </cell>
          <cell r="B529">
            <v>0</v>
          </cell>
          <cell r="S529">
            <v>0</v>
          </cell>
        </row>
        <row r="530">
          <cell r="A530">
            <v>1805</v>
          </cell>
          <cell r="B530">
            <v>0</v>
          </cell>
          <cell r="S530">
            <v>0</v>
          </cell>
        </row>
        <row r="531">
          <cell r="A531">
            <v>1806</v>
          </cell>
          <cell r="B531">
            <v>0</v>
          </cell>
          <cell r="S531">
            <v>0</v>
          </cell>
        </row>
        <row r="532">
          <cell r="A532">
            <v>1807</v>
          </cell>
          <cell r="B532">
            <v>0</v>
          </cell>
          <cell r="S532">
            <v>0</v>
          </cell>
        </row>
        <row r="533">
          <cell r="A533">
            <v>1808</v>
          </cell>
          <cell r="B533">
            <v>0</v>
          </cell>
          <cell r="S533">
            <v>0</v>
          </cell>
        </row>
        <row r="534">
          <cell r="A534">
            <v>1809</v>
          </cell>
          <cell r="B534">
            <v>0</v>
          </cell>
          <cell r="S534">
            <v>0</v>
          </cell>
        </row>
        <row r="535">
          <cell r="A535">
            <v>1810</v>
          </cell>
          <cell r="B535">
            <v>0</v>
          </cell>
          <cell r="S535">
            <v>0</v>
          </cell>
        </row>
        <row r="536">
          <cell r="A536">
            <v>1811</v>
          </cell>
          <cell r="B536">
            <v>0</v>
          </cell>
          <cell r="S536">
            <v>0</v>
          </cell>
        </row>
        <row r="537">
          <cell r="A537">
            <v>1812</v>
          </cell>
          <cell r="B537">
            <v>0</v>
          </cell>
          <cell r="S537">
            <v>0</v>
          </cell>
        </row>
        <row r="538">
          <cell r="A538">
            <v>1813</v>
          </cell>
          <cell r="B538">
            <v>0</v>
          </cell>
          <cell r="S538">
            <v>0</v>
          </cell>
        </row>
        <row r="539">
          <cell r="A539">
            <v>1814</v>
          </cell>
          <cell r="B539">
            <v>0</v>
          </cell>
          <cell r="S539">
            <v>0</v>
          </cell>
        </row>
        <row r="540">
          <cell r="A540">
            <v>1815</v>
          </cell>
          <cell r="B540">
            <v>0</v>
          </cell>
          <cell r="S540">
            <v>0</v>
          </cell>
        </row>
        <row r="541">
          <cell r="A541">
            <v>1816</v>
          </cell>
          <cell r="B541">
            <v>0</v>
          </cell>
          <cell r="S541">
            <v>0</v>
          </cell>
        </row>
        <row r="542">
          <cell r="A542">
            <v>1817</v>
          </cell>
          <cell r="B542">
            <v>0</v>
          </cell>
          <cell r="S542">
            <v>0</v>
          </cell>
        </row>
        <row r="543">
          <cell r="A543">
            <v>1818</v>
          </cell>
          <cell r="B543">
            <v>0</v>
          </cell>
          <cell r="S543">
            <v>0</v>
          </cell>
        </row>
        <row r="544">
          <cell r="A544">
            <v>1819</v>
          </cell>
          <cell r="B544">
            <v>0</v>
          </cell>
          <cell r="S544">
            <v>0</v>
          </cell>
        </row>
        <row r="545">
          <cell r="A545">
            <v>1820</v>
          </cell>
          <cell r="B545">
            <v>0</v>
          </cell>
          <cell r="S545">
            <v>0</v>
          </cell>
        </row>
        <row r="546">
          <cell r="A546">
            <v>1901</v>
          </cell>
          <cell r="B546">
            <v>0</v>
          </cell>
          <cell r="S546">
            <v>0</v>
          </cell>
        </row>
        <row r="547">
          <cell r="A547">
            <v>1902</v>
          </cell>
          <cell r="B547">
            <v>0</v>
          </cell>
          <cell r="S547">
            <v>0</v>
          </cell>
        </row>
        <row r="548">
          <cell r="A548">
            <v>1903</v>
          </cell>
          <cell r="B548">
            <v>0</v>
          </cell>
          <cell r="S548">
            <v>0</v>
          </cell>
        </row>
        <row r="549">
          <cell r="A549">
            <v>1904</v>
          </cell>
          <cell r="B549">
            <v>0</v>
          </cell>
          <cell r="S549">
            <v>0</v>
          </cell>
        </row>
        <row r="550">
          <cell r="A550">
            <v>1905</v>
          </cell>
          <cell r="B550">
            <v>0</v>
          </cell>
          <cell r="S550">
            <v>0</v>
          </cell>
        </row>
        <row r="551">
          <cell r="A551">
            <v>1906</v>
          </cell>
          <cell r="B551">
            <v>0</v>
          </cell>
          <cell r="S551">
            <v>0</v>
          </cell>
        </row>
        <row r="552">
          <cell r="A552">
            <v>1907</v>
          </cell>
          <cell r="B552">
            <v>0</v>
          </cell>
          <cell r="S552">
            <v>0</v>
          </cell>
        </row>
        <row r="553">
          <cell r="A553">
            <v>1908</v>
          </cell>
          <cell r="B553">
            <v>0</v>
          </cell>
          <cell r="S553">
            <v>0</v>
          </cell>
        </row>
        <row r="554">
          <cell r="A554">
            <v>1909</v>
          </cell>
          <cell r="B554">
            <v>0</v>
          </cell>
          <cell r="S554">
            <v>0</v>
          </cell>
        </row>
        <row r="555">
          <cell r="A555">
            <v>1910</v>
          </cell>
          <cell r="B555">
            <v>0</v>
          </cell>
          <cell r="S555">
            <v>0</v>
          </cell>
        </row>
        <row r="556">
          <cell r="A556">
            <v>1911</v>
          </cell>
          <cell r="B556">
            <v>0</v>
          </cell>
          <cell r="S556">
            <v>0</v>
          </cell>
        </row>
        <row r="557">
          <cell r="A557">
            <v>1912</v>
          </cell>
          <cell r="B557">
            <v>0</v>
          </cell>
          <cell r="S557">
            <v>0</v>
          </cell>
        </row>
        <row r="558">
          <cell r="A558">
            <v>1913</v>
          </cell>
          <cell r="B558">
            <v>0</v>
          </cell>
          <cell r="S558">
            <v>0</v>
          </cell>
        </row>
        <row r="559">
          <cell r="A559">
            <v>1914</v>
          </cell>
          <cell r="B559">
            <v>0</v>
          </cell>
          <cell r="S559">
            <v>0</v>
          </cell>
        </row>
        <row r="560">
          <cell r="A560">
            <v>1915</v>
          </cell>
          <cell r="B560">
            <v>0</v>
          </cell>
          <cell r="S560">
            <v>0</v>
          </cell>
        </row>
        <row r="561">
          <cell r="A561">
            <v>2301</v>
          </cell>
          <cell r="B561">
            <v>0</v>
          </cell>
          <cell r="S561">
            <v>0</v>
          </cell>
        </row>
        <row r="562">
          <cell r="A562">
            <v>2302</v>
          </cell>
          <cell r="B562">
            <v>0</v>
          </cell>
          <cell r="S562">
            <v>0</v>
          </cell>
        </row>
        <row r="563">
          <cell r="A563">
            <v>2303</v>
          </cell>
          <cell r="B563">
            <v>0</v>
          </cell>
          <cell r="S563">
            <v>0</v>
          </cell>
        </row>
        <row r="564">
          <cell r="A564">
            <v>2311</v>
          </cell>
          <cell r="B564">
            <v>0</v>
          </cell>
          <cell r="S564">
            <v>0</v>
          </cell>
        </row>
        <row r="565">
          <cell r="A565">
            <v>2312</v>
          </cell>
          <cell r="B565">
            <v>0</v>
          </cell>
          <cell r="S565">
            <v>0</v>
          </cell>
        </row>
        <row r="566">
          <cell r="A566">
            <v>2313</v>
          </cell>
          <cell r="B566">
            <v>0</v>
          </cell>
          <cell r="S566">
            <v>0</v>
          </cell>
        </row>
        <row r="567">
          <cell r="A567">
            <v>2314</v>
          </cell>
          <cell r="B567">
            <v>0</v>
          </cell>
          <cell r="S567">
            <v>0</v>
          </cell>
        </row>
        <row r="568">
          <cell r="A568">
            <v>2315</v>
          </cell>
          <cell r="B568">
            <v>0</v>
          </cell>
          <cell r="S568">
            <v>0</v>
          </cell>
        </row>
        <row r="569">
          <cell r="A569">
            <v>2316</v>
          </cell>
          <cell r="B569">
            <v>0</v>
          </cell>
          <cell r="S569">
            <v>0</v>
          </cell>
        </row>
        <row r="570">
          <cell r="A570">
            <v>2317</v>
          </cell>
          <cell r="B570">
            <v>0</v>
          </cell>
          <cell r="S570">
            <v>0</v>
          </cell>
        </row>
        <row r="571">
          <cell r="A571">
            <v>2318</v>
          </cell>
          <cell r="B571">
            <v>0</v>
          </cell>
          <cell r="S571">
            <v>0</v>
          </cell>
        </row>
        <row r="572">
          <cell r="A572">
            <v>2319</v>
          </cell>
          <cell r="B572">
            <v>0</v>
          </cell>
          <cell r="S572">
            <v>0</v>
          </cell>
        </row>
        <row r="573">
          <cell r="A573">
            <v>2320</v>
          </cell>
          <cell r="B573">
            <v>0</v>
          </cell>
          <cell r="S573">
            <v>0</v>
          </cell>
        </row>
        <row r="574">
          <cell r="A574">
            <v>2322</v>
          </cell>
          <cell r="B574">
            <v>0</v>
          </cell>
          <cell r="S574">
            <v>0</v>
          </cell>
        </row>
        <row r="575">
          <cell r="A575">
            <v>2323</v>
          </cell>
          <cell r="B575">
            <v>0</v>
          </cell>
          <cell r="S575">
            <v>0</v>
          </cell>
        </row>
        <row r="576">
          <cell r="A576">
            <v>2324</v>
          </cell>
          <cell r="B576">
            <v>0</v>
          </cell>
          <cell r="S576">
            <v>0</v>
          </cell>
        </row>
        <row r="577">
          <cell r="A577">
            <v>2325</v>
          </cell>
          <cell r="B577">
            <v>0</v>
          </cell>
          <cell r="S577">
            <v>0</v>
          </cell>
        </row>
        <row r="578">
          <cell r="A578">
            <v>2326</v>
          </cell>
          <cell r="B578">
            <v>0</v>
          </cell>
          <cell r="S578">
            <v>0</v>
          </cell>
        </row>
        <row r="579">
          <cell r="A579">
            <v>2327</v>
          </cell>
          <cell r="B579">
            <v>0</v>
          </cell>
          <cell r="S579">
            <v>0</v>
          </cell>
        </row>
        <row r="580">
          <cell r="A580">
            <v>2328</v>
          </cell>
          <cell r="B580">
            <v>0</v>
          </cell>
          <cell r="S580">
            <v>0</v>
          </cell>
        </row>
        <row r="581">
          <cell r="A581">
            <v>2330</v>
          </cell>
          <cell r="B581">
            <v>0</v>
          </cell>
          <cell r="S581">
            <v>0</v>
          </cell>
        </row>
        <row r="582">
          <cell r="A582">
            <v>2331</v>
          </cell>
          <cell r="B582">
            <v>0</v>
          </cell>
          <cell r="S582">
            <v>0</v>
          </cell>
        </row>
        <row r="583">
          <cell r="A583">
            <v>2333</v>
          </cell>
          <cell r="B583">
            <v>0</v>
          </cell>
          <cell r="S583">
            <v>0</v>
          </cell>
        </row>
        <row r="584">
          <cell r="A584">
            <v>2334</v>
          </cell>
          <cell r="B584">
            <v>0</v>
          </cell>
          <cell r="S584">
            <v>0</v>
          </cell>
        </row>
        <row r="585">
          <cell r="A585">
            <v>2336</v>
          </cell>
          <cell r="B585">
            <v>0</v>
          </cell>
          <cell r="S585">
            <v>0</v>
          </cell>
        </row>
        <row r="586">
          <cell r="A586">
            <v>3301</v>
          </cell>
          <cell r="B586">
            <v>0</v>
          </cell>
          <cell r="S586">
            <v>0</v>
          </cell>
        </row>
        <row r="587">
          <cell r="A587">
            <v>3401</v>
          </cell>
          <cell r="B587">
            <v>0</v>
          </cell>
          <cell r="S587">
            <v>0</v>
          </cell>
        </row>
        <row r="588">
          <cell r="A588">
            <v>3701</v>
          </cell>
          <cell r="B588">
            <v>0</v>
          </cell>
          <cell r="S588">
            <v>0</v>
          </cell>
        </row>
        <row r="589">
          <cell r="A589">
            <v>4601</v>
          </cell>
          <cell r="B589">
            <v>0</v>
          </cell>
          <cell r="S589">
            <v>0</v>
          </cell>
        </row>
        <row r="590">
          <cell r="A590" t="str">
            <v>99 - 01</v>
          </cell>
          <cell r="B590">
            <v>0</v>
          </cell>
          <cell r="S590">
            <v>0</v>
          </cell>
        </row>
        <row r="591">
          <cell r="A591" t="str">
            <v>99 - 02</v>
          </cell>
          <cell r="B591">
            <v>18584644.409999989</v>
          </cell>
          <cell r="D591">
            <v>1070</v>
          </cell>
          <cell r="E591">
            <v>172812378.16</v>
          </cell>
          <cell r="G591">
            <v>71039.309999999983</v>
          </cell>
          <cell r="J591">
            <v>442626582</v>
          </cell>
          <cell r="L591">
            <v>69355639.799999997</v>
          </cell>
          <cell r="S591">
            <v>703451353.67999995</v>
          </cell>
        </row>
        <row r="592">
          <cell r="A592" t="str">
            <v>99 - 03</v>
          </cell>
          <cell r="B592">
            <v>50</v>
          </cell>
          <cell r="D592">
            <v>500209.05000000005</v>
          </cell>
          <cell r="E592">
            <v>2832562676.23</v>
          </cell>
          <cell r="G592">
            <v>1533.3899999999999</v>
          </cell>
          <cell r="H592">
            <v>6343</v>
          </cell>
          <cell r="J592">
            <v>43867206.079999998</v>
          </cell>
          <cell r="L592">
            <v>25809.89</v>
          </cell>
          <cell r="M592">
            <v>233222.79</v>
          </cell>
          <cell r="N592">
            <v>17623712.699999999</v>
          </cell>
          <cell r="S592">
            <v>2894820763.1299996</v>
          </cell>
        </row>
        <row r="593">
          <cell r="A593" t="str">
            <v>99 - 04</v>
          </cell>
          <cell r="B593">
            <v>9459033.8099999987</v>
          </cell>
          <cell r="D593">
            <v>772.16000000000008</v>
          </cell>
          <cell r="E593">
            <v>510748.9</v>
          </cell>
          <cell r="H593">
            <v>7825416.419999999</v>
          </cell>
          <cell r="J593">
            <v>17919942.609999999</v>
          </cell>
          <cell r="L593">
            <v>15000000</v>
          </cell>
          <cell r="S593">
            <v>50715913.899999999</v>
          </cell>
        </row>
        <row r="594">
          <cell r="A594" t="str">
            <v>99 - 07</v>
          </cell>
          <cell r="B594">
            <v>0</v>
          </cell>
          <cell r="S594">
            <v>0</v>
          </cell>
        </row>
        <row r="595">
          <cell r="A595" t="str">
            <v>AFP</v>
          </cell>
          <cell r="B595">
            <v>2984660.0799999996</v>
          </cell>
          <cell r="E595">
            <v>29114.199999999997</v>
          </cell>
          <cell r="L595">
            <v>135502.64000000001</v>
          </cell>
          <cell r="S595">
            <v>3149276.92</v>
          </cell>
        </row>
        <row r="596">
          <cell r="A596" t="str">
            <v>CONTA</v>
          </cell>
          <cell r="B596">
            <v>0</v>
          </cell>
          <cell r="S596">
            <v>0</v>
          </cell>
        </row>
        <row r="597">
          <cell r="A597" t="str">
            <v>IDH</v>
          </cell>
          <cell r="J597">
            <v>6122331749.0499992</v>
          </cell>
          <cell r="S597">
            <v>6122331749.0499992</v>
          </cell>
        </row>
        <row r="598">
          <cell r="A598" t="str">
            <v>N/I</v>
          </cell>
          <cell r="B598">
            <v>5681885.1799999997</v>
          </cell>
          <cell r="C598">
            <v>0</v>
          </cell>
          <cell r="D598">
            <v>509.56</v>
          </cell>
          <cell r="E598">
            <v>5301558.01</v>
          </cell>
          <cell r="F598">
            <v>0</v>
          </cell>
          <cell r="G598">
            <v>0</v>
          </cell>
          <cell r="H598">
            <v>0</v>
          </cell>
          <cell r="I598">
            <v>0</v>
          </cell>
          <cell r="J598">
            <v>122.10000000000001</v>
          </cell>
          <cell r="K598">
            <v>0</v>
          </cell>
          <cell r="M598">
            <v>0</v>
          </cell>
          <cell r="N598">
            <v>0</v>
          </cell>
          <cell r="O598">
            <v>0</v>
          </cell>
          <cell r="Q598">
            <v>0</v>
          </cell>
          <cell r="S598">
            <v>10984074.85</v>
          </cell>
        </row>
        <row r="599">
          <cell r="A599" t="str">
            <v>(en blanco)</v>
          </cell>
        </row>
        <row r="600">
          <cell r="A600" t="str">
            <v>Total general</v>
          </cell>
          <cell r="B600">
            <v>304664044.3599999</v>
          </cell>
          <cell r="C600">
            <v>604146.89999999991</v>
          </cell>
          <cell r="D600">
            <v>707810.12000000011</v>
          </cell>
          <cell r="E600">
            <v>3467479319.1800003</v>
          </cell>
          <cell r="F600">
            <v>0</v>
          </cell>
          <cell r="G600">
            <v>1879862.5799999998</v>
          </cell>
          <cell r="H600">
            <v>19010003.609999999</v>
          </cell>
          <cell r="I600">
            <v>0</v>
          </cell>
          <cell r="J600">
            <v>6660406496.7699995</v>
          </cell>
          <cell r="K600">
            <v>213236.16</v>
          </cell>
          <cell r="L600">
            <v>1202491395.6499996</v>
          </cell>
          <cell r="M600">
            <v>233222.79</v>
          </cell>
          <cell r="N600">
            <v>17623712.699999999</v>
          </cell>
          <cell r="O600">
            <v>0</v>
          </cell>
          <cell r="Q600">
            <v>0</v>
          </cell>
          <cell r="S600">
            <v>11675313250.819998</v>
          </cell>
        </row>
        <row r="602">
          <cell r="A602" t="str">
            <v>foto</v>
          </cell>
          <cell r="B602">
            <v>316716671.82999998</v>
          </cell>
          <cell r="C602">
            <v>604146.9</v>
          </cell>
          <cell r="D602">
            <v>745729.05</v>
          </cell>
          <cell r="E602">
            <v>3481347912.8299999</v>
          </cell>
          <cell r="F602">
            <v>0</v>
          </cell>
          <cell r="G602">
            <v>1963261.47</v>
          </cell>
          <cell r="H602">
            <v>19415354.780000001</v>
          </cell>
          <cell r="I602">
            <v>0</v>
          </cell>
          <cell r="J602">
            <v>6676086828.5900002</v>
          </cell>
          <cell r="K602">
            <v>216257.95</v>
          </cell>
          <cell r="L602">
            <v>1236893088.1299999</v>
          </cell>
          <cell r="M602">
            <v>233222.79</v>
          </cell>
          <cell r="N602">
            <v>17623712.699999999</v>
          </cell>
          <cell r="S602">
            <v>11751846187.020002</v>
          </cell>
        </row>
        <row r="603">
          <cell r="A603" t="str">
            <v xml:space="preserve">HECHOS POSTERIORES </v>
          </cell>
          <cell r="B603">
            <v>-12052627.470000088</v>
          </cell>
          <cell r="C603">
            <v>0</v>
          </cell>
          <cell r="D603">
            <v>-37918.929999999935</v>
          </cell>
          <cell r="E603">
            <v>-13868593.649999619</v>
          </cell>
          <cell r="F603">
            <v>0</v>
          </cell>
          <cell r="G603">
            <v>-83398.89000000013</v>
          </cell>
          <cell r="H603">
            <v>-405351.17000000179</v>
          </cell>
          <cell r="I603">
            <v>0</v>
          </cell>
          <cell r="J603">
            <v>-15680331.820000648</v>
          </cell>
          <cell r="K603">
            <v>-3021.7900000000081</v>
          </cell>
          <cell r="L603">
            <v>-34401692.480000257</v>
          </cell>
          <cell r="M603">
            <v>0</v>
          </cell>
          <cell r="N603">
            <v>0</v>
          </cell>
          <cell r="O603">
            <v>0</v>
          </cell>
          <cell r="S603">
            <v>-76532936.200000614</v>
          </cell>
        </row>
        <row r="604">
          <cell r="B604">
            <v>304664044.3599999</v>
          </cell>
          <cell r="C604">
            <v>604146.9</v>
          </cell>
          <cell r="D604">
            <v>707810.12000000011</v>
          </cell>
          <cell r="E604">
            <v>3467479319.1800003</v>
          </cell>
          <cell r="F604">
            <v>0</v>
          </cell>
          <cell r="G604">
            <v>1879862.5799999998</v>
          </cell>
          <cell r="H604">
            <v>19010003.609999999</v>
          </cell>
          <cell r="I604">
            <v>0</v>
          </cell>
          <cell r="J604">
            <v>6660406496.7699995</v>
          </cell>
          <cell r="K604">
            <v>213236.16</v>
          </cell>
          <cell r="L604">
            <v>1202491395.6499996</v>
          </cell>
          <cell r="M604">
            <v>233222.79</v>
          </cell>
          <cell r="N604">
            <v>17623712.699999999</v>
          </cell>
          <cell r="O604">
            <v>0</v>
          </cell>
          <cell r="S604">
            <v>76532936.199999988</v>
          </cell>
        </row>
        <row r="606">
          <cell r="A606" t="str">
            <v>DIFERENCIA</v>
          </cell>
          <cell r="B606">
            <v>0</v>
          </cell>
          <cell r="C606">
            <v>0</v>
          </cell>
          <cell r="D606">
            <v>0</v>
          </cell>
          <cell r="E606">
            <v>0</v>
          </cell>
          <cell r="F606">
            <v>0</v>
          </cell>
          <cell r="G606">
            <v>0</v>
          </cell>
          <cell r="H606">
            <v>0</v>
          </cell>
          <cell r="I606">
            <v>0</v>
          </cell>
          <cell r="J606">
            <v>0</v>
          </cell>
          <cell r="K606">
            <v>0</v>
          </cell>
          <cell r="L606">
            <v>0</v>
          </cell>
          <cell r="M606">
            <v>0</v>
          </cell>
          <cell r="N606">
            <v>0</v>
          </cell>
          <cell r="S606">
            <v>0</v>
          </cell>
        </row>
        <row r="607">
          <cell r="A607" t="str">
            <v>DIFERENCIA REAL</v>
          </cell>
          <cell r="B607">
            <v>-12052627.470000088</v>
          </cell>
          <cell r="C607">
            <v>0</v>
          </cell>
          <cell r="D607">
            <v>-37918.929999999935</v>
          </cell>
          <cell r="E607">
            <v>-13868593.649999619</v>
          </cell>
          <cell r="F607">
            <v>0</v>
          </cell>
          <cell r="G607">
            <v>-83398.89000000013</v>
          </cell>
          <cell r="H607">
            <v>-405351.17000000179</v>
          </cell>
          <cell r="I607">
            <v>0</v>
          </cell>
          <cell r="J607">
            <v>-15680331.820000648</v>
          </cell>
          <cell r="K607">
            <v>-3021.7900000000081</v>
          </cell>
          <cell r="L607">
            <v>-34401692.480000257</v>
          </cell>
          <cell r="M607">
            <v>0</v>
          </cell>
          <cell r="N607">
            <v>0</v>
          </cell>
          <cell r="O607">
            <v>0</v>
          </cell>
          <cell r="S607">
            <v>-76532936.200000614</v>
          </cell>
        </row>
        <row r="608">
          <cell r="S608">
            <v>-6.2584877014160156E-7</v>
          </cell>
        </row>
      </sheetData>
      <sheetData sheetId="3"/>
      <sheetData sheetId="4">
        <row r="1">
          <cell r="B1">
            <v>2</v>
          </cell>
          <cell r="C1">
            <v>3</v>
          </cell>
          <cell r="D1">
            <v>4</v>
          </cell>
          <cell r="E1">
            <v>5</v>
          </cell>
          <cell r="F1">
            <v>6</v>
          </cell>
          <cell r="G1">
            <v>7</v>
          </cell>
          <cell r="H1">
            <v>8</v>
          </cell>
          <cell r="I1">
            <v>9</v>
          </cell>
          <cell r="J1">
            <v>10</v>
          </cell>
          <cell r="K1">
            <v>11</v>
          </cell>
          <cell r="L1">
            <v>12</v>
          </cell>
          <cell r="M1">
            <v>13</v>
          </cell>
          <cell r="N1">
            <v>14</v>
          </cell>
          <cell r="O1">
            <v>14</v>
          </cell>
        </row>
        <row r="2">
          <cell r="B2" t="str">
            <v>BOD</v>
          </cell>
          <cell r="C2" t="str">
            <v>CDT</v>
          </cell>
          <cell r="D2" t="str">
            <v>COB</v>
          </cell>
          <cell r="E2" t="str">
            <v>CRV</v>
          </cell>
          <cell r="F2" t="str">
            <v>CVD</v>
          </cell>
          <cell r="G2" t="str">
            <v>DDC</v>
          </cell>
          <cell r="H2" t="str">
            <v>DEV</v>
          </cell>
          <cell r="I2" t="str">
            <v>DVD</v>
          </cell>
          <cell r="J2" t="str">
            <v>NTE</v>
          </cell>
          <cell r="K2" t="str">
            <v>NTI</v>
          </cell>
          <cell r="L2" t="str">
            <v>PTV</v>
          </cell>
          <cell r="M2" t="str">
            <v>RVL</v>
          </cell>
          <cell r="N2" t="str">
            <v>TFD</v>
          </cell>
          <cell r="O2" t="str">
            <v>TRC</v>
          </cell>
        </row>
        <row r="3">
          <cell r="A3" t="str">
            <v>Suma de Importe Bs</v>
          </cell>
          <cell r="B3" t="str">
            <v>Etiquetas de columna</v>
          </cell>
        </row>
        <row r="4">
          <cell r="A4" t="str">
            <v>Etiquetas de fila</v>
          </cell>
          <cell r="B4" t="str">
            <v>BOD</v>
          </cell>
          <cell r="C4" t="str">
            <v>CDT</v>
          </cell>
          <cell r="D4" t="str">
            <v>COB</v>
          </cell>
          <cell r="E4" t="str">
            <v>CRV</v>
          </cell>
          <cell r="F4" t="str">
            <v>CVD</v>
          </cell>
          <cell r="G4" t="str">
            <v>DDC</v>
          </cell>
          <cell r="H4" t="str">
            <v>DEV</v>
          </cell>
          <cell r="I4" t="str">
            <v>DVD</v>
          </cell>
          <cell r="J4" t="str">
            <v>NTE</v>
          </cell>
          <cell r="K4" t="str">
            <v>NTI</v>
          </cell>
          <cell r="L4" t="str">
            <v>PTV</v>
          </cell>
          <cell r="M4" t="str">
            <v>RVL</v>
          </cell>
          <cell r="N4" t="str">
            <v>TFD</v>
          </cell>
          <cell r="O4" t="str">
            <v>TRC</v>
          </cell>
          <cell r="P4" t="str">
            <v>(en blanco)</v>
          </cell>
          <cell r="Q4" t="str">
            <v>Total general</v>
          </cell>
        </row>
        <row r="5">
          <cell r="A5">
            <v>0</v>
          </cell>
          <cell r="B5">
            <v>0</v>
          </cell>
          <cell r="Q5">
            <v>0</v>
          </cell>
        </row>
        <row r="6">
          <cell r="A6">
            <v>6</v>
          </cell>
          <cell r="B6">
            <v>0</v>
          </cell>
          <cell r="Q6">
            <v>0</v>
          </cell>
        </row>
        <row r="7">
          <cell r="A7">
            <v>10</v>
          </cell>
          <cell r="B7">
            <v>0</v>
          </cell>
          <cell r="Q7">
            <v>0</v>
          </cell>
        </row>
        <row r="8">
          <cell r="A8">
            <v>15</v>
          </cell>
          <cell r="B8">
            <v>0</v>
          </cell>
          <cell r="Q8">
            <v>0</v>
          </cell>
        </row>
        <row r="9">
          <cell r="A9">
            <v>16</v>
          </cell>
          <cell r="B9">
            <v>0</v>
          </cell>
          <cell r="Q9">
            <v>0</v>
          </cell>
        </row>
        <row r="10">
          <cell r="A10">
            <v>20</v>
          </cell>
          <cell r="B10">
            <v>0</v>
          </cell>
          <cell r="D10">
            <v>50.01</v>
          </cell>
          <cell r="E10">
            <v>2244489.9900000002</v>
          </cell>
          <cell r="Q10">
            <v>2244540</v>
          </cell>
        </row>
        <row r="11">
          <cell r="A11">
            <v>25</v>
          </cell>
          <cell r="B11">
            <v>0</v>
          </cell>
          <cell r="Q11">
            <v>0</v>
          </cell>
        </row>
        <row r="12">
          <cell r="A12">
            <v>30</v>
          </cell>
          <cell r="B12">
            <v>0</v>
          </cell>
          <cell r="Q12">
            <v>0</v>
          </cell>
        </row>
        <row r="13">
          <cell r="A13">
            <v>35</v>
          </cell>
          <cell r="B13">
            <v>0</v>
          </cell>
          <cell r="Q13">
            <v>0</v>
          </cell>
        </row>
        <row r="14">
          <cell r="A14">
            <v>41</v>
          </cell>
          <cell r="B14">
            <v>0</v>
          </cell>
          <cell r="Q14">
            <v>0</v>
          </cell>
        </row>
        <row r="15">
          <cell r="A15">
            <v>46</v>
          </cell>
          <cell r="B15">
            <v>686</v>
          </cell>
          <cell r="D15">
            <v>50.01</v>
          </cell>
          <cell r="E15">
            <v>45070332.329999998</v>
          </cell>
          <cell r="Q15">
            <v>45071068.339999996</v>
          </cell>
        </row>
        <row r="16">
          <cell r="A16">
            <v>47</v>
          </cell>
          <cell r="B16">
            <v>34300</v>
          </cell>
          <cell r="D16">
            <v>50.01</v>
          </cell>
          <cell r="E16">
            <v>132122076.94</v>
          </cell>
          <cell r="Q16">
            <v>132156426.95</v>
          </cell>
        </row>
        <row r="17">
          <cell r="A17">
            <v>48</v>
          </cell>
          <cell r="B17">
            <v>0</v>
          </cell>
          <cell r="Q17">
            <v>0</v>
          </cell>
        </row>
        <row r="18">
          <cell r="A18">
            <v>52</v>
          </cell>
          <cell r="B18">
            <v>0</v>
          </cell>
          <cell r="D18">
            <v>50.01</v>
          </cell>
          <cell r="E18">
            <v>3430000</v>
          </cell>
          <cell r="Q18">
            <v>3430050.01</v>
          </cell>
        </row>
        <row r="19">
          <cell r="A19">
            <v>66</v>
          </cell>
          <cell r="B19">
            <v>0</v>
          </cell>
          <cell r="D19">
            <v>100.02</v>
          </cell>
          <cell r="E19">
            <v>33614000</v>
          </cell>
          <cell r="Q19">
            <v>33614100.020000003</v>
          </cell>
        </row>
        <row r="20">
          <cell r="A20">
            <v>70</v>
          </cell>
          <cell r="B20">
            <v>0</v>
          </cell>
          <cell r="Q20">
            <v>0</v>
          </cell>
        </row>
        <row r="21">
          <cell r="A21">
            <v>76</v>
          </cell>
          <cell r="B21">
            <v>0</v>
          </cell>
          <cell r="Q21">
            <v>0</v>
          </cell>
        </row>
        <row r="22">
          <cell r="A22">
            <v>78</v>
          </cell>
          <cell r="B22">
            <v>0</v>
          </cell>
          <cell r="Q22">
            <v>0</v>
          </cell>
        </row>
        <row r="23">
          <cell r="A23">
            <v>81</v>
          </cell>
          <cell r="B23">
            <v>0</v>
          </cell>
          <cell r="J23">
            <v>13720000</v>
          </cell>
          <cell r="Q23">
            <v>13720000</v>
          </cell>
        </row>
        <row r="24">
          <cell r="A24">
            <v>85</v>
          </cell>
          <cell r="B24">
            <v>0</v>
          </cell>
          <cell r="D24">
            <v>50.01</v>
          </cell>
          <cell r="E24">
            <v>3665239</v>
          </cell>
          <cell r="Q24">
            <v>3665289.01</v>
          </cell>
        </row>
        <row r="25">
          <cell r="A25">
            <v>86</v>
          </cell>
          <cell r="B25">
            <v>150.03</v>
          </cell>
          <cell r="D25">
            <v>600.12</v>
          </cell>
          <cell r="E25">
            <v>12214168.879999999</v>
          </cell>
          <cell r="Q25">
            <v>12214919.029999999</v>
          </cell>
        </row>
        <row r="26">
          <cell r="A26">
            <v>87</v>
          </cell>
          <cell r="B26">
            <v>0</v>
          </cell>
          <cell r="Q26">
            <v>0</v>
          </cell>
        </row>
        <row r="27">
          <cell r="A27">
            <v>95</v>
          </cell>
          <cell r="B27">
            <v>0</v>
          </cell>
          <cell r="Q27">
            <v>0</v>
          </cell>
        </row>
        <row r="28">
          <cell r="A28">
            <v>108</v>
          </cell>
          <cell r="B28">
            <v>0</v>
          </cell>
          <cell r="Q28">
            <v>0</v>
          </cell>
        </row>
        <row r="29">
          <cell r="A29">
            <v>109</v>
          </cell>
          <cell r="B29">
            <v>0</v>
          </cell>
          <cell r="Q29">
            <v>0</v>
          </cell>
        </row>
        <row r="30">
          <cell r="A30">
            <v>111</v>
          </cell>
          <cell r="B30">
            <v>0</v>
          </cell>
          <cell r="Q30">
            <v>0</v>
          </cell>
        </row>
        <row r="31">
          <cell r="A31">
            <v>112</v>
          </cell>
          <cell r="B31">
            <v>0</v>
          </cell>
          <cell r="Q31">
            <v>0</v>
          </cell>
        </row>
        <row r="32">
          <cell r="A32">
            <v>117</v>
          </cell>
          <cell r="B32">
            <v>0</v>
          </cell>
          <cell r="Q32">
            <v>0</v>
          </cell>
        </row>
        <row r="33">
          <cell r="A33">
            <v>119</v>
          </cell>
          <cell r="B33">
            <v>0</v>
          </cell>
          <cell r="Q33">
            <v>0</v>
          </cell>
        </row>
        <row r="34">
          <cell r="A34">
            <v>121</v>
          </cell>
          <cell r="B34">
            <v>0</v>
          </cell>
          <cell r="Q34">
            <v>0</v>
          </cell>
        </row>
        <row r="35">
          <cell r="A35">
            <v>124</v>
          </cell>
          <cell r="B35">
            <v>0</v>
          </cell>
          <cell r="Q35">
            <v>0</v>
          </cell>
        </row>
        <row r="36">
          <cell r="A36">
            <v>129</v>
          </cell>
          <cell r="B36">
            <v>0</v>
          </cell>
          <cell r="Q36">
            <v>0</v>
          </cell>
        </row>
        <row r="37">
          <cell r="A37">
            <v>130</v>
          </cell>
          <cell r="B37">
            <v>0</v>
          </cell>
          <cell r="Q37">
            <v>0</v>
          </cell>
        </row>
        <row r="38">
          <cell r="A38">
            <v>132</v>
          </cell>
          <cell r="B38">
            <v>0</v>
          </cell>
          <cell r="D38">
            <v>540.02</v>
          </cell>
          <cell r="E38">
            <v>128880224.23999999</v>
          </cell>
          <cell r="Q38">
            <v>128880764.25999999</v>
          </cell>
        </row>
        <row r="39">
          <cell r="A39">
            <v>133</v>
          </cell>
          <cell r="B39">
            <v>0</v>
          </cell>
          <cell r="Q39">
            <v>0</v>
          </cell>
        </row>
        <row r="40">
          <cell r="A40">
            <v>134</v>
          </cell>
          <cell r="B40">
            <v>0</v>
          </cell>
          <cell r="Q40">
            <v>0</v>
          </cell>
        </row>
        <row r="41">
          <cell r="A41">
            <v>137</v>
          </cell>
          <cell r="B41">
            <v>0</v>
          </cell>
          <cell r="Q41">
            <v>0</v>
          </cell>
        </row>
        <row r="42">
          <cell r="A42">
            <v>138</v>
          </cell>
          <cell r="B42">
            <v>0</v>
          </cell>
          <cell r="Q42">
            <v>0</v>
          </cell>
        </row>
        <row r="43">
          <cell r="A43">
            <v>139</v>
          </cell>
          <cell r="B43">
            <v>0</v>
          </cell>
          <cell r="Q43">
            <v>0</v>
          </cell>
        </row>
        <row r="44">
          <cell r="A44">
            <v>140</v>
          </cell>
          <cell r="B44">
            <v>0</v>
          </cell>
          <cell r="Q44">
            <v>0</v>
          </cell>
        </row>
        <row r="45">
          <cell r="A45">
            <v>141</v>
          </cell>
          <cell r="B45">
            <v>0</v>
          </cell>
          <cell r="Q45">
            <v>0</v>
          </cell>
        </row>
        <row r="46">
          <cell r="A46">
            <v>142</v>
          </cell>
          <cell r="B46">
            <v>0</v>
          </cell>
          <cell r="Q46">
            <v>0</v>
          </cell>
        </row>
        <row r="47">
          <cell r="A47">
            <v>143</v>
          </cell>
          <cell r="B47">
            <v>0</v>
          </cell>
          <cell r="Q47">
            <v>0</v>
          </cell>
        </row>
        <row r="48">
          <cell r="A48">
            <v>144</v>
          </cell>
          <cell r="B48">
            <v>0</v>
          </cell>
          <cell r="Q48">
            <v>0</v>
          </cell>
        </row>
        <row r="49">
          <cell r="A49">
            <v>145</v>
          </cell>
          <cell r="B49">
            <v>0</v>
          </cell>
          <cell r="Q49">
            <v>0</v>
          </cell>
        </row>
        <row r="50">
          <cell r="A50">
            <v>146</v>
          </cell>
          <cell r="B50">
            <v>0</v>
          </cell>
          <cell r="Q50">
            <v>0</v>
          </cell>
        </row>
        <row r="51">
          <cell r="A51">
            <v>147</v>
          </cell>
          <cell r="B51">
            <v>0</v>
          </cell>
          <cell r="Q51">
            <v>0</v>
          </cell>
        </row>
        <row r="52">
          <cell r="A52">
            <v>148</v>
          </cell>
          <cell r="B52">
            <v>0</v>
          </cell>
          <cell r="Q52">
            <v>0</v>
          </cell>
        </row>
        <row r="53">
          <cell r="A53">
            <v>149</v>
          </cell>
          <cell r="B53">
            <v>0</v>
          </cell>
          <cell r="Q53">
            <v>0</v>
          </cell>
        </row>
        <row r="54">
          <cell r="A54">
            <v>150</v>
          </cell>
          <cell r="B54">
            <v>0</v>
          </cell>
          <cell r="Q54">
            <v>0</v>
          </cell>
        </row>
        <row r="55">
          <cell r="A55">
            <v>152</v>
          </cell>
          <cell r="B55">
            <v>0</v>
          </cell>
          <cell r="Q55">
            <v>0</v>
          </cell>
        </row>
        <row r="56">
          <cell r="A56">
            <v>153</v>
          </cell>
          <cell r="B56">
            <v>0</v>
          </cell>
          <cell r="Q56">
            <v>0</v>
          </cell>
        </row>
        <row r="57">
          <cell r="A57">
            <v>154</v>
          </cell>
          <cell r="B57">
            <v>0</v>
          </cell>
          <cell r="Q57">
            <v>0</v>
          </cell>
        </row>
        <row r="58">
          <cell r="A58">
            <v>155</v>
          </cell>
          <cell r="B58">
            <v>0</v>
          </cell>
          <cell r="Q58">
            <v>0</v>
          </cell>
        </row>
        <row r="59">
          <cell r="A59">
            <v>156</v>
          </cell>
          <cell r="B59">
            <v>0</v>
          </cell>
          <cell r="Q59">
            <v>0</v>
          </cell>
        </row>
        <row r="60">
          <cell r="A60">
            <v>157</v>
          </cell>
          <cell r="B60">
            <v>0</v>
          </cell>
          <cell r="Q60">
            <v>0</v>
          </cell>
        </row>
        <row r="61">
          <cell r="A61">
            <v>159</v>
          </cell>
          <cell r="B61">
            <v>0</v>
          </cell>
          <cell r="Q61">
            <v>0</v>
          </cell>
        </row>
        <row r="62">
          <cell r="A62">
            <v>163</v>
          </cell>
          <cell r="B62">
            <v>0</v>
          </cell>
          <cell r="Q62">
            <v>0</v>
          </cell>
        </row>
        <row r="63">
          <cell r="A63">
            <v>169</v>
          </cell>
          <cell r="B63">
            <v>0</v>
          </cell>
          <cell r="Q63">
            <v>0</v>
          </cell>
        </row>
        <row r="64">
          <cell r="A64">
            <v>170</v>
          </cell>
          <cell r="B64">
            <v>0</v>
          </cell>
          <cell r="Q64">
            <v>0</v>
          </cell>
        </row>
        <row r="65">
          <cell r="A65">
            <v>171</v>
          </cell>
          <cell r="B65">
            <v>0</v>
          </cell>
          <cell r="Q65">
            <v>0</v>
          </cell>
        </row>
        <row r="66">
          <cell r="A66">
            <v>190</v>
          </cell>
          <cell r="B66">
            <v>0</v>
          </cell>
          <cell r="Q66">
            <v>0</v>
          </cell>
        </row>
        <row r="67">
          <cell r="A67">
            <v>192</v>
          </cell>
          <cell r="B67">
            <v>0</v>
          </cell>
          <cell r="Q67">
            <v>0</v>
          </cell>
        </row>
        <row r="68">
          <cell r="A68">
            <v>197</v>
          </cell>
          <cell r="B68">
            <v>0</v>
          </cell>
          <cell r="Q68">
            <v>0</v>
          </cell>
        </row>
        <row r="69">
          <cell r="A69">
            <v>200</v>
          </cell>
          <cell r="B69">
            <v>0</v>
          </cell>
          <cell r="Q69">
            <v>0</v>
          </cell>
        </row>
        <row r="70">
          <cell r="A70">
            <v>201</v>
          </cell>
          <cell r="B70">
            <v>0</v>
          </cell>
          <cell r="Q70">
            <v>0</v>
          </cell>
        </row>
        <row r="71">
          <cell r="A71">
            <v>203</v>
          </cell>
          <cell r="B71">
            <v>0</v>
          </cell>
          <cell r="Q71">
            <v>0</v>
          </cell>
        </row>
        <row r="72">
          <cell r="A72">
            <v>206</v>
          </cell>
          <cell r="B72">
            <v>0</v>
          </cell>
          <cell r="Q72">
            <v>0</v>
          </cell>
        </row>
        <row r="73">
          <cell r="A73">
            <v>210</v>
          </cell>
          <cell r="B73">
            <v>0</v>
          </cell>
          <cell r="Q73">
            <v>0</v>
          </cell>
        </row>
        <row r="74">
          <cell r="A74">
            <v>212</v>
          </cell>
          <cell r="B74">
            <v>0</v>
          </cell>
          <cell r="Q74">
            <v>0</v>
          </cell>
        </row>
        <row r="75">
          <cell r="A75">
            <v>213</v>
          </cell>
          <cell r="B75">
            <v>0</v>
          </cell>
          <cell r="Q75">
            <v>0</v>
          </cell>
        </row>
        <row r="76">
          <cell r="A76">
            <v>221</v>
          </cell>
          <cell r="B76">
            <v>0</v>
          </cell>
          <cell r="Q76">
            <v>0</v>
          </cell>
        </row>
        <row r="77">
          <cell r="A77">
            <v>222</v>
          </cell>
          <cell r="B77">
            <v>0</v>
          </cell>
          <cell r="Q77">
            <v>0</v>
          </cell>
        </row>
        <row r="78">
          <cell r="A78">
            <v>223</v>
          </cell>
          <cell r="B78">
            <v>0</v>
          </cell>
          <cell r="Q78">
            <v>0</v>
          </cell>
        </row>
        <row r="79">
          <cell r="A79">
            <v>224</v>
          </cell>
          <cell r="B79">
            <v>0</v>
          </cell>
          <cell r="Q79">
            <v>0</v>
          </cell>
        </row>
        <row r="80">
          <cell r="A80">
            <v>225</v>
          </cell>
          <cell r="B80">
            <v>0</v>
          </cell>
          <cell r="Q80">
            <v>0</v>
          </cell>
        </row>
        <row r="81">
          <cell r="A81">
            <v>226</v>
          </cell>
          <cell r="B81">
            <v>0</v>
          </cell>
          <cell r="Q81">
            <v>0</v>
          </cell>
        </row>
        <row r="82">
          <cell r="A82">
            <v>227</v>
          </cell>
          <cell r="B82">
            <v>0</v>
          </cell>
          <cell r="Q82">
            <v>0</v>
          </cell>
        </row>
        <row r="83">
          <cell r="A83">
            <v>234</v>
          </cell>
          <cell r="B83">
            <v>0</v>
          </cell>
          <cell r="Q83">
            <v>0</v>
          </cell>
        </row>
        <row r="84">
          <cell r="A84">
            <v>243</v>
          </cell>
          <cell r="B84">
            <v>0</v>
          </cell>
          <cell r="Q84">
            <v>0</v>
          </cell>
        </row>
        <row r="85">
          <cell r="A85">
            <v>244</v>
          </cell>
          <cell r="B85">
            <v>0</v>
          </cell>
          <cell r="Q85">
            <v>0</v>
          </cell>
        </row>
        <row r="86">
          <cell r="A86">
            <v>245</v>
          </cell>
          <cell r="B86">
            <v>0</v>
          </cell>
          <cell r="Q86">
            <v>0</v>
          </cell>
        </row>
        <row r="87">
          <cell r="A87">
            <v>249</v>
          </cell>
          <cell r="B87">
            <v>0</v>
          </cell>
          <cell r="Q87">
            <v>0</v>
          </cell>
        </row>
        <row r="88">
          <cell r="A88">
            <v>251</v>
          </cell>
          <cell r="B88">
            <v>0</v>
          </cell>
          <cell r="Q88">
            <v>0</v>
          </cell>
        </row>
        <row r="89">
          <cell r="A89">
            <v>253</v>
          </cell>
          <cell r="B89">
            <v>0</v>
          </cell>
          <cell r="D89">
            <v>50.01</v>
          </cell>
          <cell r="E89">
            <v>66077571</v>
          </cell>
          <cell r="Q89">
            <v>66077621.009999998</v>
          </cell>
        </row>
        <row r="90">
          <cell r="A90">
            <v>254</v>
          </cell>
          <cell r="B90">
            <v>0</v>
          </cell>
          <cell r="Q90">
            <v>0</v>
          </cell>
        </row>
        <row r="91">
          <cell r="A91">
            <v>265</v>
          </cell>
          <cell r="B91">
            <v>0</v>
          </cell>
          <cell r="Q91">
            <v>0</v>
          </cell>
        </row>
        <row r="92">
          <cell r="A92">
            <v>266</v>
          </cell>
          <cell r="B92">
            <v>0</v>
          </cell>
          <cell r="Q92">
            <v>0</v>
          </cell>
        </row>
        <row r="93">
          <cell r="A93">
            <v>267</v>
          </cell>
          <cell r="B93">
            <v>0</v>
          </cell>
          <cell r="Q93">
            <v>0</v>
          </cell>
        </row>
        <row r="94">
          <cell r="A94">
            <v>268</v>
          </cell>
          <cell r="B94">
            <v>0</v>
          </cell>
          <cell r="Q94">
            <v>0</v>
          </cell>
        </row>
        <row r="95">
          <cell r="A95">
            <v>269</v>
          </cell>
          <cell r="B95">
            <v>0</v>
          </cell>
          <cell r="Q95">
            <v>0</v>
          </cell>
        </row>
        <row r="96">
          <cell r="A96">
            <v>270</v>
          </cell>
          <cell r="B96">
            <v>0</v>
          </cell>
          <cell r="Q96">
            <v>0</v>
          </cell>
        </row>
        <row r="97">
          <cell r="A97">
            <v>271</v>
          </cell>
          <cell r="B97">
            <v>0</v>
          </cell>
          <cell r="Q97">
            <v>0</v>
          </cell>
        </row>
        <row r="98">
          <cell r="A98">
            <v>272</v>
          </cell>
          <cell r="B98">
            <v>0</v>
          </cell>
          <cell r="Q98">
            <v>0</v>
          </cell>
        </row>
        <row r="99">
          <cell r="A99">
            <v>273</v>
          </cell>
          <cell r="B99">
            <v>0</v>
          </cell>
          <cell r="Q99">
            <v>0</v>
          </cell>
        </row>
        <row r="100">
          <cell r="A100">
            <v>281</v>
          </cell>
          <cell r="B100">
            <v>0</v>
          </cell>
          <cell r="Q100">
            <v>0</v>
          </cell>
        </row>
        <row r="101">
          <cell r="A101">
            <v>283</v>
          </cell>
          <cell r="B101">
            <v>0</v>
          </cell>
          <cell r="Q101">
            <v>0</v>
          </cell>
        </row>
        <row r="102">
          <cell r="A102">
            <v>287</v>
          </cell>
          <cell r="B102">
            <v>0</v>
          </cell>
          <cell r="E102">
            <v>319225603.41000003</v>
          </cell>
          <cell r="Q102">
            <v>319225603.41000003</v>
          </cell>
        </row>
        <row r="103">
          <cell r="A103">
            <v>288</v>
          </cell>
          <cell r="B103">
            <v>0</v>
          </cell>
          <cell r="Q103">
            <v>0</v>
          </cell>
        </row>
        <row r="104">
          <cell r="A104">
            <v>290</v>
          </cell>
          <cell r="B104">
            <v>0</v>
          </cell>
          <cell r="Q104">
            <v>0</v>
          </cell>
        </row>
        <row r="105">
          <cell r="A105">
            <v>291</v>
          </cell>
          <cell r="B105">
            <v>720.3</v>
          </cell>
          <cell r="E105">
            <v>127069131.69</v>
          </cell>
          <cell r="Q105">
            <v>127069851.98999999</v>
          </cell>
        </row>
        <row r="106">
          <cell r="A106">
            <v>292</v>
          </cell>
          <cell r="B106">
            <v>0</v>
          </cell>
          <cell r="Q106">
            <v>0</v>
          </cell>
        </row>
        <row r="107">
          <cell r="A107">
            <v>293</v>
          </cell>
          <cell r="B107">
            <v>0</v>
          </cell>
          <cell r="Q107">
            <v>0</v>
          </cell>
        </row>
        <row r="108">
          <cell r="A108">
            <v>294</v>
          </cell>
          <cell r="B108">
            <v>0</v>
          </cell>
          <cell r="Q108">
            <v>0</v>
          </cell>
        </row>
        <row r="109">
          <cell r="A109">
            <v>295</v>
          </cell>
          <cell r="B109">
            <v>0</v>
          </cell>
          <cell r="Q109">
            <v>0</v>
          </cell>
        </row>
        <row r="110">
          <cell r="A110">
            <v>296</v>
          </cell>
          <cell r="B110">
            <v>0</v>
          </cell>
          <cell r="Q110">
            <v>0</v>
          </cell>
        </row>
        <row r="111">
          <cell r="A111">
            <v>298</v>
          </cell>
          <cell r="B111">
            <v>0</v>
          </cell>
          <cell r="Q111">
            <v>0</v>
          </cell>
        </row>
        <row r="112">
          <cell r="A112">
            <v>299</v>
          </cell>
          <cell r="B112">
            <v>0</v>
          </cell>
          <cell r="Q112">
            <v>0</v>
          </cell>
        </row>
        <row r="113">
          <cell r="A113">
            <v>300</v>
          </cell>
          <cell r="B113">
            <v>0</v>
          </cell>
          <cell r="Q113">
            <v>0</v>
          </cell>
        </row>
        <row r="114">
          <cell r="A114">
            <v>301</v>
          </cell>
          <cell r="B114">
            <v>0</v>
          </cell>
          <cell r="Q114">
            <v>0</v>
          </cell>
        </row>
        <row r="115">
          <cell r="A115">
            <v>302</v>
          </cell>
          <cell r="B115">
            <v>0</v>
          </cell>
          <cell r="Q115">
            <v>0</v>
          </cell>
        </row>
        <row r="116">
          <cell r="A116">
            <v>303</v>
          </cell>
          <cell r="B116">
            <v>0</v>
          </cell>
          <cell r="Q116">
            <v>0</v>
          </cell>
        </row>
        <row r="117">
          <cell r="A117">
            <v>309</v>
          </cell>
          <cell r="B117">
            <v>0</v>
          </cell>
          <cell r="Q117">
            <v>0</v>
          </cell>
        </row>
        <row r="118">
          <cell r="A118">
            <v>310</v>
          </cell>
          <cell r="B118">
            <v>0</v>
          </cell>
          <cell r="Q118">
            <v>0</v>
          </cell>
        </row>
        <row r="119">
          <cell r="A119">
            <v>311</v>
          </cell>
          <cell r="B119">
            <v>0</v>
          </cell>
          <cell r="Q119">
            <v>0</v>
          </cell>
        </row>
        <row r="120">
          <cell r="A120">
            <v>312</v>
          </cell>
          <cell r="B120">
            <v>0</v>
          </cell>
          <cell r="Q120">
            <v>0</v>
          </cell>
        </row>
        <row r="121">
          <cell r="A121">
            <v>313</v>
          </cell>
          <cell r="B121">
            <v>0</v>
          </cell>
          <cell r="Q121">
            <v>0</v>
          </cell>
        </row>
        <row r="122">
          <cell r="A122">
            <v>314</v>
          </cell>
          <cell r="B122">
            <v>0</v>
          </cell>
          <cell r="Q122">
            <v>0</v>
          </cell>
        </row>
        <row r="123">
          <cell r="A123">
            <v>315</v>
          </cell>
          <cell r="B123">
            <v>0</v>
          </cell>
          <cell r="Q123">
            <v>0</v>
          </cell>
        </row>
        <row r="124">
          <cell r="A124">
            <v>324</v>
          </cell>
          <cell r="B124">
            <v>0</v>
          </cell>
          <cell r="Q124">
            <v>0</v>
          </cell>
        </row>
        <row r="125">
          <cell r="A125">
            <v>340</v>
          </cell>
          <cell r="B125">
            <v>0</v>
          </cell>
          <cell r="Q125">
            <v>0</v>
          </cell>
        </row>
        <row r="126">
          <cell r="A126">
            <v>342</v>
          </cell>
          <cell r="B126">
            <v>0</v>
          </cell>
          <cell r="Q126">
            <v>0</v>
          </cell>
        </row>
        <row r="127">
          <cell r="A127">
            <v>343</v>
          </cell>
          <cell r="B127">
            <v>0</v>
          </cell>
          <cell r="Q127">
            <v>0</v>
          </cell>
        </row>
        <row r="128">
          <cell r="A128">
            <v>344</v>
          </cell>
          <cell r="B128">
            <v>0</v>
          </cell>
          <cell r="Q128">
            <v>0</v>
          </cell>
        </row>
        <row r="129">
          <cell r="A129">
            <v>345</v>
          </cell>
          <cell r="B129">
            <v>0</v>
          </cell>
          <cell r="Q129">
            <v>0</v>
          </cell>
        </row>
        <row r="130">
          <cell r="A130">
            <v>346</v>
          </cell>
          <cell r="B130">
            <v>0</v>
          </cell>
          <cell r="Q130">
            <v>0</v>
          </cell>
        </row>
        <row r="131">
          <cell r="A131">
            <v>347</v>
          </cell>
          <cell r="B131">
            <v>0</v>
          </cell>
          <cell r="Q131">
            <v>0</v>
          </cell>
        </row>
        <row r="132">
          <cell r="A132">
            <v>348</v>
          </cell>
          <cell r="B132">
            <v>0</v>
          </cell>
          <cell r="Q132">
            <v>0</v>
          </cell>
        </row>
        <row r="133">
          <cell r="A133">
            <v>349</v>
          </cell>
          <cell r="B133">
            <v>0</v>
          </cell>
          <cell r="Q133">
            <v>0</v>
          </cell>
        </row>
        <row r="134">
          <cell r="A134">
            <v>371</v>
          </cell>
          <cell r="B134">
            <v>0</v>
          </cell>
          <cell r="Q134">
            <v>0</v>
          </cell>
        </row>
        <row r="135">
          <cell r="A135">
            <v>373</v>
          </cell>
          <cell r="B135">
            <v>0</v>
          </cell>
          <cell r="Q135">
            <v>0</v>
          </cell>
        </row>
        <row r="136">
          <cell r="A136">
            <v>374</v>
          </cell>
          <cell r="B136">
            <v>0</v>
          </cell>
          <cell r="Q136">
            <v>0</v>
          </cell>
        </row>
        <row r="137">
          <cell r="A137">
            <v>375</v>
          </cell>
          <cell r="B137">
            <v>0</v>
          </cell>
          <cell r="Q137">
            <v>0</v>
          </cell>
        </row>
        <row r="138">
          <cell r="A138">
            <v>376</v>
          </cell>
          <cell r="B138">
            <v>0</v>
          </cell>
          <cell r="Q138">
            <v>0</v>
          </cell>
        </row>
        <row r="139">
          <cell r="A139">
            <v>378</v>
          </cell>
          <cell r="B139">
            <v>0</v>
          </cell>
          <cell r="Q139">
            <v>0</v>
          </cell>
        </row>
        <row r="140">
          <cell r="A140">
            <v>379</v>
          </cell>
          <cell r="B140">
            <v>0</v>
          </cell>
          <cell r="Q140">
            <v>0</v>
          </cell>
        </row>
        <row r="141">
          <cell r="A141">
            <v>380</v>
          </cell>
          <cell r="B141">
            <v>0</v>
          </cell>
          <cell r="Q141">
            <v>0</v>
          </cell>
        </row>
        <row r="142">
          <cell r="A142">
            <v>382</v>
          </cell>
          <cell r="B142">
            <v>0</v>
          </cell>
          <cell r="Q142">
            <v>0</v>
          </cell>
        </row>
        <row r="143">
          <cell r="A143">
            <v>383</v>
          </cell>
          <cell r="B143">
            <v>0</v>
          </cell>
          <cell r="Q143">
            <v>0</v>
          </cell>
        </row>
        <row r="144">
          <cell r="A144">
            <v>384</v>
          </cell>
          <cell r="B144">
            <v>0</v>
          </cell>
          <cell r="Q144">
            <v>0</v>
          </cell>
        </row>
        <row r="145">
          <cell r="A145">
            <v>385</v>
          </cell>
          <cell r="B145">
            <v>0</v>
          </cell>
          <cell r="Q145">
            <v>0</v>
          </cell>
        </row>
        <row r="146">
          <cell r="A146">
            <v>411</v>
          </cell>
          <cell r="B146">
            <v>0</v>
          </cell>
          <cell r="Q146">
            <v>0</v>
          </cell>
        </row>
        <row r="147">
          <cell r="A147">
            <v>417</v>
          </cell>
          <cell r="B147">
            <v>0</v>
          </cell>
          <cell r="Q147">
            <v>0</v>
          </cell>
        </row>
        <row r="148">
          <cell r="A148">
            <v>418</v>
          </cell>
          <cell r="B148">
            <v>0</v>
          </cell>
          <cell r="Q148">
            <v>0</v>
          </cell>
        </row>
        <row r="149">
          <cell r="A149">
            <v>422</v>
          </cell>
          <cell r="B149">
            <v>0</v>
          </cell>
          <cell r="Q149">
            <v>0</v>
          </cell>
        </row>
        <row r="150">
          <cell r="A150">
            <v>423</v>
          </cell>
          <cell r="B150">
            <v>0</v>
          </cell>
          <cell r="Q150">
            <v>0</v>
          </cell>
        </row>
        <row r="151">
          <cell r="A151">
            <v>424</v>
          </cell>
          <cell r="B151">
            <v>0</v>
          </cell>
          <cell r="Q151">
            <v>0</v>
          </cell>
        </row>
        <row r="152">
          <cell r="A152">
            <v>425</v>
          </cell>
          <cell r="B152">
            <v>0</v>
          </cell>
          <cell r="Q152">
            <v>0</v>
          </cell>
        </row>
        <row r="153">
          <cell r="A153">
            <v>426</v>
          </cell>
          <cell r="B153">
            <v>0</v>
          </cell>
          <cell r="Q153">
            <v>0</v>
          </cell>
        </row>
        <row r="154">
          <cell r="A154">
            <v>427</v>
          </cell>
          <cell r="B154">
            <v>0</v>
          </cell>
          <cell r="Q154">
            <v>0</v>
          </cell>
        </row>
        <row r="155">
          <cell r="A155">
            <v>428</v>
          </cell>
          <cell r="B155">
            <v>0</v>
          </cell>
          <cell r="Q155">
            <v>0</v>
          </cell>
        </row>
        <row r="156">
          <cell r="A156">
            <v>429</v>
          </cell>
          <cell r="B156">
            <v>0</v>
          </cell>
          <cell r="Q156">
            <v>0</v>
          </cell>
        </row>
        <row r="157">
          <cell r="A157">
            <v>432</v>
          </cell>
          <cell r="B157">
            <v>0</v>
          </cell>
          <cell r="Q157">
            <v>0</v>
          </cell>
        </row>
        <row r="158">
          <cell r="A158">
            <v>433</v>
          </cell>
          <cell r="B158">
            <v>0</v>
          </cell>
          <cell r="Q158">
            <v>0</v>
          </cell>
        </row>
        <row r="159">
          <cell r="A159">
            <v>434</v>
          </cell>
          <cell r="B159">
            <v>0</v>
          </cell>
          <cell r="Q159">
            <v>0</v>
          </cell>
        </row>
        <row r="160">
          <cell r="A160">
            <v>435</v>
          </cell>
          <cell r="B160">
            <v>0</v>
          </cell>
          <cell r="Q160">
            <v>0</v>
          </cell>
        </row>
        <row r="161">
          <cell r="A161">
            <v>512</v>
          </cell>
          <cell r="B161">
            <v>50.01</v>
          </cell>
          <cell r="D161">
            <v>600.12</v>
          </cell>
          <cell r="E161">
            <v>3430050.01</v>
          </cell>
          <cell r="F161">
            <v>5901.1800000000167</v>
          </cell>
          <cell r="H161">
            <v>1871158.5699999998</v>
          </cell>
          <cell r="Q161">
            <v>5307759.8899999997</v>
          </cell>
        </row>
        <row r="162">
          <cell r="A162">
            <v>513</v>
          </cell>
          <cell r="B162">
            <v>0</v>
          </cell>
          <cell r="E162">
            <v>180259501.55000007</v>
          </cell>
          <cell r="Q162">
            <v>180259501.55000007</v>
          </cell>
        </row>
        <row r="163">
          <cell r="A163">
            <v>514</v>
          </cell>
          <cell r="B163">
            <v>0</v>
          </cell>
          <cell r="D163">
            <v>150.03</v>
          </cell>
          <cell r="E163">
            <v>7524336.3899999997</v>
          </cell>
          <cell r="Q163">
            <v>7524486.4199999999</v>
          </cell>
        </row>
        <row r="164">
          <cell r="A164">
            <v>517</v>
          </cell>
          <cell r="B164">
            <v>0</v>
          </cell>
          <cell r="Q164">
            <v>0</v>
          </cell>
        </row>
        <row r="165">
          <cell r="A165">
            <v>520</v>
          </cell>
          <cell r="B165">
            <v>0</v>
          </cell>
          <cell r="Q165">
            <v>0</v>
          </cell>
        </row>
        <row r="166">
          <cell r="A166">
            <v>522</v>
          </cell>
          <cell r="B166">
            <v>0</v>
          </cell>
          <cell r="Q166">
            <v>0</v>
          </cell>
        </row>
        <row r="167">
          <cell r="A167">
            <v>523</v>
          </cell>
          <cell r="B167">
            <v>0</v>
          </cell>
          <cell r="Q167">
            <v>0</v>
          </cell>
        </row>
        <row r="168">
          <cell r="A168">
            <v>525</v>
          </cell>
          <cell r="B168">
            <v>0</v>
          </cell>
          <cell r="Q168">
            <v>0</v>
          </cell>
        </row>
        <row r="169">
          <cell r="A169">
            <v>526</v>
          </cell>
          <cell r="B169">
            <v>0</v>
          </cell>
          <cell r="Q169">
            <v>0</v>
          </cell>
        </row>
        <row r="170">
          <cell r="A170">
            <v>548</v>
          </cell>
          <cell r="B170">
            <v>0</v>
          </cell>
          <cell r="Q170">
            <v>0</v>
          </cell>
        </row>
        <row r="171">
          <cell r="A171">
            <v>551</v>
          </cell>
          <cell r="B171">
            <v>0</v>
          </cell>
          <cell r="Q171">
            <v>0</v>
          </cell>
        </row>
        <row r="172">
          <cell r="A172">
            <v>572</v>
          </cell>
          <cell r="B172">
            <v>0</v>
          </cell>
          <cell r="Q172">
            <v>0</v>
          </cell>
        </row>
        <row r="173">
          <cell r="A173">
            <v>573</v>
          </cell>
          <cell r="B173">
            <v>0</v>
          </cell>
          <cell r="Q173">
            <v>0</v>
          </cell>
        </row>
        <row r="174">
          <cell r="A174">
            <v>574</v>
          </cell>
          <cell r="B174">
            <v>0</v>
          </cell>
          <cell r="Q174">
            <v>0</v>
          </cell>
        </row>
        <row r="175">
          <cell r="A175">
            <v>576</v>
          </cell>
          <cell r="B175">
            <v>0</v>
          </cell>
          <cell r="Q175">
            <v>0</v>
          </cell>
        </row>
        <row r="176">
          <cell r="A176">
            <v>578</v>
          </cell>
          <cell r="B176">
            <v>308.7</v>
          </cell>
          <cell r="Q176">
            <v>308.7</v>
          </cell>
        </row>
        <row r="177">
          <cell r="A177">
            <v>580</v>
          </cell>
          <cell r="B177">
            <v>0</v>
          </cell>
          <cell r="Q177">
            <v>0</v>
          </cell>
        </row>
        <row r="178">
          <cell r="A178">
            <v>582</v>
          </cell>
          <cell r="B178">
            <v>0</v>
          </cell>
          <cell r="Q178">
            <v>0</v>
          </cell>
        </row>
        <row r="179">
          <cell r="A179">
            <v>584</v>
          </cell>
          <cell r="B179">
            <v>0</v>
          </cell>
          <cell r="Q179">
            <v>0</v>
          </cell>
        </row>
        <row r="180">
          <cell r="A180">
            <v>585</v>
          </cell>
          <cell r="B180">
            <v>0</v>
          </cell>
          <cell r="E180">
            <v>212660</v>
          </cell>
          <cell r="Q180">
            <v>212660</v>
          </cell>
        </row>
        <row r="181">
          <cell r="A181">
            <v>586</v>
          </cell>
          <cell r="B181">
            <v>0</v>
          </cell>
          <cell r="Q181">
            <v>0</v>
          </cell>
        </row>
        <row r="182">
          <cell r="A182">
            <v>587</v>
          </cell>
          <cell r="B182">
            <v>0</v>
          </cell>
          <cell r="Q182">
            <v>0</v>
          </cell>
        </row>
        <row r="183">
          <cell r="A183">
            <v>590</v>
          </cell>
          <cell r="B183">
            <v>0</v>
          </cell>
          <cell r="Q183">
            <v>0</v>
          </cell>
        </row>
        <row r="184">
          <cell r="A184">
            <v>591</v>
          </cell>
          <cell r="B184">
            <v>0</v>
          </cell>
          <cell r="Q184">
            <v>0</v>
          </cell>
        </row>
        <row r="185">
          <cell r="A185">
            <v>592</v>
          </cell>
          <cell r="B185">
            <v>0</v>
          </cell>
          <cell r="Q185">
            <v>0</v>
          </cell>
        </row>
        <row r="186">
          <cell r="A186">
            <v>593</v>
          </cell>
          <cell r="B186">
            <v>0</v>
          </cell>
          <cell r="Q186">
            <v>0</v>
          </cell>
        </row>
        <row r="187">
          <cell r="A187">
            <v>594</v>
          </cell>
          <cell r="B187">
            <v>0</v>
          </cell>
          <cell r="Q187">
            <v>0</v>
          </cell>
        </row>
        <row r="188">
          <cell r="A188">
            <v>595</v>
          </cell>
          <cell r="B188">
            <v>0</v>
          </cell>
          <cell r="Q188">
            <v>0</v>
          </cell>
        </row>
        <row r="189">
          <cell r="A189">
            <v>596</v>
          </cell>
          <cell r="B189">
            <v>0</v>
          </cell>
          <cell r="Q189">
            <v>0</v>
          </cell>
        </row>
        <row r="190">
          <cell r="A190">
            <v>597</v>
          </cell>
          <cell r="B190">
            <v>0</v>
          </cell>
          <cell r="E190">
            <v>4308766</v>
          </cell>
          <cell r="Q190">
            <v>4308766</v>
          </cell>
        </row>
        <row r="191">
          <cell r="A191">
            <v>598</v>
          </cell>
          <cell r="B191">
            <v>0</v>
          </cell>
          <cell r="Q191">
            <v>0</v>
          </cell>
        </row>
        <row r="192">
          <cell r="A192">
            <v>599</v>
          </cell>
          <cell r="B192">
            <v>0</v>
          </cell>
          <cell r="Q192">
            <v>0</v>
          </cell>
        </row>
        <row r="193">
          <cell r="A193">
            <v>633</v>
          </cell>
          <cell r="B193">
            <v>0</v>
          </cell>
          <cell r="Q193">
            <v>0</v>
          </cell>
        </row>
        <row r="194">
          <cell r="A194">
            <v>634</v>
          </cell>
          <cell r="B194">
            <v>0</v>
          </cell>
          <cell r="Q194">
            <v>0</v>
          </cell>
        </row>
        <row r="195">
          <cell r="A195">
            <v>650</v>
          </cell>
          <cell r="B195">
            <v>0</v>
          </cell>
          <cell r="Q195">
            <v>0</v>
          </cell>
        </row>
        <row r="196">
          <cell r="A196">
            <v>660</v>
          </cell>
          <cell r="B196">
            <v>0</v>
          </cell>
          <cell r="J196">
            <v>436491.65</v>
          </cell>
          <cell r="Q196">
            <v>436491.65</v>
          </cell>
        </row>
        <row r="197">
          <cell r="A197">
            <v>661</v>
          </cell>
          <cell r="B197">
            <v>0</v>
          </cell>
          <cell r="Q197">
            <v>0</v>
          </cell>
        </row>
        <row r="198">
          <cell r="A198">
            <v>670</v>
          </cell>
          <cell r="B198">
            <v>0</v>
          </cell>
          <cell r="Q198">
            <v>0</v>
          </cell>
        </row>
        <row r="199">
          <cell r="A199">
            <v>680</v>
          </cell>
          <cell r="B199">
            <v>0</v>
          </cell>
          <cell r="Q199">
            <v>0</v>
          </cell>
        </row>
        <row r="200">
          <cell r="A200">
            <v>681</v>
          </cell>
          <cell r="B200">
            <v>0</v>
          </cell>
          <cell r="Q200">
            <v>0</v>
          </cell>
        </row>
        <row r="201">
          <cell r="A201">
            <v>682</v>
          </cell>
          <cell r="B201">
            <v>0</v>
          </cell>
          <cell r="Q201">
            <v>0</v>
          </cell>
        </row>
        <row r="202">
          <cell r="A202">
            <v>683</v>
          </cell>
          <cell r="B202">
            <v>0</v>
          </cell>
          <cell r="E202">
            <v>494052.74</v>
          </cell>
          <cell r="F202">
            <v>50.01</v>
          </cell>
          <cell r="Q202">
            <v>494102.75</v>
          </cell>
        </row>
        <row r="203">
          <cell r="A203">
            <v>716</v>
          </cell>
          <cell r="B203">
            <v>0</v>
          </cell>
          <cell r="Q203">
            <v>0</v>
          </cell>
        </row>
        <row r="204">
          <cell r="A204">
            <v>761</v>
          </cell>
          <cell r="B204">
            <v>0</v>
          </cell>
          <cell r="Q204">
            <v>0</v>
          </cell>
        </row>
        <row r="205">
          <cell r="A205">
            <v>781</v>
          </cell>
          <cell r="B205">
            <v>0</v>
          </cell>
          <cell r="Q205">
            <v>0</v>
          </cell>
        </row>
        <row r="206">
          <cell r="A206">
            <v>802</v>
          </cell>
          <cell r="B206">
            <v>0</v>
          </cell>
          <cell r="Q206">
            <v>0</v>
          </cell>
        </row>
        <row r="207">
          <cell r="A207">
            <v>821</v>
          </cell>
          <cell r="B207">
            <v>0</v>
          </cell>
          <cell r="Q207">
            <v>0</v>
          </cell>
        </row>
        <row r="208">
          <cell r="A208">
            <v>831</v>
          </cell>
          <cell r="B208">
            <v>0</v>
          </cell>
          <cell r="Q208">
            <v>0</v>
          </cell>
        </row>
        <row r="209">
          <cell r="A209">
            <v>862</v>
          </cell>
          <cell r="B209">
            <v>0</v>
          </cell>
          <cell r="Q209">
            <v>0</v>
          </cell>
        </row>
        <row r="210">
          <cell r="A210">
            <v>865</v>
          </cell>
          <cell r="B210">
            <v>0</v>
          </cell>
          <cell r="Q210">
            <v>0</v>
          </cell>
        </row>
        <row r="211">
          <cell r="A211">
            <v>867</v>
          </cell>
          <cell r="B211">
            <v>0</v>
          </cell>
          <cell r="Q211">
            <v>0</v>
          </cell>
        </row>
        <row r="212">
          <cell r="A212">
            <v>901</v>
          </cell>
          <cell r="B212">
            <v>0</v>
          </cell>
          <cell r="Q212">
            <v>0</v>
          </cell>
        </row>
        <row r="213">
          <cell r="A213">
            <v>902</v>
          </cell>
          <cell r="B213">
            <v>0</v>
          </cell>
          <cell r="Q213">
            <v>0</v>
          </cell>
        </row>
        <row r="214">
          <cell r="A214">
            <v>903</v>
          </cell>
          <cell r="B214">
            <v>0</v>
          </cell>
          <cell r="Q214">
            <v>0</v>
          </cell>
        </row>
        <row r="215">
          <cell r="A215">
            <v>904</v>
          </cell>
          <cell r="B215">
            <v>0</v>
          </cell>
          <cell r="Q215">
            <v>0</v>
          </cell>
        </row>
        <row r="216">
          <cell r="A216">
            <v>905</v>
          </cell>
          <cell r="B216">
            <v>0</v>
          </cell>
          <cell r="Q216">
            <v>0</v>
          </cell>
        </row>
        <row r="217">
          <cell r="A217">
            <v>906</v>
          </cell>
          <cell r="B217">
            <v>0</v>
          </cell>
          <cell r="Q217">
            <v>0</v>
          </cell>
        </row>
        <row r="218">
          <cell r="A218">
            <v>907</v>
          </cell>
          <cell r="B218">
            <v>0</v>
          </cell>
          <cell r="Q218">
            <v>0</v>
          </cell>
        </row>
        <row r="219">
          <cell r="A219">
            <v>908</v>
          </cell>
          <cell r="B219">
            <v>0</v>
          </cell>
          <cell r="Q219">
            <v>0</v>
          </cell>
        </row>
        <row r="220">
          <cell r="A220">
            <v>909</v>
          </cell>
          <cell r="B220">
            <v>0</v>
          </cell>
          <cell r="Q220">
            <v>0</v>
          </cell>
        </row>
        <row r="221">
          <cell r="A221">
            <v>951</v>
          </cell>
          <cell r="B221">
            <v>0</v>
          </cell>
          <cell r="Q221">
            <v>0</v>
          </cell>
        </row>
        <row r="222">
          <cell r="A222">
            <v>999</v>
          </cell>
          <cell r="B222">
            <v>0</v>
          </cell>
          <cell r="Q222">
            <v>0</v>
          </cell>
        </row>
        <row r="223">
          <cell r="A223">
            <v>1101</v>
          </cell>
          <cell r="B223">
            <v>0</v>
          </cell>
          <cell r="Q223">
            <v>0</v>
          </cell>
        </row>
        <row r="224">
          <cell r="A224">
            <v>1102</v>
          </cell>
          <cell r="B224">
            <v>0</v>
          </cell>
          <cell r="Q224">
            <v>0</v>
          </cell>
        </row>
        <row r="225">
          <cell r="A225">
            <v>1103</v>
          </cell>
          <cell r="B225">
            <v>0</v>
          </cell>
          <cell r="Q225">
            <v>0</v>
          </cell>
        </row>
        <row r="226">
          <cell r="A226">
            <v>1104</v>
          </cell>
          <cell r="B226">
            <v>0</v>
          </cell>
          <cell r="Q226">
            <v>0</v>
          </cell>
        </row>
        <row r="227">
          <cell r="A227">
            <v>1105</v>
          </cell>
          <cell r="B227">
            <v>0</v>
          </cell>
          <cell r="Q227">
            <v>0</v>
          </cell>
        </row>
        <row r="228">
          <cell r="A228">
            <v>1106</v>
          </cell>
          <cell r="B228">
            <v>0</v>
          </cell>
          <cell r="Q228">
            <v>0</v>
          </cell>
        </row>
        <row r="229">
          <cell r="A229">
            <v>1107</v>
          </cell>
          <cell r="B229">
            <v>0</v>
          </cell>
          <cell r="Q229">
            <v>0</v>
          </cell>
        </row>
        <row r="230">
          <cell r="A230">
            <v>1108</v>
          </cell>
          <cell r="B230">
            <v>0</v>
          </cell>
          <cell r="Q230">
            <v>0</v>
          </cell>
        </row>
        <row r="231">
          <cell r="A231">
            <v>1109</v>
          </cell>
          <cell r="B231">
            <v>0</v>
          </cell>
          <cell r="Q231">
            <v>0</v>
          </cell>
        </row>
        <row r="232">
          <cell r="A232">
            <v>1110</v>
          </cell>
          <cell r="B232">
            <v>0</v>
          </cell>
          <cell r="Q232">
            <v>0</v>
          </cell>
        </row>
        <row r="233">
          <cell r="A233">
            <v>1111</v>
          </cell>
          <cell r="B233">
            <v>0</v>
          </cell>
          <cell r="Q233">
            <v>0</v>
          </cell>
        </row>
        <row r="234">
          <cell r="A234">
            <v>1112</v>
          </cell>
          <cell r="B234">
            <v>0</v>
          </cell>
          <cell r="Q234">
            <v>0</v>
          </cell>
        </row>
        <row r="235">
          <cell r="A235">
            <v>1113</v>
          </cell>
          <cell r="B235">
            <v>0</v>
          </cell>
          <cell r="Q235">
            <v>0</v>
          </cell>
        </row>
        <row r="236">
          <cell r="A236">
            <v>1114</v>
          </cell>
          <cell r="B236">
            <v>0</v>
          </cell>
          <cell r="Q236">
            <v>0</v>
          </cell>
        </row>
        <row r="237">
          <cell r="A237">
            <v>1115</v>
          </cell>
          <cell r="B237">
            <v>0</v>
          </cell>
          <cell r="Q237">
            <v>0</v>
          </cell>
        </row>
        <row r="238">
          <cell r="A238">
            <v>1116</v>
          </cell>
          <cell r="B238">
            <v>0</v>
          </cell>
          <cell r="Q238">
            <v>0</v>
          </cell>
        </row>
        <row r="239">
          <cell r="A239">
            <v>1117</v>
          </cell>
          <cell r="B239">
            <v>0</v>
          </cell>
          <cell r="Q239">
            <v>0</v>
          </cell>
        </row>
        <row r="240">
          <cell r="A240">
            <v>1118</v>
          </cell>
          <cell r="B240">
            <v>0</v>
          </cell>
          <cell r="Q240">
            <v>0</v>
          </cell>
        </row>
        <row r="241">
          <cell r="A241">
            <v>1119</v>
          </cell>
          <cell r="B241">
            <v>0</v>
          </cell>
          <cell r="Q241">
            <v>0</v>
          </cell>
        </row>
        <row r="242">
          <cell r="A242">
            <v>1120</v>
          </cell>
          <cell r="B242">
            <v>0</v>
          </cell>
          <cell r="Q242">
            <v>0</v>
          </cell>
        </row>
        <row r="243">
          <cell r="A243">
            <v>1121</v>
          </cell>
          <cell r="B243">
            <v>0</v>
          </cell>
          <cell r="Q243">
            <v>0</v>
          </cell>
        </row>
        <row r="244">
          <cell r="A244">
            <v>1122</v>
          </cell>
          <cell r="B244">
            <v>0</v>
          </cell>
          <cell r="Q244">
            <v>0</v>
          </cell>
        </row>
        <row r="245">
          <cell r="A245">
            <v>1123</v>
          </cell>
          <cell r="B245">
            <v>0</v>
          </cell>
          <cell r="Q245">
            <v>0</v>
          </cell>
        </row>
        <row r="246">
          <cell r="A246">
            <v>1124</v>
          </cell>
          <cell r="B246">
            <v>0</v>
          </cell>
          <cell r="Q246">
            <v>0</v>
          </cell>
        </row>
        <row r="247">
          <cell r="A247">
            <v>1125</v>
          </cell>
          <cell r="B247">
            <v>0</v>
          </cell>
          <cell r="Q247">
            <v>0</v>
          </cell>
        </row>
        <row r="248">
          <cell r="A248">
            <v>1126</v>
          </cell>
          <cell r="B248">
            <v>0</v>
          </cell>
          <cell r="Q248">
            <v>0</v>
          </cell>
        </row>
        <row r="249">
          <cell r="A249">
            <v>1127</v>
          </cell>
          <cell r="B249">
            <v>0</v>
          </cell>
          <cell r="Q249">
            <v>0</v>
          </cell>
        </row>
        <row r="250">
          <cell r="A250">
            <v>1128</v>
          </cell>
          <cell r="B250">
            <v>0</v>
          </cell>
          <cell r="Q250">
            <v>0</v>
          </cell>
        </row>
        <row r="251">
          <cell r="A251">
            <v>1129</v>
          </cell>
          <cell r="B251">
            <v>0</v>
          </cell>
          <cell r="Q251">
            <v>0</v>
          </cell>
        </row>
        <row r="252">
          <cell r="A252">
            <v>1201</v>
          </cell>
          <cell r="B252">
            <v>0</v>
          </cell>
          <cell r="Q252">
            <v>0</v>
          </cell>
        </row>
        <row r="253">
          <cell r="A253">
            <v>1202</v>
          </cell>
          <cell r="B253">
            <v>0</v>
          </cell>
          <cell r="Q253">
            <v>0</v>
          </cell>
        </row>
        <row r="254">
          <cell r="A254">
            <v>1203</v>
          </cell>
          <cell r="B254">
            <v>0</v>
          </cell>
          <cell r="Q254">
            <v>0</v>
          </cell>
        </row>
        <row r="255">
          <cell r="A255">
            <v>1204</v>
          </cell>
          <cell r="B255">
            <v>0</v>
          </cell>
          <cell r="Q255">
            <v>0</v>
          </cell>
        </row>
        <row r="256">
          <cell r="A256">
            <v>1205</v>
          </cell>
          <cell r="B256">
            <v>0</v>
          </cell>
          <cell r="Q256">
            <v>0</v>
          </cell>
        </row>
        <row r="257">
          <cell r="A257">
            <v>1206</v>
          </cell>
          <cell r="B257">
            <v>0</v>
          </cell>
          <cell r="Q257">
            <v>0</v>
          </cell>
        </row>
        <row r="258">
          <cell r="A258">
            <v>1207</v>
          </cell>
          <cell r="B258">
            <v>0</v>
          </cell>
          <cell r="Q258">
            <v>0</v>
          </cell>
        </row>
        <row r="259">
          <cell r="A259">
            <v>1208</v>
          </cell>
          <cell r="B259">
            <v>0</v>
          </cell>
          <cell r="Q259">
            <v>0</v>
          </cell>
        </row>
        <row r="260">
          <cell r="A260">
            <v>1209</v>
          </cell>
          <cell r="B260">
            <v>0</v>
          </cell>
          <cell r="Q260">
            <v>0</v>
          </cell>
        </row>
        <row r="261">
          <cell r="A261">
            <v>1210</v>
          </cell>
          <cell r="B261">
            <v>0</v>
          </cell>
          <cell r="Q261">
            <v>0</v>
          </cell>
        </row>
        <row r="262">
          <cell r="A262">
            <v>1211</v>
          </cell>
          <cell r="B262">
            <v>0</v>
          </cell>
          <cell r="Q262">
            <v>0</v>
          </cell>
        </row>
        <row r="263">
          <cell r="A263">
            <v>1212</v>
          </cell>
          <cell r="B263">
            <v>0</v>
          </cell>
          <cell r="Q263">
            <v>0</v>
          </cell>
        </row>
        <row r="264">
          <cell r="A264">
            <v>1213</v>
          </cell>
          <cell r="B264">
            <v>0</v>
          </cell>
          <cell r="Q264">
            <v>0</v>
          </cell>
        </row>
        <row r="265">
          <cell r="A265">
            <v>1214</v>
          </cell>
          <cell r="B265">
            <v>0</v>
          </cell>
          <cell r="Q265">
            <v>0</v>
          </cell>
        </row>
        <row r="266">
          <cell r="A266">
            <v>1215</v>
          </cell>
          <cell r="B266">
            <v>0</v>
          </cell>
          <cell r="Q266">
            <v>0</v>
          </cell>
        </row>
        <row r="267">
          <cell r="A267">
            <v>1216</v>
          </cell>
          <cell r="B267">
            <v>0</v>
          </cell>
          <cell r="Q267">
            <v>0</v>
          </cell>
        </row>
        <row r="268">
          <cell r="A268">
            <v>1217</v>
          </cell>
          <cell r="B268">
            <v>0</v>
          </cell>
          <cell r="Q268">
            <v>0</v>
          </cell>
        </row>
        <row r="269">
          <cell r="A269">
            <v>1218</v>
          </cell>
          <cell r="B269">
            <v>0</v>
          </cell>
          <cell r="Q269">
            <v>0</v>
          </cell>
        </row>
        <row r="270">
          <cell r="A270">
            <v>1219</v>
          </cell>
          <cell r="B270">
            <v>0</v>
          </cell>
          <cell r="Q270">
            <v>0</v>
          </cell>
        </row>
        <row r="271">
          <cell r="A271">
            <v>1220</v>
          </cell>
          <cell r="B271">
            <v>0</v>
          </cell>
          <cell r="Q271">
            <v>0</v>
          </cell>
        </row>
        <row r="272">
          <cell r="A272">
            <v>1221</v>
          </cell>
          <cell r="B272">
            <v>0</v>
          </cell>
          <cell r="Q272">
            <v>0</v>
          </cell>
        </row>
        <row r="273">
          <cell r="A273">
            <v>1222</v>
          </cell>
          <cell r="B273">
            <v>0</v>
          </cell>
          <cell r="Q273">
            <v>0</v>
          </cell>
        </row>
        <row r="274">
          <cell r="A274">
            <v>1223</v>
          </cell>
          <cell r="B274">
            <v>0</v>
          </cell>
          <cell r="Q274">
            <v>0</v>
          </cell>
        </row>
        <row r="275">
          <cell r="A275">
            <v>1224</v>
          </cell>
          <cell r="B275">
            <v>0</v>
          </cell>
          <cell r="Q275">
            <v>0</v>
          </cell>
        </row>
        <row r="276">
          <cell r="A276">
            <v>1225</v>
          </cell>
          <cell r="B276">
            <v>0</v>
          </cell>
          <cell r="Q276">
            <v>0</v>
          </cell>
        </row>
        <row r="277">
          <cell r="A277">
            <v>1226</v>
          </cell>
          <cell r="B277">
            <v>0</v>
          </cell>
          <cell r="Q277">
            <v>0</v>
          </cell>
        </row>
        <row r="278">
          <cell r="A278">
            <v>1227</v>
          </cell>
          <cell r="B278">
            <v>0</v>
          </cell>
          <cell r="Q278">
            <v>0</v>
          </cell>
        </row>
        <row r="279">
          <cell r="A279">
            <v>1228</v>
          </cell>
          <cell r="B279">
            <v>0</v>
          </cell>
          <cell r="Q279">
            <v>0</v>
          </cell>
        </row>
        <row r="280">
          <cell r="A280">
            <v>1229</v>
          </cell>
          <cell r="B280">
            <v>0</v>
          </cell>
          <cell r="Q280">
            <v>0</v>
          </cell>
        </row>
        <row r="281">
          <cell r="A281">
            <v>1230</v>
          </cell>
          <cell r="B281">
            <v>0</v>
          </cell>
          <cell r="Q281">
            <v>0</v>
          </cell>
        </row>
        <row r="282">
          <cell r="A282">
            <v>1231</v>
          </cell>
          <cell r="B282">
            <v>0</v>
          </cell>
          <cell r="Q282">
            <v>0</v>
          </cell>
        </row>
        <row r="283">
          <cell r="A283">
            <v>1232</v>
          </cell>
          <cell r="B283">
            <v>0</v>
          </cell>
          <cell r="Q283">
            <v>0</v>
          </cell>
        </row>
        <row r="284">
          <cell r="A284">
            <v>1233</v>
          </cell>
          <cell r="B284">
            <v>0</v>
          </cell>
          <cell r="Q284">
            <v>0</v>
          </cell>
        </row>
        <row r="285">
          <cell r="A285">
            <v>1234</v>
          </cell>
          <cell r="B285">
            <v>0</v>
          </cell>
          <cell r="Q285">
            <v>0</v>
          </cell>
        </row>
        <row r="286">
          <cell r="A286">
            <v>1235</v>
          </cell>
          <cell r="B286">
            <v>0</v>
          </cell>
          <cell r="Q286">
            <v>0</v>
          </cell>
        </row>
        <row r="287">
          <cell r="A287">
            <v>1236</v>
          </cell>
          <cell r="B287">
            <v>0</v>
          </cell>
          <cell r="Q287">
            <v>0</v>
          </cell>
        </row>
        <row r="288">
          <cell r="A288">
            <v>1237</v>
          </cell>
          <cell r="B288">
            <v>0</v>
          </cell>
          <cell r="Q288">
            <v>0</v>
          </cell>
        </row>
        <row r="289">
          <cell r="A289">
            <v>1238</v>
          </cell>
          <cell r="B289">
            <v>0</v>
          </cell>
          <cell r="Q289">
            <v>0</v>
          </cell>
        </row>
        <row r="290">
          <cell r="A290">
            <v>1239</v>
          </cell>
          <cell r="B290">
            <v>0</v>
          </cell>
          <cell r="Q290">
            <v>0</v>
          </cell>
        </row>
        <row r="291">
          <cell r="A291">
            <v>1240</v>
          </cell>
          <cell r="B291">
            <v>0</v>
          </cell>
          <cell r="Q291">
            <v>0</v>
          </cell>
        </row>
        <row r="292">
          <cell r="A292">
            <v>1241</v>
          </cell>
          <cell r="B292">
            <v>0</v>
          </cell>
          <cell r="Q292">
            <v>0</v>
          </cell>
        </row>
        <row r="293">
          <cell r="A293">
            <v>1242</v>
          </cell>
          <cell r="B293">
            <v>0</v>
          </cell>
          <cell r="Q293">
            <v>0</v>
          </cell>
        </row>
        <row r="294">
          <cell r="A294">
            <v>1243</v>
          </cell>
          <cell r="B294">
            <v>0</v>
          </cell>
          <cell r="Q294">
            <v>0</v>
          </cell>
        </row>
        <row r="295">
          <cell r="A295">
            <v>1244</v>
          </cell>
          <cell r="B295">
            <v>0</v>
          </cell>
          <cell r="Q295">
            <v>0</v>
          </cell>
        </row>
        <row r="296">
          <cell r="A296">
            <v>1245</v>
          </cell>
          <cell r="B296">
            <v>0</v>
          </cell>
          <cell r="Q296">
            <v>0</v>
          </cell>
        </row>
        <row r="297">
          <cell r="A297">
            <v>1246</v>
          </cell>
          <cell r="B297">
            <v>0</v>
          </cell>
          <cell r="Q297">
            <v>0</v>
          </cell>
        </row>
        <row r="298">
          <cell r="A298">
            <v>1247</v>
          </cell>
          <cell r="B298">
            <v>0</v>
          </cell>
          <cell r="Q298">
            <v>0</v>
          </cell>
        </row>
        <row r="299">
          <cell r="A299">
            <v>1248</v>
          </cell>
          <cell r="B299">
            <v>0</v>
          </cell>
          <cell r="Q299">
            <v>0</v>
          </cell>
        </row>
        <row r="300">
          <cell r="A300">
            <v>1249</v>
          </cell>
          <cell r="B300">
            <v>0</v>
          </cell>
          <cell r="Q300">
            <v>0</v>
          </cell>
        </row>
        <row r="301">
          <cell r="A301">
            <v>1250</v>
          </cell>
          <cell r="B301">
            <v>0</v>
          </cell>
          <cell r="Q301">
            <v>0</v>
          </cell>
        </row>
        <row r="302">
          <cell r="A302">
            <v>1251</v>
          </cell>
          <cell r="B302">
            <v>0</v>
          </cell>
          <cell r="Q302">
            <v>0</v>
          </cell>
        </row>
        <row r="303">
          <cell r="A303">
            <v>1252</v>
          </cell>
          <cell r="B303">
            <v>0</v>
          </cell>
          <cell r="Q303">
            <v>0</v>
          </cell>
        </row>
        <row r="304">
          <cell r="A304">
            <v>1253</v>
          </cell>
          <cell r="B304">
            <v>0</v>
          </cell>
          <cell r="Q304">
            <v>0</v>
          </cell>
        </row>
        <row r="305">
          <cell r="A305">
            <v>1254</v>
          </cell>
          <cell r="B305">
            <v>0</v>
          </cell>
          <cell r="Q305">
            <v>0</v>
          </cell>
        </row>
        <row r="306">
          <cell r="A306">
            <v>1255</v>
          </cell>
          <cell r="B306">
            <v>0</v>
          </cell>
          <cell r="Q306">
            <v>0</v>
          </cell>
        </row>
        <row r="307">
          <cell r="A307">
            <v>1256</v>
          </cell>
          <cell r="B307">
            <v>0</v>
          </cell>
          <cell r="Q307">
            <v>0</v>
          </cell>
        </row>
        <row r="308">
          <cell r="A308">
            <v>1257</v>
          </cell>
          <cell r="B308">
            <v>0</v>
          </cell>
          <cell r="Q308">
            <v>0</v>
          </cell>
        </row>
        <row r="309">
          <cell r="A309">
            <v>1258</v>
          </cell>
          <cell r="B309">
            <v>0</v>
          </cell>
          <cell r="Q309">
            <v>0</v>
          </cell>
        </row>
        <row r="310">
          <cell r="A310">
            <v>1259</v>
          </cell>
          <cell r="B310">
            <v>0</v>
          </cell>
          <cell r="Q310">
            <v>0</v>
          </cell>
        </row>
        <row r="311">
          <cell r="A311">
            <v>1260</v>
          </cell>
          <cell r="B311">
            <v>0</v>
          </cell>
          <cell r="Q311">
            <v>0</v>
          </cell>
        </row>
        <row r="312">
          <cell r="A312">
            <v>1261</v>
          </cell>
          <cell r="B312">
            <v>0</v>
          </cell>
          <cell r="Q312">
            <v>0</v>
          </cell>
        </row>
        <row r="313">
          <cell r="A313">
            <v>1262</v>
          </cell>
          <cell r="B313">
            <v>0</v>
          </cell>
          <cell r="Q313">
            <v>0</v>
          </cell>
        </row>
        <row r="314">
          <cell r="A314">
            <v>1263</v>
          </cell>
          <cell r="B314">
            <v>0</v>
          </cell>
          <cell r="Q314">
            <v>0</v>
          </cell>
        </row>
        <row r="315">
          <cell r="A315">
            <v>1264</v>
          </cell>
          <cell r="B315">
            <v>0</v>
          </cell>
          <cell r="Q315">
            <v>0</v>
          </cell>
        </row>
        <row r="316">
          <cell r="A316">
            <v>1265</v>
          </cell>
          <cell r="B316">
            <v>0</v>
          </cell>
          <cell r="Q316">
            <v>0</v>
          </cell>
        </row>
        <row r="317">
          <cell r="A317">
            <v>1266</v>
          </cell>
          <cell r="B317">
            <v>0</v>
          </cell>
          <cell r="Q317">
            <v>0</v>
          </cell>
        </row>
        <row r="318">
          <cell r="A318">
            <v>1267</v>
          </cell>
          <cell r="B318">
            <v>0</v>
          </cell>
          <cell r="Q318">
            <v>0</v>
          </cell>
        </row>
        <row r="319">
          <cell r="A319">
            <v>1268</v>
          </cell>
          <cell r="B319">
            <v>0</v>
          </cell>
          <cell r="Q319">
            <v>0</v>
          </cell>
        </row>
        <row r="320">
          <cell r="A320">
            <v>1269</v>
          </cell>
          <cell r="B320">
            <v>0</v>
          </cell>
          <cell r="Q320">
            <v>0</v>
          </cell>
        </row>
        <row r="321">
          <cell r="A321">
            <v>1270</v>
          </cell>
          <cell r="B321">
            <v>0</v>
          </cell>
          <cell r="Q321">
            <v>0</v>
          </cell>
        </row>
        <row r="322">
          <cell r="A322">
            <v>1271</v>
          </cell>
          <cell r="B322">
            <v>0</v>
          </cell>
          <cell r="Q322">
            <v>0</v>
          </cell>
        </row>
        <row r="323">
          <cell r="A323">
            <v>1272</v>
          </cell>
          <cell r="B323">
            <v>0</v>
          </cell>
          <cell r="Q323">
            <v>0</v>
          </cell>
        </row>
        <row r="324">
          <cell r="A324">
            <v>1273</v>
          </cell>
          <cell r="B324">
            <v>0</v>
          </cell>
          <cell r="Q324">
            <v>0</v>
          </cell>
        </row>
        <row r="325">
          <cell r="A325">
            <v>1274</v>
          </cell>
          <cell r="B325">
            <v>0</v>
          </cell>
          <cell r="Q325">
            <v>0</v>
          </cell>
        </row>
        <row r="326">
          <cell r="A326">
            <v>1275</v>
          </cell>
          <cell r="B326">
            <v>0</v>
          </cell>
          <cell r="Q326">
            <v>0</v>
          </cell>
        </row>
        <row r="327">
          <cell r="A327">
            <v>1276</v>
          </cell>
          <cell r="B327">
            <v>0</v>
          </cell>
          <cell r="Q327">
            <v>0</v>
          </cell>
        </row>
        <row r="328">
          <cell r="A328">
            <v>1277</v>
          </cell>
          <cell r="B328">
            <v>0</v>
          </cell>
          <cell r="Q328">
            <v>0</v>
          </cell>
        </row>
        <row r="329">
          <cell r="A329">
            <v>1278</v>
          </cell>
          <cell r="B329">
            <v>0</v>
          </cell>
          <cell r="Q329">
            <v>0</v>
          </cell>
        </row>
        <row r="330">
          <cell r="A330">
            <v>1279</v>
          </cell>
          <cell r="B330">
            <v>0</v>
          </cell>
          <cell r="Q330">
            <v>0</v>
          </cell>
        </row>
        <row r="331">
          <cell r="A331">
            <v>1280</v>
          </cell>
          <cell r="B331">
            <v>0</v>
          </cell>
          <cell r="Q331">
            <v>0</v>
          </cell>
        </row>
        <row r="332">
          <cell r="A332">
            <v>1281</v>
          </cell>
          <cell r="B332">
            <v>0</v>
          </cell>
          <cell r="Q332">
            <v>0</v>
          </cell>
        </row>
        <row r="333">
          <cell r="A333">
            <v>1282</v>
          </cell>
          <cell r="B333">
            <v>0</v>
          </cell>
          <cell r="Q333">
            <v>0</v>
          </cell>
        </row>
        <row r="334">
          <cell r="A334">
            <v>1283</v>
          </cell>
          <cell r="B334">
            <v>0</v>
          </cell>
          <cell r="Q334">
            <v>0</v>
          </cell>
        </row>
        <row r="335">
          <cell r="A335">
            <v>1284</v>
          </cell>
          <cell r="B335">
            <v>0</v>
          </cell>
          <cell r="Q335">
            <v>0</v>
          </cell>
        </row>
        <row r="336">
          <cell r="A336">
            <v>1285</v>
          </cell>
          <cell r="B336">
            <v>0</v>
          </cell>
          <cell r="Q336">
            <v>0</v>
          </cell>
        </row>
        <row r="337">
          <cell r="A337">
            <v>1286</v>
          </cell>
          <cell r="B337">
            <v>0</v>
          </cell>
          <cell r="Q337">
            <v>0</v>
          </cell>
        </row>
        <row r="338">
          <cell r="A338">
            <v>1287</v>
          </cell>
          <cell r="B338">
            <v>0</v>
          </cell>
          <cell r="Q338">
            <v>0</v>
          </cell>
        </row>
        <row r="339">
          <cell r="A339">
            <v>1301</v>
          </cell>
          <cell r="B339">
            <v>0</v>
          </cell>
          <cell r="Q339">
            <v>0</v>
          </cell>
        </row>
        <row r="340">
          <cell r="A340">
            <v>1302</v>
          </cell>
          <cell r="B340">
            <v>0</v>
          </cell>
          <cell r="Q340">
            <v>0</v>
          </cell>
        </row>
        <row r="341">
          <cell r="A341">
            <v>1303</v>
          </cell>
          <cell r="B341">
            <v>0</v>
          </cell>
          <cell r="Q341">
            <v>0</v>
          </cell>
        </row>
        <row r="342">
          <cell r="A342">
            <v>1304</v>
          </cell>
          <cell r="B342">
            <v>0</v>
          </cell>
          <cell r="Q342">
            <v>0</v>
          </cell>
        </row>
        <row r="343">
          <cell r="A343">
            <v>1305</v>
          </cell>
          <cell r="B343">
            <v>0</v>
          </cell>
          <cell r="Q343">
            <v>0</v>
          </cell>
        </row>
        <row r="344">
          <cell r="A344">
            <v>1306</v>
          </cell>
          <cell r="B344">
            <v>0</v>
          </cell>
          <cell r="Q344">
            <v>0</v>
          </cell>
        </row>
        <row r="345">
          <cell r="A345">
            <v>1307</v>
          </cell>
          <cell r="B345">
            <v>0</v>
          </cell>
          <cell r="Q345">
            <v>0</v>
          </cell>
        </row>
        <row r="346">
          <cell r="A346">
            <v>1308</v>
          </cell>
          <cell r="B346">
            <v>0</v>
          </cell>
          <cell r="Q346">
            <v>0</v>
          </cell>
        </row>
        <row r="347">
          <cell r="A347">
            <v>1309</v>
          </cell>
          <cell r="B347">
            <v>0</v>
          </cell>
          <cell r="Q347">
            <v>0</v>
          </cell>
        </row>
        <row r="348">
          <cell r="A348">
            <v>1310</v>
          </cell>
          <cell r="B348">
            <v>0</v>
          </cell>
          <cell r="Q348">
            <v>0</v>
          </cell>
        </row>
        <row r="349">
          <cell r="A349">
            <v>1311</v>
          </cell>
          <cell r="B349">
            <v>0</v>
          </cell>
          <cell r="Q349">
            <v>0</v>
          </cell>
        </row>
        <row r="350">
          <cell r="A350">
            <v>1312</v>
          </cell>
          <cell r="B350">
            <v>0</v>
          </cell>
          <cell r="Q350">
            <v>0</v>
          </cell>
        </row>
        <row r="351">
          <cell r="A351">
            <v>1313</v>
          </cell>
          <cell r="B351">
            <v>0</v>
          </cell>
          <cell r="Q351">
            <v>0</v>
          </cell>
        </row>
        <row r="352">
          <cell r="A352">
            <v>1314</v>
          </cell>
          <cell r="B352">
            <v>0</v>
          </cell>
          <cell r="Q352">
            <v>0</v>
          </cell>
        </row>
        <row r="353">
          <cell r="A353">
            <v>1315</v>
          </cell>
          <cell r="B353">
            <v>0</v>
          </cell>
          <cell r="Q353">
            <v>0</v>
          </cell>
        </row>
        <row r="354">
          <cell r="A354">
            <v>1316</v>
          </cell>
          <cell r="B354">
            <v>0</v>
          </cell>
          <cell r="Q354">
            <v>0</v>
          </cell>
        </row>
        <row r="355">
          <cell r="A355">
            <v>1317</v>
          </cell>
          <cell r="B355">
            <v>0</v>
          </cell>
          <cell r="Q355">
            <v>0</v>
          </cell>
        </row>
        <row r="356">
          <cell r="A356">
            <v>1318</v>
          </cell>
          <cell r="B356">
            <v>0</v>
          </cell>
          <cell r="Q356">
            <v>0</v>
          </cell>
        </row>
        <row r="357">
          <cell r="A357">
            <v>1319</v>
          </cell>
          <cell r="B357">
            <v>0</v>
          </cell>
          <cell r="Q357">
            <v>0</v>
          </cell>
        </row>
        <row r="358">
          <cell r="A358">
            <v>1320</v>
          </cell>
          <cell r="B358">
            <v>0</v>
          </cell>
          <cell r="Q358">
            <v>0</v>
          </cell>
        </row>
        <row r="359">
          <cell r="A359">
            <v>1321</v>
          </cell>
          <cell r="B359">
            <v>0</v>
          </cell>
          <cell r="Q359">
            <v>0</v>
          </cell>
        </row>
        <row r="360">
          <cell r="A360">
            <v>1322</v>
          </cell>
          <cell r="B360">
            <v>0</v>
          </cell>
          <cell r="Q360">
            <v>0</v>
          </cell>
        </row>
        <row r="361">
          <cell r="A361">
            <v>1323</v>
          </cell>
          <cell r="B361">
            <v>0</v>
          </cell>
          <cell r="Q361">
            <v>0</v>
          </cell>
        </row>
        <row r="362">
          <cell r="A362">
            <v>1324</v>
          </cell>
          <cell r="B362">
            <v>0</v>
          </cell>
          <cell r="Q362">
            <v>0</v>
          </cell>
        </row>
        <row r="363">
          <cell r="A363">
            <v>1325</v>
          </cell>
          <cell r="B363">
            <v>0</v>
          </cell>
          <cell r="Q363">
            <v>0</v>
          </cell>
        </row>
        <row r="364">
          <cell r="A364">
            <v>1326</v>
          </cell>
          <cell r="B364">
            <v>0</v>
          </cell>
          <cell r="Q364">
            <v>0</v>
          </cell>
        </row>
        <row r="365">
          <cell r="A365">
            <v>1327</v>
          </cell>
          <cell r="B365">
            <v>0</v>
          </cell>
          <cell r="Q365">
            <v>0</v>
          </cell>
        </row>
        <row r="366">
          <cell r="A366">
            <v>1328</v>
          </cell>
          <cell r="B366">
            <v>0</v>
          </cell>
          <cell r="Q366">
            <v>0</v>
          </cell>
        </row>
        <row r="367">
          <cell r="A367">
            <v>1329</v>
          </cell>
          <cell r="B367">
            <v>0</v>
          </cell>
          <cell r="Q367">
            <v>0</v>
          </cell>
        </row>
        <row r="368">
          <cell r="A368">
            <v>1330</v>
          </cell>
          <cell r="B368">
            <v>0</v>
          </cell>
          <cell r="Q368">
            <v>0</v>
          </cell>
        </row>
        <row r="369">
          <cell r="A369">
            <v>1331</v>
          </cell>
          <cell r="B369">
            <v>0</v>
          </cell>
          <cell r="Q369">
            <v>0</v>
          </cell>
        </row>
        <row r="370">
          <cell r="A370">
            <v>1332</v>
          </cell>
          <cell r="B370">
            <v>0</v>
          </cell>
          <cell r="Q370">
            <v>0</v>
          </cell>
        </row>
        <row r="371">
          <cell r="A371">
            <v>1333</v>
          </cell>
          <cell r="B371">
            <v>0</v>
          </cell>
          <cell r="Q371">
            <v>0</v>
          </cell>
        </row>
        <row r="372">
          <cell r="A372">
            <v>1334</v>
          </cell>
          <cell r="B372">
            <v>0</v>
          </cell>
          <cell r="Q372">
            <v>0</v>
          </cell>
        </row>
        <row r="373">
          <cell r="A373">
            <v>1335</v>
          </cell>
          <cell r="B373">
            <v>0</v>
          </cell>
          <cell r="Q373">
            <v>0</v>
          </cell>
        </row>
        <row r="374">
          <cell r="A374">
            <v>1336</v>
          </cell>
          <cell r="B374">
            <v>0</v>
          </cell>
          <cell r="Q374">
            <v>0</v>
          </cell>
        </row>
        <row r="375">
          <cell r="A375">
            <v>1337</v>
          </cell>
          <cell r="B375">
            <v>0</v>
          </cell>
          <cell r="Q375">
            <v>0</v>
          </cell>
        </row>
        <row r="376">
          <cell r="A376">
            <v>1338</v>
          </cell>
          <cell r="B376">
            <v>0</v>
          </cell>
          <cell r="Q376">
            <v>0</v>
          </cell>
        </row>
        <row r="377">
          <cell r="A377">
            <v>1339</v>
          </cell>
          <cell r="B377">
            <v>0</v>
          </cell>
          <cell r="Q377">
            <v>0</v>
          </cell>
        </row>
        <row r="378">
          <cell r="A378">
            <v>1340</v>
          </cell>
          <cell r="B378">
            <v>0</v>
          </cell>
          <cell r="Q378">
            <v>0</v>
          </cell>
        </row>
        <row r="379">
          <cell r="A379">
            <v>1341</v>
          </cell>
          <cell r="B379">
            <v>0</v>
          </cell>
          <cell r="Q379">
            <v>0</v>
          </cell>
        </row>
        <row r="380">
          <cell r="A380">
            <v>1342</v>
          </cell>
          <cell r="B380">
            <v>0</v>
          </cell>
          <cell r="Q380">
            <v>0</v>
          </cell>
        </row>
        <row r="381">
          <cell r="A381">
            <v>1343</v>
          </cell>
          <cell r="B381">
            <v>0</v>
          </cell>
          <cell r="Q381">
            <v>0</v>
          </cell>
        </row>
        <row r="382">
          <cell r="A382">
            <v>1344</v>
          </cell>
          <cell r="B382">
            <v>0</v>
          </cell>
          <cell r="Q382">
            <v>0</v>
          </cell>
        </row>
        <row r="383">
          <cell r="A383">
            <v>1345</v>
          </cell>
          <cell r="B383">
            <v>0</v>
          </cell>
          <cell r="Q383">
            <v>0</v>
          </cell>
        </row>
        <row r="384">
          <cell r="A384">
            <v>1346</v>
          </cell>
          <cell r="B384">
            <v>0</v>
          </cell>
          <cell r="Q384">
            <v>0</v>
          </cell>
        </row>
        <row r="385">
          <cell r="A385">
            <v>1347</v>
          </cell>
          <cell r="B385">
            <v>0</v>
          </cell>
          <cell r="Q385">
            <v>0</v>
          </cell>
        </row>
        <row r="386">
          <cell r="A386">
            <v>1401</v>
          </cell>
          <cell r="B386">
            <v>0</v>
          </cell>
          <cell r="Q386">
            <v>0</v>
          </cell>
        </row>
        <row r="387">
          <cell r="A387">
            <v>1402</v>
          </cell>
          <cell r="B387">
            <v>0</v>
          </cell>
          <cell r="Q387">
            <v>0</v>
          </cell>
        </row>
        <row r="388">
          <cell r="A388">
            <v>1403</v>
          </cell>
          <cell r="B388">
            <v>0</v>
          </cell>
          <cell r="Q388">
            <v>0</v>
          </cell>
        </row>
        <row r="389">
          <cell r="A389">
            <v>1404</v>
          </cell>
          <cell r="B389">
            <v>0</v>
          </cell>
          <cell r="Q389">
            <v>0</v>
          </cell>
        </row>
        <row r="390">
          <cell r="A390">
            <v>1405</v>
          </cell>
          <cell r="B390">
            <v>0</v>
          </cell>
          <cell r="Q390">
            <v>0</v>
          </cell>
        </row>
        <row r="391">
          <cell r="A391">
            <v>1406</v>
          </cell>
          <cell r="B391">
            <v>0</v>
          </cell>
          <cell r="Q391">
            <v>0</v>
          </cell>
        </row>
        <row r="392">
          <cell r="A392">
            <v>1407</v>
          </cell>
          <cell r="B392">
            <v>0</v>
          </cell>
          <cell r="Q392">
            <v>0</v>
          </cell>
        </row>
        <row r="393">
          <cell r="A393">
            <v>1408</v>
          </cell>
          <cell r="B393">
            <v>0</v>
          </cell>
          <cell r="Q393">
            <v>0</v>
          </cell>
        </row>
        <row r="394">
          <cell r="A394">
            <v>1409</v>
          </cell>
          <cell r="B394">
            <v>0</v>
          </cell>
          <cell r="Q394">
            <v>0</v>
          </cell>
        </row>
        <row r="395">
          <cell r="A395">
            <v>1410</v>
          </cell>
          <cell r="B395">
            <v>0</v>
          </cell>
          <cell r="Q395">
            <v>0</v>
          </cell>
        </row>
        <row r="396">
          <cell r="A396">
            <v>1411</v>
          </cell>
          <cell r="B396">
            <v>0</v>
          </cell>
          <cell r="Q396">
            <v>0</v>
          </cell>
        </row>
        <row r="397">
          <cell r="A397">
            <v>1412</v>
          </cell>
          <cell r="B397">
            <v>0</v>
          </cell>
          <cell r="Q397">
            <v>0</v>
          </cell>
        </row>
        <row r="398">
          <cell r="A398">
            <v>1413</v>
          </cell>
          <cell r="B398">
            <v>0</v>
          </cell>
          <cell r="Q398">
            <v>0</v>
          </cell>
        </row>
        <row r="399">
          <cell r="A399">
            <v>1414</v>
          </cell>
          <cell r="B399">
            <v>0</v>
          </cell>
          <cell r="Q399">
            <v>0</v>
          </cell>
        </row>
        <row r="400">
          <cell r="A400">
            <v>1415</v>
          </cell>
          <cell r="B400">
            <v>0</v>
          </cell>
          <cell r="Q400">
            <v>0</v>
          </cell>
        </row>
        <row r="401">
          <cell r="A401">
            <v>1416</v>
          </cell>
          <cell r="B401">
            <v>0</v>
          </cell>
          <cell r="Q401">
            <v>0</v>
          </cell>
        </row>
        <row r="402">
          <cell r="A402">
            <v>1417</v>
          </cell>
          <cell r="B402">
            <v>0</v>
          </cell>
          <cell r="Q402">
            <v>0</v>
          </cell>
        </row>
        <row r="403">
          <cell r="A403">
            <v>1418</v>
          </cell>
          <cell r="B403">
            <v>0</v>
          </cell>
          <cell r="Q403">
            <v>0</v>
          </cell>
        </row>
        <row r="404">
          <cell r="A404">
            <v>1419</v>
          </cell>
          <cell r="B404">
            <v>0</v>
          </cell>
          <cell r="Q404">
            <v>0</v>
          </cell>
        </row>
        <row r="405">
          <cell r="A405">
            <v>1420</v>
          </cell>
          <cell r="B405">
            <v>0</v>
          </cell>
          <cell r="Q405">
            <v>0</v>
          </cell>
        </row>
        <row r="406">
          <cell r="A406">
            <v>1421</v>
          </cell>
          <cell r="B406">
            <v>0</v>
          </cell>
          <cell r="Q406">
            <v>0</v>
          </cell>
        </row>
        <row r="407">
          <cell r="A407">
            <v>1422</v>
          </cell>
          <cell r="B407">
            <v>0</v>
          </cell>
          <cell r="Q407">
            <v>0</v>
          </cell>
        </row>
        <row r="408">
          <cell r="A408">
            <v>1423</v>
          </cell>
          <cell r="B408">
            <v>0</v>
          </cell>
          <cell r="Q408">
            <v>0</v>
          </cell>
        </row>
        <row r="409">
          <cell r="A409">
            <v>1424</v>
          </cell>
          <cell r="B409">
            <v>0</v>
          </cell>
          <cell r="Q409">
            <v>0</v>
          </cell>
        </row>
        <row r="410">
          <cell r="A410">
            <v>1425</v>
          </cell>
          <cell r="B410">
            <v>0</v>
          </cell>
          <cell r="Q410">
            <v>0</v>
          </cell>
        </row>
        <row r="411">
          <cell r="A411">
            <v>1426</v>
          </cell>
          <cell r="B411">
            <v>0</v>
          </cell>
          <cell r="Q411">
            <v>0</v>
          </cell>
        </row>
        <row r="412">
          <cell r="A412">
            <v>1427</v>
          </cell>
          <cell r="B412">
            <v>0</v>
          </cell>
          <cell r="Q412">
            <v>0</v>
          </cell>
        </row>
        <row r="413">
          <cell r="A413">
            <v>1428</v>
          </cell>
          <cell r="B413">
            <v>0</v>
          </cell>
          <cell r="Q413">
            <v>0</v>
          </cell>
        </row>
        <row r="414">
          <cell r="A414">
            <v>1429</v>
          </cell>
          <cell r="B414">
            <v>0</v>
          </cell>
          <cell r="Q414">
            <v>0</v>
          </cell>
        </row>
        <row r="415">
          <cell r="A415">
            <v>1430</v>
          </cell>
          <cell r="B415">
            <v>0</v>
          </cell>
          <cell r="Q415">
            <v>0</v>
          </cell>
        </row>
        <row r="416">
          <cell r="A416">
            <v>1431</v>
          </cell>
          <cell r="B416">
            <v>0</v>
          </cell>
          <cell r="Q416">
            <v>0</v>
          </cell>
        </row>
        <row r="417">
          <cell r="A417">
            <v>1432</v>
          </cell>
          <cell r="B417">
            <v>0</v>
          </cell>
          <cell r="Q417">
            <v>0</v>
          </cell>
        </row>
        <row r="418">
          <cell r="A418">
            <v>1433</v>
          </cell>
          <cell r="B418">
            <v>0</v>
          </cell>
          <cell r="Q418">
            <v>0</v>
          </cell>
        </row>
        <row r="419">
          <cell r="A419">
            <v>1434</v>
          </cell>
          <cell r="B419">
            <v>0</v>
          </cell>
          <cell r="Q419">
            <v>0</v>
          </cell>
        </row>
        <row r="420">
          <cell r="A420">
            <v>1435</v>
          </cell>
          <cell r="B420">
            <v>0</v>
          </cell>
          <cell r="Q420">
            <v>0</v>
          </cell>
        </row>
        <row r="421">
          <cell r="A421">
            <v>1501</v>
          </cell>
          <cell r="B421">
            <v>0</v>
          </cell>
          <cell r="Q421">
            <v>0</v>
          </cell>
        </row>
        <row r="422">
          <cell r="A422">
            <v>1502</v>
          </cell>
          <cell r="B422">
            <v>0</v>
          </cell>
          <cell r="Q422">
            <v>0</v>
          </cell>
        </row>
        <row r="423">
          <cell r="A423">
            <v>1503</v>
          </cell>
          <cell r="B423">
            <v>0</v>
          </cell>
          <cell r="Q423">
            <v>0</v>
          </cell>
        </row>
        <row r="424">
          <cell r="A424">
            <v>1504</v>
          </cell>
          <cell r="B424">
            <v>0</v>
          </cell>
          <cell r="Q424">
            <v>0</v>
          </cell>
        </row>
        <row r="425">
          <cell r="A425">
            <v>1505</v>
          </cell>
          <cell r="B425">
            <v>0</v>
          </cell>
          <cell r="Q425">
            <v>0</v>
          </cell>
        </row>
        <row r="426">
          <cell r="A426">
            <v>1506</v>
          </cell>
          <cell r="B426">
            <v>0</v>
          </cell>
          <cell r="Q426">
            <v>0</v>
          </cell>
        </row>
        <row r="427">
          <cell r="A427">
            <v>1507</v>
          </cell>
          <cell r="B427">
            <v>0</v>
          </cell>
          <cell r="Q427">
            <v>0</v>
          </cell>
        </row>
        <row r="428">
          <cell r="A428">
            <v>1508</v>
          </cell>
          <cell r="B428">
            <v>0</v>
          </cell>
          <cell r="Q428">
            <v>0</v>
          </cell>
        </row>
        <row r="429">
          <cell r="A429">
            <v>1509</v>
          </cell>
          <cell r="B429">
            <v>0</v>
          </cell>
          <cell r="Q429">
            <v>0</v>
          </cell>
        </row>
        <row r="430">
          <cell r="A430">
            <v>1510</v>
          </cell>
          <cell r="B430">
            <v>0</v>
          </cell>
          <cell r="Q430">
            <v>0</v>
          </cell>
        </row>
        <row r="431">
          <cell r="A431">
            <v>1511</v>
          </cell>
          <cell r="B431">
            <v>0</v>
          </cell>
          <cell r="Q431">
            <v>0</v>
          </cell>
        </row>
        <row r="432">
          <cell r="A432">
            <v>1512</v>
          </cell>
          <cell r="B432">
            <v>0</v>
          </cell>
          <cell r="Q432">
            <v>0</v>
          </cell>
        </row>
        <row r="433">
          <cell r="A433">
            <v>1513</v>
          </cell>
          <cell r="B433">
            <v>0</v>
          </cell>
          <cell r="Q433">
            <v>0</v>
          </cell>
        </row>
        <row r="434">
          <cell r="A434">
            <v>1514</v>
          </cell>
          <cell r="B434">
            <v>0</v>
          </cell>
          <cell r="Q434">
            <v>0</v>
          </cell>
        </row>
        <row r="435">
          <cell r="A435">
            <v>1515</v>
          </cell>
          <cell r="B435">
            <v>0</v>
          </cell>
          <cell r="Q435">
            <v>0</v>
          </cell>
        </row>
        <row r="436">
          <cell r="A436">
            <v>1516</v>
          </cell>
          <cell r="B436">
            <v>0</v>
          </cell>
          <cell r="Q436">
            <v>0</v>
          </cell>
        </row>
        <row r="437">
          <cell r="A437">
            <v>1517</v>
          </cell>
          <cell r="B437">
            <v>0</v>
          </cell>
          <cell r="Q437">
            <v>0</v>
          </cell>
        </row>
        <row r="438">
          <cell r="A438">
            <v>1518</v>
          </cell>
          <cell r="B438">
            <v>0</v>
          </cell>
          <cell r="Q438">
            <v>0</v>
          </cell>
        </row>
        <row r="439">
          <cell r="A439">
            <v>1519</v>
          </cell>
          <cell r="B439">
            <v>0</v>
          </cell>
          <cell r="Q439">
            <v>0</v>
          </cell>
        </row>
        <row r="440">
          <cell r="A440">
            <v>1520</v>
          </cell>
          <cell r="B440">
            <v>0</v>
          </cell>
          <cell r="Q440">
            <v>0</v>
          </cell>
        </row>
        <row r="441">
          <cell r="A441">
            <v>1521</v>
          </cell>
          <cell r="B441">
            <v>0</v>
          </cell>
          <cell r="Q441">
            <v>0</v>
          </cell>
        </row>
        <row r="442">
          <cell r="A442">
            <v>1522</v>
          </cell>
          <cell r="B442">
            <v>0</v>
          </cell>
          <cell r="Q442">
            <v>0</v>
          </cell>
        </row>
        <row r="443">
          <cell r="A443">
            <v>1523</v>
          </cell>
          <cell r="B443">
            <v>0</v>
          </cell>
          <cell r="Q443">
            <v>0</v>
          </cell>
        </row>
        <row r="444">
          <cell r="A444">
            <v>1524</v>
          </cell>
          <cell r="B444">
            <v>0</v>
          </cell>
          <cell r="Q444">
            <v>0</v>
          </cell>
        </row>
        <row r="445">
          <cell r="A445">
            <v>1525</v>
          </cell>
          <cell r="B445">
            <v>0</v>
          </cell>
          <cell r="Q445">
            <v>0</v>
          </cell>
        </row>
        <row r="446">
          <cell r="A446">
            <v>1526</v>
          </cell>
          <cell r="B446">
            <v>0</v>
          </cell>
          <cell r="Q446">
            <v>0</v>
          </cell>
        </row>
        <row r="447">
          <cell r="A447">
            <v>1527</v>
          </cell>
          <cell r="B447">
            <v>0</v>
          </cell>
          <cell r="Q447">
            <v>0</v>
          </cell>
        </row>
        <row r="448">
          <cell r="A448">
            <v>1528</v>
          </cell>
          <cell r="B448">
            <v>0</v>
          </cell>
          <cell r="Q448">
            <v>0</v>
          </cell>
        </row>
        <row r="449">
          <cell r="A449">
            <v>1529</v>
          </cell>
          <cell r="B449">
            <v>0</v>
          </cell>
          <cell r="Q449">
            <v>0</v>
          </cell>
        </row>
        <row r="450">
          <cell r="A450">
            <v>1530</v>
          </cell>
          <cell r="B450">
            <v>0</v>
          </cell>
          <cell r="Q450">
            <v>0</v>
          </cell>
        </row>
        <row r="451">
          <cell r="A451">
            <v>1531</v>
          </cell>
          <cell r="B451">
            <v>0</v>
          </cell>
          <cell r="Q451">
            <v>0</v>
          </cell>
        </row>
        <row r="452">
          <cell r="A452">
            <v>1532</v>
          </cell>
          <cell r="B452">
            <v>0</v>
          </cell>
          <cell r="Q452">
            <v>0</v>
          </cell>
        </row>
        <row r="453">
          <cell r="A453">
            <v>1533</v>
          </cell>
          <cell r="B453">
            <v>0</v>
          </cell>
          <cell r="Q453">
            <v>0</v>
          </cell>
        </row>
        <row r="454">
          <cell r="A454">
            <v>1534</v>
          </cell>
          <cell r="B454">
            <v>0</v>
          </cell>
          <cell r="Q454">
            <v>0</v>
          </cell>
        </row>
        <row r="455">
          <cell r="A455">
            <v>1535</v>
          </cell>
          <cell r="B455">
            <v>0</v>
          </cell>
          <cell r="Q455">
            <v>0</v>
          </cell>
        </row>
        <row r="456">
          <cell r="A456">
            <v>1536</v>
          </cell>
          <cell r="B456">
            <v>0</v>
          </cell>
          <cell r="Q456">
            <v>0</v>
          </cell>
        </row>
        <row r="457">
          <cell r="A457">
            <v>1537</v>
          </cell>
          <cell r="B457">
            <v>0</v>
          </cell>
          <cell r="Q457">
            <v>0</v>
          </cell>
        </row>
        <row r="458">
          <cell r="A458">
            <v>1538</v>
          </cell>
          <cell r="B458">
            <v>0</v>
          </cell>
          <cell r="Q458">
            <v>0</v>
          </cell>
        </row>
        <row r="459">
          <cell r="A459">
            <v>1539</v>
          </cell>
          <cell r="B459">
            <v>0</v>
          </cell>
          <cell r="Q459">
            <v>0</v>
          </cell>
        </row>
        <row r="460">
          <cell r="A460">
            <v>1540</v>
          </cell>
          <cell r="B460">
            <v>0</v>
          </cell>
          <cell r="Q460">
            <v>0</v>
          </cell>
        </row>
        <row r="461">
          <cell r="A461">
            <v>1601</v>
          </cell>
          <cell r="B461">
            <v>0</v>
          </cell>
          <cell r="Q461">
            <v>0</v>
          </cell>
        </row>
        <row r="462">
          <cell r="A462">
            <v>1602</v>
          </cell>
          <cell r="B462">
            <v>0</v>
          </cell>
          <cell r="Q462">
            <v>0</v>
          </cell>
        </row>
        <row r="463">
          <cell r="A463">
            <v>1603</v>
          </cell>
          <cell r="B463">
            <v>0</v>
          </cell>
          <cell r="Q463">
            <v>0</v>
          </cell>
        </row>
        <row r="464">
          <cell r="A464">
            <v>1604</v>
          </cell>
          <cell r="B464">
            <v>0</v>
          </cell>
          <cell r="Q464">
            <v>0</v>
          </cell>
        </row>
        <row r="465">
          <cell r="A465">
            <v>1605</v>
          </cell>
          <cell r="B465">
            <v>0</v>
          </cell>
          <cell r="Q465">
            <v>0</v>
          </cell>
        </row>
        <row r="466">
          <cell r="A466">
            <v>1606</v>
          </cell>
          <cell r="B466">
            <v>0</v>
          </cell>
          <cell r="Q466">
            <v>0</v>
          </cell>
        </row>
        <row r="467">
          <cell r="A467">
            <v>1607</v>
          </cell>
          <cell r="B467">
            <v>0</v>
          </cell>
          <cell r="Q467">
            <v>0</v>
          </cell>
        </row>
        <row r="468">
          <cell r="A468">
            <v>1608</v>
          </cell>
          <cell r="B468">
            <v>0</v>
          </cell>
          <cell r="Q468">
            <v>0</v>
          </cell>
        </row>
        <row r="469">
          <cell r="A469">
            <v>1609</v>
          </cell>
          <cell r="B469">
            <v>0</v>
          </cell>
          <cell r="Q469">
            <v>0</v>
          </cell>
        </row>
        <row r="470">
          <cell r="A470">
            <v>1610</v>
          </cell>
          <cell r="B470">
            <v>0</v>
          </cell>
          <cell r="Q470">
            <v>0</v>
          </cell>
        </row>
        <row r="471">
          <cell r="A471">
            <v>1611</v>
          </cell>
          <cell r="B471">
            <v>0</v>
          </cell>
          <cell r="Q471">
            <v>0</v>
          </cell>
        </row>
        <row r="472">
          <cell r="A472">
            <v>1701</v>
          </cell>
          <cell r="B472">
            <v>0</v>
          </cell>
          <cell r="Q472">
            <v>0</v>
          </cell>
        </row>
        <row r="473">
          <cell r="A473">
            <v>1702</v>
          </cell>
          <cell r="B473">
            <v>0</v>
          </cell>
          <cell r="Q473">
            <v>0</v>
          </cell>
        </row>
        <row r="474">
          <cell r="A474">
            <v>1703</v>
          </cell>
          <cell r="B474">
            <v>0</v>
          </cell>
          <cell r="Q474">
            <v>0</v>
          </cell>
        </row>
        <row r="475">
          <cell r="A475">
            <v>1704</v>
          </cell>
          <cell r="B475">
            <v>0</v>
          </cell>
          <cell r="Q475">
            <v>0</v>
          </cell>
        </row>
        <row r="476">
          <cell r="A476">
            <v>1705</v>
          </cell>
          <cell r="B476">
            <v>0</v>
          </cell>
          <cell r="Q476">
            <v>0</v>
          </cell>
        </row>
        <row r="477">
          <cell r="A477">
            <v>1706</v>
          </cell>
          <cell r="B477">
            <v>0</v>
          </cell>
          <cell r="Q477">
            <v>0</v>
          </cell>
        </row>
        <row r="478">
          <cell r="A478">
            <v>1707</v>
          </cell>
          <cell r="B478">
            <v>0</v>
          </cell>
          <cell r="Q478">
            <v>0</v>
          </cell>
        </row>
        <row r="479">
          <cell r="A479">
            <v>1708</v>
          </cell>
          <cell r="B479">
            <v>0</v>
          </cell>
          <cell r="Q479">
            <v>0</v>
          </cell>
        </row>
        <row r="480">
          <cell r="A480">
            <v>1709</v>
          </cell>
          <cell r="B480">
            <v>0</v>
          </cell>
          <cell r="Q480">
            <v>0</v>
          </cell>
        </row>
        <row r="481">
          <cell r="A481">
            <v>1710</v>
          </cell>
          <cell r="B481">
            <v>0</v>
          </cell>
          <cell r="Q481">
            <v>0</v>
          </cell>
        </row>
        <row r="482">
          <cell r="A482">
            <v>1711</v>
          </cell>
          <cell r="B482">
            <v>0</v>
          </cell>
          <cell r="Q482">
            <v>0</v>
          </cell>
        </row>
        <row r="483">
          <cell r="A483">
            <v>1712</v>
          </cell>
          <cell r="B483">
            <v>0</v>
          </cell>
          <cell r="Q483">
            <v>0</v>
          </cell>
        </row>
        <row r="484">
          <cell r="A484">
            <v>1713</v>
          </cell>
          <cell r="B484">
            <v>0</v>
          </cell>
          <cell r="Q484">
            <v>0</v>
          </cell>
        </row>
        <row r="485">
          <cell r="A485">
            <v>1714</v>
          </cell>
          <cell r="B485">
            <v>0</v>
          </cell>
          <cell r="Q485">
            <v>0</v>
          </cell>
        </row>
        <row r="486">
          <cell r="A486">
            <v>1715</v>
          </cell>
          <cell r="B486">
            <v>0</v>
          </cell>
          <cell r="Q486">
            <v>0</v>
          </cell>
        </row>
        <row r="487">
          <cell r="A487">
            <v>1716</v>
          </cell>
          <cell r="B487">
            <v>0</v>
          </cell>
          <cell r="Q487">
            <v>0</v>
          </cell>
        </row>
        <row r="488">
          <cell r="A488">
            <v>1717</v>
          </cell>
          <cell r="B488">
            <v>0</v>
          </cell>
          <cell r="Q488">
            <v>0</v>
          </cell>
        </row>
        <row r="489">
          <cell r="A489">
            <v>1718</v>
          </cell>
          <cell r="B489">
            <v>0</v>
          </cell>
          <cell r="Q489">
            <v>0</v>
          </cell>
        </row>
        <row r="490">
          <cell r="A490">
            <v>1720</v>
          </cell>
          <cell r="B490">
            <v>0</v>
          </cell>
          <cell r="Q490">
            <v>0</v>
          </cell>
        </row>
        <row r="491">
          <cell r="A491">
            <v>1721</v>
          </cell>
          <cell r="B491">
            <v>0</v>
          </cell>
          <cell r="Q491">
            <v>0</v>
          </cell>
        </row>
        <row r="492">
          <cell r="A492">
            <v>1722</v>
          </cell>
          <cell r="B492">
            <v>0</v>
          </cell>
          <cell r="Q492">
            <v>0</v>
          </cell>
        </row>
        <row r="493">
          <cell r="A493">
            <v>1723</v>
          </cell>
          <cell r="B493">
            <v>0</v>
          </cell>
          <cell r="Q493">
            <v>0</v>
          </cell>
        </row>
        <row r="494">
          <cell r="A494">
            <v>1724</v>
          </cell>
          <cell r="B494">
            <v>0</v>
          </cell>
          <cell r="Q494">
            <v>0</v>
          </cell>
        </row>
        <row r="495">
          <cell r="A495">
            <v>1725</v>
          </cell>
          <cell r="B495">
            <v>0</v>
          </cell>
          <cell r="Q495">
            <v>0</v>
          </cell>
        </row>
        <row r="496">
          <cell r="A496">
            <v>1726</v>
          </cell>
          <cell r="B496">
            <v>0</v>
          </cell>
          <cell r="Q496">
            <v>0</v>
          </cell>
        </row>
        <row r="497">
          <cell r="A497">
            <v>1727</v>
          </cell>
          <cell r="B497">
            <v>0</v>
          </cell>
          <cell r="Q497">
            <v>0</v>
          </cell>
        </row>
        <row r="498">
          <cell r="A498">
            <v>1728</v>
          </cell>
          <cell r="B498">
            <v>0</v>
          </cell>
          <cell r="Q498">
            <v>0</v>
          </cell>
        </row>
        <row r="499">
          <cell r="A499">
            <v>1729</v>
          </cell>
          <cell r="B499">
            <v>0</v>
          </cell>
          <cell r="Q499">
            <v>0</v>
          </cell>
        </row>
        <row r="500">
          <cell r="A500">
            <v>1730</v>
          </cell>
          <cell r="B500">
            <v>0</v>
          </cell>
          <cell r="Q500">
            <v>0</v>
          </cell>
        </row>
        <row r="501">
          <cell r="A501">
            <v>1731</v>
          </cell>
          <cell r="B501">
            <v>0</v>
          </cell>
          <cell r="Q501">
            <v>0</v>
          </cell>
        </row>
        <row r="502">
          <cell r="A502">
            <v>1732</v>
          </cell>
          <cell r="B502">
            <v>0</v>
          </cell>
          <cell r="Q502">
            <v>0</v>
          </cell>
        </row>
        <row r="503">
          <cell r="A503">
            <v>1733</v>
          </cell>
          <cell r="B503">
            <v>0</v>
          </cell>
          <cell r="Q503">
            <v>0</v>
          </cell>
        </row>
        <row r="504">
          <cell r="A504">
            <v>1734</v>
          </cell>
          <cell r="B504">
            <v>0</v>
          </cell>
          <cell r="Q504">
            <v>0</v>
          </cell>
        </row>
        <row r="505">
          <cell r="A505">
            <v>1735</v>
          </cell>
          <cell r="B505">
            <v>0</v>
          </cell>
          <cell r="Q505">
            <v>0</v>
          </cell>
        </row>
        <row r="506">
          <cell r="A506">
            <v>1736</v>
          </cell>
          <cell r="B506">
            <v>0</v>
          </cell>
          <cell r="Q506">
            <v>0</v>
          </cell>
        </row>
        <row r="507">
          <cell r="A507">
            <v>1737</v>
          </cell>
          <cell r="B507">
            <v>0</v>
          </cell>
          <cell r="Q507">
            <v>0</v>
          </cell>
        </row>
        <row r="508">
          <cell r="A508">
            <v>1738</v>
          </cell>
          <cell r="B508">
            <v>0</v>
          </cell>
          <cell r="Q508">
            <v>0</v>
          </cell>
        </row>
        <row r="509">
          <cell r="A509">
            <v>1739</v>
          </cell>
          <cell r="B509">
            <v>0</v>
          </cell>
          <cell r="Q509">
            <v>0</v>
          </cell>
        </row>
        <row r="510">
          <cell r="A510">
            <v>1740</v>
          </cell>
          <cell r="B510">
            <v>0</v>
          </cell>
          <cell r="Q510">
            <v>0</v>
          </cell>
        </row>
        <row r="511">
          <cell r="A511">
            <v>1741</v>
          </cell>
          <cell r="B511">
            <v>0</v>
          </cell>
          <cell r="Q511">
            <v>0</v>
          </cell>
        </row>
        <row r="512">
          <cell r="A512">
            <v>1742</v>
          </cell>
          <cell r="B512">
            <v>0</v>
          </cell>
          <cell r="Q512">
            <v>0</v>
          </cell>
        </row>
        <row r="513">
          <cell r="A513">
            <v>1743</v>
          </cell>
          <cell r="B513">
            <v>0</v>
          </cell>
          <cell r="Q513">
            <v>0</v>
          </cell>
        </row>
        <row r="514">
          <cell r="A514">
            <v>1744</v>
          </cell>
          <cell r="B514">
            <v>0</v>
          </cell>
          <cell r="Q514">
            <v>0</v>
          </cell>
        </row>
        <row r="515">
          <cell r="A515">
            <v>1745</v>
          </cell>
          <cell r="B515">
            <v>0</v>
          </cell>
          <cell r="Q515">
            <v>0</v>
          </cell>
        </row>
        <row r="516">
          <cell r="A516">
            <v>1746</v>
          </cell>
          <cell r="B516">
            <v>0</v>
          </cell>
          <cell r="Q516">
            <v>0</v>
          </cell>
        </row>
        <row r="517">
          <cell r="A517">
            <v>1747</v>
          </cell>
          <cell r="B517">
            <v>0</v>
          </cell>
          <cell r="Q517">
            <v>0</v>
          </cell>
        </row>
        <row r="518">
          <cell r="A518">
            <v>1748</v>
          </cell>
          <cell r="B518">
            <v>0</v>
          </cell>
          <cell r="Q518">
            <v>0</v>
          </cell>
        </row>
        <row r="519">
          <cell r="A519">
            <v>1749</v>
          </cell>
          <cell r="B519">
            <v>0</v>
          </cell>
          <cell r="Q519">
            <v>0</v>
          </cell>
        </row>
        <row r="520">
          <cell r="A520">
            <v>1750</v>
          </cell>
          <cell r="B520">
            <v>0</v>
          </cell>
          <cell r="Q520">
            <v>0</v>
          </cell>
        </row>
        <row r="521">
          <cell r="A521">
            <v>1751</v>
          </cell>
          <cell r="B521">
            <v>0</v>
          </cell>
          <cell r="Q521">
            <v>0</v>
          </cell>
        </row>
        <row r="522">
          <cell r="A522">
            <v>1752</v>
          </cell>
          <cell r="B522">
            <v>0</v>
          </cell>
          <cell r="Q522">
            <v>0</v>
          </cell>
        </row>
        <row r="523">
          <cell r="A523">
            <v>1753</v>
          </cell>
          <cell r="B523">
            <v>0</v>
          </cell>
          <cell r="Q523">
            <v>0</v>
          </cell>
        </row>
        <row r="524">
          <cell r="A524">
            <v>1754</v>
          </cell>
          <cell r="B524">
            <v>0</v>
          </cell>
          <cell r="Q524">
            <v>0</v>
          </cell>
        </row>
        <row r="525">
          <cell r="A525">
            <v>1755</v>
          </cell>
          <cell r="B525">
            <v>0</v>
          </cell>
          <cell r="Q525">
            <v>0</v>
          </cell>
        </row>
        <row r="526">
          <cell r="A526">
            <v>1756</v>
          </cell>
          <cell r="B526">
            <v>0</v>
          </cell>
          <cell r="Q526">
            <v>0</v>
          </cell>
        </row>
        <row r="527">
          <cell r="A527">
            <v>1801</v>
          </cell>
          <cell r="B527">
            <v>0</v>
          </cell>
          <cell r="Q527">
            <v>0</v>
          </cell>
        </row>
        <row r="528">
          <cell r="A528">
            <v>1802</v>
          </cell>
          <cell r="B528">
            <v>0</v>
          </cell>
          <cell r="Q528">
            <v>0</v>
          </cell>
        </row>
        <row r="529">
          <cell r="A529">
            <v>1803</v>
          </cell>
          <cell r="B529">
            <v>0</v>
          </cell>
          <cell r="Q529">
            <v>0</v>
          </cell>
        </row>
        <row r="530">
          <cell r="A530">
            <v>1805</v>
          </cell>
          <cell r="B530">
            <v>0</v>
          </cell>
          <cell r="Q530">
            <v>0</v>
          </cell>
        </row>
        <row r="531">
          <cell r="A531">
            <v>1806</v>
          </cell>
          <cell r="B531">
            <v>0</v>
          </cell>
          <cell r="Q531">
            <v>0</v>
          </cell>
        </row>
        <row r="532">
          <cell r="A532">
            <v>1807</v>
          </cell>
          <cell r="B532">
            <v>0</v>
          </cell>
          <cell r="Q532">
            <v>0</v>
          </cell>
        </row>
        <row r="533">
          <cell r="A533">
            <v>1808</v>
          </cell>
          <cell r="B533">
            <v>0</v>
          </cell>
          <cell r="Q533">
            <v>0</v>
          </cell>
        </row>
        <row r="534">
          <cell r="A534">
            <v>1809</v>
          </cell>
          <cell r="B534">
            <v>0</v>
          </cell>
          <cell r="Q534">
            <v>0</v>
          </cell>
        </row>
        <row r="535">
          <cell r="A535">
            <v>1810</v>
          </cell>
          <cell r="B535">
            <v>0</v>
          </cell>
          <cell r="Q535">
            <v>0</v>
          </cell>
        </row>
        <row r="536">
          <cell r="A536">
            <v>1811</v>
          </cell>
          <cell r="B536">
            <v>0</v>
          </cell>
          <cell r="Q536">
            <v>0</v>
          </cell>
        </row>
        <row r="537">
          <cell r="A537">
            <v>1812</v>
          </cell>
          <cell r="B537">
            <v>0</v>
          </cell>
          <cell r="Q537">
            <v>0</v>
          </cell>
        </row>
        <row r="538">
          <cell r="A538">
            <v>1813</v>
          </cell>
          <cell r="B538">
            <v>0</v>
          </cell>
          <cell r="Q538">
            <v>0</v>
          </cell>
        </row>
        <row r="539">
          <cell r="A539">
            <v>1814</v>
          </cell>
          <cell r="B539">
            <v>0</v>
          </cell>
          <cell r="Q539">
            <v>0</v>
          </cell>
        </row>
        <row r="540">
          <cell r="A540">
            <v>1815</v>
          </cell>
          <cell r="B540">
            <v>0</v>
          </cell>
          <cell r="Q540">
            <v>0</v>
          </cell>
        </row>
        <row r="541">
          <cell r="A541">
            <v>1816</v>
          </cell>
          <cell r="B541">
            <v>0</v>
          </cell>
          <cell r="Q541">
            <v>0</v>
          </cell>
        </row>
        <row r="542">
          <cell r="A542">
            <v>1817</v>
          </cell>
          <cell r="B542">
            <v>0</v>
          </cell>
          <cell r="Q542">
            <v>0</v>
          </cell>
        </row>
        <row r="543">
          <cell r="A543">
            <v>1818</v>
          </cell>
          <cell r="B543">
            <v>0</v>
          </cell>
          <cell r="Q543">
            <v>0</v>
          </cell>
        </row>
        <row r="544">
          <cell r="A544">
            <v>1819</v>
          </cell>
          <cell r="B544">
            <v>0</v>
          </cell>
          <cell r="Q544">
            <v>0</v>
          </cell>
        </row>
        <row r="545">
          <cell r="A545">
            <v>1820</v>
          </cell>
          <cell r="B545">
            <v>0</v>
          </cell>
          <cell r="Q545">
            <v>0</v>
          </cell>
        </row>
        <row r="546">
          <cell r="A546">
            <v>1901</v>
          </cell>
          <cell r="B546">
            <v>0</v>
          </cell>
          <cell r="Q546">
            <v>0</v>
          </cell>
        </row>
        <row r="547">
          <cell r="A547">
            <v>1902</v>
          </cell>
          <cell r="B547">
            <v>0</v>
          </cell>
          <cell r="Q547">
            <v>0</v>
          </cell>
        </row>
        <row r="548">
          <cell r="A548">
            <v>1903</v>
          </cell>
          <cell r="B548">
            <v>0</v>
          </cell>
          <cell r="Q548">
            <v>0</v>
          </cell>
        </row>
        <row r="549">
          <cell r="A549">
            <v>1904</v>
          </cell>
          <cell r="B549">
            <v>0</v>
          </cell>
          <cell r="Q549">
            <v>0</v>
          </cell>
        </row>
        <row r="550">
          <cell r="A550">
            <v>1905</v>
          </cell>
          <cell r="B550">
            <v>0</v>
          </cell>
          <cell r="Q550">
            <v>0</v>
          </cell>
        </row>
        <row r="551">
          <cell r="A551">
            <v>1906</v>
          </cell>
          <cell r="B551">
            <v>0</v>
          </cell>
          <cell r="Q551">
            <v>0</v>
          </cell>
        </row>
        <row r="552">
          <cell r="A552">
            <v>1907</v>
          </cell>
          <cell r="B552">
            <v>0</v>
          </cell>
          <cell r="Q552">
            <v>0</v>
          </cell>
        </row>
        <row r="553">
          <cell r="A553">
            <v>1908</v>
          </cell>
          <cell r="B553">
            <v>0</v>
          </cell>
          <cell r="Q553">
            <v>0</v>
          </cell>
        </row>
        <row r="554">
          <cell r="A554">
            <v>1909</v>
          </cell>
          <cell r="B554">
            <v>0</v>
          </cell>
          <cell r="Q554">
            <v>0</v>
          </cell>
        </row>
        <row r="555">
          <cell r="A555">
            <v>1910</v>
          </cell>
          <cell r="B555">
            <v>0</v>
          </cell>
          <cell r="Q555">
            <v>0</v>
          </cell>
        </row>
        <row r="556">
          <cell r="A556">
            <v>1911</v>
          </cell>
          <cell r="B556">
            <v>0</v>
          </cell>
          <cell r="Q556">
            <v>0</v>
          </cell>
        </row>
        <row r="557">
          <cell r="A557">
            <v>1912</v>
          </cell>
          <cell r="B557">
            <v>0</v>
          </cell>
          <cell r="Q557">
            <v>0</v>
          </cell>
        </row>
        <row r="558">
          <cell r="A558">
            <v>1913</v>
          </cell>
          <cell r="B558">
            <v>0</v>
          </cell>
          <cell r="Q558">
            <v>0</v>
          </cell>
        </row>
        <row r="559">
          <cell r="A559">
            <v>1914</v>
          </cell>
          <cell r="B559">
            <v>0</v>
          </cell>
          <cell r="Q559">
            <v>0</v>
          </cell>
        </row>
        <row r="560">
          <cell r="A560">
            <v>1915</v>
          </cell>
          <cell r="B560">
            <v>0</v>
          </cell>
          <cell r="Q560">
            <v>0</v>
          </cell>
        </row>
        <row r="561">
          <cell r="A561">
            <v>2301</v>
          </cell>
          <cell r="B561">
            <v>0</v>
          </cell>
          <cell r="Q561">
            <v>0</v>
          </cell>
        </row>
        <row r="562">
          <cell r="A562">
            <v>2302</v>
          </cell>
          <cell r="B562">
            <v>0</v>
          </cell>
          <cell r="Q562">
            <v>0</v>
          </cell>
        </row>
        <row r="563">
          <cell r="A563">
            <v>2303</v>
          </cell>
          <cell r="B563">
            <v>0</v>
          </cell>
          <cell r="Q563">
            <v>0</v>
          </cell>
        </row>
        <row r="564">
          <cell r="A564">
            <v>2311</v>
          </cell>
          <cell r="B564">
            <v>0</v>
          </cell>
          <cell r="Q564">
            <v>0</v>
          </cell>
        </row>
        <row r="565">
          <cell r="A565">
            <v>2312</v>
          </cell>
          <cell r="B565">
            <v>0</v>
          </cell>
          <cell r="Q565">
            <v>0</v>
          </cell>
        </row>
        <row r="566">
          <cell r="A566">
            <v>2313</v>
          </cell>
          <cell r="B566">
            <v>0</v>
          </cell>
          <cell r="Q566">
            <v>0</v>
          </cell>
        </row>
        <row r="567">
          <cell r="A567">
            <v>2314</v>
          </cell>
          <cell r="B567">
            <v>0</v>
          </cell>
          <cell r="Q567">
            <v>0</v>
          </cell>
        </row>
        <row r="568">
          <cell r="A568">
            <v>2315</v>
          </cell>
          <cell r="B568">
            <v>0</v>
          </cell>
          <cell r="Q568">
            <v>0</v>
          </cell>
        </row>
        <row r="569">
          <cell r="A569">
            <v>2316</v>
          </cell>
          <cell r="B569">
            <v>0</v>
          </cell>
          <cell r="Q569">
            <v>0</v>
          </cell>
        </row>
        <row r="570">
          <cell r="A570">
            <v>2317</v>
          </cell>
          <cell r="B570">
            <v>0</v>
          </cell>
          <cell r="Q570">
            <v>0</v>
          </cell>
        </row>
        <row r="571">
          <cell r="A571">
            <v>2318</v>
          </cell>
          <cell r="B571">
            <v>0</v>
          </cell>
          <cell r="Q571">
            <v>0</v>
          </cell>
        </row>
        <row r="572">
          <cell r="A572">
            <v>2319</v>
          </cell>
          <cell r="B572">
            <v>0</v>
          </cell>
          <cell r="Q572">
            <v>0</v>
          </cell>
        </row>
        <row r="573">
          <cell r="A573">
            <v>2320</v>
          </cell>
          <cell r="B573">
            <v>0</v>
          </cell>
          <cell r="Q573">
            <v>0</v>
          </cell>
        </row>
        <row r="574">
          <cell r="A574">
            <v>2322</v>
          </cell>
          <cell r="B574">
            <v>0</v>
          </cell>
          <cell r="Q574">
            <v>0</v>
          </cell>
        </row>
        <row r="575">
          <cell r="A575">
            <v>2323</v>
          </cell>
          <cell r="B575">
            <v>0</v>
          </cell>
          <cell r="Q575">
            <v>0</v>
          </cell>
        </row>
        <row r="576">
          <cell r="A576">
            <v>2324</v>
          </cell>
          <cell r="B576">
            <v>0</v>
          </cell>
          <cell r="Q576">
            <v>0</v>
          </cell>
        </row>
        <row r="577">
          <cell r="A577">
            <v>2325</v>
          </cell>
          <cell r="B577">
            <v>0</v>
          </cell>
          <cell r="Q577">
            <v>0</v>
          </cell>
        </row>
        <row r="578">
          <cell r="A578">
            <v>2326</v>
          </cell>
          <cell r="B578">
            <v>0</v>
          </cell>
          <cell r="Q578">
            <v>0</v>
          </cell>
        </row>
        <row r="579">
          <cell r="A579">
            <v>2327</v>
          </cell>
          <cell r="B579">
            <v>0</v>
          </cell>
          <cell r="Q579">
            <v>0</v>
          </cell>
        </row>
        <row r="580">
          <cell r="A580">
            <v>2328</v>
          </cell>
          <cell r="B580">
            <v>0</v>
          </cell>
          <cell r="Q580">
            <v>0</v>
          </cell>
        </row>
        <row r="581">
          <cell r="A581">
            <v>2330</v>
          </cell>
          <cell r="B581">
            <v>0</v>
          </cell>
          <cell r="Q581">
            <v>0</v>
          </cell>
        </row>
        <row r="582">
          <cell r="A582">
            <v>2331</v>
          </cell>
          <cell r="B582">
            <v>0</v>
          </cell>
          <cell r="Q582">
            <v>0</v>
          </cell>
        </row>
        <row r="583">
          <cell r="A583">
            <v>2333</v>
          </cell>
          <cell r="B583">
            <v>0</v>
          </cell>
          <cell r="Q583">
            <v>0</v>
          </cell>
        </row>
        <row r="584">
          <cell r="A584">
            <v>2334</v>
          </cell>
          <cell r="B584">
            <v>0</v>
          </cell>
          <cell r="Q584">
            <v>0</v>
          </cell>
        </row>
        <row r="585">
          <cell r="A585">
            <v>2336</v>
          </cell>
          <cell r="B585">
            <v>0</v>
          </cell>
          <cell r="Q585">
            <v>0</v>
          </cell>
        </row>
        <row r="586">
          <cell r="A586">
            <v>3301</v>
          </cell>
          <cell r="B586">
            <v>0</v>
          </cell>
          <cell r="Q586">
            <v>0</v>
          </cell>
        </row>
        <row r="587">
          <cell r="A587">
            <v>3401</v>
          </cell>
          <cell r="B587">
            <v>0</v>
          </cell>
          <cell r="Q587">
            <v>0</v>
          </cell>
        </row>
        <row r="588">
          <cell r="A588">
            <v>3701</v>
          </cell>
          <cell r="B588">
            <v>0</v>
          </cell>
          <cell r="Q588">
            <v>0</v>
          </cell>
        </row>
        <row r="589">
          <cell r="A589">
            <v>4601</v>
          </cell>
          <cell r="B589">
            <v>0</v>
          </cell>
          <cell r="Q589">
            <v>0</v>
          </cell>
        </row>
        <row r="590">
          <cell r="A590" t="str">
            <v>99 - 01</v>
          </cell>
          <cell r="B590">
            <v>0</v>
          </cell>
          <cell r="Q590">
            <v>0</v>
          </cell>
        </row>
        <row r="591">
          <cell r="A591" t="str">
            <v>99 - 02</v>
          </cell>
          <cell r="B591">
            <v>468065.21</v>
          </cell>
          <cell r="D591">
            <v>50.01</v>
          </cell>
          <cell r="E591">
            <v>244325169.42999998</v>
          </cell>
          <cell r="H591">
            <v>68.599999999999994</v>
          </cell>
          <cell r="I591">
            <v>28032.98</v>
          </cell>
          <cell r="J591">
            <v>2834918.12</v>
          </cell>
          <cell r="K591">
            <v>8682551.8300000001</v>
          </cell>
          <cell r="M591">
            <v>1.7300000000000013</v>
          </cell>
          <cell r="Q591">
            <v>256338857.90999997</v>
          </cell>
        </row>
        <row r="592">
          <cell r="A592" t="str">
            <v>99 - 03</v>
          </cell>
          <cell r="B592">
            <v>100.02</v>
          </cell>
          <cell r="E592">
            <v>16785351.620000001</v>
          </cell>
          <cell r="H592">
            <v>1342641.2199999997</v>
          </cell>
          <cell r="K592">
            <v>38073254.460000001</v>
          </cell>
          <cell r="Q592">
            <v>56201347.32</v>
          </cell>
        </row>
        <row r="593">
          <cell r="A593" t="str">
            <v>99 - 04</v>
          </cell>
          <cell r="B593">
            <v>0</v>
          </cell>
          <cell r="Q593">
            <v>0</v>
          </cell>
        </row>
        <row r="594">
          <cell r="A594" t="str">
            <v>99 - 07</v>
          </cell>
          <cell r="B594">
            <v>0</v>
          </cell>
          <cell r="Q594">
            <v>0</v>
          </cell>
        </row>
        <row r="595">
          <cell r="A595" t="str">
            <v>AFP</v>
          </cell>
          <cell r="B595">
            <v>0</v>
          </cell>
          <cell r="Q595">
            <v>0</v>
          </cell>
        </row>
        <row r="596">
          <cell r="A596" t="str">
            <v>CONTA</v>
          </cell>
          <cell r="B596">
            <v>0</v>
          </cell>
          <cell r="Q596">
            <v>0</v>
          </cell>
        </row>
        <row r="597">
          <cell r="A597" t="str">
            <v>N/I</v>
          </cell>
          <cell r="B597">
            <v>0</v>
          </cell>
          <cell r="C597">
            <v>0</v>
          </cell>
          <cell r="D597">
            <v>0</v>
          </cell>
          <cell r="E597">
            <v>0</v>
          </cell>
          <cell r="F597">
            <v>0</v>
          </cell>
          <cell r="G597">
            <v>0</v>
          </cell>
          <cell r="H597">
            <v>0</v>
          </cell>
          <cell r="K597">
            <v>0</v>
          </cell>
          <cell r="L597">
            <v>0</v>
          </cell>
          <cell r="M597">
            <v>0</v>
          </cell>
          <cell r="N597">
            <v>0</v>
          </cell>
          <cell r="Q597">
            <v>0</v>
          </cell>
        </row>
        <row r="598">
          <cell r="A598" t="str">
            <v>(en blanco)</v>
          </cell>
        </row>
        <row r="599">
          <cell r="A599" t="str">
            <v>Total general</v>
          </cell>
          <cell r="B599">
            <v>504380.27</v>
          </cell>
          <cell r="C599">
            <v>0</v>
          </cell>
          <cell r="D599">
            <v>2340.3800000000006</v>
          </cell>
          <cell r="E599">
            <v>1330952725.22</v>
          </cell>
          <cell r="F599">
            <v>5951.1900000000169</v>
          </cell>
          <cell r="G599">
            <v>0</v>
          </cell>
          <cell r="H599">
            <v>3213868.3899999997</v>
          </cell>
          <cell r="I599">
            <v>28032.98</v>
          </cell>
          <cell r="J599">
            <v>16991409.77</v>
          </cell>
          <cell r="K599">
            <v>46755806.289999999</v>
          </cell>
          <cell r="L599">
            <v>0</v>
          </cell>
          <cell r="M599">
            <v>1.7300000000000013</v>
          </cell>
          <cell r="N599">
            <v>0</v>
          </cell>
          <cell r="Q599">
            <v>1398454516.22</v>
          </cell>
        </row>
        <row r="601">
          <cell r="A601" t="str">
            <v>USD</v>
          </cell>
          <cell r="B601">
            <v>73524.820699708449</v>
          </cell>
          <cell r="C601">
            <v>0</v>
          </cell>
          <cell r="D601">
            <v>341.16326530612253</v>
          </cell>
          <cell r="E601">
            <v>194016432.2478134</v>
          </cell>
          <cell r="F601">
            <v>867.52040816326769</v>
          </cell>
          <cell r="G601">
            <v>0</v>
          </cell>
          <cell r="H601">
            <v>468493.93440233229</v>
          </cell>
          <cell r="I601">
            <v>4086.4402332361515</v>
          </cell>
          <cell r="J601">
            <v>2476881.8906705538</v>
          </cell>
          <cell r="K601">
            <v>6815715.2026239065</v>
          </cell>
          <cell r="M601">
            <v>1.7300000000000013</v>
          </cell>
          <cell r="P601">
            <v>203856344.9501166</v>
          </cell>
        </row>
        <row r="602">
          <cell r="A602" t="str">
            <v>FOTO</v>
          </cell>
          <cell r="B602">
            <v>77524.820000000007</v>
          </cell>
          <cell r="D602">
            <v>377.61</v>
          </cell>
          <cell r="E602">
            <v>197237288.62</v>
          </cell>
          <cell r="F602">
            <v>889.38</v>
          </cell>
          <cell r="H602">
            <v>468493.93</v>
          </cell>
          <cell r="I602">
            <v>4086.44</v>
          </cell>
          <cell r="J602">
            <v>2476881.89</v>
          </cell>
          <cell r="K602">
            <v>13806305.34</v>
          </cell>
          <cell r="M602">
            <v>1.7400000000000002</v>
          </cell>
          <cell r="O602">
            <v>0</v>
          </cell>
          <cell r="P602">
            <v>214071849.77000001</v>
          </cell>
          <cell r="Q602" t="str">
            <v>FOTO AL 9-05-2018</v>
          </cell>
        </row>
        <row r="603">
          <cell r="A603" t="str">
            <v xml:space="preserve">HECHOS POSTERIORES </v>
          </cell>
          <cell r="B603">
            <v>3999.999300291558</v>
          </cell>
          <cell r="D603">
            <v>36.446734693877488</v>
          </cell>
          <cell r="E603">
            <v>3220856.3721866012</v>
          </cell>
          <cell r="F603">
            <v>21.859591836732307</v>
          </cell>
          <cell r="G603">
            <v>0</v>
          </cell>
          <cell r="H603">
            <v>-4.4023322989232838E-3</v>
          </cell>
          <cell r="I603">
            <v>-2.3323615141634946E-4</v>
          </cell>
          <cell r="J603">
            <v>-6.7055365070700645E-4</v>
          </cell>
          <cell r="K603">
            <v>6990590.1373760933</v>
          </cell>
          <cell r="M603">
            <v>9.9999999999988987E-3</v>
          </cell>
        </row>
        <row r="604">
          <cell r="B604">
            <v>73524.820699708449</v>
          </cell>
          <cell r="D604">
            <v>341.16326530612253</v>
          </cell>
          <cell r="E604">
            <v>194016432.2478134</v>
          </cell>
          <cell r="F604">
            <v>867.52040816326769</v>
          </cell>
          <cell r="G604">
            <v>0</v>
          </cell>
          <cell r="H604">
            <v>468493.93440233229</v>
          </cell>
          <cell r="I604">
            <v>4086.4402332361515</v>
          </cell>
          <cell r="J604">
            <v>2476881.8906705538</v>
          </cell>
          <cell r="K604">
            <v>6815715.2026239065</v>
          </cell>
          <cell r="M604">
            <v>1.7300000000000013</v>
          </cell>
          <cell r="O604">
            <v>0</v>
          </cell>
          <cell r="P604">
            <v>70078363.140000015</v>
          </cell>
          <cell r="Q604" t="str">
            <v>OPERACIONES POSTERIORES</v>
          </cell>
        </row>
        <row r="606">
          <cell r="A606" t="str">
            <v>DIFERENCIA</v>
          </cell>
          <cell r="B606">
            <v>0</v>
          </cell>
          <cell r="D606">
            <v>0</v>
          </cell>
          <cell r="E606">
            <v>0</v>
          </cell>
          <cell r="F606">
            <v>0</v>
          </cell>
          <cell r="G606">
            <v>0</v>
          </cell>
          <cell r="H606">
            <v>0</v>
          </cell>
          <cell r="I606">
            <v>0</v>
          </cell>
          <cell r="J606">
            <v>0</v>
          </cell>
          <cell r="K606">
            <v>0</v>
          </cell>
          <cell r="M606">
            <v>0</v>
          </cell>
          <cell r="O606">
            <v>0</v>
          </cell>
          <cell r="P606">
            <v>0</v>
          </cell>
        </row>
        <row r="607">
          <cell r="A607" t="str">
            <v xml:space="preserve">DIFERENCIA REAL </v>
          </cell>
          <cell r="B607">
            <v>-3999.999300291558</v>
          </cell>
          <cell r="D607">
            <v>-36.446734693877488</v>
          </cell>
          <cell r="E607">
            <v>-3220856.3721866012</v>
          </cell>
          <cell r="F607">
            <v>-21.859591836732307</v>
          </cell>
          <cell r="G607">
            <v>0</v>
          </cell>
          <cell r="H607">
            <v>4.4023322989232838E-3</v>
          </cell>
          <cell r="I607">
            <v>2.3323615141634946E-4</v>
          </cell>
          <cell r="J607">
            <v>6.7055365070700645E-4</v>
          </cell>
          <cell r="K607">
            <v>-6990590.1373760933</v>
          </cell>
          <cell r="M607">
            <v>-9.9999999999988987E-3</v>
          </cell>
          <cell r="P607">
            <v>70078363.392186627</v>
          </cell>
          <cell r="Q607" t="str">
            <v>DEBE SER IGUAL ENTRE LOS DOS RECUADROS</v>
          </cell>
        </row>
        <row r="610">
          <cell r="P610">
            <v>-10215504.819883406</v>
          </cell>
        </row>
      </sheetData>
      <sheetData sheetId="5"/>
      <sheetData sheetId="6"/>
      <sheetData sheetId="7">
        <row r="1">
          <cell r="A1" t="str">
            <v>RESUMEN DE TRL…. Bolivianos</v>
          </cell>
          <cell r="F1" t="str">
            <v>RESUMEN DE TRL…. Dolares</v>
          </cell>
        </row>
        <row r="3">
          <cell r="B3" t="str">
            <v>Valores</v>
          </cell>
          <cell r="G3" t="str">
            <v>Valores</v>
          </cell>
        </row>
        <row r="4">
          <cell r="A4" t="str">
            <v>Etiquetas de fila</v>
          </cell>
          <cell r="B4" t="str">
            <v>Suma de DEBITO</v>
          </cell>
          <cell r="C4" t="str">
            <v>Suma de CREDITO</v>
          </cell>
          <cell r="F4" t="str">
            <v>Etiquetas de fila</v>
          </cell>
          <cell r="G4" t="str">
            <v>Suma de DÉBITO_BS</v>
          </cell>
          <cell r="H4" t="str">
            <v>Suma de CRÉDITO_BS</v>
          </cell>
        </row>
        <row r="5">
          <cell r="A5">
            <v>0</v>
          </cell>
          <cell r="B5">
            <v>0</v>
          </cell>
          <cell r="C5">
            <v>0</v>
          </cell>
          <cell r="F5">
            <v>0</v>
          </cell>
          <cell r="G5">
            <v>0</v>
          </cell>
          <cell r="H5">
            <v>0</v>
          </cell>
        </row>
        <row r="6">
          <cell r="A6">
            <v>6</v>
          </cell>
          <cell r="B6">
            <v>0</v>
          </cell>
          <cell r="C6">
            <v>0</v>
          </cell>
          <cell r="F6">
            <v>6</v>
          </cell>
          <cell r="G6">
            <v>0</v>
          </cell>
          <cell r="H6">
            <v>0</v>
          </cell>
        </row>
        <row r="7">
          <cell r="A7">
            <v>10</v>
          </cell>
          <cell r="B7">
            <v>0</v>
          </cell>
          <cell r="C7">
            <v>0</v>
          </cell>
          <cell r="F7">
            <v>10</v>
          </cell>
          <cell r="G7">
            <v>0</v>
          </cell>
          <cell r="H7">
            <v>0</v>
          </cell>
        </row>
        <row r="8">
          <cell r="A8">
            <v>15</v>
          </cell>
          <cell r="B8">
            <v>0</v>
          </cell>
          <cell r="C8">
            <v>0</v>
          </cell>
          <cell r="F8">
            <v>15</v>
          </cell>
          <cell r="G8">
            <v>0</v>
          </cell>
          <cell r="H8">
            <v>0</v>
          </cell>
        </row>
        <row r="9">
          <cell r="A9">
            <v>16</v>
          </cell>
          <cell r="B9">
            <v>0</v>
          </cell>
          <cell r="C9">
            <v>59606</v>
          </cell>
          <cell r="F9">
            <v>16</v>
          </cell>
          <cell r="G9">
            <v>0</v>
          </cell>
          <cell r="H9">
            <v>0</v>
          </cell>
        </row>
        <row r="10">
          <cell r="A10">
            <v>20</v>
          </cell>
          <cell r="B10">
            <v>0</v>
          </cell>
          <cell r="C10">
            <v>90000</v>
          </cell>
          <cell r="F10">
            <v>20</v>
          </cell>
          <cell r="G10">
            <v>0</v>
          </cell>
          <cell r="H10">
            <v>0</v>
          </cell>
        </row>
        <row r="11">
          <cell r="A11">
            <v>25</v>
          </cell>
          <cell r="B11">
            <v>0</v>
          </cell>
          <cell r="C11">
            <v>0</v>
          </cell>
          <cell r="F11">
            <v>25</v>
          </cell>
          <cell r="G11">
            <v>0</v>
          </cell>
          <cell r="H11">
            <v>0</v>
          </cell>
        </row>
        <row r="12">
          <cell r="A12">
            <v>30</v>
          </cell>
          <cell r="B12">
            <v>0</v>
          </cell>
          <cell r="C12">
            <v>0</v>
          </cell>
          <cell r="F12">
            <v>30</v>
          </cell>
          <cell r="G12">
            <v>0</v>
          </cell>
          <cell r="H12">
            <v>0</v>
          </cell>
        </row>
        <row r="13">
          <cell r="A13">
            <v>35</v>
          </cell>
          <cell r="B13">
            <v>0</v>
          </cell>
          <cell r="C13">
            <v>0</v>
          </cell>
          <cell r="F13">
            <v>35</v>
          </cell>
          <cell r="G13">
            <v>0</v>
          </cell>
          <cell r="H13">
            <v>0</v>
          </cell>
        </row>
        <row r="14">
          <cell r="A14">
            <v>41</v>
          </cell>
          <cell r="B14">
            <v>0</v>
          </cell>
          <cell r="C14">
            <v>463572.2</v>
          </cell>
          <cell r="F14">
            <v>41</v>
          </cell>
          <cell r="G14">
            <v>0</v>
          </cell>
          <cell r="H14">
            <v>0</v>
          </cell>
        </row>
        <row r="15">
          <cell r="A15">
            <v>46</v>
          </cell>
          <cell r="B15">
            <v>23606</v>
          </cell>
          <cell r="C15">
            <v>100000</v>
          </cell>
          <cell r="F15">
            <v>46</v>
          </cell>
          <cell r="G15">
            <v>0</v>
          </cell>
          <cell r="H15">
            <v>0</v>
          </cell>
        </row>
        <row r="16">
          <cell r="A16">
            <v>47</v>
          </cell>
          <cell r="B16">
            <v>100118.06</v>
          </cell>
          <cell r="C16">
            <v>387795047</v>
          </cell>
          <cell r="F16">
            <v>47</v>
          </cell>
          <cell r="G16">
            <v>0</v>
          </cell>
          <cell r="H16">
            <v>0</v>
          </cell>
        </row>
        <row r="17">
          <cell r="A17">
            <v>48</v>
          </cell>
          <cell r="B17">
            <v>0</v>
          </cell>
          <cell r="C17">
            <v>0</v>
          </cell>
          <cell r="F17">
            <v>48</v>
          </cell>
          <cell r="G17">
            <v>0</v>
          </cell>
          <cell r="H17">
            <v>0</v>
          </cell>
        </row>
        <row r="18">
          <cell r="A18">
            <v>52</v>
          </cell>
          <cell r="B18">
            <v>25179.84</v>
          </cell>
          <cell r="C18">
            <v>0</v>
          </cell>
          <cell r="F18">
            <v>52</v>
          </cell>
          <cell r="G18">
            <v>0</v>
          </cell>
          <cell r="H18">
            <v>0</v>
          </cell>
        </row>
        <row r="19">
          <cell r="A19">
            <v>66</v>
          </cell>
          <cell r="B19">
            <v>4530035.6999999993</v>
          </cell>
          <cell r="C19">
            <v>489911373.63999999</v>
          </cell>
          <cell r="F19">
            <v>66</v>
          </cell>
          <cell r="G19">
            <v>0</v>
          </cell>
          <cell r="H19">
            <v>0</v>
          </cell>
        </row>
        <row r="20">
          <cell r="A20">
            <v>70</v>
          </cell>
          <cell r="B20">
            <v>5946503.25</v>
          </cell>
          <cell r="C20">
            <v>0</v>
          </cell>
          <cell r="F20">
            <v>70</v>
          </cell>
          <cell r="G20">
            <v>0</v>
          </cell>
          <cell r="H20">
            <v>0</v>
          </cell>
        </row>
        <row r="21">
          <cell r="A21">
            <v>76</v>
          </cell>
          <cell r="B21">
            <v>35569.93</v>
          </cell>
          <cell r="C21">
            <v>35569.93</v>
          </cell>
          <cell r="F21">
            <v>76</v>
          </cell>
          <cell r="G21">
            <v>0</v>
          </cell>
          <cell r="H21">
            <v>0</v>
          </cell>
        </row>
        <row r="22">
          <cell r="A22">
            <v>78</v>
          </cell>
          <cell r="B22">
            <v>1701452.59</v>
          </cell>
          <cell r="C22">
            <v>0</v>
          </cell>
          <cell r="F22">
            <v>78</v>
          </cell>
          <cell r="G22">
            <v>0</v>
          </cell>
          <cell r="H22">
            <v>0</v>
          </cell>
        </row>
        <row r="23">
          <cell r="A23">
            <v>81</v>
          </cell>
          <cell r="B23">
            <v>393503469.66000003</v>
          </cell>
          <cell r="C23">
            <v>6199694.46</v>
          </cell>
          <cell r="F23">
            <v>81</v>
          </cell>
          <cell r="G23">
            <v>0</v>
          </cell>
          <cell r="H23">
            <v>0</v>
          </cell>
        </row>
        <row r="24">
          <cell r="A24">
            <v>85</v>
          </cell>
          <cell r="B24">
            <v>142097.73000000001</v>
          </cell>
          <cell r="C24">
            <v>1694847.99</v>
          </cell>
          <cell r="F24">
            <v>85</v>
          </cell>
          <cell r="G24">
            <v>0</v>
          </cell>
          <cell r="H24">
            <v>0</v>
          </cell>
        </row>
        <row r="25">
          <cell r="A25">
            <v>86</v>
          </cell>
          <cell r="B25">
            <v>0</v>
          </cell>
          <cell r="C25">
            <v>6900</v>
          </cell>
          <cell r="F25">
            <v>86</v>
          </cell>
          <cell r="G25">
            <v>0</v>
          </cell>
          <cell r="H25">
            <v>0</v>
          </cell>
        </row>
        <row r="26">
          <cell r="A26">
            <v>87</v>
          </cell>
          <cell r="B26">
            <v>6900</v>
          </cell>
          <cell r="C26">
            <v>0</v>
          </cell>
          <cell r="F26">
            <v>87</v>
          </cell>
          <cell r="G26">
            <v>0</v>
          </cell>
          <cell r="H26">
            <v>0</v>
          </cell>
        </row>
        <row r="27">
          <cell r="A27">
            <v>95</v>
          </cell>
          <cell r="B27">
            <v>0</v>
          </cell>
          <cell r="C27">
            <v>0</v>
          </cell>
          <cell r="F27">
            <v>95</v>
          </cell>
          <cell r="G27">
            <v>0</v>
          </cell>
          <cell r="H27">
            <v>0</v>
          </cell>
        </row>
        <row r="28">
          <cell r="A28">
            <v>108</v>
          </cell>
          <cell r="B28">
            <v>0</v>
          </cell>
          <cell r="C28">
            <v>0</v>
          </cell>
          <cell r="F28">
            <v>108</v>
          </cell>
          <cell r="G28">
            <v>0</v>
          </cell>
          <cell r="H28">
            <v>0</v>
          </cell>
        </row>
        <row r="29">
          <cell r="A29">
            <v>109</v>
          </cell>
          <cell r="B29">
            <v>0</v>
          </cell>
          <cell r="C29">
            <v>0</v>
          </cell>
          <cell r="F29">
            <v>109</v>
          </cell>
          <cell r="G29">
            <v>0</v>
          </cell>
          <cell r="H29">
            <v>0</v>
          </cell>
        </row>
        <row r="30">
          <cell r="A30">
            <v>111</v>
          </cell>
          <cell r="B30">
            <v>0</v>
          </cell>
          <cell r="C30">
            <v>0</v>
          </cell>
          <cell r="F30">
            <v>111</v>
          </cell>
          <cell r="G30">
            <v>0</v>
          </cell>
          <cell r="H30">
            <v>0</v>
          </cell>
        </row>
        <row r="31">
          <cell r="A31">
            <v>112</v>
          </cell>
          <cell r="B31">
            <v>0</v>
          </cell>
          <cell r="C31">
            <v>0</v>
          </cell>
          <cell r="F31">
            <v>112</v>
          </cell>
          <cell r="G31">
            <v>0</v>
          </cell>
          <cell r="H31">
            <v>0</v>
          </cell>
        </row>
        <row r="32">
          <cell r="A32">
            <v>117</v>
          </cell>
          <cell r="B32">
            <v>0</v>
          </cell>
          <cell r="C32">
            <v>0</v>
          </cell>
          <cell r="F32">
            <v>117</v>
          </cell>
          <cell r="G32">
            <v>0</v>
          </cell>
          <cell r="H32">
            <v>0</v>
          </cell>
        </row>
        <row r="33">
          <cell r="A33">
            <v>119</v>
          </cell>
          <cell r="B33">
            <v>0</v>
          </cell>
          <cell r="C33">
            <v>0</v>
          </cell>
          <cell r="F33">
            <v>119</v>
          </cell>
          <cell r="G33">
            <v>0</v>
          </cell>
          <cell r="H33">
            <v>0</v>
          </cell>
        </row>
        <row r="34">
          <cell r="A34">
            <v>121</v>
          </cell>
          <cell r="B34">
            <v>0</v>
          </cell>
          <cell r="C34">
            <v>0</v>
          </cell>
          <cell r="F34">
            <v>121</v>
          </cell>
          <cell r="G34">
            <v>0</v>
          </cell>
          <cell r="H34">
            <v>0</v>
          </cell>
        </row>
        <row r="35">
          <cell r="A35">
            <v>124</v>
          </cell>
          <cell r="B35">
            <v>0</v>
          </cell>
          <cell r="C35">
            <v>0</v>
          </cell>
          <cell r="F35">
            <v>124</v>
          </cell>
          <cell r="G35">
            <v>0</v>
          </cell>
          <cell r="H35">
            <v>0</v>
          </cell>
        </row>
        <row r="36">
          <cell r="A36">
            <v>129</v>
          </cell>
          <cell r="B36">
            <v>0</v>
          </cell>
          <cell r="C36">
            <v>0</v>
          </cell>
          <cell r="F36">
            <v>129</v>
          </cell>
          <cell r="G36">
            <v>0</v>
          </cell>
          <cell r="H36">
            <v>0</v>
          </cell>
        </row>
        <row r="37">
          <cell r="A37">
            <v>130</v>
          </cell>
          <cell r="B37">
            <v>0</v>
          </cell>
          <cell r="C37">
            <v>0</v>
          </cell>
          <cell r="F37">
            <v>130</v>
          </cell>
          <cell r="G37">
            <v>0</v>
          </cell>
          <cell r="H37">
            <v>0</v>
          </cell>
        </row>
        <row r="38">
          <cell r="A38">
            <v>132</v>
          </cell>
          <cell r="B38">
            <v>99238704.189999998</v>
          </cell>
          <cell r="C38">
            <v>0</v>
          </cell>
          <cell r="F38">
            <v>132</v>
          </cell>
          <cell r="G38">
            <v>0</v>
          </cell>
          <cell r="H38">
            <v>0</v>
          </cell>
        </row>
        <row r="39">
          <cell r="A39">
            <v>133</v>
          </cell>
          <cell r="B39">
            <v>0</v>
          </cell>
          <cell r="C39">
            <v>0</v>
          </cell>
          <cell r="F39">
            <v>133</v>
          </cell>
          <cell r="G39">
            <v>0</v>
          </cell>
          <cell r="H39">
            <v>0</v>
          </cell>
        </row>
        <row r="40">
          <cell r="A40">
            <v>134</v>
          </cell>
          <cell r="B40">
            <v>0</v>
          </cell>
          <cell r="C40">
            <v>0</v>
          </cell>
          <cell r="F40">
            <v>134</v>
          </cell>
          <cell r="G40">
            <v>0</v>
          </cell>
          <cell r="H40">
            <v>0</v>
          </cell>
        </row>
        <row r="41">
          <cell r="A41">
            <v>137</v>
          </cell>
          <cell r="B41">
            <v>0</v>
          </cell>
          <cell r="C41">
            <v>0</v>
          </cell>
          <cell r="F41">
            <v>137</v>
          </cell>
          <cell r="G41">
            <v>0</v>
          </cell>
          <cell r="H41">
            <v>0</v>
          </cell>
        </row>
        <row r="42">
          <cell r="A42">
            <v>138</v>
          </cell>
          <cell r="B42">
            <v>0</v>
          </cell>
          <cell r="C42">
            <v>0</v>
          </cell>
          <cell r="F42">
            <v>138</v>
          </cell>
          <cell r="G42">
            <v>0</v>
          </cell>
          <cell r="H42">
            <v>0</v>
          </cell>
        </row>
        <row r="43">
          <cell r="A43">
            <v>139</v>
          </cell>
          <cell r="B43">
            <v>0</v>
          </cell>
          <cell r="C43">
            <v>0</v>
          </cell>
          <cell r="F43">
            <v>139</v>
          </cell>
          <cell r="G43">
            <v>0</v>
          </cell>
          <cell r="H43">
            <v>0</v>
          </cell>
        </row>
        <row r="44">
          <cell r="A44">
            <v>140</v>
          </cell>
          <cell r="B44">
            <v>0</v>
          </cell>
          <cell r="C44">
            <v>0</v>
          </cell>
          <cell r="F44">
            <v>140</v>
          </cell>
          <cell r="G44">
            <v>0</v>
          </cell>
          <cell r="H44">
            <v>0</v>
          </cell>
        </row>
        <row r="45">
          <cell r="A45">
            <v>141</v>
          </cell>
          <cell r="B45">
            <v>0</v>
          </cell>
          <cell r="C45">
            <v>0</v>
          </cell>
          <cell r="F45">
            <v>141</v>
          </cell>
          <cell r="G45">
            <v>0</v>
          </cell>
          <cell r="H45">
            <v>0</v>
          </cell>
        </row>
        <row r="46">
          <cell r="A46">
            <v>142</v>
          </cell>
          <cell r="B46">
            <v>0</v>
          </cell>
          <cell r="C46">
            <v>0</v>
          </cell>
          <cell r="F46">
            <v>142</v>
          </cell>
          <cell r="G46">
            <v>0</v>
          </cell>
          <cell r="H46">
            <v>0</v>
          </cell>
        </row>
        <row r="47">
          <cell r="A47">
            <v>143</v>
          </cell>
          <cell r="B47">
            <v>0</v>
          </cell>
          <cell r="C47">
            <v>0</v>
          </cell>
          <cell r="F47">
            <v>143</v>
          </cell>
          <cell r="G47">
            <v>0</v>
          </cell>
          <cell r="H47">
            <v>0</v>
          </cell>
        </row>
        <row r="48">
          <cell r="A48">
            <v>144</v>
          </cell>
          <cell r="B48">
            <v>0</v>
          </cell>
          <cell r="C48">
            <v>0</v>
          </cell>
          <cell r="F48">
            <v>144</v>
          </cell>
          <cell r="G48">
            <v>0</v>
          </cell>
          <cell r="H48">
            <v>0</v>
          </cell>
        </row>
        <row r="49">
          <cell r="A49">
            <v>145</v>
          </cell>
          <cell r="B49">
            <v>0</v>
          </cell>
          <cell r="C49">
            <v>0</v>
          </cell>
          <cell r="F49">
            <v>145</v>
          </cell>
          <cell r="G49">
            <v>0</v>
          </cell>
          <cell r="H49">
            <v>0</v>
          </cell>
        </row>
        <row r="50">
          <cell r="A50">
            <v>146</v>
          </cell>
          <cell r="B50">
            <v>0</v>
          </cell>
          <cell r="C50">
            <v>0</v>
          </cell>
          <cell r="F50">
            <v>146</v>
          </cell>
          <cell r="G50">
            <v>0</v>
          </cell>
          <cell r="H50">
            <v>0</v>
          </cell>
        </row>
        <row r="51">
          <cell r="A51">
            <v>147</v>
          </cell>
          <cell r="B51">
            <v>0</v>
          </cell>
          <cell r="C51">
            <v>0</v>
          </cell>
          <cell r="F51">
            <v>147</v>
          </cell>
          <cell r="G51">
            <v>0</v>
          </cell>
          <cell r="H51">
            <v>0</v>
          </cell>
        </row>
        <row r="52">
          <cell r="A52">
            <v>148</v>
          </cell>
          <cell r="B52">
            <v>0</v>
          </cell>
          <cell r="C52">
            <v>0</v>
          </cell>
          <cell r="F52">
            <v>148</v>
          </cell>
          <cell r="G52">
            <v>0</v>
          </cell>
          <cell r="H52">
            <v>0</v>
          </cell>
        </row>
        <row r="53">
          <cell r="A53">
            <v>149</v>
          </cell>
          <cell r="B53">
            <v>0</v>
          </cell>
          <cell r="C53">
            <v>0</v>
          </cell>
          <cell r="F53">
            <v>149</v>
          </cell>
          <cell r="G53">
            <v>0</v>
          </cell>
          <cell r="H53">
            <v>0</v>
          </cell>
        </row>
        <row r="54">
          <cell r="A54">
            <v>150</v>
          </cell>
          <cell r="B54">
            <v>0</v>
          </cell>
          <cell r="C54">
            <v>0</v>
          </cell>
          <cell r="F54">
            <v>150</v>
          </cell>
          <cell r="G54">
            <v>0</v>
          </cell>
          <cell r="H54">
            <v>0</v>
          </cell>
        </row>
        <row r="55">
          <cell r="A55">
            <v>152</v>
          </cell>
          <cell r="B55">
            <v>0</v>
          </cell>
          <cell r="C55">
            <v>0</v>
          </cell>
          <cell r="F55">
            <v>152</v>
          </cell>
          <cell r="G55">
            <v>0</v>
          </cell>
          <cell r="H55">
            <v>0</v>
          </cell>
        </row>
        <row r="56">
          <cell r="A56">
            <v>153</v>
          </cell>
          <cell r="B56">
            <v>0</v>
          </cell>
          <cell r="C56">
            <v>0</v>
          </cell>
          <cell r="F56">
            <v>153</v>
          </cell>
          <cell r="G56">
            <v>0</v>
          </cell>
          <cell r="H56">
            <v>0</v>
          </cell>
        </row>
        <row r="57">
          <cell r="A57">
            <v>154</v>
          </cell>
          <cell r="B57">
            <v>0</v>
          </cell>
          <cell r="C57">
            <v>0</v>
          </cell>
          <cell r="F57">
            <v>154</v>
          </cell>
          <cell r="G57">
            <v>0</v>
          </cell>
          <cell r="H57">
            <v>0</v>
          </cell>
        </row>
        <row r="58">
          <cell r="A58">
            <v>155</v>
          </cell>
          <cell r="B58">
            <v>0</v>
          </cell>
          <cell r="C58">
            <v>990000</v>
          </cell>
          <cell r="F58">
            <v>155</v>
          </cell>
          <cell r="G58">
            <v>0</v>
          </cell>
          <cell r="H58">
            <v>0</v>
          </cell>
        </row>
        <row r="59">
          <cell r="A59">
            <v>156</v>
          </cell>
          <cell r="B59">
            <v>0</v>
          </cell>
          <cell r="C59">
            <v>0</v>
          </cell>
          <cell r="F59">
            <v>156</v>
          </cell>
          <cell r="G59">
            <v>0</v>
          </cell>
          <cell r="H59">
            <v>0</v>
          </cell>
        </row>
        <row r="60">
          <cell r="A60">
            <v>157</v>
          </cell>
          <cell r="B60">
            <v>0</v>
          </cell>
          <cell r="C60">
            <v>0</v>
          </cell>
          <cell r="F60">
            <v>157</v>
          </cell>
          <cell r="G60">
            <v>0</v>
          </cell>
          <cell r="H60">
            <v>0</v>
          </cell>
        </row>
        <row r="61">
          <cell r="A61">
            <v>159</v>
          </cell>
          <cell r="B61">
            <v>0</v>
          </cell>
          <cell r="C61">
            <v>0</v>
          </cell>
          <cell r="F61">
            <v>159</v>
          </cell>
          <cell r="G61">
            <v>0</v>
          </cell>
          <cell r="H61">
            <v>0</v>
          </cell>
        </row>
        <row r="62">
          <cell r="A62">
            <v>163</v>
          </cell>
          <cell r="B62">
            <v>0</v>
          </cell>
          <cell r="C62">
            <v>0</v>
          </cell>
          <cell r="F62">
            <v>163</v>
          </cell>
          <cell r="G62">
            <v>0</v>
          </cell>
          <cell r="H62">
            <v>0</v>
          </cell>
        </row>
        <row r="63">
          <cell r="A63">
            <v>169</v>
          </cell>
          <cell r="B63">
            <v>0</v>
          </cell>
          <cell r="C63">
            <v>0</v>
          </cell>
          <cell r="F63">
            <v>169</v>
          </cell>
          <cell r="G63">
            <v>0</v>
          </cell>
          <cell r="H63">
            <v>0</v>
          </cell>
        </row>
        <row r="64">
          <cell r="A64">
            <v>170</v>
          </cell>
          <cell r="B64">
            <v>0</v>
          </cell>
          <cell r="C64">
            <v>0</v>
          </cell>
          <cell r="F64">
            <v>170</v>
          </cell>
          <cell r="G64">
            <v>0</v>
          </cell>
          <cell r="H64">
            <v>0</v>
          </cell>
        </row>
        <row r="65">
          <cell r="A65">
            <v>171</v>
          </cell>
          <cell r="B65">
            <v>0</v>
          </cell>
          <cell r="C65">
            <v>0</v>
          </cell>
          <cell r="F65">
            <v>171</v>
          </cell>
          <cell r="G65">
            <v>0</v>
          </cell>
          <cell r="H65">
            <v>0</v>
          </cell>
        </row>
        <row r="66">
          <cell r="A66">
            <v>190</v>
          </cell>
          <cell r="B66">
            <v>0</v>
          </cell>
          <cell r="C66">
            <v>0</v>
          </cell>
          <cell r="F66">
            <v>190</v>
          </cell>
          <cell r="G66">
            <v>0</v>
          </cell>
          <cell r="H66">
            <v>0</v>
          </cell>
        </row>
        <row r="67">
          <cell r="A67">
            <v>192</v>
          </cell>
          <cell r="B67">
            <v>0</v>
          </cell>
          <cell r="C67">
            <v>0</v>
          </cell>
          <cell r="F67">
            <v>192</v>
          </cell>
          <cell r="G67">
            <v>0</v>
          </cell>
          <cell r="H67">
            <v>0</v>
          </cell>
        </row>
        <row r="68">
          <cell r="A68">
            <v>197</v>
          </cell>
          <cell r="B68">
            <v>0</v>
          </cell>
          <cell r="C68">
            <v>0</v>
          </cell>
          <cell r="F68">
            <v>197</v>
          </cell>
          <cell r="G68">
            <v>0</v>
          </cell>
          <cell r="H68">
            <v>0</v>
          </cell>
        </row>
        <row r="69">
          <cell r="A69">
            <v>200</v>
          </cell>
          <cell r="B69">
            <v>0</v>
          </cell>
          <cell r="C69">
            <v>0</v>
          </cell>
          <cell r="F69">
            <v>200</v>
          </cell>
          <cell r="G69">
            <v>0</v>
          </cell>
          <cell r="H69">
            <v>0</v>
          </cell>
        </row>
        <row r="70">
          <cell r="A70">
            <v>201</v>
          </cell>
          <cell r="B70">
            <v>990000</v>
          </cell>
          <cell r="C70">
            <v>849.63</v>
          </cell>
          <cell r="F70">
            <v>201</v>
          </cell>
          <cell r="G70">
            <v>0</v>
          </cell>
          <cell r="H70">
            <v>0</v>
          </cell>
        </row>
        <row r="71">
          <cell r="A71">
            <v>203</v>
          </cell>
          <cell r="B71">
            <v>0</v>
          </cell>
          <cell r="C71">
            <v>0</v>
          </cell>
          <cell r="F71">
            <v>203</v>
          </cell>
          <cell r="G71">
            <v>0</v>
          </cell>
          <cell r="H71">
            <v>0</v>
          </cell>
        </row>
        <row r="72">
          <cell r="A72">
            <v>206</v>
          </cell>
          <cell r="B72">
            <v>0</v>
          </cell>
          <cell r="C72">
            <v>0</v>
          </cell>
          <cell r="F72">
            <v>206</v>
          </cell>
          <cell r="G72">
            <v>0</v>
          </cell>
          <cell r="H72">
            <v>0</v>
          </cell>
        </row>
        <row r="73">
          <cell r="A73">
            <v>210</v>
          </cell>
          <cell r="B73">
            <v>0</v>
          </cell>
          <cell r="C73">
            <v>0</v>
          </cell>
          <cell r="F73">
            <v>210</v>
          </cell>
          <cell r="G73">
            <v>0</v>
          </cell>
          <cell r="H73">
            <v>0</v>
          </cell>
        </row>
        <row r="74">
          <cell r="A74">
            <v>212</v>
          </cell>
          <cell r="B74">
            <v>0</v>
          </cell>
          <cell r="C74">
            <v>0</v>
          </cell>
          <cell r="F74">
            <v>212</v>
          </cell>
          <cell r="G74">
            <v>0</v>
          </cell>
          <cell r="H74">
            <v>0</v>
          </cell>
        </row>
        <row r="75">
          <cell r="A75">
            <v>213</v>
          </cell>
          <cell r="B75">
            <v>1920</v>
          </cell>
          <cell r="C75">
            <v>0</v>
          </cell>
          <cell r="F75">
            <v>213</v>
          </cell>
          <cell r="G75">
            <v>0</v>
          </cell>
          <cell r="H75">
            <v>0</v>
          </cell>
        </row>
        <row r="76">
          <cell r="A76">
            <v>221</v>
          </cell>
          <cell r="B76">
            <v>0</v>
          </cell>
          <cell r="C76">
            <v>0</v>
          </cell>
          <cell r="F76">
            <v>221</v>
          </cell>
          <cell r="G76">
            <v>0</v>
          </cell>
          <cell r="H76">
            <v>0</v>
          </cell>
        </row>
        <row r="77">
          <cell r="A77">
            <v>222</v>
          </cell>
          <cell r="B77">
            <v>0</v>
          </cell>
          <cell r="C77">
            <v>1426.35</v>
          </cell>
          <cell r="F77">
            <v>222</v>
          </cell>
          <cell r="G77">
            <v>0</v>
          </cell>
          <cell r="H77">
            <v>0</v>
          </cell>
        </row>
        <row r="78">
          <cell r="A78">
            <v>223</v>
          </cell>
          <cell r="B78">
            <v>0</v>
          </cell>
          <cell r="C78">
            <v>0</v>
          </cell>
          <cell r="F78">
            <v>223</v>
          </cell>
          <cell r="G78">
            <v>0</v>
          </cell>
          <cell r="H78">
            <v>0</v>
          </cell>
        </row>
        <row r="79">
          <cell r="A79">
            <v>224</v>
          </cell>
          <cell r="B79">
            <v>0</v>
          </cell>
          <cell r="C79">
            <v>200000</v>
          </cell>
          <cell r="F79">
            <v>224</v>
          </cell>
          <cell r="G79">
            <v>0</v>
          </cell>
          <cell r="H79">
            <v>0</v>
          </cell>
        </row>
        <row r="80">
          <cell r="A80">
            <v>225</v>
          </cell>
          <cell r="B80">
            <v>200000</v>
          </cell>
          <cell r="C80">
            <v>0</v>
          </cell>
          <cell r="F80">
            <v>225</v>
          </cell>
          <cell r="G80">
            <v>0</v>
          </cell>
          <cell r="H80">
            <v>0</v>
          </cell>
        </row>
        <row r="81">
          <cell r="A81">
            <v>226</v>
          </cell>
          <cell r="B81">
            <v>0</v>
          </cell>
          <cell r="C81">
            <v>0</v>
          </cell>
          <cell r="F81">
            <v>226</v>
          </cell>
          <cell r="G81">
            <v>0</v>
          </cell>
          <cell r="H81">
            <v>0</v>
          </cell>
        </row>
        <row r="82">
          <cell r="A82">
            <v>227</v>
          </cell>
          <cell r="B82">
            <v>0</v>
          </cell>
          <cell r="C82">
            <v>0</v>
          </cell>
          <cell r="F82">
            <v>227</v>
          </cell>
          <cell r="G82">
            <v>0</v>
          </cell>
          <cell r="H82">
            <v>0</v>
          </cell>
        </row>
        <row r="83">
          <cell r="A83">
            <v>234</v>
          </cell>
          <cell r="B83">
            <v>0</v>
          </cell>
          <cell r="C83">
            <v>0</v>
          </cell>
          <cell r="F83">
            <v>234</v>
          </cell>
          <cell r="G83">
            <v>0</v>
          </cell>
          <cell r="H83">
            <v>0</v>
          </cell>
        </row>
        <row r="84">
          <cell r="A84">
            <v>243</v>
          </cell>
          <cell r="B84">
            <v>0</v>
          </cell>
          <cell r="C84">
            <v>0</v>
          </cell>
          <cell r="F84">
            <v>243</v>
          </cell>
          <cell r="G84">
            <v>0</v>
          </cell>
          <cell r="H84">
            <v>0</v>
          </cell>
        </row>
        <row r="85">
          <cell r="A85">
            <v>244</v>
          </cell>
          <cell r="B85">
            <v>0</v>
          </cell>
          <cell r="C85">
            <v>0</v>
          </cell>
          <cell r="F85">
            <v>244</v>
          </cell>
          <cell r="G85">
            <v>0</v>
          </cell>
          <cell r="H85">
            <v>0</v>
          </cell>
        </row>
        <row r="86">
          <cell r="A86">
            <v>245</v>
          </cell>
          <cell r="B86">
            <v>0</v>
          </cell>
          <cell r="C86">
            <v>0</v>
          </cell>
          <cell r="F86">
            <v>245</v>
          </cell>
          <cell r="G86">
            <v>0</v>
          </cell>
          <cell r="H86">
            <v>0</v>
          </cell>
        </row>
        <row r="87">
          <cell r="A87">
            <v>249</v>
          </cell>
          <cell r="B87">
            <v>0</v>
          </cell>
          <cell r="C87">
            <v>0</v>
          </cell>
          <cell r="F87">
            <v>249</v>
          </cell>
          <cell r="G87">
            <v>0</v>
          </cell>
          <cell r="H87">
            <v>0</v>
          </cell>
        </row>
        <row r="88">
          <cell r="A88">
            <v>251</v>
          </cell>
          <cell r="B88">
            <v>0</v>
          </cell>
          <cell r="C88">
            <v>0</v>
          </cell>
          <cell r="F88">
            <v>251</v>
          </cell>
          <cell r="G88">
            <v>0</v>
          </cell>
          <cell r="H88">
            <v>0</v>
          </cell>
        </row>
        <row r="89">
          <cell r="A89">
            <v>253</v>
          </cell>
          <cell r="B89">
            <v>0</v>
          </cell>
          <cell r="C89">
            <v>38520101.18</v>
          </cell>
          <cell r="F89">
            <v>253</v>
          </cell>
          <cell r="G89">
            <v>0</v>
          </cell>
          <cell r="H89">
            <v>0</v>
          </cell>
        </row>
        <row r="90">
          <cell r="A90">
            <v>254</v>
          </cell>
          <cell r="B90">
            <v>0</v>
          </cell>
          <cell r="C90">
            <v>0</v>
          </cell>
          <cell r="F90">
            <v>254</v>
          </cell>
          <cell r="G90">
            <v>0</v>
          </cell>
          <cell r="H90">
            <v>0</v>
          </cell>
        </row>
        <row r="91">
          <cell r="A91">
            <v>265</v>
          </cell>
          <cell r="B91">
            <v>0</v>
          </cell>
          <cell r="C91">
            <v>0</v>
          </cell>
          <cell r="F91">
            <v>265</v>
          </cell>
          <cell r="G91">
            <v>0</v>
          </cell>
          <cell r="H91">
            <v>0</v>
          </cell>
        </row>
        <row r="92">
          <cell r="A92">
            <v>266</v>
          </cell>
          <cell r="B92">
            <v>0</v>
          </cell>
          <cell r="C92">
            <v>0</v>
          </cell>
          <cell r="F92">
            <v>266</v>
          </cell>
          <cell r="G92">
            <v>0</v>
          </cell>
          <cell r="H92">
            <v>0</v>
          </cell>
        </row>
        <row r="93">
          <cell r="A93">
            <v>267</v>
          </cell>
          <cell r="B93">
            <v>0</v>
          </cell>
          <cell r="C93">
            <v>0</v>
          </cell>
          <cell r="F93">
            <v>267</v>
          </cell>
          <cell r="G93">
            <v>0</v>
          </cell>
          <cell r="H93">
            <v>0</v>
          </cell>
        </row>
        <row r="94">
          <cell r="A94">
            <v>268</v>
          </cell>
          <cell r="B94">
            <v>0</v>
          </cell>
          <cell r="C94">
            <v>0</v>
          </cell>
          <cell r="F94">
            <v>268</v>
          </cell>
          <cell r="G94">
            <v>0</v>
          </cell>
          <cell r="H94">
            <v>0</v>
          </cell>
        </row>
        <row r="95">
          <cell r="A95">
            <v>269</v>
          </cell>
          <cell r="B95">
            <v>0</v>
          </cell>
          <cell r="C95">
            <v>0</v>
          </cell>
          <cell r="F95">
            <v>269</v>
          </cell>
          <cell r="G95">
            <v>0</v>
          </cell>
          <cell r="H95">
            <v>0</v>
          </cell>
        </row>
        <row r="96">
          <cell r="A96">
            <v>270</v>
          </cell>
          <cell r="B96">
            <v>0</v>
          </cell>
          <cell r="C96">
            <v>0</v>
          </cell>
          <cell r="F96">
            <v>270</v>
          </cell>
          <cell r="G96">
            <v>0</v>
          </cell>
          <cell r="H96">
            <v>0</v>
          </cell>
        </row>
        <row r="97">
          <cell r="A97">
            <v>271</v>
          </cell>
          <cell r="B97">
            <v>0</v>
          </cell>
          <cell r="C97">
            <v>0</v>
          </cell>
          <cell r="F97">
            <v>271</v>
          </cell>
          <cell r="G97">
            <v>0</v>
          </cell>
          <cell r="H97">
            <v>0</v>
          </cell>
        </row>
        <row r="98">
          <cell r="A98">
            <v>272</v>
          </cell>
          <cell r="B98">
            <v>0</v>
          </cell>
          <cell r="C98">
            <v>0</v>
          </cell>
          <cell r="F98">
            <v>272</v>
          </cell>
          <cell r="G98">
            <v>0</v>
          </cell>
          <cell r="H98">
            <v>0</v>
          </cell>
        </row>
        <row r="99">
          <cell r="A99">
            <v>273</v>
          </cell>
          <cell r="B99">
            <v>0</v>
          </cell>
          <cell r="C99">
            <v>0</v>
          </cell>
          <cell r="F99">
            <v>273</v>
          </cell>
          <cell r="G99">
            <v>0</v>
          </cell>
          <cell r="H99">
            <v>0</v>
          </cell>
        </row>
        <row r="100">
          <cell r="A100">
            <v>281</v>
          </cell>
          <cell r="B100">
            <v>0</v>
          </cell>
          <cell r="C100">
            <v>0</v>
          </cell>
          <cell r="F100">
            <v>281</v>
          </cell>
          <cell r="G100">
            <v>0</v>
          </cell>
          <cell r="H100">
            <v>0</v>
          </cell>
        </row>
        <row r="101">
          <cell r="A101">
            <v>283</v>
          </cell>
          <cell r="B101">
            <v>31165801.399999999</v>
          </cell>
          <cell r="C101">
            <v>1222342.04</v>
          </cell>
          <cell r="F101">
            <v>283</v>
          </cell>
          <cell r="G101">
            <v>0</v>
          </cell>
          <cell r="H101">
            <v>0</v>
          </cell>
        </row>
        <row r="102">
          <cell r="A102">
            <v>287</v>
          </cell>
          <cell r="B102">
            <v>1290038.83</v>
          </cell>
          <cell r="C102">
            <v>2264.15</v>
          </cell>
          <cell r="F102">
            <v>287</v>
          </cell>
          <cell r="G102">
            <v>2302840.7400000002</v>
          </cell>
          <cell r="H102">
            <v>0</v>
          </cell>
        </row>
        <row r="103">
          <cell r="A103">
            <v>288</v>
          </cell>
          <cell r="B103">
            <v>0</v>
          </cell>
          <cell r="C103">
            <v>0</v>
          </cell>
          <cell r="F103">
            <v>288</v>
          </cell>
          <cell r="G103">
            <v>0</v>
          </cell>
          <cell r="H103">
            <v>0</v>
          </cell>
        </row>
        <row r="104">
          <cell r="A104">
            <v>290</v>
          </cell>
          <cell r="B104">
            <v>0</v>
          </cell>
          <cell r="C104">
            <v>29595.72</v>
          </cell>
          <cell r="F104">
            <v>290</v>
          </cell>
          <cell r="G104">
            <v>0</v>
          </cell>
          <cell r="H104">
            <v>0</v>
          </cell>
        </row>
        <row r="105">
          <cell r="A105">
            <v>291</v>
          </cell>
          <cell r="B105">
            <v>1385268.81</v>
          </cell>
          <cell r="C105">
            <v>150737477.81</v>
          </cell>
          <cell r="F105">
            <v>291</v>
          </cell>
          <cell r="G105">
            <v>21446000</v>
          </cell>
          <cell r="H105">
            <v>46500</v>
          </cell>
        </row>
        <row r="106">
          <cell r="A106">
            <v>292</v>
          </cell>
          <cell r="B106">
            <v>0</v>
          </cell>
          <cell r="C106">
            <v>53174.1</v>
          </cell>
          <cell r="F106">
            <v>292</v>
          </cell>
          <cell r="G106">
            <v>0</v>
          </cell>
          <cell r="H106">
            <v>0</v>
          </cell>
        </row>
        <row r="107">
          <cell r="A107">
            <v>293</v>
          </cell>
          <cell r="B107">
            <v>52903</v>
          </cell>
          <cell r="C107">
            <v>0</v>
          </cell>
          <cell r="F107">
            <v>293</v>
          </cell>
          <cell r="G107">
            <v>0</v>
          </cell>
          <cell r="H107">
            <v>0</v>
          </cell>
        </row>
        <row r="108">
          <cell r="A108">
            <v>294</v>
          </cell>
          <cell r="B108">
            <v>0</v>
          </cell>
          <cell r="C108">
            <v>0</v>
          </cell>
          <cell r="F108">
            <v>294</v>
          </cell>
          <cell r="G108">
            <v>0</v>
          </cell>
          <cell r="H108">
            <v>0</v>
          </cell>
        </row>
        <row r="109">
          <cell r="A109">
            <v>295</v>
          </cell>
          <cell r="B109">
            <v>0</v>
          </cell>
          <cell r="C109">
            <v>0</v>
          </cell>
          <cell r="F109">
            <v>295</v>
          </cell>
          <cell r="G109">
            <v>0</v>
          </cell>
          <cell r="H109">
            <v>0</v>
          </cell>
        </row>
        <row r="110">
          <cell r="A110">
            <v>296</v>
          </cell>
          <cell r="B110">
            <v>0</v>
          </cell>
          <cell r="C110">
            <v>0</v>
          </cell>
          <cell r="F110">
            <v>296</v>
          </cell>
          <cell r="G110">
            <v>0</v>
          </cell>
          <cell r="H110">
            <v>0</v>
          </cell>
        </row>
        <row r="111">
          <cell r="A111">
            <v>298</v>
          </cell>
          <cell r="B111">
            <v>0</v>
          </cell>
          <cell r="C111">
            <v>0</v>
          </cell>
          <cell r="F111">
            <v>298</v>
          </cell>
          <cell r="G111">
            <v>0</v>
          </cell>
          <cell r="H111">
            <v>0</v>
          </cell>
        </row>
        <row r="112">
          <cell r="A112">
            <v>299</v>
          </cell>
          <cell r="B112">
            <v>0</v>
          </cell>
          <cell r="C112">
            <v>0</v>
          </cell>
          <cell r="F112">
            <v>299</v>
          </cell>
          <cell r="G112">
            <v>0</v>
          </cell>
          <cell r="H112">
            <v>0</v>
          </cell>
        </row>
        <row r="113">
          <cell r="A113">
            <v>300</v>
          </cell>
          <cell r="B113">
            <v>0</v>
          </cell>
          <cell r="C113">
            <v>0</v>
          </cell>
          <cell r="F113">
            <v>300</v>
          </cell>
          <cell r="G113">
            <v>0</v>
          </cell>
          <cell r="H113">
            <v>0</v>
          </cell>
        </row>
        <row r="114">
          <cell r="A114">
            <v>301</v>
          </cell>
          <cell r="B114">
            <v>0</v>
          </cell>
          <cell r="C114">
            <v>0</v>
          </cell>
          <cell r="F114">
            <v>301</v>
          </cell>
          <cell r="G114">
            <v>0</v>
          </cell>
          <cell r="H114">
            <v>0</v>
          </cell>
        </row>
        <row r="115">
          <cell r="A115">
            <v>302</v>
          </cell>
          <cell r="B115">
            <v>0</v>
          </cell>
          <cell r="C115">
            <v>0</v>
          </cell>
          <cell r="F115">
            <v>302</v>
          </cell>
          <cell r="G115">
            <v>0</v>
          </cell>
          <cell r="H115">
            <v>0</v>
          </cell>
        </row>
        <row r="116">
          <cell r="A116">
            <v>303</v>
          </cell>
          <cell r="B116">
            <v>0</v>
          </cell>
          <cell r="C116">
            <v>0</v>
          </cell>
          <cell r="F116">
            <v>303</v>
          </cell>
          <cell r="G116">
            <v>0</v>
          </cell>
          <cell r="H116">
            <v>0</v>
          </cell>
        </row>
        <row r="117">
          <cell r="A117">
            <v>309</v>
          </cell>
          <cell r="B117">
            <v>0</v>
          </cell>
          <cell r="C117">
            <v>0</v>
          </cell>
          <cell r="F117">
            <v>309</v>
          </cell>
          <cell r="G117">
            <v>0</v>
          </cell>
          <cell r="H117">
            <v>0</v>
          </cell>
        </row>
        <row r="118">
          <cell r="A118">
            <v>310</v>
          </cell>
          <cell r="B118">
            <v>483964870.38999999</v>
          </cell>
          <cell r="C118">
            <v>0</v>
          </cell>
          <cell r="F118">
            <v>310</v>
          </cell>
          <cell r="G118">
            <v>0</v>
          </cell>
          <cell r="H118">
            <v>0</v>
          </cell>
        </row>
        <row r="119">
          <cell r="A119">
            <v>311</v>
          </cell>
          <cell r="B119">
            <v>0</v>
          </cell>
          <cell r="C119">
            <v>0</v>
          </cell>
          <cell r="F119">
            <v>311</v>
          </cell>
          <cell r="G119">
            <v>0</v>
          </cell>
          <cell r="H119">
            <v>0</v>
          </cell>
        </row>
        <row r="120">
          <cell r="A120">
            <v>312</v>
          </cell>
          <cell r="B120">
            <v>131749.51999999999</v>
          </cell>
          <cell r="C120">
            <v>0</v>
          </cell>
          <cell r="F120">
            <v>312</v>
          </cell>
          <cell r="G120">
            <v>0</v>
          </cell>
          <cell r="H120">
            <v>0</v>
          </cell>
        </row>
        <row r="121">
          <cell r="A121">
            <v>313</v>
          </cell>
          <cell r="B121">
            <v>0</v>
          </cell>
          <cell r="C121">
            <v>0</v>
          </cell>
          <cell r="F121">
            <v>313</v>
          </cell>
          <cell r="G121">
            <v>0</v>
          </cell>
          <cell r="H121">
            <v>0</v>
          </cell>
        </row>
        <row r="122">
          <cell r="A122">
            <v>314</v>
          </cell>
          <cell r="B122">
            <v>0</v>
          </cell>
          <cell r="C122">
            <v>169327</v>
          </cell>
          <cell r="F122">
            <v>314</v>
          </cell>
          <cell r="G122">
            <v>0</v>
          </cell>
          <cell r="H122">
            <v>0</v>
          </cell>
        </row>
        <row r="123">
          <cell r="A123">
            <v>315</v>
          </cell>
          <cell r="B123">
            <v>169327</v>
          </cell>
          <cell r="C123">
            <v>5000000</v>
          </cell>
          <cell r="F123">
            <v>315</v>
          </cell>
          <cell r="G123">
            <v>0</v>
          </cell>
          <cell r="H123">
            <v>0</v>
          </cell>
        </row>
        <row r="124">
          <cell r="A124">
            <v>324</v>
          </cell>
          <cell r="B124">
            <v>0</v>
          </cell>
          <cell r="C124">
            <v>0</v>
          </cell>
          <cell r="F124">
            <v>324</v>
          </cell>
          <cell r="G124">
            <v>0</v>
          </cell>
          <cell r="H124">
            <v>0</v>
          </cell>
        </row>
        <row r="125">
          <cell r="A125">
            <v>340</v>
          </cell>
          <cell r="B125">
            <v>0</v>
          </cell>
          <cell r="C125">
            <v>0</v>
          </cell>
          <cell r="F125">
            <v>340</v>
          </cell>
          <cell r="G125">
            <v>0</v>
          </cell>
          <cell r="H125">
            <v>0</v>
          </cell>
        </row>
        <row r="126">
          <cell r="A126">
            <v>342</v>
          </cell>
          <cell r="B126">
            <v>0</v>
          </cell>
          <cell r="C126">
            <v>134.26</v>
          </cell>
          <cell r="F126">
            <v>342</v>
          </cell>
          <cell r="G126">
            <v>0</v>
          </cell>
          <cell r="H126">
            <v>0</v>
          </cell>
        </row>
        <row r="127">
          <cell r="A127">
            <v>343</v>
          </cell>
          <cell r="B127">
            <v>0</v>
          </cell>
          <cell r="C127">
            <v>0</v>
          </cell>
          <cell r="F127">
            <v>343</v>
          </cell>
          <cell r="G127">
            <v>0</v>
          </cell>
          <cell r="H127">
            <v>0</v>
          </cell>
        </row>
        <row r="128">
          <cell r="A128">
            <v>344</v>
          </cell>
          <cell r="B128">
            <v>5847</v>
          </cell>
          <cell r="C128">
            <v>0</v>
          </cell>
          <cell r="F128">
            <v>344</v>
          </cell>
          <cell r="G128">
            <v>0</v>
          </cell>
          <cell r="H128">
            <v>0</v>
          </cell>
        </row>
        <row r="129">
          <cell r="A129">
            <v>345</v>
          </cell>
          <cell r="B129">
            <v>0</v>
          </cell>
          <cell r="C129">
            <v>0</v>
          </cell>
          <cell r="F129">
            <v>345</v>
          </cell>
          <cell r="G129">
            <v>0</v>
          </cell>
          <cell r="H129">
            <v>0</v>
          </cell>
        </row>
        <row r="130">
          <cell r="A130">
            <v>346</v>
          </cell>
          <cell r="B130">
            <v>0</v>
          </cell>
          <cell r="C130">
            <v>0</v>
          </cell>
          <cell r="F130">
            <v>346</v>
          </cell>
          <cell r="G130">
            <v>0</v>
          </cell>
          <cell r="H130">
            <v>0</v>
          </cell>
        </row>
        <row r="131">
          <cell r="A131">
            <v>347</v>
          </cell>
          <cell r="B131">
            <v>0</v>
          </cell>
          <cell r="C131">
            <v>0</v>
          </cell>
          <cell r="F131">
            <v>347</v>
          </cell>
          <cell r="G131">
            <v>0</v>
          </cell>
          <cell r="H131">
            <v>0</v>
          </cell>
        </row>
        <row r="132">
          <cell r="A132">
            <v>348</v>
          </cell>
          <cell r="B132">
            <v>0</v>
          </cell>
          <cell r="C132">
            <v>0</v>
          </cell>
          <cell r="F132">
            <v>348</v>
          </cell>
          <cell r="G132">
            <v>0</v>
          </cell>
          <cell r="H132">
            <v>0</v>
          </cell>
        </row>
        <row r="133">
          <cell r="A133">
            <v>349</v>
          </cell>
          <cell r="B133">
            <v>0</v>
          </cell>
          <cell r="C133">
            <v>0</v>
          </cell>
          <cell r="F133">
            <v>349</v>
          </cell>
          <cell r="G133">
            <v>0</v>
          </cell>
          <cell r="H133">
            <v>0</v>
          </cell>
        </row>
        <row r="134">
          <cell r="A134">
            <v>371</v>
          </cell>
          <cell r="B134">
            <v>0</v>
          </cell>
          <cell r="C134">
            <v>0</v>
          </cell>
          <cell r="F134">
            <v>371</v>
          </cell>
          <cell r="G134">
            <v>0</v>
          </cell>
          <cell r="H134">
            <v>0</v>
          </cell>
        </row>
        <row r="135">
          <cell r="A135">
            <v>373</v>
          </cell>
          <cell r="B135">
            <v>0</v>
          </cell>
          <cell r="C135">
            <v>0</v>
          </cell>
          <cell r="F135">
            <v>373</v>
          </cell>
          <cell r="G135">
            <v>0</v>
          </cell>
          <cell r="H135">
            <v>0</v>
          </cell>
        </row>
        <row r="136">
          <cell r="A136">
            <v>374</v>
          </cell>
          <cell r="B136">
            <v>0</v>
          </cell>
          <cell r="C136">
            <v>0</v>
          </cell>
          <cell r="F136">
            <v>374</v>
          </cell>
          <cell r="G136">
            <v>0</v>
          </cell>
          <cell r="H136">
            <v>0</v>
          </cell>
        </row>
        <row r="137">
          <cell r="A137">
            <v>375</v>
          </cell>
          <cell r="B137">
            <v>0</v>
          </cell>
          <cell r="C137">
            <v>0</v>
          </cell>
          <cell r="F137">
            <v>375</v>
          </cell>
          <cell r="G137">
            <v>0</v>
          </cell>
          <cell r="H137">
            <v>0</v>
          </cell>
        </row>
        <row r="138">
          <cell r="A138">
            <v>376</v>
          </cell>
          <cell r="B138">
            <v>0</v>
          </cell>
          <cell r="C138">
            <v>0</v>
          </cell>
          <cell r="F138">
            <v>376</v>
          </cell>
          <cell r="G138">
            <v>0</v>
          </cell>
          <cell r="H138">
            <v>0</v>
          </cell>
        </row>
        <row r="139">
          <cell r="A139">
            <v>378</v>
          </cell>
          <cell r="B139">
            <v>46811</v>
          </cell>
          <cell r="C139">
            <v>0</v>
          </cell>
          <cell r="F139">
            <v>378</v>
          </cell>
          <cell r="G139">
            <v>0</v>
          </cell>
          <cell r="H139">
            <v>0</v>
          </cell>
        </row>
        <row r="140">
          <cell r="A140">
            <v>379</v>
          </cell>
          <cell r="B140">
            <v>0</v>
          </cell>
          <cell r="C140">
            <v>0</v>
          </cell>
          <cell r="F140">
            <v>379</v>
          </cell>
          <cell r="G140">
            <v>0</v>
          </cell>
          <cell r="H140">
            <v>0</v>
          </cell>
        </row>
        <row r="141">
          <cell r="A141">
            <v>380</v>
          </cell>
          <cell r="B141">
            <v>0</v>
          </cell>
          <cell r="C141">
            <v>0</v>
          </cell>
          <cell r="F141">
            <v>380</v>
          </cell>
          <cell r="G141">
            <v>0</v>
          </cell>
          <cell r="H141">
            <v>0</v>
          </cell>
        </row>
        <row r="142">
          <cell r="A142">
            <v>382</v>
          </cell>
          <cell r="B142">
            <v>0</v>
          </cell>
          <cell r="C142">
            <v>0</v>
          </cell>
          <cell r="F142">
            <v>382</v>
          </cell>
          <cell r="G142">
            <v>0</v>
          </cell>
          <cell r="H142">
            <v>0</v>
          </cell>
        </row>
        <row r="143">
          <cell r="A143">
            <v>383</v>
          </cell>
          <cell r="B143">
            <v>0</v>
          </cell>
          <cell r="C143">
            <v>0</v>
          </cell>
          <cell r="F143">
            <v>383</v>
          </cell>
          <cell r="G143">
            <v>0</v>
          </cell>
          <cell r="H143">
            <v>0</v>
          </cell>
        </row>
        <row r="144">
          <cell r="A144">
            <v>384</v>
          </cell>
          <cell r="B144">
            <v>0</v>
          </cell>
          <cell r="C144">
            <v>0</v>
          </cell>
          <cell r="F144">
            <v>384</v>
          </cell>
          <cell r="G144">
            <v>0</v>
          </cell>
          <cell r="H144">
            <v>0</v>
          </cell>
        </row>
        <row r="145">
          <cell r="A145">
            <v>385</v>
          </cell>
          <cell r="B145">
            <v>0</v>
          </cell>
          <cell r="C145">
            <v>0</v>
          </cell>
          <cell r="F145">
            <v>385</v>
          </cell>
          <cell r="G145">
            <v>0</v>
          </cell>
          <cell r="H145">
            <v>0</v>
          </cell>
        </row>
        <row r="146">
          <cell r="A146">
            <v>411</v>
          </cell>
          <cell r="B146">
            <v>0</v>
          </cell>
          <cell r="C146">
            <v>0</v>
          </cell>
          <cell r="F146">
            <v>411</v>
          </cell>
          <cell r="G146">
            <v>0</v>
          </cell>
          <cell r="H146">
            <v>0</v>
          </cell>
        </row>
        <row r="147">
          <cell r="A147">
            <v>417</v>
          </cell>
          <cell r="B147">
            <v>0</v>
          </cell>
          <cell r="C147">
            <v>0</v>
          </cell>
          <cell r="F147">
            <v>417</v>
          </cell>
          <cell r="G147">
            <v>0</v>
          </cell>
          <cell r="H147">
            <v>0</v>
          </cell>
        </row>
        <row r="148">
          <cell r="A148">
            <v>418</v>
          </cell>
          <cell r="B148">
            <v>0</v>
          </cell>
          <cell r="C148">
            <v>0</v>
          </cell>
          <cell r="F148">
            <v>418</v>
          </cell>
          <cell r="G148">
            <v>0</v>
          </cell>
          <cell r="H148">
            <v>0</v>
          </cell>
        </row>
        <row r="149">
          <cell r="A149">
            <v>422</v>
          </cell>
          <cell r="B149">
            <v>0</v>
          </cell>
          <cell r="C149">
            <v>0</v>
          </cell>
          <cell r="F149">
            <v>422</v>
          </cell>
          <cell r="G149">
            <v>0</v>
          </cell>
          <cell r="H149">
            <v>0</v>
          </cell>
        </row>
        <row r="150">
          <cell r="A150">
            <v>423</v>
          </cell>
          <cell r="B150">
            <v>0</v>
          </cell>
          <cell r="C150">
            <v>0</v>
          </cell>
          <cell r="F150">
            <v>423</v>
          </cell>
          <cell r="G150">
            <v>0</v>
          </cell>
          <cell r="H150">
            <v>0</v>
          </cell>
        </row>
        <row r="151">
          <cell r="A151">
            <v>424</v>
          </cell>
          <cell r="B151">
            <v>0</v>
          </cell>
          <cell r="C151">
            <v>0</v>
          </cell>
          <cell r="F151">
            <v>424</v>
          </cell>
          <cell r="G151">
            <v>0</v>
          </cell>
          <cell r="H151">
            <v>0</v>
          </cell>
        </row>
        <row r="152">
          <cell r="A152">
            <v>425</v>
          </cell>
          <cell r="B152">
            <v>0</v>
          </cell>
          <cell r="C152">
            <v>0</v>
          </cell>
          <cell r="F152">
            <v>425</v>
          </cell>
          <cell r="G152">
            <v>0</v>
          </cell>
          <cell r="H152">
            <v>0</v>
          </cell>
        </row>
        <row r="153">
          <cell r="A153">
            <v>426</v>
          </cell>
          <cell r="B153">
            <v>0</v>
          </cell>
          <cell r="C153">
            <v>0</v>
          </cell>
          <cell r="F153">
            <v>426</v>
          </cell>
          <cell r="G153">
            <v>0</v>
          </cell>
          <cell r="H153">
            <v>0</v>
          </cell>
        </row>
        <row r="154">
          <cell r="A154">
            <v>427</v>
          </cell>
          <cell r="B154">
            <v>0</v>
          </cell>
          <cell r="C154">
            <v>0</v>
          </cell>
          <cell r="F154">
            <v>427</v>
          </cell>
          <cell r="G154">
            <v>0</v>
          </cell>
          <cell r="H154">
            <v>0</v>
          </cell>
        </row>
        <row r="155">
          <cell r="A155">
            <v>428</v>
          </cell>
          <cell r="B155">
            <v>0</v>
          </cell>
          <cell r="C155">
            <v>0</v>
          </cell>
          <cell r="F155">
            <v>428</v>
          </cell>
          <cell r="G155">
            <v>0</v>
          </cell>
          <cell r="H155">
            <v>0</v>
          </cell>
        </row>
        <row r="156">
          <cell r="A156">
            <v>429</v>
          </cell>
          <cell r="B156">
            <v>0</v>
          </cell>
          <cell r="C156">
            <v>0</v>
          </cell>
          <cell r="F156">
            <v>429</v>
          </cell>
          <cell r="G156">
            <v>0</v>
          </cell>
          <cell r="H156">
            <v>0</v>
          </cell>
        </row>
        <row r="157">
          <cell r="A157">
            <v>432</v>
          </cell>
          <cell r="B157">
            <v>0</v>
          </cell>
          <cell r="C157">
            <v>0</v>
          </cell>
          <cell r="F157">
            <v>432</v>
          </cell>
          <cell r="G157">
            <v>0</v>
          </cell>
          <cell r="H157">
            <v>0</v>
          </cell>
        </row>
        <row r="158">
          <cell r="A158">
            <v>433</v>
          </cell>
          <cell r="B158">
            <v>0</v>
          </cell>
          <cell r="C158">
            <v>0</v>
          </cell>
          <cell r="F158">
            <v>433</v>
          </cell>
          <cell r="G158">
            <v>0</v>
          </cell>
          <cell r="H158">
            <v>0</v>
          </cell>
        </row>
        <row r="159">
          <cell r="A159">
            <v>434</v>
          </cell>
          <cell r="B159">
            <v>0</v>
          </cell>
          <cell r="C159">
            <v>0</v>
          </cell>
          <cell r="F159">
            <v>434</v>
          </cell>
          <cell r="G159">
            <v>0</v>
          </cell>
          <cell r="H159">
            <v>0</v>
          </cell>
        </row>
        <row r="160">
          <cell r="A160">
            <v>435</v>
          </cell>
          <cell r="B160">
            <v>0</v>
          </cell>
          <cell r="C160">
            <v>0</v>
          </cell>
          <cell r="F160">
            <v>435</v>
          </cell>
          <cell r="G160">
            <v>0</v>
          </cell>
          <cell r="H160">
            <v>0</v>
          </cell>
        </row>
        <row r="161">
          <cell r="A161">
            <v>512</v>
          </cell>
          <cell r="B161">
            <v>942614.17</v>
          </cell>
          <cell r="C161">
            <v>991887.83</v>
          </cell>
          <cell r="F161">
            <v>512</v>
          </cell>
          <cell r="G161">
            <v>0</v>
          </cell>
          <cell r="H161">
            <v>0</v>
          </cell>
        </row>
        <row r="162">
          <cell r="A162">
            <v>513</v>
          </cell>
          <cell r="B162">
            <v>991887.83</v>
          </cell>
          <cell r="C162">
            <v>36688325.589999996</v>
          </cell>
          <cell r="F162">
            <v>513</v>
          </cell>
          <cell r="G162">
            <v>0</v>
          </cell>
          <cell r="H162">
            <v>0</v>
          </cell>
        </row>
        <row r="163">
          <cell r="A163">
            <v>514</v>
          </cell>
          <cell r="B163">
            <v>0</v>
          </cell>
          <cell r="C163">
            <v>0</v>
          </cell>
          <cell r="F163">
            <v>514</v>
          </cell>
          <cell r="G163">
            <v>0</v>
          </cell>
          <cell r="H163">
            <v>0</v>
          </cell>
        </row>
        <row r="164">
          <cell r="A164">
            <v>517</v>
          </cell>
          <cell r="B164">
            <v>0</v>
          </cell>
          <cell r="C164">
            <v>0</v>
          </cell>
          <cell r="F164">
            <v>517</v>
          </cell>
          <cell r="G164">
            <v>0</v>
          </cell>
          <cell r="H164">
            <v>0</v>
          </cell>
        </row>
        <row r="165">
          <cell r="A165">
            <v>520</v>
          </cell>
          <cell r="B165">
            <v>0</v>
          </cell>
          <cell r="C165">
            <v>0</v>
          </cell>
          <cell r="F165">
            <v>520</v>
          </cell>
          <cell r="G165">
            <v>0</v>
          </cell>
          <cell r="H165">
            <v>0</v>
          </cell>
        </row>
        <row r="166">
          <cell r="A166">
            <v>522</v>
          </cell>
          <cell r="B166">
            <v>8000000</v>
          </cell>
          <cell r="C166">
            <v>0</v>
          </cell>
          <cell r="F166">
            <v>522</v>
          </cell>
          <cell r="G166">
            <v>0</v>
          </cell>
          <cell r="H166">
            <v>0</v>
          </cell>
        </row>
        <row r="167">
          <cell r="A167">
            <v>523</v>
          </cell>
          <cell r="B167">
            <v>0</v>
          </cell>
          <cell r="C167">
            <v>0</v>
          </cell>
          <cell r="F167">
            <v>523</v>
          </cell>
          <cell r="G167">
            <v>0</v>
          </cell>
          <cell r="H167">
            <v>0</v>
          </cell>
        </row>
        <row r="168">
          <cell r="A168">
            <v>525</v>
          </cell>
          <cell r="B168">
            <v>0</v>
          </cell>
          <cell r="C168">
            <v>0</v>
          </cell>
          <cell r="F168">
            <v>525</v>
          </cell>
          <cell r="G168">
            <v>0</v>
          </cell>
          <cell r="H168">
            <v>0</v>
          </cell>
        </row>
        <row r="169">
          <cell r="A169">
            <v>526</v>
          </cell>
          <cell r="B169">
            <v>0</v>
          </cell>
          <cell r="C169">
            <v>0</v>
          </cell>
          <cell r="F169">
            <v>526</v>
          </cell>
          <cell r="G169">
            <v>0</v>
          </cell>
          <cell r="H169">
            <v>0</v>
          </cell>
        </row>
        <row r="170">
          <cell r="A170">
            <v>548</v>
          </cell>
          <cell r="B170">
            <v>0</v>
          </cell>
          <cell r="C170">
            <v>0</v>
          </cell>
          <cell r="F170">
            <v>548</v>
          </cell>
          <cell r="G170">
            <v>0</v>
          </cell>
          <cell r="H170">
            <v>0</v>
          </cell>
        </row>
        <row r="171">
          <cell r="A171">
            <v>551</v>
          </cell>
          <cell r="B171">
            <v>0</v>
          </cell>
          <cell r="C171">
            <v>0</v>
          </cell>
          <cell r="F171">
            <v>551</v>
          </cell>
          <cell r="G171">
            <v>0</v>
          </cell>
          <cell r="H171">
            <v>0</v>
          </cell>
        </row>
        <row r="172">
          <cell r="A172">
            <v>572</v>
          </cell>
          <cell r="B172">
            <v>4842627.12</v>
          </cell>
          <cell r="C172">
            <v>0</v>
          </cell>
          <cell r="F172">
            <v>572</v>
          </cell>
          <cell r="G172">
            <v>0</v>
          </cell>
          <cell r="H172">
            <v>0</v>
          </cell>
        </row>
        <row r="173">
          <cell r="A173">
            <v>573</v>
          </cell>
          <cell r="B173">
            <v>0</v>
          </cell>
          <cell r="C173">
            <v>0</v>
          </cell>
          <cell r="F173">
            <v>573</v>
          </cell>
          <cell r="G173">
            <v>0</v>
          </cell>
          <cell r="H173">
            <v>0</v>
          </cell>
        </row>
        <row r="174">
          <cell r="A174">
            <v>574</v>
          </cell>
          <cell r="B174">
            <v>41503235.059999995</v>
          </cell>
          <cell r="C174">
            <v>0</v>
          </cell>
          <cell r="F174">
            <v>574</v>
          </cell>
          <cell r="G174">
            <v>0</v>
          </cell>
          <cell r="H174">
            <v>0</v>
          </cell>
        </row>
        <row r="175">
          <cell r="A175">
            <v>576</v>
          </cell>
          <cell r="B175">
            <v>0</v>
          </cell>
          <cell r="C175">
            <v>0</v>
          </cell>
          <cell r="F175">
            <v>576</v>
          </cell>
          <cell r="G175">
            <v>0</v>
          </cell>
          <cell r="H175">
            <v>0</v>
          </cell>
        </row>
        <row r="176">
          <cell r="A176">
            <v>578</v>
          </cell>
          <cell r="B176">
            <v>313.2</v>
          </cell>
          <cell r="C176">
            <v>45</v>
          </cell>
          <cell r="F176">
            <v>578</v>
          </cell>
          <cell r="G176">
            <v>0</v>
          </cell>
          <cell r="H176">
            <v>45</v>
          </cell>
        </row>
        <row r="177">
          <cell r="A177">
            <v>580</v>
          </cell>
          <cell r="B177">
            <v>0</v>
          </cell>
          <cell r="C177">
            <v>0</v>
          </cell>
          <cell r="F177">
            <v>580</v>
          </cell>
          <cell r="G177">
            <v>0</v>
          </cell>
          <cell r="H177">
            <v>0</v>
          </cell>
        </row>
        <row r="178">
          <cell r="A178">
            <v>582</v>
          </cell>
          <cell r="B178">
            <v>26904732.019999996</v>
          </cell>
          <cell r="C178">
            <v>0</v>
          </cell>
          <cell r="F178">
            <v>582</v>
          </cell>
          <cell r="G178">
            <v>0</v>
          </cell>
          <cell r="H178">
            <v>0</v>
          </cell>
        </row>
        <row r="179">
          <cell r="A179">
            <v>584</v>
          </cell>
          <cell r="B179">
            <v>0</v>
          </cell>
          <cell r="C179">
            <v>0</v>
          </cell>
          <cell r="F179">
            <v>584</v>
          </cell>
          <cell r="G179">
            <v>0</v>
          </cell>
          <cell r="H179">
            <v>0</v>
          </cell>
        </row>
        <row r="180">
          <cell r="A180">
            <v>585</v>
          </cell>
          <cell r="B180">
            <v>0</v>
          </cell>
          <cell r="C180">
            <v>0</v>
          </cell>
          <cell r="F180">
            <v>585</v>
          </cell>
          <cell r="G180">
            <v>0</v>
          </cell>
          <cell r="H180">
            <v>0</v>
          </cell>
        </row>
        <row r="181">
          <cell r="A181">
            <v>586</v>
          </cell>
          <cell r="B181">
            <v>0</v>
          </cell>
          <cell r="C181">
            <v>0</v>
          </cell>
          <cell r="F181">
            <v>586</v>
          </cell>
          <cell r="G181">
            <v>0</v>
          </cell>
          <cell r="H181">
            <v>0</v>
          </cell>
        </row>
        <row r="182">
          <cell r="A182">
            <v>587</v>
          </cell>
          <cell r="B182">
            <v>0</v>
          </cell>
          <cell r="C182">
            <v>72076.19</v>
          </cell>
          <cell r="F182">
            <v>587</v>
          </cell>
          <cell r="G182">
            <v>0</v>
          </cell>
          <cell r="H182">
            <v>0</v>
          </cell>
        </row>
        <row r="183">
          <cell r="A183">
            <v>590</v>
          </cell>
          <cell r="B183">
            <v>70769.279999999999</v>
          </cell>
          <cell r="C183">
            <v>0</v>
          </cell>
          <cell r="F183">
            <v>590</v>
          </cell>
          <cell r="G183">
            <v>0</v>
          </cell>
          <cell r="H183">
            <v>0</v>
          </cell>
        </row>
        <row r="184">
          <cell r="A184">
            <v>591</v>
          </cell>
          <cell r="B184">
            <v>0</v>
          </cell>
          <cell r="C184">
            <v>0</v>
          </cell>
          <cell r="F184">
            <v>591</v>
          </cell>
          <cell r="G184">
            <v>0</v>
          </cell>
          <cell r="H184">
            <v>0</v>
          </cell>
        </row>
        <row r="185">
          <cell r="A185">
            <v>592</v>
          </cell>
          <cell r="B185">
            <v>0</v>
          </cell>
          <cell r="C185">
            <v>0</v>
          </cell>
          <cell r="F185">
            <v>592</v>
          </cell>
          <cell r="G185">
            <v>0</v>
          </cell>
          <cell r="H185">
            <v>0</v>
          </cell>
        </row>
        <row r="186">
          <cell r="A186">
            <v>593</v>
          </cell>
          <cell r="B186">
            <v>0</v>
          </cell>
          <cell r="C186">
            <v>0</v>
          </cell>
          <cell r="F186">
            <v>593</v>
          </cell>
          <cell r="G186">
            <v>0</v>
          </cell>
          <cell r="H186">
            <v>0</v>
          </cell>
        </row>
        <row r="187">
          <cell r="A187">
            <v>594</v>
          </cell>
          <cell r="B187">
            <v>0</v>
          </cell>
          <cell r="C187">
            <v>0</v>
          </cell>
          <cell r="F187">
            <v>594</v>
          </cell>
          <cell r="G187">
            <v>0</v>
          </cell>
          <cell r="H187">
            <v>0</v>
          </cell>
        </row>
        <row r="188">
          <cell r="A188">
            <v>595</v>
          </cell>
          <cell r="B188">
            <v>0</v>
          </cell>
          <cell r="C188">
            <v>0</v>
          </cell>
          <cell r="F188">
            <v>595</v>
          </cell>
          <cell r="G188">
            <v>0</v>
          </cell>
          <cell r="H188">
            <v>0</v>
          </cell>
        </row>
        <row r="189">
          <cell r="A189">
            <v>596</v>
          </cell>
          <cell r="B189">
            <v>0</v>
          </cell>
          <cell r="C189">
            <v>0</v>
          </cell>
          <cell r="F189">
            <v>596</v>
          </cell>
          <cell r="G189">
            <v>0</v>
          </cell>
          <cell r="H189">
            <v>0</v>
          </cell>
        </row>
        <row r="190">
          <cell r="A190">
            <v>597</v>
          </cell>
          <cell r="B190">
            <v>0</v>
          </cell>
          <cell r="C190">
            <v>0</v>
          </cell>
          <cell r="F190">
            <v>597</v>
          </cell>
          <cell r="G190">
            <v>0</v>
          </cell>
          <cell r="H190">
            <v>215000</v>
          </cell>
        </row>
        <row r="191">
          <cell r="A191">
            <v>598</v>
          </cell>
          <cell r="B191">
            <v>0</v>
          </cell>
          <cell r="C191">
            <v>0</v>
          </cell>
          <cell r="F191">
            <v>598</v>
          </cell>
          <cell r="G191">
            <v>0</v>
          </cell>
          <cell r="H191">
            <v>0</v>
          </cell>
        </row>
        <row r="192">
          <cell r="A192">
            <v>599</v>
          </cell>
          <cell r="B192">
            <v>0</v>
          </cell>
          <cell r="C192">
            <v>135800972.80000001</v>
          </cell>
          <cell r="F192">
            <v>599</v>
          </cell>
          <cell r="G192">
            <v>0</v>
          </cell>
          <cell r="H192">
            <v>0</v>
          </cell>
        </row>
        <row r="193">
          <cell r="A193">
            <v>633</v>
          </cell>
          <cell r="B193">
            <v>0</v>
          </cell>
          <cell r="C193">
            <v>0</v>
          </cell>
          <cell r="F193">
            <v>633</v>
          </cell>
          <cell r="G193">
            <v>0</v>
          </cell>
          <cell r="H193">
            <v>0</v>
          </cell>
        </row>
        <row r="194">
          <cell r="A194">
            <v>634</v>
          </cell>
          <cell r="B194">
            <v>0</v>
          </cell>
          <cell r="C194">
            <v>0</v>
          </cell>
          <cell r="F194">
            <v>634</v>
          </cell>
          <cell r="G194">
            <v>0</v>
          </cell>
          <cell r="H194">
            <v>0</v>
          </cell>
        </row>
        <row r="195">
          <cell r="A195">
            <v>650</v>
          </cell>
          <cell r="B195">
            <v>0</v>
          </cell>
          <cell r="C195">
            <v>0</v>
          </cell>
          <cell r="F195">
            <v>650</v>
          </cell>
          <cell r="G195">
            <v>0</v>
          </cell>
          <cell r="H195">
            <v>0</v>
          </cell>
        </row>
        <row r="196">
          <cell r="A196">
            <v>660</v>
          </cell>
          <cell r="B196">
            <v>20000000</v>
          </cell>
          <cell r="C196">
            <v>0</v>
          </cell>
          <cell r="F196">
            <v>660</v>
          </cell>
          <cell r="G196">
            <v>0</v>
          </cell>
          <cell r="H196">
            <v>0</v>
          </cell>
        </row>
        <row r="197">
          <cell r="A197">
            <v>661</v>
          </cell>
          <cell r="B197">
            <v>0</v>
          </cell>
          <cell r="C197">
            <v>0</v>
          </cell>
          <cell r="F197">
            <v>661</v>
          </cell>
          <cell r="G197">
            <v>0</v>
          </cell>
          <cell r="H197">
            <v>0</v>
          </cell>
        </row>
        <row r="198">
          <cell r="A198">
            <v>670</v>
          </cell>
          <cell r="B198">
            <v>0</v>
          </cell>
          <cell r="C198">
            <v>74465</v>
          </cell>
          <cell r="F198">
            <v>670</v>
          </cell>
          <cell r="G198">
            <v>0</v>
          </cell>
          <cell r="H198">
            <v>0</v>
          </cell>
        </row>
        <row r="199">
          <cell r="A199">
            <v>680</v>
          </cell>
          <cell r="B199">
            <v>0</v>
          </cell>
          <cell r="C199">
            <v>0</v>
          </cell>
          <cell r="F199">
            <v>680</v>
          </cell>
          <cell r="G199">
            <v>0</v>
          </cell>
          <cell r="H199">
            <v>0</v>
          </cell>
        </row>
        <row r="200">
          <cell r="A200">
            <v>681</v>
          </cell>
          <cell r="B200">
            <v>0</v>
          </cell>
          <cell r="C200">
            <v>0</v>
          </cell>
          <cell r="F200">
            <v>681</v>
          </cell>
          <cell r="G200">
            <v>0</v>
          </cell>
          <cell r="H200">
            <v>0</v>
          </cell>
        </row>
        <row r="201">
          <cell r="A201">
            <v>682</v>
          </cell>
          <cell r="B201">
            <v>0</v>
          </cell>
          <cell r="C201">
            <v>0</v>
          </cell>
          <cell r="F201">
            <v>682</v>
          </cell>
          <cell r="G201">
            <v>0</v>
          </cell>
          <cell r="H201">
            <v>0</v>
          </cell>
        </row>
        <row r="202">
          <cell r="A202">
            <v>683</v>
          </cell>
          <cell r="B202">
            <v>0</v>
          </cell>
          <cell r="C202">
            <v>0</v>
          </cell>
          <cell r="F202">
            <v>683</v>
          </cell>
          <cell r="G202">
            <v>0</v>
          </cell>
          <cell r="H202">
            <v>0</v>
          </cell>
        </row>
        <row r="203">
          <cell r="A203">
            <v>716</v>
          </cell>
          <cell r="B203">
            <v>0</v>
          </cell>
          <cell r="C203">
            <v>0</v>
          </cell>
          <cell r="F203">
            <v>716</v>
          </cell>
          <cell r="G203">
            <v>0</v>
          </cell>
          <cell r="H203">
            <v>0</v>
          </cell>
        </row>
        <row r="204">
          <cell r="A204">
            <v>761</v>
          </cell>
          <cell r="B204">
            <v>0</v>
          </cell>
          <cell r="C204">
            <v>0</v>
          </cell>
          <cell r="F204">
            <v>761</v>
          </cell>
          <cell r="G204">
            <v>0</v>
          </cell>
          <cell r="H204">
            <v>0</v>
          </cell>
        </row>
        <row r="205">
          <cell r="A205">
            <v>781</v>
          </cell>
          <cell r="B205">
            <v>0</v>
          </cell>
          <cell r="C205">
            <v>0</v>
          </cell>
          <cell r="F205">
            <v>781</v>
          </cell>
          <cell r="G205">
            <v>0</v>
          </cell>
          <cell r="H205">
            <v>0</v>
          </cell>
        </row>
        <row r="206">
          <cell r="A206">
            <v>802</v>
          </cell>
          <cell r="B206">
            <v>0</v>
          </cell>
          <cell r="C206">
            <v>0</v>
          </cell>
          <cell r="F206">
            <v>802</v>
          </cell>
          <cell r="G206">
            <v>0</v>
          </cell>
          <cell r="H206">
            <v>0</v>
          </cell>
        </row>
        <row r="207">
          <cell r="A207">
            <v>821</v>
          </cell>
          <cell r="B207">
            <v>0</v>
          </cell>
          <cell r="C207">
            <v>0</v>
          </cell>
          <cell r="F207">
            <v>821</v>
          </cell>
          <cell r="G207">
            <v>0</v>
          </cell>
          <cell r="H207">
            <v>0</v>
          </cell>
        </row>
        <row r="208">
          <cell r="A208">
            <v>831</v>
          </cell>
          <cell r="B208">
            <v>0</v>
          </cell>
          <cell r="C208">
            <v>0</v>
          </cell>
          <cell r="F208">
            <v>831</v>
          </cell>
          <cell r="G208">
            <v>0</v>
          </cell>
          <cell r="H208">
            <v>0</v>
          </cell>
        </row>
        <row r="209">
          <cell r="A209">
            <v>862</v>
          </cell>
          <cell r="B209">
            <v>74465</v>
          </cell>
          <cell r="C209">
            <v>0</v>
          </cell>
          <cell r="F209">
            <v>862</v>
          </cell>
          <cell r="G209">
            <v>0</v>
          </cell>
          <cell r="H209">
            <v>0</v>
          </cell>
        </row>
        <row r="210">
          <cell r="A210">
            <v>865</v>
          </cell>
          <cell r="B210">
            <v>0</v>
          </cell>
          <cell r="C210">
            <v>0</v>
          </cell>
          <cell r="F210">
            <v>865</v>
          </cell>
          <cell r="G210">
            <v>0</v>
          </cell>
          <cell r="H210">
            <v>0</v>
          </cell>
        </row>
        <row r="211">
          <cell r="A211">
            <v>867</v>
          </cell>
          <cell r="B211">
            <v>0</v>
          </cell>
          <cell r="C211">
            <v>0</v>
          </cell>
          <cell r="F211">
            <v>867</v>
          </cell>
          <cell r="G211">
            <v>0</v>
          </cell>
          <cell r="H211">
            <v>0</v>
          </cell>
        </row>
        <row r="212">
          <cell r="A212">
            <v>901</v>
          </cell>
          <cell r="B212">
            <v>0</v>
          </cell>
          <cell r="C212">
            <v>0</v>
          </cell>
          <cell r="F212">
            <v>901</v>
          </cell>
          <cell r="G212">
            <v>0</v>
          </cell>
          <cell r="H212">
            <v>0</v>
          </cell>
        </row>
        <row r="213">
          <cell r="A213">
            <v>902</v>
          </cell>
          <cell r="B213">
            <v>0</v>
          </cell>
          <cell r="C213">
            <v>0</v>
          </cell>
          <cell r="F213">
            <v>902</v>
          </cell>
          <cell r="G213">
            <v>0</v>
          </cell>
          <cell r="H213">
            <v>0</v>
          </cell>
        </row>
        <row r="214">
          <cell r="A214">
            <v>903</v>
          </cell>
          <cell r="B214">
            <v>0</v>
          </cell>
          <cell r="C214">
            <v>0</v>
          </cell>
          <cell r="F214">
            <v>903</v>
          </cell>
          <cell r="G214">
            <v>0</v>
          </cell>
          <cell r="H214">
            <v>0</v>
          </cell>
        </row>
        <row r="215">
          <cell r="A215">
            <v>904</v>
          </cell>
          <cell r="B215">
            <v>0</v>
          </cell>
          <cell r="C215">
            <v>0</v>
          </cell>
          <cell r="F215">
            <v>904</v>
          </cell>
          <cell r="G215">
            <v>0</v>
          </cell>
          <cell r="H215">
            <v>0</v>
          </cell>
        </row>
        <row r="216">
          <cell r="A216">
            <v>905</v>
          </cell>
          <cell r="B216">
            <v>0</v>
          </cell>
          <cell r="C216">
            <v>0</v>
          </cell>
          <cell r="F216">
            <v>905</v>
          </cell>
          <cell r="G216">
            <v>0</v>
          </cell>
          <cell r="H216">
            <v>0</v>
          </cell>
        </row>
        <row r="217">
          <cell r="A217">
            <v>906</v>
          </cell>
          <cell r="B217">
            <v>0</v>
          </cell>
          <cell r="C217">
            <v>0</v>
          </cell>
          <cell r="F217">
            <v>906</v>
          </cell>
          <cell r="G217">
            <v>0</v>
          </cell>
          <cell r="H217">
            <v>0</v>
          </cell>
        </row>
        <row r="218">
          <cell r="A218">
            <v>907</v>
          </cell>
          <cell r="B218">
            <v>0</v>
          </cell>
          <cell r="C218">
            <v>0</v>
          </cell>
          <cell r="F218">
            <v>907</v>
          </cell>
          <cell r="G218">
            <v>0</v>
          </cell>
          <cell r="H218">
            <v>0</v>
          </cell>
        </row>
        <row r="219">
          <cell r="A219">
            <v>908</v>
          </cell>
          <cell r="B219">
            <v>0</v>
          </cell>
          <cell r="C219">
            <v>0</v>
          </cell>
          <cell r="F219">
            <v>908</v>
          </cell>
          <cell r="G219">
            <v>0</v>
          </cell>
          <cell r="H219">
            <v>0</v>
          </cell>
        </row>
        <row r="220">
          <cell r="A220">
            <v>909</v>
          </cell>
          <cell r="B220">
            <v>0</v>
          </cell>
          <cell r="C220">
            <v>0</v>
          </cell>
          <cell r="F220">
            <v>909</v>
          </cell>
          <cell r="G220">
            <v>0</v>
          </cell>
          <cell r="H220">
            <v>0</v>
          </cell>
        </row>
        <row r="221">
          <cell r="A221">
            <v>951</v>
          </cell>
          <cell r="B221">
            <v>0</v>
          </cell>
          <cell r="C221">
            <v>0</v>
          </cell>
          <cell r="F221">
            <v>951</v>
          </cell>
          <cell r="G221">
            <v>0</v>
          </cell>
          <cell r="H221">
            <v>0</v>
          </cell>
        </row>
        <row r="222">
          <cell r="A222">
            <v>999</v>
          </cell>
          <cell r="B222">
            <v>0</v>
          </cell>
          <cell r="C222">
            <v>0</v>
          </cell>
          <cell r="F222">
            <v>999</v>
          </cell>
          <cell r="G222">
            <v>0</v>
          </cell>
          <cell r="H222">
            <v>0</v>
          </cell>
        </row>
        <row r="223">
          <cell r="A223">
            <v>1101</v>
          </cell>
          <cell r="B223">
            <v>0</v>
          </cell>
          <cell r="C223">
            <v>0</v>
          </cell>
          <cell r="F223">
            <v>1101</v>
          </cell>
          <cell r="G223">
            <v>0</v>
          </cell>
          <cell r="H223">
            <v>0</v>
          </cell>
        </row>
        <row r="224">
          <cell r="A224">
            <v>1102</v>
          </cell>
          <cell r="B224">
            <v>0</v>
          </cell>
          <cell r="C224">
            <v>0</v>
          </cell>
          <cell r="F224">
            <v>1102</v>
          </cell>
          <cell r="G224">
            <v>0</v>
          </cell>
          <cell r="H224">
            <v>0</v>
          </cell>
        </row>
        <row r="225">
          <cell r="A225">
            <v>1103</v>
          </cell>
          <cell r="B225">
            <v>0</v>
          </cell>
          <cell r="C225">
            <v>0</v>
          </cell>
          <cell r="F225">
            <v>1103</v>
          </cell>
          <cell r="G225">
            <v>0</v>
          </cell>
          <cell r="H225">
            <v>0</v>
          </cell>
        </row>
        <row r="226">
          <cell r="A226">
            <v>1104</v>
          </cell>
          <cell r="B226">
            <v>0</v>
          </cell>
          <cell r="C226">
            <v>0</v>
          </cell>
          <cell r="F226">
            <v>1104</v>
          </cell>
          <cell r="G226">
            <v>0</v>
          </cell>
          <cell r="H226">
            <v>0</v>
          </cell>
        </row>
        <row r="227">
          <cell r="A227">
            <v>1105</v>
          </cell>
          <cell r="B227">
            <v>0</v>
          </cell>
          <cell r="C227">
            <v>0</v>
          </cell>
          <cell r="F227">
            <v>1105</v>
          </cell>
          <cell r="G227">
            <v>0</v>
          </cell>
          <cell r="H227">
            <v>0</v>
          </cell>
        </row>
        <row r="228">
          <cell r="A228">
            <v>1106</v>
          </cell>
          <cell r="B228">
            <v>0</v>
          </cell>
          <cell r="C228">
            <v>0</v>
          </cell>
          <cell r="F228">
            <v>1106</v>
          </cell>
          <cell r="G228">
            <v>0</v>
          </cell>
          <cell r="H228">
            <v>0</v>
          </cell>
        </row>
        <row r="229">
          <cell r="A229">
            <v>1107</v>
          </cell>
          <cell r="B229">
            <v>0</v>
          </cell>
          <cell r="C229">
            <v>0</v>
          </cell>
          <cell r="F229">
            <v>1107</v>
          </cell>
          <cell r="G229">
            <v>0</v>
          </cell>
          <cell r="H229">
            <v>0</v>
          </cell>
        </row>
        <row r="230">
          <cell r="A230">
            <v>1108</v>
          </cell>
          <cell r="B230">
            <v>0</v>
          </cell>
          <cell r="C230">
            <v>0</v>
          </cell>
          <cell r="F230">
            <v>1108</v>
          </cell>
          <cell r="G230">
            <v>0</v>
          </cell>
          <cell r="H230">
            <v>0</v>
          </cell>
        </row>
        <row r="231">
          <cell r="A231">
            <v>1109</v>
          </cell>
          <cell r="B231">
            <v>0</v>
          </cell>
          <cell r="C231">
            <v>0</v>
          </cell>
          <cell r="F231">
            <v>1109</v>
          </cell>
          <cell r="G231">
            <v>0</v>
          </cell>
          <cell r="H231">
            <v>0</v>
          </cell>
        </row>
        <row r="232">
          <cell r="A232">
            <v>1110</v>
          </cell>
          <cell r="B232">
            <v>0</v>
          </cell>
          <cell r="C232">
            <v>0</v>
          </cell>
          <cell r="F232">
            <v>1110</v>
          </cell>
          <cell r="G232">
            <v>0</v>
          </cell>
          <cell r="H232">
            <v>0</v>
          </cell>
        </row>
        <row r="233">
          <cell r="A233">
            <v>1111</v>
          </cell>
          <cell r="B233">
            <v>0</v>
          </cell>
          <cell r="C233">
            <v>0</v>
          </cell>
          <cell r="F233">
            <v>1111</v>
          </cell>
          <cell r="G233">
            <v>0</v>
          </cell>
          <cell r="H233">
            <v>0</v>
          </cell>
        </row>
        <row r="234">
          <cell r="A234">
            <v>1112</v>
          </cell>
          <cell r="B234">
            <v>0</v>
          </cell>
          <cell r="C234">
            <v>0</v>
          </cell>
          <cell r="F234">
            <v>1112</v>
          </cell>
          <cell r="G234">
            <v>0</v>
          </cell>
          <cell r="H234">
            <v>0</v>
          </cell>
        </row>
        <row r="235">
          <cell r="A235">
            <v>1113</v>
          </cell>
          <cell r="B235">
            <v>0</v>
          </cell>
          <cell r="C235">
            <v>0</v>
          </cell>
          <cell r="F235">
            <v>1113</v>
          </cell>
          <cell r="G235">
            <v>0</v>
          </cell>
          <cell r="H235">
            <v>0</v>
          </cell>
        </row>
        <row r="236">
          <cell r="A236">
            <v>1114</v>
          </cell>
          <cell r="B236">
            <v>0</v>
          </cell>
          <cell r="C236">
            <v>0</v>
          </cell>
          <cell r="F236">
            <v>1114</v>
          </cell>
          <cell r="G236">
            <v>0</v>
          </cell>
          <cell r="H236">
            <v>0</v>
          </cell>
        </row>
        <row r="237">
          <cell r="A237">
            <v>1115</v>
          </cell>
          <cell r="B237">
            <v>0</v>
          </cell>
          <cell r="C237">
            <v>0</v>
          </cell>
          <cell r="F237">
            <v>1115</v>
          </cell>
          <cell r="G237">
            <v>0</v>
          </cell>
          <cell r="H237">
            <v>0</v>
          </cell>
        </row>
        <row r="238">
          <cell r="A238">
            <v>1116</v>
          </cell>
          <cell r="B238">
            <v>0</v>
          </cell>
          <cell r="C238">
            <v>0</v>
          </cell>
          <cell r="F238">
            <v>1116</v>
          </cell>
          <cell r="G238">
            <v>0</v>
          </cell>
          <cell r="H238">
            <v>0</v>
          </cell>
        </row>
        <row r="239">
          <cell r="A239">
            <v>1117</v>
          </cell>
          <cell r="B239">
            <v>0</v>
          </cell>
          <cell r="C239">
            <v>0</v>
          </cell>
          <cell r="F239">
            <v>1117</v>
          </cell>
          <cell r="G239">
            <v>0</v>
          </cell>
          <cell r="H239">
            <v>0</v>
          </cell>
        </row>
        <row r="240">
          <cell r="A240">
            <v>1118</v>
          </cell>
          <cell r="B240">
            <v>0</v>
          </cell>
          <cell r="C240">
            <v>0</v>
          </cell>
          <cell r="F240">
            <v>1118</v>
          </cell>
          <cell r="G240">
            <v>0</v>
          </cell>
          <cell r="H240">
            <v>0</v>
          </cell>
        </row>
        <row r="241">
          <cell r="A241">
            <v>1119</v>
          </cell>
          <cell r="B241">
            <v>0</v>
          </cell>
          <cell r="C241">
            <v>0</v>
          </cell>
          <cell r="F241">
            <v>1119</v>
          </cell>
          <cell r="G241">
            <v>0</v>
          </cell>
          <cell r="H241">
            <v>0</v>
          </cell>
        </row>
        <row r="242">
          <cell r="A242">
            <v>1120</v>
          </cell>
          <cell r="B242">
            <v>0</v>
          </cell>
          <cell r="C242">
            <v>0</v>
          </cell>
          <cell r="F242">
            <v>1120</v>
          </cell>
          <cell r="G242">
            <v>0</v>
          </cell>
          <cell r="H242">
            <v>0</v>
          </cell>
        </row>
        <row r="243">
          <cell r="A243">
            <v>1121</v>
          </cell>
          <cell r="B243">
            <v>0</v>
          </cell>
          <cell r="C243">
            <v>0</v>
          </cell>
          <cell r="F243">
            <v>1121</v>
          </cell>
          <cell r="G243">
            <v>0</v>
          </cell>
          <cell r="H243">
            <v>0</v>
          </cell>
        </row>
        <row r="244">
          <cell r="A244">
            <v>1122</v>
          </cell>
          <cell r="B244">
            <v>0</v>
          </cell>
          <cell r="C244">
            <v>0</v>
          </cell>
          <cell r="F244">
            <v>1122</v>
          </cell>
          <cell r="G244">
            <v>0</v>
          </cell>
          <cell r="H244">
            <v>0</v>
          </cell>
        </row>
        <row r="245">
          <cell r="A245">
            <v>1123</v>
          </cell>
          <cell r="B245">
            <v>0</v>
          </cell>
          <cell r="C245">
            <v>0</v>
          </cell>
          <cell r="F245">
            <v>1123</v>
          </cell>
          <cell r="G245">
            <v>0</v>
          </cell>
          <cell r="H245">
            <v>0</v>
          </cell>
        </row>
        <row r="246">
          <cell r="A246">
            <v>1124</v>
          </cell>
          <cell r="B246">
            <v>0</v>
          </cell>
          <cell r="C246">
            <v>0</v>
          </cell>
          <cell r="F246">
            <v>1124</v>
          </cell>
          <cell r="G246">
            <v>0</v>
          </cell>
          <cell r="H246">
            <v>0</v>
          </cell>
        </row>
        <row r="247">
          <cell r="A247">
            <v>1125</v>
          </cell>
          <cell r="B247">
            <v>0</v>
          </cell>
          <cell r="C247">
            <v>0</v>
          </cell>
          <cell r="F247">
            <v>1125</v>
          </cell>
          <cell r="G247">
            <v>0</v>
          </cell>
          <cell r="H247">
            <v>0</v>
          </cell>
        </row>
        <row r="248">
          <cell r="A248">
            <v>1126</v>
          </cell>
          <cell r="B248">
            <v>0</v>
          </cell>
          <cell r="C248">
            <v>0</v>
          </cell>
          <cell r="F248">
            <v>1126</v>
          </cell>
          <cell r="G248">
            <v>0</v>
          </cell>
          <cell r="H248">
            <v>0</v>
          </cell>
        </row>
        <row r="249">
          <cell r="A249">
            <v>1127</v>
          </cell>
          <cell r="B249">
            <v>0</v>
          </cell>
          <cell r="C249">
            <v>0</v>
          </cell>
          <cell r="F249">
            <v>1127</v>
          </cell>
          <cell r="G249">
            <v>0</v>
          </cell>
          <cell r="H249">
            <v>0</v>
          </cell>
        </row>
        <row r="250">
          <cell r="A250">
            <v>1128</v>
          </cell>
          <cell r="B250">
            <v>0</v>
          </cell>
          <cell r="C250">
            <v>0</v>
          </cell>
          <cell r="F250">
            <v>1128</v>
          </cell>
          <cell r="G250">
            <v>0</v>
          </cell>
          <cell r="H250">
            <v>0</v>
          </cell>
        </row>
        <row r="251">
          <cell r="A251">
            <v>1129</v>
          </cell>
          <cell r="B251">
            <v>0</v>
          </cell>
          <cell r="C251">
            <v>0</v>
          </cell>
          <cell r="F251">
            <v>1129</v>
          </cell>
          <cell r="G251">
            <v>0</v>
          </cell>
          <cell r="H251">
            <v>0</v>
          </cell>
        </row>
        <row r="252">
          <cell r="A252">
            <v>1201</v>
          </cell>
          <cell r="B252">
            <v>0</v>
          </cell>
          <cell r="C252">
            <v>0</v>
          </cell>
          <cell r="F252">
            <v>1201</v>
          </cell>
          <cell r="G252">
            <v>0</v>
          </cell>
          <cell r="H252">
            <v>0</v>
          </cell>
        </row>
        <row r="253">
          <cell r="A253">
            <v>1202</v>
          </cell>
          <cell r="B253">
            <v>0</v>
          </cell>
          <cell r="C253">
            <v>0</v>
          </cell>
          <cell r="F253">
            <v>1202</v>
          </cell>
          <cell r="G253">
            <v>0</v>
          </cell>
          <cell r="H253">
            <v>0</v>
          </cell>
        </row>
        <row r="254">
          <cell r="A254">
            <v>1203</v>
          </cell>
          <cell r="B254">
            <v>0</v>
          </cell>
          <cell r="C254">
            <v>0</v>
          </cell>
          <cell r="F254">
            <v>1203</v>
          </cell>
          <cell r="G254">
            <v>0</v>
          </cell>
          <cell r="H254">
            <v>0</v>
          </cell>
        </row>
        <row r="255">
          <cell r="A255">
            <v>1204</v>
          </cell>
          <cell r="B255">
            <v>0</v>
          </cell>
          <cell r="C255">
            <v>0</v>
          </cell>
          <cell r="F255">
            <v>1204</v>
          </cell>
          <cell r="G255">
            <v>0</v>
          </cell>
          <cell r="H255">
            <v>0</v>
          </cell>
        </row>
        <row r="256">
          <cell r="A256">
            <v>1205</v>
          </cell>
          <cell r="B256">
            <v>0</v>
          </cell>
          <cell r="C256">
            <v>0</v>
          </cell>
          <cell r="F256">
            <v>1205</v>
          </cell>
          <cell r="G256">
            <v>0</v>
          </cell>
          <cell r="H256">
            <v>0</v>
          </cell>
        </row>
        <row r="257">
          <cell r="A257">
            <v>1206</v>
          </cell>
          <cell r="B257">
            <v>0</v>
          </cell>
          <cell r="C257">
            <v>0</v>
          </cell>
          <cell r="F257">
            <v>1206</v>
          </cell>
          <cell r="G257">
            <v>0</v>
          </cell>
          <cell r="H257">
            <v>0</v>
          </cell>
        </row>
        <row r="258">
          <cell r="A258">
            <v>1207</v>
          </cell>
          <cell r="B258">
            <v>0</v>
          </cell>
          <cell r="C258">
            <v>0</v>
          </cell>
          <cell r="F258">
            <v>1207</v>
          </cell>
          <cell r="G258">
            <v>0</v>
          </cell>
          <cell r="H258">
            <v>0</v>
          </cell>
        </row>
        <row r="259">
          <cell r="A259">
            <v>1208</v>
          </cell>
          <cell r="B259">
            <v>0</v>
          </cell>
          <cell r="C259">
            <v>0</v>
          </cell>
          <cell r="F259">
            <v>1208</v>
          </cell>
          <cell r="G259">
            <v>0</v>
          </cell>
          <cell r="H259">
            <v>0</v>
          </cell>
        </row>
        <row r="260">
          <cell r="A260">
            <v>1209</v>
          </cell>
          <cell r="B260">
            <v>0</v>
          </cell>
          <cell r="C260">
            <v>0</v>
          </cell>
          <cell r="F260">
            <v>1209</v>
          </cell>
          <cell r="G260">
            <v>0</v>
          </cell>
          <cell r="H260">
            <v>0</v>
          </cell>
        </row>
        <row r="261">
          <cell r="A261">
            <v>1210</v>
          </cell>
          <cell r="B261">
            <v>0</v>
          </cell>
          <cell r="C261">
            <v>0</v>
          </cell>
          <cell r="F261">
            <v>1210</v>
          </cell>
          <cell r="G261">
            <v>0</v>
          </cell>
          <cell r="H261">
            <v>0</v>
          </cell>
        </row>
        <row r="262">
          <cell r="A262">
            <v>1211</v>
          </cell>
          <cell r="B262">
            <v>0</v>
          </cell>
          <cell r="C262">
            <v>0</v>
          </cell>
          <cell r="F262">
            <v>1211</v>
          </cell>
          <cell r="G262">
            <v>0</v>
          </cell>
          <cell r="H262">
            <v>0</v>
          </cell>
        </row>
        <row r="263">
          <cell r="A263">
            <v>1212</v>
          </cell>
          <cell r="B263">
            <v>0</v>
          </cell>
          <cell r="C263">
            <v>0</v>
          </cell>
          <cell r="F263">
            <v>1212</v>
          </cell>
          <cell r="G263">
            <v>0</v>
          </cell>
          <cell r="H263">
            <v>0</v>
          </cell>
        </row>
        <row r="264">
          <cell r="A264">
            <v>1213</v>
          </cell>
          <cell r="B264">
            <v>0</v>
          </cell>
          <cell r="C264">
            <v>0</v>
          </cell>
          <cell r="F264">
            <v>1213</v>
          </cell>
          <cell r="G264">
            <v>0</v>
          </cell>
          <cell r="H264">
            <v>0</v>
          </cell>
        </row>
        <row r="265">
          <cell r="A265">
            <v>1214</v>
          </cell>
          <cell r="B265">
            <v>0</v>
          </cell>
          <cell r="C265">
            <v>0</v>
          </cell>
          <cell r="F265">
            <v>1214</v>
          </cell>
          <cell r="G265">
            <v>0</v>
          </cell>
          <cell r="H265">
            <v>0</v>
          </cell>
        </row>
        <row r="266">
          <cell r="A266">
            <v>1215</v>
          </cell>
          <cell r="B266">
            <v>0</v>
          </cell>
          <cell r="C266">
            <v>0</v>
          </cell>
          <cell r="F266">
            <v>1215</v>
          </cell>
          <cell r="G266">
            <v>0</v>
          </cell>
          <cell r="H266">
            <v>0</v>
          </cell>
        </row>
        <row r="267">
          <cell r="A267">
            <v>1216</v>
          </cell>
          <cell r="B267">
            <v>0</v>
          </cell>
          <cell r="C267">
            <v>0</v>
          </cell>
          <cell r="F267">
            <v>1216</v>
          </cell>
          <cell r="G267">
            <v>0</v>
          </cell>
          <cell r="H267">
            <v>0</v>
          </cell>
        </row>
        <row r="268">
          <cell r="A268">
            <v>1217</v>
          </cell>
          <cell r="B268">
            <v>0</v>
          </cell>
          <cell r="C268">
            <v>0</v>
          </cell>
          <cell r="F268">
            <v>1217</v>
          </cell>
          <cell r="G268">
            <v>0</v>
          </cell>
          <cell r="H268">
            <v>0</v>
          </cell>
        </row>
        <row r="269">
          <cell r="A269">
            <v>1218</v>
          </cell>
          <cell r="B269">
            <v>0</v>
          </cell>
          <cell r="C269">
            <v>0</v>
          </cell>
          <cell r="F269">
            <v>1218</v>
          </cell>
          <cell r="G269">
            <v>0</v>
          </cell>
          <cell r="H269">
            <v>0</v>
          </cell>
        </row>
        <row r="270">
          <cell r="A270">
            <v>1219</v>
          </cell>
          <cell r="B270">
            <v>0</v>
          </cell>
          <cell r="C270">
            <v>0</v>
          </cell>
          <cell r="F270">
            <v>1219</v>
          </cell>
          <cell r="G270">
            <v>0</v>
          </cell>
          <cell r="H270">
            <v>0</v>
          </cell>
        </row>
        <row r="271">
          <cell r="A271">
            <v>1220</v>
          </cell>
          <cell r="B271">
            <v>0</v>
          </cell>
          <cell r="C271">
            <v>0</v>
          </cell>
          <cell r="F271">
            <v>1220</v>
          </cell>
          <cell r="G271">
            <v>0</v>
          </cell>
          <cell r="H271">
            <v>0</v>
          </cell>
        </row>
        <row r="272">
          <cell r="A272">
            <v>1221</v>
          </cell>
          <cell r="B272">
            <v>0</v>
          </cell>
          <cell r="C272">
            <v>0</v>
          </cell>
          <cell r="F272">
            <v>1221</v>
          </cell>
          <cell r="G272">
            <v>0</v>
          </cell>
          <cell r="H272">
            <v>0</v>
          </cell>
        </row>
        <row r="273">
          <cell r="A273">
            <v>1222</v>
          </cell>
          <cell r="B273">
            <v>0</v>
          </cell>
          <cell r="C273">
            <v>0</v>
          </cell>
          <cell r="F273">
            <v>1222</v>
          </cell>
          <cell r="G273">
            <v>0</v>
          </cell>
          <cell r="H273">
            <v>0</v>
          </cell>
        </row>
        <row r="274">
          <cell r="A274">
            <v>1223</v>
          </cell>
          <cell r="B274">
            <v>0</v>
          </cell>
          <cell r="C274">
            <v>0</v>
          </cell>
          <cell r="F274">
            <v>1223</v>
          </cell>
          <cell r="G274">
            <v>0</v>
          </cell>
          <cell r="H274">
            <v>0</v>
          </cell>
        </row>
        <row r="275">
          <cell r="A275">
            <v>1224</v>
          </cell>
          <cell r="B275">
            <v>0</v>
          </cell>
          <cell r="C275">
            <v>0</v>
          </cell>
          <cell r="F275">
            <v>1224</v>
          </cell>
          <cell r="G275">
            <v>0</v>
          </cell>
          <cell r="H275">
            <v>0</v>
          </cell>
        </row>
        <row r="276">
          <cell r="A276">
            <v>1225</v>
          </cell>
          <cell r="B276">
            <v>0</v>
          </cell>
          <cell r="C276">
            <v>0</v>
          </cell>
          <cell r="F276">
            <v>1225</v>
          </cell>
          <cell r="G276">
            <v>0</v>
          </cell>
          <cell r="H276">
            <v>0</v>
          </cell>
        </row>
        <row r="277">
          <cell r="A277">
            <v>1226</v>
          </cell>
          <cell r="B277">
            <v>0</v>
          </cell>
          <cell r="C277">
            <v>0</v>
          </cell>
          <cell r="F277">
            <v>1226</v>
          </cell>
          <cell r="G277">
            <v>0</v>
          </cell>
          <cell r="H277">
            <v>0</v>
          </cell>
        </row>
        <row r="278">
          <cell r="A278">
            <v>1227</v>
          </cell>
          <cell r="B278">
            <v>0</v>
          </cell>
          <cell r="C278">
            <v>0</v>
          </cell>
          <cell r="F278">
            <v>1227</v>
          </cell>
          <cell r="G278">
            <v>0</v>
          </cell>
          <cell r="H278">
            <v>0</v>
          </cell>
        </row>
        <row r="279">
          <cell r="A279">
            <v>1228</v>
          </cell>
          <cell r="B279">
            <v>0</v>
          </cell>
          <cell r="C279">
            <v>0</v>
          </cell>
          <cell r="F279">
            <v>1228</v>
          </cell>
          <cell r="G279">
            <v>0</v>
          </cell>
          <cell r="H279">
            <v>0</v>
          </cell>
        </row>
        <row r="280">
          <cell r="A280">
            <v>1229</v>
          </cell>
          <cell r="B280">
            <v>0</v>
          </cell>
          <cell r="C280">
            <v>0</v>
          </cell>
          <cell r="F280">
            <v>1229</v>
          </cell>
          <cell r="G280">
            <v>0</v>
          </cell>
          <cell r="H280">
            <v>0</v>
          </cell>
        </row>
        <row r="281">
          <cell r="A281">
            <v>1230</v>
          </cell>
          <cell r="B281">
            <v>0</v>
          </cell>
          <cell r="C281">
            <v>0</v>
          </cell>
          <cell r="F281">
            <v>1230</v>
          </cell>
          <cell r="G281">
            <v>0</v>
          </cell>
          <cell r="H281">
            <v>0</v>
          </cell>
        </row>
        <row r="282">
          <cell r="A282">
            <v>1231</v>
          </cell>
          <cell r="B282">
            <v>0</v>
          </cell>
          <cell r="C282">
            <v>0</v>
          </cell>
          <cell r="F282">
            <v>1231</v>
          </cell>
          <cell r="G282">
            <v>0</v>
          </cell>
          <cell r="H282">
            <v>0</v>
          </cell>
        </row>
        <row r="283">
          <cell r="A283">
            <v>1232</v>
          </cell>
          <cell r="B283">
            <v>0</v>
          </cell>
          <cell r="C283">
            <v>0</v>
          </cell>
          <cell r="F283">
            <v>1232</v>
          </cell>
          <cell r="G283">
            <v>0</v>
          </cell>
          <cell r="H283">
            <v>0</v>
          </cell>
        </row>
        <row r="284">
          <cell r="A284">
            <v>1233</v>
          </cell>
          <cell r="B284">
            <v>0</v>
          </cell>
          <cell r="C284">
            <v>0</v>
          </cell>
          <cell r="F284">
            <v>1233</v>
          </cell>
          <cell r="G284">
            <v>0</v>
          </cell>
          <cell r="H284">
            <v>0</v>
          </cell>
        </row>
        <row r="285">
          <cell r="A285">
            <v>1234</v>
          </cell>
          <cell r="B285">
            <v>0</v>
          </cell>
          <cell r="C285">
            <v>0</v>
          </cell>
          <cell r="F285">
            <v>1234</v>
          </cell>
          <cell r="G285">
            <v>0</v>
          </cell>
          <cell r="H285">
            <v>0</v>
          </cell>
        </row>
        <row r="286">
          <cell r="A286">
            <v>1235</v>
          </cell>
          <cell r="B286">
            <v>0</v>
          </cell>
          <cell r="C286">
            <v>0</v>
          </cell>
          <cell r="F286">
            <v>1235</v>
          </cell>
          <cell r="G286">
            <v>0</v>
          </cell>
          <cell r="H286">
            <v>0</v>
          </cell>
        </row>
        <row r="287">
          <cell r="A287">
            <v>1236</v>
          </cell>
          <cell r="B287">
            <v>0</v>
          </cell>
          <cell r="C287">
            <v>0</v>
          </cell>
          <cell r="F287">
            <v>1236</v>
          </cell>
          <cell r="G287">
            <v>0</v>
          </cell>
          <cell r="H287">
            <v>0</v>
          </cell>
        </row>
        <row r="288">
          <cell r="A288">
            <v>1237</v>
          </cell>
          <cell r="B288">
            <v>0</v>
          </cell>
          <cell r="C288">
            <v>0</v>
          </cell>
          <cell r="F288">
            <v>1237</v>
          </cell>
          <cell r="G288">
            <v>0</v>
          </cell>
          <cell r="H288">
            <v>0</v>
          </cell>
        </row>
        <row r="289">
          <cell r="A289">
            <v>1238</v>
          </cell>
          <cell r="B289">
            <v>0</v>
          </cell>
          <cell r="C289">
            <v>0</v>
          </cell>
          <cell r="F289">
            <v>1238</v>
          </cell>
          <cell r="G289">
            <v>0</v>
          </cell>
          <cell r="H289">
            <v>0</v>
          </cell>
        </row>
        <row r="290">
          <cell r="A290">
            <v>1239</v>
          </cell>
          <cell r="B290">
            <v>0</v>
          </cell>
          <cell r="C290">
            <v>0</v>
          </cell>
          <cell r="F290">
            <v>1239</v>
          </cell>
          <cell r="G290">
            <v>0</v>
          </cell>
          <cell r="H290">
            <v>0</v>
          </cell>
        </row>
        <row r="291">
          <cell r="A291">
            <v>1240</v>
          </cell>
          <cell r="B291">
            <v>0</v>
          </cell>
          <cell r="C291">
            <v>0</v>
          </cell>
          <cell r="F291">
            <v>1240</v>
          </cell>
          <cell r="G291">
            <v>0</v>
          </cell>
          <cell r="H291">
            <v>0</v>
          </cell>
        </row>
        <row r="292">
          <cell r="A292">
            <v>1241</v>
          </cell>
          <cell r="B292">
            <v>0</v>
          </cell>
          <cell r="C292">
            <v>0</v>
          </cell>
          <cell r="F292">
            <v>1241</v>
          </cell>
          <cell r="G292">
            <v>0</v>
          </cell>
          <cell r="H292">
            <v>0</v>
          </cell>
        </row>
        <row r="293">
          <cell r="A293">
            <v>1242</v>
          </cell>
          <cell r="B293">
            <v>0</v>
          </cell>
          <cell r="C293">
            <v>0</v>
          </cell>
          <cell r="F293">
            <v>1242</v>
          </cell>
          <cell r="G293">
            <v>0</v>
          </cell>
          <cell r="H293">
            <v>0</v>
          </cell>
        </row>
        <row r="294">
          <cell r="A294">
            <v>1243</v>
          </cell>
          <cell r="B294">
            <v>0</v>
          </cell>
          <cell r="C294">
            <v>0</v>
          </cell>
          <cell r="F294">
            <v>1243</v>
          </cell>
          <cell r="G294">
            <v>0</v>
          </cell>
          <cell r="H294">
            <v>0</v>
          </cell>
        </row>
        <row r="295">
          <cell r="A295">
            <v>1244</v>
          </cell>
          <cell r="B295">
            <v>0</v>
          </cell>
          <cell r="C295">
            <v>0</v>
          </cell>
          <cell r="F295">
            <v>1244</v>
          </cell>
          <cell r="G295">
            <v>0</v>
          </cell>
          <cell r="H295">
            <v>0</v>
          </cell>
        </row>
        <row r="296">
          <cell r="A296">
            <v>1245</v>
          </cell>
          <cell r="B296">
            <v>0</v>
          </cell>
          <cell r="C296">
            <v>0</v>
          </cell>
          <cell r="F296">
            <v>1245</v>
          </cell>
          <cell r="G296">
            <v>0</v>
          </cell>
          <cell r="H296">
            <v>0</v>
          </cell>
        </row>
        <row r="297">
          <cell r="A297">
            <v>1246</v>
          </cell>
          <cell r="B297">
            <v>0</v>
          </cell>
          <cell r="C297">
            <v>0</v>
          </cell>
          <cell r="F297">
            <v>1246</v>
          </cell>
          <cell r="G297">
            <v>0</v>
          </cell>
          <cell r="H297">
            <v>0</v>
          </cell>
        </row>
        <row r="298">
          <cell r="A298">
            <v>1247</v>
          </cell>
          <cell r="B298">
            <v>0</v>
          </cell>
          <cell r="C298">
            <v>0</v>
          </cell>
          <cell r="F298">
            <v>1247</v>
          </cell>
          <cell r="G298">
            <v>0</v>
          </cell>
          <cell r="H298">
            <v>0</v>
          </cell>
        </row>
        <row r="299">
          <cell r="A299">
            <v>1248</v>
          </cell>
          <cell r="B299">
            <v>0</v>
          </cell>
          <cell r="C299">
            <v>0</v>
          </cell>
          <cell r="F299">
            <v>1248</v>
          </cell>
          <cell r="G299">
            <v>0</v>
          </cell>
          <cell r="H299">
            <v>0</v>
          </cell>
        </row>
        <row r="300">
          <cell r="A300">
            <v>1249</v>
          </cell>
          <cell r="B300">
            <v>0</v>
          </cell>
          <cell r="C300">
            <v>0</v>
          </cell>
          <cell r="F300">
            <v>1249</v>
          </cell>
          <cell r="G300">
            <v>0</v>
          </cell>
          <cell r="H300">
            <v>0</v>
          </cell>
        </row>
        <row r="301">
          <cell r="A301">
            <v>1250</v>
          </cell>
          <cell r="B301">
            <v>0</v>
          </cell>
          <cell r="C301">
            <v>0</v>
          </cell>
          <cell r="F301">
            <v>1250</v>
          </cell>
          <cell r="G301">
            <v>0</v>
          </cell>
          <cell r="H301">
            <v>0</v>
          </cell>
        </row>
        <row r="302">
          <cell r="A302">
            <v>1251</v>
          </cell>
          <cell r="B302">
            <v>0</v>
          </cell>
          <cell r="C302">
            <v>0</v>
          </cell>
          <cell r="F302">
            <v>1251</v>
          </cell>
          <cell r="G302">
            <v>0</v>
          </cell>
          <cell r="H302">
            <v>0</v>
          </cell>
        </row>
        <row r="303">
          <cell r="A303">
            <v>1252</v>
          </cell>
          <cell r="B303">
            <v>0</v>
          </cell>
          <cell r="C303">
            <v>0</v>
          </cell>
          <cell r="F303">
            <v>1252</v>
          </cell>
          <cell r="G303">
            <v>0</v>
          </cell>
          <cell r="H303">
            <v>0</v>
          </cell>
        </row>
        <row r="304">
          <cell r="A304">
            <v>1253</v>
          </cell>
          <cell r="B304">
            <v>0</v>
          </cell>
          <cell r="C304">
            <v>0</v>
          </cell>
          <cell r="F304">
            <v>1253</v>
          </cell>
          <cell r="G304">
            <v>0</v>
          </cell>
          <cell r="H304">
            <v>0</v>
          </cell>
        </row>
        <row r="305">
          <cell r="A305">
            <v>1254</v>
          </cell>
          <cell r="B305">
            <v>0</v>
          </cell>
          <cell r="C305">
            <v>0</v>
          </cell>
          <cell r="F305">
            <v>1254</v>
          </cell>
          <cell r="G305">
            <v>0</v>
          </cell>
          <cell r="H305">
            <v>0</v>
          </cell>
        </row>
        <row r="306">
          <cell r="A306">
            <v>1255</v>
          </cell>
          <cell r="B306">
            <v>0</v>
          </cell>
          <cell r="C306">
            <v>0</v>
          </cell>
          <cell r="F306">
            <v>1255</v>
          </cell>
          <cell r="G306">
            <v>0</v>
          </cell>
          <cell r="H306">
            <v>0</v>
          </cell>
        </row>
        <row r="307">
          <cell r="A307">
            <v>1256</v>
          </cell>
          <cell r="B307">
            <v>0</v>
          </cell>
          <cell r="C307">
            <v>0</v>
          </cell>
          <cell r="F307">
            <v>1256</v>
          </cell>
          <cell r="G307">
            <v>0</v>
          </cell>
          <cell r="H307">
            <v>0</v>
          </cell>
        </row>
        <row r="308">
          <cell r="A308">
            <v>1257</v>
          </cell>
          <cell r="B308">
            <v>0</v>
          </cell>
          <cell r="C308">
            <v>0</v>
          </cell>
          <cell r="F308">
            <v>1257</v>
          </cell>
          <cell r="G308">
            <v>0</v>
          </cell>
          <cell r="H308">
            <v>0</v>
          </cell>
        </row>
        <row r="309">
          <cell r="A309">
            <v>1258</v>
          </cell>
          <cell r="B309">
            <v>0</v>
          </cell>
          <cell r="C309">
            <v>0</v>
          </cell>
          <cell r="F309">
            <v>1258</v>
          </cell>
          <cell r="G309">
            <v>0</v>
          </cell>
          <cell r="H309">
            <v>0</v>
          </cell>
        </row>
        <row r="310">
          <cell r="A310">
            <v>1259</v>
          </cell>
          <cell r="B310">
            <v>0</v>
          </cell>
          <cell r="C310">
            <v>0</v>
          </cell>
          <cell r="F310">
            <v>1259</v>
          </cell>
          <cell r="G310">
            <v>0</v>
          </cell>
          <cell r="H310">
            <v>0</v>
          </cell>
        </row>
        <row r="311">
          <cell r="A311">
            <v>1260</v>
          </cell>
          <cell r="B311">
            <v>0</v>
          </cell>
          <cell r="C311">
            <v>0</v>
          </cell>
          <cell r="F311">
            <v>1260</v>
          </cell>
          <cell r="G311">
            <v>0</v>
          </cell>
          <cell r="H311">
            <v>0</v>
          </cell>
        </row>
        <row r="312">
          <cell r="A312">
            <v>1261</v>
          </cell>
          <cell r="B312">
            <v>0</v>
          </cell>
          <cell r="C312">
            <v>0</v>
          </cell>
          <cell r="F312">
            <v>1261</v>
          </cell>
          <cell r="G312">
            <v>0</v>
          </cell>
          <cell r="H312">
            <v>0</v>
          </cell>
        </row>
        <row r="313">
          <cell r="A313">
            <v>1262</v>
          </cell>
          <cell r="B313">
            <v>0</v>
          </cell>
          <cell r="C313">
            <v>0</v>
          </cell>
          <cell r="F313">
            <v>1262</v>
          </cell>
          <cell r="G313">
            <v>0</v>
          </cell>
          <cell r="H313">
            <v>0</v>
          </cell>
        </row>
        <row r="314">
          <cell r="A314">
            <v>1263</v>
          </cell>
          <cell r="B314">
            <v>0</v>
          </cell>
          <cell r="C314">
            <v>0</v>
          </cell>
          <cell r="F314">
            <v>1263</v>
          </cell>
          <cell r="G314">
            <v>0</v>
          </cell>
          <cell r="H314">
            <v>0</v>
          </cell>
        </row>
        <row r="315">
          <cell r="A315">
            <v>1264</v>
          </cell>
          <cell r="B315">
            <v>0</v>
          </cell>
          <cell r="C315">
            <v>0</v>
          </cell>
          <cell r="F315">
            <v>1264</v>
          </cell>
          <cell r="G315">
            <v>0</v>
          </cell>
          <cell r="H315">
            <v>0</v>
          </cell>
        </row>
        <row r="316">
          <cell r="A316">
            <v>1265</v>
          </cell>
          <cell r="B316">
            <v>0</v>
          </cell>
          <cell r="C316">
            <v>0</v>
          </cell>
          <cell r="F316">
            <v>1265</v>
          </cell>
          <cell r="G316">
            <v>0</v>
          </cell>
          <cell r="H316">
            <v>0</v>
          </cell>
        </row>
        <row r="317">
          <cell r="A317">
            <v>1266</v>
          </cell>
          <cell r="B317">
            <v>0</v>
          </cell>
          <cell r="C317">
            <v>0</v>
          </cell>
          <cell r="F317">
            <v>1266</v>
          </cell>
          <cell r="G317">
            <v>0</v>
          </cell>
          <cell r="H317">
            <v>0</v>
          </cell>
        </row>
        <row r="318">
          <cell r="A318">
            <v>1267</v>
          </cell>
          <cell r="B318">
            <v>0</v>
          </cell>
          <cell r="C318">
            <v>0</v>
          </cell>
          <cell r="F318">
            <v>1267</v>
          </cell>
          <cell r="G318">
            <v>0</v>
          </cell>
          <cell r="H318">
            <v>0</v>
          </cell>
        </row>
        <row r="319">
          <cell r="A319">
            <v>1268</v>
          </cell>
          <cell r="B319">
            <v>0</v>
          </cell>
          <cell r="C319">
            <v>0</v>
          </cell>
          <cell r="F319">
            <v>1268</v>
          </cell>
          <cell r="G319">
            <v>0</v>
          </cell>
          <cell r="H319">
            <v>0</v>
          </cell>
        </row>
        <row r="320">
          <cell r="A320">
            <v>1269</v>
          </cell>
          <cell r="B320">
            <v>0</v>
          </cell>
          <cell r="C320">
            <v>0</v>
          </cell>
          <cell r="F320">
            <v>1269</v>
          </cell>
          <cell r="G320">
            <v>0</v>
          </cell>
          <cell r="H320">
            <v>0</v>
          </cell>
        </row>
        <row r="321">
          <cell r="A321">
            <v>1270</v>
          </cell>
          <cell r="B321">
            <v>0</v>
          </cell>
          <cell r="C321">
            <v>0</v>
          </cell>
          <cell r="F321">
            <v>1270</v>
          </cell>
          <cell r="G321">
            <v>0</v>
          </cell>
          <cell r="H321">
            <v>0</v>
          </cell>
        </row>
        <row r="322">
          <cell r="A322">
            <v>1271</v>
          </cell>
          <cell r="B322">
            <v>0</v>
          </cell>
          <cell r="C322">
            <v>0</v>
          </cell>
          <cell r="F322">
            <v>1271</v>
          </cell>
          <cell r="G322">
            <v>0</v>
          </cell>
          <cell r="H322">
            <v>0</v>
          </cell>
        </row>
        <row r="323">
          <cell r="A323">
            <v>1272</v>
          </cell>
          <cell r="B323">
            <v>0</v>
          </cell>
          <cell r="C323">
            <v>0</v>
          </cell>
          <cell r="F323">
            <v>1272</v>
          </cell>
          <cell r="G323">
            <v>0</v>
          </cell>
          <cell r="H323">
            <v>0</v>
          </cell>
        </row>
        <row r="324">
          <cell r="A324">
            <v>1273</v>
          </cell>
          <cell r="B324">
            <v>0</v>
          </cell>
          <cell r="C324">
            <v>0</v>
          </cell>
          <cell r="F324">
            <v>1273</v>
          </cell>
          <cell r="G324">
            <v>0</v>
          </cell>
          <cell r="H324">
            <v>0</v>
          </cell>
        </row>
        <row r="325">
          <cell r="A325">
            <v>1274</v>
          </cell>
          <cell r="B325">
            <v>0</v>
          </cell>
          <cell r="C325">
            <v>0</v>
          </cell>
          <cell r="F325">
            <v>1274</v>
          </cell>
          <cell r="G325">
            <v>0</v>
          </cell>
          <cell r="H325">
            <v>0</v>
          </cell>
        </row>
        <row r="326">
          <cell r="A326">
            <v>1275</v>
          </cell>
          <cell r="B326">
            <v>0</v>
          </cell>
          <cell r="C326">
            <v>0</v>
          </cell>
          <cell r="F326">
            <v>1275</v>
          </cell>
          <cell r="G326">
            <v>0</v>
          </cell>
          <cell r="H326">
            <v>0</v>
          </cell>
        </row>
        <row r="327">
          <cell r="A327">
            <v>1276</v>
          </cell>
          <cell r="B327">
            <v>0</v>
          </cell>
          <cell r="C327">
            <v>0</v>
          </cell>
          <cell r="F327">
            <v>1276</v>
          </cell>
          <cell r="G327">
            <v>0</v>
          </cell>
          <cell r="H327">
            <v>0</v>
          </cell>
        </row>
        <row r="328">
          <cell r="A328">
            <v>1277</v>
          </cell>
          <cell r="B328">
            <v>0</v>
          </cell>
          <cell r="C328">
            <v>0</v>
          </cell>
          <cell r="F328">
            <v>1277</v>
          </cell>
          <cell r="G328">
            <v>0</v>
          </cell>
          <cell r="H328">
            <v>0</v>
          </cell>
        </row>
        <row r="329">
          <cell r="A329">
            <v>1278</v>
          </cell>
          <cell r="B329">
            <v>0</v>
          </cell>
          <cell r="C329">
            <v>0</v>
          </cell>
          <cell r="F329">
            <v>1278</v>
          </cell>
          <cell r="G329">
            <v>0</v>
          </cell>
          <cell r="H329">
            <v>0</v>
          </cell>
        </row>
        <row r="330">
          <cell r="A330">
            <v>1279</v>
          </cell>
          <cell r="B330">
            <v>0</v>
          </cell>
          <cell r="C330">
            <v>0</v>
          </cell>
          <cell r="F330">
            <v>1279</v>
          </cell>
          <cell r="G330">
            <v>0</v>
          </cell>
          <cell r="H330">
            <v>0</v>
          </cell>
        </row>
        <row r="331">
          <cell r="A331">
            <v>1280</v>
          </cell>
          <cell r="B331">
            <v>0</v>
          </cell>
          <cell r="C331">
            <v>0</v>
          </cell>
          <cell r="F331">
            <v>1280</v>
          </cell>
          <cell r="G331">
            <v>0</v>
          </cell>
          <cell r="H331">
            <v>0</v>
          </cell>
        </row>
        <row r="332">
          <cell r="A332">
            <v>1281</v>
          </cell>
          <cell r="B332">
            <v>0</v>
          </cell>
          <cell r="C332">
            <v>0</v>
          </cell>
          <cell r="F332">
            <v>1281</v>
          </cell>
          <cell r="G332">
            <v>0</v>
          </cell>
          <cell r="H332">
            <v>0</v>
          </cell>
        </row>
        <row r="333">
          <cell r="A333">
            <v>1282</v>
          </cell>
          <cell r="B333">
            <v>0</v>
          </cell>
          <cell r="C333">
            <v>0</v>
          </cell>
          <cell r="F333">
            <v>1282</v>
          </cell>
          <cell r="G333">
            <v>0</v>
          </cell>
          <cell r="H333">
            <v>0</v>
          </cell>
        </row>
        <row r="334">
          <cell r="A334">
            <v>1283</v>
          </cell>
          <cell r="B334">
            <v>0</v>
          </cell>
          <cell r="C334">
            <v>0</v>
          </cell>
          <cell r="F334">
            <v>1283</v>
          </cell>
          <cell r="G334">
            <v>0</v>
          </cell>
          <cell r="H334">
            <v>0</v>
          </cell>
        </row>
        <row r="335">
          <cell r="A335">
            <v>1284</v>
          </cell>
          <cell r="B335">
            <v>0</v>
          </cell>
          <cell r="C335">
            <v>0</v>
          </cell>
          <cell r="F335">
            <v>1284</v>
          </cell>
          <cell r="G335">
            <v>0</v>
          </cell>
          <cell r="H335">
            <v>0</v>
          </cell>
        </row>
        <row r="336">
          <cell r="A336">
            <v>1285</v>
          </cell>
          <cell r="B336">
            <v>0</v>
          </cell>
          <cell r="C336">
            <v>0</v>
          </cell>
          <cell r="F336">
            <v>1285</v>
          </cell>
          <cell r="G336">
            <v>0</v>
          </cell>
          <cell r="H336">
            <v>0</v>
          </cell>
        </row>
        <row r="337">
          <cell r="A337">
            <v>1286</v>
          </cell>
          <cell r="B337">
            <v>0</v>
          </cell>
          <cell r="C337">
            <v>0</v>
          </cell>
          <cell r="F337">
            <v>1286</v>
          </cell>
          <cell r="G337">
            <v>0</v>
          </cell>
          <cell r="H337">
            <v>0</v>
          </cell>
        </row>
        <row r="338">
          <cell r="A338">
            <v>1287</v>
          </cell>
          <cell r="B338">
            <v>0</v>
          </cell>
          <cell r="C338">
            <v>0</v>
          </cell>
          <cell r="F338">
            <v>1287</v>
          </cell>
          <cell r="G338">
            <v>0</v>
          </cell>
          <cell r="H338">
            <v>0</v>
          </cell>
        </row>
        <row r="339">
          <cell r="A339">
            <v>1301</v>
          </cell>
          <cell r="B339">
            <v>0</v>
          </cell>
          <cell r="C339">
            <v>0</v>
          </cell>
          <cell r="F339">
            <v>1301</v>
          </cell>
          <cell r="G339">
            <v>0</v>
          </cell>
          <cell r="H339">
            <v>0</v>
          </cell>
        </row>
        <row r="340">
          <cell r="A340">
            <v>1302</v>
          </cell>
          <cell r="B340">
            <v>0</v>
          </cell>
          <cell r="C340">
            <v>0</v>
          </cell>
          <cell r="F340">
            <v>1302</v>
          </cell>
          <cell r="G340">
            <v>0</v>
          </cell>
          <cell r="H340">
            <v>0</v>
          </cell>
        </row>
        <row r="341">
          <cell r="A341">
            <v>1303</v>
          </cell>
          <cell r="B341">
            <v>0</v>
          </cell>
          <cell r="C341">
            <v>0</v>
          </cell>
          <cell r="F341">
            <v>1303</v>
          </cell>
          <cell r="G341">
            <v>0</v>
          </cell>
          <cell r="H341">
            <v>0</v>
          </cell>
        </row>
        <row r="342">
          <cell r="A342">
            <v>1304</v>
          </cell>
          <cell r="B342">
            <v>0</v>
          </cell>
          <cell r="C342">
            <v>0</v>
          </cell>
          <cell r="F342">
            <v>1304</v>
          </cell>
          <cell r="G342">
            <v>0</v>
          </cell>
          <cell r="H342">
            <v>0</v>
          </cell>
        </row>
        <row r="343">
          <cell r="A343">
            <v>1305</v>
          </cell>
          <cell r="B343">
            <v>0</v>
          </cell>
          <cell r="C343">
            <v>0</v>
          </cell>
          <cell r="F343">
            <v>1305</v>
          </cell>
          <cell r="G343">
            <v>0</v>
          </cell>
          <cell r="H343">
            <v>0</v>
          </cell>
        </row>
        <row r="344">
          <cell r="A344">
            <v>1306</v>
          </cell>
          <cell r="B344">
            <v>0</v>
          </cell>
          <cell r="C344">
            <v>0</v>
          </cell>
          <cell r="F344">
            <v>1306</v>
          </cell>
          <cell r="G344">
            <v>0</v>
          </cell>
          <cell r="H344">
            <v>0</v>
          </cell>
        </row>
        <row r="345">
          <cell r="A345">
            <v>1307</v>
          </cell>
          <cell r="B345">
            <v>0</v>
          </cell>
          <cell r="C345">
            <v>0</v>
          </cell>
          <cell r="F345">
            <v>1307</v>
          </cell>
          <cell r="G345">
            <v>0</v>
          </cell>
          <cell r="H345">
            <v>0</v>
          </cell>
        </row>
        <row r="346">
          <cell r="A346">
            <v>1308</v>
          </cell>
          <cell r="B346">
            <v>0</v>
          </cell>
          <cell r="C346">
            <v>0</v>
          </cell>
          <cell r="F346">
            <v>1308</v>
          </cell>
          <cell r="G346">
            <v>0</v>
          </cell>
          <cell r="H346">
            <v>0</v>
          </cell>
        </row>
        <row r="347">
          <cell r="A347">
            <v>1309</v>
          </cell>
          <cell r="B347">
            <v>0</v>
          </cell>
          <cell r="C347">
            <v>0</v>
          </cell>
          <cell r="F347">
            <v>1309</v>
          </cell>
          <cell r="G347">
            <v>0</v>
          </cell>
          <cell r="H347">
            <v>0</v>
          </cell>
        </row>
        <row r="348">
          <cell r="A348">
            <v>1310</v>
          </cell>
          <cell r="B348">
            <v>0</v>
          </cell>
          <cell r="C348">
            <v>0</v>
          </cell>
          <cell r="F348">
            <v>1310</v>
          </cell>
          <cell r="G348">
            <v>0</v>
          </cell>
          <cell r="H348">
            <v>0</v>
          </cell>
        </row>
        <row r="349">
          <cell r="A349">
            <v>1311</v>
          </cell>
          <cell r="B349">
            <v>0</v>
          </cell>
          <cell r="C349">
            <v>0</v>
          </cell>
          <cell r="F349">
            <v>1311</v>
          </cell>
          <cell r="G349">
            <v>0</v>
          </cell>
          <cell r="H349">
            <v>0</v>
          </cell>
        </row>
        <row r="350">
          <cell r="A350">
            <v>1312</v>
          </cell>
          <cell r="B350">
            <v>0</v>
          </cell>
          <cell r="C350">
            <v>0</v>
          </cell>
          <cell r="F350">
            <v>1312</v>
          </cell>
          <cell r="G350">
            <v>0</v>
          </cell>
          <cell r="H350">
            <v>0</v>
          </cell>
        </row>
        <row r="351">
          <cell r="A351">
            <v>1313</v>
          </cell>
          <cell r="B351">
            <v>0</v>
          </cell>
          <cell r="C351">
            <v>0</v>
          </cell>
          <cell r="F351">
            <v>1313</v>
          </cell>
          <cell r="G351">
            <v>0</v>
          </cell>
          <cell r="H351">
            <v>0</v>
          </cell>
        </row>
        <row r="352">
          <cell r="A352">
            <v>1314</v>
          </cell>
          <cell r="B352">
            <v>0</v>
          </cell>
          <cell r="C352">
            <v>0</v>
          </cell>
          <cell r="F352">
            <v>1314</v>
          </cell>
          <cell r="G352">
            <v>0</v>
          </cell>
          <cell r="H352">
            <v>0</v>
          </cell>
        </row>
        <row r="353">
          <cell r="A353">
            <v>1315</v>
          </cell>
          <cell r="B353">
            <v>0</v>
          </cell>
          <cell r="C353">
            <v>0</v>
          </cell>
          <cell r="F353">
            <v>1315</v>
          </cell>
          <cell r="G353">
            <v>0</v>
          </cell>
          <cell r="H353">
            <v>0</v>
          </cell>
        </row>
        <row r="354">
          <cell r="A354">
            <v>1316</v>
          </cell>
          <cell r="B354">
            <v>0</v>
          </cell>
          <cell r="C354">
            <v>0</v>
          </cell>
          <cell r="F354">
            <v>1316</v>
          </cell>
          <cell r="G354">
            <v>0</v>
          </cell>
          <cell r="H354">
            <v>0</v>
          </cell>
        </row>
        <row r="355">
          <cell r="A355">
            <v>1317</v>
          </cell>
          <cell r="B355">
            <v>0</v>
          </cell>
          <cell r="C355">
            <v>0</v>
          </cell>
          <cell r="F355">
            <v>1317</v>
          </cell>
          <cell r="G355">
            <v>0</v>
          </cell>
          <cell r="H355">
            <v>0</v>
          </cell>
        </row>
        <row r="356">
          <cell r="A356">
            <v>1318</v>
          </cell>
          <cell r="B356">
            <v>0</v>
          </cell>
          <cell r="C356">
            <v>0</v>
          </cell>
          <cell r="F356">
            <v>1318</v>
          </cell>
          <cell r="G356">
            <v>0</v>
          </cell>
          <cell r="H356">
            <v>0</v>
          </cell>
        </row>
        <row r="357">
          <cell r="A357">
            <v>1319</v>
          </cell>
          <cell r="B357">
            <v>0</v>
          </cell>
          <cell r="C357">
            <v>0</v>
          </cell>
          <cell r="F357">
            <v>1319</v>
          </cell>
          <cell r="G357">
            <v>0</v>
          </cell>
          <cell r="H357">
            <v>0</v>
          </cell>
        </row>
        <row r="358">
          <cell r="A358">
            <v>1320</v>
          </cell>
          <cell r="B358">
            <v>0</v>
          </cell>
          <cell r="C358">
            <v>0</v>
          </cell>
          <cell r="F358">
            <v>1320</v>
          </cell>
          <cell r="G358">
            <v>0</v>
          </cell>
          <cell r="H358">
            <v>0</v>
          </cell>
        </row>
        <row r="359">
          <cell r="A359">
            <v>1321</v>
          </cell>
          <cell r="B359">
            <v>0</v>
          </cell>
          <cell r="C359">
            <v>0</v>
          </cell>
          <cell r="F359">
            <v>1321</v>
          </cell>
          <cell r="G359">
            <v>0</v>
          </cell>
          <cell r="H359">
            <v>0</v>
          </cell>
        </row>
        <row r="360">
          <cell r="A360">
            <v>1322</v>
          </cell>
          <cell r="B360">
            <v>0</v>
          </cell>
          <cell r="C360">
            <v>0</v>
          </cell>
          <cell r="F360">
            <v>1322</v>
          </cell>
          <cell r="G360">
            <v>0</v>
          </cell>
          <cell r="H360">
            <v>0</v>
          </cell>
        </row>
        <row r="361">
          <cell r="A361">
            <v>1323</v>
          </cell>
          <cell r="B361">
            <v>0</v>
          </cell>
          <cell r="C361">
            <v>0</v>
          </cell>
          <cell r="F361">
            <v>1323</v>
          </cell>
          <cell r="G361">
            <v>0</v>
          </cell>
          <cell r="H361">
            <v>0</v>
          </cell>
        </row>
        <row r="362">
          <cell r="A362">
            <v>1324</v>
          </cell>
          <cell r="B362">
            <v>0</v>
          </cell>
          <cell r="C362">
            <v>0</v>
          </cell>
          <cell r="F362">
            <v>1324</v>
          </cell>
          <cell r="G362">
            <v>0</v>
          </cell>
          <cell r="H362">
            <v>0</v>
          </cell>
        </row>
        <row r="363">
          <cell r="A363">
            <v>1325</v>
          </cell>
          <cell r="B363">
            <v>0</v>
          </cell>
          <cell r="C363">
            <v>0</v>
          </cell>
          <cell r="F363">
            <v>1325</v>
          </cell>
          <cell r="G363">
            <v>0</v>
          </cell>
          <cell r="H363">
            <v>0</v>
          </cell>
        </row>
        <row r="364">
          <cell r="A364">
            <v>1326</v>
          </cell>
          <cell r="B364">
            <v>0</v>
          </cell>
          <cell r="C364">
            <v>0</v>
          </cell>
          <cell r="F364">
            <v>1326</v>
          </cell>
          <cell r="G364">
            <v>0</v>
          </cell>
          <cell r="H364">
            <v>0</v>
          </cell>
        </row>
        <row r="365">
          <cell r="A365">
            <v>1327</v>
          </cell>
          <cell r="B365">
            <v>0</v>
          </cell>
          <cell r="C365">
            <v>0</v>
          </cell>
          <cell r="F365">
            <v>1327</v>
          </cell>
          <cell r="G365">
            <v>0</v>
          </cell>
          <cell r="H365">
            <v>0</v>
          </cell>
        </row>
        <row r="366">
          <cell r="A366">
            <v>1328</v>
          </cell>
          <cell r="B366">
            <v>0</v>
          </cell>
          <cell r="C366">
            <v>0</v>
          </cell>
          <cell r="F366">
            <v>1328</v>
          </cell>
          <cell r="G366">
            <v>0</v>
          </cell>
          <cell r="H366">
            <v>0</v>
          </cell>
        </row>
        <row r="367">
          <cell r="A367">
            <v>1329</v>
          </cell>
          <cell r="B367">
            <v>0</v>
          </cell>
          <cell r="C367">
            <v>0</v>
          </cell>
          <cell r="F367">
            <v>1329</v>
          </cell>
          <cell r="G367">
            <v>0</v>
          </cell>
          <cell r="H367">
            <v>0</v>
          </cell>
        </row>
        <row r="368">
          <cell r="A368">
            <v>1330</v>
          </cell>
          <cell r="B368">
            <v>0</v>
          </cell>
          <cell r="C368">
            <v>0</v>
          </cell>
          <cell r="F368">
            <v>1330</v>
          </cell>
          <cell r="G368">
            <v>0</v>
          </cell>
          <cell r="H368">
            <v>0</v>
          </cell>
        </row>
        <row r="369">
          <cell r="A369">
            <v>1331</v>
          </cell>
          <cell r="B369">
            <v>0</v>
          </cell>
          <cell r="C369">
            <v>0</v>
          </cell>
          <cell r="F369">
            <v>1331</v>
          </cell>
          <cell r="G369">
            <v>0</v>
          </cell>
          <cell r="H369">
            <v>0</v>
          </cell>
        </row>
        <row r="370">
          <cell r="A370">
            <v>1332</v>
          </cell>
          <cell r="B370">
            <v>0</v>
          </cell>
          <cell r="C370">
            <v>0</v>
          </cell>
          <cell r="F370">
            <v>1332</v>
          </cell>
          <cell r="G370">
            <v>0</v>
          </cell>
          <cell r="H370">
            <v>0</v>
          </cell>
        </row>
        <row r="371">
          <cell r="A371">
            <v>1333</v>
          </cell>
          <cell r="B371">
            <v>0</v>
          </cell>
          <cell r="C371">
            <v>0</v>
          </cell>
          <cell r="F371">
            <v>1333</v>
          </cell>
          <cell r="G371">
            <v>0</v>
          </cell>
          <cell r="H371">
            <v>0</v>
          </cell>
        </row>
        <row r="372">
          <cell r="A372">
            <v>1334</v>
          </cell>
          <cell r="B372">
            <v>0</v>
          </cell>
          <cell r="C372">
            <v>0</v>
          </cell>
          <cell r="F372">
            <v>1334</v>
          </cell>
          <cell r="G372">
            <v>0</v>
          </cell>
          <cell r="H372">
            <v>0</v>
          </cell>
        </row>
        <row r="373">
          <cell r="A373">
            <v>1335</v>
          </cell>
          <cell r="B373">
            <v>0</v>
          </cell>
          <cell r="C373">
            <v>0</v>
          </cell>
          <cell r="F373">
            <v>1335</v>
          </cell>
          <cell r="G373">
            <v>0</v>
          </cell>
          <cell r="H373">
            <v>0</v>
          </cell>
        </row>
        <row r="374">
          <cell r="A374">
            <v>1336</v>
          </cell>
          <cell r="B374">
            <v>0</v>
          </cell>
          <cell r="C374">
            <v>0</v>
          </cell>
          <cell r="F374">
            <v>1336</v>
          </cell>
          <cell r="G374">
            <v>0</v>
          </cell>
          <cell r="H374">
            <v>0</v>
          </cell>
        </row>
        <row r="375">
          <cell r="A375">
            <v>1337</v>
          </cell>
          <cell r="B375">
            <v>0</v>
          </cell>
          <cell r="C375">
            <v>0</v>
          </cell>
          <cell r="F375">
            <v>1337</v>
          </cell>
          <cell r="G375">
            <v>0</v>
          </cell>
          <cell r="H375">
            <v>0</v>
          </cell>
        </row>
        <row r="376">
          <cell r="A376">
            <v>1338</v>
          </cell>
          <cell r="B376">
            <v>0</v>
          </cell>
          <cell r="C376">
            <v>0</v>
          </cell>
          <cell r="F376">
            <v>1338</v>
          </cell>
          <cell r="G376">
            <v>0</v>
          </cell>
          <cell r="H376">
            <v>0</v>
          </cell>
        </row>
        <row r="377">
          <cell r="A377">
            <v>1339</v>
          </cell>
          <cell r="B377">
            <v>0</v>
          </cell>
          <cell r="C377">
            <v>0</v>
          </cell>
          <cell r="F377">
            <v>1339</v>
          </cell>
          <cell r="G377">
            <v>0</v>
          </cell>
          <cell r="H377">
            <v>0</v>
          </cell>
        </row>
        <row r="378">
          <cell r="A378">
            <v>1340</v>
          </cell>
          <cell r="B378">
            <v>0</v>
          </cell>
          <cell r="C378">
            <v>0</v>
          </cell>
          <cell r="F378">
            <v>1340</v>
          </cell>
          <cell r="G378">
            <v>0</v>
          </cell>
          <cell r="H378">
            <v>0</v>
          </cell>
        </row>
        <row r="379">
          <cell r="A379">
            <v>1341</v>
          </cell>
          <cell r="B379">
            <v>0</v>
          </cell>
          <cell r="C379">
            <v>0</v>
          </cell>
          <cell r="F379">
            <v>1341</v>
          </cell>
          <cell r="G379">
            <v>0</v>
          </cell>
          <cell r="H379">
            <v>0</v>
          </cell>
        </row>
        <row r="380">
          <cell r="A380">
            <v>1342</v>
          </cell>
          <cell r="B380">
            <v>0</v>
          </cell>
          <cell r="C380">
            <v>0</v>
          </cell>
          <cell r="F380">
            <v>1342</v>
          </cell>
          <cell r="G380">
            <v>0</v>
          </cell>
          <cell r="H380">
            <v>0</v>
          </cell>
        </row>
        <row r="381">
          <cell r="A381">
            <v>1343</v>
          </cell>
          <cell r="B381">
            <v>0</v>
          </cell>
          <cell r="C381">
            <v>0</v>
          </cell>
          <cell r="F381">
            <v>1343</v>
          </cell>
          <cell r="G381">
            <v>0</v>
          </cell>
          <cell r="H381">
            <v>0</v>
          </cell>
        </row>
        <row r="382">
          <cell r="A382">
            <v>1344</v>
          </cell>
          <cell r="B382">
            <v>0</v>
          </cell>
          <cell r="C382">
            <v>0</v>
          </cell>
          <cell r="F382">
            <v>1344</v>
          </cell>
          <cell r="G382">
            <v>0</v>
          </cell>
          <cell r="H382">
            <v>0</v>
          </cell>
        </row>
        <row r="383">
          <cell r="A383">
            <v>1345</v>
          </cell>
          <cell r="B383">
            <v>0</v>
          </cell>
          <cell r="C383">
            <v>0</v>
          </cell>
          <cell r="F383">
            <v>1345</v>
          </cell>
          <cell r="G383">
            <v>0</v>
          </cell>
          <cell r="H383">
            <v>0</v>
          </cell>
        </row>
        <row r="384">
          <cell r="A384">
            <v>1346</v>
          </cell>
          <cell r="B384">
            <v>0</v>
          </cell>
          <cell r="C384">
            <v>0</v>
          </cell>
          <cell r="F384">
            <v>1346</v>
          </cell>
          <cell r="G384">
            <v>0</v>
          </cell>
          <cell r="H384">
            <v>0</v>
          </cell>
        </row>
        <row r="385">
          <cell r="A385">
            <v>1347</v>
          </cell>
          <cell r="B385">
            <v>0</v>
          </cell>
          <cell r="C385">
            <v>0</v>
          </cell>
          <cell r="F385">
            <v>1347</v>
          </cell>
          <cell r="G385">
            <v>0</v>
          </cell>
          <cell r="H385">
            <v>0</v>
          </cell>
        </row>
        <row r="386">
          <cell r="A386">
            <v>1401</v>
          </cell>
          <cell r="B386">
            <v>0</v>
          </cell>
          <cell r="C386">
            <v>0</v>
          </cell>
          <cell r="F386">
            <v>1401</v>
          </cell>
          <cell r="G386">
            <v>0</v>
          </cell>
          <cell r="H386">
            <v>0</v>
          </cell>
        </row>
        <row r="387">
          <cell r="A387">
            <v>1402</v>
          </cell>
          <cell r="B387">
            <v>0</v>
          </cell>
          <cell r="C387">
            <v>0</v>
          </cell>
          <cell r="F387">
            <v>1402</v>
          </cell>
          <cell r="G387">
            <v>0</v>
          </cell>
          <cell r="H387">
            <v>0</v>
          </cell>
        </row>
        <row r="388">
          <cell r="A388">
            <v>1403</v>
          </cell>
          <cell r="B388">
            <v>0</v>
          </cell>
          <cell r="C388">
            <v>0</v>
          </cell>
          <cell r="F388">
            <v>1403</v>
          </cell>
          <cell r="G388">
            <v>0</v>
          </cell>
          <cell r="H388">
            <v>0</v>
          </cell>
        </row>
        <row r="389">
          <cell r="A389">
            <v>1404</v>
          </cell>
          <cell r="B389">
            <v>0</v>
          </cell>
          <cell r="C389">
            <v>0</v>
          </cell>
          <cell r="F389">
            <v>1404</v>
          </cell>
          <cell r="G389">
            <v>0</v>
          </cell>
          <cell r="H389">
            <v>0</v>
          </cell>
        </row>
        <row r="390">
          <cell r="A390">
            <v>1405</v>
          </cell>
          <cell r="B390">
            <v>0</v>
          </cell>
          <cell r="C390">
            <v>0</v>
          </cell>
          <cell r="F390">
            <v>1405</v>
          </cell>
          <cell r="G390">
            <v>0</v>
          </cell>
          <cell r="H390">
            <v>0</v>
          </cell>
        </row>
        <row r="391">
          <cell r="A391">
            <v>1406</v>
          </cell>
          <cell r="B391">
            <v>0</v>
          </cell>
          <cell r="C391">
            <v>0</v>
          </cell>
          <cell r="F391">
            <v>1406</v>
          </cell>
          <cell r="G391">
            <v>0</v>
          </cell>
          <cell r="H391">
            <v>0</v>
          </cell>
        </row>
        <row r="392">
          <cell r="A392">
            <v>1407</v>
          </cell>
          <cell r="B392">
            <v>0</v>
          </cell>
          <cell r="C392">
            <v>0</v>
          </cell>
          <cell r="F392">
            <v>1407</v>
          </cell>
          <cell r="G392">
            <v>0</v>
          </cell>
          <cell r="H392">
            <v>0</v>
          </cell>
        </row>
        <row r="393">
          <cell r="A393">
            <v>1408</v>
          </cell>
          <cell r="B393">
            <v>0</v>
          </cell>
          <cell r="C393">
            <v>0</v>
          </cell>
          <cell r="F393">
            <v>1408</v>
          </cell>
          <cell r="G393">
            <v>0</v>
          </cell>
          <cell r="H393">
            <v>0</v>
          </cell>
        </row>
        <row r="394">
          <cell r="A394">
            <v>1409</v>
          </cell>
          <cell r="B394">
            <v>0</v>
          </cell>
          <cell r="C394">
            <v>0</v>
          </cell>
          <cell r="F394">
            <v>1409</v>
          </cell>
          <cell r="G394">
            <v>0</v>
          </cell>
          <cell r="H394">
            <v>0</v>
          </cell>
        </row>
        <row r="395">
          <cell r="A395">
            <v>1410</v>
          </cell>
          <cell r="B395">
            <v>0</v>
          </cell>
          <cell r="C395">
            <v>0</v>
          </cell>
          <cell r="F395">
            <v>1410</v>
          </cell>
          <cell r="G395">
            <v>0</v>
          </cell>
          <cell r="H395">
            <v>0</v>
          </cell>
        </row>
        <row r="396">
          <cell r="A396">
            <v>1411</v>
          </cell>
          <cell r="B396">
            <v>0</v>
          </cell>
          <cell r="C396">
            <v>0</v>
          </cell>
          <cell r="F396">
            <v>1411</v>
          </cell>
          <cell r="G396">
            <v>0</v>
          </cell>
          <cell r="H396">
            <v>0</v>
          </cell>
        </row>
        <row r="397">
          <cell r="A397">
            <v>1412</v>
          </cell>
          <cell r="B397">
            <v>0</v>
          </cell>
          <cell r="C397">
            <v>0</v>
          </cell>
          <cell r="F397">
            <v>1412</v>
          </cell>
          <cell r="G397">
            <v>0</v>
          </cell>
          <cell r="H397">
            <v>0</v>
          </cell>
        </row>
        <row r="398">
          <cell r="A398">
            <v>1413</v>
          </cell>
          <cell r="B398">
            <v>0</v>
          </cell>
          <cell r="C398">
            <v>0</v>
          </cell>
          <cell r="F398">
            <v>1413</v>
          </cell>
          <cell r="G398">
            <v>0</v>
          </cell>
          <cell r="H398">
            <v>0</v>
          </cell>
        </row>
        <row r="399">
          <cell r="A399">
            <v>1414</v>
          </cell>
          <cell r="B399">
            <v>0</v>
          </cell>
          <cell r="C399">
            <v>0</v>
          </cell>
          <cell r="F399">
            <v>1414</v>
          </cell>
          <cell r="G399">
            <v>0</v>
          </cell>
          <cell r="H399">
            <v>0</v>
          </cell>
        </row>
        <row r="400">
          <cell r="A400">
            <v>1415</v>
          </cell>
          <cell r="B400">
            <v>0</v>
          </cell>
          <cell r="C400">
            <v>0</v>
          </cell>
          <cell r="F400">
            <v>1415</v>
          </cell>
          <cell r="G400">
            <v>0</v>
          </cell>
          <cell r="H400">
            <v>0</v>
          </cell>
        </row>
        <row r="401">
          <cell r="A401">
            <v>1416</v>
          </cell>
          <cell r="B401">
            <v>0</v>
          </cell>
          <cell r="C401">
            <v>0</v>
          </cell>
          <cell r="F401">
            <v>1416</v>
          </cell>
          <cell r="G401">
            <v>0</v>
          </cell>
          <cell r="H401">
            <v>0</v>
          </cell>
        </row>
        <row r="402">
          <cell r="A402">
            <v>1417</v>
          </cell>
          <cell r="B402">
            <v>0</v>
          </cell>
          <cell r="C402">
            <v>0</v>
          </cell>
          <cell r="F402">
            <v>1417</v>
          </cell>
          <cell r="G402">
            <v>0</v>
          </cell>
          <cell r="H402">
            <v>0</v>
          </cell>
        </row>
        <row r="403">
          <cell r="A403">
            <v>1418</v>
          </cell>
          <cell r="B403">
            <v>0</v>
          </cell>
          <cell r="C403">
            <v>0</v>
          </cell>
          <cell r="F403">
            <v>1418</v>
          </cell>
          <cell r="G403">
            <v>0</v>
          </cell>
          <cell r="H403">
            <v>0</v>
          </cell>
        </row>
        <row r="404">
          <cell r="A404">
            <v>1419</v>
          </cell>
          <cell r="B404">
            <v>0</v>
          </cell>
          <cell r="C404">
            <v>0</v>
          </cell>
          <cell r="F404">
            <v>1419</v>
          </cell>
          <cell r="G404">
            <v>0</v>
          </cell>
          <cell r="H404">
            <v>0</v>
          </cell>
        </row>
        <row r="405">
          <cell r="A405">
            <v>1420</v>
          </cell>
          <cell r="B405">
            <v>0</v>
          </cell>
          <cell r="C405">
            <v>0</v>
          </cell>
          <cell r="F405">
            <v>1420</v>
          </cell>
          <cell r="G405">
            <v>0</v>
          </cell>
          <cell r="H405">
            <v>0</v>
          </cell>
        </row>
        <row r="406">
          <cell r="A406">
            <v>1421</v>
          </cell>
          <cell r="B406">
            <v>0</v>
          </cell>
          <cell r="C406">
            <v>0</v>
          </cell>
          <cell r="F406">
            <v>1421</v>
          </cell>
          <cell r="G406">
            <v>0</v>
          </cell>
          <cell r="H406">
            <v>0</v>
          </cell>
        </row>
        <row r="407">
          <cell r="A407">
            <v>1422</v>
          </cell>
          <cell r="B407">
            <v>0</v>
          </cell>
          <cell r="C407">
            <v>0</v>
          </cell>
          <cell r="F407">
            <v>1422</v>
          </cell>
          <cell r="G407">
            <v>0</v>
          </cell>
          <cell r="H407">
            <v>0</v>
          </cell>
        </row>
        <row r="408">
          <cell r="A408">
            <v>1423</v>
          </cell>
          <cell r="B408">
            <v>0</v>
          </cell>
          <cell r="C408">
            <v>0</v>
          </cell>
          <cell r="F408">
            <v>1423</v>
          </cell>
          <cell r="G408">
            <v>0</v>
          </cell>
          <cell r="H408">
            <v>0</v>
          </cell>
        </row>
        <row r="409">
          <cell r="A409">
            <v>1424</v>
          </cell>
          <cell r="B409">
            <v>0</v>
          </cell>
          <cell r="C409">
            <v>0</v>
          </cell>
          <cell r="F409">
            <v>1424</v>
          </cell>
          <cell r="G409">
            <v>0</v>
          </cell>
          <cell r="H409">
            <v>0</v>
          </cell>
        </row>
        <row r="410">
          <cell r="A410">
            <v>1425</v>
          </cell>
          <cell r="B410">
            <v>0</v>
          </cell>
          <cell r="C410">
            <v>0</v>
          </cell>
          <cell r="F410">
            <v>1425</v>
          </cell>
          <cell r="G410">
            <v>0</v>
          </cell>
          <cell r="H410">
            <v>0</v>
          </cell>
        </row>
        <row r="411">
          <cell r="A411">
            <v>1426</v>
          </cell>
          <cell r="B411">
            <v>0</v>
          </cell>
          <cell r="C411">
            <v>0</v>
          </cell>
          <cell r="F411">
            <v>1426</v>
          </cell>
          <cell r="G411">
            <v>0</v>
          </cell>
          <cell r="H411">
            <v>0</v>
          </cell>
        </row>
        <row r="412">
          <cell r="A412">
            <v>1427</v>
          </cell>
          <cell r="B412">
            <v>0</v>
          </cell>
          <cell r="C412">
            <v>0</v>
          </cell>
          <cell r="F412">
            <v>1427</v>
          </cell>
          <cell r="G412">
            <v>0</v>
          </cell>
          <cell r="H412">
            <v>0</v>
          </cell>
        </row>
        <row r="413">
          <cell r="A413">
            <v>1428</v>
          </cell>
          <cell r="B413">
            <v>0</v>
          </cell>
          <cell r="C413">
            <v>0</v>
          </cell>
          <cell r="F413">
            <v>1428</v>
          </cell>
          <cell r="G413">
            <v>0</v>
          </cell>
          <cell r="H413">
            <v>0</v>
          </cell>
        </row>
        <row r="414">
          <cell r="A414">
            <v>1429</v>
          </cell>
          <cell r="B414">
            <v>0</v>
          </cell>
          <cell r="C414">
            <v>0</v>
          </cell>
          <cell r="F414">
            <v>1429</v>
          </cell>
          <cell r="G414">
            <v>0</v>
          </cell>
          <cell r="H414">
            <v>0</v>
          </cell>
        </row>
        <row r="415">
          <cell r="A415">
            <v>1430</v>
          </cell>
          <cell r="B415">
            <v>0</v>
          </cell>
          <cell r="C415">
            <v>0</v>
          </cell>
          <cell r="F415">
            <v>1430</v>
          </cell>
          <cell r="G415">
            <v>0</v>
          </cell>
          <cell r="H415">
            <v>0</v>
          </cell>
        </row>
        <row r="416">
          <cell r="A416">
            <v>1431</v>
          </cell>
          <cell r="B416">
            <v>0</v>
          </cell>
          <cell r="C416">
            <v>0</v>
          </cell>
          <cell r="F416">
            <v>1431</v>
          </cell>
          <cell r="G416">
            <v>0</v>
          </cell>
          <cell r="H416">
            <v>0</v>
          </cell>
        </row>
        <row r="417">
          <cell r="A417">
            <v>1432</v>
          </cell>
          <cell r="B417">
            <v>0</v>
          </cell>
          <cell r="C417">
            <v>0</v>
          </cell>
          <cell r="F417">
            <v>1432</v>
          </cell>
          <cell r="G417">
            <v>0</v>
          </cell>
          <cell r="H417">
            <v>0</v>
          </cell>
        </row>
        <row r="418">
          <cell r="A418">
            <v>1433</v>
          </cell>
          <cell r="B418">
            <v>0</v>
          </cell>
          <cell r="C418">
            <v>0</v>
          </cell>
          <cell r="F418">
            <v>1433</v>
          </cell>
          <cell r="G418">
            <v>0</v>
          </cell>
          <cell r="H418">
            <v>0</v>
          </cell>
        </row>
        <row r="419">
          <cell r="A419">
            <v>1434</v>
          </cell>
          <cell r="B419">
            <v>0</v>
          </cell>
          <cell r="C419">
            <v>0</v>
          </cell>
          <cell r="F419">
            <v>1434</v>
          </cell>
          <cell r="G419">
            <v>0</v>
          </cell>
          <cell r="H419">
            <v>0</v>
          </cell>
        </row>
        <row r="420">
          <cell r="A420">
            <v>1435</v>
          </cell>
          <cell r="B420">
            <v>0</v>
          </cell>
          <cell r="C420">
            <v>0</v>
          </cell>
          <cell r="F420">
            <v>1435</v>
          </cell>
          <cell r="G420">
            <v>0</v>
          </cell>
          <cell r="H420">
            <v>0</v>
          </cell>
        </row>
        <row r="421">
          <cell r="A421">
            <v>1501</v>
          </cell>
          <cell r="B421">
            <v>0</v>
          </cell>
          <cell r="C421">
            <v>0</v>
          </cell>
          <cell r="F421">
            <v>1501</v>
          </cell>
          <cell r="G421">
            <v>0</v>
          </cell>
          <cell r="H421">
            <v>0</v>
          </cell>
        </row>
        <row r="422">
          <cell r="A422">
            <v>1502</v>
          </cell>
          <cell r="B422">
            <v>0</v>
          </cell>
          <cell r="C422">
            <v>0</v>
          </cell>
          <cell r="F422">
            <v>1502</v>
          </cell>
          <cell r="G422">
            <v>0</v>
          </cell>
          <cell r="H422">
            <v>0</v>
          </cell>
        </row>
        <row r="423">
          <cell r="A423">
            <v>1503</v>
          </cell>
          <cell r="B423">
            <v>0</v>
          </cell>
          <cell r="C423">
            <v>0</v>
          </cell>
          <cell r="F423">
            <v>1503</v>
          </cell>
          <cell r="G423">
            <v>0</v>
          </cell>
          <cell r="H423">
            <v>0</v>
          </cell>
        </row>
        <row r="424">
          <cell r="A424">
            <v>1504</v>
          </cell>
          <cell r="B424">
            <v>0</v>
          </cell>
          <cell r="C424">
            <v>0</v>
          </cell>
          <cell r="F424">
            <v>1504</v>
          </cell>
          <cell r="G424">
            <v>0</v>
          </cell>
          <cell r="H424">
            <v>0</v>
          </cell>
        </row>
        <row r="425">
          <cell r="A425">
            <v>1505</v>
          </cell>
          <cell r="B425">
            <v>0</v>
          </cell>
          <cell r="C425">
            <v>0</v>
          </cell>
          <cell r="F425">
            <v>1505</v>
          </cell>
          <cell r="G425">
            <v>0</v>
          </cell>
          <cell r="H425">
            <v>0</v>
          </cell>
        </row>
        <row r="426">
          <cell r="A426">
            <v>1506</v>
          </cell>
          <cell r="B426">
            <v>0</v>
          </cell>
          <cell r="C426">
            <v>0</v>
          </cell>
          <cell r="F426">
            <v>1506</v>
          </cell>
          <cell r="G426">
            <v>0</v>
          </cell>
          <cell r="H426">
            <v>0</v>
          </cell>
        </row>
        <row r="427">
          <cell r="A427">
            <v>1507</v>
          </cell>
          <cell r="B427">
            <v>0</v>
          </cell>
          <cell r="C427">
            <v>0</v>
          </cell>
          <cell r="F427">
            <v>1507</v>
          </cell>
          <cell r="G427">
            <v>0</v>
          </cell>
          <cell r="H427">
            <v>0</v>
          </cell>
        </row>
        <row r="428">
          <cell r="A428">
            <v>1508</v>
          </cell>
          <cell r="B428">
            <v>0</v>
          </cell>
          <cell r="C428">
            <v>0</v>
          </cell>
          <cell r="F428">
            <v>1508</v>
          </cell>
          <cell r="G428">
            <v>0</v>
          </cell>
          <cell r="H428">
            <v>0</v>
          </cell>
        </row>
        <row r="429">
          <cell r="A429">
            <v>1509</v>
          </cell>
          <cell r="B429">
            <v>0</v>
          </cell>
          <cell r="C429">
            <v>0</v>
          </cell>
          <cell r="F429">
            <v>1509</v>
          </cell>
          <cell r="G429">
            <v>0</v>
          </cell>
          <cell r="H429">
            <v>0</v>
          </cell>
        </row>
        <row r="430">
          <cell r="A430">
            <v>1510</v>
          </cell>
          <cell r="B430">
            <v>0</v>
          </cell>
          <cell r="C430">
            <v>0</v>
          </cell>
          <cell r="F430">
            <v>1510</v>
          </cell>
          <cell r="G430">
            <v>0</v>
          </cell>
          <cell r="H430">
            <v>0</v>
          </cell>
        </row>
        <row r="431">
          <cell r="A431">
            <v>1511</v>
          </cell>
          <cell r="B431">
            <v>0</v>
          </cell>
          <cell r="C431">
            <v>0</v>
          </cell>
          <cell r="F431">
            <v>1511</v>
          </cell>
          <cell r="G431">
            <v>0</v>
          </cell>
          <cell r="H431">
            <v>0</v>
          </cell>
        </row>
        <row r="432">
          <cell r="A432">
            <v>1512</v>
          </cell>
          <cell r="B432">
            <v>0</v>
          </cell>
          <cell r="C432">
            <v>0</v>
          </cell>
          <cell r="F432">
            <v>1512</v>
          </cell>
          <cell r="G432">
            <v>0</v>
          </cell>
          <cell r="H432">
            <v>0</v>
          </cell>
        </row>
        <row r="433">
          <cell r="A433">
            <v>1513</v>
          </cell>
          <cell r="B433">
            <v>0</v>
          </cell>
          <cell r="C433">
            <v>0</v>
          </cell>
          <cell r="F433">
            <v>1513</v>
          </cell>
          <cell r="G433">
            <v>0</v>
          </cell>
          <cell r="H433">
            <v>0</v>
          </cell>
        </row>
        <row r="434">
          <cell r="A434">
            <v>1514</v>
          </cell>
          <cell r="B434">
            <v>0</v>
          </cell>
          <cell r="C434">
            <v>0</v>
          </cell>
          <cell r="F434">
            <v>1514</v>
          </cell>
          <cell r="G434">
            <v>0</v>
          </cell>
          <cell r="H434">
            <v>0</v>
          </cell>
        </row>
        <row r="435">
          <cell r="A435">
            <v>1515</v>
          </cell>
          <cell r="B435">
            <v>0</v>
          </cell>
          <cell r="C435">
            <v>0</v>
          </cell>
          <cell r="F435">
            <v>1515</v>
          </cell>
          <cell r="G435">
            <v>0</v>
          </cell>
          <cell r="H435">
            <v>0</v>
          </cell>
        </row>
        <row r="436">
          <cell r="A436">
            <v>1516</v>
          </cell>
          <cell r="B436">
            <v>0</v>
          </cell>
          <cell r="C436">
            <v>0</v>
          </cell>
          <cell r="F436">
            <v>1516</v>
          </cell>
          <cell r="G436">
            <v>0</v>
          </cell>
          <cell r="H436">
            <v>0</v>
          </cell>
        </row>
        <row r="437">
          <cell r="A437">
            <v>1517</v>
          </cell>
          <cell r="B437">
            <v>0</v>
          </cell>
          <cell r="C437">
            <v>0</v>
          </cell>
          <cell r="F437">
            <v>1517</v>
          </cell>
          <cell r="G437">
            <v>0</v>
          </cell>
          <cell r="H437">
            <v>0</v>
          </cell>
        </row>
        <row r="438">
          <cell r="A438">
            <v>1518</v>
          </cell>
          <cell r="B438">
            <v>0</v>
          </cell>
          <cell r="C438">
            <v>0</v>
          </cell>
          <cell r="F438">
            <v>1518</v>
          </cell>
          <cell r="G438">
            <v>0</v>
          </cell>
          <cell r="H438">
            <v>0</v>
          </cell>
        </row>
        <row r="439">
          <cell r="A439">
            <v>1519</v>
          </cell>
          <cell r="B439">
            <v>0</v>
          </cell>
          <cell r="C439">
            <v>0</v>
          </cell>
          <cell r="F439">
            <v>1519</v>
          </cell>
          <cell r="G439">
            <v>0</v>
          </cell>
          <cell r="H439">
            <v>0</v>
          </cell>
        </row>
        <row r="440">
          <cell r="A440">
            <v>1520</v>
          </cell>
          <cell r="B440">
            <v>0</v>
          </cell>
          <cell r="C440">
            <v>0</v>
          </cell>
          <cell r="F440">
            <v>1520</v>
          </cell>
          <cell r="G440">
            <v>0</v>
          </cell>
          <cell r="H440">
            <v>0</v>
          </cell>
        </row>
        <row r="441">
          <cell r="A441">
            <v>1521</v>
          </cell>
          <cell r="B441">
            <v>0</v>
          </cell>
          <cell r="C441">
            <v>0</v>
          </cell>
          <cell r="F441">
            <v>1521</v>
          </cell>
          <cell r="G441">
            <v>0</v>
          </cell>
          <cell r="H441">
            <v>0</v>
          </cell>
        </row>
        <row r="442">
          <cell r="A442">
            <v>1522</v>
          </cell>
          <cell r="B442">
            <v>0</v>
          </cell>
          <cell r="C442">
            <v>0</v>
          </cell>
          <cell r="F442">
            <v>1522</v>
          </cell>
          <cell r="G442">
            <v>0</v>
          </cell>
          <cell r="H442">
            <v>0</v>
          </cell>
        </row>
        <row r="443">
          <cell r="A443">
            <v>1523</v>
          </cell>
          <cell r="B443">
            <v>0</v>
          </cell>
          <cell r="C443">
            <v>0</v>
          </cell>
          <cell r="F443">
            <v>1523</v>
          </cell>
          <cell r="G443">
            <v>0</v>
          </cell>
          <cell r="H443">
            <v>0</v>
          </cell>
        </row>
        <row r="444">
          <cell r="A444">
            <v>1524</v>
          </cell>
          <cell r="B444">
            <v>0</v>
          </cell>
          <cell r="C444">
            <v>0</v>
          </cell>
          <cell r="F444">
            <v>1524</v>
          </cell>
          <cell r="G444">
            <v>0</v>
          </cell>
          <cell r="H444">
            <v>0</v>
          </cell>
        </row>
        <row r="445">
          <cell r="A445">
            <v>1525</v>
          </cell>
          <cell r="B445">
            <v>0</v>
          </cell>
          <cell r="C445">
            <v>0</v>
          </cell>
          <cell r="F445">
            <v>1525</v>
          </cell>
          <cell r="G445">
            <v>0</v>
          </cell>
          <cell r="H445">
            <v>0</v>
          </cell>
        </row>
        <row r="446">
          <cell r="A446">
            <v>1526</v>
          </cell>
          <cell r="B446">
            <v>0</v>
          </cell>
          <cell r="C446">
            <v>0</v>
          </cell>
          <cell r="F446">
            <v>1526</v>
          </cell>
          <cell r="G446">
            <v>0</v>
          </cell>
          <cell r="H446">
            <v>0</v>
          </cell>
        </row>
        <row r="447">
          <cell r="A447">
            <v>1527</v>
          </cell>
          <cell r="B447">
            <v>0</v>
          </cell>
          <cell r="C447">
            <v>0</v>
          </cell>
          <cell r="F447">
            <v>1527</v>
          </cell>
          <cell r="G447">
            <v>0</v>
          </cell>
          <cell r="H447">
            <v>0</v>
          </cell>
        </row>
        <row r="448">
          <cell r="A448">
            <v>1528</v>
          </cell>
          <cell r="B448">
            <v>0</v>
          </cell>
          <cell r="C448">
            <v>0</v>
          </cell>
          <cell r="F448">
            <v>1528</v>
          </cell>
          <cell r="G448">
            <v>0</v>
          </cell>
          <cell r="H448">
            <v>0</v>
          </cell>
        </row>
        <row r="449">
          <cell r="A449">
            <v>1529</v>
          </cell>
          <cell r="B449">
            <v>0</v>
          </cell>
          <cell r="C449">
            <v>0</v>
          </cell>
          <cell r="F449">
            <v>1529</v>
          </cell>
          <cell r="G449">
            <v>0</v>
          </cell>
          <cell r="H449">
            <v>0</v>
          </cell>
        </row>
        <row r="450">
          <cell r="A450">
            <v>1530</v>
          </cell>
          <cell r="B450">
            <v>0</v>
          </cell>
          <cell r="C450">
            <v>0</v>
          </cell>
          <cell r="F450">
            <v>1530</v>
          </cell>
          <cell r="G450">
            <v>0</v>
          </cell>
          <cell r="H450">
            <v>0</v>
          </cell>
        </row>
        <row r="451">
          <cell r="A451">
            <v>1531</v>
          </cell>
          <cell r="B451">
            <v>0</v>
          </cell>
          <cell r="C451">
            <v>0</v>
          </cell>
          <cell r="F451">
            <v>1531</v>
          </cell>
          <cell r="G451">
            <v>0</v>
          </cell>
          <cell r="H451">
            <v>0</v>
          </cell>
        </row>
        <row r="452">
          <cell r="A452">
            <v>1532</v>
          </cell>
          <cell r="B452">
            <v>0</v>
          </cell>
          <cell r="C452">
            <v>0</v>
          </cell>
          <cell r="F452">
            <v>1532</v>
          </cell>
          <cell r="G452">
            <v>0</v>
          </cell>
          <cell r="H452">
            <v>0</v>
          </cell>
        </row>
        <row r="453">
          <cell r="A453">
            <v>1533</v>
          </cell>
          <cell r="B453">
            <v>0</v>
          </cell>
          <cell r="C453">
            <v>0</v>
          </cell>
          <cell r="F453">
            <v>1533</v>
          </cell>
          <cell r="G453">
            <v>0</v>
          </cell>
          <cell r="H453">
            <v>0</v>
          </cell>
        </row>
        <row r="454">
          <cell r="A454">
            <v>1534</v>
          </cell>
          <cell r="B454">
            <v>0</v>
          </cell>
          <cell r="C454">
            <v>0</v>
          </cell>
          <cell r="F454">
            <v>1534</v>
          </cell>
          <cell r="G454">
            <v>0</v>
          </cell>
          <cell r="H454">
            <v>0</v>
          </cell>
        </row>
        <row r="455">
          <cell r="A455">
            <v>1535</v>
          </cell>
          <cell r="B455">
            <v>0</v>
          </cell>
          <cell r="C455">
            <v>0</v>
          </cell>
          <cell r="F455">
            <v>1535</v>
          </cell>
          <cell r="G455">
            <v>0</v>
          </cell>
          <cell r="H455">
            <v>0</v>
          </cell>
        </row>
        <row r="456">
          <cell r="A456">
            <v>1536</v>
          </cell>
          <cell r="B456">
            <v>0</v>
          </cell>
          <cell r="C456">
            <v>0</v>
          </cell>
          <cell r="F456">
            <v>1536</v>
          </cell>
          <cell r="G456">
            <v>0</v>
          </cell>
          <cell r="H456">
            <v>0</v>
          </cell>
        </row>
        <row r="457">
          <cell r="A457">
            <v>1537</v>
          </cell>
          <cell r="B457">
            <v>0</v>
          </cell>
          <cell r="C457">
            <v>0</v>
          </cell>
          <cell r="F457">
            <v>1537</v>
          </cell>
          <cell r="G457">
            <v>0</v>
          </cell>
          <cell r="H457">
            <v>0</v>
          </cell>
        </row>
        <row r="458">
          <cell r="A458">
            <v>1538</v>
          </cell>
          <cell r="B458">
            <v>0</v>
          </cell>
          <cell r="C458">
            <v>0</v>
          </cell>
          <cell r="F458">
            <v>1538</v>
          </cell>
          <cell r="G458">
            <v>0</v>
          </cell>
          <cell r="H458">
            <v>0</v>
          </cell>
        </row>
        <row r="459">
          <cell r="A459">
            <v>1539</v>
          </cell>
          <cell r="B459">
            <v>0</v>
          </cell>
          <cell r="C459">
            <v>0</v>
          </cell>
          <cell r="F459">
            <v>1539</v>
          </cell>
          <cell r="G459">
            <v>0</v>
          </cell>
          <cell r="H459">
            <v>0</v>
          </cell>
        </row>
        <row r="460">
          <cell r="A460">
            <v>1540</v>
          </cell>
          <cell r="B460">
            <v>0</v>
          </cell>
          <cell r="C460">
            <v>0</v>
          </cell>
          <cell r="F460">
            <v>1540</v>
          </cell>
          <cell r="G460">
            <v>0</v>
          </cell>
          <cell r="H460">
            <v>0</v>
          </cell>
        </row>
        <row r="461">
          <cell r="A461">
            <v>1601</v>
          </cell>
          <cell r="B461">
            <v>0</v>
          </cell>
          <cell r="C461">
            <v>0</v>
          </cell>
          <cell r="F461">
            <v>1601</v>
          </cell>
          <cell r="G461">
            <v>0</v>
          </cell>
          <cell r="H461">
            <v>0</v>
          </cell>
        </row>
        <row r="462">
          <cell r="A462">
            <v>1602</v>
          </cell>
          <cell r="B462">
            <v>0</v>
          </cell>
          <cell r="C462">
            <v>0</v>
          </cell>
          <cell r="F462">
            <v>1602</v>
          </cell>
          <cell r="G462">
            <v>0</v>
          </cell>
          <cell r="H462">
            <v>0</v>
          </cell>
        </row>
        <row r="463">
          <cell r="A463">
            <v>1603</v>
          </cell>
          <cell r="B463">
            <v>0</v>
          </cell>
          <cell r="C463">
            <v>0</v>
          </cell>
          <cell r="F463">
            <v>1603</v>
          </cell>
          <cell r="G463">
            <v>0</v>
          </cell>
          <cell r="H463">
            <v>0</v>
          </cell>
        </row>
        <row r="464">
          <cell r="A464">
            <v>1604</v>
          </cell>
          <cell r="B464">
            <v>0</v>
          </cell>
          <cell r="C464">
            <v>0</v>
          </cell>
          <cell r="F464">
            <v>1604</v>
          </cell>
          <cell r="G464">
            <v>0</v>
          </cell>
          <cell r="H464">
            <v>0</v>
          </cell>
        </row>
        <row r="465">
          <cell r="A465">
            <v>1605</v>
          </cell>
          <cell r="B465">
            <v>0</v>
          </cell>
          <cell r="C465">
            <v>0</v>
          </cell>
          <cell r="F465">
            <v>1605</v>
          </cell>
          <cell r="G465">
            <v>0</v>
          </cell>
          <cell r="H465">
            <v>0</v>
          </cell>
        </row>
        <row r="466">
          <cell r="A466">
            <v>1606</v>
          </cell>
          <cell r="B466">
            <v>0</v>
          </cell>
          <cell r="C466">
            <v>0</v>
          </cell>
          <cell r="F466">
            <v>1606</v>
          </cell>
          <cell r="G466">
            <v>0</v>
          </cell>
          <cell r="H466">
            <v>0</v>
          </cell>
        </row>
        <row r="467">
          <cell r="A467">
            <v>1607</v>
          </cell>
          <cell r="B467">
            <v>0</v>
          </cell>
          <cell r="C467">
            <v>0</v>
          </cell>
          <cell r="F467">
            <v>1607</v>
          </cell>
          <cell r="G467">
            <v>0</v>
          </cell>
          <cell r="H467">
            <v>0</v>
          </cell>
        </row>
        <row r="468">
          <cell r="A468">
            <v>1608</v>
          </cell>
          <cell r="B468">
            <v>0</v>
          </cell>
          <cell r="C468">
            <v>0</v>
          </cell>
          <cell r="F468">
            <v>1608</v>
          </cell>
          <cell r="G468">
            <v>0</v>
          </cell>
          <cell r="H468">
            <v>0</v>
          </cell>
        </row>
        <row r="469">
          <cell r="A469">
            <v>1609</v>
          </cell>
          <cell r="B469">
            <v>0</v>
          </cell>
          <cell r="C469">
            <v>0</v>
          </cell>
          <cell r="F469">
            <v>1609</v>
          </cell>
          <cell r="G469">
            <v>0</v>
          </cell>
          <cell r="H469">
            <v>0</v>
          </cell>
        </row>
        <row r="470">
          <cell r="A470">
            <v>1610</v>
          </cell>
          <cell r="B470">
            <v>0</v>
          </cell>
          <cell r="C470">
            <v>0</v>
          </cell>
          <cell r="F470">
            <v>1610</v>
          </cell>
          <cell r="G470">
            <v>0</v>
          </cell>
          <cell r="H470">
            <v>0</v>
          </cell>
        </row>
        <row r="471">
          <cell r="A471">
            <v>1611</v>
          </cell>
          <cell r="B471">
            <v>0</v>
          </cell>
          <cell r="C471">
            <v>0</v>
          </cell>
          <cell r="F471">
            <v>1611</v>
          </cell>
          <cell r="G471">
            <v>0</v>
          </cell>
          <cell r="H471">
            <v>0</v>
          </cell>
        </row>
        <row r="472">
          <cell r="A472">
            <v>1701</v>
          </cell>
          <cell r="B472">
            <v>0</v>
          </cell>
          <cell r="C472">
            <v>0</v>
          </cell>
          <cell r="F472">
            <v>1701</v>
          </cell>
          <cell r="G472">
            <v>0</v>
          </cell>
          <cell r="H472">
            <v>0</v>
          </cell>
        </row>
        <row r="473">
          <cell r="A473">
            <v>1702</v>
          </cell>
          <cell r="B473">
            <v>0</v>
          </cell>
          <cell r="C473">
            <v>0</v>
          </cell>
          <cell r="F473">
            <v>1702</v>
          </cell>
          <cell r="G473">
            <v>0</v>
          </cell>
          <cell r="H473">
            <v>0</v>
          </cell>
        </row>
        <row r="474">
          <cell r="A474">
            <v>1703</v>
          </cell>
          <cell r="B474">
            <v>0</v>
          </cell>
          <cell r="C474">
            <v>0</v>
          </cell>
          <cell r="F474">
            <v>1703</v>
          </cell>
          <cell r="G474">
            <v>0</v>
          </cell>
          <cell r="H474">
            <v>0</v>
          </cell>
        </row>
        <row r="475">
          <cell r="A475">
            <v>1704</v>
          </cell>
          <cell r="B475">
            <v>0</v>
          </cell>
          <cell r="C475">
            <v>0</v>
          </cell>
          <cell r="F475">
            <v>1704</v>
          </cell>
          <cell r="G475">
            <v>0</v>
          </cell>
          <cell r="H475">
            <v>0</v>
          </cell>
        </row>
        <row r="476">
          <cell r="A476">
            <v>1705</v>
          </cell>
          <cell r="B476">
            <v>0</v>
          </cell>
          <cell r="C476">
            <v>0</v>
          </cell>
          <cell r="F476">
            <v>1705</v>
          </cell>
          <cell r="G476">
            <v>0</v>
          </cell>
          <cell r="H476">
            <v>0</v>
          </cell>
        </row>
        <row r="477">
          <cell r="A477">
            <v>1706</v>
          </cell>
          <cell r="B477">
            <v>0</v>
          </cell>
          <cell r="C477">
            <v>0</v>
          </cell>
          <cell r="F477">
            <v>1706</v>
          </cell>
          <cell r="G477">
            <v>0</v>
          </cell>
          <cell r="H477">
            <v>0</v>
          </cell>
        </row>
        <row r="478">
          <cell r="A478">
            <v>1707</v>
          </cell>
          <cell r="B478">
            <v>0</v>
          </cell>
          <cell r="C478">
            <v>0</v>
          </cell>
          <cell r="F478">
            <v>1707</v>
          </cell>
          <cell r="G478">
            <v>0</v>
          </cell>
          <cell r="H478">
            <v>0</v>
          </cell>
        </row>
        <row r="479">
          <cell r="A479">
            <v>1708</v>
          </cell>
          <cell r="B479">
            <v>0</v>
          </cell>
          <cell r="C479">
            <v>0</v>
          </cell>
          <cell r="F479">
            <v>1708</v>
          </cell>
          <cell r="G479">
            <v>0</v>
          </cell>
          <cell r="H479">
            <v>0</v>
          </cell>
        </row>
        <row r="480">
          <cell r="A480">
            <v>1709</v>
          </cell>
          <cell r="B480">
            <v>0</v>
          </cell>
          <cell r="C480">
            <v>0</v>
          </cell>
          <cell r="F480">
            <v>1709</v>
          </cell>
          <cell r="G480">
            <v>0</v>
          </cell>
          <cell r="H480">
            <v>0</v>
          </cell>
        </row>
        <row r="481">
          <cell r="A481">
            <v>1710</v>
          </cell>
          <cell r="B481">
            <v>0</v>
          </cell>
          <cell r="C481">
            <v>0</v>
          </cell>
          <cell r="F481">
            <v>1710</v>
          </cell>
          <cell r="G481">
            <v>0</v>
          </cell>
          <cell r="H481">
            <v>0</v>
          </cell>
        </row>
        <row r="482">
          <cell r="A482">
            <v>1711</v>
          </cell>
          <cell r="B482">
            <v>0</v>
          </cell>
          <cell r="C482">
            <v>0</v>
          </cell>
          <cell r="F482">
            <v>1711</v>
          </cell>
          <cell r="G482">
            <v>0</v>
          </cell>
          <cell r="H482">
            <v>0</v>
          </cell>
        </row>
        <row r="483">
          <cell r="A483">
            <v>1712</v>
          </cell>
          <cell r="B483">
            <v>0</v>
          </cell>
          <cell r="C483">
            <v>0</v>
          </cell>
          <cell r="F483">
            <v>1712</v>
          </cell>
          <cell r="G483">
            <v>0</v>
          </cell>
          <cell r="H483">
            <v>0</v>
          </cell>
        </row>
        <row r="484">
          <cell r="A484">
            <v>1713</v>
          </cell>
          <cell r="B484">
            <v>0</v>
          </cell>
          <cell r="C484">
            <v>0</v>
          </cell>
          <cell r="F484">
            <v>1713</v>
          </cell>
          <cell r="G484">
            <v>0</v>
          </cell>
          <cell r="H484">
            <v>0</v>
          </cell>
        </row>
        <row r="485">
          <cell r="A485">
            <v>1714</v>
          </cell>
          <cell r="B485">
            <v>0</v>
          </cell>
          <cell r="C485">
            <v>0</v>
          </cell>
          <cell r="F485">
            <v>1714</v>
          </cell>
          <cell r="G485">
            <v>0</v>
          </cell>
          <cell r="H485">
            <v>0</v>
          </cell>
        </row>
        <row r="486">
          <cell r="A486">
            <v>1715</v>
          </cell>
          <cell r="B486">
            <v>0</v>
          </cell>
          <cell r="C486">
            <v>0</v>
          </cell>
          <cell r="F486">
            <v>1715</v>
          </cell>
          <cell r="G486">
            <v>0</v>
          </cell>
          <cell r="H486">
            <v>0</v>
          </cell>
        </row>
        <row r="487">
          <cell r="A487">
            <v>1716</v>
          </cell>
          <cell r="B487">
            <v>0</v>
          </cell>
          <cell r="C487">
            <v>0</v>
          </cell>
          <cell r="F487">
            <v>1716</v>
          </cell>
          <cell r="G487">
            <v>0</v>
          </cell>
          <cell r="H487">
            <v>0</v>
          </cell>
        </row>
        <row r="488">
          <cell r="A488">
            <v>1717</v>
          </cell>
          <cell r="B488">
            <v>0</v>
          </cell>
          <cell r="C488">
            <v>0</v>
          </cell>
          <cell r="F488">
            <v>1717</v>
          </cell>
          <cell r="G488">
            <v>0</v>
          </cell>
          <cell r="H488">
            <v>0</v>
          </cell>
        </row>
        <row r="489">
          <cell r="A489">
            <v>1718</v>
          </cell>
          <cell r="B489">
            <v>0</v>
          </cell>
          <cell r="C489">
            <v>0</v>
          </cell>
          <cell r="F489">
            <v>1718</v>
          </cell>
          <cell r="G489">
            <v>0</v>
          </cell>
          <cell r="H489">
            <v>0</v>
          </cell>
        </row>
        <row r="490">
          <cell r="A490">
            <v>1720</v>
          </cell>
          <cell r="B490">
            <v>0</v>
          </cell>
          <cell r="C490">
            <v>0</v>
          </cell>
          <cell r="F490">
            <v>1720</v>
          </cell>
          <cell r="G490">
            <v>0</v>
          </cell>
          <cell r="H490">
            <v>0</v>
          </cell>
        </row>
        <row r="491">
          <cell r="A491">
            <v>1721</v>
          </cell>
          <cell r="B491">
            <v>0</v>
          </cell>
          <cell r="C491">
            <v>0</v>
          </cell>
          <cell r="F491">
            <v>1721</v>
          </cell>
          <cell r="G491">
            <v>0</v>
          </cell>
          <cell r="H491">
            <v>0</v>
          </cell>
        </row>
        <row r="492">
          <cell r="A492">
            <v>1722</v>
          </cell>
          <cell r="B492">
            <v>0</v>
          </cell>
          <cell r="C492">
            <v>0</v>
          </cell>
          <cell r="F492">
            <v>1722</v>
          </cell>
          <cell r="G492">
            <v>0</v>
          </cell>
          <cell r="H492">
            <v>0</v>
          </cell>
        </row>
        <row r="493">
          <cell r="A493">
            <v>1723</v>
          </cell>
          <cell r="B493">
            <v>0</v>
          </cell>
          <cell r="C493">
            <v>0</v>
          </cell>
          <cell r="F493">
            <v>1723</v>
          </cell>
          <cell r="G493">
            <v>0</v>
          </cell>
          <cell r="H493">
            <v>0</v>
          </cell>
        </row>
        <row r="494">
          <cell r="A494">
            <v>1724</v>
          </cell>
          <cell r="B494">
            <v>0</v>
          </cell>
          <cell r="C494">
            <v>0</v>
          </cell>
          <cell r="F494">
            <v>1724</v>
          </cell>
          <cell r="G494">
            <v>0</v>
          </cell>
          <cell r="H494">
            <v>0</v>
          </cell>
        </row>
        <row r="495">
          <cell r="A495">
            <v>1725</v>
          </cell>
          <cell r="B495">
            <v>0</v>
          </cell>
          <cell r="C495">
            <v>0</v>
          </cell>
          <cell r="F495">
            <v>1725</v>
          </cell>
          <cell r="G495">
            <v>0</v>
          </cell>
          <cell r="H495">
            <v>0</v>
          </cell>
        </row>
        <row r="496">
          <cell r="A496">
            <v>1726</v>
          </cell>
          <cell r="B496">
            <v>0</v>
          </cell>
          <cell r="C496">
            <v>0</v>
          </cell>
          <cell r="F496">
            <v>1726</v>
          </cell>
          <cell r="G496">
            <v>0</v>
          </cell>
          <cell r="H496">
            <v>0</v>
          </cell>
        </row>
        <row r="497">
          <cell r="A497">
            <v>1727</v>
          </cell>
          <cell r="B497">
            <v>0</v>
          </cell>
          <cell r="C497">
            <v>0</v>
          </cell>
          <cell r="F497">
            <v>1727</v>
          </cell>
          <cell r="G497">
            <v>0</v>
          </cell>
          <cell r="H497">
            <v>0</v>
          </cell>
        </row>
        <row r="498">
          <cell r="A498">
            <v>1728</v>
          </cell>
          <cell r="B498">
            <v>0</v>
          </cell>
          <cell r="C498">
            <v>0</v>
          </cell>
          <cell r="F498">
            <v>1728</v>
          </cell>
          <cell r="G498">
            <v>0</v>
          </cell>
          <cell r="H498">
            <v>0</v>
          </cell>
        </row>
        <row r="499">
          <cell r="A499">
            <v>1729</v>
          </cell>
          <cell r="B499">
            <v>0</v>
          </cell>
          <cell r="C499">
            <v>0</v>
          </cell>
          <cell r="F499">
            <v>1729</v>
          </cell>
          <cell r="G499">
            <v>0</v>
          </cell>
          <cell r="H499">
            <v>0</v>
          </cell>
        </row>
        <row r="500">
          <cell r="A500">
            <v>1730</v>
          </cell>
          <cell r="B500">
            <v>0</v>
          </cell>
          <cell r="C500">
            <v>0</v>
          </cell>
          <cell r="F500">
            <v>1730</v>
          </cell>
          <cell r="G500">
            <v>0</v>
          </cell>
          <cell r="H500">
            <v>0</v>
          </cell>
        </row>
        <row r="501">
          <cell r="A501">
            <v>1731</v>
          </cell>
          <cell r="B501">
            <v>0</v>
          </cell>
          <cell r="C501">
            <v>0</v>
          </cell>
          <cell r="F501">
            <v>1731</v>
          </cell>
          <cell r="G501">
            <v>0</v>
          </cell>
          <cell r="H501">
            <v>0</v>
          </cell>
        </row>
        <row r="502">
          <cell r="A502">
            <v>1732</v>
          </cell>
          <cell r="B502">
            <v>0</v>
          </cell>
          <cell r="C502">
            <v>0</v>
          </cell>
          <cell r="F502">
            <v>1732</v>
          </cell>
          <cell r="G502">
            <v>0</v>
          </cell>
          <cell r="H502">
            <v>0</v>
          </cell>
        </row>
        <row r="503">
          <cell r="A503">
            <v>1733</v>
          </cell>
          <cell r="B503">
            <v>0</v>
          </cell>
          <cell r="C503">
            <v>0</v>
          </cell>
          <cell r="F503">
            <v>1733</v>
          </cell>
          <cell r="G503">
            <v>0</v>
          </cell>
          <cell r="H503">
            <v>0</v>
          </cell>
        </row>
        <row r="504">
          <cell r="A504">
            <v>1734</v>
          </cell>
          <cell r="B504">
            <v>0</v>
          </cell>
          <cell r="C504">
            <v>0</v>
          </cell>
          <cell r="F504">
            <v>1734</v>
          </cell>
          <cell r="G504">
            <v>0</v>
          </cell>
          <cell r="H504">
            <v>0</v>
          </cell>
        </row>
        <row r="505">
          <cell r="A505">
            <v>1735</v>
          </cell>
          <cell r="B505">
            <v>0</v>
          </cell>
          <cell r="C505">
            <v>0</v>
          </cell>
          <cell r="F505">
            <v>1735</v>
          </cell>
          <cell r="G505">
            <v>0</v>
          </cell>
          <cell r="H505">
            <v>0</v>
          </cell>
        </row>
        <row r="506">
          <cell r="A506">
            <v>1736</v>
          </cell>
          <cell r="B506">
            <v>0</v>
          </cell>
          <cell r="C506">
            <v>0</v>
          </cell>
          <cell r="F506">
            <v>1736</v>
          </cell>
          <cell r="G506">
            <v>0</v>
          </cell>
          <cell r="H506">
            <v>0</v>
          </cell>
        </row>
        <row r="507">
          <cell r="A507">
            <v>1737</v>
          </cell>
          <cell r="B507">
            <v>0</v>
          </cell>
          <cell r="C507">
            <v>0</v>
          </cell>
          <cell r="F507">
            <v>1737</v>
          </cell>
          <cell r="G507">
            <v>0</v>
          </cell>
          <cell r="H507">
            <v>0</v>
          </cell>
        </row>
        <row r="508">
          <cell r="A508">
            <v>1738</v>
          </cell>
          <cell r="B508">
            <v>0</v>
          </cell>
          <cell r="C508">
            <v>0</v>
          </cell>
          <cell r="F508">
            <v>1738</v>
          </cell>
          <cell r="G508">
            <v>0</v>
          </cell>
          <cell r="H508">
            <v>0</v>
          </cell>
        </row>
        <row r="509">
          <cell r="A509">
            <v>1739</v>
          </cell>
          <cell r="B509">
            <v>0</v>
          </cell>
          <cell r="C509">
            <v>0</v>
          </cell>
          <cell r="F509">
            <v>1739</v>
          </cell>
          <cell r="G509">
            <v>0</v>
          </cell>
          <cell r="H509">
            <v>0</v>
          </cell>
        </row>
        <row r="510">
          <cell r="A510">
            <v>1740</v>
          </cell>
          <cell r="B510">
            <v>0</v>
          </cell>
          <cell r="C510">
            <v>0</v>
          </cell>
          <cell r="F510">
            <v>1740</v>
          </cell>
          <cell r="G510">
            <v>0</v>
          </cell>
          <cell r="H510">
            <v>0</v>
          </cell>
        </row>
        <row r="511">
          <cell r="A511">
            <v>1741</v>
          </cell>
          <cell r="B511">
            <v>0</v>
          </cell>
          <cell r="C511">
            <v>0</v>
          </cell>
          <cell r="F511">
            <v>1741</v>
          </cell>
          <cell r="G511">
            <v>0</v>
          </cell>
          <cell r="H511">
            <v>0</v>
          </cell>
        </row>
        <row r="512">
          <cell r="A512">
            <v>1742</v>
          </cell>
          <cell r="B512">
            <v>0</v>
          </cell>
          <cell r="C512">
            <v>0</v>
          </cell>
          <cell r="F512">
            <v>1742</v>
          </cell>
          <cell r="G512">
            <v>0</v>
          </cell>
          <cell r="H512">
            <v>0</v>
          </cell>
        </row>
        <row r="513">
          <cell r="A513">
            <v>1743</v>
          </cell>
          <cell r="B513">
            <v>0</v>
          </cell>
          <cell r="C513">
            <v>0</v>
          </cell>
          <cell r="F513">
            <v>1743</v>
          </cell>
          <cell r="G513">
            <v>0</v>
          </cell>
          <cell r="H513">
            <v>0</v>
          </cell>
        </row>
        <row r="514">
          <cell r="A514">
            <v>1744</v>
          </cell>
          <cell r="B514">
            <v>0</v>
          </cell>
          <cell r="C514">
            <v>0</v>
          </cell>
          <cell r="F514">
            <v>1744</v>
          </cell>
          <cell r="G514">
            <v>0</v>
          </cell>
          <cell r="H514">
            <v>0</v>
          </cell>
        </row>
        <row r="515">
          <cell r="A515">
            <v>1745</v>
          </cell>
          <cell r="B515">
            <v>0</v>
          </cell>
          <cell r="C515">
            <v>0</v>
          </cell>
          <cell r="F515">
            <v>1745</v>
          </cell>
          <cell r="G515">
            <v>0</v>
          </cell>
          <cell r="H515">
            <v>0</v>
          </cell>
        </row>
        <row r="516">
          <cell r="A516">
            <v>1746</v>
          </cell>
          <cell r="B516">
            <v>0</v>
          </cell>
          <cell r="C516">
            <v>0</v>
          </cell>
          <cell r="F516">
            <v>1746</v>
          </cell>
          <cell r="G516">
            <v>0</v>
          </cell>
          <cell r="H516">
            <v>0</v>
          </cell>
        </row>
        <row r="517">
          <cell r="A517">
            <v>1747</v>
          </cell>
          <cell r="B517">
            <v>0</v>
          </cell>
          <cell r="C517">
            <v>0</v>
          </cell>
          <cell r="F517">
            <v>1747</v>
          </cell>
          <cell r="G517">
            <v>0</v>
          </cell>
          <cell r="H517">
            <v>0</v>
          </cell>
        </row>
        <row r="518">
          <cell r="A518">
            <v>1748</v>
          </cell>
          <cell r="B518">
            <v>0</v>
          </cell>
          <cell r="C518">
            <v>0</v>
          </cell>
          <cell r="F518">
            <v>1748</v>
          </cell>
          <cell r="G518">
            <v>0</v>
          </cell>
          <cell r="H518">
            <v>0</v>
          </cell>
        </row>
        <row r="519">
          <cell r="A519">
            <v>1749</v>
          </cell>
          <cell r="B519">
            <v>0</v>
          </cell>
          <cell r="C519">
            <v>0</v>
          </cell>
          <cell r="F519">
            <v>1749</v>
          </cell>
          <cell r="G519">
            <v>0</v>
          </cell>
          <cell r="H519">
            <v>0</v>
          </cell>
        </row>
        <row r="520">
          <cell r="A520">
            <v>1750</v>
          </cell>
          <cell r="B520">
            <v>0</v>
          </cell>
          <cell r="C520">
            <v>0</v>
          </cell>
          <cell r="F520">
            <v>1750</v>
          </cell>
          <cell r="G520">
            <v>0</v>
          </cell>
          <cell r="H520">
            <v>0</v>
          </cell>
        </row>
        <row r="521">
          <cell r="A521">
            <v>1751</v>
          </cell>
          <cell r="B521">
            <v>0</v>
          </cell>
          <cell r="C521">
            <v>0</v>
          </cell>
          <cell r="F521">
            <v>1751</v>
          </cell>
          <cell r="G521">
            <v>0</v>
          </cell>
          <cell r="H521">
            <v>0</v>
          </cell>
        </row>
        <row r="522">
          <cell r="A522">
            <v>1752</v>
          </cell>
          <cell r="B522">
            <v>0</v>
          </cell>
          <cell r="C522">
            <v>0</v>
          </cell>
          <cell r="F522">
            <v>1752</v>
          </cell>
          <cell r="G522">
            <v>0</v>
          </cell>
          <cell r="H522">
            <v>0</v>
          </cell>
        </row>
        <row r="523">
          <cell r="A523">
            <v>1753</v>
          </cell>
          <cell r="B523">
            <v>0</v>
          </cell>
          <cell r="C523">
            <v>0</v>
          </cell>
          <cell r="F523">
            <v>1753</v>
          </cell>
          <cell r="G523">
            <v>0</v>
          </cell>
          <cell r="H523">
            <v>0</v>
          </cell>
        </row>
        <row r="524">
          <cell r="A524">
            <v>1754</v>
          </cell>
          <cell r="B524">
            <v>0</v>
          </cell>
          <cell r="C524">
            <v>0</v>
          </cell>
          <cell r="F524">
            <v>1754</v>
          </cell>
          <cell r="G524">
            <v>0</v>
          </cell>
          <cell r="H524">
            <v>0</v>
          </cell>
        </row>
        <row r="525">
          <cell r="A525">
            <v>1755</v>
          </cell>
          <cell r="B525">
            <v>0</v>
          </cell>
          <cell r="C525">
            <v>0</v>
          </cell>
          <cell r="F525">
            <v>1755</v>
          </cell>
          <cell r="G525">
            <v>0</v>
          </cell>
          <cell r="H525">
            <v>0</v>
          </cell>
        </row>
        <row r="526">
          <cell r="A526">
            <v>1756</v>
          </cell>
          <cell r="B526">
            <v>0</v>
          </cell>
          <cell r="C526">
            <v>0</v>
          </cell>
          <cell r="F526">
            <v>1756</v>
          </cell>
          <cell r="G526">
            <v>0</v>
          </cell>
          <cell r="H526">
            <v>0</v>
          </cell>
        </row>
        <row r="527">
          <cell r="A527">
            <v>1801</v>
          </cell>
          <cell r="B527">
            <v>0</v>
          </cell>
          <cell r="C527">
            <v>0</v>
          </cell>
          <cell r="F527">
            <v>1801</v>
          </cell>
          <cell r="G527">
            <v>0</v>
          </cell>
          <cell r="H527">
            <v>0</v>
          </cell>
        </row>
        <row r="528">
          <cell r="A528">
            <v>1802</v>
          </cell>
          <cell r="B528">
            <v>0</v>
          </cell>
          <cell r="C528">
            <v>0</v>
          </cell>
          <cell r="F528">
            <v>1802</v>
          </cell>
          <cell r="G528">
            <v>0</v>
          </cell>
          <cell r="H528">
            <v>0</v>
          </cell>
        </row>
        <row r="529">
          <cell r="A529">
            <v>1803</v>
          </cell>
          <cell r="B529">
            <v>0</v>
          </cell>
          <cell r="C529">
            <v>0</v>
          </cell>
          <cell r="F529">
            <v>1803</v>
          </cell>
          <cell r="G529">
            <v>0</v>
          </cell>
          <cell r="H529">
            <v>0</v>
          </cell>
        </row>
        <row r="530">
          <cell r="A530">
            <v>1805</v>
          </cell>
          <cell r="B530">
            <v>0</v>
          </cell>
          <cell r="C530">
            <v>0</v>
          </cell>
          <cell r="F530">
            <v>1805</v>
          </cell>
          <cell r="G530">
            <v>0</v>
          </cell>
          <cell r="H530">
            <v>0</v>
          </cell>
        </row>
        <row r="531">
          <cell r="A531">
            <v>1806</v>
          </cell>
          <cell r="B531">
            <v>0</v>
          </cell>
          <cell r="C531">
            <v>0</v>
          </cell>
          <cell r="F531">
            <v>1806</v>
          </cell>
          <cell r="G531">
            <v>0</v>
          </cell>
          <cell r="H531">
            <v>0</v>
          </cell>
        </row>
        <row r="532">
          <cell r="A532">
            <v>1807</v>
          </cell>
          <cell r="B532">
            <v>0</v>
          </cell>
          <cell r="C532">
            <v>0</v>
          </cell>
          <cell r="F532">
            <v>1807</v>
          </cell>
          <cell r="G532">
            <v>0</v>
          </cell>
          <cell r="H532">
            <v>0</v>
          </cell>
        </row>
        <row r="533">
          <cell r="A533">
            <v>1808</v>
          </cell>
          <cell r="B533">
            <v>0</v>
          </cell>
          <cell r="C533">
            <v>0</v>
          </cell>
          <cell r="F533">
            <v>1808</v>
          </cell>
          <cell r="G533">
            <v>0</v>
          </cell>
          <cell r="H533">
            <v>0</v>
          </cell>
        </row>
        <row r="534">
          <cell r="A534">
            <v>1809</v>
          </cell>
          <cell r="B534">
            <v>0</v>
          </cell>
          <cell r="C534">
            <v>0</v>
          </cell>
          <cell r="F534">
            <v>1809</v>
          </cell>
          <cell r="G534">
            <v>0</v>
          </cell>
          <cell r="H534">
            <v>0</v>
          </cell>
        </row>
        <row r="535">
          <cell r="A535">
            <v>1810</v>
          </cell>
          <cell r="B535">
            <v>0</v>
          </cell>
          <cell r="C535">
            <v>0</v>
          </cell>
          <cell r="F535">
            <v>1810</v>
          </cell>
          <cell r="G535">
            <v>0</v>
          </cell>
          <cell r="H535">
            <v>0</v>
          </cell>
        </row>
        <row r="536">
          <cell r="A536">
            <v>1811</v>
          </cell>
          <cell r="B536">
            <v>0</v>
          </cell>
          <cell r="C536">
            <v>0</v>
          </cell>
          <cell r="F536">
            <v>1811</v>
          </cell>
          <cell r="G536">
            <v>0</v>
          </cell>
          <cell r="H536">
            <v>0</v>
          </cell>
        </row>
        <row r="537">
          <cell r="A537">
            <v>1812</v>
          </cell>
          <cell r="B537">
            <v>0</v>
          </cell>
          <cell r="C537">
            <v>0</v>
          </cell>
          <cell r="F537">
            <v>1812</v>
          </cell>
          <cell r="G537">
            <v>0</v>
          </cell>
          <cell r="H537">
            <v>0</v>
          </cell>
        </row>
        <row r="538">
          <cell r="A538">
            <v>1813</v>
          </cell>
          <cell r="B538">
            <v>0</v>
          </cell>
          <cell r="C538">
            <v>0</v>
          </cell>
          <cell r="F538">
            <v>1813</v>
          </cell>
          <cell r="G538">
            <v>0</v>
          </cell>
          <cell r="H538">
            <v>0</v>
          </cell>
        </row>
        <row r="539">
          <cell r="A539">
            <v>1814</v>
          </cell>
          <cell r="B539">
            <v>0</v>
          </cell>
          <cell r="C539">
            <v>0</v>
          </cell>
          <cell r="F539">
            <v>1814</v>
          </cell>
          <cell r="G539">
            <v>0</v>
          </cell>
          <cell r="H539">
            <v>0</v>
          </cell>
        </row>
        <row r="540">
          <cell r="A540">
            <v>1815</v>
          </cell>
          <cell r="B540">
            <v>0</v>
          </cell>
          <cell r="C540">
            <v>0</v>
          </cell>
          <cell r="F540">
            <v>1815</v>
          </cell>
          <cell r="G540">
            <v>0</v>
          </cell>
          <cell r="H540">
            <v>0</v>
          </cell>
        </row>
        <row r="541">
          <cell r="A541">
            <v>1816</v>
          </cell>
          <cell r="B541">
            <v>0</v>
          </cell>
          <cell r="C541">
            <v>0</v>
          </cell>
          <cell r="F541">
            <v>1816</v>
          </cell>
          <cell r="G541">
            <v>0</v>
          </cell>
          <cell r="H541">
            <v>0</v>
          </cell>
        </row>
        <row r="542">
          <cell r="A542">
            <v>1817</v>
          </cell>
          <cell r="B542">
            <v>0</v>
          </cell>
          <cell r="C542">
            <v>0</v>
          </cell>
          <cell r="F542">
            <v>1817</v>
          </cell>
          <cell r="G542">
            <v>0</v>
          </cell>
          <cell r="H542">
            <v>0</v>
          </cell>
        </row>
        <row r="543">
          <cell r="A543">
            <v>1818</v>
          </cell>
          <cell r="B543">
            <v>0</v>
          </cell>
          <cell r="C543">
            <v>0</v>
          </cell>
          <cell r="F543">
            <v>1818</v>
          </cell>
          <cell r="G543">
            <v>0</v>
          </cell>
          <cell r="H543">
            <v>0</v>
          </cell>
        </row>
        <row r="544">
          <cell r="A544">
            <v>1819</v>
          </cell>
          <cell r="B544">
            <v>0</v>
          </cell>
          <cell r="C544">
            <v>0</v>
          </cell>
          <cell r="F544">
            <v>1819</v>
          </cell>
          <cell r="G544">
            <v>0</v>
          </cell>
          <cell r="H544">
            <v>0</v>
          </cell>
        </row>
        <row r="545">
          <cell r="A545">
            <v>1820</v>
          </cell>
          <cell r="B545">
            <v>0</v>
          </cell>
          <cell r="C545">
            <v>0</v>
          </cell>
          <cell r="F545">
            <v>1820</v>
          </cell>
          <cell r="G545">
            <v>0</v>
          </cell>
          <cell r="H545">
            <v>0</v>
          </cell>
        </row>
        <row r="546">
          <cell r="A546">
            <v>1901</v>
          </cell>
          <cell r="B546">
            <v>0</v>
          </cell>
          <cell r="C546">
            <v>0</v>
          </cell>
          <cell r="F546">
            <v>1901</v>
          </cell>
          <cell r="G546">
            <v>0</v>
          </cell>
          <cell r="H546">
            <v>0</v>
          </cell>
        </row>
        <row r="547">
          <cell r="A547">
            <v>1902</v>
          </cell>
          <cell r="B547">
            <v>0</v>
          </cell>
          <cell r="C547">
            <v>0</v>
          </cell>
          <cell r="F547">
            <v>1902</v>
          </cell>
          <cell r="G547">
            <v>0</v>
          </cell>
          <cell r="H547">
            <v>0</v>
          </cell>
        </row>
        <row r="548">
          <cell r="A548">
            <v>1903</v>
          </cell>
          <cell r="B548">
            <v>0</v>
          </cell>
          <cell r="C548">
            <v>0</v>
          </cell>
          <cell r="F548">
            <v>1903</v>
          </cell>
          <cell r="G548">
            <v>0</v>
          </cell>
          <cell r="H548">
            <v>0</v>
          </cell>
        </row>
        <row r="549">
          <cell r="A549">
            <v>1904</v>
          </cell>
          <cell r="B549">
            <v>0</v>
          </cell>
          <cell r="C549">
            <v>0</v>
          </cell>
          <cell r="F549">
            <v>1904</v>
          </cell>
          <cell r="G549">
            <v>0</v>
          </cell>
          <cell r="H549">
            <v>0</v>
          </cell>
        </row>
        <row r="550">
          <cell r="A550">
            <v>1905</v>
          </cell>
          <cell r="B550">
            <v>0</v>
          </cell>
          <cell r="C550">
            <v>0</v>
          </cell>
          <cell r="F550">
            <v>1905</v>
          </cell>
          <cell r="G550">
            <v>0</v>
          </cell>
          <cell r="H550">
            <v>0</v>
          </cell>
        </row>
        <row r="551">
          <cell r="A551">
            <v>1906</v>
          </cell>
          <cell r="B551">
            <v>0</v>
          </cell>
          <cell r="C551">
            <v>0</v>
          </cell>
          <cell r="F551">
            <v>1906</v>
          </cell>
          <cell r="G551">
            <v>0</v>
          </cell>
          <cell r="H551">
            <v>0</v>
          </cell>
        </row>
        <row r="552">
          <cell r="A552">
            <v>1907</v>
          </cell>
          <cell r="B552">
            <v>0</v>
          </cell>
          <cell r="C552">
            <v>0</v>
          </cell>
          <cell r="F552">
            <v>1907</v>
          </cell>
          <cell r="G552">
            <v>0</v>
          </cell>
          <cell r="H552">
            <v>0</v>
          </cell>
        </row>
        <row r="553">
          <cell r="A553">
            <v>1908</v>
          </cell>
          <cell r="B553">
            <v>0</v>
          </cell>
          <cell r="C553">
            <v>0</v>
          </cell>
          <cell r="F553">
            <v>1908</v>
          </cell>
          <cell r="G553">
            <v>0</v>
          </cell>
          <cell r="H553">
            <v>0</v>
          </cell>
        </row>
        <row r="554">
          <cell r="A554">
            <v>1909</v>
          </cell>
          <cell r="B554">
            <v>0</v>
          </cell>
          <cell r="C554">
            <v>0</v>
          </cell>
          <cell r="F554">
            <v>1909</v>
          </cell>
          <cell r="G554">
            <v>0</v>
          </cell>
          <cell r="H554">
            <v>0</v>
          </cell>
        </row>
        <row r="555">
          <cell r="A555">
            <v>1910</v>
          </cell>
          <cell r="B555">
            <v>0</v>
          </cell>
          <cell r="C555">
            <v>0</v>
          </cell>
          <cell r="F555">
            <v>1910</v>
          </cell>
          <cell r="G555">
            <v>0</v>
          </cell>
          <cell r="H555">
            <v>0</v>
          </cell>
        </row>
        <row r="556">
          <cell r="A556">
            <v>1911</v>
          </cell>
          <cell r="B556">
            <v>0</v>
          </cell>
          <cell r="C556">
            <v>0</v>
          </cell>
          <cell r="F556">
            <v>1911</v>
          </cell>
          <cell r="G556">
            <v>0</v>
          </cell>
          <cell r="H556">
            <v>0</v>
          </cell>
        </row>
        <row r="557">
          <cell r="A557">
            <v>1912</v>
          </cell>
          <cell r="B557">
            <v>0</v>
          </cell>
          <cell r="C557">
            <v>0</v>
          </cell>
          <cell r="F557">
            <v>1912</v>
          </cell>
          <cell r="G557">
            <v>0</v>
          </cell>
          <cell r="H557">
            <v>0</v>
          </cell>
        </row>
        <row r="558">
          <cell r="A558">
            <v>1913</v>
          </cell>
          <cell r="B558">
            <v>0</v>
          </cell>
          <cell r="C558">
            <v>0</v>
          </cell>
          <cell r="F558">
            <v>1913</v>
          </cell>
          <cell r="G558">
            <v>0</v>
          </cell>
          <cell r="H558">
            <v>0</v>
          </cell>
        </row>
        <row r="559">
          <cell r="A559">
            <v>1914</v>
          </cell>
          <cell r="B559">
            <v>0</v>
          </cell>
          <cell r="C559">
            <v>0</v>
          </cell>
          <cell r="F559">
            <v>1914</v>
          </cell>
          <cell r="G559">
            <v>0</v>
          </cell>
          <cell r="H559">
            <v>0</v>
          </cell>
        </row>
        <row r="560">
          <cell r="A560">
            <v>1915</v>
          </cell>
          <cell r="B560">
            <v>0</v>
          </cell>
          <cell r="C560">
            <v>0</v>
          </cell>
          <cell r="F560">
            <v>1915</v>
          </cell>
          <cell r="G560">
            <v>0</v>
          </cell>
          <cell r="H560">
            <v>0</v>
          </cell>
        </row>
        <row r="561">
          <cell r="A561">
            <v>2301</v>
          </cell>
          <cell r="B561">
            <v>0</v>
          </cell>
          <cell r="C561">
            <v>0</v>
          </cell>
          <cell r="F561">
            <v>2301</v>
          </cell>
          <cell r="G561">
            <v>0</v>
          </cell>
          <cell r="H561">
            <v>0</v>
          </cell>
        </row>
        <row r="562">
          <cell r="A562">
            <v>2302</v>
          </cell>
          <cell r="B562">
            <v>0</v>
          </cell>
          <cell r="C562">
            <v>0</v>
          </cell>
          <cell r="F562">
            <v>2302</v>
          </cell>
          <cell r="G562">
            <v>0</v>
          </cell>
          <cell r="H562">
            <v>0</v>
          </cell>
        </row>
        <row r="563">
          <cell r="A563">
            <v>2303</v>
          </cell>
          <cell r="B563">
            <v>0</v>
          </cell>
          <cell r="C563">
            <v>0</v>
          </cell>
          <cell r="F563">
            <v>2303</v>
          </cell>
          <cell r="G563">
            <v>0</v>
          </cell>
          <cell r="H563">
            <v>0</v>
          </cell>
        </row>
        <row r="564">
          <cell r="A564">
            <v>2311</v>
          </cell>
          <cell r="B564">
            <v>0</v>
          </cell>
          <cell r="C564">
            <v>0</v>
          </cell>
          <cell r="F564">
            <v>2311</v>
          </cell>
          <cell r="G564">
            <v>0</v>
          </cell>
          <cell r="H564">
            <v>0</v>
          </cell>
        </row>
        <row r="565">
          <cell r="A565">
            <v>2312</v>
          </cell>
          <cell r="B565">
            <v>0</v>
          </cell>
          <cell r="C565">
            <v>0</v>
          </cell>
          <cell r="F565">
            <v>2312</v>
          </cell>
          <cell r="G565">
            <v>0</v>
          </cell>
          <cell r="H565">
            <v>0</v>
          </cell>
        </row>
        <row r="566">
          <cell r="A566">
            <v>2313</v>
          </cell>
          <cell r="B566">
            <v>0</v>
          </cell>
          <cell r="C566">
            <v>0</v>
          </cell>
          <cell r="F566">
            <v>2313</v>
          </cell>
          <cell r="G566">
            <v>0</v>
          </cell>
          <cell r="H566">
            <v>0</v>
          </cell>
        </row>
        <row r="567">
          <cell r="A567">
            <v>2314</v>
          </cell>
          <cell r="B567">
            <v>0</v>
          </cell>
          <cell r="C567">
            <v>0</v>
          </cell>
          <cell r="F567">
            <v>2314</v>
          </cell>
          <cell r="G567">
            <v>0</v>
          </cell>
          <cell r="H567">
            <v>0</v>
          </cell>
        </row>
        <row r="568">
          <cell r="A568">
            <v>2315</v>
          </cell>
          <cell r="B568">
            <v>0</v>
          </cell>
          <cell r="C568">
            <v>0</v>
          </cell>
          <cell r="F568">
            <v>2315</v>
          </cell>
          <cell r="G568">
            <v>0</v>
          </cell>
          <cell r="H568">
            <v>0</v>
          </cell>
        </row>
        <row r="569">
          <cell r="A569">
            <v>2316</v>
          </cell>
          <cell r="B569">
            <v>0</v>
          </cell>
          <cell r="C569">
            <v>0</v>
          </cell>
          <cell r="F569">
            <v>2316</v>
          </cell>
          <cell r="G569">
            <v>0</v>
          </cell>
          <cell r="H569">
            <v>0</v>
          </cell>
        </row>
        <row r="570">
          <cell r="A570">
            <v>2317</v>
          </cell>
          <cell r="B570">
            <v>0</v>
          </cell>
          <cell r="C570">
            <v>0</v>
          </cell>
          <cell r="F570">
            <v>2317</v>
          </cell>
          <cell r="G570">
            <v>0</v>
          </cell>
          <cell r="H570">
            <v>0</v>
          </cell>
        </row>
        <row r="571">
          <cell r="A571">
            <v>2318</v>
          </cell>
          <cell r="B571">
            <v>0</v>
          </cell>
          <cell r="C571">
            <v>0</v>
          </cell>
          <cell r="F571">
            <v>2318</v>
          </cell>
          <cell r="G571">
            <v>0</v>
          </cell>
          <cell r="H571">
            <v>0</v>
          </cell>
        </row>
        <row r="572">
          <cell r="A572">
            <v>2319</v>
          </cell>
          <cell r="B572">
            <v>0</v>
          </cell>
          <cell r="C572">
            <v>0</v>
          </cell>
          <cell r="F572">
            <v>2319</v>
          </cell>
          <cell r="G572">
            <v>0</v>
          </cell>
          <cell r="H572">
            <v>0</v>
          </cell>
        </row>
        <row r="573">
          <cell r="A573">
            <v>2320</v>
          </cell>
          <cell r="B573">
            <v>0</v>
          </cell>
          <cell r="C573">
            <v>0</v>
          </cell>
          <cell r="F573">
            <v>2320</v>
          </cell>
          <cell r="G573">
            <v>0</v>
          </cell>
          <cell r="H573">
            <v>0</v>
          </cell>
        </row>
        <row r="574">
          <cell r="A574">
            <v>2322</v>
          </cell>
          <cell r="B574">
            <v>0</v>
          </cell>
          <cell r="C574">
            <v>0</v>
          </cell>
          <cell r="F574">
            <v>2322</v>
          </cell>
          <cell r="G574">
            <v>0</v>
          </cell>
          <cell r="H574">
            <v>0</v>
          </cell>
        </row>
        <row r="575">
          <cell r="A575">
            <v>2323</v>
          </cell>
          <cell r="B575">
            <v>0</v>
          </cell>
          <cell r="C575">
            <v>0</v>
          </cell>
          <cell r="F575">
            <v>2323</v>
          </cell>
          <cell r="G575">
            <v>0</v>
          </cell>
          <cell r="H575">
            <v>0</v>
          </cell>
        </row>
        <row r="576">
          <cell r="A576">
            <v>2324</v>
          </cell>
          <cell r="B576">
            <v>0</v>
          </cell>
          <cell r="C576">
            <v>0</v>
          </cell>
          <cell r="F576">
            <v>2324</v>
          </cell>
          <cell r="G576">
            <v>0</v>
          </cell>
          <cell r="H576">
            <v>0</v>
          </cell>
        </row>
        <row r="577">
          <cell r="A577">
            <v>2325</v>
          </cell>
          <cell r="B577">
            <v>0</v>
          </cell>
          <cell r="C577">
            <v>0</v>
          </cell>
          <cell r="F577">
            <v>2325</v>
          </cell>
          <cell r="G577">
            <v>0</v>
          </cell>
          <cell r="H577">
            <v>0</v>
          </cell>
        </row>
        <row r="578">
          <cell r="A578">
            <v>2326</v>
          </cell>
          <cell r="B578">
            <v>0</v>
          </cell>
          <cell r="C578">
            <v>0</v>
          </cell>
          <cell r="F578">
            <v>2326</v>
          </cell>
          <cell r="G578">
            <v>0</v>
          </cell>
          <cell r="H578">
            <v>0</v>
          </cell>
        </row>
        <row r="579">
          <cell r="A579">
            <v>2327</v>
          </cell>
          <cell r="B579">
            <v>0</v>
          </cell>
          <cell r="C579">
            <v>0</v>
          </cell>
          <cell r="F579">
            <v>2327</v>
          </cell>
          <cell r="G579">
            <v>0</v>
          </cell>
          <cell r="H579">
            <v>0</v>
          </cell>
        </row>
        <row r="580">
          <cell r="A580">
            <v>2328</v>
          </cell>
          <cell r="B580">
            <v>0</v>
          </cell>
          <cell r="C580">
            <v>0</v>
          </cell>
          <cell r="F580">
            <v>2328</v>
          </cell>
          <cell r="G580">
            <v>0</v>
          </cell>
          <cell r="H580">
            <v>0</v>
          </cell>
        </row>
        <row r="581">
          <cell r="A581">
            <v>2330</v>
          </cell>
          <cell r="B581">
            <v>0</v>
          </cell>
          <cell r="C581">
            <v>0</v>
          </cell>
          <cell r="F581">
            <v>2330</v>
          </cell>
          <cell r="G581">
            <v>0</v>
          </cell>
          <cell r="H581">
            <v>0</v>
          </cell>
        </row>
        <row r="582">
          <cell r="A582">
            <v>2331</v>
          </cell>
          <cell r="B582">
            <v>0</v>
          </cell>
          <cell r="C582">
            <v>0</v>
          </cell>
          <cell r="F582">
            <v>2331</v>
          </cell>
          <cell r="G582">
            <v>0</v>
          </cell>
          <cell r="H582">
            <v>0</v>
          </cell>
        </row>
        <row r="583">
          <cell r="A583">
            <v>2333</v>
          </cell>
          <cell r="B583">
            <v>0</v>
          </cell>
          <cell r="C583">
            <v>0</v>
          </cell>
          <cell r="F583">
            <v>2333</v>
          </cell>
          <cell r="G583">
            <v>0</v>
          </cell>
          <cell r="H583">
            <v>0</v>
          </cell>
        </row>
        <row r="584">
          <cell r="A584">
            <v>2334</v>
          </cell>
          <cell r="B584">
            <v>0</v>
          </cell>
          <cell r="C584">
            <v>0</v>
          </cell>
          <cell r="F584">
            <v>2334</v>
          </cell>
          <cell r="G584">
            <v>0</v>
          </cell>
          <cell r="H584">
            <v>0</v>
          </cell>
        </row>
        <row r="585">
          <cell r="A585">
            <v>2336</v>
          </cell>
          <cell r="B585">
            <v>0</v>
          </cell>
          <cell r="C585">
            <v>0</v>
          </cell>
          <cell r="F585">
            <v>2336</v>
          </cell>
          <cell r="G585">
            <v>0</v>
          </cell>
          <cell r="H585">
            <v>0</v>
          </cell>
        </row>
        <row r="586">
          <cell r="A586">
            <v>3301</v>
          </cell>
          <cell r="B586">
            <v>0</v>
          </cell>
          <cell r="C586">
            <v>0</v>
          </cell>
          <cell r="F586">
            <v>3301</v>
          </cell>
          <cell r="G586">
            <v>0</v>
          </cell>
          <cell r="H586">
            <v>0</v>
          </cell>
        </row>
        <row r="587">
          <cell r="A587">
            <v>3401</v>
          </cell>
          <cell r="B587">
            <v>0</v>
          </cell>
          <cell r="C587">
            <v>0</v>
          </cell>
          <cell r="F587">
            <v>3401</v>
          </cell>
          <cell r="G587">
            <v>0</v>
          </cell>
          <cell r="H587">
            <v>0</v>
          </cell>
        </row>
        <row r="588">
          <cell r="A588">
            <v>3701</v>
          </cell>
          <cell r="B588">
            <v>0</v>
          </cell>
          <cell r="C588">
            <v>0</v>
          </cell>
          <cell r="F588">
            <v>3701</v>
          </cell>
          <cell r="G588">
            <v>0</v>
          </cell>
          <cell r="H588">
            <v>0</v>
          </cell>
        </row>
        <row r="589">
          <cell r="A589">
            <v>4601</v>
          </cell>
          <cell r="B589">
            <v>0</v>
          </cell>
          <cell r="C589">
            <v>0</v>
          </cell>
          <cell r="F589">
            <v>4601</v>
          </cell>
          <cell r="G589">
            <v>0</v>
          </cell>
          <cell r="H589">
            <v>0</v>
          </cell>
        </row>
        <row r="590">
          <cell r="A590" t="str">
            <v>99 - 01</v>
          </cell>
          <cell r="B590">
            <v>18890.000000000004</v>
          </cell>
          <cell r="C590">
            <v>769.06</v>
          </cell>
          <cell r="F590" t="str">
            <v>99 - 01</v>
          </cell>
          <cell r="G590">
            <v>0</v>
          </cell>
          <cell r="H590">
            <v>0</v>
          </cell>
        </row>
        <row r="591">
          <cell r="A591" t="str">
            <v>99 - 02</v>
          </cell>
          <cell r="B591">
            <v>154168504.38999999</v>
          </cell>
          <cell r="C591">
            <v>15686493.570000004</v>
          </cell>
          <cell r="F591" t="str">
            <v>99 - 02</v>
          </cell>
          <cell r="G591">
            <v>261545</v>
          </cell>
          <cell r="H591">
            <v>23748840.740000002</v>
          </cell>
        </row>
        <row r="592">
          <cell r="A592" t="str">
            <v>99 - 03</v>
          </cell>
          <cell r="B592">
            <v>0</v>
          </cell>
          <cell r="C592">
            <v>0</v>
          </cell>
          <cell r="F592" t="str">
            <v>99 - 03</v>
          </cell>
          <cell r="G592">
            <v>0</v>
          </cell>
          <cell r="H592">
            <v>0</v>
          </cell>
        </row>
        <row r="593">
          <cell r="A593" t="str">
            <v>99 - 04</v>
          </cell>
          <cell r="B593">
            <v>0</v>
          </cell>
          <cell r="C593">
            <v>0</v>
          </cell>
          <cell r="F593" t="str">
            <v>99 - 04</v>
          </cell>
          <cell r="G593">
            <v>0</v>
          </cell>
          <cell r="H593">
            <v>0</v>
          </cell>
        </row>
        <row r="594">
          <cell r="A594" t="str">
            <v>99 - 07</v>
          </cell>
          <cell r="B594">
            <v>0</v>
          </cell>
          <cell r="C594">
            <v>0</v>
          </cell>
          <cell r="F594" t="str">
            <v>99 - 07</v>
          </cell>
          <cell r="G594">
            <v>0</v>
          </cell>
          <cell r="H594">
            <v>0</v>
          </cell>
        </row>
        <row r="595">
          <cell r="A595" t="str">
            <v>AFP</v>
          </cell>
          <cell r="B595">
            <v>0</v>
          </cell>
          <cell r="C595">
            <v>0</v>
          </cell>
          <cell r="F595" t="str">
            <v>AFP</v>
          </cell>
          <cell r="G595">
            <v>0</v>
          </cell>
          <cell r="H595">
            <v>0</v>
          </cell>
        </row>
        <row r="596">
          <cell r="A596" t="str">
            <v>CONTA</v>
          </cell>
          <cell r="B596">
            <v>0</v>
          </cell>
          <cell r="C596">
            <v>0</v>
          </cell>
          <cell r="F596" t="str">
            <v>CONTA</v>
          </cell>
          <cell r="G596">
            <v>0</v>
          </cell>
          <cell r="H596">
            <v>0</v>
          </cell>
        </row>
        <row r="597">
          <cell r="A597" t="str">
            <v>N/I</v>
          </cell>
          <cell r="B597">
            <v>0</v>
          </cell>
          <cell r="C597">
            <v>0</v>
          </cell>
          <cell r="F597" t="str">
            <v>N/I</v>
          </cell>
          <cell r="G597">
            <v>0</v>
          </cell>
          <cell r="H597">
            <v>0</v>
          </cell>
        </row>
        <row r="598">
          <cell r="A598" t="str">
            <v>(en blanco)</v>
          </cell>
          <cell r="F598" t="str">
            <v>(en blanco)</v>
          </cell>
        </row>
        <row r="599">
          <cell r="A599" t="str">
            <v>Total general</v>
          </cell>
          <cell r="B599">
            <v>1282176211.9699998</v>
          </cell>
          <cell r="C599">
            <v>1272598338.4999995</v>
          </cell>
          <cell r="F599" t="str">
            <v>Total general</v>
          </cell>
          <cell r="G599">
            <v>24010385.740000002</v>
          </cell>
          <cell r="H599">
            <v>24010385.740000002</v>
          </cell>
        </row>
      </sheetData>
      <sheetData sheetId="8"/>
      <sheetData sheetId="9">
        <row r="3">
          <cell r="A3" t="str">
            <v>Etiquetas de fila</v>
          </cell>
          <cell r="B3" t="str">
            <v>Suma de TOTAL</v>
          </cell>
        </row>
        <row r="4">
          <cell r="A4">
            <v>0</v>
          </cell>
          <cell r="B4">
            <v>0</v>
          </cell>
        </row>
        <row r="5">
          <cell r="A5">
            <v>6</v>
          </cell>
          <cell r="B5">
            <v>0</v>
          </cell>
        </row>
        <row r="6">
          <cell r="A6">
            <v>10</v>
          </cell>
          <cell r="B6">
            <v>0</v>
          </cell>
        </row>
        <row r="7">
          <cell r="A7">
            <v>15</v>
          </cell>
          <cell r="B7">
            <v>66225027.340000004</v>
          </cell>
        </row>
        <row r="8">
          <cell r="A8">
            <v>16</v>
          </cell>
          <cell r="B8">
            <v>14297665.279999999</v>
          </cell>
        </row>
        <row r="9">
          <cell r="A9">
            <v>20</v>
          </cell>
          <cell r="B9">
            <v>20814112.520000003</v>
          </cell>
        </row>
        <row r="10">
          <cell r="A10">
            <v>25</v>
          </cell>
          <cell r="B10">
            <v>3400</v>
          </cell>
        </row>
        <row r="11">
          <cell r="A11">
            <v>30</v>
          </cell>
          <cell r="B11">
            <v>9622020</v>
          </cell>
        </row>
        <row r="12">
          <cell r="A12">
            <v>35</v>
          </cell>
          <cell r="B12">
            <v>0</v>
          </cell>
        </row>
        <row r="13">
          <cell r="A13">
            <v>41</v>
          </cell>
          <cell r="B13">
            <v>16957.91</v>
          </cell>
        </row>
        <row r="14">
          <cell r="A14">
            <v>46</v>
          </cell>
          <cell r="B14">
            <v>14371216.98</v>
          </cell>
        </row>
        <row r="15">
          <cell r="A15">
            <v>47</v>
          </cell>
          <cell r="B15">
            <v>391582.75</v>
          </cell>
        </row>
        <row r="16">
          <cell r="A16">
            <v>48</v>
          </cell>
          <cell r="B16">
            <v>1429873</v>
          </cell>
        </row>
        <row r="17">
          <cell r="A17">
            <v>52</v>
          </cell>
          <cell r="B17">
            <v>34293</v>
          </cell>
        </row>
        <row r="18">
          <cell r="A18">
            <v>66</v>
          </cell>
          <cell r="B18">
            <v>125481.05</v>
          </cell>
        </row>
        <row r="19">
          <cell r="A19">
            <v>70</v>
          </cell>
          <cell r="B19">
            <v>57186</v>
          </cell>
        </row>
        <row r="20">
          <cell r="A20">
            <v>76</v>
          </cell>
          <cell r="B20">
            <v>0</v>
          </cell>
        </row>
        <row r="21">
          <cell r="A21">
            <v>78</v>
          </cell>
          <cell r="B21">
            <v>12096.130000000001</v>
          </cell>
        </row>
        <row r="22">
          <cell r="A22">
            <v>81</v>
          </cell>
          <cell r="B22">
            <v>255325.80000000005</v>
          </cell>
        </row>
        <row r="23">
          <cell r="A23">
            <v>85</v>
          </cell>
          <cell r="B23">
            <v>0</v>
          </cell>
        </row>
        <row r="24">
          <cell r="A24">
            <v>86</v>
          </cell>
          <cell r="B24">
            <v>1096874.8600000001</v>
          </cell>
        </row>
        <row r="25">
          <cell r="A25">
            <v>87</v>
          </cell>
          <cell r="B25">
            <v>0</v>
          </cell>
        </row>
        <row r="26">
          <cell r="A26">
            <v>95</v>
          </cell>
          <cell r="B26">
            <v>0</v>
          </cell>
        </row>
        <row r="27">
          <cell r="A27">
            <v>108</v>
          </cell>
          <cell r="B27">
            <v>0</v>
          </cell>
        </row>
        <row r="28">
          <cell r="A28">
            <v>109</v>
          </cell>
          <cell r="B28">
            <v>550277.5</v>
          </cell>
        </row>
        <row r="29">
          <cell r="A29">
            <v>111</v>
          </cell>
          <cell r="B29">
            <v>0</v>
          </cell>
        </row>
        <row r="30">
          <cell r="A30">
            <v>112</v>
          </cell>
          <cell r="B30">
            <v>0</v>
          </cell>
        </row>
        <row r="31">
          <cell r="A31">
            <v>117</v>
          </cell>
          <cell r="B31">
            <v>3095866.1900000004</v>
          </cell>
        </row>
        <row r="32">
          <cell r="A32">
            <v>119</v>
          </cell>
          <cell r="B32">
            <v>0</v>
          </cell>
        </row>
        <row r="33">
          <cell r="A33">
            <v>121</v>
          </cell>
          <cell r="B33">
            <v>0</v>
          </cell>
        </row>
        <row r="34">
          <cell r="A34">
            <v>124</v>
          </cell>
          <cell r="B34">
            <v>0</v>
          </cell>
        </row>
        <row r="35">
          <cell r="A35">
            <v>129</v>
          </cell>
          <cell r="B35">
            <v>802460.5</v>
          </cell>
        </row>
        <row r="36">
          <cell r="A36">
            <v>130</v>
          </cell>
          <cell r="B36">
            <v>340939.35</v>
          </cell>
        </row>
        <row r="37">
          <cell r="A37">
            <v>132</v>
          </cell>
          <cell r="B37">
            <v>3696421.04</v>
          </cell>
        </row>
        <row r="38">
          <cell r="A38">
            <v>133</v>
          </cell>
          <cell r="B38">
            <v>219035.34000000003</v>
          </cell>
        </row>
        <row r="39">
          <cell r="A39">
            <v>134</v>
          </cell>
          <cell r="B39">
            <v>82388940.899999991</v>
          </cell>
        </row>
        <row r="40">
          <cell r="A40">
            <v>137</v>
          </cell>
          <cell r="B40">
            <v>0</v>
          </cell>
        </row>
        <row r="41">
          <cell r="A41">
            <v>138</v>
          </cell>
          <cell r="B41">
            <v>0</v>
          </cell>
        </row>
        <row r="42">
          <cell r="A42">
            <v>139</v>
          </cell>
          <cell r="B42">
            <v>0</v>
          </cell>
        </row>
        <row r="43">
          <cell r="A43">
            <v>140</v>
          </cell>
          <cell r="B43">
            <v>0</v>
          </cell>
        </row>
        <row r="44">
          <cell r="A44">
            <v>141</v>
          </cell>
          <cell r="B44">
            <v>0</v>
          </cell>
        </row>
        <row r="45">
          <cell r="A45">
            <v>142</v>
          </cell>
          <cell r="B45">
            <v>0</v>
          </cell>
        </row>
        <row r="46">
          <cell r="A46">
            <v>143</v>
          </cell>
          <cell r="B46">
            <v>0</v>
          </cell>
        </row>
        <row r="47">
          <cell r="A47">
            <v>144</v>
          </cell>
          <cell r="B47">
            <v>0</v>
          </cell>
        </row>
        <row r="48">
          <cell r="A48">
            <v>145</v>
          </cell>
          <cell r="B48">
            <v>0</v>
          </cell>
        </row>
        <row r="49">
          <cell r="A49">
            <v>146</v>
          </cell>
          <cell r="B49">
            <v>0</v>
          </cell>
        </row>
        <row r="50">
          <cell r="A50">
            <v>147</v>
          </cell>
          <cell r="B50">
            <v>0</v>
          </cell>
        </row>
        <row r="51">
          <cell r="A51">
            <v>148</v>
          </cell>
          <cell r="B51">
            <v>0</v>
          </cell>
        </row>
        <row r="52">
          <cell r="A52">
            <v>149</v>
          </cell>
          <cell r="B52">
            <v>0</v>
          </cell>
        </row>
        <row r="53">
          <cell r="A53">
            <v>150</v>
          </cell>
          <cell r="B53">
            <v>0</v>
          </cell>
        </row>
        <row r="54">
          <cell r="A54">
            <v>152</v>
          </cell>
          <cell r="B54">
            <v>0</v>
          </cell>
        </row>
        <row r="55">
          <cell r="A55">
            <v>153</v>
          </cell>
          <cell r="B55">
            <v>0</v>
          </cell>
        </row>
        <row r="56">
          <cell r="A56">
            <v>154</v>
          </cell>
          <cell r="B56">
            <v>0</v>
          </cell>
        </row>
        <row r="57">
          <cell r="A57">
            <v>155</v>
          </cell>
          <cell r="B57">
            <v>0</v>
          </cell>
        </row>
        <row r="58">
          <cell r="A58">
            <v>156</v>
          </cell>
          <cell r="B58">
            <v>0</v>
          </cell>
        </row>
        <row r="59">
          <cell r="A59">
            <v>157</v>
          </cell>
          <cell r="B59">
            <v>0</v>
          </cell>
        </row>
        <row r="60">
          <cell r="A60">
            <v>159</v>
          </cell>
          <cell r="B60">
            <v>0</v>
          </cell>
        </row>
        <row r="61">
          <cell r="A61">
            <v>163</v>
          </cell>
          <cell r="B61">
            <v>2532222.9299999997</v>
          </cell>
        </row>
        <row r="62">
          <cell r="A62">
            <v>169</v>
          </cell>
          <cell r="B62">
            <v>0</v>
          </cell>
        </row>
        <row r="63">
          <cell r="A63">
            <v>170</v>
          </cell>
          <cell r="B63">
            <v>0</v>
          </cell>
        </row>
        <row r="64">
          <cell r="A64">
            <v>171</v>
          </cell>
          <cell r="B64">
            <v>0</v>
          </cell>
        </row>
        <row r="65">
          <cell r="A65">
            <v>190</v>
          </cell>
          <cell r="B65">
            <v>0</v>
          </cell>
        </row>
        <row r="66">
          <cell r="A66">
            <v>192</v>
          </cell>
          <cell r="B66">
            <v>200</v>
          </cell>
        </row>
        <row r="67">
          <cell r="A67">
            <v>197</v>
          </cell>
          <cell r="B67">
            <v>0</v>
          </cell>
        </row>
        <row r="68">
          <cell r="A68">
            <v>200</v>
          </cell>
          <cell r="B68">
            <v>0</v>
          </cell>
        </row>
        <row r="69">
          <cell r="A69">
            <v>201</v>
          </cell>
          <cell r="B69">
            <v>0</v>
          </cell>
        </row>
        <row r="70">
          <cell r="A70">
            <v>203</v>
          </cell>
          <cell r="B70">
            <v>0</v>
          </cell>
        </row>
        <row r="71">
          <cell r="A71">
            <v>206</v>
          </cell>
          <cell r="B71">
            <v>0</v>
          </cell>
        </row>
        <row r="72">
          <cell r="A72">
            <v>209</v>
          </cell>
          <cell r="B72">
            <v>0</v>
          </cell>
        </row>
        <row r="73">
          <cell r="A73">
            <v>210</v>
          </cell>
          <cell r="B73">
            <v>0</v>
          </cell>
        </row>
        <row r="74">
          <cell r="A74">
            <v>212</v>
          </cell>
          <cell r="B74">
            <v>0</v>
          </cell>
        </row>
        <row r="75">
          <cell r="A75">
            <v>213</v>
          </cell>
          <cell r="B75">
            <v>0</v>
          </cell>
        </row>
        <row r="76">
          <cell r="A76">
            <v>221</v>
          </cell>
          <cell r="B76">
            <v>0</v>
          </cell>
        </row>
        <row r="77">
          <cell r="A77">
            <v>222</v>
          </cell>
          <cell r="B77">
            <v>5207491.17</v>
          </cell>
        </row>
        <row r="78">
          <cell r="A78">
            <v>223</v>
          </cell>
          <cell r="B78">
            <v>17781.46</v>
          </cell>
        </row>
        <row r="79">
          <cell r="A79">
            <v>224</v>
          </cell>
          <cell r="B79">
            <v>0</v>
          </cell>
        </row>
        <row r="80">
          <cell r="A80">
            <v>225</v>
          </cell>
          <cell r="B80">
            <v>0</v>
          </cell>
        </row>
        <row r="81">
          <cell r="A81">
            <v>226</v>
          </cell>
          <cell r="B81">
            <v>0</v>
          </cell>
        </row>
        <row r="82">
          <cell r="A82">
            <v>227</v>
          </cell>
          <cell r="B82">
            <v>0</v>
          </cell>
        </row>
        <row r="83">
          <cell r="A83">
            <v>234</v>
          </cell>
          <cell r="B83">
            <v>455573.55</v>
          </cell>
        </row>
        <row r="84">
          <cell r="A84">
            <v>243</v>
          </cell>
          <cell r="B84">
            <v>0</v>
          </cell>
        </row>
        <row r="85">
          <cell r="A85">
            <v>244</v>
          </cell>
          <cell r="B85">
            <v>0</v>
          </cell>
        </row>
        <row r="86">
          <cell r="A86">
            <v>245</v>
          </cell>
          <cell r="B86">
            <v>0</v>
          </cell>
        </row>
        <row r="87">
          <cell r="A87">
            <v>249</v>
          </cell>
          <cell r="B87">
            <v>0</v>
          </cell>
        </row>
        <row r="88">
          <cell r="A88">
            <v>251</v>
          </cell>
          <cell r="B88">
            <v>5841347.6200000001</v>
          </cell>
        </row>
        <row r="89">
          <cell r="A89">
            <v>253</v>
          </cell>
          <cell r="B89">
            <v>693979.26</v>
          </cell>
        </row>
        <row r="90">
          <cell r="A90">
            <v>254</v>
          </cell>
          <cell r="B90">
            <v>0</v>
          </cell>
        </row>
        <row r="91">
          <cell r="A91">
            <v>265</v>
          </cell>
          <cell r="B91">
            <v>0</v>
          </cell>
        </row>
        <row r="92">
          <cell r="A92">
            <v>266</v>
          </cell>
          <cell r="B92">
            <v>2674182</v>
          </cell>
        </row>
        <row r="93">
          <cell r="A93">
            <v>267</v>
          </cell>
          <cell r="B93">
            <v>0</v>
          </cell>
        </row>
        <row r="94">
          <cell r="A94">
            <v>268</v>
          </cell>
          <cell r="B94">
            <v>0</v>
          </cell>
        </row>
        <row r="95">
          <cell r="A95">
            <v>269</v>
          </cell>
          <cell r="B95">
            <v>61381</v>
          </cell>
        </row>
        <row r="96">
          <cell r="A96">
            <v>270</v>
          </cell>
          <cell r="B96">
            <v>0</v>
          </cell>
        </row>
        <row r="97">
          <cell r="A97">
            <v>271</v>
          </cell>
          <cell r="B97">
            <v>0</v>
          </cell>
        </row>
        <row r="98">
          <cell r="A98">
            <v>272</v>
          </cell>
          <cell r="B98">
            <v>0</v>
          </cell>
        </row>
        <row r="99">
          <cell r="A99">
            <v>273</v>
          </cell>
          <cell r="B99">
            <v>179414</v>
          </cell>
        </row>
        <row r="100">
          <cell r="A100">
            <v>281</v>
          </cell>
          <cell r="B100">
            <v>0</v>
          </cell>
        </row>
        <row r="101">
          <cell r="A101">
            <v>283</v>
          </cell>
          <cell r="B101">
            <v>101764.05</v>
          </cell>
        </row>
        <row r="102">
          <cell r="A102">
            <v>287</v>
          </cell>
          <cell r="B102">
            <v>7122662.4800000004</v>
          </cell>
        </row>
        <row r="103">
          <cell r="A103">
            <v>288</v>
          </cell>
          <cell r="B103">
            <v>0</v>
          </cell>
        </row>
        <row r="104">
          <cell r="A104">
            <v>290</v>
          </cell>
          <cell r="B104">
            <v>4357669.75</v>
          </cell>
        </row>
        <row r="105">
          <cell r="A105">
            <v>291</v>
          </cell>
          <cell r="B105">
            <v>90400806.140000001</v>
          </cell>
        </row>
        <row r="106">
          <cell r="A106">
            <v>292</v>
          </cell>
          <cell r="B106">
            <v>228213.28</v>
          </cell>
        </row>
        <row r="107">
          <cell r="A107">
            <v>293</v>
          </cell>
          <cell r="B107">
            <v>161477.90000000002</v>
          </cell>
        </row>
        <row r="108">
          <cell r="A108">
            <v>294</v>
          </cell>
          <cell r="B108">
            <v>0</v>
          </cell>
        </row>
        <row r="109">
          <cell r="A109">
            <v>295</v>
          </cell>
          <cell r="B109">
            <v>0</v>
          </cell>
        </row>
        <row r="110">
          <cell r="A110">
            <v>296</v>
          </cell>
          <cell r="B110">
            <v>0</v>
          </cell>
        </row>
        <row r="111">
          <cell r="A111">
            <v>298</v>
          </cell>
          <cell r="B111">
            <v>0</v>
          </cell>
        </row>
        <row r="112">
          <cell r="A112">
            <v>299</v>
          </cell>
          <cell r="B112">
            <v>0</v>
          </cell>
        </row>
        <row r="113">
          <cell r="A113">
            <v>300</v>
          </cell>
          <cell r="B113">
            <v>0</v>
          </cell>
        </row>
        <row r="114">
          <cell r="A114">
            <v>301</v>
          </cell>
          <cell r="B114">
            <v>0</v>
          </cell>
        </row>
        <row r="115">
          <cell r="A115">
            <v>302</v>
          </cell>
          <cell r="B115">
            <v>0</v>
          </cell>
        </row>
        <row r="116">
          <cell r="A116">
            <v>303</v>
          </cell>
          <cell r="B116">
            <v>0</v>
          </cell>
        </row>
        <row r="117">
          <cell r="A117">
            <v>309</v>
          </cell>
          <cell r="B117">
            <v>0</v>
          </cell>
        </row>
        <row r="118">
          <cell r="A118">
            <v>310</v>
          </cell>
          <cell r="B118">
            <v>27160121.490000002</v>
          </cell>
        </row>
        <row r="119">
          <cell r="A119">
            <v>311</v>
          </cell>
          <cell r="B119">
            <v>0</v>
          </cell>
        </row>
        <row r="120">
          <cell r="A120">
            <v>312</v>
          </cell>
          <cell r="B120">
            <v>50283075.720000006</v>
          </cell>
        </row>
        <row r="121">
          <cell r="A121">
            <v>313</v>
          </cell>
          <cell r="B121">
            <v>0</v>
          </cell>
        </row>
        <row r="122">
          <cell r="A122">
            <v>314</v>
          </cell>
          <cell r="B122">
            <v>0</v>
          </cell>
        </row>
        <row r="123">
          <cell r="A123">
            <v>315</v>
          </cell>
          <cell r="B123">
            <v>0</v>
          </cell>
        </row>
        <row r="124">
          <cell r="A124">
            <v>324</v>
          </cell>
          <cell r="B124">
            <v>285</v>
          </cell>
        </row>
        <row r="125">
          <cell r="A125">
            <v>340</v>
          </cell>
          <cell r="B125">
            <v>0</v>
          </cell>
        </row>
        <row r="126">
          <cell r="A126">
            <v>342</v>
          </cell>
          <cell r="B126">
            <v>0</v>
          </cell>
        </row>
        <row r="127">
          <cell r="A127">
            <v>343</v>
          </cell>
          <cell r="B127">
            <v>247631</v>
          </cell>
        </row>
        <row r="128">
          <cell r="A128">
            <v>344</v>
          </cell>
          <cell r="B128">
            <v>0</v>
          </cell>
        </row>
        <row r="129">
          <cell r="A129">
            <v>345</v>
          </cell>
          <cell r="B129">
            <v>0</v>
          </cell>
        </row>
        <row r="130">
          <cell r="A130">
            <v>346</v>
          </cell>
          <cell r="B130">
            <v>0</v>
          </cell>
        </row>
        <row r="131">
          <cell r="A131">
            <v>347</v>
          </cell>
          <cell r="B131">
            <v>116100.5</v>
          </cell>
        </row>
        <row r="132">
          <cell r="A132">
            <v>348</v>
          </cell>
          <cell r="B132">
            <v>0</v>
          </cell>
        </row>
        <row r="133">
          <cell r="A133">
            <v>349</v>
          </cell>
          <cell r="B133">
            <v>0</v>
          </cell>
        </row>
        <row r="134">
          <cell r="A134">
            <v>371</v>
          </cell>
          <cell r="B134">
            <v>0</v>
          </cell>
        </row>
        <row r="135">
          <cell r="A135">
            <v>372</v>
          </cell>
          <cell r="B135">
            <v>0</v>
          </cell>
        </row>
        <row r="136">
          <cell r="A136">
            <v>373</v>
          </cell>
          <cell r="B136">
            <v>0</v>
          </cell>
        </row>
        <row r="137">
          <cell r="A137">
            <v>374</v>
          </cell>
          <cell r="B137">
            <v>0</v>
          </cell>
        </row>
        <row r="138">
          <cell r="A138">
            <v>375</v>
          </cell>
          <cell r="B138">
            <v>0</v>
          </cell>
        </row>
        <row r="139">
          <cell r="A139">
            <v>376</v>
          </cell>
          <cell r="B139">
            <v>0</v>
          </cell>
        </row>
        <row r="140">
          <cell r="A140">
            <v>378</v>
          </cell>
          <cell r="B140">
            <v>0</v>
          </cell>
        </row>
        <row r="141">
          <cell r="A141">
            <v>379</v>
          </cell>
          <cell r="B141">
            <v>0</v>
          </cell>
        </row>
        <row r="142">
          <cell r="A142">
            <v>380</v>
          </cell>
          <cell r="B142">
            <v>0</v>
          </cell>
        </row>
        <row r="143">
          <cell r="A143">
            <v>382</v>
          </cell>
          <cell r="B143">
            <v>0</v>
          </cell>
        </row>
        <row r="144">
          <cell r="A144">
            <v>383</v>
          </cell>
          <cell r="B144">
            <v>0</v>
          </cell>
        </row>
        <row r="145">
          <cell r="A145">
            <v>384</v>
          </cell>
          <cell r="B145">
            <v>0</v>
          </cell>
        </row>
        <row r="146">
          <cell r="A146">
            <v>385</v>
          </cell>
          <cell r="B146">
            <v>0</v>
          </cell>
        </row>
        <row r="147">
          <cell r="A147">
            <v>411</v>
          </cell>
          <cell r="B147">
            <v>0</v>
          </cell>
        </row>
        <row r="148">
          <cell r="A148">
            <v>417</v>
          </cell>
          <cell r="B148">
            <v>0</v>
          </cell>
        </row>
        <row r="149">
          <cell r="A149">
            <v>418</v>
          </cell>
          <cell r="B149">
            <v>0</v>
          </cell>
        </row>
        <row r="150">
          <cell r="A150">
            <v>422</v>
          </cell>
          <cell r="B150">
            <v>0</v>
          </cell>
        </row>
        <row r="151">
          <cell r="A151">
            <v>423</v>
          </cell>
          <cell r="B151">
            <v>0</v>
          </cell>
        </row>
        <row r="152">
          <cell r="A152">
            <v>424</v>
          </cell>
          <cell r="B152">
            <v>0</v>
          </cell>
        </row>
        <row r="153">
          <cell r="A153">
            <v>425</v>
          </cell>
          <cell r="B153">
            <v>0</v>
          </cell>
        </row>
        <row r="154">
          <cell r="A154">
            <v>426</v>
          </cell>
          <cell r="B154">
            <v>0</v>
          </cell>
        </row>
        <row r="155">
          <cell r="A155">
            <v>427</v>
          </cell>
          <cell r="B155">
            <v>0</v>
          </cell>
        </row>
        <row r="156">
          <cell r="A156">
            <v>428</v>
          </cell>
          <cell r="B156">
            <v>0</v>
          </cell>
        </row>
        <row r="157">
          <cell r="A157">
            <v>429</v>
          </cell>
          <cell r="B157">
            <v>0</v>
          </cell>
        </row>
        <row r="158">
          <cell r="A158">
            <v>432</v>
          </cell>
          <cell r="B158">
            <v>0</v>
          </cell>
        </row>
        <row r="159">
          <cell r="A159">
            <v>433</v>
          </cell>
          <cell r="B159">
            <v>0</v>
          </cell>
        </row>
        <row r="160">
          <cell r="A160">
            <v>434</v>
          </cell>
          <cell r="B160">
            <v>0</v>
          </cell>
        </row>
        <row r="161">
          <cell r="A161">
            <v>435</v>
          </cell>
          <cell r="B161">
            <v>0</v>
          </cell>
        </row>
        <row r="162">
          <cell r="A162">
            <v>512</v>
          </cell>
          <cell r="B162">
            <v>4720.95</v>
          </cell>
        </row>
        <row r="163">
          <cell r="A163">
            <v>513</v>
          </cell>
          <cell r="B163">
            <v>0</v>
          </cell>
        </row>
        <row r="164">
          <cell r="A164">
            <v>514</v>
          </cell>
          <cell r="B164">
            <v>7901178.0800000001</v>
          </cell>
        </row>
        <row r="165">
          <cell r="A165">
            <v>517</v>
          </cell>
          <cell r="B165">
            <v>0</v>
          </cell>
        </row>
        <row r="166">
          <cell r="A166">
            <v>520</v>
          </cell>
          <cell r="B166">
            <v>0</v>
          </cell>
        </row>
        <row r="167">
          <cell r="A167">
            <v>522</v>
          </cell>
          <cell r="B167">
            <v>418295.7</v>
          </cell>
        </row>
        <row r="168">
          <cell r="A168">
            <v>523</v>
          </cell>
          <cell r="B168">
            <v>0</v>
          </cell>
        </row>
        <row r="169">
          <cell r="A169">
            <v>525</v>
          </cell>
          <cell r="B169">
            <v>49218</v>
          </cell>
        </row>
        <row r="170">
          <cell r="A170">
            <v>526</v>
          </cell>
          <cell r="B170">
            <v>0</v>
          </cell>
        </row>
        <row r="171">
          <cell r="A171">
            <v>548</v>
          </cell>
          <cell r="B171">
            <v>0</v>
          </cell>
        </row>
        <row r="172">
          <cell r="A172">
            <v>551</v>
          </cell>
          <cell r="B172">
            <v>0</v>
          </cell>
        </row>
        <row r="173">
          <cell r="A173">
            <v>572</v>
          </cell>
          <cell r="B173">
            <v>8843.2199999999993</v>
          </cell>
        </row>
        <row r="174">
          <cell r="A174">
            <v>573</v>
          </cell>
          <cell r="B174">
            <v>13785463.199999999</v>
          </cell>
        </row>
        <row r="175">
          <cell r="A175">
            <v>574</v>
          </cell>
          <cell r="B175">
            <v>0</v>
          </cell>
        </row>
        <row r="176">
          <cell r="A176">
            <v>576</v>
          </cell>
          <cell r="B176">
            <v>0</v>
          </cell>
        </row>
        <row r="177">
          <cell r="A177">
            <v>578</v>
          </cell>
          <cell r="B177">
            <v>0</v>
          </cell>
        </row>
        <row r="178">
          <cell r="A178">
            <v>580</v>
          </cell>
          <cell r="B178">
            <v>24721.360000000001</v>
          </cell>
        </row>
        <row r="179">
          <cell r="A179">
            <v>582</v>
          </cell>
          <cell r="B179">
            <v>0</v>
          </cell>
        </row>
        <row r="180">
          <cell r="A180">
            <v>584</v>
          </cell>
          <cell r="B180">
            <v>0</v>
          </cell>
        </row>
        <row r="181">
          <cell r="A181">
            <v>585</v>
          </cell>
          <cell r="B181">
            <v>0</v>
          </cell>
        </row>
        <row r="182">
          <cell r="A182">
            <v>586</v>
          </cell>
          <cell r="B182">
            <v>2508771.15</v>
          </cell>
        </row>
        <row r="183">
          <cell r="A183">
            <v>587</v>
          </cell>
          <cell r="B183">
            <v>25093881.890000001</v>
          </cell>
        </row>
        <row r="184">
          <cell r="A184">
            <v>590</v>
          </cell>
          <cell r="B184">
            <v>0</v>
          </cell>
        </row>
        <row r="185">
          <cell r="A185">
            <v>591</v>
          </cell>
          <cell r="B185">
            <v>22757228.800000001</v>
          </cell>
        </row>
        <row r="186">
          <cell r="A186">
            <v>592</v>
          </cell>
          <cell r="B186">
            <v>11987741.82</v>
          </cell>
        </row>
        <row r="187">
          <cell r="A187">
            <v>593</v>
          </cell>
          <cell r="B187">
            <v>0</v>
          </cell>
        </row>
        <row r="188">
          <cell r="A188">
            <v>594</v>
          </cell>
          <cell r="B188">
            <v>3790.5700000000652</v>
          </cell>
        </row>
        <row r="189">
          <cell r="A189">
            <v>595</v>
          </cell>
          <cell r="B189">
            <v>0</v>
          </cell>
        </row>
        <row r="190">
          <cell r="A190">
            <v>596</v>
          </cell>
          <cell r="B190">
            <v>0</v>
          </cell>
        </row>
        <row r="191">
          <cell r="A191">
            <v>597</v>
          </cell>
          <cell r="B191">
            <v>0</v>
          </cell>
        </row>
        <row r="192">
          <cell r="A192">
            <v>598</v>
          </cell>
          <cell r="B192">
            <v>0</v>
          </cell>
        </row>
        <row r="193">
          <cell r="A193">
            <v>599</v>
          </cell>
          <cell r="B193">
            <v>4447115.2</v>
          </cell>
        </row>
        <row r="194">
          <cell r="A194">
            <v>633</v>
          </cell>
          <cell r="B194">
            <v>0</v>
          </cell>
        </row>
        <row r="195">
          <cell r="A195">
            <v>634</v>
          </cell>
          <cell r="B195">
            <v>0</v>
          </cell>
        </row>
        <row r="196">
          <cell r="A196">
            <v>650</v>
          </cell>
          <cell r="B196">
            <v>0</v>
          </cell>
        </row>
        <row r="197">
          <cell r="A197">
            <v>660</v>
          </cell>
          <cell r="B197">
            <v>40892502.079999991</v>
          </cell>
        </row>
        <row r="198">
          <cell r="A198">
            <v>661</v>
          </cell>
          <cell r="B198">
            <v>0</v>
          </cell>
        </row>
        <row r="199">
          <cell r="A199">
            <v>670</v>
          </cell>
          <cell r="B199">
            <v>3096503.49</v>
          </cell>
        </row>
        <row r="200">
          <cell r="A200">
            <v>680</v>
          </cell>
          <cell r="B200">
            <v>0</v>
          </cell>
        </row>
        <row r="201">
          <cell r="A201">
            <v>681</v>
          </cell>
          <cell r="B201">
            <v>0</v>
          </cell>
        </row>
        <row r="202">
          <cell r="A202">
            <v>682</v>
          </cell>
          <cell r="B202">
            <v>0</v>
          </cell>
        </row>
        <row r="203">
          <cell r="A203">
            <v>683</v>
          </cell>
          <cell r="B203">
            <v>0</v>
          </cell>
        </row>
        <row r="204">
          <cell r="A204">
            <v>716</v>
          </cell>
          <cell r="B204">
            <v>0</v>
          </cell>
        </row>
        <row r="205">
          <cell r="A205">
            <v>761</v>
          </cell>
          <cell r="B205">
            <v>0</v>
          </cell>
        </row>
        <row r="206">
          <cell r="A206">
            <v>781</v>
          </cell>
          <cell r="B206">
            <v>0</v>
          </cell>
        </row>
        <row r="207">
          <cell r="A207">
            <v>802</v>
          </cell>
          <cell r="B207">
            <v>0</v>
          </cell>
        </row>
        <row r="208">
          <cell r="A208">
            <v>821</v>
          </cell>
          <cell r="B208">
            <v>0</v>
          </cell>
        </row>
        <row r="209">
          <cell r="A209">
            <v>831</v>
          </cell>
          <cell r="B209">
            <v>0</v>
          </cell>
        </row>
        <row r="210">
          <cell r="A210">
            <v>862</v>
          </cell>
          <cell r="B210">
            <v>0</v>
          </cell>
        </row>
        <row r="211">
          <cell r="A211">
            <v>865</v>
          </cell>
          <cell r="B211">
            <v>0</v>
          </cell>
        </row>
        <row r="212">
          <cell r="A212">
            <v>867</v>
          </cell>
          <cell r="B212">
            <v>0</v>
          </cell>
        </row>
        <row r="213">
          <cell r="A213">
            <v>901</v>
          </cell>
          <cell r="B213">
            <v>0</v>
          </cell>
        </row>
        <row r="214">
          <cell r="A214">
            <v>902</v>
          </cell>
          <cell r="B214">
            <v>0</v>
          </cell>
        </row>
        <row r="215">
          <cell r="A215">
            <v>903</v>
          </cell>
          <cell r="B215">
            <v>0</v>
          </cell>
        </row>
        <row r="216">
          <cell r="A216">
            <v>904</v>
          </cell>
          <cell r="B216">
            <v>0</v>
          </cell>
        </row>
        <row r="217">
          <cell r="A217">
            <v>905</v>
          </cell>
          <cell r="B217">
            <v>0</v>
          </cell>
        </row>
        <row r="218">
          <cell r="A218">
            <v>906</v>
          </cell>
          <cell r="B218">
            <v>0</v>
          </cell>
        </row>
        <row r="219">
          <cell r="A219">
            <v>907</v>
          </cell>
          <cell r="B219">
            <v>0</v>
          </cell>
        </row>
        <row r="220">
          <cell r="A220">
            <v>908</v>
          </cell>
          <cell r="B220">
            <v>0</v>
          </cell>
        </row>
        <row r="221">
          <cell r="A221">
            <v>909</v>
          </cell>
          <cell r="B221">
            <v>0</v>
          </cell>
        </row>
        <row r="222">
          <cell r="A222">
            <v>951</v>
          </cell>
          <cell r="B222">
            <v>0</v>
          </cell>
        </row>
        <row r="223">
          <cell r="A223">
            <v>999</v>
          </cell>
          <cell r="B223">
            <v>0</v>
          </cell>
        </row>
        <row r="224">
          <cell r="A224">
            <v>1101</v>
          </cell>
          <cell r="B224">
            <v>0</v>
          </cell>
        </row>
        <row r="225">
          <cell r="A225">
            <v>1102</v>
          </cell>
          <cell r="B225">
            <v>0</v>
          </cell>
        </row>
        <row r="226">
          <cell r="A226">
            <v>1103</v>
          </cell>
          <cell r="B226">
            <v>0</v>
          </cell>
        </row>
        <row r="227">
          <cell r="A227">
            <v>1104</v>
          </cell>
          <cell r="B227">
            <v>0</v>
          </cell>
        </row>
        <row r="228">
          <cell r="A228">
            <v>1105</v>
          </cell>
          <cell r="B228">
            <v>0</v>
          </cell>
        </row>
        <row r="229">
          <cell r="A229">
            <v>1106</v>
          </cell>
          <cell r="B229">
            <v>0</v>
          </cell>
        </row>
        <row r="230">
          <cell r="A230">
            <v>1107</v>
          </cell>
          <cell r="B230">
            <v>0</v>
          </cell>
        </row>
        <row r="231">
          <cell r="A231">
            <v>1108</v>
          </cell>
          <cell r="B231">
            <v>0</v>
          </cell>
        </row>
        <row r="232">
          <cell r="A232">
            <v>1109</v>
          </cell>
          <cell r="B232">
            <v>0</v>
          </cell>
        </row>
        <row r="233">
          <cell r="A233">
            <v>1110</v>
          </cell>
          <cell r="B233">
            <v>0</v>
          </cell>
        </row>
        <row r="234">
          <cell r="A234">
            <v>1111</v>
          </cell>
          <cell r="B234">
            <v>0</v>
          </cell>
        </row>
        <row r="235">
          <cell r="A235">
            <v>1112</v>
          </cell>
          <cell r="B235">
            <v>0</v>
          </cell>
        </row>
        <row r="236">
          <cell r="A236">
            <v>1113</v>
          </cell>
          <cell r="B236">
            <v>0</v>
          </cell>
        </row>
        <row r="237">
          <cell r="A237">
            <v>1114</v>
          </cell>
          <cell r="B237">
            <v>0</v>
          </cell>
        </row>
        <row r="238">
          <cell r="A238">
            <v>1115</v>
          </cell>
          <cell r="B238">
            <v>0</v>
          </cell>
        </row>
        <row r="239">
          <cell r="A239">
            <v>1116</v>
          </cell>
          <cell r="B239">
            <v>0</v>
          </cell>
        </row>
        <row r="240">
          <cell r="A240">
            <v>1117</v>
          </cell>
          <cell r="B240">
            <v>0</v>
          </cell>
        </row>
        <row r="241">
          <cell r="A241">
            <v>1118</v>
          </cell>
          <cell r="B241">
            <v>0</v>
          </cell>
        </row>
        <row r="242">
          <cell r="A242">
            <v>1119</v>
          </cell>
          <cell r="B242">
            <v>0</v>
          </cell>
        </row>
        <row r="243">
          <cell r="A243">
            <v>1120</v>
          </cell>
          <cell r="B243">
            <v>0</v>
          </cell>
        </row>
        <row r="244">
          <cell r="A244">
            <v>1121</v>
          </cell>
          <cell r="B244">
            <v>0</v>
          </cell>
        </row>
        <row r="245">
          <cell r="A245">
            <v>1122</v>
          </cell>
          <cell r="B245">
            <v>0</v>
          </cell>
        </row>
        <row r="246">
          <cell r="A246">
            <v>1123</v>
          </cell>
          <cell r="B246">
            <v>0</v>
          </cell>
        </row>
        <row r="247">
          <cell r="A247">
            <v>1124</v>
          </cell>
          <cell r="B247">
            <v>0</v>
          </cell>
        </row>
        <row r="248">
          <cell r="A248">
            <v>1125</v>
          </cell>
          <cell r="B248">
            <v>0</v>
          </cell>
        </row>
        <row r="249">
          <cell r="A249">
            <v>1126</v>
          </cell>
          <cell r="B249">
            <v>0</v>
          </cell>
        </row>
        <row r="250">
          <cell r="A250">
            <v>1127</v>
          </cell>
          <cell r="B250">
            <v>0</v>
          </cell>
        </row>
        <row r="251">
          <cell r="A251">
            <v>1128</v>
          </cell>
          <cell r="B251">
            <v>0</v>
          </cell>
        </row>
        <row r="252">
          <cell r="A252">
            <v>1129</v>
          </cell>
          <cell r="B252">
            <v>0</v>
          </cell>
        </row>
        <row r="253">
          <cell r="A253">
            <v>1201</v>
          </cell>
          <cell r="B253">
            <v>0</v>
          </cell>
        </row>
        <row r="254">
          <cell r="A254">
            <v>1202</v>
          </cell>
          <cell r="B254">
            <v>0</v>
          </cell>
        </row>
        <row r="255">
          <cell r="A255">
            <v>1203</v>
          </cell>
          <cell r="B255">
            <v>0</v>
          </cell>
        </row>
        <row r="256">
          <cell r="A256">
            <v>1204</v>
          </cell>
          <cell r="B256">
            <v>0</v>
          </cell>
        </row>
        <row r="257">
          <cell r="A257">
            <v>1205</v>
          </cell>
          <cell r="B257">
            <v>0</v>
          </cell>
        </row>
        <row r="258">
          <cell r="A258">
            <v>1206</v>
          </cell>
          <cell r="B258">
            <v>0</v>
          </cell>
        </row>
        <row r="259">
          <cell r="A259">
            <v>1207</v>
          </cell>
          <cell r="B259">
            <v>0</v>
          </cell>
        </row>
        <row r="260">
          <cell r="A260">
            <v>1208</v>
          </cell>
          <cell r="B260">
            <v>0</v>
          </cell>
        </row>
        <row r="261">
          <cell r="A261">
            <v>1209</v>
          </cell>
          <cell r="B261">
            <v>0</v>
          </cell>
        </row>
        <row r="262">
          <cell r="A262">
            <v>1210</v>
          </cell>
          <cell r="B262">
            <v>0</v>
          </cell>
        </row>
        <row r="263">
          <cell r="A263">
            <v>1211</v>
          </cell>
          <cell r="B263">
            <v>0</v>
          </cell>
        </row>
        <row r="264">
          <cell r="A264">
            <v>1212</v>
          </cell>
          <cell r="B264">
            <v>0</v>
          </cell>
        </row>
        <row r="265">
          <cell r="A265">
            <v>1213</v>
          </cell>
          <cell r="B265">
            <v>0</v>
          </cell>
        </row>
        <row r="266">
          <cell r="A266">
            <v>1214</v>
          </cell>
          <cell r="B266">
            <v>0</v>
          </cell>
        </row>
        <row r="267">
          <cell r="A267">
            <v>1215</v>
          </cell>
          <cell r="B267">
            <v>0</v>
          </cell>
        </row>
        <row r="268">
          <cell r="A268">
            <v>1216</v>
          </cell>
          <cell r="B268">
            <v>0</v>
          </cell>
        </row>
        <row r="269">
          <cell r="A269">
            <v>1217</v>
          </cell>
          <cell r="B269">
            <v>0</v>
          </cell>
        </row>
        <row r="270">
          <cell r="A270">
            <v>1218</v>
          </cell>
          <cell r="B270">
            <v>0</v>
          </cell>
        </row>
        <row r="271">
          <cell r="A271">
            <v>1219</v>
          </cell>
          <cell r="B271">
            <v>0</v>
          </cell>
        </row>
        <row r="272">
          <cell r="A272">
            <v>1220</v>
          </cell>
          <cell r="B272">
            <v>0</v>
          </cell>
        </row>
        <row r="273">
          <cell r="A273">
            <v>1221</v>
          </cell>
          <cell r="B273">
            <v>0</v>
          </cell>
        </row>
        <row r="274">
          <cell r="A274">
            <v>1222</v>
          </cell>
          <cell r="B274">
            <v>0</v>
          </cell>
        </row>
        <row r="275">
          <cell r="A275">
            <v>1223</v>
          </cell>
          <cell r="B275">
            <v>0</v>
          </cell>
        </row>
        <row r="276">
          <cell r="A276">
            <v>1224</v>
          </cell>
          <cell r="B276">
            <v>0</v>
          </cell>
        </row>
        <row r="277">
          <cell r="A277">
            <v>1225</v>
          </cell>
          <cell r="B277">
            <v>0</v>
          </cell>
        </row>
        <row r="278">
          <cell r="A278">
            <v>1226</v>
          </cell>
          <cell r="B278">
            <v>0</v>
          </cell>
        </row>
        <row r="279">
          <cell r="A279">
            <v>1227</v>
          </cell>
          <cell r="B279">
            <v>0</v>
          </cell>
        </row>
        <row r="280">
          <cell r="A280">
            <v>1228</v>
          </cell>
          <cell r="B280">
            <v>0</v>
          </cell>
        </row>
        <row r="281">
          <cell r="A281">
            <v>1229</v>
          </cell>
          <cell r="B281">
            <v>0</v>
          </cell>
        </row>
        <row r="282">
          <cell r="A282">
            <v>1230</v>
          </cell>
          <cell r="B282">
            <v>0</v>
          </cell>
        </row>
        <row r="283">
          <cell r="A283">
            <v>1231</v>
          </cell>
          <cell r="B283">
            <v>0</v>
          </cell>
        </row>
        <row r="284">
          <cell r="A284">
            <v>1232</v>
          </cell>
          <cell r="B284">
            <v>0</v>
          </cell>
        </row>
        <row r="285">
          <cell r="A285">
            <v>1233</v>
          </cell>
          <cell r="B285">
            <v>0</v>
          </cell>
        </row>
        <row r="286">
          <cell r="A286">
            <v>1234</v>
          </cell>
          <cell r="B286">
            <v>0</v>
          </cell>
        </row>
        <row r="287">
          <cell r="A287">
            <v>1235</v>
          </cell>
          <cell r="B287">
            <v>0</v>
          </cell>
        </row>
        <row r="288">
          <cell r="A288">
            <v>1236</v>
          </cell>
          <cell r="B288">
            <v>0</v>
          </cell>
        </row>
        <row r="289">
          <cell r="A289">
            <v>1237</v>
          </cell>
          <cell r="B289">
            <v>0</v>
          </cell>
        </row>
        <row r="290">
          <cell r="A290">
            <v>1238</v>
          </cell>
          <cell r="B290">
            <v>0</v>
          </cell>
        </row>
        <row r="291">
          <cell r="A291">
            <v>1239</v>
          </cell>
          <cell r="B291">
            <v>0</v>
          </cell>
        </row>
        <row r="292">
          <cell r="A292">
            <v>1240</v>
          </cell>
          <cell r="B292">
            <v>0</v>
          </cell>
        </row>
        <row r="293">
          <cell r="A293">
            <v>1241</v>
          </cell>
          <cell r="B293">
            <v>0</v>
          </cell>
        </row>
        <row r="294">
          <cell r="A294">
            <v>1242</v>
          </cell>
          <cell r="B294">
            <v>0</v>
          </cell>
        </row>
        <row r="295">
          <cell r="A295">
            <v>1243</v>
          </cell>
          <cell r="B295">
            <v>0</v>
          </cell>
        </row>
        <row r="296">
          <cell r="A296">
            <v>1244</v>
          </cell>
          <cell r="B296">
            <v>0</v>
          </cell>
        </row>
        <row r="297">
          <cell r="A297">
            <v>1245</v>
          </cell>
          <cell r="B297">
            <v>0</v>
          </cell>
        </row>
        <row r="298">
          <cell r="A298">
            <v>1246</v>
          </cell>
          <cell r="B298">
            <v>0</v>
          </cell>
        </row>
        <row r="299">
          <cell r="A299">
            <v>1247</v>
          </cell>
          <cell r="B299">
            <v>0</v>
          </cell>
        </row>
        <row r="300">
          <cell r="A300">
            <v>1248</v>
          </cell>
          <cell r="B300">
            <v>0</v>
          </cell>
        </row>
        <row r="301">
          <cell r="A301">
            <v>1249</v>
          </cell>
          <cell r="B301">
            <v>0</v>
          </cell>
        </row>
        <row r="302">
          <cell r="A302">
            <v>1250</v>
          </cell>
          <cell r="B302">
            <v>0</v>
          </cell>
        </row>
        <row r="303">
          <cell r="A303">
            <v>1251</v>
          </cell>
          <cell r="B303">
            <v>0</v>
          </cell>
        </row>
        <row r="304">
          <cell r="A304">
            <v>1252</v>
          </cell>
          <cell r="B304">
            <v>0</v>
          </cell>
        </row>
        <row r="305">
          <cell r="A305">
            <v>1253</v>
          </cell>
          <cell r="B305">
            <v>0</v>
          </cell>
        </row>
        <row r="306">
          <cell r="A306">
            <v>1254</v>
          </cell>
          <cell r="B306">
            <v>0</v>
          </cell>
        </row>
        <row r="307">
          <cell r="A307">
            <v>1255</v>
          </cell>
          <cell r="B307">
            <v>0</v>
          </cell>
        </row>
        <row r="308">
          <cell r="A308">
            <v>1256</v>
          </cell>
          <cell r="B308">
            <v>0</v>
          </cell>
        </row>
        <row r="309">
          <cell r="A309">
            <v>1257</v>
          </cell>
          <cell r="B309">
            <v>0</v>
          </cell>
        </row>
        <row r="310">
          <cell r="A310">
            <v>1258</v>
          </cell>
          <cell r="B310">
            <v>0</v>
          </cell>
        </row>
        <row r="311">
          <cell r="A311">
            <v>1259</v>
          </cell>
          <cell r="B311">
            <v>0</v>
          </cell>
        </row>
        <row r="312">
          <cell r="A312">
            <v>1260</v>
          </cell>
          <cell r="B312">
            <v>0</v>
          </cell>
        </row>
        <row r="313">
          <cell r="A313">
            <v>1261</v>
          </cell>
          <cell r="B313">
            <v>0</v>
          </cell>
        </row>
        <row r="314">
          <cell r="A314">
            <v>1262</v>
          </cell>
          <cell r="B314">
            <v>0</v>
          </cell>
        </row>
        <row r="315">
          <cell r="A315">
            <v>1263</v>
          </cell>
          <cell r="B315">
            <v>0</v>
          </cell>
        </row>
        <row r="316">
          <cell r="A316">
            <v>1264</v>
          </cell>
          <cell r="B316">
            <v>0</v>
          </cell>
        </row>
        <row r="317">
          <cell r="A317">
            <v>1265</v>
          </cell>
          <cell r="B317">
            <v>0</v>
          </cell>
        </row>
        <row r="318">
          <cell r="A318">
            <v>1266</v>
          </cell>
          <cell r="B318">
            <v>0</v>
          </cell>
        </row>
        <row r="319">
          <cell r="A319">
            <v>1267</v>
          </cell>
          <cell r="B319">
            <v>0</v>
          </cell>
        </row>
        <row r="320">
          <cell r="A320">
            <v>1268</v>
          </cell>
          <cell r="B320">
            <v>0</v>
          </cell>
        </row>
        <row r="321">
          <cell r="A321">
            <v>1269</v>
          </cell>
          <cell r="B321">
            <v>0</v>
          </cell>
        </row>
        <row r="322">
          <cell r="A322">
            <v>1270</v>
          </cell>
          <cell r="B322">
            <v>0</v>
          </cell>
        </row>
        <row r="323">
          <cell r="A323">
            <v>1271</v>
          </cell>
          <cell r="B323">
            <v>0</v>
          </cell>
        </row>
        <row r="324">
          <cell r="A324">
            <v>1272</v>
          </cell>
          <cell r="B324">
            <v>0</v>
          </cell>
        </row>
        <row r="325">
          <cell r="A325">
            <v>1273</v>
          </cell>
          <cell r="B325">
            <v>0</v>
          </cell>
        </row>
        <row r="326">
          <cell r="A326">
            <v>1274</v>
          </cell>
          <cell r="B326">
            <v>0</v>
          </cell>
        </row>
        <row r="327">
          <cell r="A327">
            <v>1275</v>
          </cell>
          <cell r="B327">
            <v>0</v>
          </cell>
        </row>
        <row r="328">
          <cell r="A328">
            <v>1276</v>
          </cell>
          <cell r="B328">
            <v>0</v>
          </cell>
        </row>
        <row r="329">
          <cell r="A329">
            <v>1277</v>
          </cell>
          <cell r="B329">
            <v>0</v>
          </cell>
        </row>
        <row r="330">
          <cell r="A330">
            <v>1278</v>
          </cell>
          <cell r="B330">
            <v>0</v>
          </cell>
        </row>
        <row r="331">
          <cell r="A331">
            <v>1279</v>
          </cell>
          <cell r="B331">
            <v>0</v>
          </cell>
        </row>
        <row r="332">
          <cell r="A332">
            <v>1280</v>
          </cell>
          <cell r="B332">
            <v>0</v>
          </cell>
        </row>
        <row r="333">
          <cell r="A333">
            <v>1281</v>
          </cell>
          <cell r="B333">
            <v>0</v>
          </cell>
        </row>
        <row r="334">
          <cell r="A334">
            <v>1282</v>
          </cell>
          <cell r="B334">
            <v>0</v>
          </cell>
        </row>
        <row r="335">
          <cell r="A335">
            <v>1283</v>
          </cell>
          <cell r="B335">
            <v>0</v>
          </cell>
        </row>
        <row r="336">
          <cell r="A336">
            <v>1284</v>
          </cell>
          <cell r="B336">
            <v>0</v>
          </cell>
        </row>
        <row r="337">
          <cell r="A337">
            <v>1285</v>
          </cell>
          <cell r="B337">
            <v>0</v>
          </cell>
        </row>
        <row r="338">
          <cell r="A338">
            <v>1286</v>
          </cell>
          <cell r="B338">
            <v>0</v>
          </cell>
        </row>
        <row r="339">
          <cell r="A339">
            <v>1287</v>
          </cell>
          <cell r="B339">
            <v>0</v>
          </cell>
        </row>
        <row r="340">
          <cell r="A340">
            <v>1301</v>
          </cell>
          <cell r="B340">
            <v>0</v>
          </cell>
        </row>
        <row r="341">
          <cell r="A341">
            <v>1302</v>
          </cell>
          <cell r="B341">
            <v>0</v>
          </cell>
        </row>
        <row r="342">
          <cell r="A342">
            <v>1303</v>
          </cell>
          <cell r="B342">
            <v>0</v>
          </cell>
        </row>
        <row r="343">
          <cell r="A343">
            <v>1304</v>
          </cell>
          <cell r="B343">
            <v>0</v>
          </cell>
        </row>
        <row r="344">
          <cell r="A344">
            <v>1305</v>
          </cell>
          <cell r="B344">
            <v>0</v>
          </cell>
        </row>
        <row r="345">
          <cell r="A345">
            <v>1306</v>
          </cell>
          <cell r="B345">
            <v>0</v>
          </cell>
        </row>
        <row r="346">
          <cell r="A346">
            <v>1307</v>
          </cell>
          <cell r="B346">
            <v>0</v>
          </cell>
        </row>
        <row r="347">
          <cell r="A347">
            <v>1308</v>
          </cell>
          <cell r="B347">
            <v>0</v>
          </cell>
        </row>
        <row r="348">
          <cell r="A348">
            <v>1309</v>
          </cell>
          <cell r="B348">
            <v>0</v>
          </cell>
        </row>
        <row r="349">
          <cell r="A349">
            <v>1310</v>
          </cell>
          <cell r="B349">
            <v>0</v>
          </cell>
        </row>
        <row r="350">
          <cell r="A350">
            <v>1311</v>
          </cell>
          <cell r="B350">
            <v>0</v>
          </cell>
        </row>
        <row r="351">
          <cell r="A351">
            <v>1312</v>
          </cell>
          <cell r="B351">
            <v>0</v>
          </cell>
        </row>
        <row r="352">
          <cell r="A352">
            <v>1313</v>
          </cell>
          <cell r="B352">
            <v>0</v>
          </cell>
        </row>
        <row r="353">
          <cell r="A353">
            <v>1314</v>
          </cell>
          <cell r="B353">
            <v>0</v>
          </cell>
        </row>
        <row r="354">
          <cell r="A354">
            <v>1315</v>
          </cell>
          <cell r="B354">
            <v>0</v>
          </cell>
        </row>
        <row r="355">
          <cell r="A355">
            <v>1316</v>
          </cell>
          <cell r="B355">
            <v>0</v>
          </cell>
        </row>
        <row r="356">
          <cell r="A356">
            <v>1317</v>
          </cell>
          <cell r="B356">
            <v>0</v>
          </cell>
        </row>
        <row r="357">
          <cell r="A357">
            <v>1318</v>
          </cell>
          <cell r="B357">
            <v>0</v>
          </cell>
        </row>
        <row r="358">
          <cell r="A358">
            <v>1319</v>
          </cell>
          <cell r="B358">
            <v>0</v>
          </cell>
        </row>
        <row r="359">
          <cell r="A359">
            <v>1320</v>
          </cell>
          <cell r="B359">
            <v>0</v>
          </cell>
        </row>
        <row r="360">
          <cell r="A360">
            <v>1321</v>
          </cell>
          <cell r="B360">
            <v>0</v>
          </cell>
        </row>
        <row r="361">
          <cell r="A361">
            <v>1322</v>
          </cell>
          <cell r="B361">
            <v>0</v>
          </cell>
        </row>
        <row r="362">
          <cell r="A362">
            <v>1323</v>
          </cell>
          <cell r="B362">
            <v>0</v>
          </cell>
        </row>
        <row r="363">
          <cell r="A363">
            <v>1324</v>
          </cell>
          <cell r="B363">
            <v>0</v>
          </cell>
        </row>
        <row r="364">
          <cell r="A364">
            <v>1325</v>
          </cell>
          <cell r="B364">
            <v>0</v>
          </cell>
        </row>
        <row r="365">
          <cell r="A365">
            <v>1326</v>
          </cell>
          <cell r="B365">
            <v>0</v>
          </cell>
        </row>
        <row r="366">
          <cell r="A366">
            <v>1327</v>
          </cell>
          <cell r="B366">
            <v>0</v>
          </cell>
        </row>
        <row r="367">
          <cell r="A367">
            <v>1328</v>
          </cell>
          <cell r="B367">
            <v>0</v>
          </cell>
        </row>
        <row r="368">
          <cell r="A368">
            <v>1329</v>
          </cell>
          <cell r="B368">
            <v>0</v>
          </cell>
        </row>
        <row r="369">
          <cell r="A369">
            <v>1330</v>
          </cell>
          <cell r="B369">
            <v>0</v>
          </cell>
        </row>
        <row r="370">
          <cell r="A370">
            <v>1331</v>
          </cell>
          <cell r="B370">
            <v>0</v>
          </cell>
        </row>
        <row r="371">
          <cell r="A371">
            <v>1332</v>
          </cell>
          <cell r="B371">
            <v>0</v>
          </cell>
        </row>
        <row r="372">
          <cell r="A372">
            <v>1333</v>
          </cell>
          <cell r="B372">
            <v>0</v>
          </cell>
        </row>
        <row r="373">
          <cell r="A373">
            <v>1334</v>
          </cell>
          <cell r="B373">
            <v>0</v>
          </cell>
        </row>
        <row r="374">
          <cell r="A374">
            <v>1335</v>
          </cell>
          <cell r="B374">
            <v>0</v>
          </cell>
        </row>
        <row r="375">
          <cell r="A375">
            <v>1336</v>
          </cell>
          <cell r="B375">
            <v>0</v>
          </cell>
        </row>
        <row r="376">
          <cell r="A376">
            <v>1337</v>
          </cell>
          <cell r="B376">
            <v>0</v>
          </cell>
        </row>
        <row r="377">
          <cell r="A377">
            <v>1338</v>
          </cell>
          <cell r="B377">
            <v>0</v>
          </cell>
        </row>
        <row r="378">
          <cell r="A378">
            <v>1339</v>
          </cell>
          <cell r="B378">
            <v>0</v>
          </cell>
        </row>
        <row r="379">
          <cell r="A379">
            <v>1340</v>
          </cell>
          <cell r="B379">
            <v>0</v>
          </cell>
        </row>
        <row r="380">
          <cell r="A380">
            <v>1341</v>
          </cell>
          <cell r="B380">
            <v>0</v>
          </cell>
        </row>
        <row r="381">
          <cell r="A381">
            <v>1342</v>
          </cell>
          <cell r="B381">
            <v>0</v>
          </cell>
        </row>
        <row r="382">
          <cell r="A382">
            <v>1343</v>
          </cell>
          <cell r="B382">
            <v>0</v>
          </cell>
        </row>
        <row r="383">
          <cell r="A383">
            <v>1344</v>
          </cell>
          <cell r="B383">
            <v>0</v>
          </cell>
        </row>
        <row r="384">
          <cell r="A384">
            <v>1345</v>
          </cell>
          <cell r="B384">
            <v>0</v>
          </cell>
        </row>
        <row r="385">
          <cell r="A385">
            <v>1346</v>
          </cell>
          <cell r="B385">
            <v>0</v>
          </cell>
        </row>
        <row r="386">
          <cell r="A386">
            <v>1347</v>
          </cell>
          <cell r="B386">
            <v>0</v>
          </cell>
        </row>
        <row r="387">
          <cell r="A387">
            <v>1401</v>
          </cell>
          <cell r="B387">
            <v>0</v>
          </cell>
        </row>
        <row r="388">
          <cell r="A388">
            <v>1402</v>
          </cell>
          <cell r="B388">
            <v>0</v>
          </cell>
        </row>
        <row r="389">
          <cell r="A389">
            <v>1403</v>
          </cell>
          <cell r="B389">
            <v>0</v>
          </cell>
        </row>
        <row r="390">
          <cell r="A390">
            <v>1404</v>
          </cell>
          <cell r="B390">
            <v>0</v>
          </cell>
        </row>
        <row r="391">
          <cell r="A391">
            <v>1405</v>
          </cell>
          <cell r="B391">
            <v>0</v>
          </cell>
        </row>
        <row r="392">
          <cell r="A392">
            <v>1406</v>
          </cell>
          <cell r="B392">
            <v>0</v>
          </cell>
        </row>
        <row r="393">
          <cell r="A393">
            <v>1407</v>
          </cell>
          <cell r="B393">
            <v>0</v>
          </cell>
        </row>
        <row r="394">
          <cell r="A394">
            <v>1408</v>
          </cell>
          <cell r="B394">
            <v>0</v>
          </cell>
        </row>
        <row r="395">
          <cell r="A395">
            <v>1409</v>
          </cell>
          <cell r="B395">
            <v>0</v>
          </cell>
        </row>
        <row r="396">
          <cell r="A396">
            <v>1410</v>
          </cell>
          <cell r="B396">
            <v>0</v>
          </cell>
        </row>
        <row r="397">
          <cell r="A397">
            <v>1411</v>
          </cell>
          <cell r="B397">
            <v>0</v>
          </cell>
        </row>
        <row r="398">
          <cell r="A398">
            <v>1412</v>
          </cell>
          <cell r="B398">
            <v>0</v>
          </cell>
        </row>
        <row r="399">
          <cell r="A399">
            <v>1413</v>
          </cell>
          <cell r="B399">
            <v>0</v>
          </cell>
        </row>
        <row r="400">
          <cell r="A400">
            <v>1414</v>
          </cell>
          <cell r="B400">
            <v>0</v>
          </cell>
        </row>
        <row r="401">
          <cell r="A401">
            <v>1415</v>
          </cell>
          <cell r="B401">
            <v>0</v>
          </cell>
        </row>
        <row r="402">
          <cell r="A402">
            <v>1416</v>
          </cell>
          <cell r="B402">
            <v>0</v>
          </cell>
        </row>
        <row r="403">
          <cell r="A403">
            <v>1417</v>
          </cell>
          <cell r="B403">
            <v>0</v>
          </cell>
        </row>
        <row r="404">
          <cell r="A404">
            <v>1418</v>
          </cell>
          <cell r="B404">
            <v>0</v>
          </cell>
        </row>
        <row r="405">
          <cell r="A405">
            <v>1419</v>
          </cell>
          <cell r="B405">
            <v>0</v>
          </cell>
        </row>
        <row r="406">
          <cell r="A406">
            <v>1420</v>
          </cell>
          <cell r="B406">
            <v>0</v>
          </cell>
        </row>
        <row r="407">
          <cell r="A407">
            <v>1421</v>
          </cell>
          <cell r="B407">
            <v>0</v>
          </cell>
        </row>
        <row r="408">
          <cell r="A408">
            <v>1422</v>
          </cell>
          <cell r="B408">
            <v>0</v>
          </cell>
        </row>
        <row r="409">
          <cell r="A409">
            <v>1423</v>
          </cell>
          <cell r="B409">
            <v>0</v>
          </cell>
        </row>
        <row r="410">
          <cell r="A410">
            <v>1424</v>
          </cell>
          <cell r="B410">
            <v>0</v>
          </cell>
        </row>
        <row r="411">
          <cell r="A411">
            <v>1425</v>
          </cell>
          <cell r="B411">
            <v>0</v>
          </cell>
        </row>
        <row r="412">
          <cell r="A412">
            <v>1426</v>
          </cell>
          <cell r="B412">
            <v>0</v>
          </cell>
        </row>
        <row r="413">
          <cell r="A413">
            <v>1427</v>
          </cell>
          <cell r="B413">
            <v>0</v>
          </cell>
        </row>
        <row r="414">
          <cell r="A414">
            <v>1428</v>
          </cell>
          <cell r="B414">
            <v>0</v>
          </cell>
        </row>
        <row r="415">
          <cell r="A415">
            <v>1429</v>
          </cell>
          <cell r="B415">
            <v>0</v>
          </cell>
        </row>
        <row r="416">
          <cell r="A416">
            <v>1430</v>
          </cell>
          <cell r="B416">
            <v>0</v>
          </cell>
        </row>
        <row r="417">
          <cell r="A417">
            <v>1431</v>
          </cell>
          <cell r="B417">
            <v>0</v>
          </cell>
        </row>
        <row r="418">
          <cell r="A418">
            <v>1432</v>
          </cell>
          <cell r="B418">
            <v>0</v>
          </cell>
        </row>
        <row r="419">
          <cell r="A419">
            <v>1433</v>
          </cell>
          <cell r="B419">
            <v>0</v>
          </cell>
        </row>
        <row r="420">
          <cell r="A420">
            <v>1434</v>
          </cell>
          <cell r="B420">
            <v>0</v>
          </cell>
        </row>
        <row r="421">
          <cell r="A421">
            <v>1435</v>
          </cell>
          <cell r="B421">
            <v>0</v>
          </cell>
        </row>
        <row r="422">
          <cell r="A422">
            <v>1501</v>
          </cell>
          <cell r="B422">
            <v>0</v>
          </cell>
        </row>
        <row r="423">
          <cell r="A423">
            <v>1502</v>
          </cell>
          <cell r="B423">
            <v>0</v>
          </cell>
        </row>
        <row r="424">
          <cell r="A424">
            <v>1503</v>
          </cell>
          <cell r="B424">
            <v>0</v>
          </cell>
        </row>
        <row r="425">
          <cell r="A425">
            <v>1504</v>
          </cell>
          <cell r="B425">
            <v>0</v>
          </cell>
        </row>
        <row r="426">
          <cell r="A426">
            <v>1505</v>
          </cell>
          <cell r="B426">
            <v>0</v>
          </cell>
        </row>
        <row r="427">
          <cell r="A427">
            <v>1506</v>
          </cell>
          <cell r="B427">
            <v>0</v>
          </cell>
        </row>
        <row r="428">
          <cell r="A428">
            <v>1507</v>
          </cell>
          <cell r="B428">
            <v>0</v>
          </cell>
        </row>
        <row r="429">
          <cell r="A429">
            <v>1508</v>
          </cell>
          <cell r="B429">
            <v>0</v>
          </cell>
        </row>
        <row r="430">
          <cell r="A430">
            <v>1509</v>
          </cell>
          <cell r="B430">
            <v>0</v>
          </cell>
        </row>
        <row r="431">
          <cell r="A431">
            <v>1510</v>
          </cell>
          <cell r="B431">
            <v>0</v>
          </cell>
        </row>
        <row r="432">
          <cell r="A432">
            <v>1511</v>
          </cell>
          <cell r="B432">
            <v>0</v>
          </cell>
        </row>
        <row r="433">
          <cell r="A433">
            <v>1512</v>
          </cell>
          <cell r="B433">
            <v>0</v>
          </cell>
        </row>
        <row r="434">
          <cell r="A434">
            <v>1513</v>
          </cell>
          <cell r="B434">
            <v>0</v>
          </cell>
        </row>
        <row r="435">
          <cell r="A435">
            <v>1514</v>
          </cell>
          <cell r="B435">
            <v>0</v>
          </cell>
        </row>
        <row r="436">
          <cell r="A436">
            <v>1515</v>
          </cell>
          <cell r="B436">
            <v>0</v>
          </cell>
        </row>
        <row r="437">
          <cell r="A437">
            <v>1516</v>
          </cell>
          <cell r="B437">
            <v>0</v>
          </cell>
        </row>
        <row r="438">
          <cell r="A438">
            <v>1517</v>
          </cell>
          <cell r="B438">
            <v>0</v>
          </cell>
        </row>
        <row r="439">
          <cell r="A439">
            <v>1518</v>
          </cell>
          <cell r="B439">
            <v>0</v>
          </cell>
        </row>
        <row r="440">
          <cell r="A440">
            <v>1519</v>
          </cell>
          <cell r="B440">
            <v>0</v>
          </cell>
        </row>
        <row r="441">
          <cell r="A441">
            <v>1520</v>
          </cell>
          <cell r="B441">
            <v>0</v>
          </cell>
        </row>
        <row r="442">
          <cell r="A442">
            <v>1521</v>
          </cell>
          <cell r="B442">
            <v>0</v>
          </cell>
        </row>
        <row r="443">
          <cell r="A443">
            <v>1522</v>
          </cell>
          <cell r="B443">
            <v>0</v>
          </cell>
        </row>
        <row r="444">
          <cell r="A444">
            <v>1523</v>
          </cell>
          <cell r="B444">
            <v>0</v>
          </cell>
        </row>
        <row r="445">
          <cell r="A445">
            <v>1524</v>
          </cell>
          <cell r="B445">
            <v>0</v>
          </cell>
        </row>
        <row r="446">
          <cell r="A446">
            <v>1525</v>
          </cell>
          <cell r="B446">
            <v>0</v>
          </cell>
        </row>
        <row r="447">
          <cell r="A447">
            <v>1526</v>
          </cell>
          <cell r="B447">
            <v>0</v>
          </cell>
        </row>
        <row r="448">
          <cell r="A448">
            <v>1527</v>
          </cell>
          <cell r="B448">
            <v>0</v>
          </cell>
        </row>
        <row r="449">
          <cell r="A449">
            <v>1528</v>
          </cell>
          <cell r="B449">
            <v>0</v>
          </cell>
        </row>
        <row r="450">
          <cell r="A450">
            <v>1529</v>
          </cell>
          <cell r="B450">
            <v>0</v>
          </cell>
        </row>
        <row r="451">
          <cell r="A451">
            <v>1530</v>
          </cell>
          <cell r="B451">
            <v>0</v>
          </cell>
        </row>
        <row r="452">
          <cell r="A452">
            <v>1531</v>
          </cell>
          <cell r="B452">
            <v>0</v>
          </cell>
        </row>
        <row r="453">
          <cell r="A453">
            <v>1532</v>
          </cell>
          <cell r="B453">
            <v>0</v>
          </cell>
        </row>
        <row r="454">
          <cell r="A454">
            <v>1533</v>
          </cell>
          <cell r="B454">
            <v>0</v>
          </cell>
        </row>
        <row r="455">
          <cell r="A455">
            <v>1534</v>
          </cell>
          <cell r="B455">
            <v>0</v>
          </cell>
        </row>
        <row r="456">
          <cell r="A456">
            <v>1535</v>
          </cell>
          <cell r="B456">
            <v>0</v>
          </cell>
        </row>
        <row r="457">
          <cell r="A457">
            <v>1536</v>
          </cell>
          <cell r="B457">
            <v>0</v>
          </cell>
        </row>
        <row r="458">
          <cell r="A458">
            <v>1537</v>
          </cell>
          <cell r="B458">
            <v>0</v>
          </cell>
        </row>
        <row r="459">
          <cell r="A459">
            <v>1538</v>
          </cell>
          <cell r="B459">
            <v>0</v>
          </cell>
        </row>
        <row r="460">
          <cell r="A460">
            <v>1539</v>
          </cell>
          <cell r="B460">
            <v>0</v>
          </cell>
        </row>
        <row r="461">
          <cell r="A461">
            <v>1540</v>
          </cell>
          <cell r="B461">
            <v>0</v>
          </cell>
        </row>
        <row r="462">
          <cell r="A462">
            <v>1601</v>
          </cell>
          <cell r="B462">
            <v>0</v>
          </cell>
        </row>
        <row r="463">
          <cell r="A463">
            <v>1602</v>
          </cell>
          <cell r="B463">
            <v>0</v>
          </cell>
        </row>
        <row r="464">
          <cell r="A464">
            <v>1603</v>
          </cell>
          <cell r="B464">
            <v>0</v>
          </cell>
        </row>
        <row r="465">
          <cell r="A465">
            <v>1604</v>
          </cell>
          <cell r="B465">
            <v>0</v>
          </cell>
        </row>
        <row r="466">
          <cell r="A466">
            <v>1605</v>
          </cell>
          <cell r="B466">
            <v>0</v>
          </cell>
        </row>
        <row r="467">
          <cell r="A467">
            <v>1606</v>
          </cell>
          <cell r="B467">
            <v>0</v>
          </cell>
        </row>
        <row r="468">
          <cell r="A468">
            <v>1607</v>
          </cell>
          <cell r="B468">
            <v>0</v>
          </cell>
        </row>
        <row r="469">
          <cell r="A469">
            <v>1608</v>
          </cell>
          <cell r="B469">
            <v>0</v>
          </cell>
        </row>
        <row r="470">
          <cell r="A470">
            <v>1609</v>
          </cell>
          <cell r="B470">
            <v>0</v>
          </cell>
        </row>
        <row r="471">
          <cell r="A471">
            <v>1610</v>
          </cell>
          <cell r="B471">
            <v>0</v>
          </cell>
        </row>
        <row r="472">
          <cell r="A472">
            <v>1611</v>
          </cell>
          <cell r="B472">
            <v>0</v>
          </cell>
        </row>
        <row r="473">
          <cell r="A473">
            <v>1701</v>
          </cell>
          <cell r="B473">
            <v>0</v>
          </cell>
        </row>
        <row r="474">
          <cell r="A474">
            <v>1702</v>
          </cell>
          <cell r="B474">
            <v>0</v>
          </cell>
        </row>
        <row r="475">
          <cell r="A475">
            <v>1703</v>
          </cell>
          <cell r="B475">
            <v>0</v>
          </cell>
        </row>
        <row r="476">
          <cell r="A476">
            <v>1704</v>
          </cell>
          <cell r="B476">
            <v>0</v>
          </cell>
        </row>
        <row r="477">
          <cell r="A477">
            <v>1705</v>
          </cell>
          <cell r="B477">
            <v>0</v>
          </cell>
        </row>
        <row r="478">
          <cell r="A478">
            <v>1706</v>
          </cell>
          <cell r="B478">
            <v>0</v>
          </cell>
        </row>
        <row r="479">
          <cell r="A479">
            <v>1707</v>
          </cell>
          <cell r="B479">
            <v>0</v>
          </cell>
        </row>
        <row r="480">
          <cell r="A480">
            <v>1708</v>
          </cell>
          <cell r="B480">
            <v>0</v>
          </cell>
        </row>
        <row r="481">
          <cell r="A481">
            <v>1709</v>
          </cell>
          <cell r="B481">
            <v>0</v>
          </cell>
        </row>
        <row r="482">
          <cell r="A482">
            <v>1710</v>
          </cell>
          <cell r="B482">
            <v>0</v>
          </cell>
        </row>
        <row r="483">
          <cell r="A483">
            <v>1711</v>
          </cell>
          <cell r="B483">
            <v>0</v>
          </cell>
        </row>
        <row r="484">
          <cell r="A484">
            <v>1712</v>
          </cell>
          <cell r="B484">
            <v>0</v>
          </cell>
        </row>
        <row r="485">
          <cell r="A485">
            <v>1713</v>
          </cell>
          <cell r="B485">
            <v>0</v>
          </cell>
        </row>
        <row r="486">
          <cell r="A486">
            <v>1714</v>
          </cell>
          <cell r="B486">
            <v>0</v>
          </cell>
        </row>
        <row r="487">
          <cell r="A487">
            <v>1715</v>
          </cell>
          <cell r="B487">
            <v>0</v>
          </cell>
        </row>
        <row r="488">
          <cell r="A488">
            <v>1716</v>
          </cell>
          <cell r="B488">
            <v>0</v>
          </cell>
        </row>
        <row r="489">
          <cell r="A489">
            <v>1717</v>
          </cell>
          <cell r="B489">
            <v>0</v>
          </cell>
        </row>
        <row r="490">
          <cell r="A490">
            <v>1718</v>
          </cell>
          <cell r="B490">
            <v>0</v>
          </cell>
        </row>
        <row r="491">
          <cell r="A491">
            <v>1720</v>
          </cell>
          <cell r="B491">
            <v>0</v>
          </cell>
        </row>
        <row r="492">
          <cell r="A492">
            <v>1721</v>
          </cell>
          <cell r="B492">
            <v>0</v>
          </cell>
        </row>
        <row r="493">
          <cell r="A493">
            <v>1722</v>
          </cell>
          <cell r="B493">
            <v>0</v>
          </cell>
        </row>
        <row r="494">
          <cell r="A494">
            <v>1723</v>
          </cell>
          <cell r="B494">
            <v>0</v>
          </cell>
        </row>
        <row r="495">
          <cell r="A495">
            <v>1724</v>
          </cell>
          <cell r="B495">
            <v>0</v>
          </cell>
        </row>
        <row r="496">
          <cell r="A496">
            <v>1725</v>
          </cell>
          <cell r="B496">
            <v>0</v>
          </cell>
        </row>
        <row r="497">
          <cell r="A497">
            <v>1726</v>
          </cell>
          <cell r="B497">
            <v>0</v>
          </cell>
        </row>
        <row r="498">
          <cell r="A498">
            <v>1727</v>
          </cell>
          <cell r="B498">
            <v>0</v>
          </cell>
        </row>
        <row r="499">
          <cell r="A499">
            <v>1728</v>
          </cell>
          <cell r="B499">
            <v>0</v>
          </cell>
        </row>
        <row r="500">
          <cell r="A500">
            <v>1729</v>
          </cell>
          <cell r="B500">
            <v>0</v>
          </cell>
        </row>
        <row r="501">
          <cell r="A501">
            <v>1730</v>
          </cell>
          <cell r="B501">
            <v>0</v>
          </cell>
        </row>
        <row r="502">
          <cell r="A502">
            <v>1731</v>
          </cell>
          <cell r="B502">
            <v>0</v>
          </cell>
        </row>
        <row r="503">
          <cell r="A503">
            <v>1732</v>
          </cell>
          <cell r="B503">
            <v>0</v>
          </cell>
        </row>
        <row r="504">
          <cell r="A504">
            <v>1733</v>
          </cell>
          <cell r="B504">
            <v>0</v>
          </cell>
        </row>
        <row r="505">
          <cell r="A505">
            <v>1734</v>
          </cell>
          <cell r="B505">
            <v>0</v>
          </cell>
        </row>
        <row r="506">
          <cell r="A506">
            <v>1735</v>
          </cell>
          <cell r="B506">
            <v>0</v>
          </cell>
        </row>
        <row r="507">
          <cell r="A507">
            <v>1736</v>
          </cell>
          <cell r="B507">
            <v>0</v>
          </cell>
        </row>
        <row r="508">
          <cell r="A508">
            <v>1737</v>
          </cell>
          <cell r="B508">
            <v>0</v>
          </cell>
        </row>
        <row r="509">
          <cell r="A509">
            <v>1738</v>
          </cell>
          <cell r="B509">
            <v>0</v>
          </cell>
        </row>
        <row r="510">
          <cell r="A510">
            <v>1739</v>
          </cell>
          <cell r="B510">
            <v>0</v>
          </cell>
        </row>
        <row r="511">
          <cell r="A511">
            <v>1740</v>
          </cell>
          <cell r="B511">
            <v>0</v>
          </cell>
        </row>
        <row r="512">
          <cell r="A512">
            <v>1741</v>
          </cell>
          <cell r="B512">
            <v>0</v>
          </cell>
        </row>
        <row r="513">
          <cell r="A513">
            <v>1742</v>
          </cell>
          <cell r="B513">
            <v>0</v>
          </cell>
        </row>
        <row r="514">
          <cell r="A514">
            <v>1743</v>
          </cell>
          <cell r="B514">
            <v>0</v>
          </cell>
        </row>
        <row r="515">
          <cell r="A515">
            <v>1744</v>
          </cell>
          <cell r="B515">
            <v>0</v>
          </cell>
        </row>
        <row r="516">
          <cell r="A516">
            <v>1745</v>
          </cell>
          <cell r="B516">
            <v>0</v>
          </cell>
        </row>
        <row r="517">
          <cell r="A517">
            <v>1746</v>
          </cell>
          <cell r="B517">
            <v>0</v>
          </cell>
        </row>
        <row r="518">
          <cell r="A518">
            <v>1747</v>
          </cell>
          <cell r="B518">
            <v>0</v>
          </cell>
        </row>
        <row r="519">
          <cell r="A519">
            <v>1748</v>
          </cell>
          <cell r="B519">
            <v>0</v>
          </cell>
        </row>
        <row r="520">
          <cell r="A520">
            <v>1749</v>
          </cell>
          <cell r="B520">
            <v>0</v>
          </cell>
        </row>
        <row r="521">
          <cell r="A521">
            <v>1750</v>
          </cell>
          <cell r="B521">
            <v>0</v>
          </cell>
        </row>
        <row r="522">
          <cell r="A522">
            <v>1751</v>
          </cell>
          <cell r="B522">
            <v>0</v>
          </cell>
        </row>
        <row r="523">
          <cell r="A523">
            <v>1752</v>
          </cell>
          <cell r="B523">
            <v>0</v>
          </cell>
        </row>
        <row r="524">
          <cell r="A524">
            <v>1753</v>
          </cell>
          <cell r="B524">
            <v>0</v>
          </cell>
        </row>
        <row r="525">
          <cell r="A525">
            <v>1754</v>
          </cell>
          <cell r="B525">
            <v>0</v>
          </cell>
        </row>
        <row r="526">
          <cell r="A526">
            <v>1755</v>
          </cell>
          <cell r="B526">
            <v>0</v>
          </cell>
        </row>
        <row r="527">
          <cell r="A527">
            <v>1756</v>
          </cell>
          <cell r="B527">
            <v>0</v>
          </cell>
        </row>
        <row r="528">
          <cell r="A528">
            <v>1801</v>
          </cell>
          <cell r="B528">
            <v>0</v>
          </cell>
        </row>
        <row r="529">
          <cell r="A529">
            <v>1802</v>
          </cell>
          <cell r="B529">
            <v>0</v>
          </cell>
        </row>
        <row r="530">
          <cell r="A530">
            <v>1803</v>
          </cell>
          <cell r="B530">
            <v>0</v>
          </cell>
        </row>
        <row r="531">
          <cell r="A531">
            <v>1805</v>
          </cell>
          <cell r="B531">
            <v>0</v>
          </cell>
        </row>
        <row r="532">
          <cell r="A532">
            <v>1806</v>
          </cell>
          <cell r="B532">
            <v>0</v>
          </cell>
        </row>
        <row r="533">
          <cell r="A533">
            <v>1807</v>
          </cell>
          <cell r="B533">
            <v>0</v>
          </cell>
        </row>
        <row r="534">
          <cell r="A534">
            <v>1808</v>
          </cell>
          <cell r="B534">
            <v>0</v>
          </cell>
        </row>
        <row r="535">
          <cell r="A535">
            <v>1809</v>
          </cell>
          <cell r="B535">
            <v>0</v>
          </cell>
        </row>
        <row r="536">
          <cell r="A536">
            <v>1810</v>
          </cell>
          <cell r="B536">
            <v>0</v>
          </cell>
        </row>
        <row r="537">
          <cell r="A537">
            <v>1811</v>
          </cell>
          <cell r="B537">
            <v>0</v>
          </cell>
        </row>
        <row r="538">
          <cell r="A538">
            <v>1812</v>
          </cell>
          <cell r="B538">
            <v>0</v>
          </cell>
        </row>
        <row r="539">
          <cell r="A539">
            <v>1813</v>
          </cell>
          <cell r="B539">
            <v>0</v>
          </cell>
        </row>
        <row r="540">
          <cell r="A540">
            <v>1814</v>
          </cell>
          <cell r="B540">
            <v>0</v>
          </cell>
        </row>
        <row r="541">
          <cell r="A541">
            <v>1815</v>
          </cell>
          <cell r="B541">
            <v>0</v>
          </cell>
        </row>
        <row r="542">
          <cell r="A542">
            <v>1816</v>
          </cell>
          <cell r="B542">
            <v>0</v>
          </cell>
        </row>
        <row r="543">
          <cell r="A543">
            <v>1817</v>
          </cell>
          <cell r="B543">
            <v>0</v>
          </cell>
        </row>
        <row r="544">
          <cell r="A544">
            <v>1818</v>
          </cell>
          <cell r="B544">
            <v>0</v>
          </cell>
        </row>
        <row r="545">
          <cell r="A545">
            <v>1819</v>
          </cell>
          <cell r="B545">
            <v>0</v>
          </cell>
        </row>
        <row r="546">
          <cell r="A546">
            <v>1820</v>
          </cell>
          <cell r="B546">
            <v>0</v>
          </cell>
        </row>
        <row r="547">
          <cell r="A547">
            <v>1901</v>
          </cell>
          <cell r="B547">
            <v>0</v>
          </cell>
        </row>
        <row r="548">
          <cell r="A548">
            <v>1902</v>
          </cell>
          <cell r="B548">
            <v>0</v>
          </cell>
        </row>
        <row r="549">
          <cell r="A549">
            <v>1903</v>
          </cell>
          <cell r="B549">
            <v>0</v>
          </cell>
        </row>
        <row r="550">
          <cell r="A550">
            <v>1904</v>
          </cell>
          <cell r="B550">
            <v>0</v>
          </cell>
        </row>
        <row r="551">
          <cell r="A551">
            <v>1905</v>
          </cell>
          <cell r="B551">
            <v>0</v>
          </cell>
        </row>
        <row r="552">
          <cell r="A552">
            <v>1906</v>
          </cell>
          <cell r="B552">
            <v>0</v>
          </cell>
        </row>
        <row r="553">
          <cell r="A553">
            <v>1907</v>
          </cell>
          <cell r="B553">
            <v>0</v>
          </cell>
        </row>
        <row r="554">
          <cell r="A554">
            <v>1908</v>
          </cell>
          <cell r="B554">
            <v>0</v>
          </cell>
        </row>
        <row r="555">
          <cell r="A555">
            <v>1909</v>
          </cell>
          <cell r="B555">
            <v>0</v>
          </cell>
        </row>
        <row r="556">
          <cell r="A556">
            <v>1910</v>
          </cell>
          <cell r="B556">
            <v>0</v>
          </cell>
        </row>
        <row r="557">
          <cell r="A557">
            <v>1911</v>
          </cell>
          <cell r="B557">
            <v>0</v>
          </cell>
        </row>
        <row r="558">
          <cell r="A558">
            <v>1912</v>
          </cell>
          <cell r="B558">
            <v>0</v>
          </cell>
        </row>
        <row r="559">
          <cell r="A559">
            <v>1913</v>
          </cell>
          <cell r="B559">
            <v>0</v>
          </cell>
        </row>
        <row r="560">
          <cell r="A560">
            <v>1914</v>
          </cell>
          <cell r="B560">
            <v>0</v>
          </cell>
        </row>
        <row r="561">
          <cell r="A561">
            <v>1915</v>
          </cell>
          <cell r="B561">
            <v>0</v>
          </cell>
        </row>
        <row r="562">
          <cell r="A562">
            <v>2301</v>
          </cell>
          <cell r="B562">
            <v>0</v>
          </cell>
        </row>
        <row r="563">
          <cell r="A563">
            <v>2302</v>
          </cell>
          <cell r="B563">
            <v>0</v>
          </cell>
        </row>
        <row r="564">
          <cell r="A564">
            <v>2303</v>
          </cell>
          <cell r="B564">
            <v>0</v>
          </cell>
        </row>
        <row r="565">
          <cell r="A565">
            <v>2311</v>
          </cell>
          <cell r="B565">
            <v>0</v>
          </cell>
        </row>
        <row r="566">
          <cell r="A566">
            <v>2312</v>
          </cell>
          <cell r="B566">
            <v>0</v>
          </cell>
        </row>
        <row r="567">
          <cell r="A567">
            <v>2313</v>
          </cell>
          <cell r="B567">
            <v>0</v>
          </cell>
        </row>
        <row r="568">
          <cell r="A568">
            <v>2314</v>
          </cell>
          <cell r="B568">
            <v>0</v>
          </cell>
        </row>
        <row r="569">
          <cell r="A569">
            <v>2315</v>
          </cell>
          <cell r="B569">
            <v>0</v>
          </cell>
        </row>
        <row r="570">
          <cell r="A570">
            <v>2316</v>
          </cell>
          <cell r="B570">
            <v>0</v>
          </cell>
        </row>
        <row r="571">
          <cell r="A571">
            <v>2317</v>
          </cell>
          <cell r="B571">
            <v>0</v>
          </cell>
        </row>
        <row r="572">
          <cell r="A572">
            <v>2318</v>
          </cell>
          <cell r="B572">
            <v>0</v>
          </cell>
        </row>
        <row r="573">
          <cell r="A573">
            <v>2319</v>
          </cell>
          <cell r="B573">
            <v>0</v>
          </cell>
        </row>
        <row r="574">
          <cell r="A574">
            <v>2320</v>
          </cell>
          <cell r="B574">
            <v>0</v>
          </cell>
        </row>
        <row r="575">
          <cell r="A575">
            <v>2322</v>
          </cell>
          <cell r="B575">
            <v>0</v>
          </cell>
        </row>
        <row r="576">
          <cell r="A576">
            <v>2323</v>
          </cell>
          <cell r="B576">
            <v>0</v>
          </cell>
        </row>
        <row r="577">
          <cell r="A577">
            <v>2324</v>
          </cell>
          <cell r="B577">
            <v>0</v>
          </cell>
        </row>
        <row r="578">
          <cell r="A578">
            <v>2325</v>
          </cell>
          <cell r="B578">
            <v>0</v>
          </cell>
        </row>
        <row r="579">
          <cell r="A579">
            <v>2326</v>
          </cell>
          <cell r="B579">
            <v>0</v>
          </cell>
        </row>
        <row r="580">
          <cell r="A580">
            <v>2327</v>
          </cell>
          <cell r="B580">
            <v>0</v>
          </cell>
        </row>
        <row r="581">
          <cell r="A581">
            <v>2328</v>
          </cell>
          <cell r="B581">
            <v>0</v>
          </cell>
        </row>
        <row r="582">
          <cell r="A582">
            <v>2330</v>
          </cell>
          <cell r="B582">
            <v>0</v>
          </cell>
        </row>
        <row r="583">
          <cell r="A583">
            <v>2331</v>
          </cell>
          <cell r="B583">
            <v>0</v>
          </cell>
        </row>
        <row r="584">
          <cell r="A584">
            <v>2333</v>
          </cell>
          <cell r="B584">
            <v>0</v>
          </cell>
        </row>
        <row r="585">
          <cell r="A585">
            <v>2334</v>
          </cell>
          <cell r="B585">
            <v>0</v>
          </cell>
        </row>
        <row r="586">
          <cell r="A586">
            <v>2336</v>
          </cell>
          <cell r="B586">
            <v>0</v>
          </cell>
        </row>
        <row r="587">
          <cell r="A587">
            <v>3301</v>
          </cell>
          <cell r="B587">
            <v>0</v>
          </cell>
        </row>
        <row r="588">
          <cell r="A588">
            <v>3401</v>
          </cell>
          <cell r="B588">
            <v>0</v>
          </cell>
        </row>
        <row r="589">
          <cell r="A589">
            <v>3701</v>
          </cell>
          <cell r="B589">
            <v>0</v>
          </cell>
        </row>
        <row r="590">
          <cell r="A590">
            <v>4601</v>
          </cell>
          <cell r="B590">
            <v>0</v>
          </cell>
        </row>
        <row r="591">
          <cell r="A591" t="str">
            <v>99 - 01</v>
          </cell>
          <cell r="B591">
            <v>0</v>
          </cell>
        </row>
        <row r="592">
          <cell r="A592" t="str">
            <v>99 - 02</v>
          </cell>
          <cell r="B592">
            <v>574819242.74999988</v>
          </cell>
        </row>
        <row r="593">
          <cell r="A593" t="str">
            <v>99 - 03</v>
          </cell>
          <cell r="B593">
            <v>0</v>
          </cell>
        </row>
        <row r="594">
          <cell r="A594" t="str">
            <v>99 - 04</v>
          </cell>
          <cell r="B594">
            <v>0</v>
          </cell>
        </row>
        <row r="595">
          <cell r="A595" t="str">
            <v>99 - 07</v>
          </cell>
          <cell r="B595">
            <v>0</v>
          </cell>
        </row>
        <row r="596">
          <cell r="A596" t="str">
            <v>AFP</v>
          </cell>
          <cell r="B596">
            <v>0</v>
          </cell>
        </row>
        <row r="597">
          <cell r="A597" t="str">
            <v>CONTA</v>
          </cell>
          <cell r="B597">
            <v>0</v>
          </cell>
        </row>
        <row r="598">
          <cell r="A598" t="str">
            <v>N/I</v>
          </cell>
          <cell r="B598">
            <v>0</v>
          </cell>
        </row>
        <row r="599">
          <cell r="A599" t="str">
            <v>(en blanco)</v>
          </cell>
        </row>
        <row r="600">
          <cell r="A600" t="str">
            <v>Total general</v>
          </cell>
          <cell r="B600">
            <v>1125489652</v>
          </cell>
        </row>
      </sheetData>
      <sheetData sheetId="10"/>
      <sheetData sheetId="11">
        <row r="3">
          <cell r="A3" t="str">
            <v>CÓD. ENT.</v>
          </cell>
          <cell r="B3" t="str">
            <v>ENTIDAD</v>
          </cell>
          <cell r="C3" t="str">
            <v>Suma de IMPORTE (Bs)</v>
          </cell>
        </row>
        <row r="4">
          <cell r="A4">
            <v>16</v>
          </cell>
          <cell r="B4" t="str">
            <v>Ministerio de Educación</v>
          </cell>
          <cell r="C4">
            <v>1054589.5</v>
          </cell>
        </row>
        <row r="5">
          <cell r="A5">
            <v>46</v>
          </cell>
          <cell r="B5" t="str">
            <v>Ministerio de Salud</v>
          </cell>
          <cell r="C5">
            <v>84388167.129999965</v>
          </cell>
        </row>
        <row r="6">
          <cell r="A6">
            <v>70</v>
          </cell>
          <cell r="B6" t="str">
            <v>Ministerio de Trabajo, Empleo y Previsión Social</v>
          </cell>
          <cell r="C6">
            <v>28380.1</v>
          </cell>
        </row>
        <row r="7">
          <cell r="A7">
            <v>86</v>
          </cell>
          <cell r="B7" t="str">
            <v>Ministerio de Medio Ambiente y Agua</v>
          </cell>
          <cell r="C7">
            <v>118500</v>
          </cell>
        </row>
        <row r="8">
          <cell r="A8">
            <v>134</v>
          </cell>
          <cell r="B8" t="str">
            <v>Consejo Nacional de Vivienda Policial</v>
          </cell>
          <cell r="C8">
            <v>0.02</v>
          </cell>
        </row>
        <row r="9">
          <cell r="A9">
            <v>375</v>
          </cell>
          <cell r="B9" t="str">
            <v>Comité Organizador de los Xi Juegos Suramericanos Cochabamba 2018</v>
          </cell>
          <cell r="C9">
            <v>3506400.92</v>
          </cell>
        </row>
        <row r="10">
          <cell r="A10">
            <v>513</v>
          </cell>
          <cell r="B10" t="str">
            <v>Yacimientos Petrolíferos Fiscales Bolivianos</v>
          </cell>
          <cell r="C10">
            <v>52170093.649999991</v>
          </cell>
        </row>
        <row r="11">
          <cell r="A11">
            <v>590</v>
          </cell>
          <cell r="B11" t="str">
            <v>Empresa Pública "Quipus"</v>
          </cell>
          <cell r="C11">
            <v>0.4</v>
          </cell>
        </row>
        <row r="12">
          <cell r="A12">
            <v>598</v>
          </cell>
          <cell r="B12" t="str">
            <v>Empresa Pública "Editorial del Estado Plurinacional de Bolivia"</v>
          </cell>
          <cell r="C12">
            <v>9978568.7199999988</v>
          </cell>
        </row>
        <row r="13">
          <cell r="A13" t="str">
            <v>99 - 02</v>
          </cell>
          <cell r="B13" t="str">
            <v>Dirección General de Programación y Operaciones del Tesoro</v>
          </cell>
          <cell r="C13">
            <v>27237351.960000001</v>
          </cell>
        </row>
        <row r="14">
          <cell r="A14" t="str">
            <v>Total general</v>
          </cell>
          <cell r="C14">
            <v>178482052.39999995</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H231"/>
  <sheetViews>
    <sheetView showGridLines="0" tabSelected="1" view="pageBreakPreview" zoomScale="115" zoomScaleNormal="115" zoomScaleSheetLayoutView="115" workbookViewId="0">
      <selection activeCell="K18" sqref="K18"/>
    </sheetView>
  </sheetViews>
  <sheetFormatPr baseColWidth="10" defaultRowHeight="15"/>
  <cols>
    <col min="1" max="4" width="3.7109375" style="10" customWidth="1"/>
    <col min="5" max="5" width="5" style="10" customWidth="1"/>
    <col min="6" max="30" width="3.7109375" style="10" customWidth="1"/>
    <col min="31" max="31" width="8" style="10" customWidth="1"/>
    <col min="32" max="32" width="3.7109375" style="10" customWidth="1"/>
    <col min="33" max="33" width="11.42578125" style="10"/>
    <col min="34" max="34" width="18.7109375" style="10" customWidth="1"/>
    <col min="35" max="16384" width="11.42578125" style="10"/>
  </cols>
  <sheetData>
    <row r="1" spans="1:34">
      <c r="Y1" s="25"/>
      <c r="Z1" s="25"/>
      <c r="AA1" s="25"/>
      <c r="AB1" s="25"/>
      <c r="AC1" s="25"/>
      <c r="AD1" s="25"/>
      <c r="AE1" s="25"/>
      <c r="AF1" s="25"/>
      <c r="AH1" s="78">
        <f>SUM(C21:H39)</f>
        <v>0</v>
      </c>
    </row>
    <row r="2" spans="1:34" ht="15.75">
      <c r="A2" s="26"/>
      <c r="B2" s="26"/>
      <c r="C2" s="26"/>
      <c r="D2" s="26"/>
      <c r="E2" s="26"/>
      <c r="F2" s="26"/>
      <c r="G2" s="26"/>
      <c r="H2" s="26"/>
      <c r="I2" s="26"/>
      <c r="J2" s="26"/>
      <c r="K2" s="26"/>
      <c r="L2" s="26"/>
      <c r="M2" s="26"/>
      <c r="N2" s="26"/>
      <c r="O2" s="26"/>
      <c r="P2" s="26"/>
      <c r="Q2" s="26"/>
      <c r="R2" s="26"/>
      <c r="S2" s="26"/>
      <c r="T2" s="26"/>
      <c r="U2" s="26"/>
      <c r="V2" s="26"/>
      <c r="W2" s="26"/>
      <c r="X2" s="303" t="s">
        <v>35</v>
      </c>
      <c r="Y2" s="304"/>
      <c r="Z2" s="304"/>
      <c r="AA2" s="304"/>
      <c r="AB2" s="304"/>
      <c r="AC2" s="304"/>
      <c r="AD2" s="304"/>
      <c r="AE2" s="305"/>
      <c r="AF2" s="26"/>
    </row>
    <row r="3" spans="1:34" ht="15.75">
      <c r="A3" s="26"/>
      <c r="B3" s="26"/>
      <c r="C3" s="27"/>
      <c r="D3" s="27"/>
      <c r="E3" s="27"/>
      <c r="F3" s="26"/>
      <c r="G3" s="26"/>
      <c r="H3" s="26"/>
      <c r="I3" s="26"/>
      <c r="J3" s="26"/>
      <c r="K3" s="26"/>
      <c r="L3" s="26"/>
      <c r="M3" s="26"/>
      <c r="N3" s="26"/>
      <c r="O3" s="26"/>
      <c r="P3" s="26"/>
      <c r="Q3" s="26"/>
      <c r="R3" s="26"/>
      <c r="S3" s="26"/>
      <c r="T3" s="26"/>
      <c r="U3" s="26"/>
      <c r="V3" s="26"/>
      <c r="W3" s="26"/>
      <c r="X3" s="306" t="s">
        <v>13823</v>
      </c>
      <c r="Y3" s="307"/>
      <c r="Z3" s="307"/>
      <c r="AA3" s="307"/>
      <c r="AB3" s="307"/>
      <c r="AC3" s="307"/>
      <c r="AD3" s="307"/>
      <c r="AE3" s="308"/>
      <c r="AF3" s="26"/>
    </row>
    <row r="4" spans="1:34" ht="15.75">
      <c r="A4" s="26"/>
      <c r="B4" s="26"/>
      <c r="C4" s="27"/>
      <c r="D4" s="27"/>
      <c r="E4" s="27"/>
      <c r="F4" s="26"/>
      <c r="G4" s="26"/>
      <c r="H4" s="26"/>
      <c r="I4" s="26"/>
      <c r="J4" s="26"/>
      <c r="K4" s="26"/>
      <c r="L4" s="26"/>
      <c r="M4" s="26"/>
      <c r="N4" s="26"/>
      <c r="O4" s="26"/>
      <c r="P4" s="26"/>
      <c r="Q4" s="26"/>
      <c r="R4" s="26"/>
      <c r="S4" s="26"/>
      <c r="T4" s="26"/>
      <c r="U4" s="26"/>
      <c r="V4" s="26"/>
      <c r="W4" s="26"/>
      <c r="X4" s="306" t="s">
        <v>18294</v>
      </c>
      <c r="Y4" s="307"/>
      <c r="Z4" s="307"/>
      <c r="AA4" s="307"/>
      <c r="AB4" s="307"/>
      <c r="AC4" s="307"/>
      <c r="AD4" s="307"/>
      <c r="AE4" s="308"/>
      <c r="AF4" s="26"/>
    </row>
    <row r="5" spans="1:34" ht="15.75">
      <c r="A5" s="26"/>
      <c r="B5" s="26"/>
      <c r="C5" s="27"/>
      <c r="D5" s="27"/>
      <c r="E5" s="27"/>
      <c r="F5" s="26"/>
      <c r="G5" s="26"/>
      <c r="H5" s="26"/>
      <c r="I5" s="26"/>
      <c r="J5" s="26"/>
      <c r="K5" s="26"/>
      <c r="L5" s="26"/>
      <c r="M5" s="26"/>
      <c r="N5" s="26"/>
      <c r="O5" s="26"/>
      <c r="P5" s="26"/>
      <c r="Q5" s="26"/>
      <c r="R5" s="26"/>
      <c r="S5" s="26"/>
      <c r="T5" s="26"/>
      <c r="U5" s="26"/>
      <c r="V5" s="26"/>
      <c r="W5" s="26"/>
      <c r="X5" s="28"/>
      <c r="Y5" s="26"/>
      <c r="Z5" s="29"/>
      <c r="AA5" s="29"/>
      <c r="AB5" s="30"/>
      <c r="AC5" s="30"/>
      <c r="AD5" s="30"/>
      <c r="AE5" s="30"/>
      <c r="AF5" s="26"/>
    </row>
    <row r="6" spans="1:34" ht="16.5">
      <c r="A6" s="309" t="s">
        <v>34</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row>
    <row r="7" spans="1:34" ht="16.5">
      <c r="A7" s="310" t="s">
        <v>624</v>
      </c>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row>
    <row r="8" spans="1:34" ht="15.75">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1"/>
      <c r="AD8" s="31"/>
      <c r="AE8" s="31"/>
      <c r="AF8" s="31"/>
    </row>
    <row r="9" spans="1:34" ht="15.75">
      <c r="A9" s="31"/>
      <c r="B9" s="32"/>
      <c r="C9" s="32"/>
      <c r="D9" s="32"/>
      <c r="E9" s="32"/>
      <c r="F9" s="32"/>
      <c r="G9" s="33" t="s">
        <v>26</v>
      </c>
      <c r="H9" s="32"/>
      <c r="I9" s="32"/>
      <c r="J9" s="32"/>
      <c r="K9" s="32"/>
      <c r="L9" s="32"/>
      <c r="M9" s="32"/>
      <c r="N9" s="32"/>
      <c r="O9" s="32"/>
      <c r="P9" s="319">
        <v>43101</v>
      </c>
      <c r="Q9" s="320"/>
      <c r="R9" s="320"/>
      <c r="S9" s="321"/>
      <c r="T9" s="32"/>
      <c r="U9" s="32" t="s">
        <v>0</v>
      </c>
      <c r="V9" s="319">
        <v>43434</v>
      </c>
      <c r="W9" s="320"/>
      <c r="X9" s="320"/>
      <c r="Y9" s="321"/>
      <c r="Z9" s="32"/>
      <c r="AA9" s="32"/>
      <c r="AB9" s="32"/>
      <c r="AC9" s="31"/>
      <c r="AD9" s="31"/>
      <c r="AE9" s="31"/>
      <c r="AF9" s="31"/>
    </row>
    <row r="10" spans="1:34" ht="15.75">
      <c r="A10" s="31"/>
      <c r="B10" s="32"/>
      <c r="C10" s="32"/>
      <c r="D10" s="32"/>
      <c r="E10" s="32"/>
      <c r="F10" s="32"/>
      <c r="G10" s="33"/>
      <c r="H10" s="32"/>
      <c r="I10" s="32"/>
      <c r="J10" s="32"/>
      <c r="K10" s="32"/>
      <c r="L10" s="32"/>
      <c r="M10" s="32"/>
      <c r="N10" s="32"/>
      <c r="O10" s="32"/>
      <c r="P10" s="34"/>
      <c r="Q10" s="34"/>
      <c r="R10" s="34"/>
      <c r="S10" s="34"/>
      <c r="T10" s="32"/>
      <c r="U10" s="32"/>
      <c r="V10" s="34"/>
      <c r="W10" s="34"/>
      <c r="X10" s="34"/>
      <c r="Y10" s="34"/>
      <c r="Z10" s="32"/>
      <c r="AA10" s="32"/>
      <c r="AB10" s="32"/>
      <c r="AC10" s="31"/>
      <c r="AD10" s="31"/>
      <c r="AE10" s="31"/>
      <c r="AF10" s="31"/>
    </row>
    <row r="11" spans="1:34" ht="15.75">
      <c r="A11" s="31"/>
      <c r="B11" s="32"/>
      <c r="C11" s="35" t="s">
        <v>1</v>
      </c>
      <c r="D11" s="35"/>
      <c r="E11" s="35"/>
      <c r="F11" s="50" t="s">
        <v>36</v>
      </c>
      <c r="G11" s="52"/>
      <c r="H11" s="52"/>
      <c r="I11" s="52"/>
      <c r="J11" s="52"/>
      <c r="K11" s="52"/>
      <c r="L11" s="52"/>
      <c r="M11" s="52"/>
      <c r="N11" s="52"/>
      <c r="O11" s="52"/>
      <c r="P11" s="52"/>
      <c r="Q11" s="52"/>
      <c r="R11" s="52"/>
      <c r="S11" s="52"/>
      <c r="T11" s="52"/>
      <c r="U11" s="52"/>
      <c r="V11" s="52"/>
      <c r="W11" s="52"/>
      <c r="X11" s="52"/>
      <c r="Y11" s="52"/>
      <c r="Z11" s="52"/>
      <c r="AA11" s="52"/>
      <c r="AB11" s="52"/>
      <c r="AC11" s="46"/>
      <c r="AD11" s="46"/>
      <c r="AE11" s="46"/>
      <c r="AF11" s="46"/>
    </row>
    <row r="12" spans="1:34" ht="15.75" customHeight="1">
      <c r="A12" s="31"/>
      <c r="B12" s="32"/>
      <c r="C12" s="25"/>
      <c r="D12" s="25"/>
      <c r="E12" s="51"/>
      <c r="F12" s="335" t="str">
        <f>VLOOKUP(H14,bd_lista!$A$3:$B$594,2,FALSE)</f>
        <v>SIN  NOMBRE</v>
      </c>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46"/>
      <c r="AF12" s="46"/>
    </row>
    <row r="13" spans="1:34" ht="23.25" customHeight="1">
      <c r="A13" s="31"/>
      <c r="B13" s="31"/>
      <c r="C13" s="25"/>
      <c r="D13" s="25"/>
      <c r="E13" s="2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1"/>
      <c r="AF13" s="31"/>
    </row>
    <row r="14" spans="1:34" ht="15.75" customHeight="1">
      <c r="A14" s="31"/>
      <c r="B14" s="36" t="s">
        <v>623</v>
      </c>
      <c r="C14" s="31"/>
      <c r="D14" s="31"/>
      <c r="E14" s="31"/>
      <c r="F14" s="31"/>
      <c r="G14" s="31"/>
      <c r="H14" s="324"/>
      <c r="I14" s="321"/>
      <c r="J14" s="31"/>
      <c r="K14" s="31"/>
      <c r="L14" s="31"/>
      <c r="M14" s="31"/>
      <c r="N14" s="31"/>
      <c r="O14" s="31"/>
      <c r="P14" s="31"/>
      <c r="Q14" s="31"/>
      <c r="R14" s="31"/>
      <c r="S14" s="31"/>
      <c r="T14" s="31"/>
      <c r="U14" s="31"/>
      <c r="V14" s="31"/>
      <c r="W14" s="31"/>
      <c r="X14" s="31"/>
      <c r="Y14" s="31"/>
      <c r="Z14" s="31"/>
      <c r="AA14" s="31"/>
      <c r="AB14" s="31"/>
      <c r="AC14" s="31"/>
      <c r="AD14" s="31"/>
      <c r="AE14" s="31"/>
      <c r="AF14" s="31"/>
    </row>
    <row r="15" spans="1:34" ht="6" customHeight="1">
      <c r="A15" s="46"/>
      <c r="B15" s="50"/>
      <c r="C15" s="46"/>
      <c r="D15" s="46"/>
      <c r="E15" s="46"/>
      <c r="F15" s="46"/>
      <c r="G15" s="46"/>
      <c r="H15" s="325"/>
      <c r="I15" s="325"/>
      <c r="J15" s="46"/>
      <c r="K15" s="46"/>
      <c r="L15" s="46"/>
      <c r="M15" s="46"/>
      <c r="N15" s="46"/>
      <c r="O15" s="46"/>
      <c r="P15" s="46"/>
      <c r="Q15" s="46"/>
      <c r="R15" s="46"/>
      <c r="S15" s="46"/>
      <c r="T15" s="46"/>
      <c r="U15" s="46"/>
      <c r="V15" s="46"/>
      <c r="W15" s="46"/>
      <c r="X15" s="46"/>
      <c r="Y15" s="46"/>
      <c r="Z15" s="46"/>
      <c r="AA15" s="46"/>
      <c r="AB15" s="46"/>
      <c r="AC15" s="46"/>
      <c r="AD15" s="46"/>
      <c r="AE15" s="46"/>
      <c r="AF15" s="46"/>
    </row>
    <row r="16" spans="1:34" ht="15.75" customHeight="1">
      <c r="A16" s="31"/>
      <c r="B16" s="311" t="s">
        <v>33</v>
      </c>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
    </row>
    <row r="17" spans="1:32" ht="15.75">
      <c r="A17" s="3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
    </row>
    <row r="18" spans="1:32" ht="7.5" customHeight="1">
      <c r="A18" s="31"/>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1"/>
    </row>
    <row r="19" spans="1:32" ht="15.75" customHeight="1">
      <c r="A19" s="31"/>
      <c r="B19" s="37"/>
      <c r="C19" s="322" t="s">
        <v>625</v>
      </c>
      <c r="D19" s="322"/>
      <c r="E19" s="322"/>
      <c r="F19" s="322"/>
      <c r="G19" s="322"/>
      <c r="H19" s="322"/>
      <c r="I19" s="312" t="s">
        <v>32</v>
      </c>
      <c r="J19" s="312"/>
      <c r="K19" s="312"/>
      <c r="L19" s="312"/>
      <c r="M19" s="313" t="s">
        <v>2</v>
      </c>
      <c r="N19" s="314"/>
      <c r="O19" s="314"/>
      <c r="P19" s="314"/>
      <c r="Q19" s="314"/>
      <c r="R19" s="314"/>
      <c r="S19" s="314"/>
      <c r="T19" s="314"/>
      <c r="U19" s="314"/>
      <c r="V19" s="314"/>
      <c r="W19" s="314"/>
      <c r="X19" s="314"/>
      <c r="Y19" s="315"/>
      <c r="Z19" s="312" t="s">
        <v>666</v>
      </c>
      <c r="AA19" s="312"/>
      <c r="AB19" s="312"/>
      <c r="AC19" s="312"/>
      <c r="AD19" s="312"/>
      <c r="AE19" s="37"/>
      <c r="AF19" s="31"/>
    </row>
    <row r="20" spans="1:32" ht="24" customHeight="1">
      <c r="A20" s="31"/>
      <c r="B20" s="37"/>
      <c r="C20" s="323" t="s">
        <v>31</v>
      </c>
      <c r="D20" s="323"/>
      <c r="E20" s="323"/>
      <c r="F20" s="323" t="s">
        <v>626</v>
      </c>
      <c r="G20" s="323"/>
      <c r="H20" s="323"/>
      <c r="I20" s="312"/>
      <c r="J20" s="312"/>
      <c r="K20" s="312"/>
      <c r="L20" s="312"/>
      <c r="M20" s="316"/>
      <c r="N20" s="317"/>
      <c r="O20" s="317"/>
      <c r="P20" s="317"/>
      <c r="Q20" s="317"/>
      <c r="R20" s="317"/>
      <c r="S20" s="317"/>
      <c r="T20" s="317"/>
      <c r="U20" s="317"/>
      <c r="V20" s="317"/>
      <c r="W20" s="317"/>
      <c r="X20" s="317"/>
      <c r="Y20" s="318"/>
      <c r="Z20" s="312"/>
      <c r="AA20" s="312"/>
      <c r="AB20" s="312"/>
      <c r="AC20" s="312"/>
      <c r="AD20" s="312"/>
      <c r="AE20" s="37"/>
      <c r="AF20" s="31"/>
    </row>
    <row r="21" spans="1:32" ht="17.100000000000001" customHeight="1">
      <c r="A21" s="31"/>
      <c r="B21" s="37"/>
      <c r="C21" s="300">
        <f>IFERROR(VLOOKUP(H14,RESUMEN!$A$11:$AL$602,7,FALSE),0)</f>
        <v>0</v>
      </c>
      <c r="D21" s="301"/>
      <c r="E21" s="302"/>
      <c r="F21" s="300">
        <f>IFERROR(VLOOKUP(H14,RESUMEN!A11:Y602,25,FALSE),0)</f>
        <v>0</v>
      </c>
      <c r="G21" s="301"/>
      <c r="H21" s="302"/>
      <c r="I21" s="332" t="s">
        <v>3</v>
      </c>
      <c r="J21" s="333"/>
      <c r="K21" s="333"/>
      <c r="L21" s="334"/>
      <c r="M21" s="329" t="s">
        <v>4</v>
      </c>
      <c r="N21" s="330"/>
      <c r="O21" s="330"/>
      <c r="P21" s="330"/>
      <c r="Q21" s="330"/>
      <c r="R21" s="330"/>
      <c r="S21" s="330"/>
      <c r="T21" s="330"/>
      <c r="U21" s="330"/>
      <c r="V21" s="330"/>
      <c r="W21" s="330"/>
      <c r="X21" s="330"/>
      <c r="Y21" s="331"/>
      <c r="Z21" s="326" t="s">
        <v>5</v>
      </c>
      <c r="AA21" s="327"/>
      <c r="AB21" s="327"/>
      <c r="AC21" s="327"/>
      <c r="AD21" s="328"/>
      <c r="AE21" s="37"/>
      <c r="AF21" s="31"/>
    </row>
    <row r="22" spans="1:32" ht="17.100000000000001" customHeight="1">
      <c r="A22" s="31"/>
      <c r="B22" s="37"/>
      <c r="C22" s="300">
        <f>IFERROR(VLOOKUP(H14,RESUMEN!$A$11:$AL$602,8,FALSE),0)</f>
        <v>0</v>
      </c>
      <c r="D22" s="301"/>
      <c r="E22" s="302"/>
      <c r="F22" s="300">
        <v>0</v>
      </c>
      <c r="G22" s="301"/>
      <c r="H22" s="302"/>
      <c r="I22" s="332" t="s">
        <v>635</v>
      </c>
      <c r="J22" s="333"/>
      <c r="K22" s="333"/>
      <c r="L22" s="334"/>
      <c r="M22" s="329" t="s">
        <v>642</v>
      </c>
      <c r="N22" s="330"/>
      <c r="O22" s="330"/>
      <c r="P22" s="330"/>
      <c r="Q22" s="330"/>
      <c r="R22" s="330"/>
      <c r="S22" s="330"/>
      <c r="T22" s="330"/>
      <c r="U22" s="330"/>
      <c r="V22" s="330"/>
      <c r="W22" s="330"/>
      <c r="X22" s="330"/>
      <c r="Y22" s="331"/>
      <c r="Z22" s="326" t="s">
        <v>10</v>
      </c>
      <c r="AA22" s="327"/>
      <c r="AB22" s="327"/>
      <c r="AC22" s="327"/>
      <c r="AD22" s="328"/>
      <c r="AE22" s="37"/>
      <c r="AF22" s="31"/>
    </row>
    <row r="23" spans="1:32" ht="17.100000000000001" customHeight="1">
      <c r="A23" s="31"/>
      <c r="B23" s="37"/>
      <c r="C23" s="300">
        <v>0</v>
      </c>
      <c r="D23" s="301"/>
      <c r="E23" s="302"/>
      <c r="F23" s="300">
        <f>IFERROR(VLOOKUP(H14,RESUMEN!A11:Z602,26,FALSE),0)</f>
        <v>0</v>
      </c>
      <c r="G23" s="301"/>
      <c r="H23" s="302"/>
      <c r="I23" s="332" t="s">
        <v>570</v>
      </c>
      <c r="J23" s="333"/>
      <c r="K23" s="333"/>
      <c r="L23" s="334"/>
      <c r="M23" s="329" t="s">
        <v>669</v>
      </c>
      <c r="N23" s="330"/>
      <c r="O23" s="330"/>
      <c r="P23" s="330"/>
      <c r="Q23" s="330"/>
      <c r="R23" s="330"/>
      <c r="S23" s="330"/>
      <c r="T23" s="330"/>
      <c r="U23" s="330"/>
      <c r="V23" s="330"/>
      <c r="W23" s="330"/>
      <c r="X23" s="330"/>
      <c r="Y23" s="331"/>
      <c r="Z23" s="326" t="s">
        <v>10</v>
      </c>
      <c r="AA23" s="327"/>
      <c r="AB23" s="327"/>
      <c r="AC23" s="327"/>
      <c r="AD23" s="328"/>
      <c r="AE23" s="37"/>
      <c r="AF23" s="31"/>
    </row>
    <row r="24" spans="1:32" ht="17.100000000000001" customHeight="1">
      <c r="A24" s="31"/>
      <c r="B24" s="37"/>
      <c r="C24" s="300">
        <f>IFERROR(VLOOKUP(H14,RESUMEN!$A$11:$AL$602,9,FALSE),0)</f>
        <v>0</v>
      </c>
      <c r="D24" s="301"/>
      <c r="E24" s="302"/>
      <c r="F24" s="300">
        <f>IFERROR(VLOOKUP(H14,RESUMEN!A11:AA602,27,FALSE),0)</f>
        <v>0</v>
      </c>
      <c r="G24" s="301"/>
      <c r="H24" s="302"/>
      <c r="I24" s="332" t="s">
        <v>11</v>
      </c>
      <c r="J24" s="333"/>
      <c r="K24" s="333"/>
      <c r="L24" s="334"/>
      <c r="M24" s="329" t="s">
        <v>640</v>
      </c>
      <c r="N24" s="330"/>
      <c r="O24" s="330"/>
      <c r="P24" s="330"/>
      <c r="Q24" s="330"/>
      <c r="R24" s="330"/>
      <c r="S24" s="330"/>
      <c r="T24" s="330"/>
      <c r="U24" s="330"/>
      <c r="V24" s="330"/>
      <c r="W24" s="330"/>
      <c r="X24" s="330"/>
      <c r="Y24" s="331"/>
      <c r="Z24" s="326" t="s">
        <v>12</v>
      </c>
      <c r="AA24" s="327"/>
      <c r="AB24" s="327"/>
      <c r="AC24" s="327"/>
      <c r="AD24" s="328"/>
      <c r="AE24" s="37"/>
      <c r="AF24" s="31"/>
    </row>
    <row r="25" spans="1:32" ht="17.100000000000001" customHeight="1">
      <c r="A25" s="31"/>
      <c r="B25" s="37"/>
      <c r="C25" s="300">
        <f>IFERROR(VLOOKUP(H14,RESUMEN!$A$11:$AL$602,10,FALSE),0)</f>
        <v>0</v>
      </c>
      <c r="D25" s="301"/>
      <c r="E25" s="302"/>
      <c r="F25" s="300">
        <f>IFERROR(VLOOKUP(H14,RESUMEN!A11:AB602,28,FALSE),0)</f>
        <v>0</v>
      </c>
      <c r="G25" s="301"/>
      <c r="H25" s="302"/>
      <c r="I25" s="332" t="s">
        <v>6</v>
      </c>
      <c r="J25" s="333"/>
      <c r="K25" s="333"/>
      <c r="L25" s="334"/>
      <c r="M25" s="329" t="s">
        <v>7</v>
      </c>
      <c r="N25" s="330"/>
      <c r="O25" s="330"/>
      <c r="P25" s="330"/>
      <c r="Q25" s="330"/>
      <c r="R25" s="330"/>
      <c r="S25" s="330"/>
      <c r="T25" s="330"/>
      <c r="U25" s="330"/>
      <c r="V25" s="330"/>
      <c r="W25" s="330"/>
      <c r="X25" s="330"/>
      <c r="Y25" s="331"/>
      <c r="Z25" s="326" t="s">
        <v>5</v>
      </c>
      <c r="AA25" s="327"/>
      <c r="AB25" s="327"/>
      <c r="AC25" s="327"/>
      <c r="AD25" s="328"/>
      <c r="AE25" s="37"/>
      <c r="AF25" s="31"/>
    </row>
    <row r="26" spans="1:32" ht="17.100000000000001" customHeight="1">
      <c r="A26" s="31"/>
      <c r="B26" s="37"/>
      <c r="C26" s="300">
        <f>IFERROR(VLOOKUP(H14,RESUMEN!$A$11:$AL$602,12,FALSE),0)</f>
        <v>0</v>
      </c>
      <c r="D26" s="301"/>
      <c r="E26" s="302"/>
      <c r="F26" s="300">
        <f>IFERROR(VLOOKUP(H14,RESUMEN!A11:AC602,29,FALSE),0)</f>
        <v>0</v>
      </c>
      <c r="G26" s="301"/>
      <c r="H26" s="302"/>
      <c r="I26" s="332" t="s">
        <v>15</v>
      </c>
      <c r="J26" s="333"/>
      <c r="K26" s="333"/>
      <c r="L26" s="334"/>
      <c r="M26" s="329" t="s">
        <v>16</v>
      </c>
      <c r="N26" s="330"/>
      <c r="O26" s="330"/>
      <c r="P26" s="330"/>
      <c r="Q26" s="330"/>
      <c r="R26" s="330"/>
      <c r="S26" s="330"/>
      <c r="T26" s="330"/>
      <c r="U26" s="330"/>
      <c r="V26" s="330"/>
      <c r="W26" s="330"/>
      <c r="X26" s="330"/>
      <c r="Y26" s="331"/>
      <c r="Z26" s="326" t="s">
        <v>12</v>
      </c>
      <c r="AA26" s="327"/>
      <c r="AB26" s="327"/>
      <c r="AC26" s="327"/>
      <c r="AD26" s="328"/>
      <c r="AE26" s="37"/>
      <c r="AF26" s="31"/>
    </row>
    <row r="27" spans="1:32" ht="17.100000000000001" customHeight="1">
      <c r="A27" s="31"/>
      <c r="B27" s="37"/>
      <c r="C27" s="300">
        <f>IFERROR(VLOOKUP(H14,RESUMEN!$A$11:$AL$602,13,FALSE),0)</f>
        <v>0</v>
      </c>
      <c r="D27" s="301"/>
      <c r="E27" s="302"/>
      <c r="F27" s="300">
        <v>0</v>
      </c>
      <c r="G27" s="301"/>
      <c r="H27" s="302"/>
      <c r="I27" s="332" t="s">
        <v>636</v>
      </c>
      <c r="J27" s="333"/>
      <c r="K27" s="333"/>
      <c r="L27" s="334"/>
      <c r="M27" s="329" t="s">
        <v>643</v>
      </c>
      <c r="N27" s="330"/>
      <c r="O27" s="330"/>
      <c r="P27" s="330"/>
      <c r="Q27" s="330"/>
      <c r="R27" s="330"/>
      <c r="S27" s="330"/>
      <c r="T27" s="330"/>
      <c r="U27" s="330"/>
      <c r="V27" s="330"/>
      <c r="W27" s="330"/>
      <c r="X27" s="330"/>
      <c r="Y27" s="331"/>
      <c r="Z27" s="326" t="s">
        <v>19</v>
      </c>
      <c r="AA27" s="327"/>
      <c r="AB27" s="327"/>
      <c r="AC27" s="327"/>
      <c r="AD27" s="328"/>
      <c r="AE27" s="37"/>
      <c r="AF27" s="31"/>
    </row>
    <row r="28" spans="1:32" ht="17.100000000000001" customHeight="1">
      <c r="A28" s="31"/>
      <c r="B28" s="37"/>
      <c r="C28" s="300">
        <f>IFERROR(VLOOKUP(H14,RESUMEN!$A$11:$AL$602,14,FALSE),0)</f>
        <v>0</v>
      </c>
      <c r="D28" s="301"/>
      <c r="E28" s="302"/>
      <c r="F28" s="300">
        <f>IFERROR(VLOOKUP(H14,RESUMEN!A11:AD602,30,FALSE),0)</f>
        <v>0</v>
      </c>
      <c r="G28" s="301"/>
      <c r="H28" s="302"/>
      <c r="I28" s="332" t="s">
        <v>17</v>
      </c>
      <c r="J28" s="333"/>
      <c r="K28" s="333"/>
      <c r="L28" s="334"/>
      <c r="M28" s="329" t="s">
        <v>18</v>
      </c>
      <c r="N28" s="330"/>
      <c r="O28" s="330"/>
      <c r="P28" s="330"/>
      <c r="Q28" s="330"/>
      <c r="R28" s="330"/>
      <c r="S28" s="330"/>
      <c r="T28" s="330"/>
      <c r="U28" s="330"/>
      <c r="V28" s="330"/>
      <c r="W28" s="330"/>
      <c r="X28" s="330"/>
      <c r="Y28" s="331"/>
      <c r="Z28" s="326" t="s">
        <v>19</v>
      </c>
      <c r="AA28" s="327"/>
      <c r="AB28" s="327"/>
      <c r="AC28" s="327"/>
      <c r="AD28" s="328"/>
      <c r="AE28" s="37"/>
      <c r="AF28" s="31"/>
    </row>
    <row r="29" spans="1:32" ht="17.100000000000001" customHeight="1">
      <c r="A29" s="31"/>
      <c r="B29" s="37"/>
      <c r="C29" s="300">
        <f>IFERROR(VLOOKUP(H14,RESUMEN!$A$11:$AL$602,15,FALSE),0)</f>
        <v>0</v>
      </c>
      <c r="D29" s="301"/>
      <c r="E29" s="302"/>
      <c r="F29" s="300">
        <f>IFERROR(VLOOKUP(H14,RESUMEN!A11:AE602,31,FALSE),0)</f>
        <v>0</v>
      </c>
      <c r="G29" s="301"/>
      <c r="H29" s="302"/>
      <c r="I29" s="332" t="s">
        <v>13</v>
      </c>
      <c r="J29" s="333"/>
      <c r="K29" s="333"/>
      <c r="L29" s="334"/>
      <c r="M29" s="329" t="s">
        <v>14</v>
      </c>
      <c r="N29" s="330"/>
      <c r="O29" s="330"/>
      <c r="P29" s="330"/>
      <c r="Q29" s="330"/>
      <c r="R29" s="330"/>
      <c r="S29" s="330"/>
      <c r="T29" s="330"/>
      <c r="U29" s="330"/>
      <c r="V29" s="330"/>
      <c r="W29" s="330"/>
      <c r="X29" s="330"/>
      <c r="Y29" s="331"/>
      <c r="Z29" s="326" t="s">
        <v>12</v>
      </c>
      <c r="AA29" s="327"/>
      <c r="AB29" s="327"/>
      <c r="AC29" s="327"/>
      <c r="AD29" s="328"/>
      <c r="AE29" s="37"/>
      <c r="AF29" s="31"/>
    </row>
    <row r="30" spans="1:32" ht="17.100000000000001" customHeight="1">
      <c r="A30" s="31"/>
      <c r="B30" s="37"/>
      <c r="C30" s="300">
        <f>IFERROR(VLOOKUP(H14,RESUMEN!$A$11:$AL$602,16,FALSE),0)</f>
        <v>0</v>
      </c>
      <c r="D30" s="301"/>
      <c r="E30" s="302"/>
      <c r="F30" s="300">
        <f>IFERROR(VLOOKUP(H14,RESUMEN!A11:AG602,32,FALSE),0)</f>
        <v>0</v>
      </c>
      <c r="G30" s="301"/>
      <c r="H30" s="302"/>
      <c r="I30" s="332" t="s">
        <v>637</v>
      </c>
      <c r="J30" s="333"/>
      <c r="K30" s="333"/>
      <c r="L30" s="334"/>
      <c r="M30" s="329" t="s">
        <v>639</v>
      </c>
      <c r="N30" s="330"/>
      <c r="O30" s="330"/>
      <c r="P30" s="330"/>
      <c r="Q30" s="330"/>
      <c r="R30" s="330"/>
      <c r="S30" s="330"/>
      <c r="T30" s="330"/>
      <c r="U30" s="330"/>
      <c r="V30" s="330"/>
      <c r="W30" s="330"/>
      <c r="X30" s="330"/>
      <c r="Y30" s="331"/>
      <c r="Z30" s="326" t="s">
        <v>19</v>
      </c>
      <c r="AA30" s="327"/>
      <c r="AB30" s="327"/>
      <c r="AC30" s="327"/>
      <c r="AD30" s="328"/>
      <c r="AE30" s="37"/>
      <c r="AF30" s="31"/>
    </row>
    <row r="31" spans="1:32" ht="17.100000000000001" customHeight="1">
      <c r="A31" s="31"/>
      <c r="B31" s="37"/>
      <c r="C31" s="300">
        <f>IFERROR(VLOOKUP(H14,RESUMEN!$A$11:$AL$602,17,FALSE),0)</f>
        <v>0</v>
      </c>
      <c r="D31" s="301"/>
      <c r="E31" s="302"/>
      <c r="F31" s="300">
        <f>IFERROR(VLOOKUP(H14,RESUMEN!A11:AG602,33,FALSE),0)</f>
        <v>0</v>
      </c>
      <c r="G31" s="301"/>
      <c r="H31" s="302"/>
      <c r="I31" s="332" t="s">
        <v>680</v>
      </c>
      <c r="J31" s="333"/>
      <c r="K31" s="333"/>
      <c r="L31" s="334"/>
      <c r="M31" s="329" t="s">
        <v>682</v>
      </c>
      <c r="N31" s="330"/>
      <c r="O31" s="330"/>
      <c r="P31" s="330"/>
      <c r="Q31" s="330"/>
      <c r="R31" s="330"/>
      <c r="S31" s="330"/>
      <c r="T31" s="330"/>
      <c r="U31" s="330"/>
      <c r="V31" s="330"/>
      <c r="W31" s="330"/>
      <c r="X31" s="330"/>
      <c r="Y31" s="331"/>
      <c r="Z31" s="326" t="s">
        <v>19</v>
      </c>
      <c r="AA31" s="327"/>
      <c r="AB31" s="327"/>
      <c r="AC31" s="327"/>
      <c r="AD31" s="328"/>
      <c r="AE31" s="37"/>
      <c r="AF31" s="31"/>
    </row>
    <row r="32" spans="1:32" ht="17.100000000000001" customHeight="1">
      <c r="A32" s="31"/>
      <c r="B32" s="37"/>
      <c r="C32" s="300">
        <f>IFERROR(VLOOKUP(H14,RESUMEN!$A$11:$AL$602,18,FALSE),0)</f>
        <v>0</v>
      </c>
      <c r="D32" s="301"/>
      <c r="E32" s="302"/>
      <c r="F32" s="300">
        <f>IFERROR(VLOOKUP(H14,RESUMEN!A11:AH602,34,FALSE),0)</f>
        <v>0</v>
      </c>
      <c r="G32" s="301"/>
      <c r="H32" s="302"/>
      <c r="I32" s="332" t="s">
        <v>20</v>
      </c>
      <c r="J32" s="333"/>
      <c r="K32" s="333"/>
      <c r="L32" s="334"/>
      <c r="M32" s="329" t="s">
        <v>641</v>
      </c>
      <c r="N32" s="330"/>
      <c r="O32" s="330"/>
      <c r="P32" s="330"/>
      <c r="Q32" s="330"/>
      <c r="R32" s="330"/>
      <c r="S32" s="330"/>
      <c r="T32" s="330"/>
      <c r="U32" s="330"/>
      <c r="V32" s="330"/>
      <c r="W32" s="330"/>
      <c r="X32" s="330"/>
      <c r="Y32" s="331"/>
      <c r="Z32" s="326" t="s">
        <v>12</v>
      </c>
      <c r="AA32" s="327"/>
      <c r="AB32" s="327"/>
      <c r="AC32" s="327"/>
      <c r="AD32" s="328"/>
      <c r="AE32" s="37"/>
      <c r="AF32" s="31"/>
    </row>
    <row r="33" spans="1:32" ht="17.100000000000001" customHeight="1">
      <c r="A33" s="31"/>
      <c r="B33" s="37"/>
      <c r="C33" s="300">
        <f>IFERROR(VLOOKUP(H14,RESUMEN!$A$11:$AL$602,19,FALSE),0)</f>
        <v>0</v>
      </c>
      <c r="D33" s="301"/>
      <c r="E33" s="302"/>
      <c r="F33" s="300">
        <f>IFERROR(VLOOKUP(H14,RESUMEN!A11:AI602,35,FALSE),0)</f>
        <v>0</v>
      </c>
      <c r="G33" s="301"/>
      <c r="H33" s="302"/>
      <c r="I33" s="332" t="s">
        <v>21</v>
      </c>
      <c r="J33" s="333"/>
      <c r="K33" s="333"/>
      <c r="L33" s="334"/>
      <c r="M33" s="329" t="s">
        <v>22</v>
      </c>
      <c r="N33" s="330"/>
      <c r="O33" s="330"/>
      <c r="P33" s="330"/>
      <c r="Q33" s="330"/>
      <c r="R33" s="330"/>
      <c r="S33" s="330"/>
      <c r="T33" s="330"/>
      <c r="U33" s="330"/>
      <c r="V33" s="330"/>
      <c r="W33" s="330"/>
      <c r="X33" s="330"/>
      <c r="Y33" s="331"/>
      <c r="Z33" s="326" t="s">
        <v>12</v>
      </c>
      <c r="AA33" s="327"/>
      <c r="AB33" s="327"/>
      <c r="AC33" s="327"/>
      <c r="AD33" s="328"/>
      <c r="AE33" s="37"/>
      <c r="AF33" s="31"/>
    </row>
    <row r="34" spans="1:32" ht="17.100000000000001" customHeight="1">
      <c r="A34" s="31"/>
      <c r="B34" s="37"/>
      <c r="C34" s="300">
        <v>0</v>
      </c>
      <c r="D34" s="301"/>
      <c r="E34" s="302"/>
      <c r="F34" s="300">
        <f>IFERROR(VLOOKUP(H14,RESUMEN!A11:AJ602,36,FALSE),0)</f>
        <v>0</v>
      </c>
      <c r="G34" s="301"/>
      <c r="H34" s="302"/>
      <c r="I34" s="332" t="s">
        <v>23</v>
      </c>
      <c r="J34" s="333"/>
      <c r="K34" s="333"/>
      <c r="L34" s="334"/>
      <c r="M34" s="329" t="s">
        <v>24</v>
      </c>
      <c r="N34" s="330"/>
      <c r="O34" s="330"/>
      <c r="P34" s="330"/>
      <c r="Q34" s="330"/>
      <c r="R34" s="330"/>
      <c r="S34" s="330"/>
      <c r="T34" s="330"/>
      <c r="U34" s="330"/>
      <c r="V34" s="330"/>
      <c r="W34" s="330"/>
      <c r="X34" s="330"/>
      <c r="Y34" s="331"/>
      <c r="Z34" s="326" t="s">
        <v>19</v>
      </c>
      <c r="AA34" s="327"/>
      <c r="AB34" s="327"/>
      <c r="AC34" s="327"/>
      <c r="AD34" s="328"/>
      <c r="AE34" s="37"/>
      <c r="AF34" s="31"/>
    </row>
    <row r="35" spans="1:32" ht="17.100000000000001" customHeight="1">
      <c r="A35" s="31"/>
      <c r="B35" s="37"/>
      <c r="C35" s="300">
        <f>IFERROR(VLOOKUP(H14,RESUMEN!$A$11:$AL$602,20,FALSE),0)</f>
        <v>0</v>
      </c>
      <c r="D35" s="301"/>
      <c r="E35" s="302"/>
      <c r="F35" s="300">
        <v>0</v>
      </c>
      <c r="G35" s="301"/>
      <c r="H35" s="302"/>
      <c r="I35" s="332" t="s">
        <v>8</v>
      </c>
      <c r="J35" s="333"/>
      <c r="K35" s="333"/>
      <c r="L35" s="334"/>
      <c r="M35" s="329" t="s">
        <v>9</v>
      </c>
      <c r="N35" s="330"/>
      <c r="O35" s="330"/>
      <c r="P35" s="330"/>
      <c r="Q35" s="330"/>
      <c r="R35" s="330"/>
      <c r="S35" s="330"/>
      <c r="T35" s="330"/>
      <c r="U35" s="330"/>
      <c r="V35" s="330"/>
      <c r="W35" s="330"/>
      <c r="X35" s="330"/>
      <c r="Y35" s="331"/>
      <c r="Z35" s="326" t="s">
        <v>10</v>
      </c>
      <c r="AA35" s="327"/>
      <c r="AB35" s="327"/>
      <c r="AC35" s="327"/>
      <c r="AD35" s="328"/>
      <c r="AE35" s="37"/>
      <c r="AF35" s="31"/>
    </row>
    <row r="36" spans="1:32" ht="17.100000000000001" customHeight="1">
      <c r="A36" s="31"/>
      <c r="B36" s="37"/>
      <c r="C36" s="300">
        <f>IFERROR(VLOOKUP(H14,RESUMEN!$A$11:$AL$602,21,FALSE),0)</f>
        <v>0</v>
      </c>
      <c r="D36" s="301"/>
      <c r="E36" s="302"/>
      <c r="F36" s="300">
        <v>0</v>
      </c>
      <c r="G36" s="301"/>
      <c r="H36" s="302"/>
      <c r="I36" s="332" t="s">
        <v>627</v>
      </c>
      <c r="J36" s="333"/>
      <c r="K36" s="333"/>
      <c r="L36" s="334"/>
      <c r="M36" s="329" t="s">
        <v>638</v>
      </c>
      <c r="N36" s="330"/>
      <c r="O36" s="330"/>
      <c r="P36" s="330"/>
      <c r="Q36" s="330"/>
      <c r="R36" s="330"/>
      <c r="S36" s="330"/>
      <c r="T36" s="330"/>
      <c r="U36" s="330"/>
      <c r="V36" s="330"/>
      <c r="W36" s="330"/>
      <c r="X36" s="330"/>
      <c r="Y36" s="331"/>
      <c r="Z36" s="326" t="s">
        <v>627</v>
      </c>
      <c r="AA36" s="327"/>
      <c r="AB36" s="327"/>
      <c r="AC36" s="327"/>
      <c r="AD36" s="328"/>
      <c r="AE36" s="37"/>
      <c r="AF36" s="31"/>
    </row>
    <row r="37" spans="1:32" ht="25.5" customHeight="1">
      <c r="A37" s="31"/>
      <c r="B37" s="37"/>
      <c r="C37" s="300">
        <f>IFERROR(VLOOKUP(H14,RESUMEN!$A$11:$AL$602,22,FALSE),0)</f>
        <v>0</v>
      </c>
      <c r="D37" s="301"/>
      <c r="E37" s="302"/>
      <c r="F37" s="300">
        <f>IFERROR(VLOOKUP($H$14,RESUMEN!$A$11:$AL$602,38,FALSE),0)</f>
        <v>0</v>
      </c>
      <c r="G37" s="301"/>
      <c r="H37" s="302"/>
      <c r="I37" s="332" t="s">
        <v>7784</v>
      </c>
      <c r="J37" s="333"/>
      <c r="K37" s="333"/>
      <c r="L37" s="334"/>
      <c r="M37" s="329" t="s">
        <v>7785</v>
      </c>
      <c r="N37" s="330"/>
      <c r="O37" s="330"/>
      <c r="P37" s="330"/>
      <c r="Q37" s="330"/>
      <c r="R37" s="330"/>
      <c r="S37" s="330"/>
      <c r="T37" s="330"/>
      <c r="U37" s="330"/>
      <c r="V37" s="330"/>
      <c r="W37" s="330"/>
      <c r="X37" s="330"/>
      <c r="Y37" s="331"/>
      <c r="Z37" s="348" t="s">
        <v>9091</v>
      </c>
      <c r="AA37" s="349"/>
      <c r="AB37" s="349"/>
      <c r="AC37" s="349"/>
      <c r="AD37" s="350"/>
      <c r="AE37" s="37"/>
      <c r="AF37" s="31"/>
    </row>
    <row r="38" spans="1:32" ht="17.100000000000001" customHeight="1">
      <c r="A38" s="31"/>
      <c r="B38" s="37"/>
      <c r="C38" s="300">
        <f>IFERROR(VLOOKUP(H14,RESUMEN!$A$11:$AL$602,6,FALSE),0)</f>
        <v>0</v>
      </c>
      <c r="D38" s="301"/>
      <c r="E38" s="302"/>
      <c r="F38" s="300">
        <v>0</v>
      </c>
      <c r="G38" s="301"/>
      <c r="H38" s="302"/>
      <c r="I38" s="332" t="s">
        <v>27</v>
      </c>
      <c r="J38" s="333"/>
      <c r="K38" s="333"/>
      <c r="L38" s="334"/>
      <c r="M38" s="329" t="s">
        <v>29</v>
      </c>
      <c r="N38" s="330"/>
      <c r="O38" s="330"/>
      <c r="P38" s="330"/>
      <c r="Q38" s="330"/>
      <c r="R38" s="330"/>
      <c r="S38" s="330"/>
      <c r="T38" s="330"/>
      <c r="U38" s="330"/>
      <c r="V38" s="330"/>
      <c r="W38" s="330"/>
      <c r="X38" s="330"/>
      <c r="Y38" s="331"/>
      <c r="Z38" s="326" t="s">
        <v>19</v>
      </c>
      <c r="AA38" s="327"/>
      <c r="AB38" s="327"/>
      <c r="AC38" s="327"/>
      <c r="AD38" s="328"/>
      <c r="AE38" s="37"/>
      <c r="AF38" s="31"/>
    </row>
    <row r="39" spans="1:32" ht="17.100000000000001" customHeight="1">
      <c r="A39" s="31"/>
      <c r="B39" s="37"/>
      <c r="C39" s="300">
        <f>IFERROR(VLOOKUP(H14,RESUMEN!$A$11:$AL$602,4,FALSE),0)+IFERROR(VLOOKUP(H14,RESUMEN!$A$11:$AL$602,5,FALSE),0)</f>
        <v>0</v>
      </c>
      <c r="D39" s="301"/>
      <c r="E39" s="302"/>
      <c r="F39" s="300">
        <f>IFERROR(VLOOKUP(H14,RESUMEN!A11:W602,23,FALSE),0)+IFERROR(VLOOKUP(H14,RESUMEN!A11:X602,24,FALSE),0)</f>
        <v>0</v>
      </c>
      <c r="G39" s="301"/>
      <c r="H39" s="302"/>
      <c r="I39" s="332" t="s">
        <v>28</v>
      </c>
      <c r="J39" s="333"/>
      <c r="K39" s="333"/>
      <c r="L39" s="334"/>
      <c r="M39" s="329" t="s">
        <v>30</v>
      </c>
      <c r="N39" s="330"/>
      <c r="O39" s="330"/>
      <c r="P39" s="330"/>
      <c r="Q39" s="330"/>
      <c r="R39" s="330"/>
      <c r="S39" s="330"/>
      <c r="T39" s="330"/>
      <c r="U39" s="330"/>
      <c r="V39" s="330"/>
      <c r="W39" s="330"/>
      <c r="X39" s="330"/>
      <c r="Y39" s="331"/>
      <c r="Z39" s="326" t="s">
        <v>19</v>
      </c>
      <c r="AA39" s="327"/>
      <c r="AB39" s="327"/>
      <c r="AC39" s="327"/>
      <c r="AD39" s="328"/>
      <c r="AE39" s="37"/>
      <c r="AF39" s="31"/>
    </row>
    <row r="40" spans="1:32" ht="10.5" customHeight="1">
      <c r="A40" s="31"/>
      <c r="B40" s="31"/>
      <c r="C40" s="275"/>
      <c r="D40" s="275"/>
      <c r="E40" s="275"/>
      <c r="F40" s="275"/>
      <c r="G40" s="275"/>
      <c r="H40" s="275"/>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ht="15.75">
      <c r="A41" s="46"/>
      <c r="B41" s="351" t="s">
        <v>13819</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46"/>
    </row>
    <row r="42" spans="1:32" ht="15.75">
      <c r="A42" s="46"/>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46"/>
    </row>
    <row r="43" spans="1:32" ht="15.75">
      <c r="A43" s="46"/>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46"/>
    </row>
    <row r="44" spans="1:32" ht="6.75" customHeight="1" thickBot="1">
      <c r="A44" s="46"/>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46"/>
    </row>
    <row r="45" spans="1:32" ht="15.75">
      <c r="A45" s="46"/>
      <c r="B45" s="337" t="s">
        <v>13818</v>
      </c>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9"/>
      <c r="AF45" s="46"/>
    </row>
    <row r="46" spans="1:32" ht="15.75" customHeight="1">
      <c r="A46" s="46"/>
      <c r="B46" s="340"/>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2"/>
      <c r="AF46" s="46"/>
    </row>
    <row r="47" spans="1:32" ht="34.5" customHeight="1" thickBot="1">
      <c r="A47" s="46"/>
      <c r="B47" s="343"/>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5"/>
      <c r="AF47" s="46"/>
    </row>
    <row r="48" spans="1:32" ht="12"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row>
    <row r="49" spans="1:32" ht="12.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row>
    <row r="50" spans="1:32" ht="15.7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row>
    <row r="51" spans="1:32" ht="21"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row>
    <row r="52" spans="1:32" ht="6.75" customHeight="1">
      <c r="A52" s="31"/>
      <c r="B52" s="346" t="s">
        <v>25</v>
      </c>
      <c r="C52" s="346"/>
      <c r="D52" s="346"/>
      <c r="E52" s="346"/>
      <c r="F52" s="346"/>
      <c r="G52" s="346"/>
      <c r="H52" s="346"/>
      <c r="I52" s="346"/>
      <c r="J52" s="346"/>
      <c r="K52" s="346"/>
      <c r="L52" s="346" t="s">
        <v>25</v>
      </c>
      <c r="M52" s="346"/>
      <c r="N52" s="346"/>
      <c r="O52" s="346"/>
      <c r="P52" s="346"/>
      <c r="Q52" s="346"/>
      <c r="R52" s="346"/>
      <c r="S52" s="346"/>
      <c r="T52" s="346"/>
      <c r="U52" s="346"/>
      <c r="V52" s="346" t="s">
        <v>25</v>
      </c>
      <c r="W52" s="346"/>
      <c r="X52" s="346"/>
      <c r="Y52" s="346"/>
      <c r="Z52" s="346"/>
      <c r="AA52" s="346"/>
      <c r="AB52" s="346"/>
      <c r="AC52" s="346"/>
      <c r="AD52" s="346"/>
      <c r="AE52" s="346"/>
      <c r="AF52" s="31"/>
    </row>
    <row r="53" spans="1:32" ht="16.5">
      <c r="A53" s="31"/>
      <c r="B53" s="347" t="s">
        <v>10500</v>
      </c>
      <c r="C53" s="347"/>
      <c r="D53" s="347"/>
      <c r="E53" s="347"/>
      <c r="F53" s="347"/>
      <c r="G53" s="347"/>
      <c r="H53" s="347"/>
      <c r="I53" s="347"/>
      <c r="J53" s="347"/>
      <c r="K53" s="347"/>
      <c r="L53" s="347" t="s">
        <v>18171</v>
      </c>
      <c r="M53" s="347"/>
      <c r="N53" s="347"/>
      <c r="O53" s="347"/>
      <c r="P53" s="347"/>
      <c r="Q53" s="347"/>
      <c r="R53" s="347"/>
      <c r="S53" s="347"/>
      <c r="T53" s="347"/>
      <c r="U53" s="347"/>
      <c r="V53" s="347" t="s">
        <v>633</v>
      </c>
      <c r="W53" s="347"/>
      <c r="X53" s="347"/>
      <c r="Y53" s="347"/>
      <c r="Z53" s="347"/>
      <c r="AA53" s="347"/>
      <c r="AB53" s="347"/>
      <c r="AC53" s="347"/>
      <c r="AD53" s="347"/>
      <c r="AE53" s="347"/>
      <c r="AF53" s="31"/>
    </row>
    <row r="54" spans="1:32" ht="15.75" customHeight="1">
      <c r="A54" s="31"/>
      <c r="B54" s="336" t="s">
        <v>18173</v>
      </c>
      <c r="C54" s="336"/>
      <c r="D54" s="336"/>
      <c r="E54" s="336"/>
      <c r="F54" s="336"/>
      <c r="G54" s="336"/>
      <c r="H54" s="336"/>
      <c r="I54" s="336"/>
      <c r="J54" s="336"/>
      <c r="K54" s="336"/>
      <c r="L54" s="336" t="s">
        <v>18172</v>
      </c>
      <c r="M54" s="336"/>
      <c r="N54" s="336"/>
      <c r="O54" s="336"/>
      <c r="P54" s="336"/>
      <c r="Q54" s="336"/>
      <c r="R54" s="336"/>
      <c r="S54" s="336"/>
      <c r="T54" s="336"/>
      <c r="U54" s="336"/>
      <c r="V54" s="336" t="s">
        <v>634</v>
      </c>
      <c r="W54" s="336"/>
      <c r="X54" s="336"/>
      <c r="Y54" s="336"/>
      <c r="Z54" s="336"/>
      <c r="AA54" s="336"/>
      <c r="AB54" s="336"/>
      <c r="AC54" s="336"/>
      <c r="AD54" s="336"/>
      <c r="AE54" s="336"/>
      <c r="AF54" s="31"/>
    </row>
    <row r="55" spans="1:32" ht="26.25" customHeight="1">
      <c r="A55" s="31"/>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1"/>
    </row>
    <row r="56" spans="1:32" ht="26.25" customHeight="1">
      <c r="A56" s="31"/>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31"/>
    </row>
    <row r="57" spans="1:32" ht="16.5" customHeight="1">
      <c r="A57" s="31"/>
      <c r="B57" s="38" t="s">
        <v>13821</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31"/>
    </row>
    <row r="58" spans="1:32" ht="14.25" customHeight="1">
      <c r="A58" s="31"/>
      <c r="B58" s="38" t="s">
        <v>13822</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31"/>
    </row>
    <row r="59" spans="1:32" ht="14.25" customHeight="1">
      <c r="A59" s="46"/>
      <c r="B59" s="48"/>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6"/>
    </row>
    <row r="60" spans="1:32" ht="14.25" customHeight="1">
      <c r="A60" s="46"/>
      <c r="B60" s="48"/>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6"/>
    </row>
    <row r="61" spans="1:32" ht="4.5" customHeight="1">
      <c r="A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6"/>
    </row>
    <row r="62" spans="1:32" ht="10.5" customHeight="1">
      <c r="A62" s="46"/>
      <c r="B62" s="49"/>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1:32" ht="10.5" customHeight="1">
      <c r="A63" s="46"/>
      <c r="B63" s="49"/>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1:32" ht="10.5" customHeight="1">
      <c r="A64" s="46"/>
      <c r="B64" s="49"/>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protectedRanges>
    <protectedRange algorithmName="SHA-512" hashValue="H8XH2ef3wjafZWNVgUhr4Th7ybZdSzKj4HVSL0U8OqvJbYaB8oE6WxoGEwtRcECQAl8BFJst+At5/plK8Sotyg==" saltValue="CjRcFSK3QWUOQ5pxPQsq5g==" spinCount="100000" sqref="G1:AG11 F1:F10 AI1:XFD11 AH2:AH11 A1:E11" name="Rango1"/>
  </protectedRanges>
  <mergeCells count="123">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 ref="Z36:AD36"/>
    <mergeCell ref="M38:Y38"/>
    <mergeCell ref="Z38:AD38"/>
    <mergeCell ref="C36:E36"/>
    <mergeCell ref="F36:H36"/>
    <mergeCell ref="I36:L36"/>
    <mergeCell ref="M36:Y36"/>
    <mergeCell ref="C35:E35"/>
    <mergeCell ref="F35:H35"/>
    <mergeCell ref="Z35:AD35"/>
    <mergeCell ref="C29:E29"/>
    <mergeCell ref="F32:H32"/>
    <mergeCell ref="C33:E33"/>
    <mergeCell ref="F29:H29"/>
    <mergeCell ref="I32:L32"/>
    <mergeCell ref="I33:L33"/>
    <mergeCell ref="C32:E32"/>
    <mergeCell ref="C31:E31"/>
    <mergeCell ref="F31:H31"/>
    <mergeCell ref="I31:L31"/>
    <mergeCell ref="C30:E30"/>
    <mergeCell ref="I30:L30"/>
    <mergeCell ref="M30:Y30"/>
    <mergeCell ref="F33:H33"/>
    <mergeCell ref="I34:L34"/>
    <mergeCell ref="M31:Y31"/>
    <mergeCell ref="I27:L27"/>
    <mergeCell ref="F30:H30"/>
    <mergeCell ref="M34:Y34"/>
    <mergeCell ref="F23:H23"/>
    <mergeCell ref="Z22:AD22"/>
    <mergeCell ref="M27:Y27"/>
    <mergeCell ref="M25:Y25"/>
    <mergeCell ref="Z32:AD32"/>
    <mergeCell ref="Z33:AD33"/>
    <mergeCell ref="Z34:AD34"/>
    <mergeCell ref="M28:Y28"/>
    <mergeCell ref="Z27:AD27"/>
    <mergeCell ref="Z30:AD30"/>
    <mergeCell ref="M29:Y29"/>
    <mergeCell ref="Z29:AD29"/>
    <mergeCell ref="C24:E24"/>
    <mergeCell ref="F24:H24"/>
    <mergeCell ref="I23:L23"/>
    <mergeCell ref="C23:E23"/>
    <mergeCell ref="Z24:AD24"/>
    <mergeCell ref="Z26:AD26"/>
    <mergeCell ref="C22:E22"/>
    <mergeCell ref="F22:H22"/>
    <mergeCell ref="I22:L22"/>
    <mergeCell ref="F25:H25"/>
    <mergeCell ref="F26:H26"/>
    <mergeCell ref="M22:Y22"/>
    <mergeCell ref="M23:Y23"/>
    <mergeCell ref="Z23:AD23"/>
    <mergeCell ref="M26:Y26"/>
    <mergeCell ref="M24:Y24"/>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Z31:AD31"/>
    <mergeCell ref="I25:L25"/>
    <mergeCell ref="C26:E26"/>
    <mergeCell ref="Z25:AD25"/>
    <mergeCell ref="C25:E25"/>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Z21:AD21"/>
    <mergeCell ref="F21:H21"/>
    <mergeCell ref="M21:Y21"/>
    <mergeCell ref="I21:L21"/>
    <mergeCell ref="F12:AD13"/>
  </mergeCells>
  <hyperlinks>
    <hyperlink ref="C38:E38" location="CDI!A1" display="CDI!A1"/>
    <hyperlink ref="C39:E39" location="'TRL MN'!A1" display="'TRL MN'!A1"/>
    <hyperlink ref="C21:E21" location="'CUT MN'!A1" display="'CUT MN'!A1"/>
    <hyperlink ref="F39:H39" location="'TRL ME'!A1" display="'TRL ME'!A1"/>
    <hyperlink ref="F21:H21" location="'CUT USD'!A1" display="'CUT USD'!A1"/>
    <hyperlink ref="C24:E24" location="'CUT MN'!A1" display="'CUT MN'!A1"/>
    <hyperlink ref="C25:E25" location="'CUT MN'!A1" display="'CUT MN'!A1"/>
    <hyperlink ref="C22:E22" location="'CUT MN'!A1" display="'CUT MN'!A1"/>
    <hyperlink ref="C26:E26" location="'CUT MN'!A1" display="'CUT MN'!A1"/>
    <hyperlink ref="C27:E27" location="'CUT MN'!A1" display="'CUT MN'!A1"/>
    <hyperlink ref="C28:E28" location="'CUT MN'!A1" display="'CUT MN'!A1"/>
    <hyperlink ref="C29:E29" location="'CUT MN'!A1" display="'CUT MN'!A1"/>
    <hyperlink ref="C30:E30" location="'CUT MN'!A1" display="'CUT MN'!A1"/>
    <hyperlink ref="C31:E37" location="'CUT MN'!A1" display="'CUT MN'!A1"/>
    <hyperlink ref="C37:E37" location="TCR!A1" display="TCR!A1"/>
    <hyperlink ref="F21:H36" location="'CUT ME'!A1" display="'CUT ME'!A1"/>
    <hyperlink ref="F38:H38" location="'CUT BS'!A1" display="'CUT BS'!A1"/>
  </hyperlinks>
  <pageMargins left="0.44" right="0.3" top="0.3" bottom="0.17" header="0.3" footer="0.19"/>
  <pageSetup scale="79"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595"/>
  <sheetViews>
    <sheetView topLeftCell="A566" zoomScale="175" zoomScaleNormal="175" workbookViewId="0">
      <selection activeCell="D564" sqref="D564"/>
    </sheetView>
  </sheetViews>
  <sheetFormatPr baseColWidth="10" defaultRowHeight="15"/>
  <cols>
    <col min="1" max="1" width="11.42578125" style="39"/>
    <col min="2" max="2" width="76.7109375" style="39" bestFit="1" customWidth="1"/>
    <col min="3" max="3" width="73" style="39" bestFit="1" customWidth="1"/>
    <col min="4" max="4" width="11.85546875" style="39" bestFit="1" customWidth="1"/>
    <col min="5" max="16384" width="11.42578125" style="39"/>
  </cols>
  <sheetData>
    <row r="1" spans="1:4" ht="15" customHeight="1"/>
    <row r="2" spans="1:4" ht="21">
      <c r="A2" s="8" t="s">
        <v>40</v>
      </c>
      <c r="B2" s="9" t="str">
        <f>UPPER(C2)</f>
        <v>DESCRIPCIÓN</v>
      </c>
      <c r="C2" s="9" t="s">
        <v>2</v>
      </c>
    </row>
    <row r="3" spans="1:4">
      <c r="A3" s="1">
        <v>0</v>
      </c>
      <c r="B3" s="2" t="str">
        <f>UPPER(C3)</f>
        <v>SIN  NOMBRE</v>
      </c>
      <c r="C3" s="2" t="s">
        <v>573</v>
      </c>
      <c r="D3" s="39" t="b">
        <f>+A3='[2]PT CUT Bs'!$C10</f>
        <v>1</v>
      </c>
    </row>
    <row r="4" spans="1:4">
      <c r="A4" s="3">
        <v>6</v>
      </c>
      <c r="B4" s="4" t="s">
        <v>10501</v>
      </c>
      <c r="C4" s="4" t="s">
        <v>43</v>
      </c>
      <c r="D4" s="39" t="b">
        <f>+A4='[2]PT CUT Bs'!$C11</f>
        <v>1</v>
      </c>
    </row>
    <row r="5" spans="1:4">
      <c r="A5" s="3">
        <v>10</v>
      </c>
      <c r="B5" s="4" t="s">
        <v>10502</v>
      </c>
      <c r="C5" s="4" t="s">
        <v>44</v>
      </c>
      <c r="D5" s="39" t="b">
        <f>+A5='[2]PT CUT Bs'!$C12</f>
        <v>1</v>
      </c>
    </row>
    <row r="6" spans="1:4">
      <c r="A6" s="3">
        <v>15</v>
      </c>
      <c r="B6" s="4" t="s">
        <v>10503</v>
      </c>
      <c r="C6" s="4" t="s">
        <v>45</v>
      </c>
      <c r="D6" s="39" t="b">
        <f>+A6='[2]PT CUT Bs'!$C13</f>
        <v>1</v>
      </c>
    </row>
    <row r="7" spans="1:4">
      <c r="A7" s="3">
        <v>16</v>
      </c>
      <c r="B7" s="4" t="s">
        <v>10504</v>
      </c>
      <c r="C7" s="4" t="s">
        <v>46</v>
      </c>
      <c r="D7" s="39" t="b">
        <f>+A7='[2]PT CUT Bs'!$C14</f>
        <v>1</v>
      </c>
    </row>
    <row r="8" spans="1:4">
      <c r="A8" s="3">
        <v>20</v>
      </c>
      <c r="B8" s="4" t="s">
        <v>10505</v>
      </c>
      <c r="C8" s="4" t="s">
        <v>47</v>
      </c>
      <c r="D8" s="39" t="b">
        <f>+A8='[2]PT CUT Bs'!$C15</f>
        <v>1</v>
      </c>
    </row>
    <row r="9" spans="1:4">
      <c r="A9" s="3">
        <v>25</v>
      </c>
      <c r="B9" s="4" t="s">
        <v>10506</v>
      </c>
      <c r="C9" s="4" t="s">
        <v>48</v>
      </c>
      <c r="D9" s="39" t="b">
        <f>+A9='[2]PT CUT Bs'!$C16</f>
        <v>1</v>
      </c>
    </row>
    <row r="10" spans="1:4">
      <c r="A10" s="3">
        <v>30</v>
      </c>
      <c r="B10" s="4" t="s">
        <v>10507</v>
      </c>
      <c r="C10" s="4" t="s">
        <v>684</v>
      </c>
      <c r="D10" s="39" t="b">
        <f>+A10='[2]PT CUT Bs'!$C17</f>
        <v>1</v>
      </c>
    </row>
    <row r="11" spans="1:4">
      <c r="A11" s="3">
        <v>35</v>
      </c>
      <c r="B11" s="4" t="s">
        <v>10508</v>
      </c>
      <c r="C11" s="4" t="s">
        <v>49</v>
      </c>
      <c r="D11" s="39" t="b">
        <f>+A11='[2]PT CUT Bs'!$C18</f>
        <v>1</v>
      </c>
    </row>
    <row r="12" spans="1:4">
      <c r="A12" s="3">
        <v>41</v>
      </c>
      <c r="B12" s="4" t="s">
        <v>10509</v>
      </c>
      <c r="C12" s="4" t="s">
        <v>50</v>
      </c>
      <c r="D12" s="39" t="b">
        <f>+A12='[2]PT CUT Bs'!$C19</f>
        <v>1</v>
      </c>
    </row>
    <row r="13" spans="1:4">
      <c r="A13" s="3">
        <v>46</v>
      </c>
      <c r="B13" s="4" t="s">
        <v>10510</v>
      </c>
      <c r="C13" s="4" t="s">
        <v>51</v>
      </c>
      <c r="D13" s="39" t="b">
        <f>+A13='[2]PT CUT Bs'!$C20</f>
        <v>1</v>
      </c>
    </row>
    <row r="14" spans="1:4">
      <c r="A14" s="3">
        <v>47</v>
      </c>
      <c r="B14" s="4" t="s">
        <v>10511</v>
      </c>
      <c r="C14" s="4" t="s">
        <v>52</v>
      </c>
      <c r="D14" s="39" t="b">
        <f>+A14='[2]PT CUT Bs'!$C21</f>
        <v>1</v>
      </c>
    </row>
    <row r="15" spans="1:4">
      <c r="A15" s="5">
        <v>48</v>
      </c>
      <c r="B15" s="6" t="s">
        <v>10512</v>
      </c>
      <c r="C15" s="6" t="s">
        <v>53</v>
      </c>
      <c r="D15" s="39" t="b">
        <f>+A15='[2]PT CUT Bs'!$C22</f>
        <v>1</v>
      </c>
    </row>
    <row r="16" spans="1:4">
      <c r="A16" s="3">
        <v>52</v>
      </c>
      <c r="B16" s="4" t="s">
        <v>10513</v>
      </c>
      <c r="C16" s="4" t="s">
        <v>54</v>
      </c>
      <c r="D16" s="39" t="b">
        <f>+A16='[2]PT CUT Bs'!$C23</f>
        <v>1</v>
      </c>
    </row>
    <row r="17" spans="1:4">
      <c r="A17" s="3">
        <v>66</v>
      </c>
      <c r="B17" s="4" t="s">
        <v>10514</v>
      </c>
      <c r="C17" s="4" t="s">
        <v>55</v>
      </c>
      <c r="D17" s="39" t="b">
        <f>+A17='[2]PT CUT Bs'!$C24</f>
        <v>1</v>
      </c>
    </row>
    <row r="18" spans="1:4">
      <c r="A18" s="3">
        <v>70</v>
      </c>
      <c r="B18" s="4" t="s">
        <v>10515</v>
      </c>
      <c r="C18" s="4" t="s">
        <v>56</v>
      </c>
      <c r="D18" s="39" t="b">
        <f>+A18='[2]PT CUT Bs'!$C25</f>
        <v>1</v>
      </c>
    </row>
    <row r="19" spans="1:4">
      <c r="A19" s="3">
        <v>76</v>
      </c>
      <c r="B19" s="4" t="s">
        <v>10516</v>
      </c>
      <c r="C19" s="4" t="s">
        <v>57</v>
      </c>
      <c r="D19" s="39" t="b">
        <f>+A19='[2]PT CUT Bs'!$C26</f>
        <v>1</v>
      </c>
    </row>
    <row r="20" spans="1:4">
      <c r="A20" s="3">
        <v>78</v>
      </c>
      <c r="B20" s="4" t="s">
        <v>10517</v>
      </c>
      <c r="C20" s="4" t="s">
        <v>683</v>
      </c>
      <c r="D20" s="39" t="b">
        <f>+A20='[2]PT CUT Bs'!$C27</f>
        <v>1</v>
      </c>
    </row>
    <row r="21" spans="1:4">
      <c r="A21" s="3">
        <v>81</v>
      </c>
      <c r="B21" s="4" t="s">
        <v>10518</v>
      </c>
      <c r="C21" s="4" t="s">
        <v>58</v>
      </c>
      <c r="D21" s="39" t="b">
        <f>+A21='[2]PT CUT Bs'!$C28</f>
        <v>1</v>
      </c>
    </row>
    <row r="22" spans="1:4">
      <c r="A22" s="3">
        <v>85</v>
      </c>
      <c r="B22" s="4" t="s">
        <v>10519</v>
      </c>
      <c r="C22" s="4" t="s">
        <v>2578</v>
      </c>
      <c r="D22" s="39" t="b">
        <f>+A22='[2]PT CUT Bs'!$C29</f>
        <v>1</v>
      </c>
    </row>
    <row r="23" spans="1:4">
      <c r="A23" s="3">
        <v>86</v>
      </c>
      <c r="B23" s="4" t="s">
        <v>10520</v>
      </c>
      <c r="C23" s="4" t="s">
        <v>59</v>
      </c>
      <c r="D23" s="39" t="b">
        <f>+A23='[2]PT CUT Bs'!$C30</f>
        <v>1</v>
      </c>
    </row>
    <row r="24" spans="1:4">
      <c r="A24" s="3">
        <v>87</v>
      </c>
      <c r="B24" s="4" t="s">
        <v>10521</v>
      </c>
      <c r="C24" s="4" t="s">
        <v>60</v>
      </c>
      <c r="D24" s="39" t="b">
        <f>+A24='[2]PT CUT Bs'!$C31</f>
        <v>1</v>
      </c>
    </row>
    <row r="25" spans="1:4">
      <c r="A25" s="3">
        <v>95</v>
      </c>
      <c r="B25" s="4" t="s">
        <v>11119</v>
      </c>
      <c r="C25" s="4" t="s">
        <v>61</v>
      </c>
      <c r="D25" s="39" t="b">
        <f>+A25='[2]PT CUT Bs'!$C32</f>
        <v>1</v>
      </c>
    </row>
    <row r="26" spans="1:4">
      <c r="A26" s="3" t="s">
        <v>558</v>
      </c>
      <c r="B26" s="4" t="s">
        <v>559</v>
      </c>
      <c r="C26" s="4" t="s">
        <v>622</v>
      </c>
      <c r="D26" s="39" t="b">
        <f>+A26='[2]PT CUT Bs'!$C33</f>
        <v>1</v>
      </c>
    </row>
    <row r="27" spans="1:4">
      <c r="A27" s="3" t="s">
        <v>560</v>
      </c>
      <c r="B27" s="4" t="s">
        <v>559</v>
      </c>
      <c r="C27" s="4" t="s">
        <v>622</v>
      </c>
      <c r="D27" s="39" t="b">
        <f>+A27='[2]PT CUT Bs'!$C34</f>
        <v>1</v>
      </c>
    </row>
    <row r="28" spans="1:4">
      <c r="A28" s="3" t="s">
        <v>561</v>
      </c>
      <c r="B28" s="4" t="s">
        <v>562</v>
      </c>
      <c r="C28" s="4" t="s">
        <v>10493</v>
      </c>
      <c r="D28" s="39" t="b">
        <f>+A28='[2]PT CUT Bs'!$C35</f>
        <v>1</v>
      </c>
    </row>
    <row r="29" spans="1:4">
      <c r="A29" s="5" t="s">
        <v>563</v>
      </c>
      <c r="B29" s="6" t="s">
        <v>564</v>
      </c>
      <c r="C29" s="6" t="s">
        <v>9054</v>
      </c>
      <c r="D29" s="39" t="b">
        <f>+A29='[2]PT CUT Bs'!$C36</f>
        <v>1</v>
      </c>
    </row>
    <row r="30" spans="1:4">
      <c r="A30" s="3" t="s">
        <v>565</v>
      </c>
      <c r="B30" s="4" t="s">
        <v>566</v>
      </c>
      <c r="C30" s="4" t="s">
        <v>11065</v>
      </c>
      <c r="D30" s="39" t="b">
        <f>+A30='[2]PT CUT Bs'!$C37</f>
        <v>1</v>
      </c>
    </row>
    <row r="31" spans="1:4">
      <c r="A31" s="3">
        <v>108</v>
      </c>
      <c r="B31" s="6" t="s">
        <v>10522</v>
      </c>
      <c r="C31" s="6" t="s">
        <v>62</v>
      </c>
      <c r="D31" s="39" t="b">
        <f>+A31='[2]PT CUT Bs'!$C38</f>
        <v>1</v>
      </c>
    </row>
    <row r="32" spans="1:4">
      <c r="A32" s="3">
        <v>109</v>
      </c>
      <c r="B32" s="4" t="s">
        <v>10523</v>
      </c>
      <c r="C32" s="4" t="s">
        <v>651</v>
      </c>
      <c r="D32" s="39" t="b">
        <f>+A32='[2]PT CUT Bs'!$C39</f>
        <v>1</v>
      </c>
    </row>
    <row r="33" spans="1:4">
      <c r="A33" s="3">
        <v>111</v>
      </c>
      <c r="B33" s="4" t="s">
        <v>10524</v>
      </c>
      <c r="C33" s="4" t="s">
        <v>63</v>
      </c>
      <c r="D33" s="39" t="b">
        <f>+A33='[2]PT CUT Bs'!$C40</f>
        <v>1</v>
      </c>
    </row>
    <row r="34" spans="1:4">
      <c r="A34" s="3">
        <v>112</v>
      </c>
      <c r="B34" s="4" t="s">
        <v>10525</v>
      </c>
      <c r="C34" s="4" t="s">
        <v>64</v>
      </c>
      <c r="D34" s="39" t="b">
        <f>+A34='[2]PT CUT Bs'!$C41</f>
        <v>1</v>
      </c>
    </row>
    <row r="35" spans="1:4">
      <c r="A35" s="3">
        <v>117</v>
      </c>
      <c r="B35" s="4" t="s">
        <v>10526</v>
      </c>
      <c r="C35" s="4" t="s">
        <v>65</v>
      </c>
      <c r="D35" s="39" t="b">
        <f>+A35='[2]PT CUT Bs'!$C44</f>
        <v>0</v>
      </c>
    </row>
    <row r="36" spans="1:4">
      <c r="A36" s="3">
        <v>119</v>
      </c>
      <c r="B36" s="4" t="s">
        <v>10527</v>
      </c>
      <c r="C36" s="4" t="s">
        <v>66</v>
      </c>
      <c r="D36" s="39" t="b">
        <f>+A36='[2]PT CUT Bs'!$C45</f>
        <v>0</v>
      </c>
    </row>
    <row r="37" spans="1:4">
      <c r="A37" s="3">
        <v>121</v>
      </c>
      <c r="B37" s="4" t="s">
        <v>10528</v>
      </c>
      <c r="C37" s="4" t="s">
        <v>67</v>
      </c>
      <c r="D37" s="39" t="b">
        <f>+A37='[2]PT CUT Bs'!$C46</f>
        <v>0</v>
      </c>
    </row>
    <row r="38" spans="1:4">
      <c r="A38" s="3">
        <v>124</v>
      </c>
      <c r="B38" s="4" t="s">
        <v>10529</v>
      </c>
      <c r="C38" s="4" t="s">
        <v>68</v>
      </c>
      <c r="D38" s="39" t="b">
        <f>+A38='[2]PT CUT Bs'!$C47</f>
        <v>0</v>
      </c>
    </row>
    <row r="39" spans="1:4">
      <c r="A39" s="3">
        <v>129</v>
      </c>
      <c r="B39" s="4" t="s">
        <v>10530</v>
      </c>
      <c r="C39" s="4" t="s">
        <v>69</v>
      </c>
      <c r="D39" s="39" t="b">
        <f>+A39='[2]PT CUT Bs'!$C48</f>
        <v>0</v>
      </c>
    </row>
    <row r="40" spans="1:4">
      <c r="A40" s="3">
        <v>130</v>
      </c>
      <c r="B40" s="4" t="s">
        <v>10531</v>
      </c>
      <c r="C40" s="4" t="s">
        <v>70</v>
      </c>
      <c r="D40" s="39" t="b">
        <f>+A40='[2]PT CUT Bs'!$C49</f>
        <v>0</v>
      </c>
    </row>
    <row r="41" spans="1:4">
      <c r="A41" s="3">
        <v>132</v>
      </c>
      <c r="B41" s="4" t="s">
        <v>10532</v>
      </c>
      <c r="C41" s="4" t="s">
        <v>71</v>
      </c>
      <c r="D41" s="39" t="b">
        <f>+A41='[2]PT CUT Bs'!$C50</f>
        <v>0</v>
      </c>
    </row>
    <row r="42" spans="1:4">
      <c r="A42" s="3">
        <v>133</v>
      </c>
      <c r="B42" s="4" t="s">
        <v>10533</v>
      </c>
      <c r="C42" s="4" t="s">
        <v>72</v>
      </c>
      <c r="D42" s="39" t="b">
        <f>+A42='[2]PT CUT Bs'!$C51</f>
        <v>0</v>
      </c>
    </row>
    <row r="43" spans="1:4">
      <c r="A43" s="3">
        <v>134</v>
      </c>
      <c r="B43" s="4" t="s">
        <v>10534</v>
      </c>
      <c r="C43" s="4" t="s">
        <v>73</v>
      </c>
      <c r="D43" s="39" t="b">
        <f>+A43='[2]PT CUT Bs'!$C52</f>
        <v>0</v>
      </c>
    </row>
    <row r="44" spans="1:4">
      <c r="A44" s="5">
        <v>137</v>
      </c>
      <c r="B44" s="6" t="s">
        <v>10535</v>
      </c>
      <c r="C44" s="6" t="s">
        <v>74</v>
      </c>
      <c r="D44" s="39" t="b">
        <f>+A44='[2]PT CUT Bs'!$C53</f>
        <v>0</v>
      </c>
    </row>
    <row r="45" spans="1:4">
      <c r="A45" s="3">
        <v>138</v>
      </c>
      <c r="B45" s="4" t="s">
        <v>10536</v>
      </c>
      <c r="C45" s="4" t="s">
        <v>75</v>
      </c>
      <c r="D45" s="39" t="b">
        <f>+A45='[2]PT CUT Bs'!$C54</f>
        <v>0</v>
      </c>
    </row>
    <row r="46" spans="1:4">
      <c r="A46" s="3">
        <v>139</v>
      </c>
      <c r="B46" s="4" t="s">
        <v>10537</v>
      </c>
      <c r="C46" s="4" t="s">
        <v>76</v>
      </c>
      <c r="D46" s="39" t="b">
        <f>+A46='[2]PT CUT Bs'!$C55</f>
        <v>0</v>
      </c>
    </row>
    <row r="47" spans="1:4">
      <c r="A47" s="3">
        <v>140</v>
      </c>
      <c r="B47" s="4" t="s">
        <v>10538</v>
      </c>
      <c r="C47" s="4" t="s">
        <v>11066</v>
      </c>
      <c r="D47" s="39" t="b">
        <f>+A47='[2]PT CUT Bs'!$C56</f>
        <v>0</v>
      </c>
    </row>
    <row r="48" spans="1:4">
      <c r="A48" s="3">
        <v>141</v>
      </c>
      <c r="B48" s="4" t="s">
        <v>10539</v>
      </c>
      <c r="C48" s="4" t="s">
        <v>77</v>
      </c>
      <c r="D48" s="39" t="b">
        <f>+A48='[2]PT CUT Bs'!$C57</f>
        <v>0</v>
      </c>
    </row>
    <row r="49" spans="1:4">
      <c r="A49" s="3">
        <v>142</v>
      </c>
      <c r="B49" s="4" t="s">
        <v>10540</v>
      </c>
      <c r="C49" s="4" t="s">
        <v>78</v>
      </c>
      <c r="D49" s="39" t="b">
        <f>+A49='[2]PT CUT Bs'!$C58</f>
        <v>0</v>
      </c>
    </row>
    <row r="50" spans="1:4">
      <c r="A50" s="3">
        <v>143</v>
      </c>
      <c r="B50" s="4" t="s">
        <v>10541</v>
      </c>
      <c r="C50" s="4" t="s">
        <v>79</v>
      </c>
      <c r="D50" s="39" t="b">
        <f>+A50='[2]PT CUT Bs'!$C59</f>
        <v>0</v>
      </c>
    </row>
    <row r="51" spans="1:4">
      <c r="A51" s="5">
        <v>144</v>
      </c>
      <c r="B51" s="6" t="s">
        <v>10542</v>
      </c>
      <c r="C51" s="6" t="s">
        <v>612</v>
      </c>
      <c r="D51" s="39" t="b">
        <f>+A51='[2]PT CUT Bs'!$C60</f>
        <v>0</v>
      </c>
    </row>
    <row r="52" spans="1:4">
      <c r="A52" s="3">
        <v>145</v>
      </c>
      <c r="B52" s="4" t="s">
        <v>10543</v>
      </c>
      <c r="C52" s="4" t="s">
        <v>80</v>
      </c>
      <c r="D52" s="39" t="b">
        <f>+A52='[2]PT CUT Bs'!$C61</f>
        <v>0</v>
      </c>
    </row>
    <row r="53" spans="1:4">
      <c r="A53" s="3">
        <v>146</v>
      </c>
      <c r="B53" s="4" t="s">
        <v>10544</v>
      </c>
      <c r="C53" s="4" t="s">
        <v>81</v>
      </c>
      <c r="D53" s="39" t="b">
        <f>+A53='[2]PT CUT Bs'!$C62</f>
        <v>0</v>
      </c>
    </row>
    <row r="54" spans="1:4">
      <c r="A54" s="3">
        <v>147</v>
      </c>
      <c r="B54" s="4" t="s">
        <v>10545</v>
      </c>
      <c r="C54" s="4" t="s">
        <v>11067</v>
      </c>
      <c r="D54" s="39" t="b">
        <f>+A54='[2]PT CUT Bs'!$C63</f>
        <v>0</v>
      </c>
    </row>
    <row r="55" spans="1:4">
      <c r="A55" s="3">
        <v>148</v>
      </c>
      <c r="B55" s="4" t="s">
        <v>10546</v>
      </c>
      <c r="C55" s="4" t="s">
        <v>82</v>
      </c>
      <c r="D55" s="39" t="b">
        <f>+A55='[2]PT CUT Bs'!$C64</f>
        <v>0</v>
      </c>
    </row>
    <row r="56" spans="1:4">
      <c r="A56" s="3">
        <v>149</v>
      </c>
      <c r="B56" s="4" t="s">
        <v>10547</v>
      </c>
      <c r="C56" s="4" t="s">
        <v>83</v>
      </c>
      <c r="D56" s="39" t="b">
        <f>+A56='[2]PT CUT Bs'!$C65</f>
        <v>0</v>
      </c>
    </row>
    <row r="57" spans="1:4">
      <c r="A57" s="3">
        <v>150</v>
      </c>
      <c r="B57" s="4" t="s">
        <v>10548</v>
      </c>
      <c r="C57" s="4" t="s">
        <v>84</v>
      </c>
      <c r="D57" s="39" t="b">
        <f>+A57='[2]PT CUT Bs'!$C66</f>
        <v>0</v>
      </c>
    </row>
    <row r="58" spans="1:4">
      <c r="A58" s="3">
        <v>152</v>
      </c>
      <c r="B58" s="4" t="s">
        <v>10549</v>
      </c>
      <c r="C58" s="4" t="s">
        <v>85</v>
      </c>
      <c r="D58" s="39" t="b">
        <f>+A58='[2]PT CUT Bs'!$C67</f>
        <v>0</v>
      </c>
    </row>
    <row r="59" spans="1:4">
      <c r="A59" s="3">
        <v>153</v>
      </c>
      <c r="B59" s="4" t="s">
        <v>10550</v>
      </c>
      <c r="C59" s="4" t="s">
        <v>86</v>
      </c>
      <c r="D59" s="39" t="b">
        <f>+A59='[2]PT CUT Bs'!$C68</f>
        <v>0</v>
      </c>
    </row>
    <row r="60" spans="1:4">
      <c r="A60" s="3">
        <v>154</v>
      </c>
      <c r="B60" s="4" t="s">
        <v>10551</v>
      </c>
      <c r="C60" s="4" t="s">
        <v>87</v>
      </c>
      <c r="D60" s="39" t="b">
        <f>+A60='[2]PT CUT Bs'!$C69</f>
        <v>0</v>
      </c>
    </row>
    <row r="61" spans="1:4">
      <c r="A61" s="3">
        <v>155</v>
      </c>
      <c r="B61" s="4" t="s">
        <v>10552</v>
      </c>
      <c r="C61" s="4" t="s">
        <v>88</v>
      </c>
      <c r="D61" s="39" t="b">
        <f>+A61='[2]PT CUT Bs'!$C70</f>
        <v>0</v>
      </c>
    </row>
    <row r="62" spans="1:4">
      <c r="A62" s="3">
        <v>156</v>
      </c>
      <c r="B62" s="4" t="s">
        <v>10553</v>
      </c>
      <c r="C62" s="4" t="s">
        <v>89</v>
      </c>
      <c r="D62" s="39" t="b">
        <f>+A62='[2]PT CUT Bs'!$C71</f>
        <v>0</v>
      </c>
    </row>
    <row r="63" spans="1:4">
      <c r="A63" s="3">
        <v>157</v>
      </c>
      <c r="B63" s="4" t="s">
        <v>10554</v>
      </c>
      <c r="C63" s="4" t="s">
        <v>90</v>
      </c>
      <c r="D63" s="39" t="b">
        <f>+A63='[2]PT CUT Bs'!$C72</f>
        <v>0</v>
      </c>
    </row>
    <row r="64" spans="1:4">
      <c r="A64" s="3">
        <v>159</v>
      </c>
      <c r="B64" s="4" t="s">
        <v>10555</v>
      </c>
      <c r="C64" s="4" t="s">
        <v>11068</v>
      </c>
      <c r="D64" s="39" t="b">
        <f>+A64='[2]PT CUT Bs'!$C73</f>
        <v>0</v>
      </c>
    </row>
    <row r="65" spans="1:4">
      <c r="A65" s="3">
        <v>163</v>
      </c>
      <c r="B65" s="4" t="s">
        <v>10556</v>
      </c>
      <c r="C65" s="4" t="s">
        <v>91</v>
      </c>
      <c r="D65" s="39" t="b">
        <f>+A65='[2]PT CUT Bs'!$C74</f>
        <v>0</v>
      </c>
    </row>
    <row r="66" spans="1:4">
      <c r="A66" s="3">
        <v>169</v>
      </c>
      <c r="B66" s="4" t="s">
        <v>10557</v>
      </c>
      <c r="C66" s="4" t="s">
        <v>92</v>
      </c>
      <c r="D66" s="39" t="b">
        <f>+A66='[2]PT CUT Bs'!$C75</f>
        <v>0</v>
      </c>
    </row>
    <row r="67" spans="1:4">
      <c r="A67" s="3">
        <v>170</v>
      </c>
      <c r="B67" s="4" t="s">
        <v>10558</v>
      </c>
      <c r="C67" s="4" t="s">
        <v>93</v>
      </c>
      <c r="D67" s="39" t="b">
        <f>+A67='[2]PT CUT Bs'!$C76</f>
        <v>0</v>
      </c>
    </row>
    <row r="68" spans="1:4">
      <c r="A68" s="3">
        <v>171</v>
      </c>
      <c r="B68" s="4" t="s">
        <v>10559</v>
      </c>
      <c r="C68" s="4" t="s">
        <v>94</v>
      </c>
      <c r="D68" s="39" t="b">
        <f>+A68='[2]PT CUT Bs'!$C77</f>
        <v>0</v>
      </c>
    </row>
    <row r="69" spans="1:4">
      <c r="A69" s="3">
        <v>190</v>
      </c>
      <c r="B69" s="4" t="s">
        <v>10560</v>
      </c>
      <c r="C69" s="4" t="s">
        <v>95</v>
      </c>
      <c r="D69" s="39" t="b">
        <f>+A69='[2]PT CUT Bs'!$C79</f>
        <v>0</v>
      </c>
    </row>
    <row r="70" spans="1:4">
      <c r="A70" s="3">
        <v>192</v>
      </c>
      <c r="B70" s="4" t="s">
        <v>10561</v>
      </c>
      <c r="C70" s="4" t="s">
        <v>96</v>
      </c>
      <c r="D70" s="39" t="b">
        <f>+A70='[2]PT CUT Bs'!$C80</f>
        <v>0</v>
      </c>
    </row>
    <row r="71" spans="1:4">
      <c r="A71" s="3">
        <v>197</v>
      </c>
      <c r="B71" s="4" t="s">
        <v>10562</v>
      </c>
      <c r="C71" s="4" t="s">
        <v>11069</v>
      </c>
      <c r="D71" s="39" t="b">
        <f>+A71='[2]PT CUT Bs'!$C81</f>
        <v>0</v>
      </c>
    </row>
    <row r="72" spans="1:4">
      <c r="A72" s="3">
        <v>200</v>
      </c>
      <c r="B72" s="4" t="s">
        <v>10563</v>
      </c>
      <c r="C72" s="4" t="s">
        <v>97</v>
      </c>
      <c r="D72" s="39" t="b">
        <f>+A72='[2]PT CUT Bs'!$C82</f>
        <v>0</v>
      </c>
    </row>
    <row r="73" spans="1:4">
      <c r="A73" s="3">
        <v>201</v>
      </c>
      <c r="B73" s="4" t="s">
        <v>10564</v>
      </c>
      <c r="C73" s="4" t="s">
        <v>98</v>
      </c>
      <c r="D73" s="39" t="b">
        <f>+A73='[2]PT CUT Bs'!$C83</f>
        <v>0</v>
      </c>
    </row>
    <row r="74" spans="1:4">
      <c r="A74" s="3">
        <v>203</v>
      </c>
      <c r="B74" s="4" t="s">
        <v>10565</v>
      </c>
      <c r="C74" s="4" t="s">
        <v>99</v>
      </c>
      <c r="D74" s="39" t="b">
        <f>+A74='[2]PT CUT Bs'!$C84</f>
        <v>0</v>
      </c>
    </row>
    <row r="75" spans="1:4">
      <c r="A75" s="3">
        <v>206</v>
      </c>
      <c r="B75" s="4" t="s">
        <v>10566</v>
      </c>
      <c r="C75" s="4" t="s">
        <v>100</v>
      </c>
      <c r="D75" s="39" t="b">
        <f>+A75='[2]PT CUT Bs'!$C85</f>
        <v>0</v>
      </c>
    </row>
    <row r="76" spans="1:4">
      <c r="A76" s="3">
        <v>210</v>
      </c>
      <c r="B76" s="4" t="s">
        <v>10567</v>
      </c>
      <c r="C76" s="4" t="s">
        <v>102</v>
      </c>
      <c r="D76" s="39" t="b">
        <f>+A76='[2]PT CUT Bs'!$C87</f>
        <v>0</v>
      </c>
    </row>
    <row r="77" spans="1:4">
      <c r="A77" s="3">
        <v>212</v>
      </c>
      <c r="B77" s="4" t="s">
        <v>10568</v>
      </c>
      <c r="C77" s="4" t="s">
        <v>103</v>
      </c>
      <c r="D77" s="39" t="b">
        <f>+A77='[2]PT CUT Bs'!$C88</f>
        <v>0</v>
      </c>
    </row>
    <row r="78" spans="1:4">
      <c r="A78" s="5">
        <v>213</v>
      </c>
      <c r="B78" s="6" t="s">
        <v>10569</v>
      </c>
      <c r="C78" s="6" t="s">
        <v>104</v>
      </c>
      <c r="D78" s="39" t="b">
        <f>+A78='[2]PT CUT Bs'!$C89</f>
        <v>0</v>
      </c>
    </row>
    <row r="79" spans="1:4">
      <c r="A79" s="3">
        <v>221</v>
      </c>
      <c r="B79" s="4" t="s">
        <v>10570</v>
      </c>
      <c r="C79" s="4" t="s">
        <v>105</v>
      </c>
      <c r="D79" s="39" t="b">
        <f>+A79='[2]PT CUT Bs'!$C90</f>
        <v>0</v>
      </c>
    </row>
    <row r="80" spans="1:4">
      <c r="A80" s="3">
        <v>222</v>
      </c>
      <c r="B80" s="4" t="s">
        <v>10571</v>
      </c>
      <c r="C80" s="4" t="s">
        <v>106</v>
      </c>
      <c r="D80" s="39" t="b">
        <f>+A80='[2]PT CUT Bs'!$C91</f>
        <v>0</v>
      </c>
    </row>
    <row r="81" spans="1:4">
      <c r="A81" s="3">
        <v>223</v>
      </c>
      <c r="B81" s="4" t="s">
        <v>10572</v>
      </c>
      <c r="C81" s="4" t="s">
        <v>107</v>
      </c>
      <c r="D81" s="39" t="b">
        <f>+A81='[2]PT CUT Bs'!$C92</f>
        <v>0</v>
      </c>
    </row>
    <row r="82" spans="1:4">
      <c r="A82" s="3">
        <v>224</v>
      </c>
      <c r="B82" s="4" t="s">
        <v>10573</v>
      </c>
      <c r="C82" s="4" t="s">
        <v>108</v>
      </c>
      <c r="D82" s="39" t="b">
        <f>+A82='[2]PT CUT Bs'!$C93</f>
        <v>0</v>
      </c>
    </row>
    <row r="83" spans="1:4">
      <c r="A83" s="3">
        <v>225</v>
      </c>
      <c r="B83" s="4" t="s">
        <v>10574</v>
      </c>
      <c r="C83" s="4" t="s">
        <v>109</v>
      </c>
      <c r="D83" s="39" t="b">
        <f>+A83='[2]PT CUT Bs'!$C94</f>
        <v>0</v>
      </c>
    </row>
    <row r="84" spans="1:4">
      <c r="A84" s="3">
        <v>226</v>
      </c>
      <c r="B84" s="4" t="s">
        <v>10575</v>
      </c>
      <c r="C84" s="4" t="s">
        <v>110</v>
      </c>
      <c r="D84" s="39" t="b">
        <f>+A84='[2]PT CUT Bs'!$C95</f>
        <v>0</v>
      </c>
    </row>
    <row r="85" spans="1:4">
      <c r="A85" s="3">
        <v>227</v>
      </c>
      <c r="B85" s="4" t="s">
        <v>10576</v>
      </c>
      <c r="C85" s="4" t="s">
        <v>111</v>
      </c>
      <c r="D85" s="39" t="b">
        <f>+A85='[2]PT CUT Bs'!$C96</f>
        <v>0</v>
      </c>
    </row>
    <row r="86" spans="1:4">
      <c r="A86" s="3">
        <v>234</v>
      </c>
      <c r="B86" s="4" t="s">
        <v>10577</v>
      </c>
      <c r="C86" s="4" t="s">
        <v>652</v>
      </c>
      <c r="D86" s="39" t="b">
        <f>+A86='[2]PT CUT Bs'!$C97</f>
        <v>0</v>
      </c>
    </row>
    <row r="87" spans="1:4">
      <c r="A87" s="3">
        <v>243</v>
      </c>
      <c r="B87" s="4" t="s">
        <v>10578</v>
      </c>
      <c r="C87" s="4" t="s">
        <v>112</v>
      </c>
      <c r="D87" s="39" t="b">
        <f>+A87='[2]PT CUT Bs'!$C99</f>
        <v>0</v>
      </c>
    </row>
    <row r="88" spans="1:4">
      <c r="A88" s="3">
        <v>244</v>
      </c>
      <c r="B88" s="4" t="s">
        <v>10579</v>
      </c>
      <c r="C88" s="4" t="s">
        <v>113</v>
      </c>
      <c r="D88" s="39" t="b">
        <f>+A88='[2]PT CUT Bs'!$C100</f>
        <v>0</v>
      </c>
    </row>
    <row r="89" spans="1:4">
      <c r="A89" s="3">
        <v>245</v>
      </c>
      <c r="B89" s="4" t="s">
        <v>10580</v>
      </c>
      <c r="C89" s="4" t="s">
        <v>114</v>
      </c>
      <c r="D89" s="39" t="b">
        <f>+A89='[2]PT CUT Bs'!$C101</f>
        <v>0</v>
      </c>
    </row>
    <row r="90" spans="1:4">
      <c r="A90" s="3">
        <v>249</v>
      </c>
      <c r="B90" s="4" t="s">
        <v>10581</v>
      </c>
      <c r="C90" s="4" t="s">
        <v>115</v>
      </c>
      <c r="D90" s="39" t="b">
        <f>+A90='[2]PT CUT Bs'!$C104</f>
        <v>0</v>
      </c>
    </row>
    <row r="91" spans="1:4">
      <c r="A91" s="3">
        <v>251</v>
      </c>
      <c r="B91" s="4" t="s">
        <v>10582</v>
      </c>
      <c r="C91" s="4" t="s">
        <v>116</v>
      </c>
      <c r="D91" s="39" t="b">
        <f>+A91='[2]PT CUT Bs'!$C106</f>
        <v>0</v>
      </c>
    </row>
    <row r="92" spans="1:4">
      <c r="A92" s="3">
        <v>253</v>
      </c>
      <c r="B92" s="4" t="s">
        <v>10583</v>
      </c>
      <c r="C92" s="4" t="s">
        <v>117</v>
      </c>
      <c r="D92" s="39" t="b">
        <f>+A92='[2]PT CUT Bs'!$C107</f>
        <v>0</v>
      </c>
    </row>
    <row r="93" spans="1:4">
      <c r="A93" s="3">
        <v>254</v>
      </c>
      <c r="B93" s="4" t="s">
        <v>10584</v>
      </c>
      <c r="C93" s="4" t="s">
        <v>118</v>
      </c>
      <c r="D93" s="39" t="b">
        <f>+A93='[2]PT CUT Bs'!$C108</f>
        <v>0</v>
      </c>
    </row>
    <row r="94" spans="1:4">
      <c r="A94" s="3">
        <v>265</v>
      </c>
      <c r="B94" s="4" t="s">
        <v>10585</v>
      </c>
      <c r="C94" s="4" t="s">
        <v>119</v>
      </c>
      <c r="D94" s="39" t="b">
        <f>+A94='[2]PT CUT Bs'!$C109</f>
        <v>0</v>
      </c>
    </row>
    <row r="95" spans="1:4">
      <c r="A95" s="3">
        <v>266</v>
      </c>
      <c r="B95" s="4" t="s">
        <v>10586</v>
      </c>
      <c r="C95" s="4" t="s">
        <v>11070</v>
      </c>
      <c r="D95" s="39" t="b">
        <f>+A95='[2]PT CUT Bs'!$C110</f>
        <v>0</v>
      </c>
    </row>
    <row r="96" spans="1:4">
      <c r="A96" s="3">
        <v>267</v>
      </c>
      <c r="B96" s="4" t="s">
        <v>10587</v>
      </c>
      <c r="C96" s="4" t="s">
        <v>121</v>
      </c>
      <c r="D96" s="39" t="b">
        <f>+A96='[2]PT CUT Bs'!$C111</f>
        <v>0</v>
      </c>
    </row>
    <row r="97" spans="1:4">
      <c r="A97" s="3">
        <v>268</v>
      </c>
      <c r="B97" s="4" t="s">
        <v>10588</v>
      </c>
      <c r="C97" s="4" t="s">
        <v>122</v>
      </c>
      <c r="D97" s="39" t="b">
        <f>+A97='[2]PT CUT Bs'!$C112</f>
        <v>0</v>
      </c>
    </row>
    <row r="98" spans="1:4">
      <c r="A98" s="3">
        <v>269</v>
      </c>
      <c r="B98" s="4" t="s">
        <v>10589</v>
      </c>
      <c r="C98" s="4" t="s">
        <v>123</v>
      </c>
      <c r="D98" s="39" t="b">
        <f>+A98='[2]PT CUT Bs'!$C113</f>
        <v>0</v>
      </c>
    </row>
    <row r="99" spans="1:4">
      <c r="A99" s="3">
        <v>270</v>
      </c>
      <c r="B99" s="4" t="s">
        <v>10590</v>
      </c>
      <c r="C99" s="4" t="s">
        <v>124</v>
      </c>
      <c r="D99" s="39" t="b">
        <f>+A99='[2]PT CUT Bs'!$C114</f>
        <v>0</v>
      </c>
    </row>
    <row r="100" spans="1:4">
      <c r="A100" s="5">
        <v>271</v>
      </c>
      <c r="B100" s="6" t="s">
        <v>10591</v>
      </c>
      <c r="C100" s="6" t="s">
        <v>125</v>
      </c>
      <c r="D100" s="39" t="b">
        <f>+A100='[2]PT CUT Bs'!$C115</f>
        <v>0</v>
      </c>
    </row>
    <row r="101" spans="1:4">
      <c r="A101" s="1">
        <v>272</v>
      </c>
      <c r="B101" s="2" t="s">
        <v>10592</v>
      </c>
      <c r="C101" s="2" t="s">
        <v>126</v>
      </c>
      <c r="D101" s="39" t="b">
        <f>+A101='[2]PT CUT Bs'!$C116</f>
        <v>0</v>
      </c>
    </row>
    <row r="102" spans="1:4">
      <c r="A102" s="3">
        <v>273</v>
      </c>
      <c r="B102" s="4" t="s">
        <v>10593</v>
      </c>
      <c r="C102" s="4" t="s">
        <v>127</v>
      </c>
      <c r="D102" s="39" t="b">
        <f>+A102='[2]PT CUT Bs'!$C117</f>
        <v>0</v>
      </c>
    </row>
    <row r="103" spans="1:4">
      <c r="A103" s="3">
        <v>281</v>
      </c>
      <c r="B103" s="4" t="s">
        <v>10594</v>
      </c>
      <c r="C103" s="4" t="s">
        <v>128</v>
      </c>
      <c r="D103" s="39" t="b">
        <f>+A103='[2]PT CUT Bs'!$C118</f>
        <v>0</v>
      </c>
    </row>
    <row r="104" spans="1:4">
      <c r="A104" s="3">
        <v>283</v>
      </c>
      <c r="B104" s="4" t="s">
        <v>10595</v>
      </c>
      <c r="C104" s="4" t="s">
        <v>129</v>
      </c>
      <c r="D104" s="39" t="b">
        <f>+A104='[2]PT CUT Bs'!$C119</f>
        <v>0</v>
      </c>
    </row>
    <row r="105" spans="1:4">
      <c r="A105" s="3">
        <v>287</v>
      </c>
      <c r="B105" s="4" t="s">
        <v>10596</v>
      </c>
      <c r="C105" s="4" t="s">
        <v>130</v>
      </c>
      <c r="D105" s="39" t="b">
        <f>+A105='[2]PT CUT Bs'!$C120</f>
        <v>0</v>
      </c>
    </row>
    <row r="106" spans="1:4">
      <c r="A106" s="3">
        <v>288</v>
      </c>
      <c r="B106" s="4" t="s">
        <v>10597</v>
      </c>
      <c r="C106" s="4" t="s">
        <v>131</v>
      </c>
      <c r="D106" s="39" t="b">
        <f>+A106='[2]PT CUT Bs'!$C121</f>
        <v>0</v>
      </c>
    </row>
    <row r="107" spans="1:4">
      <c r="A107" s="3">
        <v>290</v>
      </c>
      <c r="B107" s="4" t="s">
        <v>10598</v>
      </c>
      <c r="C107" s="4" t="s">
        <v>132</v>
      </c>
      <c r="D107" s="39" t="b">
        <f>+A107='[2]PT CUT Bs'!$C123</f>
        <v>0</v>
      </c>
    </row>
    <row r="108" spans="1:4">
      <c r="A108" s="3">
        <v>291</v>
      </c>
      <c r="B108" s="4" t="s">
        <v>10599</v>
      </c>
      <c r="C108" s="4" t="s">
        <v>133</v>
      </c>
      <c r="D108" s="39" t="b">
        <f>+A108='[2]PT CUT Bs'!$C124</f>
        <v>0</v>
      </c>
    </row>
    <row r="109" spans="1:4">
      <c r="A109" s="3">
        <v>292</v>
      </c>
      <c r="B109" s="4" t="s">
        <v>10600</v>
      </c>
      <c r="C109" s="4" t="s">
        <v>134</v>
      </c>
      <c r="D109" s="39" t="b">
        <f>+A109='[2]PT CUT Bs'!$C125</f>
        <v>0</v>
      </c>
    </row>
    <row r="110" spans="1:4">
      <c r="A110" s="3">
        <v>293</v>
      </c>
      <c r="B110" s="4" t="s">
        <v>10601</v>
      </c>
      <c r="C110" s="4" t="s">
        <v>135</v>
      </c>
      <c r="D110" s="39" t="b">
        <f>+A110='[2]PT CUT Bs'!$C126</f>
        <v>0</v>
      </c>
    </row>
    <row r="111" spans="1:4">
      <c r="A111" s="3">
        <v>294</v>
      </c>
      <c r="B111" s="4" t="s">
        <v>10602</v>
      </c>
      <c r="C111" s="4" t="s">
        <v>136</v>
      </c>
      <c r="D111" s="39" t="b">
        <f>+A111='[2]PT CUT Bs'!$C127</f>
        <v>0</v>
      </c>
    </row>
    <row r="112" spans="1:4">
      <c r="A112" s="3">
        <v>295</v>
      </c>
      <c r="B112" s="4" t="s">
        <v>10603</v>
      </c>
      <c r="C112" s="4" t="s">
        <v>137</v>
      </c>
      <c r="D112" s="39" t="b">
        <f>+A112='[2]PT CUT Bs'!$C128</f>
        <v>0</v>
      </c>
    </row>
    <row r="113" spans="1:4">
      <c r="A113" s="3">
        <v>296</v>
      </c>
      <c r="B113" s="4" t="s">
        <v>10604</v>
      </c>
      <c r="C113" s="4" t="s">
        <v>138</v>
      </c>
      <c r="D113" s="39" t="b">
        <f>+A113='[2]PT CUT Bs'!$C129</f>
        <v>0</v>
      </c>
    </row>
    <row r="114" spans="1:4">
      <c r="A114" s="3">
        <v>298</v>
      </c>
      <c r="B114" s="4" t="s">
        <v>10605</v>
      </c>
      <c r="C114" s="4" t="s">
        <v>139</v>
      </c>
      <c r="D114" s="39" t="b">
        <f>+A114='[2]PT CUT Bs'!$C131</f>
        <v>0</v>
      </c>
    </row>
    <row r="115" spans="1:4">
      <c r="A115" s="3">
        <v>299</v>
      </c>
      <c r="B115" s="4" t="s">
        <v>10606</v>
      </c>
      <c r="C115" s="4" t="s">
        <v>140</v>
      </c>
      <c r="D115" s="39" t="b">
        <f>+A115='[2]PT CUT Bs'!$C132</f>
        <v>0</v>
      </c>
    </row>
    <row r="116" spans="1:4">
      <c r="A116" s="3">
        <v>300</v>
      </c>
      <c r="B116" s="4" t="s">
        <v>10607</v>
      </c>
      <c r="C116" s="4" t="s">
        <v>141</v>
      </c>
      <c r="D116" s="39" t="b">
        <f>+A116='[2]PT CUT Bs'!$C133</f>
        <v>0</v>
      </c>
    </row>
    <row r="117" spans="1:4">
      <c r="A117" s="3">
        <v>301</v>
      </c>
      <c r="B117" s="4" t="s">
        <v>10608</v>
      </c>
      <c r="C117" s="4" t="s">
        <v>142</v>
      </c>
      <c r="D117" s="39" t="b">
        <f>+A117='[2]PT CUT Bs'!$C134</f>
        <v>0</v>
      </c>
    </row>
    <row r="118" spans="1:4">
      <c r="A118" s="3">
        <v>302</v>
      </c>
      <c r="B118" s="4" t="s">
        <v>10609</v>
      </c>
      <c r="C118" s="4" t="s">
        <v>143</v>
      </c>
      <c r="D118" s="39" t="b">
        <f>+A118='[2]PT CUT Bs'!$C135</f>
        <v>0</v>
      </c>
    </row>
    <row r="119" spans="1:4">
      <c r="A119" s="3">
        <v>303</v>
      </c>
      <c r="B119" s="4" t="s">
        <v>10610</v>
      </c>
      <c r="C119" s="4" t="s">
        <v>144</v>
      </c>
      <c r="D119" s="39" t="b">
        <f>+A119='[2]PT CUT Bs'!$C136</f>
        <v>0</v>
      </c>
    </row>
    <row r="120" spans="1:4">
      <c r="A120" s="3">
        <v>309</v>
      </c>
      <c r="B120" s="4" t="s">
        <v>10611</v>
      </c>
      <c r="C120" s="4" t="s">
        <v>11071</v>
      </c>
      <c r="D120" s="39" t="b">
        <f>+A120='[2]PT CUT Bs'!$C140</f>
        <v>0</v>
      </c>
    </row>
    <row r="121" spans="1:4">
      <c r="A121" s="3">
        <v>310</v>
      </c>
      <c r="B121" s="4" t="s">
        <v>10612</v>
      </c>
      <c r="C121" s="4" t="s">
        <v>145</v>
      </c>
      <c r="D121" s="39" t="b">
        <f>+A121='[2]PT CUT Bs'!$C141</f>
        <v>0</v>
      </c>
    </row>
    <row r="122" spans="1:4">
      <c r="A122" s="3">
        <v>311</v>
      </c>
      <c r="B122" s="4" t="s">
        <v>10613</v>
      </c>
      <c r="C122" s="4" t="s">
        <v>146</v>
      </c>
      <c r="D122" s="39" t="b">
        <f>+A122='[2]PT CUT Bs'!$C142</f>
        <v>0</v>
      </c>
    </row>
    <row r="123" spans="1:4">
      <c r="A123" s="3">
        <v>312</v>
      </c>
      <c r="B123" s="4" t="s">
        <v>10614</v>
      </c>
      <c r="C123" s="4" t="s">
        <v>147</v>
      </c>
      <c r="D123" s="39" t="b">
        <f>+A123='[2]PT CUT Bs'!$C143</f>
        <v>0</v>
      </c>
    </row>
    <row r="124" spans="1:4">
      <c r="A124" s="3">
        <v>313</v>
      </c>
      <c r="B124" s="4" t="s">
        <v>10615</v>
      </c>
      <c r="C124" s="4" t="s">
        <v>148</v>
      </c>
      <c r="D124" s="39" t="b">
        <f>+A124='[2]PT CUT Bs'!$C144</f>
        <v>0</v>
      </c>
    </row>
    <row r="125" spans="1:4">
      <c r="A125" s="3">
        <v>314</v>
      </c>
      <c r="B125" s="4" t="s">
        <v>10616</v>
      </c>
      <c r="C125" s="4" t="s">
        <v>149</v>
      </c>
      <c r="D125" s="39" t="b">
        <f>+A125='[2]PT CUT Bs'!$C145</f>
        <v>0</v>
      </c>
    </row>
    <row r="126" spans="1:4">
      <c r="A126" s="3">
        <v>315</v>
      </c>
      <c r="B126" s="4" t="s">
        <v>10617</v>
      </c>
      <c r="C126" s="4" t="s">
        <v>11072</v>
      </c>
      <c r="D126" s="39" t="b">
        <f>+A126='[2]PT CUT Bs'!$C146</f>
        <v>0</v>
      </c>
    </row>
    <row r="127" spans="1:4">
      <c r="A127" s="3">
        <v>324</v>
      </c>
      <c r="B127" s="4" t="s">
        <v>10618</v>
      </c>
      <c r="C127" s="4" t="s">
        <v>150</v>
      </c>
      <c r="D127" s="39" t="b">
        <f>+A127='[2]PT CUT Bs'!$C147</f>
        <v>0</v>
      </c>
    </row>
    <row r="128" spans="1:4">
      <c r="A128" s="3">
        <v>340</v>
      </c>
      <c r="B128" s="4" t="s">
        <v>10619</v>
      </c>
      <c r="C128" s="4" t="s">
        <v>151</v>
      </c>
      <c r="D128" s="39" t="b">
        <f>+A128='[2]PT CUT Bs'!$C148</f>
        <v>0</v>
      </c>
    </row>
    <row r="129" spans="1:4">
      <c r="A129" s="5">
        <v>342</v>
      </c>
      <c r="B129" s="6" t="s">
        <v>10620</v>
      </c>
      <c r="C129" s="6" t="s">
        <v>152</v>
      </c>
      <c r="D129" s="39" t="b">
        <f>+A129='[2]PT CUT Bs'!$C150</f>
        <v>0</v>
      </c>
    </row>
    <row r="130" spans="1:4">
      <c r="A130" s="3">
        <v>343</v>
      </c>
      <c r="B130" s="4" t="s">
        <v>10621</v>
      </c>
      <c r="C130" s="4" t="s">
        <v>153</v>
      </c>
      <c r="D130" s="39" t="b">
        <f>+A130='[2]PT CUT Bs'!$C151</f>
        <v>0</v>
      </c>
    </row>
    <row r="131" spans="1:4">
      <c r="A131" s="3">
        <v>344</v>
      </c>
      <c r="B131" s="4" t="s">
        <v>10622</v>
      </c>
      <c r="C131" s="4" t="s">
        <v>154</v>
      </c>
      <c r="D131" s="39" t="b">
        <f>+A131='[2]PT CUT Bs'!$C152</f>
        <v>0</v>
      </c>
    </row>
    <row r="132" spans="1:4">
      <c r="A132" s="3">
        <v>345</v>
      </c>
      <c r="B132" s="4" t="s">
        <v>10623</v>
      </c>
      <c r="C132" s="4" t="s">
        <v>155</v>
      </c>
      <c r="D132" s="39" t="b">
        <f>+A132='[2]PT CUT Bs'!$C153</f>
        <v>0</v>
      </c>
    </row>
    <row r="133" spans="1:4">
      <c r="A133" s="3">
        <v>346</v>
      </c>
      <c r="B133" s="4" t="s">
        <v>10624</v>
      </c>
      <c r="C133" s="4" t="s">
        <v>156</v>
      </c>
      <c r="D133" s="39" t="b">
        <f>+A133='[2]PT CUT Bs'!$C154</f>
        <v>0</v>
      </c>
    </row>
    <row r="134" spans="1:4">
      <c r="A134" s="5">
        <v>347</v>
      </c>
      <c r="B134" s="6" t="s">
        <v>10625</v>
      </c>
      <c r="C134" s="6" t="s">
        <v>157</v>
      </c>
      <c r="D134" s="39" t="b">
        <f>+A134='[2]PT CUT Bs'!$C155</f>
        <v>0</v>
      </c>
    </row>
    <row r="135" spans="1:4">
      <c r="A135" s="3">
        <v>348</v>
      </c>
      <c r="B135" s="4" t="s">
        <v>10626</v>
      </c>
      <c r="C135" s="4" t="s">
        <v>158</v>
      </c>
      <c r="D135" s="39" t="b">
        <f>+A135='[2]PT CUT Bs'!$C156</f>
        <v>0</v>
      </c>
    </row>
    <row r="136" spans="1:4">
      <c r="A136" s="3">
        <v>349</v>
      </c>
      <c r="B136" s="4" t="s">
        <v>10627</v>
      </c>
      <c r="C136" s="4" t="s">
        <v>159</v>
      </c>
      <c r="D136" s="39" t="b">
        <f>+A136='[2]PT CUT Bs'!$C157</f>
        <v>0</v>
      </c>
    </row>
    <row r="137" spans="1:4">
      <c r="A137" s="3">
        <v>371</v>
      </c>
      <c r="B137" s="4" t="s">
        <v>10628</v>
      </c>
      <c r="C137" s="4" t="s">
        <v>160</v>
      </c>
      <c r="D137" s="39" t="b">
        <f>+A137='[2]PT CUT Bs'!$C158</f>
        <v>0</v>
      </c>
    </row>
    <row r="138" spans="1:4">
      <c r="A138" s="3">
        <v>373</v>
      </c>
      <c r="B138" s="4" t="s">
        <v>10629</v>
      </c>
      <c r="C138" s="4" t="s">
        <v>644</v>
      </c>
      <c r="D138" s="39" t="b">
        <f>+A138='[2]PT CUT Bs'!$C160</f>
        <v>0</v>
      </c>
    </row>
    <row r="139" spans="1:4">
      <c r="A139" s="3">
        <v>374</v>
      </c>
      <c r="B139" s="4" t="s">
        <v>10630</v>
      </c>
      <c r="C139" s="4" t="s">
        <v>645</v>
      </c>
      <c r="D139" s="39" t="b">
        <f>+A139='[2]PT CUT Bs'!$C161</f>
        <v>0</v>
      </c>
    </row>
    <row r="140" spans="1:4">
      <c r="A140" s="3">
        <v>375</v>
      </c>
      <c r="B140" s="4" t="s">
        <v>10631</v>
      </c>
      <c r="C140" s="4" t="s">
        <v>11073</v>
      </c>
      <c r="D140" s="39" t="b">
        <f>+A140='[2]PT CUT Bs'!$C162</f>
        <v>0</v>
      </c>
    </row>
    <row r="141" spans="1:4">
      <c r="A141" s="3">
        <v>376</v>
      </c>
      <c r="B141" s="4" t="s">
        <v>10632</v>
      </c>
      <c r="C141" s="4" t="s">
        <v>646</v>
      </c>
      <c r="D141" s="39" t="b">
        <f>+A141='[2]PT CUT Bs'!$C163</f>
        <v>0</v>
      </c>
    </row>
    <row r="142" spans="1:4">
      <c r="A142" s="3">
        <v>378</v>
      </c>
      <c r="B142" s="4" t="s">
        <v>10633</v>
      </c>
      <c r="C142" s="4" t="s">
        <v>647</v>
      </c>
      <c r="D142" s="39" t="b">
        <f>+A142='[2]PT CUT Bs'!$C165</f>
        <v>0</v>
      </c>
    </row>
    <row r="143" spans="1:4">
      <c r="A143" s="3">
        <v>379</v>
      </c>
      <c r="B143" s="4" t="s">
        <v>10634</v>
      </c>
      <c r="C143" s="4" t="s">
        <v>11074</v>
      </c>
      <c r="D143" s="39" t="b">
        <f>+A143='[2]PT CUT Bs'!$C166</f>
        <v>0</v>
      </c>
    </row>
    <row r="144" spans="1:4">
      <c r="A144" s="3">
        <v>380</v>
      </c>
      <c r="B144" s="4" t="s">
        <v>10635</v>
      </c>
      <c r="C144" s="4" t="s">
        <v>11075</v>
      </c>
      <c r="D144" s="39" t="b">
        <f>+A144='[2]PT CUT Bs'!$C167</f>
        <v>0</v>
      </c>
    </row>
    <row r="145" spans="1:4">
      <c r="A145" s="3">
        <v>382</v>
      </c>
      <c r="B145" s="4" t="s">
        <v>10636</v>
      </c>
      <c r="C145" s="4" t="s">
        <v>11076</v>
      </c>
      <c r="D145" s="39" t="b">
        <f>+A145='[2]PT CUT Bs'!$C168</f>
        <v>0</v>
      </c>
    </row>
    <row r="146" spans="1:4">
      <c r="A146" s="3">
        <v>383</v>
      </c>
      <c r="B146" s="4" t="s">
        <v>10637</v>
      </c>
      <c r="C146" s="4" t="s">
        <v>11077</v>
      </c>
      <c r="D146" s="39" t="b">
        <f>+A146='[2]PT CUT Bs'!$C169</f>
        <v>0</v>
      </c>
    </row>
    <row r="147" spans="1:4">
      <c r="A147" s="3">
        <v>384</v>
      </c>
      <c r="B147" s="4" t="s">
        <v>10638</v>
      </c>
      <c r="C147" s="4" t="s">
        <v>11078</v>
      </c>
      <c r="D147" s="39" t="b">
        <f>+A147='[2]PT CUT Bs'!$C170</f>
        <v>0</v>
      </c>
    </row>
    <row r="148" spans="1:4">
      <c r="A148" s="3">
        <v>385</v>
      </c>
      <c r="B148" s="4" t="s">
        <v>10639</v>
      </c>
      <c r="C148" s="4" t="s">
        <v>10494</v>
      </c>
      <c r="D148" s="39" t="b">
        <f>+A148='[2]PT CUT Bs'!$C171</f>
        <v>0</v>
      </c>
    </row>
    <row r="149" spans="1:4">
      <c r="A149" s="3">
        <v>411</v>
      </c>
      <c r="B149" s="4" t="s">
        <v>10640</v>
      </c>
      <c r="C149" s="4" t="s">
        <v>161</v>
      </c>
      <c r="D149" s="39" t="b">
        <f>+A149='[2]PT CUT Bs'!$C172</f>
        <v>0</v>
      </c>
    </row>
    <row r="150" spans="1:4">
      <c r="A150" s="3">
        <v>417</v>
      </c>
      <c r="B150" s="4" t="s">
        <v>10641</v>
      </c>
      <c r="C150" s="4" t="s">
        <v>162</v>
      </c>
      <c r="D150" s="39" t="b">
        <f>+A150='[2]PT CUT Bs'!$C173</f>
        <v>0</v>
      </c>
    </row>
    <row r="151" spans="1:4">
      <c r="A151" s="3">
        <v>418</v>
      </c>
      <c r="B151" s="4" t="s">
        <v>10642</v>
      </c>
      <c r="C151" s="4" t="s">
        <v>163</v>
      </c>
      <c r="D151" s="39" t="b">
        <f>+A151='[2]PT CUT Bs'!$C174</f>
        <v>0</v>
      </c>
    </row>
    <row r="152" spans="1:4">
      <c r="A152" s="3">
        <v>422</v>
      </c>
      <c r="B152" s="4" t="s">
        <v>10643</v>
      </c>
      <c r="C152" s="4" t="s">
        <v>164</v>
      </c>
      <c r="D152" s="39" t="b">
        <f>+A152='[2]PT CUT Bs'!$C175</f>
        <v>0</v>
      </c>
    </row>
    <row r="153" spans="1:4">
      <c r="A153" s="3">
        <v>423</v>
      </c>
      <c r="B153" s="4" t="s">
        <v>10644</v>
      </c>
      <c r="C153" s="4" t="s">
        <v>165</v>
      </c>
      <c r="D153" s="39" t="b">
        <f>+A153='[2]PT CUT Bs'!$C176</f>
        <v>0</v>
      </c>
    </row>
    <row r="154" spans="1:4">
      <c r="A154" s="3">
        <v>424</v>
      </c>
      <c r="B154" s="4" t="s">
        <v>10645</v>
      </c>
      <c r="C154" s="4" t="s">
        <v>11079</v>
      </c>
      <c r="D154" s="39" t="b">
        <f>+A154='[2]PT CUT Bs'!$C177</f>
        <v>0</v>
      </c>
    </row>
    <row r="155" spans="1:4">
      <c r="A155" s="3">
        <v>425</v>
      </c>
      <c r="B155" s="4" t="s">
        <v>10646</v>
      </c>
      <c r="C155" s="4" t="s">
        <v>166</v>
      </c>
      <c r="D155" s="39" t="b">
        <f>+A155='[2]PT CUT Bs'!$C178</f>
        <v>0</v>
      </c>
    </row>
    <row r="156" spans="1:4">
      <c r="A156" s="3">
        <v>426</v>
      </c>
      <c r="B156" s="4" t="s">
        <v>10647</v>
      </c>
      <c r="C156" s="4" t="s">
        <v>167</v>
      </c>
      <c r="D156" s="39" t="b">
        <f>+A156='[2]PT CUT Bs'!$C179</f>
        <v>0</v>
      </c>
    </row>
    <row r="157" spans="1:4">
      <c r="A157" s="3">
        <v>427</v>
      </c>
      <c r="B157" s="4" t="s">
        <v>10648</v>
      </c>
      <c r="C157" s="4" t="s">
        <v>168</v>
      </c>
      <c r="D157" s="39" t="b">
        <f>+A157='[2]PT CUT Bs'!$C180</f>
        <v>0</v>
      </c>
    </row>
    <row r="158" spans="1:4">
      <c r="A158" s="3">
        <v>428</v>
      </c>
      <c r="B158" s="4" t="s">
        <v>10649</v>
      </c>
      <c r="C158" s="4" t="s">
        <v>169</v>
      </c>
      <c r="D158" s="39" t="b">
        <f>+A158='[2]PT CUT Bs'!$C181</f>
        <v>0</v>
      </c>
    </row>
    <row r="159" spans="1:4">
      <c r="A159" s="3">
        <v>429</v>
      </c>
      <c r="B159" s="39" t="s">
        <v>10650</v>
      </c>
      <c r="C159" s="4" t="s">
        <v>170</v>
      </c>
      <c r="D159" s="39" t="b">
        <f>+A159='[2]PT CUT Bs'!$C182</f>
        <v>0</v>
      </c>
    </row>
    <row r="160" spans="1:4">
      <c r="A160" s="3">
        <v>432</v>
      </c>
      <c r="B160" s="4" t="s">
        <v>10651</v>
      </c>
      <c r="C160" s="4" t="s">
        <v>171</v>
      </c>
      <c r="D160" s="39" t="b">
        <f>+A160='[2]PT CUT Bs'!$C183</f>
        <v>0</v>
      </c>
    </row>
    <row r="161" spans="1:4">
      <c r="A161" s="5">
        <v>433</v>
      </c>
      <c r="B161" s="6" t="s">
        <v>10652</v>
      </c>
      <c r="C161" s="6" t="s">
        <v>172</v>
      </c>
      <c r="D161" s="39" t="b">
        <f>+A161='[2]PT CUT Bs'!$C184</f>
        <v>0</v>
      </c>
    </row>
    <row r="162" spans="1:4">
      <c r="A162" s="5">
        <v>434</v>
      </c>
      <c r="B162" s="6" t="s">
        <v>10653</v>
      </c>
      <c r="C162" s="6" t="s">
        <v>173</v>
      </c>
      <c r="D162" s="39" t="b">
        <f>+A162='[2]PT CUT Bs'!$C185</f>
        <v>0</v>
      </c>
    </row>
    <row r="163" spans="1:4">
      <c r="A163" s="3">
        <v>435</v>
      </c>
      <c r="B163" s="4" t="s">
        <v>10654</v>
      </c>
      <c r="C163" s="4" t="s">
        <v>174</v>
      </c>
      <c r="D163" s="39" t="b">
        <f>+A163='[2]PT CUT Bs'!$C186</f>
        <v>0</v>
      </c>
    </row>
    <row r="164" spans="1:4">
      <c r="A164" s="3">
        <v>512</v>
      </c>
      <c r="B164" s="4" t="s">
        <v>10655</v>
      </c>
      <c r="C164" s="4" t="s">
        <v>10495</v>
      </c>
      <c r="D164" s="39" t="b">
        <f>+A164='[2]PT CUT Bs'!$C187</f>
        <v>0</v>
      </c>
    </row>
    <row r="165" spans="1:4">
      <c r="A165" s="3">
        <v>513</v>
      </c>
      <c r="B165" s="4" t="s">
        <v>10656</v>
      </c>
      <c r="C165" s="4" t="s">
        <v>175</v>
      </c>
      <c r="D165" s="39" t="b">
        <f>+A165='[2]PT CUT Bs'!$C188</f>
        <v>0</v>
      </c>
    </row>
    <row r="166" spans="1:4">
      <c r="A166" s="3">
        <v>514</v>
      </c>
      <c r="B166" s="4" t="s">
        <v>10657</v>
      </c>
      <c r="C166" s="4" t="s">
        <v>176</v>
      </c>
      <c r="D166" s="39" t="b">
        <f>+A166='[2]PT CUT Bs'!$C189</f>
        <v>0</v>
      </c>
    </row>
    <row r="167" spans="1:4">
      <c r="A167" s="3">
        <v>517</v>
      </c>
      <c r="B167" s="4" t="s">
        <v>10658</v>
      </c>
      <c r="C167" s="4" t="s">
        <v>177</v>
      </c>
      <c r="D167" s="39" t="b">
        <f>+A167='[2]PT CUT Bs'!$C190</f>
        <v>0</v>
      </c>
    </row>
    <row r="168" spans="1:4">
      <c r="A168" s="3">
        <v>520</v>
      </c>
      <c r="B168" s="4" t="s">
        <v>10659</v>
      </c>
      <c r="C168" s="4" t="s">
        <v>615</v>
      </c>
      <c r="D168" s="39" t="b">
        <f>+A168='[2]PT CUT Bs'!$C191</f>
        <v>0</v>
      </c>
    </row>
    <row r="169" spans="1:4">
      <c r="A169" s="3">
        <v>522</v>
      </c>
      <c r="B169" s="4" t="s">
        <v>10660</v>
      </c>
      <c r="C169" s="4" t="s">
        <v>178</v>
      </c>
      <c r="D169" s="39" t="b">
        <f>+A169='[2]PT CUT Bs'!$C192</f>
        <v>0</v>
      </c>
    </row>
    <row r="170" spans="1:4">
      <c r="A170" s="3">
        <v>523</v>
      </c>
      <c r="B170" s="4" t="s">
        <v>10661</v>
      </c>
      <c r="C170" s="4" t="s">
        <v>11080</v>
      </c>
      <c r="D170" s="39" t="b">
        <f>+A170='[2]PT CUT Bs'!$C193</f>
        <v>0</v>
      </c>
    </row>
    <row r="171" spans="1:4">
      <c r="A171" s="3">
        <v>525</v>
      </c>
      <c r="B171" s="4" t="s">
        <v>10662</v>
      </c>
      <c r="C171" s="4" t="s">
        <v>179</v>
      </c>
      <c r="D171" s="39" t="b">
        <f>+A171='[2]PT CUT Bs'!$C194</f>
        <v>0</v>
      </c>
    </row>
    <row r="172" spans="1:4">
      <c r="A172" s="3">
        <v>526</v>
      </c>
      <c r="B172" s="4" t="s">
        <v>10663</v>
      </c>
      <c r="C172" s="4" t="s">
        <v>616</v>
      </c>
      <c r="D172" s="39" t="b">
        <f>+A172='[2]PT CUT Bs'!$C195</f>
        <v>0</v>
      </c>
    </row>
    <row r="173" spans="1:4">
      <c r="A173" s="3">
        <v>548</v>
      </c>
      <c r="B173" s="4" t="s">
        <v>10664</v>
      </c>
      <c r="C173" s="4" t="s">
        <v>11081</v>
      </c>
      <c r="D173" s="39" t="b">
        <f>+A173='[2]PT CUT Bs'!$C196</f>
        <v>0</v>
      </c>
    </row>
    <row r="174" spans="1:4">
      <c r="A174" s="5">
        <v>551</v>
      </c>
      <c r="B174" s="6" t="s">
        <v>10665</v>
      </c>
      <c r="C174" s="6" t="s">
        <v>180</v>
      </c>
      <c r="D174" s="39" t="b">
        <f>+A174='[2]PT CUT Bs'!$C197</f>
        <v>0</v>
      </c>
    </row>
    <row r="175" spans="1:4">
      <c r="A175" s="3">
        <v>572</v>
      </c>
      <c r="B175" s="4" t="s">
        <v>10666</v>
      </c>
      <c r="C175" s="4" t="s">
        <v>181</v>
      </c>
      <c r="D175" s="39" t="b">
        <f>+A175='[2]PT CUT Bs'!$C198</f>
        <v>0</v>
      </c>
    </row>
    <row r="176" spans="1:4">
      <c r="A176" s="3">
        <v>573</v>
      </c>
      <c r="B176" s="4" t="s">
        <v>10667</v>
      </c>
      <c r="C176" s="4" t="s">
        <v>182</v>
      </c>
      <c r="D176" s="39" t="b">
        <f>+A176='[2]PT CUT Bs'!$C199</f>
        <v>0</v>
      </c>
    </row>
    <row r="177" spans="1:4">
      <c r="A177" s="3">
        <v>574</v>
      </c>
      <c r="B177" s="4" t="s">
        <v>10668</v>
      </c>
      <c r="C177" s="4" t="s">
        <v>11082</v>
      </c>
      <c r="D177" s="39" t="b">
        <f>+A177='[2]PT CUT Bs'!$C200</f>
        <v>0</v>
      </c>
    </row>
    <row r="178" spans="1:4">
      <c r="A178" s="3">
        <v>576</v>
      </c>
      <c r="B178" s="4" t="s">
        <v>10669</v>
      </c>
      <c r="C178" s="4" t="s">
        <v>11083</v>
      </c>
      <c r="D178" s="39" t="b">
        <f>+A178='[2]PT CUT Bs'!$C202</f>
        <v>0</v>
      </c>
    </row>
    <row r="179" spans="1:4">
      <c r="A179" s="3">
        <v>578</v>
      </c>
      <c r="B179" s="4" t="s">
        <v>10670</v>
      </c>
      <c r="C179" s="4" t="s">
        <v>183</v>
      </c>
      <c r="D179" s="39" t="b">
        <f>+A179='[2]PT CUT Bs'!$C203</f>
        <v>0</v>
      </c>
    </row>
    <row r="180" spans="1:4">
      <c r="A180" s="3">
        <v>580</v>
      </c>
      <c r="B180" s="4" t="s">
        <v>10671</v>
      </c>
      <c r="C180" s="4" t="s">
        <v>184</v>
      </c>
      <c r="D180" s="39" t="b">
        <f>+A180='[2]PT CUT Bs'!$C205</f>
        <v>0</v>
      </c>
    </row>
    <row r="181" spans="1:4">
      <c r="A181" s="3">
        <v>582</v>
      </c>
      <c r="B181" s="4" t="s">
        <v>10672</v>
      </c>
      <c r="C181" s="4" t="s">
        <v>185</v>
      </c>
      <c r="D181" s="39" t="b">
        <f>+A181='[2]PT CUT Bs'!$C207</f>
        <v>0</v>
      </c>
    </row>
    <row r="182" spans="1:4">
      <c r="A182" s="3">
        <v>584</v>
      </c>
      <c r="B182" s="4" t="s">
        <v>10673</v>
      </c>
      <c r="C182" s="4" t="s">
        <v>186</v>
      </c>
      <c r="D182" s="39" t="b">
        <f>+A182='[2]PT CUT Bs'!$C208</f>
        <v>0</v>
      </c>
    </row>
    <row r="183" spans="1:4">
      <c r="A183" s="3">
        <v>585</v>
      </c>
      <c r="B183" s="4" t="s">
        <v>10674</v>
      </c>
      <c r="C183" s="4" t="s">
        <v>187</v>
      </c>
      <c r="D183" s="39" t="b">
        <f>+A183='[2]PT CUT Bs'!$C209</f>
        <v>0</v>
      </c>
    </row>
    <row r="184" spans="1:4">
      <c r="A184" s="3">
        <v>586</v>
      </c>
      <c r="B184" s="4" t="s">
        <v>10675</v>
      </c>
      <c r="C184" s="4" t="s">
        <v>188</v>
      </c>
      <c r="D184" s="39" t="b">
        <f>+A184='[2]PT CUT Bs'!$C210</f>
        <v>0</v>
      </c>
    </row>
    <row r="185" spans="1:4">
      <c r="A185" s="3">
        <v>587</v>
      </c>
      <c r="B185" s="4" t="s">
        <v>10676</v>
      </c>
      <c r="C185" s="4" t="s">
        <v>2113</v>
      </c>
      <c r="D185" s="39" t="b">
        <f>+A185='[2]PT CUT Bs'!$C211</f>
        <v>0</v>
      </c>
    </row>
    <row r="186" spans="1:4">
      <c r="A186" s="5">
        <v>590</v>
      </c>
      <c r="B186" s="6" t="s">
        <v>10677</v>
      </c>
      <c r="C186" s="6" t="s">
        <v>617</v>
      </c>
      <c r="D186" s="39" t="b">
        <f>+A186='[2]PT CUT Bs'!$C214</f>
        <v>0</v>
      </c>
    </row>
    <row r="187" spans="1:4">
      <c r="A187" s="3">
        <v>591</v>
      </c>
      <c r="B187" s="4" t="s">
        <v>10678</v>
      </c>
      <c r="C187" s="4" t="s">
        <v>11084</v>
      </c>
      <c r="D187" s="39" t="b">
        <f>+A187='[2]PT CUT Bs'!$C215</f>
        <v>0</v>
      </c>
    </row>
    <row r="188" spans="1:4">
      <c r="A188" s="3">
        <v>592</v>
      </c>
      <c r="B188" s="4" t="s">
        <v>10679</v>
      </c>
      <c r="C188" s="4" t="s">
        <v>653</v>
      </c>
      <c r="D188" s="39" t="b">
        <f>+A188='[2]PT CUT Bs'!$C216</f>
        <v>0</v>
      </c>
    </row>
    <row r="189" spans="1:4">
      <c r="A189" s="3">
        <v>593</v>
      </c>
      <c r="B189" s="4" t="s">
        <v>10680</v>
      </c>
      <c r="C189" s="4" t="s">
        <v>618</v>
      </c>
      <c r="D189" s="39" t="b">
        <f>+A189='[2]PT CUT Bs'!$C217</f>
        <v>0</v>
      </c>
    </row>
    <row r="190" spans="1:4">
      <c r="A190" s="3">
        <v>594</v>
      </c>
      <c r="B190" s="4" t="s">
        <v>10681</v>
      </c>
      <c r="C190" s="4" t="s">
        <v>101</v>
      </c>
      <c r="D190" s="39" t="b">
        <f>+A190='[2]PT CUT Bs'!$C218</f>
        <v>0</v>
      </c>
    </row>
    <row r="191" spans="1:4">
      <c r="A191" s="3">
        <v>595</v>
      </c>
      <c r="B191" s="4" t="s">
        <v>10682</v>
      </c>
      <c r="C191" s="4" t="s">
        <v>648</v>
      </c>
      <c r="D191" s="39" t="b">
        <f>+A191='[2]PT CUT Bs'!$C219</f>
        <v>0</v>
      </c>
    </row>
    <row r="192" spans="1:4">
      <c r="A192" s="3">
        <v>596</v>
      </c>
      <c r="B192" s="4" t="s">
        <v>10683</v>
      </c>
      <c r="C192" s="4" t="s">
        <v>11085</v>
      </c>
      <c r="D192" s="39" t="b">
        <f>+A192='[2]PT CUT Bs'!$C220</f>
        <v>0</v>
      </c>
    </row>
    <row r="193" spans="1:4">
      <c r="A193" s="3">
        <v>597</v>
      </c>
      <c r="B193" s="4" t="s">
        <v>10684</v>
      </c>
      <c r="C193" s="4" t="s">
        <v>2577</v>
      </c>
      <c r="D193" s="39" t="b">
        <f>+A193='[2]PT CUT Bs'!$C221</f>
        <v>0</v>
      </c>
    </row>
    <row r="194" spans="1:4">
      <c r="A194" s="3">
        <v>598</v>
      </c>
      <c r="B194" s="4" t="s">
        <v>10685</v>
      </c>
      <c r="C194" s="4" t="s">
        <v>754</v>
      </c>
      <c r="D194" s="39" t="b">
        <f>+A194='[2]PT CUT Bs'!$C222</f>
        <v>0</v>
      </c>
    </row>
    <row r="195" spans="1:4">
      <c r="A195" s="3">
        <v>599</v>
      </c>
      <c r="B195" s="4" t="s">
        <v>10686</v>
      </c>
      <c r="C195" s="4" t="s">
        <v>11086</v>
      </c>
      <c r="D195" s="39" t="b">
        <f>+A195='[2]PT CUT Bs'!$C223</f>
        <v>0</v>
      </c>
    </row>
    <row r="196" spans="1:4">
      <c r="A196" s="5">
        <v>633</v>
      </c>
      <c r="B196" s="6" t="s">
        <v>10687</v>
      </c>
      <c r="C196" s="6" t="s">
        <v>189</v>
      </c>
      <c r="D196" s="39" t="b">
        <f>+A196='[2]PT CUT Bs'!$C225</f>
        <v>0</v>
      </c>
    </row>
    <row r="197" spans="1:4">
      <c r="A197" s="5">
        <v>634</v>
      </c>
      <c r="B197" s="6" t="s">
        <v>10688</v>
      </c>
      <c r="C197" s="6" t="s">
        <v>190</v>
      </c>
      <c r="D197" s="39" t="b">
        <f>+A197='[2]PT CUT Bs'!$C226</f>
        <v>0</v>
      </c>
    </row>
    <row r="198" spans="1:4">
      <c r="A198" s="5">
        <v>650</v>
      </c>
      <c r="B198" s="6" t="s">
        <v>10689</v>
      </c>
      <c r="C198" s="6" t="s">
        <v>191</v>
      </c>
      <c r="D198" s="39" t="b">
        <f>+A198='[2]PT CUT Bs'!$C227</f>
        <v>0</v>
      </c>
    </row>
    <row r="199" spans="1:4">
      <c r="A199" s="3">
        <v>660</v>
      </c>
      <c r="B199" s="7" t="s">
        <v>10690</v>
      </c>
      <c r="C199" s="7" t="s">
        <v>192</v>
      </c>
      <c r="D199" s="39" t="b">
        <f>+A199='[2]PT CUT Bs'!$C228</f>
        <v>0</v>
      </c>
    </row>
    <row r="200" spans="1:4">
      <c r="A200" s="3">
        <v>661</v>
      </c>
      <c r="B200" s="4" t="s">
        <v>10691</v>
      </c>
      <c r="C200" s="4" t="s">
        <v>193</v>
      </c>
      <c r="D200" s="39" t="b">
        <f>+A200='[2]PT CUT Bs'!$C229</f>
        <v>0</v>
      </c>
    </row>
    <row r="201" spans="1:4">
      <c r="A201" s="3">
        <v>670</v>
      </c>
      <c r="B201" s="4" t="s">
        <v>10692</v>
      </c>
      <c r="C201" s="4" t="s">
        <v>194</v>
      </c>
      <c r="D201" s="39" t="b">
        <f>+A201='[2]PT CUT Bs'!$C230</f>
        <v>0</v>
      </c>
    </row>
    <row r="202" spans="1:4">
      <c r="A202" s="3">
        <v>680</v>
      </c>
      <c r="B202" s="4" t="s">
        <v>10693</v>
      </c>
      <c r="C202" s="4" t="s">
        <v>195</v>
      </c>
      <c r="D202" s="39" t="b">
        <f>+A202='[2]PT CUT Bs'!$C231</f>
        <v>0</v>
      </c>
    </row>
    <row r="203" spans="1:4">
      <c r="A203" s="3">
        <v>681</v>
      </c>
      <c r="B203" s="4" t="s">
        <v>10694</v>
      </c>
      <c r="C203" s="4" t="s">
        <v>196</v>
      </c>
      <c r="D203" s="39" t="b">
        <f>+A203='[2]PT CUT Bs'!$C232</f>
        <v>0</v>
      </c>
    </row>
    <row r="204" spans="1:4">
      <c r="A204" s="3">
        <v>682</v>
      </c>
      <c r="B204" s="4" t="s">
        <v>10695</v>
      </c>
      <c r="C204" s="4" t="s">
        <v>11087</v>
      </c>
      <c r="D204" s="39" t="b">
        <f>+A204='[2]PT CUT Bs'!$C233</f>
        <v>0</v>
      </c>
    </row>
    <row r="205" spans="1:4">
      <c r="A205" s="3">
        <v>683</v>
      </c>
      <c r="B205" s="4" t="s">
        <v>10696</v>
      </c>
      <c r="C205" s="4" t="s">
        <v>11088</v>
      </c>
      <c r="D205" s="39" t="b">
        <f>+A205='[2]PT CUT Bs'!$C234</f>
        <v>0</v>
      </c>
    </row>
    <row r="206" spans="1:4">
      <c r="A206" s="3">
        <v>716</v>
      </c>
      <c r="B206" s="4" t="s">
        <v>10697</v>
      </c>
      <c r="C206" s="4" t="s">
        <v>197</v>
      </c>
      <c r="D206" s="39" t="b">
        <f>+A206='[2]PT CUT Bs'!$C235</f>
        <v>0</v>
      </c>
    </row>
    <row r="207" spans="1:4">
      <c r="A207" s="3">
        <v>761</v>
      </c>
      <c r="B207" s="4" t="s">
        <v>10698</v>
      </c>
      <c r="C207" s="4" t="s">
        <v>198</v>
      </c>
      <c r="D207" s="39" t="b">
        <f>+A207='[2]PT CUT Bs'!$C237</f>
        <v>0</v>
      </c>
    </row>
    <row r="208" spans="1:4">
      <c r="A208" s="3">
        <v>781</v>
      </c>
      <c r="B208" s="4" t="s">
        <v>10699</v>
      </c>
      <c r="C208" s="4" t="s">
        <v>199</v>
      </c>
      <c r="D208" s="39" t="b">
        <f>+A208='[2]PT CUT Bs'!$C238</f>
        <v>0</v>
      </c>
    </row>
    <row r="209" spans="1:4">
      <c r="A209" s="3">
        <v>802</v>
      </c>
      <c r="B209" s="4" t="s">
        <v>10700</v>
      </c>
      <c r="C209" s="4" t="s">
        <v>200</v>
      </c>
      <c r="D209" s="39" t="b">
        <f>+A209='[2]PT CUT Bs'!$C239</f>
        <v>0</v>
      </c>
    </row>
    <row r="210" spans="1:4">
      <c r="A210" s="3">
        <v>821</v>
      </c>
      <c r="B210" s="4" t="s">
        <v>10701</v>
      </c>
      <c r="C210" s="4" t="s">
        <v>201</v>
      </c>
      <c r="D210" s="39" t="b">
        <f>+A210='[2]PT CUT Bs'!$C240</f>
        <v>0</v>
      </c>
    </row>
    <row r="211" spans="1:4">
      <c r="A211" s="3">
        <v>831</v>
      </c>
      <c r="B211" s="4" t="s">
        <v>10702</v>
      </c>
      <c r="C211" s="4" t="s">
        <v>202</v>
      </c>
      <c r="D211" s="39" t="b">
        <f>+A211='[2]PT CUT Bs'!$C241</f>
        <v>0</v>
      </c>
    </row>
    <row r="212" spans="1:4">
      <c r="A212" s="3">
        <v>862</v>
      </c>
      <c r="B212" s="4" t="s">
        <v>10703</v>
      </c>
      <c r="C212" s="4" t="s">
        <v>203</v>
      </c>
      <c r="D212" s="39" t="b">
        <f>+A212='[2]PT CUT Bs'!$C242</f>
        <v>0</v>
      </c>
    </row>
    <row r="213" spans="1:4">
      <c r="A213" s="3">
        <v>865</v>
      </c>
      <c r="B213" s="4" t="s">
        <v>10704</v>
      </c>
      <c r="C213" s="4" t="s">
        <v>204</v>
      </c>
      <c r="D213" s="39" t="b">
        <f>+A213='[2]PT CUT Bs'!$C243</f>
        <v>0</v>
      </c>
    </row>
    <row r="214" spans="1:4">
      <c r="A214" s="3">
        <v>867</v>
      </c>
      <c r="B214" s="4" t="s">
        <v>10705</v>
      </c>
      <c r="C214" s="4" t="s">
        <v>205</v>
      </c>
      <c r="D214" s="39" t="b">
        <f>+A214='[2]PT CUT Bs'!$C245</f>
        <v>0</v>
      </c>
    </row>
    <row r="215" spans="1:4">
      <c r="A215" s="3">
        <v>901</v>
      </c>
      <c r="B215" s="4" t="s">
        <v>10706</v>
      </c>
      <c r="C215" s="64" t="s">
        <v>206</v>
      </c>
      <c r="D215" s="39" t="b">
        <f>+A215='[2]PT CUT Bs'!$C246</f>
        <v>0</v>
      </c>
    </row>
    <row r="216" spans="1:4">
      <c r="A216" s="3">
        <v>902</v>
      </c>
      <c r="B216" s="4" t="s">
        <v>10707</v>
      </c>
      <c r="C216" s="4" t="s">
        <v>207</v>
      </c>
      <c r="D216" s="39" t="b">
        <f>+A216='[2]PT CUT Bs'!$C247</f>
        <v>0</v>
      </c>
    </row>
    <row r="217" spans="1:4">
      <c r="A217" s="3">
        <v>903</v>
      </c>
      <c r="B217" s="4" t="s">
        <v>10708</v>
      </c>
      <c r="C217" s="4" t="s">
        <v>208</v>
      </c>
      <c r="D217" s="39" t="b">
        <f>+A217='[2]PT CUT Bs'!$C248</f>
        <v>0</v>
      </c>
    </row>
    <row r="218" spans="1:4">
      <c r="A218" s="3">
        <v>904</v>
      </c>
      <c r="B218" s="4" t="s">
        <v>10709</v>
      </c>
      <c r="C218" s="4" t="s">
        <v>209</v>
      </c>
      <c r="D218" s="39" t="b">
        <f>+A218='[2]PT CUT Bs'!$C249</f>
        <v>0</v>
      </c>
    </row>
    <row r="219" spans="1:4">
      <c r="A219" s="3">
        <v>905</v>
      </c>
      <c r="B219" s="4" t="s">
        <v>10710</v>
      </c>
      <c r="C219" s="4" t="s">
        <v>210</v>
      </c>
      <c r="D219" s="39" t="b">
        <f>+A219='[2]PT CUT Bs'!$C250</f>
        <v>0</v>
      </c>
    </row>
    <row r="220" spans="1:4">
      <c r="A220" s="3">
        <v>906</v>
      </c>
      <c r="B220" s="4" t="s">
        <v>10711</v>
      </c>
      <c r="C220" s="4" t="s">
        <v>211</v>
      </c>
      <c r="D220" s="39" t="b">
        <f>+A220='[2]PT CUT Bs'!$C251</f>
        <v>0</v>
      </c>
    </row>
    <row r="221" spans="1:4">
      <c r="A221" s="3">
        <v>907</v>
      </c>
      <c r="B221" s="4" t="s">
        <v>10712</v>
      </c>
      <c r="C221" s="4" t="s">
        <v>212</v>
      </c>
      <c r="D221" s="39" t="b">
        <f>+A221='[2]PT CUT Bs'!$C252</f>
        <v>0</v>
      </c>
    </row>
    <row r="222" spans="1:4">
      <c r="A222" s="3">
        <v>908</v>
      </c>
      <c r="B222" s="4" t="s">
        <v>10713</v>
      </c>
      <c r="C222" s="4" t="s">
        <v>213</v>
      </c>
      <c r="D222" s="39" t="b">
        <f>+A222='[2]PT CUT Bs'!$C253</f>
        <v>0</v>
      </c>
    </row>
    <row r="223" spans="1:4">
      <c r="A223" s="3">
        <v>909</v>
      </c>
      <c r="B223" s="4" t="s">
        <v>10714</v>
      </c>
      <c r="C223" s="4" t="s">
        <v>214</v>
      </c>
      <c r="D223" s="39" t="b">
        <f>+A223='[2]PT CUT Bs'!$C254</f>
        <v>0</v>
      </c>
    </row>
    <row r="224" spans="1:4">
      <c r="A224" s="3">
        <v>951</v>
      </c>
      <c r="B224" s="4" t="s">
        <v>10715</v>
      </c>
      <c r="C224" s="4" t="s">
        <v>215</v>
      </c>
      <c r="D224" s="39" t="b">
        <f>+A224='[2]PT CUT Bs'!$C256</f>
        <v>0</v>
      </c>
    </row>
    <row r="225" spans="1:4">
      <c r="A225" s="3">
        <v>999</v>
      </c>
      <c r="B225" s="4" t="s">
        <v>11120</v>
      </c>
      <c r="C225" s="4" t="s">
        <v>216</v>
      </c>
      <c r="D225" s="39" t="b">
        <f>+A225='[2]PT CUT Bs'!$C257</f>
        <v>0</v>
      </c>
    </row>
    <row r="226" spans="1:4">
      <c r="A226" s="3">
        <v>1101</v>
      </c>
      <c r="B226" s="4" t="s">
        <v>10716</v>
      </c>
      <c r="C226" s="4" t="s">
        <v>217</v>
      </c>
      <c r="D226" s="39" t="b">
        <f>+A226='[2]PT CUT Bs'!$C258</f>
        <v>0</v>
      </c>
    </row>
    <row r="227" spans="1:4">
      <c r="A227" s="3">
        <v>1102</v>
      </c>
      <c r="B227" s="4" t="s">
        <v>10717</v>
      </c>
      <c r="C227" s="4" t="s">
        <v>218</v>
      </c>
      <c r="D227" s="39" t="b">
        <f>+A227='[2]PT CUT Bs'!$C259</f>
        <v>0</v>
      </c>
    </row>
    <row r="228" spans="1:4">
      <c r="A228" s="3">
        <v>1103</v>
      </c>
      <c r="B228" s="4" t="s">
        <v>10718</v>
      </c>
      <c r="C228" s="4" t="s">
        <v>219</v>
      </c>
      <c r="D228" s="39" t="b">
        <f>+A228='[2]PT CUT Bs'!$C260</f>
        <v>0</v>
      </c>
    </row>
    <row r="229" spans="1:4">
      <c r="A229" s="3">
        <v>1104</v>
      </c>
      <c r="B229" s="4" t="s">
        <v>10719</v>
      </c>
      <c r="C229" s="4" t="s">
        <v>220</v>
      </c>
      <c r="D229" s="39" t="b">
        <f>+A229='[2]PT CUT Bs'!$C261</f>
        <v>0</v>
      </c>
    </row>
    <row r="230" spans="1:4">
      <c r="A230" s="3">
        <v>1105</v>
      </c>
      <c r="B230" s="4" t="s">
        <v>10720</v>
      </c>
      <c r="C230" s="4" t="s">
        <v>221</v>
      </c>
      <c r="D230" s="39" t="b">
        <f>+A230='[2]PT CUT Bs'!$C262</f>
        <v>0</v>
      </c>
    </row>
    <row r="231" spans="1:4">
      <c r="A231" s="3">
        <v>1106</v>
      </c>
      <c r="B231" s="4" t="s">
        <v>10721</v>
      </c>
      <c r="C231" s="4" t="s">
        <v>222</v>
      </c>
      <c r="D231" s="39" t="b">
        <f>+A231='[2]PT CUT Bs'!$C263</f>
        <v>0</v>
      </c>
    </row>
    <row r="232" spans="1:4">
      <c r="A232" s="3">
        <v>1107</v>
      </c>
      <c r="B232" s="4" t="s">
        <v>10722</v>
      </c>
      <c r="C232" s="4" t="s">
        <v>223</v>
      </c>
      <c r="D232" s="39" t="b">
        <f>+A232='[2]PT CUT Bs'!$C264</f>
        <v>0</v>
      </c>
    </row>
    <row r="233" spans="1:4">
      <c r="A233" s="3">
        <v>1108</v>
      </c>
      <c r="B233" s="4" t="s">
        <v>10723</v>
      </c>
      <c r="C233" s="4" t="s">
        <v>224</v>
      </c>
      <c r="D233" s="39" t="b">
        <f>+A233='[2]PT CUT Bs'!$C265</f>
        <v>0</v>
      </c>
    </row>
    <row r="234" spans="1:4">
      <c r="A234" s="3">
        <v>1109</v>
      </c>
      <c r="B234" s="4" t="s">
        <v>10724</v>
      </c>
      <c r="C234" s="4" t="s">
        <v>225</v>
      </c>
      <c r="D234" s="39" t="b">
        <f>+A234='[2]PT CUT Bs'!$C266</f>
        <v>0</v>
      </c>
    </row>
    <row r="235" spans="1:4">
      <c r="A235" s="3">
        <v>1110</v>
      </c>
      <c r="B235" s="4" t="s">
        <v>10725</v>
      </c>
      <c r="C235" s="4" t="s">
        <v>226</v>
      </c>
      <c r="D235" s="39" t="b">
        <f>+A235='[2]PT CUT Bs'!$C267</f>
        <v>0</v>
      </c>
    </row>
    <row r="236" spans="1:4">
      <c r="A236" s="3">
        <v>1111</v>
      </c>
      <c r="B236" s="4" t="s">
        <v>10726</v>
      </c>
      <c r="C236" s="4" t="s">
        <v>227</v>
      </c>
      <c r="D236" s="39" t="b">
        <f>+A236='[2]PT CUT Bs'!$C268</f>
        <v>0</v>
      </c>
    </row>
    <row r="237" spans="1:4">
      <c r="A237" s="3">
        <v>1112</v>
      </c>
      <c r="B237" s="4" t="s">
        <v>10727</v>
      </c>
      <c r="C237" s="4" t="s">
        <v>228</v>
      </c>
      <c r="D237" s="39" t="b">
        <f>+A237='[2]PT CUT Bs'!$C269</f>
        <v>0</v>
      </c>
    </row>
    <row r="238" spans="1:4">
      <c r="A238" s="3">
        <v>1113</v>
      </c>
      <c r="B238" s="4" t="s">
        <v>10728</v>
      </c>
      <c r="C238" s="4" t="s">
        <v>229</v>
      </c>
      <c r="D238" s="39" t="b">
        <f>+A238='[2]PT CUT Bs'!$C270</f>
        <v>0</v>
      </c>
    </row>
    <row r="239" spans="1:4">
      <c r="A239" s="3">
        <v>1114</v>
      </c>
      <c r="B239" s="4" t="s">
        <v>10729</v>
      </c>
      <c r="C239" s="4" t="s">
        <v>11089</v>
      </c>
      <c r="D239" s="39" t="b">
        <f>+A239='[2]PT CUT Bs'!$C271</f>
        <v>0</v>
      </c>
    </row>
    <row r="240" spans="1:4">
      <c r="A240" s="3">
        <v>1115</v>
      </c>
      <c r="B240" s="4" t="s">
        <v>10730</v>
      </c>
      <c r="C240" s="4" t="s">
        <v>230</v>
      </c>
      <c r="D240" s="39" t="b">
        <f>+A240='[2]PT CUT Bs'!$C272</f>
        <v>0</v>
      </c>
    </row>
    <row r="241" spans="1:4">
      <c r="A241" s="3">
        <v>1116</v>
      </c>
      <c r="B241" s="4" t="s">
        <v>10731</v>
      </c>
      <c r="C241" s="4" t="s">
        <v>231</v>
      </c>
      <c r="D241" s="39" t="b">
        <f>+A241='[2]PT CUT Bs'!$C273</f>
        <v>0</v>
      </c>
    </row>
    <row r="242" spans="1:4">
      <c r="A242" s="3">
        <v>1117</v>
      </c>
      <c r="B242" s="4" t="s">
        <v>10732</v>
      </c>
      <c r="C242" s="4" t="s">
        <v>232</v>
      </c>
      <c r="D242" s="39" t="b">
        <f>+A242='[2]PT CUT Bs'!$C274</f>
        <v>0</v>
      </c>
    </row>
    <row r="243" spans="1:4">
      <c r="A243" s="3">
        <v>1118</v>
      </c>
      <c r="B243" s="4" t="s">
        <v>10733</v>
      </c>
      <c r="C243" s="4" t="s">
        <v>233</v>
      </c>
      <c r="D243" s="39" t="b">
        <f>+A243='[2]PT CUT Bs'!$C275</f>
        <v>0</v>
      </c>
    </row>
    <row r="244" spans="1:4">
      <c r="A244" s="3">
        <v>1119</v>
      </c>
      <c r="B244" s="4" t="s">
        <v>10734</v>
      </c>
      <c r="C244" s="4" t="s">
        <v>234</v>
      </c>
      <c r="D244" s="39" t="b">
        <f>+A244='[2]PT CUT Bs'!$C276</f>
        <v>0</v>
      </c>
    </row>
    <row r="245" spans="1:4">
      <c r="A245" s="3">
        <v>1120</v>
      </c>
      <c r="B245" s="4" t="s">
        <v>10735</v>
      </c>
      <c r="C245" s="4" t="s">
        <v>235</v>
      </c>
      <c r="D245" s="39" t="b">
        <f>+A245='[2]PT CUT Bs'!$C277</f>
        <v>0</v>
      </c>
    </row>
    <row r="246" spans="1:4">
      <c r="A246" s="3">
        <v>1121</v>
      </c>
      <c r="B246" s="4" t="s">
        <v>10736</v>
      </c>
      <c r="C246" s="4" t="s">
        <v>236</v>
      </c>
      <c r="D246" s="39" t="b">
        <f>+A246='[2]PT CUT Bs'!$C278</f>
        <v>0</v>
      </c>
    </row>
    <row r="247" spans="1:4">
      <c r="A247" s="3">
        <v>1122</v>
      </c>
      <c r="B247" s="4" t="s">
        <v>10737</v>
      </c>
      <c r="C247" s="4" t="s">
        <v>237</v>
      </c>
      <c r="D247" s="39" t="b">
        <f>+A247='[2]PT CUT Bs'!$C279</f>
        <v>0</v>
      </c>
    </row>
    <row r="248" spans="1:4">
      <c r="A248" s="3">
        <v>1123</v>
      </c>
      <c r="B248" s="4" t="s">
        <v>10738</v>
      </c>
      <c r="C248" s="4" t="s">
        <v>238</v>
      </c>
      <c r="D248" s="39" t="b">
        <f>+A248='[2]PT CUT Bs'!$C280</f>
        <v>0</v>
      </c>
    </row>
    <row r="249" spans="1:4">
      <c r="A249" s="3">
        <v>1124</v>
      </c>
      <c r="B249" s="4" t="s">
        <v>10739</v>
      </c>
      <c r="C249" s="4" t="s">
        <v>239</v>
      </c>
      <c r="D249" s="39" t="b">
        <f>+A249='[2]PT CUT Bs'!$C281</f>
        <v>0</v>
      </c>
    </row>
    <row r="250" spans="1:4">
      <c r="A250" s="3">
        <v>1125</v>
      </c>
      <c r="B250" s="4" t="s">
        <v>10740</v>
      </c>
      <c r="C250" s="4" t="s">
        <v>240</v>
      </c>
      <c r="D250" s="39" t="b">
        <f>+A250='[2]PT CUT Bs'!$C282</f>
        <v>0</v>
      </c>
    </row>
    <row r="251" spans="1:4">
      <c r="A251" s="3">
        <v>1126</v>
      </c>
      <c r="B251" s="4" t="s">
        <v>10741</v>
      </c>
      <c r="C251" s="4" t="s">
        <v>241</v>
      </c>
      <c r="D251" s="39" t="b">
        <f>+A251='[2]PT CUT Bs'!$C283</f>
        <v>0</v>
      </c>
    </row>
    <row r="252" spans="1:4">
      <c r="A252" s="3">
        <v>1127</v>
      </c>
      <c r="B252" s="4" t="s">
        <v>10742</v>
      </c>
      <c r="C252" s="4" t="s">
        <v>242</v>
      </c>
      <c r="D252" s="39" t="b">
        <f>+A252='[2]PT CUT Bs'!$C284</f>
        <v>0</v>
      </c>
    </row>
    <row r="253" spans="1:4">
      <c r="A253" s="3">
        <v>1128</v>
      </c>
      <c r="B253" s="4" t="s">
        <v>10743</v>
      </c>
      <c r="C253" s="4" t="s">
        <v>243</v>
      </c>
      <c r="D253" s="39" t="b">
        <f>+A253='[2]PT CUT Bs'!$C285</f>
        <v>0</v>
      </c>
    </row>
    <row r="254" spans="1:4">
      <c r="A254" s="3">
        <v>1129</v>
      </c>
      <c r="B254" s="4" t="s">
        <v>10744</v>
      </c>
      <c r="C254" s="4" t="s">
        <v>244</v>
      </c>
      <c r="D254" s="39" t="b">
        <f>+A254='[2]PT CUT Bs'!$C286</f>
        <v>0</v>
      </c>
    </row>
    <row r="255" spans="1:4">
      <c r="A255" s="3">
        <v>1201</v>
      </c>
      <c r="B255" s="4" t="s">
        <v>10745</v>
      </c>
      <c r="C255" s="4" t="s">
        <v>245</v>
      </c>
      <c r="D255" s="39" t="b">
        <f>+A255='[2]PT CUT Bs'!$C287</f>
        <v>0</v>
      </c>
    </row>
    <row r="256" spans="1:4">
      <c r="A256" s="3">
        <v>1202</v>
      </c>
      <c r="B256" s="4" t="s">
        <v>10746</v>
      </c>
      <c r="C256" s="4" t="s">
        <v>246</v>
      </c>
      <c r="D256" s="39" t="b">
        <f>+A256='[2]PT CUT Bs'!$C288</f>
        <v>0</v>
      </c>
    </row>
    <row r="257" spans="1:4">
      <c r="A257" s="3">
        <v>1203</v>
      </c>
      <c r="B257" s="4" t="s">
        <v>10747</v>
      </c>
      <c r="C257" s="4" t="s">
        <v>247</v>
      </c>
      <c r="D257" s="39" t="b">
        <f>+A257='[2]PT CUT Bs'!$C289</f>
        <v>0</v>
      </c>
    </row>
    <row r="258" spans="1:4">
      <c r="A258" s="3">
        <v>1204</v>
      </c>
      <c r="B258" s="4" t="s">
        <v>10748</v>
      </c>
      <c r="C258" s="4" t="s">
        <v>248</v>
      </c>
      <c r="D258" s="39" t="b">
        <f>+A258='[2]PT CUT Bs'!$C290</f>
        <v>0</v>
      </c>
    </row>
    <row r="259" spans="1:4">
      <c r="A259" s="3">
        <v>1205</v>
      </c>
      <c r="B259" s="4" t="s">
        <v>10749</v>
      </c>
      <c r="C259" s="4" t="s">
        <v>249</v>
      </c>
      <c r="D259" s="39" t="b">
        <f>+A259='[2]PT CUT Bs'!$C291</f>
        <v>0</v>
      </c>
    </row>
    <row r="260" spans="1:4">
      <c r="A260" s="3">
        <v>1206</v>
      </c>
      <c r="B260" s="4" t="s">
        <v>10750</v>
      </c>
      <c r="C260" s="4" t="s">
        <v>250</v>
      </c>
      <c r="D260" s="39" t="b">
        <f>+A260='[2]PT CUT Bs'!$C292</f>
        <v>0</v>
      </c>
    </row>
    <row r="261" spans="1:4">
      <c r="A261" s="3">
        <v>1207</v>
      </c>
      <c r="B261" s="4" t="s">
        <v>10751</v>
      </c>
      <c r="C261" s="4" t="s">
        <v>251</v>
      </c>
      <c r="D261" s="39" t="b">
        <f>+A261='[2]PT CUT Bs'!$C293</f>
        <v>0</v>
      </c>
    </row>
    <row r="262" spans="1:4">
      <c r="A262" s="3">
        <v>1208</v>
      </c>
      <c r="B262" s="4" t="s">
        <v>10752</v>
      </c>
      <c r="C262" s="4" t="s">
        <v>252</v>
      </c>
      <c r="D262" s="39" t="b">
        <f>+A262='[2]PT CUT Bs'!$C294</f>
        <v>0</v>
      </c>
    </row>
    <row r="263" spans="1:4">
      <c r="A263" s="3">
        <v>1209</v>
      </c>
      <c r="B263" s="4" t="s">
        <v>10753</v>
      </c>
      <c r="C263" s="4" t="s">
        <v>253</v>
      </c>
      <c r="D263" s="39" t="b">
        <f>+A263='[2]PT CUT Bs'!$C295</f>
        <v>0</v>
      </c>
    </row>
    <row r="264" spans="1:4">
      <c r="A264" s="3">
        <v>1210</v>
      </c>
      <c r="B264" s="4" t="s">
        <v>10754</v>
      </c>
      <c r="C264" s="4" t="s">
        <v>254</v>
      </c>
      <c r="D264" s="39" t="b">
        <f>+A264='[2]PT CUT Bs'!$C296</f>
        <v>0</v>
      </c>
    </row>
    <row r="265" spans="1:4">
      <c r="A265" s="3">
        <v>1211</v>
      </c>
      <c r="B265" s="4" t="s">
        <v>10755</v>
      </c>
      <c r="C265" s="4" t="s">
        <v>255</v>
      </c>
      <c r="D265" s="39" t="b">
        <f>+A265='[2]PT CUT Bs'!$C297</f>
        <v>0</v>
      </c>
    </row>
    <row r="266" spans="1:4">
      <c r="A266" s="3">
        <v>1212</v>
      </c>
      <c r="B266" s="4" t="s">
        <v>10756</v>
      </c>
      <c r="C266" s="4" t="s">
        <v>256</v>
      </c>
      <c r="D266" s="39" t="b">
        <f>+A266='[2]PT CUT Bs'!$C298</f>
        <v>0</v>
      </c>
    </row>
    <row r="267" spans="1:4">
      <c r="A267" s="3">
        <v>1213</v>
      </c>
      <c r="B267" s="4" t="s">
        <v>10757</v>
      </c>
      <c r="C267" s="4" t="s">
        <v>257</v>
      </c>
      <c r="D267" s="39" t="b">
        <f>+A267='[2]PT CUT Bs'!$C299</f>
        <v>0</v>
      </c>
    </row>
    <row r="268" spans="1:4">
      <c r="A268" s="3">
        <v>1214</v>
      </c>
      <c r="B268" s="4" t="s">
        <v>10758</v>
      </c>
      <c r="C268" s="4" t="s">
        <v>258</v>
      </c>
      <c r="D268" s="39" t="b">
        <f>+A268='[2]PT CUT Bs'!$C300</f>
        <v>0</v>
      </c>
    </row>
    <row r="269" spans="1:4">
      <c r="A269" s="3">
        <v>1215</v>
      </c>
      <c r="B269" s="4" t="s">
        <v>10759</v>
      </c>
      <c r="C269" s="4" t="s">
        <v>259</v>
      </c>
      <c r="D269" s="39" t="b">
        <f>+A269='[2]PT CUT Bs'!$C301</f>
        <v>0</v>
      </c>
    </row>
    <row r="270" spans="1:4">
      <c r="A270" s="3">
        <v>1216</v>
      </c>
      <c r="B270" s="4" t="s">
        <v>10760</v>
      </c>
      <c r="C270" s="4" t="s">
        <v>260</v>
      </c>
      <c r="D270" s="39" t="b">
        <f>+A270='[2]PT CUT Bs'!$C302</f>
        <v>0</v>
      </c>
    </row>
    <row r="271" spans="1:4">
      <c r="A271" s="3">
        <v>1217</v>
      </c>
      <c r="B271" s="4" t="s">
        <v>10761</v>
      </c>
      <c r="C271" s="4" t="s">
        <v>261</v>
      </c>
      <c r="D271" s="39" t="b">
        <f>+A271='[2]PT CUT Bs'!$C303</f>
        <v>0</v>
      </c>
    </row>
    <row r="272" spans="1:4">
      <c r="A272" s="3">
        <v>1218</v>
      </c>
      <c r="B272" s="4" t="s">
        <v>10762</v>
      </c>
      <c r="C272" s="4" t="s">
        <v>262</v>
      </c>
      <c r="D272" s="39" t="b">
        <f>+A272='[2]PT CUT Bs'!$C304</f>
        <v>0</v>
      </c>
    </row>
    <row r="273" spans="1:4">
      <c r="A273" s="3">
        <v>1219</v>
      </c>
      <c r="B273" s="4" t="s">
        <v>10763</v>
      </c>
      <c r="C273" s="4" t="s">
        <v>263</v>
      </c>
      <c r="D273" s="39" t="b">
        <f>+A273='[2]PT CUT Bs'!$C305</f>
        <v>0</v>
      </c>
    </row>
    <row r="274" spans="1:4">
      <c r="A274" s="3">
        <v>1220</v>
      </c>
      <c r="B274" s="4" t="s">
        <v>10764</v>
      </c>
      <c r="C274" s="4" t="s">
        <v>264</v>
      </c>
      <c r="D274" s="39" t="b">
        <f>+A274='[2]PT CUT Bs'!$C306</f>
        <v>0</v>
      </c>
    </row>
    <row r="275" spans="1:4">
      <c r="A275" s="3">
        <v>1221</v>
      </c>
      <c r="B275" s="4" t="s">
        <v>10765</v>
      </c>
      <c r="C275" s="4" t="s">
        <v>265</v>
      </c>
      <c r="D275" s="39" t="b">
        <f>+A275='[2]PT CUT Bs'!$C307</f>
        <v>0</v>
      </c>
    </row>
    <row r="276" spans="1:4">
      <c r="A276" s="3">
        <v>1222</v>
      </c>
      <c r="B276" s="4" t="s">
        <v>10766</v>
      </c>
      <c r="C276" s="4" t="s">
        <v>266</v>
      </c>
      <c r="D276" s="39" t="b">
        <f>+A276='[2]PT CUT Bs'!$C308</f>
        <v>0</v>
      </c>
    </row>
    <row r="277" spans="1:4">
      <c r="A277" s="3">
        <v>1223</v>
      </c>
      <c r="B277" s="4" t="s">
        <v>10767</v>
      </c>
      <c r="C277" s="4" t="s">
        <v>267</v>
      </c>
      <c r="D277" s="39" t="b">
        <f>+A277='[2]PT CUT Bs'!$C309</f>
        <v>0</v>
      </c>
    </row>
    <row r="278" spans="1:4">
      <c r="A278" s="3">
        <v>1224</v>
      </c>
      <c r="B278" s="4" t="s">
        <v>10768</v>
      </c>
      <c r="C278" s="4" t="s">
        <v>268</v>
      </c>
      <c r="D278" s="39" t="b">
        <f>+A278='[2]PT CUT Bs'!$C310</f>
        <v>0</v>
      </c>
    </row>
    <row r="279" spans="1:4">
      <c r="A279" s="3">
        <v>1225</v>
      </c>
      <c r="B279" s="4" t="s">
        <v>10769</v>
      </c>
      <c r="C279" s="4" t="s">
        <v>269</v>
      </c>
      <c r="D279" s="39" t="b">
        <f>+A279='[2]PT CUT Bs'!$C311</f>
        <v>0</v>
      </c>
    </row>
    <row r="280" spans="1:4">
      <c r="A280" s="3">
        <v>1226</v>
      </c>
      <c r="B280" s="4" t="s">
        <v>10770</v>
      </c>
      <c r="C280" s="4" t="s">
        <v>270</v>
      </c>
      <c r="D280" s="39" t="b">
        <f>+A280='[2]PT CUT Bs'!$C312</f>
        <v>0</v>
      </c>
    </row>
    <row r="281" spans="1:4">
      <c r="A281" s="3">
        <v>1227</v>
      </c>
      <c r="B281" s="4" t="s">
        <v>10771</v>
      </c>
      <c r="C281" s="4" t="s">
        <v>271</v>
      </c>
      <c r="D281" s="39" t="b">
        <f>+A281='[2]PT CUT Bs'!$C313</f>
        <v>0</v>
      </c>
    </row>
    <row r="282" spans="1:4">
      <c r="A282" s="3">
        <v>1228</v>
      </c>
      <c r="B282" s="4" t="s">
        <v>10772</v>
      </c>
      <c r="C282" s="4" t="s">
        <v>272</v>
      </c>
      <c r="D282" s="39" t="b">
        <f>+A282='[2]PT CUT Bs'!$C314</f>
        <v>0</v>
      </c>
    </row>
    <row r="283" spans="1:4">
      <c r="A283" s="3">
        <v>1229</v>
      </c>
      <c r="B283" s="4" t="s">
        <v>10773</v>
      </c>
      <c r="C283" s="4" t="s">
        <v>273</v>
      </c>
      <c r="D283" s="39" t="b">
        <f>+A283='[2]PT CUT Bs'!$C315</f>
        <v>0</v>
      </c>
    </row>
    <row r="284" spans="1:4">
      <c r="A284" s="3">
        <v>1230</v>
      </c>
      <c r="B284" s="4" t="s">
        <v>10774</v>
      </c>
      <c r="C284" s="4" t="s">
        <v>274</v>
      </c>
      <c r="D284" s="39" t="b">
        <f>+A284='[2]PT CUT Bs'!$C316</f>
        <v>0</v>
      </c>
    </row>
    <row r="285" spans="1:4">
      <c r="A285" s="3">
        <v>1231</v>
      </c>
      <c r="B285" s="4" t="s">
        <v>10775</v>
      </c>
      <c r="C285" s="4" t="s">
        <v>275</v>
      </c>
      <c r="D285" s="39" t="b">
        <f>+A285='[2]PT CUT Bs'!$C317</f>
        <v>0</v>
      </c>
    </row>
    <row r="286" spans="1:4">
      <c r="A286" s="3">
        <v>1232</v>
      </c>
      <c r="B286" s="4" t="s">
        <v>10776</v>
      </c>
      <c r="C286" s="4" t="s">
        <v>276</v>
      </c>
      <c r="D286" s="39" t="b">
        <f>+A286='[2]PT CUT Bs'!$C318</f>
        <v>0</v>
      </c>
    </row>
    <row r="287" spans="1:4">
      <c r="A287" s="3">
        <v>1233</v>
      </c>
      <c r="B287" s="4" t="s">
        <v>10777</v>
      </c>
      <c r="C287" s="4" t="s">
        <v>277</v>
      </c>
      <c r="D287" s="39" t="b">
        <f>+A287='[2]PT CUT Bs'!$C319</f>
        <v>0</v>
      </c>
    </row>
    <row r="288" spans="1:4">
      <c r="A288" s="3">
        <v>1234</v>
      </c>
      <c r="B288" s="4" t="s">
        <v>10778</v>
      </c>
      <c r="C288" s="4" t="s">
        <v>278</v>
      </c>
      <c r="D288" s="39" t="b">
        <f>+A288='[2]PT CUT Bs'!$C320</f>
        <v>0</v>
      </c>
    </row>
    <row r="289" spans="1:4">
      <c r="A289" s="3">
        <v>1235</v>
      </c>
      <c r="B289" s="4" t="s">
        <v>10779</v>
      </c>
      <c r="C289" s="4" t="s">
        <v>279</v>
      </c>
      <c r="D289" s="39" t="b">
        <f>+A289='[2]PT CUT Bs'!$C321</f>
        <v>0</v>
      </c>
    </row>
    <row r="290" spans="1:4">
      <c r="A290" s="3">
        <v>1236</v>
      </c>
      <c r="B290" s="4" t="s">
        <v>10780</v>
      </c>
      <c r="C290" s="4" t="s">
        <v>280</v>
      </c>
      <c r="D290" s="39" t="b">
        <f>+A290='[2]PT CUT Bs'!$C322</f>
        <v>0</v>
      </c>
    </row>
    <row r="291" spans="1:4">
      <c r="A291" s="3">
        <v>1237</v>
      </c>
      <c r="B291" s="4" t="s">
        <v>10781</v>
      </c>
      <c r="C291" s="4" t="s">
        <v>281</v>
      </c>
      <c r="D291" s="39" t="b">
        <f>+A291='[2]PT CUT Bs'!$C323</f>
        <v>0</v>
      </c>
    </row>
    <row r="292" spans="1:4">
      <c r="A292" s="3">
        <v>1238</v>
      </c>
      <c r="B292" s="4" t="s">
        <v>10782</v>
      </c>
      <c r="C292" s="4" t="s">
        <v>282</v>
      </c>
      <c r="D292" s="39" t="b">
        <f>+A292='[2]PT CUT Bs'!$C324</f>
        <v>0</v>
      </c>
    </row>
    <row r="293" spans="1:4">
      <c r="A293" s="3">
        <v>1239</v>
      </c>
      <c r="B293" s="4" t="s">
        <v>10783</v>
      </c>
      <c r="C293" s="4" t="s">
        <v>283</v>
      </c>
      <c r="D293" s="39" t="b">
        <f>+A293='[2]PT CUT Bs'!$C325</f>
        <v>0</v>
      </c>
    </row>
    <row r="294" spans="1:4">
      <c r="A294" s="3">
        <v>1240</v>
      </c>
      <c r="B294" s="4" t="s">
        <v>10784</v>
      </c>
      <c r="C294" s="4" t="s">
        <v>284</v>
      </c>
      <c r="D294" s="39" t="b">
        <f>+A294='[2]PT CUT Bs'!$C326</f>
        <v>0</v>
      </c>
    </row>
    <row r="295" spans="1:4">
      <c r="A295" s="3">
        <v>1241</v>
      </c>
      <c r="B295" s="4" t="s">
        <v>10785</v>
      </c>
      <c r="C295" s="4" t="s">
        <v>285</v>
      </c>
      <c r="D295" s="39" t="b">
        <f>+A295='[2]PT CUT Bs'!$C327</f>
        <v>0</v>
      </c>
    </row>
    <row r="296" spans="1:4">
      <c r="A296" s="3">
        <v>1242</v>
      </c>
      <c r="B296" s="4" t="s">
        <v>10786</v>
      </c>
      <c r="C296" s="4" t="s">
        <v>286</v>
      </c>
      <c r="D296" s="39" t="b">
        <f>+A296='[2]PT CUT Bs'!$C328</f>
        <v>0</v>
      </c>
    </row>
    <row r="297" spans="1:4">
      <c r="A297" s="3">
        <v>1243</v>
      </c>
      <c r="B297" s="4" t="s">
        <v>10787</v>
      </c>
      <c r="C297" s="4" t="s">
        <v>287</v>
      </c>
      <c r="D297" s="39" t="b">
        <f>+A297='[2]PT CUT Bs'!$C329</f>
        <v>0</v>
      </c>
    </row>
    <row r="298" spans="1:4">
      <c r="A298" s="3">
        <v>1244</v>
      </c>
      <c r="B298" s="4" t="s">
        <v>10788</v>
      </c>
      <c r="C298" s="4" t="s">
        <v>288</v>
      </c>
      <c r="D298" s="39" t="b">
        <f>+A298='[2]PT CUT Bs'!$C330</f>
        <v>0</v>
      </c>
    </row>
    <row r="299" spans="1:4">
      <c r="A299" s="3">
        <v>1245</v>
      </c>
      <c r="B299" s="4" t="s">
        <v>10789</v>
      </c>
      <c r="C299" s="4" t="s">
        <v>289</v>
      </c>
      <c r="D299" s="39" t="b">
        <f>+A299='[2]PT CUT Bs'!$C331</f>
        <v>0</v>
      </c>
    </row>
    <row r="300" spans="1:4">
      <c r="A300" s="3">
        <v>1246</v>
      </c>
      <c r="B300" s="4" t="s">
        <v>10790</v>
      </c>
      <c r="C300" s="4" t="s">
        <v>290</v>
      </c>
      <c r="D300" s="39" t="b">
        <f>+A300='[2]PT CUT Bs'!$C332</f>
        <v>0</v>
      </c>
    </row>
    <row r="301" spans="1:4">
      <c r="A301" s="3">
        <v>1247</v>
      </c>
      <c r="B301" s="4" t="s">
        <v>10791</v>
      </c>
      <c r="C301" s="4" t="s">
        <v>291</v>
      </c>
      <c r="D301" s="39" t="b">
        <f>+A301='[2]PT CUT Bs'!$C333</f>
        <v>0</v>
      </c>
    </row>
    <row r="302" spans="1:4">
      <c r="A302" s="3">
        <v>1248</v>
      </c>
      <c r="B302" s="4" t="s">
        <v>10792</v>
      </c>
      <c r="C302" s="4" t="s">
        <v>292</v>
      </c>
      <c r="D302" s="39" t="b">
        <f>+A302='[2]PT CUT Bs'!$C334</f>
        <v>0</v>
      </c>
    </row>
    <row r="303" spans="1:4">
      <c r="A303" s="3">
        <v>1249</v>
      </c>
      <c r="B303" s="4" t="s">
        <v>10793</v>
      </c>
      <c r="C303" s="4" t="s">
        <v>293</v>
      </c>
      <c r="D303" s="39" t="b">
        <f>+A303='[2]PT CUT Bs'!$C335</f>
        <v>0</v>
      </c>
    </row>
    <row r="304" spans="1:4">
      <c r="A304" s="3">
        <v>1250</v>
      </c>
      <c r="B304" s="4" t="s">
        <v>10794</v>
      </c>
      <c r="C304" s="4" t="s">
        <v>294</v>
      </c>
      <c r="D304" s="39" t="b">
        <f>+A304='[2]PT CUT Bs'!$C336</f>
        <v>0</v>
      </c>
    </row>
    <row r="305" spans="1:4">
      <c r="A305" s="3">
        <v>1251</v>
      </c>
      <c r="B305" s="4" t="s">
        <v>10795</v>
      </c>
      <c r="C305" s="4" t="s">
        <v>295</v>
      </c>
      <c r="D305" s="39" t="b">
        <f>+A305='[2]PT CUT Bs'!$C337</f>
        <v>0</v>
      </c>
    </row>
    <row r="306" spans="1:4">
      <c r="A306" s="3">
        <v>1252</v>
      </c>
      <c r="B306" s="4" t="s">
        <v>10796</v>
      </c>
      <c r="C306" s="4" t="s">
        <v>296</v>
      </c>
      <c r="D306" s="39" t="b">
        <f>+A306='[2]PT CUT Bs'!$C338</f>
        <v>0</v>
      </c>
    </row>
    <row r="307" spans="1:4">
      <c r="A307" s="3">
        <v>1253</v>
      </c>
      <c r="B307" s="4" t="s">
        <v>10797</v>
      </c>
      <c r="C307" s="4" t="s">
        <v>297</v>
      </c>
      <c r="D307" s="39" t="b">
        <f>+A307='[2]PT CUT Bs'!$C339</f>
        <v>0</v>
      </c>
    </row>
    <row r="308" spans="1:4">
      <c r="A308" s="3">
        <v>1254</v>
      </c>
      <c r="B308" s="4" t="s">
        <v>10798</v>
      </c>
      <c r="C308" s="4" t="s">
        <v>298</v>
      </c>
      <c r="D308" s="39" t="b">
        <f>+A308='[2]PT CUT Bs'!$C340</f>
        <v>0</v>
      </c>
    </row>
    <row r="309" spans="1:4">
      <c r="A309" s="3">
        <v>1255</v>
      </c>
      <c r="B309" s="4" t="s">
        <v>10799</v>
      </c>
      <c r="C309" s="4" t="s">
        <v>299</v>
      </c>
      <c r="D309" s="39" t="b">
        <f>+A309='[2]PT CUT Bs'!$C341</f>
        <v>0</v>
      </c>
    </row>
    <row r="310" spans="1:4">
      <c r="A310" s="3">
        <v>1256</v>
      </c>
      <c r="B310" s="4" t="s">
        <v>10800</v>
      </c>
      <c r="C310" s="4" t="s">
        <v>300</v>
      </c>
      <c r="D310" s="39" t="b">
        <f>+A310='[2]PT CUT Bs'!$C342</f>
        <v>0</v>
      </c>
    </row>
    <row r="311" spans="1:4">
      <c r="A311" s="3">
        <v>1257</v>
      </c>
      <c r="B311" s="4" t="s">
        <v>10801</v>
      </c>
      <c r="C311" s="4" t="s">
        <v>301</v>
      </c>
      <c r="D311" s="39" t="b">
        <f>+A311='[2]PT CUT Bs'!$C343</f>
        <v>0</v>
      </c>
    </row>
    <row r="312" spans="1:4">
      <c r="A312" s="3">
        <v>1258</v>
      </c>
      <c r="B312" s="4" t="s">
        <v>10802</v>
      </c>
      <c r="C312" s="4" t="s">
        <v>302</v>
      </c>
      <c r="D312" s="39" t="b">
        <f>+A312='[2]PT CUT Bs'!$C344</f>
        <v>0</v>
      </c>
    </row>
    <row r="313" spans="1:4">
      <c r="A313" s="3">
        <v>1259</v>
      </c>
      <c r="B313" s="4" t="s">
        <v>10803</v>
      </c>
      <c r="C313" s="4" t="s">
        <v>303</v>
      </c>
      <c r="D313" s="39" t="b">
        <f>+A313='[2]PT CUT Bs'!$C345</f>
        <v>0</v>
      </c>
    </row>
    <row r="314" spans="1:4">
      <c r="A314" s="3">
        <v>1260</v>
      </c>
      <c r="B314" s="4" t="s">
        <v>10804</v>
      </c>
      <c r="C314" s="4" t="s">
        <v>304</v>
      </c>
      <c r="D314" s="39" t="b">
        <f>+A314='[2]PT CUT Bs'!$C346</f>
        <v>0</v>
      </c>
    </row>
    <row r="315" spans="1:4">
      <c r="A315" s="3">
        <v>1261</v>
      </c>
      <c r="B315" s="4" t="s">
        <v>10805</v>
      </c>
      <c r="C315" s="4" t="s">
        <v>305</v>
      </c>
      <c r="D315" s="39" t="b">
        <f>+A315='[2]PT CUT Bs'!$C347</f>
        <v>0</v>
      </c>
    </row>
    <row r="316" spans="1:4">
      <c r="A316" s="3">
        <v>1262</v>
      </c>
      <c r="B316" s="4" t="s">
        <v>10806</v>
      </c>
      <c r="C316" s="4" t="s">
        <v>306</v>
      </c>
      <c r="D316" s="39" t="b">
        <f>+A316='[2]PT CUT Bs'!$C348</f>
        <v>0</v>
      </c>
    </row>
    <row r="317" spans="1:4">
      <c r="A317" s="3">
        <v>1263</v>
      </c>
      <c r="B317" s="4" t="s">
        <v>10807</v>
      </c>
      <c r="C317" s="4" t="s">
        <v>307</v>
      </c>
      <c r="D317" s="39" t="b">
        <f>+A317='[2]PT CUT Bs'!$C349</f>
        <v>0</v>
      </c>
    </row>
    <row r="318" spans="1:4">
      <c r="A318" s="3">
        <v>1264</v>
      </c>
      <c r="B318" s="4" t="s">
        <v>10808</v>
      </c>
      <c r="C318" s="4" t="s">
        <v>308</v>
      </c>
      <c r="D318" s="39" t="b">
        <f>+A318='[2]PT CUT Bs'!$C350</f>
        <v>0</v>
      </c>
    </row>
    <row r="319" spans="1:4">
      <c r="A319" s="3">
        <v>1265</v>
      </c>
      <c r="B319" s="4" t="s">
        <v>10809</v>
      </c>
      <c r="C319" s="4" t="s">
        <v>309</v>
      </c>
      <c r="D319" s="39" t="b">
        <f>+A319='[2]PT CUT Bs'!$C351</f>
        <v>0</v>
      </c>
    </row>
    <row r="320" spans="1:4">
      <c r="A320" s="3">
        <v>1266</v>
      </c>
      <c r="B320" s="4" t="s">
        <v>10810</v>
      </c>
      <c r="C320" s="4" t="s">
        <v>310</v>
      </c>
      <c r="D320" s="39" t="b">
        <f>+A320='[2]PT CUT Bs'!$C352</f>
        <v>0</v>
      </c>
    </row>
    <row r="321" spans="1:4">
      <c r="A321" s="3">
        <v>1267</v>
      </c>
      <c r="B321" s="4" t="s">
        <v>10811</v>
      </c>
      <c r="C321" s="4" t="s">
        <v>311</v>
      </c>
      <c r="D321" s="39" t="b">
        <f>+A321='[2]PT CUT Bs'!$C353</f>
        <v>0</v>
      </c>
    </row>
    <row r="322" spans="1:4">
      <c r="A322" s="3">
        <v>1268</v>
      </c>
      <c r="B322" s="4" t="s">
        <v>10812</v>
      </c>
      <c r="C322" s="4" t="s">
        <v>312</v>
      </c>
      <c r="D322" s="39" t="b">
        <f>+A322='[2]PT CUT Bs'!$C354</f>
        <v>0</v>
      </c>
    </row>
    <row r="323" spans="1:4">
      <c r="A323" s="3">
        <v>1269</v>
      </c>
      <c r="B323" s="4" t="s">
        <v>10813</v>
      </c>
      <c r="C323" s="4" t="s">
        <v>313</v>
      </c>
      <c r="D323" s="39" t="b">
        <f>+A323='[2]PT CUT Bs'!$C355</f>
        <v>0</v>
      </c>
    </row>
    <row r="324" spans="1:4">
      <c r="A324" s="3">
        <v>1270</v>
      </c>
      <c r="B324" s="4" t="s">
        <v>10814</v>
      </c>
      <c r="C324" s="4" t="s">
        <v>314</v>
      </c>
      <c r="D324" s="39" t="b">
        <f>+A324='[2]PT CUT Bs'!$C356</f>
        <v>0</v>
      </c>
    </row>
    <row r="325" spans="1:4">
      <c r="A325" s="3">
        <v>1271</v>
      </c>
      <c r="B325" s="4" t="s">
        <v>10815</v>
      </c>
      <c r="C325" s="4" t="s">
        <v>315</v>
      </c>
      <c r="D325" s="39" t="b">
        <f>+A325='[2]PT CUT Bs'!$C357</f>
        <v>0</v>
      </c>
    </row>
    <row r="326" spans="1:4">
      <c r="A326" s="3">
        <v>1272</v>
      </c>
      <c r="B326" s="4" t="s">
        <v>10816</v>
      </c>
      <c r="C326" s="4" t="s">
        <v>316</v>
      </c>
      <c r="D326" s="39" t="b">
        <f>+A326='[2]PT CUT Bs'!$C358</f>
        <v>0</v>
      </c>
    </row>
    <row r="327" spans="1:4">
      <c r="A327" s="3">
        <v>1273</v>
      </c>
      <c r="B327" s="4" t="s">
        <v>10817</v>
      </c>
      <c r="C327" s="4" t="s">
        <v>317</v>
      </c>
      <c r="D327" s="39" t="b">
        <f>+A327='[2]PT CUT Bs'!$C359</f>
        <v>0</v>
      </c>
    </row>
    <row r="328" spans="1:4">
      <c r="A328" s="3">
        <v>1274</v>
      </c>
      <c r="B328" s="4" t="s">
        <v>10818</v>
      </c>
      <c r="C328" s="4" t="s">
        <v>318</v>
      </c>
      <c r="D328" s="39" t="b">
        <f>+A328='[2]PT CUT Bs'!$C360</f>
        <v>0</v>
      </c>
    </row>
    <row r="329" spans="1:4">
      <c r="A329" s="3">
        <v>1275</v>
      </c>
      <c r="B329" s="4" t="s">
        <v>10819</v>
      </c>
      <c r="C329" s="4" t="s">
        <v>319</v>
      </c>
      <c r="D329" s="39" t="b">
        <f>+A329='[2]PT CUT Bs'!$C361</f>
        <v>0</v>
      </c>
    </row>
    <row r="330" spans="1:4">
      <c r="A330" s="3">
        <v>1276</v>
      </c>
      <c r="B330" s="4" t="s">
        <v>10820</v>
      </c>
      <c r="C330" s="4" t="s">
        <v>320</v>
      </c>
      <c r="D330" s="39" t="b">
        <f>+A330='[2]PT CUT Bs'!$C362</f>
        <v>0</v>
      </c>
    </row>
    <row r="331" spans="1:4">
      <c r="A331" s="3">
        <v>1277</v>
      </c>
      <c r="B331" s="4" t="s">
        <v>10821</v>
      </c>
      <c r="C331" s="4" t="s">
        <v>321</v>
      </c>
      <c r="D331" s="39" t="b">
        <f>+A331='[2]PT CUT Bs'!$C363</f>
        <v>0</v>
      </c>
    </row>
    <row r="332" spans="1:4">
      <c r="A332" s="3">
        <v>1278</v>
      </c>
      <c r="B332" s="4" t="s">
        <v>10822</v>
      </c>
      <c r="C332" s="4" t="s">
        <v>322</v>
      </c>
      <c r="D332" s="39" t="b">
        <f>+A332='[2]PT CUT Bs'!$C364</f>
        <v>0</v>
      </c>
    </row>
    <row r="333" spans="1:4">
      <c r="A333" s="3">
        <v>1279</v>
      </c>
      <c r="B333" s="4" t="s">
        <v>10823</v>
      </c>
      <c r="C333" s="4" t="s">
        <v>323</v>
      </c>
      <c r="D333" s="39" t="b">
        <f>+A333='[2]PT CUT Bs'!$C365</f>
        <v>0</v>
      </c>
    </row>
    <row r="334" spans="1:4">
      <c r="A334" s="3">
        <v>1280</v>
      </c>
      <c r="B334" s="4" t="s">
        <v>10824</v>
      </c>
      <c r="C334" s="4" t="s">
        <v>324</v>
      </c>
      <c r="D334" s="39" t="b">
        <f>+A334='[2]PT CUT Bs'!$C366</f>
        <v>0</v>
      </c>
    </row>
    <row r="335" spans="1:4">
      <c r="A335" s="3">
        <v>1281</v>
      </c>
      <c r="B335" s="4" t="s">
        <v>10825</v>
      </c>
      <c r="C335" s="4" t="s">
        <v>325</v>
      </c>
      <c r="D335" s="39" t="b">
        <f>+A335='[2]PT CUT Bs'!$C367</f>
        <v>0</v>
      </c>
    </row>
    <row r="336" spans="1:4">
      <c r="A336" s="3">
        <v>1282</v>
      </c>
      <c r="B336" s="4" t="s">
        <v>10826</v>
      </c>
      <c r="C336" s="4" t="s">
        <v>326</v>
      </c>
      <c r="D336" s="39" t="b">
        <f>+A336='[2]PT CUT Bs'!$C368</f>
        <v>0</v>
      </c>
    </row>
    <row r="337" spans="1:4">
      <c r="A337" s="3">
        <v>1283</v>
      </c>
      <c r="B337" s="4" t="s">
        <v>10827</v>
      </c>
      <c r="C337" s="4" t="s">
        <v>327</v>
      </c>
      <c r="D337" s="39" t="b">
        <f>+A337='[2]PT CUT Bs'!$C369</f>
        <v>0</v>
      </c>
    </row>
    <row r="338" spans="1:4">
      <c r="A338" s="3">
        <v>1284</v>
      </c>
      <c r="B338" s="4" t="s">
        <v>10828</v>
      </c>
      <c r="C338" s="4" t="s">
        <v>328</v>
      </c>
      <c r="D338" s="39" t="b">
        <f>+A338='[2]PT CUT Bs'!$C370</f>
        <v>0</v>
      </c>
    </row>
    <row r="339" spans="1:4">
      <c r="A339" s="3">
        <v>1285</v>
      </c>
      <c r="B339" s="4" t="s">
        <v>10829</v>
      </c>
      <c r="C339" s="4" t="s">
        <v>329</v>
      </c>
      <c r="D339" s="39" t="b">
        <f>+A339='[2]PT CUT Bs'!$C371</f>
        <v>0</v>
      </c>
    </row>
    <row r="340" spans="1:4">
      <c r="A340" s="3">
        <v>1286</v>
      </c>
      <c r="B340" s="4" t="s">
        <v>10830</v>
      </c>
      <c r="C340" s="4" t="s">
        <v>330</v>
      </c>
      <c r="D340" s="39" t="b">
        <f>+A340='[2]PT CUT Bs'!$C372</f>
        <v>0</v>
      </c>
    </row>
    <row r="341" spans="1:4">
      <c r="A341" s="3">
        <v>1287</v>
      </c>
      <c r="B341" s="4" t="s">
        <v>10831</v>
      </c>
      <c r="C341" s="4" t="s">
        <v>331</v>
      </c>
      <c r="D341" s="39" t="b">
        <f>+A341='[2]PT CUT Bs'!$C373</f>
        <v>0</v>
      </c>
    </row>
    <row r="342" spans="1:4">
      <c r="A342" s="3">
        <v>1301</v>
      </c>
      <c r="B342" s="4" t="s">
        <v>10832</v>
      </c>
      <c r="C342" s="4" t="s">
        <v>332</v>
      </c>
      <c r="D342" s="39" t="b">
        <f>+A342='[2]PT CUT Bs'!$C374</f>
        <v>0</v>
      </c>
    </row>
    <row r="343" spans="1:4">
      <c r="A343" s="3">
        <v>1302</v>
      </c>
      <c r="B343" s="4" t="s">
        <v>10833</v>
      </c>
      <c r="C343" s="4" t="s">
        <v>333</v>
      </c>
      <c r="D343" s="39" t="b">
        <f>+A343='[2]PT CUT Bs'!$C375</f>
        <v>0</v>
      </c>
    </row>
    <row r="344" spans="1:4">
      <c r="A344" s="3">
        <v>1303</v>
      </c>
      <c r="B344" s="4" t="s">
        <v>10834</v>
      </c>
      <c r="C344" s="4" t="s">
        <v>334</v>
      </c>
      <c r="D344" s="39" t="b">
        <f>+A344='[2]PT CUT Bs'!$C376</f>
        <v>0</v>
      </c>
    </row>
    <row r="345" spans="1:4">
      <c r="A345" s="3">
        <v>1304</v>
      </c>
      <c r="B345" s="4" t="s">
        <v>10835</v>
      </c>
      <c r="C345" s="4" t="s">
        <v>335</v>
      </c>
      <c r="D345" s="39" t="b">
        <f>+A345='[2]PT CUT Bs'!$C377</f>
        <v>0</v>
      </c>
    </row>
    <row r="346" spans="1:4">
      <c r="A346" s="3">
        <v>1305</v>
      </c>
      <c r="B346" s="4" t="s">
        <v>10836</v>
      </c>
      <c r="C346" s="4" t="s">
        <v>336</v>
      </c>
      <c r="D346" s="39" t="b">
        <f>+A346='[2]PT CUT Bs'!$C378</f>
        <v>0</v>
      </c>
    </row>
    <row r="347" spans="1:4">
      <c r="A347" s="3">
        <v>1306</v>
      </c>
      <c r="B347" s="4" t="s">
        <v>10837</v>
      </c>
      <c r="C347" s="4" t="s">
        <v>337</v>
      </c>
      <c r="D347" s="39" t="b">
        <f>+A347='[2]PT CUT Bs'!$C379</f>
        <v>0</v>
      </c>
    </row>
    <row r="348" spans="1:4">
      <c r="A348" s="3">
        <v>1307</v>
      </c>
      <c r="B348" s="4" t="s">
        <v>10838</v>
      </c>
      <c r="C348" s="4" t="s">
        <v>338</v>
      </c>
      <c r="D348" s="39" t="b">
        <f>+A348='[2]PT CUT Bs'!$C380</f>
        <v>0</v>
      </c>
    </row>
    <row r="349" spans="1:4">
      <c r="A349" s="3">
        <v>1308</v>
      </c>
      <c r="B349" s="4" t="s">
        <v>10839</v>
      </c>
      <c r="C349" s="4" t="s">
        <v>339</v>
      </c>
      <c r="D349" s="39" t="b">
        <f>+A349='[2]PT CUT Bs'!$C381</f>
        <v>0</v>
      </c>
    </row>
    <row r="350" spans="1:4">
      <c r="A350" s="3">
        <v>1309</v>
      </c>
      <c r="B350" s="4" t="s">
        <v>10840</v>
      </c>
      <c r="C350" s="4" t="s">
        <v>340</v>
      </c>
      <c r="D350" s="39" t="b">
        <f>+A350='[2]PT CUT Bs'!$C382</f>
        <v>0</v>
      </c>
    </row>
    <row r="351" spans="1:4">
      <c r="A351" s="3">
        <v>1310</v>
      </c>
      <c r="B351" s="4" t="s">
        <v>10841</v>
      </c>
      <c r="C351" s="4" t="s">
        <v>341</v>
      </c>
      <c r="D351" s="39" t="b">
        <f>+A351='[2]PT CUT Bs'!$C383</f>
        <v>0</v>
      </c>
    </row>
    <row r="352" spans="1:4">
      <c r="A352" s="3">
        <v>1311</v>
      </c>
      <c r="B352" s="4" t="s">
        <v>10842</v>
      </c>
      <c r="C352" s="4" t="s">
        <v>342</v>
      </c>
      <c r="D352" s="39" t="b">
        <f>+A352='[2]PT CUT Bs'!$C384</f>
        <v>0</v>
      </c>
    </row>
    <row r="353" spans="1:4">
      <c r="A353" s="3">
        <v>1312</v>
      </c>
      <c r="B353" s="4" t="s">
        <v>10843</v>
      </c>
      <c r="C353" s="4" t="s">
        <v>343</v>
      </c>
      <c r="D353" s="39" t="b">
        <f>+A353='[2]PT CUT Bs'!$C385</f>
        <v>0</v>
      </c>
    </row>
    <row r="354" spans="1:4">
      <c r="A354" s="3">
        <v>1313</v>
      </c>
      <c r="B354" s="4" t="s">
        <v>10844</v>
      </c>
      <c r="C354" s="4" t="s">
        <v>344</v>
      </c>
      <c r="D354" s="39" t="b">
        <f>+A354='[2]PT CUT Bs'!$C386</f>
        <v>0</v>
      </c>
    </row>
    <row r="355" spans="1:4">
      <c r="A355" s="3">
        <v>1314</v>
      </c>
      <c r="B355" s="4" t="s">
        <v>10845</v>
      </c>
      <c r="C355" s="4" t="s">
        <v>345</v>
      </c>
      <c r="D355" s="39" t="b">
        <f>+A355='[2]PT CUT Bs'!$C387</f>
        <v>0</v>
      </c>
    </row>
    <row r="356" spans="1:4">
      <c r="A356" s="3">
        <v>1315</v>
      </c>
      <c r="B356" s="4" t="s">
        <v>10846</v>
      </c>
      <c r="C356" s="4" t="s">
        <v>346</v>
      </c>
      <c r="D356" s="39" t="b">
        <f>+A356='[2]PT CUT Bs'!$C388</f>
        <v>0</v>
      </c>
    </row>
    <row r="357" spans="1:4">
      <c r="A357" s="3">
        <v>1316</v>
      </c>
      <c r="B357" s="4" t="s">
        <v>10847</v>
      </c>
      <c r="C357" s="4" t="s">
        <v>347</v>
      </c>
      <c r="D357" s="39" t="b">
        <f>+A357='[2]PT CUT Bs'!$C389</f>
        <v>0</v>
      </c>
    </row>
    <row r="358" spans="1:4">
      <c r="A358" s="3">
        <v>1317</v>
      </c>
      <c r="B358" s="4" t="s">
        <v>10848</v>
      </c>
      <c r="C358" s="4" t="s">
        <v>348</v>
      </c>
      <c r="D358" s="39" t="b">
        <f>+A358='[2]PT CUT Bs'!$C390</f>
        <v>0</v>
      </c>
    </row>
    <row r="359" spans="1:4">
      <c r="A359" s="3">
        <v>1318</v>
      </c>
      <c r="B359" s="4" t="s">
        <v>10849</v>
      </c>
      <c r="C359" s="4" t="s">
        <v>349</v>
      </c>
      <c r="D359" s="39" t="b">
        <f>+A359='[2]PT CUT Bs'!$C391</f>
        <v>0</v>
      </c>
    </row>
    <row r="360" spans="1:4">
      <c r="A360" s="3">
        <v>1319</v>
      </c>
      <c r="B360" s="4" t="s">
        <v>10850</v>
      </c>
      <c r="C360" s="4" t="s">
        <v>350</v>
      </c>
      <c r="D360" s="39" t="b">
        <f>+A360='[2]PT CUT Bs'!$C392</f>
        <v>0</v>
      </c>
    </row>
    <row r="361" spans="1:4">
      <c r="A361" s="3">
        <v>1320</v>
      </c>
      <c r="B361" s="4" t="s">
        <v>10851</v>
      </c>
      <c r="C361" s="4" t="s">
        <v>351</v>
      </c>
      <c r="D361" s="39" t="b">
        <f>+A361='[2]PT CUT Bs'!$C393</f>
        <v>0</v>
      </c>
    </row>
    <row r="362" spans="1:4">
      <c r="A362" s="3">
        <v>1321</v>
      </c>
      <c r="B362" s="4" t="s">
        <v>10852</v>
      </c>
      <c r="C362" s="4" t="s">
        <v>352</v>
      </c>
      <c r="D362" s="39" t="b">
        <f>+A362='[2]PT CUT Bs'!$C394</f>
        <v>0</v>
      </c>
    </row>
    <row r="363" spans="1:4">
      <c r="A363" s="3">
        <v>1322</v>
      </c>
      <c r="B363" s="4" t="s">
        <v>10853</v>
      </c>
      <c r="C363" s="4" t="s">
        <v>353</v>
      </c>
      <c r="D363" s="39" t="b">
        <f>+A363='[2]PT CUT Bs'!$C395</f>
        <v>0</v>
      </c>
    </row>
    <row r="364" spans="1:4">
      <c r="A364" s="3">
        <v>1323</v>
      </c>
      <c r="B364" s="4" t="s">
        <v>10854</v>
      </c>
      <c r="C364" s="4" t="s">
        <v>354</v>
      </c>
      <c r="D364" s="39" t="b">
        <f>+A364='[2]PT CUT Bs'!$C396</f>
        <v>0</v>
      </c>
    </row>
    <row r="365" spans="1:4">
      <c r="A365" s="3">
        <v>1324</v>
      </c>
      <c r="B365" s="4" t="s">
        <v>10855</v>
      </c>
      <c r="C365" s="4" t="s">
        <v>355</v>
      </c>
      <c r="D365" s="39" t="b">
        <f>+A365='[2]PT CUT Bs'!$C397</f>
        <v>0</v>
      </c>
    </row>
    <row r="366" spans="1:4">
      <c r="A366" s="3">
        <v>1325</v>
      </c>
      <c r="B366" s="4" t="s">
        <v>10856</v>
      </c>
      <c r="C366" s="4" t="s">
        <v>356</v>
      </c>
      <c r="D366" s="39" t="b">
        <f>+A366='[2]PT CUT Bs'!$C398</f>
        <v>0</v>
      </c>
    </row>
    <row r="367" spans="1:4">
      <c r="A367" s="3">
        <v>1326</v>
      </c>
      <c r="B367" s="4" t="s">
        <v>10857</v>
      </c>
      <c r="C367" s="4" t="s">
        <v>357</v>
      </c>
      <c r="D367" s="39" t="b">
        <f>+A367='[2]PT CUT Bs'!$C399</f>
        <v>0</v>
      </c>
    </row>
    <row r="368" spans="1:4">
      <c r="A368" s="3">
        <v>1327</v>
      </c>
      <c r="B368" s="4" t="s">
        <v>10858</v>
      </c>
      <c r="C368" s="4" t="s">
        <v>358</v>
      </c>
      <c r="D368" s="39" t="b">
        <f>+A368='[2]PT CUT Bs'!$C400</f>
        <v>0</v>
      </c>
    </row>
    <row r="369" spans="1:4">
      <c r="A369" s="3">
        <v>1328</v>
      </c>
      <c r="B369" s="4" t="s">
        <v>10859</v>
      </c>
      <c r="C369" s="4" t="s">
        <v>359</v>
      </c>
      <c r="D369" s="39" t="b">
        <f>+A369='[2]PT CUT Bs'!$C401</f>
        <v>0</v>
      </c>
    </row>
    <row r="370" spans="1:4">
      <c r="A370" s="3">
        <v>1329</v>
      </c>
      <c r="B370" s="4" t="s">
        <v>10860</v>
      </c>
      <c r="C370" s="4" t="s">
        <v>360</v>
      </c>
      <c r="D370" s="39" t="b">
        <f>+A370='[2]PT CUT Bs'!$C402</f>
        <v>0</v>
      </c>
    </row>
    <row r="371" spans="1:4">
      <c r="A371" s="3">
        <v>1330</v>
      </c>
      <c r="B371" s="4" t="s">
        <v>10861</v>
      </c>
      <c r="C371" s="4" t="s">
        <v>361</v>
      </c>
      <c r="D371" s="39" t="b">
        <f>+A371='[2]PT CUT Bs'!$C403</f>
        <v>0</v>
      </c>
    </row>
    <row r="372" spans="1:4">
      <c r="A372" s="3">
        <v>1331</v>
      </c>
      <c r="B372" s="4" t="s">
        <v>10862</v>
      </c>
      <c r="C372" s="4" t="s">
        <v>362</v>
      </c>
      <c r="D372" s="39" t="b">
        <f>+A372='[2]PT CUT Bs'!$C404</f>
        <v>0</v>
      </c>
    </row>
    <row r="373" spans="1:4">
      <c r="A373" s="3">
        <v>1332</v>
      </c>
      <c r="B373" s="4" t="s">
        <v>10863</v>
      </c>
      <c r="C373" s="4" t="s">
        <v>363</v>
      </c>
      <c r="D373" s="39" t="b">
        <f>+A373='[2]PT CUT Bs'!$C405</f>
        <v>0</v>
      </c>
    </row>
    <row r="374" spans="1:4">
      <c r="A374" s="3">
        <v>1333</v>
      </c>
      <c r="B374" s="4" t="s">
        <v>10864</v>
      </c>
      <c r="C374" s="4" t="s">
        <v>364</v>
      </c>
      <c r="D374" s="39" t="b">
        <f>+A374='[2]PT CUT Bs'!$C406</f>
        <v>0</v>
      </c>
    </row>
    <row r="375" spans="1:4">
      <c r="A375" s="3">
        <v>1334</v>
      </c>
      <c r="B375" s="4" t="s">
        <v>10865</v>
      </c>
      <c r="C375" s="4" t="s">
        <v>365</v>
      </c>
      <c r="D375" s="39" t="b">
        <f>+A375='[2]PT CUT Bs'!$C407</f>
        <v>0</v>
      </c>
    </row>
    <row r="376" spans="1:4">
      <c r="A376" s="3">
        <v>1335</v>
      </c>
      <c r="B376" s="4" t="s">
        <v>10866</v>
      </c>
      <c r="C376" s="4" t="s">
        <v>366</v>
      </c>
      <c r="D376" s="39" t="b">
        <f>+A376='[2]PT CUT Bs'!$C408</f>
        <v>0</v>
      </c>
    </row>
    <row r="377" spans="1:4">
      <c r="A377" s="3">
        <v>1336</v>
      </c>
      <c r="B377" s="4" t="s">
        <v>10867</v>
      </c>
      <c r="C377" s="4" t="s">
        <v>367</v>
      </c>
      <c r="D377" s="39" t="b">
        <f>+A377='[2]PT CUT Bs'!$C409</f>
        <v>0</v>
      </c>
    </row>
    <row r="378" spans="1:4">
      <c r="A378" s="3">
        <v>1337</v>
      </c>
      <c r="B378" s="4" t="s">
        <v>10868</v>
      </c>
      <c r="C378" s="4" t="s">
        <v>368</v>
      </c>
      <c r="D378" s="39" t="b">
        <f>+A378='[2]PT CUT Bs'!$C410</f>
        <v>0</v>
      </c>
    </row>
    <row r="379" spans="1:4">
      <c r="A379" s="3">
        <v>1338</v>
      </c>
      <c r="B379" s="4" t="s">
        <v>10869</v>
      </c>
      <c r="C379" s="4" t="s">
        <v>369</v>
      </c>
      <c r="D379" s="39" t="b">
        <f>+A379='[2]PT CUT Bs'!$C411</f>
        <v>0</v>
      </c>
    </row>
    <row r="380" spans="1:4">
      <c r="A380" s="3">
        <v>1339</v>
      </c>
      <c r="B380" s="4" t="s">
        <v>10870</v>
      </c>
      <c r="C380" s="4" t="s">
        <v>370</v>
      </c>
      <c r="D380" s="39" t="b">
        <f>+A380='[2]PT CUT Bs'!$C412</f>
        <v>0</v>
      </c>
    </row>
    <row r="381" spans="1:4">
      <c r="A381" s="3">
        <v>1340</v>
      </c>
      <c r="B381" s="4" t="s">
        <v>10871</v>
      </c>
      <c r="C381" s="4" t="s">
        <v>371</v>
      </c>
      <c r="D381" s="39" t="b">
        <f>+A381='[2]PT CUT Bs'!$C413</f>
        <v>0</v>
      </c>
    </row>
    <row r="382" spans="1:4">
      <c r="A382" s="3">
        <v>1341</v>
      </c>
      <c r="B382" s="4" t="s">
        <v>10872</v>
      </c>
      <c r="C382" s="4" t="s">
        <v>372</v>
      </c>
      <c r="D382" s="39" t="b">
        <f>+A382='[2]PT CUT Bs'!$C414</f>
        <v>0</v>
      </c>
    </row>
    <row r="383" spans="1:4">
      <c r="A383" s="3">
        <v>1342</v>
      </c>
      <c r="B383" s="4" t="s">
        <v>10873</v>
      </c>
      <c r="C383" s="4" t="s">
        <v>373</v>
      </c>
      <c r="D383" s="39" t="b">
        <f>+A383='[2]PT CUT Bs'!$C415</f>
        <v>0</v>
      </c>
    </row>
    <row r="384" spans="1:4">
      <c r="A384" s="3">
        <v>1343</v>
      </c>
      <c r="B384" s="4" t="s">
        <v>10874</v>
      </c>
      <c r="C384" s="4" t="s">
        <v>374</v>
      </c>
      <c r="D384" s="39" t="b">
        <f>+A384='[2]PT CUT Bs'!$C416</f>
        <v>0</v>
      </c>
    </row>
    <row r="385" spans="1:4">
      <c r="A385" s="3">
        <v>1344</v>
      </c>
      <c r="B385" s="4" t="s">
        <v>10875</v>
      </c>
      <c r="C385" s="4" t="s">
        <v>375</v>
      </c>
      <c r="D385" s="39" t="b">
        <f>+A385='[2]PT CUT Bs'!$C417</f>
        <v>0</v>
      </c>
    </row>
    <row r="386" spans="1:4">
      <c r="A386" s="3">
        <v>1345</v>
      </c>
      <c r="B386" s="4" t="s">
        <v>10876</v>
      </c>
      <c r="C386" s="4" t="s">
        <v>376</v>
      </c>
      <c r="D386" s="39" t="b">
        <f>+A386='[2]PT CUT Bs'!$C418</f>
        <v>0</v>
      </c>
    </row>
    <row r="387" spans="1:4">
      <c r="A387" s="3">
        <v>1346</v>
      </c>
      <c r="B387" s="4" t="s">
        <v>10877</v>
      </c>
      <c r="C387" s="4" t="s">
        <v>377</v>
      </c>
      <c r="D387" s="39" t="b">
        <f>+A387='[2]PT CUT Bs'!$C419</f>
        <v>0</v>
      </c>
    </row>
    <row r="388" spans="1:4">
      <c r="A388" s="3">
        <v>1347</v>
      </c>
      <c r="B388" s="4" t="s">
        <v>10878</v>
      </c>
      <c r="C388" s="4" t="s">
        <v>378</v>
      </c>
      <c r="D388" s="39" t="b">
        <f>+A388='[2]PT CUT Bs'!$C420</f>
        <v>0</v>
      </c>
    </row>
    <row r="389" spans="1:4">
      <c r="A389" s="3">
        <v>1401</v>
      </c>
      <c r="B389" s="4" t="s">
        <v>10879</v>
      </c>
      <c r="C389" s="4" t="s">
        <v>379</v>
      </c>
      <c r="D389" s="39" t="b">
        <f>+A389='[2]PT CUT Bs'!$C421</f>
        <v>0</v>
      </c>
    </row>
    <row r="390" spans="1:4">
      <c r="A390" s="3">
        <v>1402</v>
      </c>
      <c r="B390" s="4" t="s">
        <v>10880</v>
      </c>
      <c r="C390" s="4" t="s">
        <v>380</v>
      </c>
      <c r="D390" s="39" t="b">
        <f>+A390='[2]PT CUT Bs'!$C422</f>
        <v>0</v>
      </c>
    </row>
    <row r="391" spans="1:4">
      <c r="A391" s="3">
        <v>1403</v>
      </c>
      <c r="B391" s="4" t="s">
        <v>10881</v>
      </c>
      <c r="C391" s="4" t="s">
        <v>11090</v>
      </c>
      <c r="D391" s="39" t="b">
        <f>+A391='[2]PT CUT Bs'!$C423</f>
        <v>0</v>
      </c>
    </row>
    <row r="392" spans="1:4">
      <c r="A392" s="3">
        <v>1404</v>
      </c>
      <c r="B392" s="4" t="s">
        <v>10882</v>
      </c>
      <c r="C392" s="4" t="s">
        <v>381</v>
      </c>
      <c r="D392" s="39" t="b">
        <f>+A392='[2]PT CUT Bs'!$C424</f>
        <v>0</v>
      </c>
    </row>
    <row r="393" spans="1:4">
      <c r="A393" s="3">
        <v>1405</v>
      </c>
      <c r="B393" s="4" t="s">
        <v>10883</v>
      </c>
      <c r="C393" s="4" t="s">
        <v>382</v>
      </c>
      <c r="D393" s="39" t="b">
        <f>+A393='[2]PT CUT Bs'!$C425</f>
        <v>0</v>
      </c>
    </row>
    <row r="394" spans="1:4">
      <c r="A394" s="3">
        <v>1406</v>
      </c>
      <c r="B394" s="4" t="s">
        <v>10884</v>
      </c>
      <c r="C394" s="4" t="s">
        <v>383</v>
      </c>
      <c r="D394" s="39" t="b">
        <f>+A394='[2]PT CUT Bs'!$C426</f>
        <v>0</v>
      </c>
    </row>
    <row r="395" spans="1:4">
      <c r="A395" s="3">
        <v>1407</v>
      </c>
      <c r="B395" s="4" t="s">
        <v>10885</v>
      </c>
      <c r="C395" s="4" t="s">
        <v>384</v>
      </c>
      <c r="D395" s="39" t="b">
        <f>+A395='[2]PT CUT Bs'!$C427</f>
        <v>0</v>
      </c>
    </row>
    <row r="396" spans="1:4">
      <c r="A396" s="3">
        <v>1408</v>
      </c>
      <c r="B396" s="4" t="s">
        <v>10886</v>
      </c>
      <c r="C396" s="4" t="s">
        <v>385</v>
      </c>
      <c r="D396" s="39" t="b">
        <f>+A396='[2]PT CUT Bs'!$C428</f>
        <v>0</v>
      </c>
    </row>
    <row r="397" spans="1:4">
      <c r="A397" s="3">
        <v>1409</v>
      </c>
      <c r="B397" s="4" t="s">
        <v>10887</v>
      </c>
      <c r="C397" s="4" t="s">
        <v>386</v>
      </c>
      <c r="D397" s="39" t="b">
        <f>+A397='[2]PT CUT Bs'!$C429</f>
        <v>0</v>
      </c>
    </row>
    <row r="398" spans="1:4">
      <c r="A398" s="3">
        <v>1410</v>
      </c>
      <c r="B398" s="4" t="s">
        <v>10888</v>
      </c>
      <c r="C398" s="4" t="s">
        <v>387</v>
      </c>
      <c r="D398" s="39" t="b">
        <f>+A398='[2]PT CUT Bs'!$C430</f>
        <v>0</v>
      </c>
    </row>
    <row r="399" spans="1:4">
      <c r="A399" s="3">
        <v>1411</v>
      </c>
      <c r="B399" s="4" t="s">
        <v>10889</v>
      </c>
      <c r="C399" s="4" t="s">
        <v>388</v>
      </c>
      <c r="D399" s="39" t="b">
        <f>+A399='[2]PT CUT Bs'!$C431</f>
        <v>0</v>
      </c>
    </row>
    <row r="400" spans="1:4">
      <c r="A400" s="3">
        <v>1412</v>
      </c>
      <c r="B400" s="4" t="s">
        <v>10890</v>
      </c>
      <c r="C400" s="4" t="s">
        <v>389</v>
      </c>
      <c r="D400" s="39" t="b">
        <f>+A400='[2]PT CUT Bs'!$C432</f>
        <v>0</v>
      </c>
    </row>
    <row r="401" spans="1:4">
      <c r="A401" s="3">
        <v>1413</v>
      </c>
      <c r="B401" s="4" t="s">
        <v>10862</v>
      </c>
      <c r="C401" s="4" t="s">
        <v>362</v>
      </c>
      <c r="D401" s="39" t="b">
        <f>+A401='[2]PT CUT Bs'!$C433</f>
        <v>0</v>
      </c>
    </row>
    <row r="402" spans="1:4">
      <c r="A402" s="3">
        <v>1414</v>
      </c>
      <c r="B402" s="4" t="s">
        <v>10891</v>
      </c>
      <c r="C402" s="4" t="s">
        <v>390</v>
      </c>
      <c r="D402" s="39" t="b">
        <f>+A402='[2]PT CUT Bs'!$C434</f>
        <v>0</v>
      </c>
    </row>
    <row r="403" spans="1:4">
      <c r="A403" s="3">
        <v>1415</v>
      </c>
      <c r="B403" s="4" t="s">
        <v>10892</v>
      </c>
      <c r="C403" s="4" t="s">
        <v>391</v>
      </c>
      <c r="D403" s="39" t="b">
        <f>+A403='[2]PT CUT Bs'!$C435</f>
        <v>0</v>
      </c>
    </row>
    <row r="404" spans="1:4">
      <c r="A404" s="3">
        <v>1416</v>
      </c>
      <c r="B404" s="4" t="s">
        <v>10893</v>
      </c>
      <c r="C404" s="4" t="s">
        <v>392</v>
      </c>
      <c r="D404" s="39" t="b">
        <f>+A404='[2]PT CUT Bs'!$C436</f>
        <v>0</v>
      </c>
    </row>
    <row r="405" spans="1:4">
      <c r="A405" s="3">
        <v>1417</v>
      </c>
      <c r="B405" s="4" t="s">
        <v>10894</v>
      </c>
      <c r="C405" s="4" t="s">
        <v>393</v>
      </c>
      <c r="D405" s="39" t="b">
        <f>+A405='[2]PT CUT Bs'!$C437</f>
        <v>0</v>
      </c>
    </row>
    <row r="406" spans="1:4">
      <c r="A406" s="3">
        <v>1418</v>
      </c>
      <c r="B406" s="4" t="s">
        <v>10895</v>
      </c>
      <c r="C406" s="4" t="s">
        <v>394</v>
      </c>
      <c r="D406" s="39" t="b">
        <f>+A406='[2]PT CUT Bs'!$C438</f>
        <v>0</v>
      </c>
    </row>
    <row r="407" spans="1:4">
      <c r="A407" s="3">
        <v>1419</v>
      </c>
      <c r="B407" s="4" t="s">
        <v>10896</v>
      </c>
      <c r="C407" s="4" t="s">
        <v>395</v>
      </c>
      <c r="D407" s="39" t="b">
        <f>+A407='[2]PT CUT Bs'!$C439</f>
        <v>0</v>
      </c>
    </row>
    <row r="408" spans="1:4">
      <c r="A408" s="3">
        <v>1420</v>
      </c>
      <c r="B408" s="4" t="s">
        <v>10897</v>
      </c>
      <c r="C408" s="4" t="s">
        <v>396</v>
      </c>
      <c r="D408" s="39" t="b">
        <f>+A408='[2]PT CUT Bs'!$C440</f>
        <v>0</v>
      </c>
    </row>
    <row r="409" spans="1:4">
      <c r="A409" s="3">
        <v>1421</v>
      </c>
      <c r="B409" s="4" t="s">
        <v>10898</v>
      </c>
      <c r="C409" s="4" t="s">
        <v>397</v>
      </c>
      <c r="D409" s="39" t="b">
        <f>+A409='[2]PT CUT Bs'!$C441</f>
        <v>0</v>
      </c>
    </row>
    <row r="410" spans="1:4">
      <c r="A410" s="3">
        <v>1422</v>
      </c>
      <c r="B410" s="4" t="s">
        <v>10899</v>
      </c>
      <c r="C410" s="4" t="s">
        <v>398</v>
      </c>
      <c r="D410" s="39" t="b">
        <f>+A410='[2]PT CUT Bs'!$C442</f>
        <v>0</v>
      </c>
    </row>
    <row r="411" spans="1:4">
      <c r="A411" s="3">
        <v>1423</v>
      </c>
      <c r="B411" s="4" t="s">
        <v>10900</v>
      </c>
      <c r="C411" s="4" t="s">
        <v>399</v>
      </c>
      <c r="D411" s="39" t="b">
        <f>+A411='[2]PT CUT Bs'!$C443</f>
        <v>0</v>
      </c>
    </row>
    <row r="412" spans="1:4">
      <c r="A412" s="3">
        <v>1424</v>
      </c>
      <c r="B412" s="4" t="s">
        <v>10901</v>
      </c>
      <c r="C412" s="4" t="s">
        <v>400</v>
      </c>
      <c r="D412" s="39" t="b">
        <f>+A412='[2]PT CUT Bs'!$C444</f>
        <v>0</v>
      </c>
    </row>
    <row r="413" spans="1:4">
      <c r="A413" s="3">
        <v>1425</v>
      </c>
      <c r="B413" s="4" t="s">
        <v>10902</v>
      </c>
      <c r="C413" s="4" t="s">
        <v>401</v>
      </c>
      <c r="D413" s="39" t="b">
        <f>+A413='[2]PT CUT Bs'!$C445</f>
        <v>0</v>
      </c>
    </row>
    <row r="414" spans="1:4">
      <c r="A414" s="3">
        <v>1426</v>
      </c>
      <c r="B414" s="4" t="s">
        <v>10903</v>
      </c>
      <c r="C414" s="4" t="s">
        <v>402</v>
      </c>
      <c r="D414" s="39" t="b">
        <f>+A414='[2]PT CUT Bs'!$C446</f>
        <v>0</v>
      </c>
    </row>
    <row r="415" spans="1:4">
      <c r="A415" s="3">
        <v>1427</v>
      </c>
      <c r="B415" s="4" t="s">
        <v>10904</v>
      </c>
      <c r="C415" s="4" t="s">
        <v>403</v>
      </c>
      <c r="D415" s="39" t="b">
        <f>+A415='[2]PT CUT Bs'!$C447</f>
        <v>0</v>
      </c>
    </row>
    <row r="416" spans="1:4">
      <c r="A416" s="3">
        <v>1428</v>
      </c>
      <c r="B416" s="4" t="s">
        <v>10905</v>
      </c>
      <c r="C416" s="4" t="s">
        <v>11091</v>
      </c>
      <c r="D416" s="39" t="b">
        <f>+A416='[2]PT CUT Bs'!$C448</f>
        <v>0</v>
      </c>
    </row>
    <row r="417" spans="1:4">
      <c r="A417" s="3">
        <v>1429</v>
      </c>
      <c r="B417" s="4" t="s">
        <v>10906</v>
      </c>
      <c r="C417" s="4" t="s">
        <v>404</v>
      </c>
      <c r="D417" s="39" t="b">
        <f>+A417='[2]PT CUT Bs'!$C449</f>
        <v>0</v>
      </c>
    </row>
    <row r="418" spans="1:4">
      <c r="A418" s="3">
        <v>1430</v>
      </c>
      <c r="B418" s="4" t="s">
        <v>10907</v>
      </c>
      <c r="C418" s="4" t="s">
        <v>405</v>
      </c>
      <c r="D418" s="39" t="b">
        <f>+A418='[2]PT CUT Bs'!$C450</f>
        <v>0</v>
      </c>
    </row>
    <row r="419" spans="1:4">
      <c r="A419" s="3">
        <v>1431</v>
      </c>
      <c r="B419" s="4" t="s">
        <v>10908</v>
      </c>
      <c r="C419" s="4" t="s">
        <v>406</v>
      </c>
      <c r="D419" s="39" t="b">
        <f>+A419='[2]PT CUT Bs'!$C451</f>
        <v>0</v>
      </c>
    </row>
    <row r="420" spans="1:4">
      <c r="A420" s="3">
        <v>1432</v>
      </c>
      <c r="B420" s="4" t="s">
        <v>10909</v>
      </c>
      <c r="C420" s="4" t="s">
        <v>407</v>
      </c>
      <c r="D420" s="39" t="b">
        <f>+A420='[2]PT CUT Bs'!$C452</f>
        <v>0</v>
      </c>
    </row>
    <row r="421" spans="1:4">
      <c r="A421" s="3">
        <v>1433</v>
      </c>
      <c r="B421" s="4" t="s">
        <v>10910</v>
      </c>
      <c r="C421" s="4" t="s">
        <v>408</v>
      </c>
      <c r="D421" s="39" t="b">
        <f>+A421='[2]PT CUT Bs'!$C453</f>
        <v>0</v>
      </c>
    </row>
    <row r="422" spans="1:4">
      <c r="A422" s="3">
        <v>1434</v>
      </c>
      <c r="B422" s="4" t="s">
        <v>10911</v>
      </c>
      <c r="C422" s="4" t="s">
        <v>409</v>
      </c>
      <c r="D422" s="39" t="b">
        <f>+A422='[2]PT CUT Bs'!$C454</f>
        <v>0</v>
      </c>
    </row>
    <row r="423" spans="1:4">
      <c r="A423" s="3">
        <v>1435</v>
      </c>
      <c r="B423" s="4" t="s">
        <v>10912</v>
      </c>
      <c r="C423" s="4" t="s">
        <v>410</v>
      </c>
      <c r="D423" s="39" t="b">
        <f>+A423='[2]PT CUT Bs'!$C455</f>
        <v>0</v>
      </c>
    </row>
    <row r="424" spans="1:4">
      <c r="A424" s="3">
        <v>1501</v>
      </c>
      <c r="B424" s="4" t="s">
        <v>10913</v>
      </c>
      <c r="C424" s="4" t="s">
        <v>411</v>
      </c>
      <c r="D424" s="39" t="b">
        <f>+A424='[2]PT CUT Bs'!$C456</f>
        <v>0</v>
      </c>
    </row>
    <row r="425" spans="1:4">
      <c r="A425" s="3">
        <v>1502</v>
      </c>
      <c r="B425" s="4" t="s">
        <v>10914</v>
      </c>
      <c r="C425" s="4" t="s">
        <v>412</v>
      </c>
      <c r="D425" s="39" t="b">
        <f>+A425='[2]PT CUT Bs'!$C457</f>
        <v>0</v>
      </c>
    </row>
    <row r="426" spans="1:4">
      <c r="A426" s="3">
        <v>1503</v>
      </c>
      <c r="B426" s="4" t="s">
        <v>10915</v>
      </c>
      <c r="C426" s="4" t="s">
        <v>413</v>
      </c>
      <c r="D426" s="39" t="b">
        <f>+A426='[2]PT CUT Bs'!$C458</f>
        <v>0</v>
      </c>
    </row>
    <row r="427" spans="1:4">
      <c r="A427" s="3">
        <v>1504</v>
      </c>
      <c r="B427" s="4" t="s">
        <v>10916</v>
      </c>
      <c r="C427" s="4" t="s">
        <v>414</v>
      </c>
      <c r="D427" s="39" t="b">
        <f>+A427='[2]PT CUT Bs'!$C459</f>
        <v>0</v>
      </c>
    </row>
    <row r="428" spans="1:4">
      <c r="A428" s="3">
        <v>1505</v>
      </c>
      <c r="B428" s="4" t="s">
        <v>10917</v>
      </c>
      <c r="C428" s="4" t="s">
        <v>415</v>
      </c>
      <c r="D428" s="39" t="b">
        <f>+A428='[2]PT CUT Bs'!$C460</f>
        <v>0</v>
      </c>
    </row>
    <row r="429" spans="1:4">
      <c r="A429" s="3">
        <v>1506</v>
      </c>
      <c r="B429" s="4" t="s">
        <v>10918</v>
      </c>
      <c r="C429" s="4" t="s">
        <v>416</v>
      </c>
      <c r="D429" s="39" t="b">
        <f>+A429='[2]PT CUT Bs'!$C461</f>
        <v>0</v>
      </c>
    </row>
    <row r="430" spans="1:4">
      <c r="A430" s="3">
        <v>1507</v>
      </c>
      <c r="B430" s="4" t="s">
        <v>10919</v>
      </c>
      <c r="C430" s="4" t="s">
        <v>417</v>
      </c>
      <c r="D430" s="39" t="b">
        <f>+A430='[2]PT CUT Bs'!$C462</f>
        <v>0</v>
      </c>
    </row>
    <row r="431" spans="1:4">
      <c r="A431" s="3">
        <v>1508</v>
      </c>
      <c r="B431" s="4" t="s">
        <v>10920</v>
      </c>
      <c r="C431" s="4" t="s">
        <v>418</v>
      </c>
      <c r="D431" s="39" t="b">
        <f>+A431='[2]PT CUT Bs'!$C463</f>
        <v>0</v>
      </c>
    </row>
    <row r="432" spans="1:4">
      <c r="A432" s="3">
        <v>1509</v>
      </c>
      <c r="B432" s="4" t="s">
        <v>10921</v>
      </c>
      <c r="C432" s="4" t="s">
        <v>419</v>
      </c>
      <c r="D432" s="39" t="b">
        <f>+A432='[2]PT CUT Bs'!$C464</f>
        <v>0</v>
      </c>
    </row>
    <row r="433" spans="1:4">
      <c r="A433" s="3">
        <v>1510</v>
      </c>
      <c r="B433" s="4" t="s">
        <v>10922</v>
      </c>
      <c r="C433" s="4" t="s">
        <v>420</v>
      </c>
      <c r="D433" s="39" t="b">
        <f>+A433='[2]PT CUT Bs'!$C465</f>
        <v>0</v>
      </c>
    </row>
    <row r="434" spans="1:4">
      <c r="A434" s="3">
        <v>1511</v>
      </c>
      <c r="B434" s="4" t="s">
        <v>10923</v>
      </c>
      <c r="C434" s="4" t="s">
        <v>421</v>
      </c>
      <c r="D434" s="39" t="b">
        <f>+A434='[2]PT CUT Bs'!$C466</f>
        <v>0</v>
      </c>
    </row>
    <row r="435" spans="1:4">
      <c r="A435" s="3">
        <v>1512</v>
      </c>
      <c r="B435" s="4" t="s">
        <v>10924</v>
      </c>
      <c r="C435" s="4" t="s">
        <v>422</v>
      </c>
      <c r="D435" s="39" t="b">
        <f>+A435='[2]PT CUT Bs'!$C467</f>
        <v>0</v>
      </c>
    </row>
    <row r="436" spans="1:4">
      <c r="A436" s="3">
        <v>1513</v>
      </c>
      <c r="B436" s="4" t="s">
        <v>10925</v>
      </c>
      <c r="C436" s="4" t="s">
        <v>423</v>
      </c>
      <c r="D436" s="39" t="b">
        <f>+A436='[2]PT CUT Bs'!$C468</f>
        <v>0</v>
      </c>
    </row>
    <row r="437" spans="1:4">
      <c r="A437" s="3">
        <v>1514</v>
      </c>
      <c r="B437" s="4" t="s">
        <v>10926</v>
      </c>
      <c r="C437" s="4" t="s">
        <v>424</v>
      </c>
      <c r="D437" s="39" t="b">
        <f>+A437='[2]PT CUT Bs'!$C469</f>
        <v>0</v>
      </c>
    </row>
    <row r="438" spans="1:4">
      <c r="A438" s="3">
        <v>1515</v>
      </c>
      <c r="B438" s="4" t="s">
        <v>10927</v>
      </c>
      <c r="C438" s="4" t="s">
        <v>425</v>
      </c>
      <c r="D438" s="39" t="b">
        <f>+A438='[2]PT CUT Bs'!$C470</f>
        <v>0</v>
      </c>
    </row>
    <row r="439" spans="1:4">
      <c r="A439" s="3">
        <v>1516</v>
      </c>
      <c r="B439" s="4" t="s">
        <v>10928</v>
      </c>
      <c r="C439" s="4" t="s">
        <v>426</v>
      </c>
      <c r="D439" s="39" t="b">
        <f>+A439='[2]PT CUT Bs'!$C471</f>
        <v>0</v>
      </c>
    </row>
    <row r="440" spans="1:4">
      <c r="A440" s="3">
        <v>1517</v>
      </c>
      <c r="B440" s="4" t="s">
        <v>10929</v>
      </c>
      <c r="C440" s="4" t="s">
        <v>427</v>
      </c>
      <c r="D440" s="39" t="b">
        <f>+A440='[2]PT CUT Bs'!$C472</f>
        <v>0</v>
      </c>
    </row>
    <row r="441" spans="1:4">
      <c r="A441" s="3">
        <v>1518</v>
      </c>
      <c r="B441" s="4" t="s">
        <v>10930</v>
      </c>
      <c r="C441" s="4" t="s">
        <v>428</v>
      </c>
      <c r="D441" s="39" t="b">
        <f>+A441='[2]PT CUT Bs'!$C473</f>
        <v>0</v>
      </c>
    </row>
    <row r="442" spans="1:4">
      <c r="A442" s="3">
        <v>1519</v>
      </c>
      <c r="B442" s="4" t="s">
        <v>10931</v>
      </c>
      <c r="C442" s="4" t="s">
        <v>429</v>
      </c>
      <c r="D442" s="39" t="b">
        <f>+A442='[2]PT CUT Bs'!$C474</f>
        <v>0</v>
      </c>
    </row>
    <row r="443" spans="1:4">
      <c r="A443" s="3">
        <v>1520</v>
      </c>
      <c r="B443" s="4" t="s">
        <v>10932</v>
      </c>
      <c r="C443" s="4" t="s">
        <v>430</v>
      </c>
      <c r="D443" s="39" t="b">
        <f>+A443='[2]PT CUT Bs'!$C475</f>
        <v>0</v>
      </c>
    </row>
    <row r="444" spans="1:4">
      <c r="A444" s="3">
        <v>1521</v>
      </c>
      <c r="B444" s="4" t="s">
        <v>10933</v>
      </c>
      <c r="C444" s="4" t="s">
        <v>431</v>
      </c>
      <c r="D444" s="39" t="b">
        <f>+A444='[2]PT CUT Bs'!$C476</f>
        <v>0</v>
      </c>
    </row>
    <row r="445" spans="1:4">
      <c r="A445" s="3">
        <v>1522</v>
      </c>
      <c r="B445" s="4" t="s">
        <v>10934</v>
      </c>
      <c r="C445" s="4" t="s">
        <v>432</v>
      </c>
      <c r="D445" s="39" t="b">
        <f>+A445='[2]PT CUT Bs'!$C477</f>
        <v>0</v>
      </c>
    </row>
    <row r="446" spans="1:4">
      <c r="A446" s="3">
        <v>1523</v>
      </c>
      <c r="B446" s="4" t="s">
        <v>10935</v>
      </c>
      <c r="C446" s="4" t="s">
        <v>433</v>
      </c>
      <c r="D446" s="39" t="b">
        <f>+A446='[2]PT CUT Bs'!$C478</f>
        <v>0</v>
      </c>
    </row>
    <row r="447" spans="1:4">
      <c r="A447" s="3">
        <v>1524</v>
      </c>
      <c r="B447" s="4" t="s">
        <v>10936</v>
      </c>
      <c r="C447" s="4" t="s">
        <v>434</v>
      </c>
      <c r="D447" s="39" t="b">
        <f>+A447='[2]PT CUT Bs'!$C479</f>
        <v>0</v>
      </c>
    </row>
    <row r="448" spans="1:4">
      <c r="A448" s="3">
        <v>1525</v>
      </c>
      <c r="B448" s="4" t="s">
        <v>10937</v>
      </c>
      <c r="C448" s="4" t="s">
        <v>435</v>
      </c>
      <c r="D448" s="39" t="b">
        <f>+A448='[2]PT CUT Bs'!$C480</f>
        <v>0</v>
      </c>
    </row>
    <row r="449" spans="1:4">
      <c r="A449" s="3">
        <v>1526</v>
      </c>
      <c r="B449" s="4" t="s">
        <v>10938</v>
      </c>
      <c r="C449" s="4" t="s">
        <v>436</v>
      </c>
      <c r="D449" s="39" t="b">
        <f>+A449='[2]PT CUT Bs'!$C481</f>
        <v>0</v>
      </c>
    </row>
    <row r="450" spans="1:4">
      <c r="A450" s="3">
        <v>1527</v>
      </c>
      <c r="B450" s="4" t="s">
        <v>10939</v>
      </c>
      <c r="C450" s="4" t="s">
        <v>437</v>
      </c>
      <c r="D450" s="39" t="b">
        <f>+A450='[2]PT CUT Bs'!$C482</f>
        <v>0</v>
      </c>
    </row>
    <row r="451" spans="1:4">
      <c r="A451" s="3">
        <v>1528</v>
      </c>
      <c r="B451" s="4" t="s">
        <v>10940</v>
      </c>
      <c r="C451" s="4" t="s">
        <v>438</v>
      </c>
      <c r="D451" s="39" t="b">
        <f>+A451='[2]PT CUT Bs'!$C483</f>
        <v>0</v>
      </c>
    </row>
    <row r="452" spans="1:4">
      <c r="A452" s="3">
        <v>1529</v>
      </c>
      <c r="B452" s="4" t="s">
        <v>10941</v>
      </c>
      <c r="C452" s="4" t="s">
        <v>439</v>
      </c>
      <c r="D452" s="39" t="b">
        <f>+A452='[2]PT CUT Bs'!$C484</f>
        <v>0</v>
      </c>
    </row>
    <row r="453" spans="1:4">
      <c r="A453" s="3">
        <v>1530</v>
      </c>
      <c r="B453" s="4" t="s">
        <v>10942</v>
      </c>
      <c r="C453" s="4" t="s">
        <v>440</v>
      </c>
      <c r="D453" s="39" t="b">
        <f>+A453='[2]PT CUT Bs'!$C485</f>
        <v>0</v>
      </c>
    </row>
    <row r="454" spans="1:4">
      <c r="A454" s="3">
        <v>1531</v>
      </c>
      <c r="B454" s="4" t="s">
        <v>10943</v>
      </c>
      <c r="C454" s="4" t="s">
        <v>441</v>
      </c>
      <c r="D454" s="39" t="b">
        <f>+A454='[2]PT CUT Bs'!$C486</f>
        <v>0</v>
      </c>
    </row>
    <row r="455" spans="1:4">
      <c r="A455" s="3">
        <v>1532</v>
      </c>
      <c r="B455" s="4" t="s">
        <v>10944</v>
      </c>
      <c r="C455" s="4" t="s">
        <v>442</v>
      </c>
      <c r="D455" s="39" t="b">
        <f>+A455='[2]PT CUT Bs'!$C487</f>
        <v>0</v>
      </c>
    </row>
    <row r="456" spans="1:4">
      <c r="A456" s="3">
        <v>1533</v>
      </c>
      <c r="B456" s="4" t="s">
        <v>10945</v>
      </c>
      <c r="C456" s="4" t="s">
        <v>443</v>
      </c>
      <c r="D456" s="39" t="b">
        <f>+A456='[2]PT CUT Bs'!$C488</f>
        <v>0</v>
      </c>
    </row>
    <row r="457" spans="1:4">
      <c r="A457" s="3">
        <v>1534</v>
      </c>
      <c r="B457" s="4" t="s">
        <v>10946</v>
      </c>
      <c r="C457" s="4" t="s">
        <v>444</v>
      </c>
      <c r="D457" s="39" t="b">
        <f>+A457='[2]PT CUT Bs'!$C489</f>
        <v>0</v>
      </c>
    </row>
    <row r="458" spans="1:4">
      <c r="A458" s="3">
        <v>1535</v>
      </c>
      <c r="B458" s="4" t="s">
        <v>10947</v>
      </c>
      <c r="C458" s="4" t="s">
        <v>445</v>
      </c>
      <c r="D458" s="39" t="b">
        <f>+A458='[2]PT CUT Bs'!$C490</f>
        <v>0</v>
      </c>
    </row>
    <row r="459" spans="1:4">
      <c r="A459" s="3">
        <v>1536</v>
      </c>
      <c r="B459" s="4" t="s">
        <v>10948</v>
      </c>
      <c r="C459" s="4" t="s">
        <v>446</v>
      </c>
      <c r="D459" s="39" t="b">
        <f>+A459='[2]PT CUT Bs'!$C491</f>
        <v>0</v>
      </c>
    </row>
    <row r="460" spans="1:4">
      <c r="A460" s="3">
        <v>1537</v>
      </c>
      <c r="B460" s="4" t="s">
        <v>10949</v>
      </c>
      <c r="C460" s="4" t="s">
        <v>447</v>
      </c>
      <c r="D460" s="39" t="b">
        <f>+A460='[2]PT CUT Bs'!$C492</f>
        <v>0</v>
      </c>
    </row>
    <row r="461" spans="1:4">
      <c r="A461" s="3">
        <v>1538</v>
      </c>
      <c r="B461" s="4" t="s">
        <v>10950</v>
      </c>
      <c r="C461" s="4" t="s">
        <v>448</v>
      </c>
      <c r="D461" s="39" t="b">
        <f>+A461='[2]PT CUT Bs'!$C493</f>
        <v>0</v>
      </c>
    </row>
    <row r="462" spans="1:4">
      <c r="A462" s="3">
        <v>1539</v>
      </c>
      <c r="B462" s="4" t="s">
        <v>10951</v>
      </c>
      <c r="C462" s="4" t="s">
        <v>449</v>
      </c>
      <c r="D462" s="39" t="b">
        <f>+A462='[2]PT CUT Bs'!$C494</f>
        <v>0</v>
      </c>
    </row>
    <row r="463" spans="1:4">
      <c r="A463" s="3">
        <v>1540</v>
      </c>
      <c r="B463" s="4" t="s">
        <v>10952</v>
      </c>
      <c r="C463" s="4" t="s">
        <v>11092</v>
      </c>
      <c r="D463" s="39" t="b">
        <f>+A463='[2]PT CUT Bs'!$C495</f>
        <v>0</v>
      </c>
    </row>
    <row r="464" spans="1:4">
      <c r="A464" s="3">
        <v>1601</v>
      </c>
      <c r="B464" s="4" t="s">
        <v>10953</v>
      </c>
      <c r="C464" s="4" t="s">
        <v>450</v>
      </c>
      <c r="D464" s="39" t="b">
        <f>+A464='[2]PT CUT Bs'!$C496</f>
        <v>0</v>
      </c>
    </row>
    <row r="465" spans="1:4">
      <c r="A465" s="3">
        <v>1602</v>
      </c>
      <c r="B465" s="4" t="s">
        <v>10954</v>
      </c>
      <c r="C465" s="4" t="s">
        <v>451</v>
      </c>
      <c r="D465" s="39" t="b">
        <f>+A465='[2]PT CUT Bs'!$C497</f>
        <v>0</v>
      </c>
    </row>
    <row r="466" spans="1:4">
      <c r="A466" s="3">
        <v>1603</v>
      </c>
      <c r="B466" s="4" t="s">
        <v>10955</v>
      </c>
      <c r="C466" s="4" t="s">
        <v>452</v>
      </c>
      <c r="D466" s="39" t="b">
        <f>+A466='[2]PT CUT Bs'!$C498</f>
        <v>0</v>
      </c>
    </row>
    <row r="467" spans="1:4">
      <c r="A467" s="3">
        <v>1604</v>
      </c>
      <c r="B467" s="4" t="s">
        <v>10956</v>
      </c>
      <c r="C467" s="4" t="s">
        <v>453</v>
      </c>
      <c r="D467" s="39" t="b">
        <f>+A467='[2]PT CUT Bs'!$C499</f>
        <v>0</v>
      </c>
    </row>
    <row r="468" spans="1:4">
      <c r="A468" s="3">
        <v>1605</v>
      </c>
      <c r="B468" s="4" t="s">
        <v>10957</v>
      </c>
      <c r="C468" s="4" t="s">
        <v>454</v>
      </c>
      <c r="D468" s="39" t="b">
        <f>+A468='[2]PT CUT Bs'!$C500</f>
        <v>0</v>
      </c>
    </row>
    <row r="469" spans="1:4">
      <c r="A469" s="3">
        <v>1606</v>
      </c>
      <c r="B469" s="4" t="s">
        <v>10958</v>
      </c>
      <c r="C469" s="4" t="s">
        <v>455</v>
      </c>
      <c r="D469" s="39" t="b">
        <f>+A469='[2]PT CUT Bs'!$C501</f>
        <v>0</v>
      </c>
    </row>
    <row r="470" spans="1:4">
      <c r="A470" s="3">
        <v>1607</v>
      </c>
      <c r="B470" s="4" t="s">
        <v>10959</v>
      </c>
      <c r="C470" s="4" t="s">
        <v>456</v>
      </c>
      <c r="D470" s="39" t="b">
        <f>+A470='[2]PT CUT Bs'!$C502</f>
        <v>0</v>
      </c>
    </row>
    <row r="471" spans="1:4">
      <c r="A471" s="3">
        <v>1608</v>
      </c>
      <c r="B471" s="4" t="s">
        <v>10960</v>
      </c>
      <c r="C471" s="4" t="s">
        <v>457</v>
      </c>
      <c r="D471" s="39" t="b">
        <f>+A471='[2]PT CUT Bs'!$C503</f>
        <v>0</v>
      </c>
    </row>
    <row r="472" spans="1:4">
      <c r="A472" s="3">
        <v>1609</v>
      </c>
      <c r="B472" s="4" t="s">
        <v>10961</v>
      </c>
      <c r="C472" s="4" t="s">
        <v>458</v>
      </c>
      <c r="D472" s="39" t="b">
        <f>+A472='[2]PT CUT Bs'!$C504</f>
        <v>0</v>
      </c>
    </row>
    <row r="473" spans="1:4">
      <c r="A473" s="3">
        <v>1610</v>
      </c>
      <c r="B473" s="4" t="s">
        <v>10962</v>
      </c>
      <c r="C473" s="4" t="s">
        <v>11093</v>
      </c>
      <c r="D473" s="39" t="b">
        <f>+A473='[2]PT CUT Bs'!$C505</f>
        <v>0</v>
      </c>
    </row>
    <row r="474" spans="1:4">
      <c r="A474" s="3">
        <v>1611</v>
      </c>
      <c r="B474" s="4" t="s">
        <v>10963</v>
      </c>
      <c r="C474" s="4" t="s">
        <v>459</v>
      </c>
      <c r="D474" s="39" t="b">
        <f>+A474='[2]PT CUT Bs'!$C506</f>
        <v>0</v>
      </c>
    </row>
    <row r="475" spans="1:4">
      <c r="A475" s="3">
        <v>1701</v>
      </c>
      <c r="B475" s="4" t="s">
        <v>10964</v>
      </c>
      <c r="C475" s="4" t="s">
        <v>11094</v>
      </c>
      <c r="D475" s="39" t="b">
        <f>+A475='[2]PT CUT Bs'!$C507</f>
        <v>0</v>
      </c>
    </row>
    <row r="476" spans="1:4">
      <c r="A476" s="3">
        <v>1702</v>
      </c>
      <c r="B476" s="4" t="s">
        <v>10965</v>
      </c>
      <c r="C476" s="4" t="s">
        <v>460</v>
      </c>
      <c r="D476" s="39" t="b">
        <f>+A476='[2]PT CUT Bs'!$C508</f>
        <v>0</v>
      </c>
    </row>
    <row r="477" spans="1:4">
      <c r="A477" s="3">
        <v>1703</v>
      </c>
      <c r="B477" s="4" t="s">
        <v>10966</v>
      </c>
      <c r="C477" s="4" t="s">
        <v>461</v>
      </c>
      <c r="D477" s="39" t="b">
        <f>+A477='[2]PT CUT Bs'!$C509</f>
        <v>0</v>
      </c>
    </row>
    <row r="478" spans="1:4">
      <c r="A478" s="3">
        <v>1704</v>
      </c>
      <c r="B478" s="4" t="s">
        <v>10967</v>
      </c>
      <c r="C478" s="4" t="s">
        <v>11095</v>
      </c>
      <c r="D478" s="39" t="b">
        <f>+A478='[2]PT CUT Bs'!$C510</f>
        <v>0</v>
      </c>
    </row>
    <row r="479" spans="1:4">
      <c r="A479" s="3">
        <v>1705</v>
      </c>
      <c r="B479" s="4" t="s">
        <v>10968</v>
      </c>
      <c r="C479" s="4" t="s">
        <v>11096</v>
      </c>
      <c r="D479" s="39" t="b">
        <f>+A479='[2]PT CUT Bs'!$C511</f>
        <v>0</v>
      </c>
    </row>
    <row r="480" spans="1:4">
      <c r="A480" s="3">
        <v>1706</v>
      </c>
      <c r="B480" s="4" t="s">
        <v>10969</v>
      </c>
      <c r="C480" s="4" t="s">
        <v>462</v>
      </c>
      <c r="D480" s="39" t="b">
        <f>+A480='[2]PT CUT Bs'!$C512</f>
        <v>0</v>
      </c>
    </row>
    <row r="481" spans="1:4">
      <c r="A481" s="3">
        <v>1707</v>
      </c>
      <c r="B481" s="4" t="s">
        <v>10970</v>
      </c>
      <c r="C481" s="4" t="s">
        <v>463</v>
      </c>
      <c r="D481" s="39" t="b">
        <f>+A481='[2]PT CUT Bs'!$C513</f>
        <v>0</v>
      </c>
    </row>
    <row r="482" spans="1:4">
      <c r="A482" s="3">
        <v>1708</v>
      </c>
      <c r="B482" s="4" t="s">
        <v>10971</v>
      </c>
      <c r="C482" s="4" t="s">
        <v>464</v>
      </c>
      <c r="D482" s="39" t="b">
        <f>+A482='[2]PT CUT Bs'!$C514</f>
        <v>0</v>
      </c>
    </row>
    <row r="483" spans="1:4">
      <c r="A483" s="3">
        <v>1709</v>
      </c>
      <c r="B483" s="4" t="s">
        <v>10972</v>
      </c>
      <c r="C483" s="4" t="s">
        <v>465</v>
      </c>
      <c r="D483" s="39" t="b">
        <f>+A483='[2]PT CUT Bs'!$C515</f>
        <v>0</v>
      </c>
    </row>
    <row r="484" spans="1:4">
      <c r="A484" s="3">
        <v>1710</v>
      </c>
      <c r="B484" s="4" t="s">
        <v>10973</v>
      </c>
      <c r="C484" s="4" t="s">
        <v>466</v>
      </c>
      <c r="D484" s="39" t="b">
        <f>+A484='[2]PT CUT Bs'!$C516</f>
        <v>0</v>
      </c>
    </row>
    <row r="485" spans="1:4">
      <c r="A485" s="3">
        <v>1711</v>
      </c>
      <c r="B485" s="4" t="s">
        <v>10974</v>
      </c>
      <c r="C485" s="4" t="s">
        <v>467</v>
      </c>
      <c r="D485" s="39" t="b">
        <f>+A485='[2]PT CUT Bs'!$C517</f>
        <v>0</v>
      </c>
    </row>
    <row r="486" spans="1:4">
      <c r="A486" s="3">
        <v>1712</v>
      </c>
      <c r="B486" s="4" t="s">
        <v>10975</v>
      </c>
      <c r="C486" s="4" t="s">
        <v>468</v>
      </c>
      <c r="D486" s="39" t="b">
        <f>+A486='[2]PT CUT Bs'!$C518</f>
        <v>0</v>
      </c>
    </row>
    <row r="487" spans="1:4">
      <c r="A487" s="3">
        <v>1713</v>
      </c>
      <c r="B487" s="4" t="s">
        <v>10976</v>
      </c>
      <c r="C487" s="4" t="s">
        <v>469</v>
      </c>
      <c r="D487" s="39" t="b">
        <f>+A487='[2]PT CUT Bs'!$C519</f>
        <v>0</v>
      </c>
    </row>
    <row r="488" spans="1:4">
      <c r="A488" s="3">
        <v>1714</v>
      </c>
      <c r="B488" s="4" t="s">
        <v>10977</v>
      </c>
      <c r="C488" s="4" t="s">
        <v>470</v>
      </c>
      <c r="D488" s="39" t="b">
        <f>+A488='[2]PT CUT Bs'!$C520</f>
        <v>0</v>
      </c>
    </row>
    <row r="489" spans="1:4">
      <c r="A489" s="3">
        <v>1715</v>
      </c>
      <c r="B489" s="4" t="s">
        <v>10978</v>
      </c>
      <c r="C489" s="4" t="s">
        <v>471</v>
      </c>
      <c r="D489" s="39" t="b">
        <f>+A489='[2]PT CUT Bs'!$C521</f>
        <v>0</v>
      </c>
    </row>
    <row r="490" spans="1:4">
      <c r="A490" s="3">
        <v>1716</v>
      </c>
      <c r="B490" s="4" t="s">
        <v>10979</v>
      </c>
      <c r="C490" s="4" t="s">
        <v>472</v>
      </c>
      <c r="D490" s="39" t="b">
        <f>+A490='[2]PT CUT Bs'!$C522</f>
        <v>0</v>
      </c>
    </row>
    <row r="491" spans="1:4">
      <c r="A491" s="3">
        <v>1717</v>
      </c>
      <c r="B491" s="4" t="s">
        <v>10980</v>
      </c>
      <c r="C491" s="4" t="s">
        <v>473</v>
      </c>
      <c r="D491" s="39" t="b">
        <f>+A491='[2]PT CUT Bs'!$C523</f>
        <v>0</v>
      </c>
    </row>
    <row r="492" spans="1:4">
      <c r="A492" s="3">
        <v>1718</v>
      </c>
      <c r="B492" s="4" t="s">
        <v>10981</v>
      </c>
      <c r="C492" s="4" t="s">
        <v>474</v>
      </c>
      <c r="D492" s="39" t="b">
        <f>+A492='[2]PT CUT Bs'!$C524</f>
        <v>0</v>
      </c>
    </row>
    <row r="493" spans="1:4">
      <c r="A493" s="3">
        <v>1720</v>
      </c>
      <c r="B493" s="4" t="s">
        <v>10982</v>
      </c>
      <c r="C493" s="4" t="s">
        <v>475</v>
      </c>
      <c r="D493" s="39" t="b">
        <f>+A493='[2]PT CUT Bs'!$C526</f>
        <v>0</v>
      </c>
    </row>
    <row r="494" spans="1:4">
      <c r="A494" s="3">
        <v>1721</v>
      </c>
      <c r="B494" s="4" t="s">
        <v>10983</v>
      </c>
      <c r="C494" s="4" t="s">
        <v>476</v>
      </c>
      <c r="D494" s="39" t="b">
        <f>+A494='[2]PT CUT Bs'!$C527</f>
        <v>0</v>
      </c>
    </row>
    <row r="495" spans="1:4">
      <c r="A495" s="3">
        <v>1722</v>
      </c>
      <c r="B495" s="4" t="s">
        <v>10984</v>
      </c>
      <c r="C495" s="4" t="s">
        <v>477</v>
      </c>
      <c r="D495" s="39" t="b">
        <f>+A495='[2]PT CUT Bs'!$C528</f>
        <v>0</v>
      </c>
    </row>
    <row r="496" spans="1:4">
      <c r="A496" s="3">
        <v>1723</v>
      </c>
      <c r="B496" s="4" t="s">
        <v>10985</v>
      </c>
      <c r="C496" s="4" t="s">
        <v>478</v>
      </c>
      <c r="D496" s="39" t="b">
        <f>+A496='[2]PT CUT Bs'!$C529</f>
        <v>0</v>
      </c>
    </row>
    <row r="497" spans="1:4">
      <c r="A497" s="3">
        <v>1724</v>
      </c>
      <c r="B497" s="4" t="s">
        <v>10986</v>
      </c>
      <c r="C497" s="4" t="s">
        <v>479</v>
      </c>
      <c r="D497" s="39" t="b">
        <f>+A497='[2]PT CUT Bs'!$C530</f>
        <v>0</v>
      </c>
    </row>
    <row r="498" spans="1:4">
      <c r="A498" s="3">
        <v>1725</v>
      </c>
      <c r="B498" s="4" t="s">
        <v>10987</v>
      </c>
      <c r="C498" s="4" t="s">
        <v>480</v>
      </c>
      <c r="D498" s="39" t="b">
        <f>+A498='[2]PT CUT Bs'!$C531</f>
        <v>0</v>
      </c>
    </row>
    <row r="499" spans="1:4">
      <c r="A499" s="3">
        <v>1726</v>
      </c>
      <c r="B499" s="4" t="s">
        <v>10988</v>
      </c>
      <c r="C499" s="4" t="s">
        <v>481</v>
      </c>
      <c r="D499" s="39" t="b">
        <f>+A499='[2]PT CUT Bs'!$C532</f>
        <v>0</v>
      </c>
    </row>
    <row r="500" spans="1:4">
      <c r="A500" s="3">
        <v>1727</v>
      </c>
      <c r="B500" s="4" t="s">
        <v>10989</v>
      </c>
      <c r="C500" s="4" t="s">
        <v>482</v>
      </c>
      <c r="D500" s="39" t="b">
        <f>+A500='[2]PT CUT Bs'!$C533</f>
        <v>0</v>
      </c>
    </row>
    <row r="501" spans="1:4">
      <c r="A501" s="3">
        <v>1728</v>
      </c>
      <c r="B501" s="4" t="s">
        <v>10990</v>
      </c>
      <c r="C501" s="4" t="s">
        <v>483</v>
      </c>
      <c r="D501" s="39" t="b">
        <f>+A501='[2]PT CUT Bs'!$C534</f>
        <v>0</v>
      </c>
    </row>
    <row r="502" spans="1:4">
      <c r="A502" s="3">
        <v>1729</v>
      </c>
      <c r="B502" s="4" t="s">
        <v>10991</v>
      </c>
      <c r="C502" s="4" t="s">
        <v>484</v>
      </c>
      <c r="D502" s="39" t="b">
        <f>+A502='[2]PT CUT Bs'!$C535</f>
        <v>0</v>
      </c>
    </row>
    <row r="503" spans="1:4">
      <c r="A503" s="3">
        <v>1730</v>
      </c>
      <c r="B503" s="4" t="s">
        <v>10992</v>
      </c>
      <c r="C503" s="4" t="s">
        <v>485</v>
      </c>
      <c r="D503" s="39" t="b">
        <f>+A503='[2]PT CUT Bs'!$C536</f>
        <v>0</v>
      </c>
    </row>
    <row r="504" spans="1:4">
      <c r="A504" s="3">
        <v>1731</v>
      </c>
      <c r="B504" s="4" t="s">
        <v>10993</v>
      </c>
      <c r="C504" s="4" t="s">
        <v>486</v>
      </c>
      <c r="D504" s="39" t="b">
        <f>+A504='[2]PT CUT Bs'!$C537</f>
        <v>0</v>
      </c>
    </row>
    <row r="505" spans="1:4">
      <c r="A505" s="3">
        <v>1732</v>
      </c>
      <c r="B505" s="4" t="s">
        <v>10994</v>
      </c>
      <c r="C505" s="4" t="s">
        <v>487</v>
      </c>
      <c r="D505" s="39" t="b">
        <f>+A505='[2]PT CUT Bs'!$C538</f>
        <v>0</v>
      </c>
    </row>
    <row r="506" spans="1:4">
      <c r="A506" s="3">
        <v>1733</v>
      </c>
      <c r="B506" s="4" t="s">
        <v>10995</v>
      </c>
      <c r="C506" s="4" t="s">
        <v>488</v>
      </c>
      <c r="D506" s="39" t="b">
        <f>+A506='[2]PT CUT Bs'!$C539</f>
        <v>0</v>
      </c>
    </row>
    <row r="507" spans="1:4">
      <c r="A507" s="3">
        <v>1734</v>
      </c>
      <c r="B507" s="4" t="s">
        <v>10996</v>
      </c>
      <c r="C507" s="4" t="s">
        <v>489</v>
      </c>
      <c r="D507" s="39" t="b">
        <f>+A507='[2]PT CUT Bs'!$C540</f>
        <v>0</v>
      </c>
    </row>
    <row r="508" spans="1:4">
      <c r="A508" s="3">
        <v>1735</v>
      </c>
      <c r="B508" s="4" t="s">
        <v>10997</v>
      </c>
      <c r="C508" s="4" t="s">
        <v>490</v>
      </c>
      <c r="D508" s="39" t="b">
        <f>+A508='[2]PT CUT Bs'!$C541</f>
        <v>0</v>
      </c>
    </row>
    <row r="509" spans="1:4">
      <c r="A509" s="3">
        <v>1736</v>
      </c>
      <c r="B509" s="4" t="s">
        <v>10998</v>
      </c>
      <c r="C509" s="4" t="s">
        <v>491</v>
      </c>
      <c r="D509" s="39" t="b">
        <f>+A509='[2]PT CUT Bs'!$C542</f>
        <v>0</v>
      </c>
    </row>
    <row r="510" spans="1:4">
      <c r="A510" s="3">
        <v>1737</v>
      </c>
      <c r="B510" s="4" t="s">
        <v>10999</v>
      </c>
      <c r="C510" s="4" t="s">
        <v>492</v>
      </c>
      <c r="D510" s="39" t="b">
        <f>+A510='[2]PT CUT Bs'!$C543</f>
        <v>0</v>
      </c>
    </row>
    <row r="511" spans="1:4">
      <c r="A511" s="3">
        <v>1738</v>
      </c>
      <c r="B511" s="4" t="s">
        <v>11000</v>
      </c>
      <c r="C511" s="4" t="s">
        <v>493</v>
      </c>
      <c r="D511" s="39" t="b">
        <f>+A511='[2]PT CUT Bs'!$C544</f>
        <v>0</v>
      </c>
    </row>
    <row r="512" spans="1:4">
      <c r="A512" s="3">
        <v>1739</v>
      </c>
      <c r="B512" s="4" t="s">
        <v>11001</v>
      </c>
      <c r="C512" s="4" t="s">
        <v>494</v>
      </c>
      <c r="D512" s="39" t="b">
        <f>+A512='[2]PT CUT Bs'!$C545</f>
        <v>0</v>
      </c>
    </row>
    <row r="513" spans="1:4">
      <c r="A513" s="3">
        <v>1740</v>
      </c>
      <c r="B513" s="4" t="s">
        <v>11002</v>
      </c>
      <c r="C513" s="4" t="s">
        <v>495</v>
      </c>
      <c r="D513" s="39" t="b">
        <f>+A513='[2]PT CUT Bs'!$C546</f>
        <v>0</v>
      </c>
    </row>
    <row r="514" spans="1:4">
      <c r="A514" s="3">
        <v>1741</v>
      </c>
      <c r="B514" s="4" t="s">
        <v>11003</v>
      </c>
      <c r="C514" s="4" t="s">
        <v>496</v>
      </c>
      <c r="D514" s="39" t="b">
        <f>+A514='[2]PT CUT Bs'!$C547</f>
        <v>0</v>
      </c>
    </row>
    <row r="515" spans="1:4">
      <c r="A515" s="3">
        <v>1742</v>
      </c>
      <c r="B515" s="4" t="s">
        <v>11004</v>
      </c>
      <c r="C515" s="4" t="s">
        <v>497</v>
      </c>
      <c r="D515" s="39" t="b">
        <f>+A515='[2]PT CUT Bs'!$C548</f>
        <v>0</v>
      </c>
    </row>
    <row r="516" spans="1:4">
      <c r="A516" s="3">
        <v>1743</v>
      </c>
      <c r="B516" s="4" t="s">
        <v>11005</v>
      </c>
      <c r="C516" s="4" t="s">
        <v>498</v>
      </c>
      <c r="D516" s="39" t="b">
        <f>+A516='[2]PT CUT Bs'!$C549</f>
        <v>0</v>
      </c>
    </row>
    <row r="517" spans="1:4">
      <c r="A517" s="3">
        <v>1744</v>
      </c>
      <c r="B517" s="4" t="s">
        <v>11006</v>
      </c>
      <c r="C517" s="4" t="s">
        <v>499</v>
      </c>
      <c r="D517" s="39" t="b">
        <f>+A517='[2]PT CUT Bs'!$C550</f>
        <v>0</v>
      </c>
    </row>
    <row r="518" spans="1:4">
      <c r="A518" s="3">
        <v>1745</v>
      </c>
      <c r="B518" s="4" t="s">
        <v>11007</v>
      </c>
      <c r="C518" s="4" t="s">
        <v>500</v>
      </c>
      <c r="D518" s="39" t="b">
        <f>+A518='[2]PT CUT Bs'!$C551</f>
        <v>0</v>
      </c>
    </row>
    <row r="519" spans="1:4">
      <c r="A519" s="3">
        <v>1746</v>
      </c>
      <c r="B519" s="4" t="s">
        <v>11008</v>
      </c>
      <c r="C519" s="4" t="s">
        <v>501</v>
      </c>
      <c r="D519" s="39" t="b">
        <f>+A519='[2]PT CUT Bs'!$C552</f>
        <v>0</v>
      </c>
    </row>
    <row r="520" spans="1:4">
      <c r="A520" s="3">
        <v>1747</v>
      </c>
      <c r="B520" s="4" t="s">
        <v>10962</v>
      </c>
      <c r="C520" s="4" t="s">
        <v>11093</v>
      </c>
      <c r="D520" s="39" t="b">
        <f>+A520='[2]PT CUT Bs'!$C553</f>
        <v>0</v>
      </c>
    </row>
    <row r="521" spans="1:4">
      <c r="A521" s="3">
        <v>1748</v>
      </c>
      <c r="B521" s="4" t="s">
        <v>11009</v>
      </c>
      <c r="C521" s="4" t="s">
        <v>502</v>
      </c>
      <c r="D521" s="39" t="b">
        <f>+A521='[2]PT CUT Bs'!$C554</f>
        <v>0</v>
      </c>
    </row>
    <row r="522" spans="1:4">
      <c r="A522" s="3">
        <v>1749</v>
      </c>
      <c r="B522" s="4" t="s">
        <v>11010</v>
      </c>
      <c r="C522" s="4" t="s">
        <v>503</v>
      </c>
      <c r="D522" s="39" t="b">
        <f>+A522='[2]PT CUT Bs'!$C555</f>
        <v>0</v>
      </c>
    </row>
    <row r="523" spans="1:4">
      <c r="A523" s="3">
        <v>1750</v>
      </c>
      <c r="B523" s="4" t="s">
        <v>11011</v>
      </c>
      <c r="C523" s="4" t="s">
        <v>504</v>
      </c>
      <c r="D523" s="39" t="b">
        <f>+A523='[2]PT CUT Bs'!$C556</f>
        <v>0</v>
      </c>
    </row>
    <row r="524" spans="1:4">
      <c r="A524" s="3">
        <v>1751</v>
      </c>
      <c r="B524" s="4" t="s">
        <v>11012</v>
      </c>
      <c r="C524" s="4" t="s">
        <v>505</v>
      </c>
      <c r="D524" s="39" t="b">
        <f>+A524='[2]PT CUT Bs'!$C557</f>
        <v>0</v>
      </c>
    </row>
    <row r="525" spans="1:4">
      <c r="A525" s="3">
        <v>1752</v>
      </c>
      <c r="B525" s="4" t="s">
        <v>11013</v>
      </c>
      <c r="C525" s="4" t="s">
        <v>506</v>
      </c>
      <c r="D525" s="39" t="b">
        <f>+A525='[2]PT CUT Bs'!$C558</f>
        <v>0</v>
      </c>
    </row>
    <row r="526" spans="1:4">
      <c r="A526" s="3">
        <v>1753</v>
      </c>
      <c r="B526" s="4" t="s">
        <v>11014</v>
      </c>
      <c r="C526" s="4" t="s">
        <v>507</v>
      </c>
      <c r="D526" s="39" t="b">
        <f>+A526='[2]PT CUT Bs'!$C559</f>
        <v>0</v>
      </c>
    </row>
    <row r="527" spans="1:4">
      <c r="A527" s="3">
        <v>1754</v>
      </c>
      <c r="B527" s="4" t="s">
        <v>11015</v>
      </c>
      <c r="C527" s="4" t="s">
        <v>508</v>
      </c>
      <c r="D527" s="39" t="b">
        <f>+A527='[2]PT CUT Bs'!$C560</f>
        <v>0</v>
      </c>
    </row>
    <row r="528" spans="1:4">
      <c r="A528" s="3">
        <v>1755</v>
      </c>
      <c r="B528" s="4" t="s">
        <v>11016</v>
      </c>
      <c r="C528" s="4" t="s">
        <v>509</v>
      </c>
      <c r="D528" s="39" t="b">
        <f>+A528='[2]PT CUT Bs'!$C561</f>
        <v>0</v>
      </c>
    </row>
    <row r="529" spans="1:4">
      <c r="A529" s="3">
        <v>1756</v>
      </c>
      <c r="B529" s="4" t="s">
        <v>11017</v>
      </c>
      <c r="C529" s="4" t="s">
        <v>510</v>
      </c>
      <c r="D529" s="39" t="b">
        <f>+A529='[2]PT CUT Bs'!$C562</f>
        <v>0</v>
      </c>
    </row>
    <row r="530" spans="1:4">
      <c r="A530" s="3">
        <v>1801</v>
      </c>
      <c r="B530" s="4" t="s">
        <v>11018</v>
      </c>
      <c r="C530" s="4" t="s">
        <v>511</v>
      </c>
      <c r="D530" s="39" t="b">
        <f>+A530='[2]PT CUT Bs'!$C563</f>
        <v>0</v>
      </c>
    </row>
    <row r="531" spans="1:4">
      <c r="A531" s="3">
        <v>1802</v>
      </c>
      <c r="B531" s="4" t="s">
        <v>11000</v>
      </c>
      <c r="C531" s="4" t="s">
        <v>493</v>
      </c>
      <c r="D531" s="39" t="b">
        <f>+A531='[2]PT CUT Bs'!$C564</f>
        <v>0</v>
      </c>
    </row>
    <row r="532" spans="1:4">
      <c r="A532" s="3">
        <v>1803</v>
      </c>
      <c r="B532" s="4" t="s">
        <v>11019</v>
      </c>
      <c r="C532" s="4" t="s">
        <v>512</v>
      </c>
      <c r="D532" s="39" t="b">
        <f>+A532='[2]PT CUT Bs'!$C565</f>
        <v>0</v>
      </c>
    </row>
    <row r="533" spans="1:4">
      <c r="A533" s="3">
        <v>1805</v>
      </c>
      <c r="B533" s="4" t="s">
        <v>11020</v>
      </c>
      <c r="C533" s="4" t="s">
        <v>513</v>
      </c>
      <c r="D533" s="39" t="b">
        <f>+A533='[2]PT CUT Bs'!$C566</f>
        <v>0</v>
      </c>
    </row>
    <row r="534" spans="1:4">
      <c r="A534" s="3">
        <v>1806</v>
      </c>
      <c r="B534" s="4" t="s">
        <v>11021</v>
      </c>
      <c r="C534" s="4" t="s">
        <v>514</v>
      </c>
      <c r="D534" s="39" t="b">
        <f>+A534='[2]PT CUT Bs'!$C567</f>
        <v>0</v>
      </c>
    </row>
    <row r="535" spans="1:4">
      <c r="A535" s="3">
        <v>1807</v>
      </c>
      <c r="B535" s="4" t="s">
        <v>11022</v>
      </c>
      <c r="C535" s="4" t="s">
        <v>515</v>
      </c>
      <c r="D535" s="39" t="b">
        <f>+A535='[2]PT CUT Bs'!$C568</f>
        <v>0</v>
      </c>
    </row>
    <row r="536" spans="1:4">
      <c r="A536" s="3">
        <v>1808</v>
      </c>
      <c r="B536" s="4" t="s">
        <v>11023</v>
      </c>
      <c r="C536" s="4" t="s">
        <v>516</v>
      </c>
      <c r="D536" s="39" t="b">
        <f>+A536='[2]PT CUT Bs'!$C569</f>
        <v>0</v>
      </c>
    </row>
    <row r="537" spans="1:4">
      <c r="A537" s="3">
        <v>1809</v>
      </c>
      <c r="B537" s="4" t="s">
        <v>11024</v>
      </c>
      <c r="C537" s="4" t="s">
        <v>517</v>
      </c>
      <c r="D537" s="39" t="b">
        <f>+A537='[2]PT CUT Bs'!$C570</f>
        <v>0</v>
      </c>
    </row>
    <row r="538" spans="1:4">
      <c r="A538" s="3">
        <v>1810</v>
      </c>
      <c r="B538" s="4" t="s">
        <v>11025</v>
      </c>
      <c r="C538" s="4" t="s">
        <v>518</v>
      </c>
      <c r="D538" s="39" t="b">
        <f>+A538='[2]PT CUT Bs'!$C571</f>
        <v>0</v>
      </c>
    </row>
    <row r="539" spans="1:4">
      <c r="A539" s="3">
        <v>1811</v>
      </c>
      <c r="B539" s="4" t="s">
        <v>11026</v>
      </c>
      <c r="C539" s="4" t="s">
        <v>519</v>
      </c>
      <c r="D539" s="39" t="b">
        <f>+A539='[2]PT CUT Bs'!$C572</f>
        <v>0</v>
      </c>
    </row>
    <row r="540" spans="1:4">
      <c r="A540" s="3">
        <v>1812</v>
      </c>
      <c r="B540" s="4" t="s">
        <v>11027</v>
      </c>
      <c r="C540" s="4" t="s">
        <v>520</v>
      </c>
      <c r="D540" s="39" t="b">
        <f>+A540='[2]PT CUT Bs'!$C573</f>
        <v>0</v>
      </c>
    </row>
    <row r="541" spans="1:4">
      <c r="A541" s="3">
        <v>1813</v>
      </c>
      <c r="B541" s="4" t="s">
        <v>11028</v>
      </c>
      <c r="C541" s="4" t="s">
        <v>521</v>
      </c>
      <c r="D541" s="39" t="b">
        <f>+A541='[2]PT CUT Bs'!$C574</f>
        <v>0</v>
      </c>
    </row>
    <row r="542" spans="1:4">
      <c r="A542" s="3">
        <v>1814</v>
      </c>
      <c r="B542" s="4" t="s">
        <v>11029</v>
      </c>
      <c r="C542" s="4" t="s">
        <v>522</v>
      </c>
      <c r="D542" s="39" t="b">
        <f>+A542='[2]PT CUT Bs'!$C575</f>
        <v>0</v>
      </c>
    </row>
    <row r="543" spans="1:4">
      <c r="A543" s="3">
        <v>1815</v>
      </c>
      <c r="B543" s="4" t="s">
        <v>11011</v>
      </c>
      <c r="C543" s="4" t="s">
        <v>504</v>
      </c>
      <c r="D543" s="39" t="b">
        <f>+A543='[2]PT CUT Bs'!$C576</f>
        <v>0</v>
      </c>
    </row>
    <row r="544" spans="1:4">
      <c r="A544" s="3">
        <v>1816</v>
      </c>
      <c r="B544" s="4" t="s">
        <v>11030</v>
      </c>
      <c r="C544" s="4" t="s">
        <v>523</v>
      </c>
      <c r="D544" s="39" t="b">
        <f>+A544='[2]PT CUT Bs'!$C577</f>
        <v>0</v>
      </c>
    </row>
    <row r="545" spans="1:4">
      <c r="A545" s="3">
        <v>1817</v>
      </c>
      <c r="B545" s="4" t="s">
        <v>11031</v>
      </c>
      <c r="C545" s="4" t="s">
        <v>524</v>
      </c>
      <c r="D545" s="39" t="b">
        <f>+A545='[2]PT CUT Bs'!$C578</f>
        <v>0</v>
      </c>
    </row>
    <row r="546" spans="1:4">
      <c r="A546" s="3">
        <v>1818</v>
      </c>
      <c r="B546" s="4" t="s">
        <v>11032</v>
      </c>
      <c r="C546" s="4" t="s">
        <v>525</v>
      </c>
      <c r="D546" s="39" t="b">
        <f>+A546='[2]PT CUT Bs'!$C579</f>
        <v>0</v>
      </c>
    </row>
    <row r="547" spans="1:4">
      <c r="A547" s="3">
        <v>1819</v>
      </c>
      <c r="B547" s="4" t="s">
        <v>11033</v>
      </c>
      <c r="C547" s="4" t="s">
        <v>526</v>
      </c>
      <c r="D547" s="39" t="b">
        <f>+A547='[2]PT CUT Bs'!$C580</f>
        <v>0</v>
      </c>
    </row>
    <row r="548" spans="1:4">
      <c r="A548" s="3">
        <v>1820</v>
      </c>
      <c r="B548" s="4" t="s">
        <v>11034</v>
      </c>
      <c r="C548" s="4" t="s">
        <v>527</v>
      </c>
      <c r="D548" s="39" t="b">
        <f>+A548='[2]PT CUT Bs'!$C581</f>
        <v>0</v>
      </c>
    </row>
    <row r="549" spans="1:4">
      <c r="A549" s="3">
        <v>1901</v>
      </c>
      <c r="B549" s="4" t="s">
        <v>11035</v>
      </c>
      <c r="C549" s="4" t="s">
        <v>528</v>
      </c>
      <c r="D549" s="39" t="b">
        <f>+A549='[2]PT CUT Bs'!$C582</f>
        <v>0</v>
      </c>
    </row>
    <row r="550" spans="1:4">
      <c r="A550" s="3">
        <v>1902</v>
      </c>
      <c r="B550" s="4" t="s">
        <v>11036</v>
      </c>
      <c r="C550" s="4" t="s">
        <v>529</v>
      </c>
      <c r="D550" s="39" t="b">
        <f>+A550='[2]PT CUT Bs'!$C583</f>
        <v>0</v>
      </c>
    </row>
    <row r="551" spans="1:4">
      <c r="A551" s="3">
        <v>1903</v>
      </c>
      <c r="B551" s="4" t="s">
        <v>11037</v>
      </c>
      <c r="C551" s="4" t="s">
        <v>530</v>
      </c>
      <c r="D551" s="39" t="b">
        <f>+A551='[2]PT CUT Bs'!$C584</f>
        <v>0</v>
      </c>
    </row>
    <row r="552" spans="1:4">
      <c r="A552" s="3">
        <v>1904</v>
      </c>
      <c r="B552" s="4" t="s">
        <v>11038</v>
      </c>
      <c r="C552" s="4" t="s">
        <v>531</v>
      </c>
      <c r="D552" s="39" t="b">
        <f>+A552='[2]PT CUT Bs'!$C585</f>
        <v>0</v>
      </c>
    </row>
    <row r="553" spans="1:4">
      <c r="A553" s="3">
        <v>1905</v>
      </c>
      <c r="B553" s="4" t="s">
        <v>11039</v>
      </c>
      <c r="C553" s="4" t="s">
        <v>532</v>
      </c>
      <c r="D553" s="39" t="b">
        <f>+A553='[2]PT CUT Bs'!$C586</f>
        <v>0</v>
      </c>
    </row>
    <row r="554" spans="1:4">
      <c r="A554" s="3">
        <v>1906</v>
      </c>
      <c r="B554" s="4" t="s">
        <v>11015</v>
      </c>
      <c r="C554" s="4" t="s">
        <v>508</v>
      </c>
      <c r="D554" s="39" t="b">
        <f>+A554='[2]PT CUT Bs'!$C587</f>
        <v>0</v>
      </c>
    </row>
    <row r="555" spans="1:4">
      <c r="A555" s="3">
        <v>1907</v>
      </c>
      <c r="B555" s="4" t="s">
        <v>11040</v>
      </c>
      <c r="C555" s="4" t="s">
        <v>533</v>
      </c>
      <c r="D555" s="39" t="b">
        <f>+A555='[2]PT CUT Bs'!$C588</f>
        <v>0</v>
      </c>
    </row>
    <row r="556" spans="1:4">
      <c r="A556" s="3">
        <v>1908</v>
      </c>
      <c r="B556" s="4" t="s">
        <v>11041</v>
      </c>
      <c r="C556" s="4" t="s">
        <v>534</v>
      </c>
      <c r="D556" s="39" t="b">
        <f>+A556='[2]PT CUT Bs'!$C589</f>
        <v>0</v>
      </c>
    </row>
    <row r="557" spans="1:4">
      <c r="A557" s="3">
        <v>1909</v>
      </c>
      <c r="B557" s="4" t="s">
        <v>10961</v>
      </c>
      <c r="C557" s="4" t="s">
        <v>458</v>
      </c>
      <c r="D557" s="39" t="b">
        <f>+A557='[2]PT CUT Bs'!$C590</f>
        <v>0</v>
      </c>
    </row>
    <row r="558" spans="1:4">
      <c r="A558" s="3">
        <v>1910</v>
      </c>
      <c r="B558" s="4" t="s">
        <v>11042</v>
      </c>
      <c r="C558" s="4" t="s">
        <v>535</v>
      </c>
      <c r="D558" s="39" t="b">
        <f>+A558='[2]PT CUT Bs'!$C591</f>
        <v>0</v>
      </c>
    </row>
    <row r="559" spans="1:4">
      <c r="A559" s="3">
        <v>1911</v>
      </c>
      <c r="B559" s="4" t="s">
        <v>11043</v>
      </c>
      <c r="C559" s="4" t="s">
        <v>536</v>
      </c>
      <c r="D559" s="39" t="b">
        <f>+A559='[2]PT CUT Bs'!$C592</f>
        <v>0</v>
      </c>
    </row>
    <row r="560" spans="1:4">
      <c r="A560" s="3">
        <v>1912</v>
      </c>
      <c r="B560" s="4" t="s">
        <v>11044</v>
      </c>
      <c r="C560" s="4" t="s">
        <v>537</v>
      </c>
      <c r="D560" s="39" t="b">
        <f>+A560='[2]PT CUT Bs'!$C593</f>
        <v>0</v>
      </c>
    </row>
    <row r="561" spans="1:4">
      <c r="A561" s="3">
        <v>1913</v>
      </c>
      <c r="B561" s="4" t="s">
        <v>11045</v>
      </c>
      <c r="C561" s="4" t="s">
        <v>538</v>
      </c>
      <c r="D561" s="39" t="b">
        <f>+A561='[2]PT CUT Bs'!$C594</f>
        <v>0</v>
      </c>
    </row>
    <row r="562" spans="1:4">
      <c r="A562" s="3">
        <v>1914</v>
      </c>
      <c r="B562" s="4" t="s">
        <v>11046</v>
      </c>
      <c r="C562" s="4" t="s">
        <v>539</v>
      </c>
      <c r="D562" s="39" t="b">
        <f>+A562='[2]PT CUT Bs'!$C595</f>
        <v>0</v>
      </c>
    </row>
    <row r="563" spans="1:4">
      <c r="A563" s="3">
        <v>1915</v>
      </c>
      <c r="B563" s="4" t="s">
        <v>11047</v>
      </c>
      <c r="C563" s="4" t="s">
        <v>540</v>
      </c>
      <c r="D563" s="39" t="b">
        <f>+A563='[2]PT CUT Bs'!$C596</f>
        <v>0</v>
      </c>
    </row>
    <row r="564" spans="1:4">
      <c r="A564" s="3">
        <v>2301</v>
      </c>
      <c r="B564" s="4" t="s">
        <v>11048</v>
      </c>
      <c r="C564" s="4" t="s">
        <v>541</v>
      </c>
      <c r="D564" s="39" t="b">
        <f>+A564='[2]PT CUT Bs'!$C597</f>
        <v>0</v>
      </c>
    </row>
    <row r="565" spans="1:4">
      <c r="A565" s="3">
        <v>2302</v>
      </c>
      <c r="B565" s="4" t="s">
        <v>11049</v>
      </c>
      <c r="C565" s="4" t="s">
        <v>542</v>
      </c>
      <c r="D565" s="39" t="b">
        <f>+A565='[2]PT CUT Bs'!$C598</f>
        <v>0</v>
      </c>
    </row>
    <row r="566" spans="1:4">
      <c r="A566" s="3">
        <v>2303</v>
      </c>
      <c r="B566" s="4" t="s">
        <v>11050</v>
      </c>
      <c r="C566" s="4" t="s">
        <v>543</v>
      </c>
      <c r="D566" s="39" t="b">
        <f>+A566='[2]PT CUT Bs'!$C599</f>
        <v>0</v>
      </c>
    </row>
    <row r="567" spans="1:4">
      <c r="A567" s="3">
        <v>2311</v>
      </c>
      <c r="B567" s="4" t="s">
        <v>11051</v>
      </c>
      <c r="C567" s="4" t="s">
        <v>11097</v>
      </c>
      <c r="D567" s="39" t="b">
        <f>+A567='[2]PT CUT Bs'!$C600</f>
        <v>0</v>
      </c>
    </row>
    <row r="568" spans="1:4">
      <c r="A568" s="3">
        <v>2312</v>
      </c>
      <c r="B568" s="4" t="s">
        <v>544</v>
      </c>
      <c r="C568" s="4" t="s">
        <v>11098</v>
      </c>
      <c r="D568" s="39" t="b">
        <f>+A568='[2]PT CUT Bs'!$C601</f>
        <v>0</v>
      </c>
    </row>
    <row r="569" spans="1:4">
      <c r="A569" s="3">
        <v>2313</v>
      </c>
      <c r="B569" s="4" t="s">
        <v>545</v>
      </c>
      <c r="C569" s="4" t="s">
        <v>11099</v>
      </c>
      <c r="D569" s="39" t="b">
        <f>+A569='[2]PT CUT Bs'!$C602</f>
        <v>0</v>
      </c>
    </row>
    <row r="570" spans="1:4">
      <c r="A570" s="3">
        <v>2314</v>
      </c>
      <c r="B570" s="4" t="s">
        <v>546</v>
      </c>
      <c r="C570" s="4" t="s">
        <v>11100</v>
      </c>
      <c r="D570" s="39" t="e">
        <f>+A570='[2]PT CUT Bs'!#REF!</f>
        <v>#REF!</v>
      </c>
    </row>
    <row r="571" spans="1:4">
      <c r="A571" s="3">
        <v>2315</v>
      </c>
      <c r="B571" s="4" t="s">
        <v>11052</v>
      </c>
      <c r="C571" s="4" t="s">
        <v>547</v>
      </c>
      <c r="D571" s="39" t="e">
        <f>+A571='[2]PT CUT Bs'!#REF!</f>
        <v>#REF!</v>
      </c>
    </row>
    <row r="572" spans="1:4">
      <c r="A572" s="3">
        <v>2316</v>
      </c>
      <c r="B572" s="4" t="s">
        <v>11053</v>
      </c>
      <c r="C572" s="4" t="s">
        <v>548</v>
      </c>
      <c r="D572" s="39" t="e">
        <f>+A572='[2]PT CUT Bs'!#REF!</f>
        <v>#REF!</v>
      </c>
    </row>
    <row r="573" spans="1:4">
      <c r="A573" s="3">
        <v>2317</v>
      </c>
      <c r="B573" s="4" t="s">
        <v>11054</v>
      </c>
      <c r="C573" s="4" t="s">
        <v>549</v>
      </c>
      <c r="D573" s="39" t="e">
        <f>+A573='[2]PT CUT Bs'!#REF!</f>
        <v>#REF!</v>
      </c>
    </row>
    <row r="574" spans="1:4">
      <c r="A574" s="3">
        <v>2318</v>
      </c>
      <c r="B574" s="4" t="s">
        <v>11055</v>
      </c>
      <c r="C574" s="4" t="s">
        <v>619</v>
      </c>
      <c r="D574" s="39" t="e">
        <f>+A574='[2]PT CUT Bs'!#REF!</f>
        <v>#REF!</v>
      </c>
    </row>
    <row r="575" spans="1:4">
      <c r="A575" s="3">
        <v>2319</v>
      </c>
      <c r="B575" s="4" t="s">
        <v>550</v>
      </c>
      <c r="C575" s="4" t="s">
        <v>11101</v>
      </c>
      <c r="D575" s="39" t="e">
        <f>+A575='[2]PT CUT Bs'!#REF!</f>
        <v>#REF!</v>
      </c>
    </row>
    <row r="576" spans="1:4">
      <c r="A576" s="3">
        <v>2320</v>
      </c>
      <c r="B576" s="4" t="s">
        <v>551</v>
      </c>
      <c r="C576" s="4" t="s">
        <v>11102</v>
      </c>
      <c r="D576" s="39" t="e">
        <f>+A576='[2]PT CUT Bs'!#REF!</f>
        <v>#REF!</v>
      </c>
    </row>
    <row r="577" spans="1:4">
      <c r="A577" s="3">
        <v>2322</v>
      </c>
      <c r="B577" s="4" t="s">
        <v>552</v>
      </c>
      <c r="C577" s="4" t="s">
        <v>11103</v>
      </c>
      <c r="D577" s="39" t="e">
        <f>+A577='[2]PT CUT Bs'!#REF!</f>
        <v>#REF!</v>
      </c>
    </row>
    <row r="578" spans="1:4">
      <c r="A578" s="3">
        <v>2323</v>
      </c>
      <c r="B578" s="4" t="s">
        <v>553</v>
      </c>
      <c r="C578" s="4" t="s">
        <v>11104</v>
      </c>
      <c r="D578" s="39" t="e">
        <f>+A578='[2]PT CUT Bs'!#REF!</f>
        <v>#REF!</v>
      </c>
    </row>
    <row r="579" spans="1:4">
      <c r="A579" s="3">
        <v>2324</v>
      </c>
      <c r="B579" s="4" t="s">
        <v>554</v>
      </c>
      <c r="C579" s="4" t="s">
        <v>11105</v>
      </c>
      <c r="D579" s="39" t="e">
        <f>+A579='[2]PT CUT Bs'!#REF!</f>
        <v>#REF!</v>
      </c>
    </row>
    <row r="580" spans="1:4">
      <c r="A580" s="3">
        <v>2325</v>
      </c>
      <c r="B580" s="4" t="s">
        <v>555</v>
      </c>
      <c r="C580" s="4" t="s">
        <v>11106</v>
      </c>
      <c r="D580" s="39" t="e">
        <f>+A580='[2]PT CUT Bs'!#REF!</f>
        <v>#REF!</v>
      </c>
    </row>
    <row r="581" spans="1:4">
      <c r="A581" s="3">
        <v>2326</v>
      </c>
      <c r="B581" s="4" t="s">
        <v>556</v>
      </c>
      <c r="C581" s="4" t="s">
        <v>11107</v>
      </c>
      <c r="D581" s="39" t="e">
        <f>+A581='[2]PT CUT Bs'!#REF!</f>
        <v>#REF!</v>
      </c>
    </row>
    <row r="582" spans="1:4">
      <c r="A582" s="3">
        <v>2327</v>
      </c>
      <c r="B582" s="4" t="s">
        <v>557</v>
      </c>
      <c r="C582" s="4" t="s">
        <v>11108</v>
      </c>
      <c r="D582" s="39" t="e">
        <f>+A582='[2]PT CUT Bs'!#REF!</f>
        <v>#REF!</v>
      </c>
    </row>
    <row r="583" spans="1:4">
      <c r="A583" s="3">
        <v>2328</v>
      </c>
      <c r="B583" s="4" t="s">
        <v>649</v>
      </c>
      <c r="C583" s="4" t="s">
        <v>11109</v>
      </c>
      <c r="D583" s="39" t="e">
        <f>+A583='[2]PT CUT Bs'!#REF!</f>
        <v>#REF!</v>
      </c>
    </row>
    <row r="584" spans="1:4">
      <c r="A584" s="3">
        <v>2330</v>
      </c>
      <c r="B584" s="4" t="s">
        <v>11056</v>
      </c>
      <c r="C584" s="4" t="s">
        <v>11110</v>
      </c>
      <c r="D584" s="39" t="e">
        <f>+A584='[2]PT CUT Bs'!#REF!</f>
        <v>#REF!</v>
      </c>
    </row>
    <row r="585" spans="1:4">
      <c r="A585" s="3">
        <v>2331</v>
      </c>
      <c r="B585" s="4" t="s">
        <v>11057</v>
      </c>
      <c r="C585" s="4" t="s">
        <v>11111</v>
      </c>
      <c r="D585" s="39" t="e">
        <f>+A585='[2]PT CUT Bs'!#REF!</f>
        <v>#REF!</v>
      </c>
    </row>
    <row r="586" spans="1:4">
      <c r="A586" s="3">
        <v>2333</v>
      </c>
      <c r="B586" s="4" t="s">
        <v>11058</v>
      </c>
      <c r="C586" s="4" t="s">
        <v>11112</v>
      </c>
      <c r="D586" s="39" t="e">
        <f>+A586='[2]PT CUT Bs'!#REF!</f>
        <v>#REF!</v>
      </c>
    </row>
    <row r="587" spans="1:4">
      <c r="A587" s="3">
        <v>2334</v>
      </c>
      <c r="B587" s="4" t="s">
        <v>11059</v>
      </c>
      <c r="C587" s="4" t="s">
        <v>11113</v>
      </c>
      <c r="D587" s="39" t="b">
        <f>+A587='[2]PT CUT Bs'!$C603</f>
        <v>0</v>
      </c>
    </row>
    <row r="588" spans="1:4">
      <c r="A588" s="3">
        <v>2336</v>
      </c>
      <c r="B588" s="4" t="s">
        <v>11060</v>
      </c>
      <c r="C588" s="4" t="s">
        <v>11114</v>
      </c>
      <c r="D588" s="39" t="b">
        <f>+A588='[2]PT CUT Bs'!$C604</f>
        <v>0</v>
      </c>
    </row>
    <row r="589" spans="1:4">
      <c r="A589" s="3">
        <v>3301</v>
      </c>
      <c r="B589" s="4" t="s">
        <v>11061</v>
      </c>
      <c r="C589" s="4" t="s">
        <v>11115</v>
      </c>
      <c r="D589" s="39" t="b">
        <f>+A589='[2]PT CUT Bs'!$C605</f>
        <v>0</v>
      </c>
    </row>
    <row r="590" spans="1:4">
      <c r="A590" s="3">
        <v>3401</v>
      </c>
      <c r="B590" s="4" t="s">
        <v>11062</v>
      </c>
      <c r="C590" s="4" t="s">
        <v>11116</v>
      </c>
      <c r="D590" s="39" t="b">
        <f>+A590='[2]PT CUT Bs'!$C606</f>
        <v>0</v>
      </c>
    </row>
    <row r="591" spans="1:4">
      <c r="A591" s="3">
        <v>3701</v>
      </c>
      <c r="B591" s="4" t="s">
        <v>11063</v>
      </c>
      <c r="C591" s="4" t="s">
        <v>11117</v>
      </c>
      <c r="D591" s="39" t="b">
        <f>+A591='[2]PT CUT Bs'!$C607</f>
        <v>0</v>
      </c>
    </row>
    <row r="592" spans="1:4">
      <c r="A592" s="3">
        <v>4601</v>
      </c>
      <c r="B592" s="4" t="s">
        <v>11064</v>
      </c>
      <c r="C592" s="4" t="s">
        <v>11118</v>
      </c>
      <c r="D592" s="39" t="b">
        <f>+A592='[2]PT CUT Bs'!$C608</f>
        <v>0</v>
      </c>
    </row>
    <row r="593" spans="1:4">
      <c r="A593" s="3" t="s">
        <v>567</v>
      </c>
      <c r="B593" s="4" t="str">
        <f>UPPER(C593)</f>
        <v>ACREEDORES</v>
      </c>
      <c r="C593" s="4" t="s">
        <v>620</v>
      </c>
      <c r="D593" s="39" t="b">
        <f>+A593='[2]PT CUT Bs'!$C609</f>
        <v>0</v>
      </c>
    </row>
    <row r="594" spans="1:4">
      <c r="A594" s="3" t="s">
        <v>568</v>
      </c>
      <c r="B594" s="4" t="str">
        <f>UPPER(C594)</f>
        <v>ÁREA DE CONTABILIDAD</v>
      </c>
      <c r="C594" s="4" t="s">
        <v>11121</v>
      </c>
      <c r="D594" s="39" t="b">
        <f>+A594='[2]PT CUT Bs'!$C610</f>
        <v>0</v>
      </c>
    </row>
    <row r="595" spans="1:4">
      <c r="A595" s="3" t="s">
        <v>569</v>
      </c>
      <c r="B595" s="4" t="str">
        <f>UPPER(C595)</f>
        <v>NO IDENTIFICADO</v>
      </c>
      <c r="C595" s="4" t="s">
        <v>621</v>
      </c>
      <c r="D595" s="39" t="b">
        <f>+A595='[2]PT CUT Bs'!$C611</f>
        <v>1</v>
      </c>
    </row>
  </sheetData>
  <sheetProtection formatRows="0" selectLockedCells="1" sort="0" autoFilter="0"/>
  <autoFilter ref="A2:C595"/>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R618"/>
  <sheetViews>
    <sheetView showGridLines="0" view="pageBreakPreview" zoomScale="85" zoomScaleNormal="70" zoomScaleSheetLayoutView="85" workbookViewId="0">
      <pane xSplit="3" ySplit="10" topLeftCell="D11" activePane="bottomRight" state="frozen"/>
      <selection activeCell="H15" sqref="H15:I15"/>
      <selection pane="topRight" activeCell="H15" sqref="H15:I15"/>
      <selection pane="bottomLeft" activeCell="H15" sqref="H15:I15"/>
      <selection pane="bottomRight" activeCell="D11" sqref="D11:AL602"/>
    </sheetView>
  </sheetViews>
  <sheetFormatPr baseColWidth="10" defaultRowHeight="15" outlineLevelCol="1"/>
  <cols>
    <col min="1" max="1" width="13" style="12" bestFit="1" customWidth="1"/>
    <col min="2" max="2" width="59.7109375" style="13" bestFit="1" customWidth="1"/>
    <col min="3" max="3" width="13.5703125" style="14" bestFit="1" customWidth="1"/>
    <col min="4" max="4" width="21.7109375" style="61" bestFit="1" customWidth="1" outlineLevel="1"/>
    <col min="5" max="5" width="21" style="61" bestFit="1" customWidth="1" outlineLevel="1"/>
    <col min="6" max="6" width="23.140625" style="61" bestFit="1" customWidth="1" outlineLevel="1"/>
    <col min="7" max="7" width="21" style="61" bestFit="1" customWidth="1" outlineLevel="1"/>
    <col min="8" max="8" width="20.42578125" style="61" bestFit="1" customWidth="1" outlineLevel="1"/>
    <col min="9" max="9" width="17.42578125" style="61" bestFit="1" customWidth="1" outlineLevel="1"/>
    <col min="10" max="10" width="23.140625" style="61" bestFit="1" customWidth="1" outlineLevel="1"/>
    <col min="11" max="11" width="13.42578125" style="61" bestFit="1" customWidth="1" outlineLevel="1"/>
    <col min="12" max="12" width="17.85546875" style="61" bestFit="1" customWidth="1" outlineLevel="1"/>
    <col min="13" max="13" width="19.28515625" style="61" bestFit="1" customWidth="1" outlineLevel="1"/>
    <col min="14" max="14" width="14" style="61" bestFit="1" customWidth="1" outlineLevel="1"/>
    <col min="15" max="15" width="21.42578125" style="61" bestFit="1" customWidth="1" outlineLevel="1"/>
    <col min="16" max="16" width="16" style="61" bestFit="1" customWidth="1" outlineLevel="1"/>
    <col min="17" max="17" width="21.7109375" style="61" bestFit="1" customWidth="1" outlineLevel="1"/>
    <col min="18" max="18" width="20.5703125" style="61" bestFit="1" customWidth="1" outlineLevel="1"/>
    <col min="19" max="19" width="15.28515625" style="61" bestFit="1" customWidth="1" outlineLevel="1"/>
    <col min="20" max="20" width="14.28515625" style="61" bestFit="1" customWidth="1" outlineLevel="1"/>
    <col min="21" max="21" width="13.140625" style="61" bestFit="1" customWidth="1" outlineLevel="1"/>
    <col min="22" max="22" width="16.85546875" style="61" customWidth="1" outlineLevel="1"/>
    <col min="23" max="24" width="19.7109375" style="61" bestFit="1" customWidth="1" outlineLevel="1" collapsed="1"/>
    <col min="25" max="25" width="18.7109375" style="61" bestFit="1" customWidth="1" outlineLevel="1" collapsed="1"/>
    <col min="26" max="26" width="13.5703125" style="61" bestFit="1" customWidth="1" outlineLevel="1"/>
    <col min="27" max="27" width="13.85546875" style="61" bestFit="1" customWidth="1" outlineLevel="1"/>
    <col min="28" max="28" width="24" style="61" bestFit="1" customWidth="1" outlineLevel="1" collapsed="1"/>
    <col min="29" max="29" width="24" style="61" customWidth="1" outlineLevel="1"/>
    <col min="30" max="30" width="17.42578125" style="61" bestFit="1" customWidth="1" outlineLevel="1"/>
    <col min="31" max="31" width="18.7109375" style="61" bestFit="1" customWidth="1" outlineLevel="1"/>
    <col min="32" max="32" width="15" style="61" bestFit="1" customWidth="1" outlineLevel="1"/>
    <col min="33" max="33" width="18.85546875" style="61" bestFit="1" customWidth="1" outlineLevel="1"/>
    <col min="34" max="34" width="21.42578125" style="61" bestFit="1" customWidth="1" outlineLevel="1"/>
    <col min="35" max="36" width="13.42578125" style="61" bestFit="1" customWidth="1" outlineLevel="1"/>
    <col min="37" max="37" width="13.140625" style="61" bestFit="1" customWidth="1" outlineLevel="1"/>
    <col min="38" max="38" width="13.42578125" style="61" bestFit="1" customWidth="1" outlineLevel="1"/>
    <col min="39" max="39" width="28.7109375" style="62" bestFit="1" customWidth="1"/>
    <col min="40" max="40" width="11.42578125" style="15"/>
    <col min="41" max="41" width="19.28515625" style="62" bestFit="1" customWidth="1"/>
    <col min="42" max="42" width="14.85546875" style="15" bestFit="1" customWidth="1"/>
    <col min="43" max="43" width="17.140625" style="15" customWidth="1"/>
    <col min="44" max="44" width="14.42578125" style="15" customWidth="1"/>
    <col min="45" max="16384" width="11.42578125" style="15"/>
  </cols>
  <sheetData>
    <row r="1" spans="1:44" s="22" customFormat="1">
      <c r="A1" s="19"/>
      <c r="B1" s="20"/>
      <c r="C1" s="21"/>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8"/>
      <c r="AO1" s="58"/>
    </row>
    <row r="2" spans="1:44" s="22" customFormat="1" ht="13.5" customHeight="1">
      <c r="A2" s="19"/>
      <c r="B2" s="20"/>
      <c r="C2" s="21"/>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8"/>
      <c r="AO2" s="58"/>
    </row>
    <row r="3" spans="1:44" s="22" customFormat="1">
      <c r="A3" s="19"/>
      <c r="B3" s="20"/>
      <c r="C3" s="21"/>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8"/>
      <c r="AO3" s="58"/>
    </row>
    <row r="4" spans="1:44" s="22" customFormat="1" ht="18" customHeight="1">
      <c r="A4" s="352" t="s">
        <v>576</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O4" s="58"/>
    </row>
    <row r="5" spans="1:44" s="22" customFormat="1" ht="18.75">
      <c r="A5" s="352" t="str">
        <f>+'CUT MN'!A4</f>
        <v>CORRESPONDIENTE AL PERIODO DE ENERO A NOVIEMBRE DE 2018</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O5" s="58"/>
    </row>
    <row r="6" spans="1:44" s="22" customFormat="1" ht="18.75">
      <c r="A6" s="352" t="str">
        <f>+'CUT MN'!A5</f>
        <v>ACTUALIZADO AL : 6 de Diciembre de 2018</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O6" s="58"/>
    </row>
    <row r="7" spans="1:44" s="22" customFormat="1" ht="18.75">
      <c r="A7" s="352" t="s">
        <v>577</v>
      </c>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O7" s="58"/>
    </row>
    <row r="8" spans="1:44" s="22" customFormat="1">
      <c r="A8" s="19"/>
      <c r="B8" s="20"/>
      <c r="C8" s="21"/>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8"/>
      <c r="AO8" s="58"/>
    </row>
    <row r="9" spans="1:44" s="22" customFormat="1" ht="15" customHeight="1">
      <c r="A9" s="41"/>
      <c r="B9" s="23"/>
      <c r="C9" s="24"/>
      <c r="D9" s="356" t="s">
        <v>578</v>
      </c>
      <c r="E9" s="356"/>
      <c r="F9" s="356"/>
      <c r="G9" s="356"/>
      <c r="H9" s="356"/>
      <c r="I9" s="356"/>
      <c r="J9" s="356"/>
      <c r="K9" s="356"/>
      <c r="L9" s="356"/>
      <c r="M9" s="356"/>
      <c r="N9" s="356"/>
      <c r="O9" s="356"/>
      <c r="P9" s="356"/>
      <c r="Q9" s="356"/>
      <c r="R9" s="356"/>
      <c r="S9" s="356"/>
      <c r="T9" s="356"/>
      <c r="U9" s="356"/>
      <c r="V9" s="357"/>
      <c r="W9" s="353" t="s">
        <v>579</v>
      </c>
      <c r="X9" s="354"/>
      <c r="Y9" s="354"/>
      <c r="Z9" s="354"/>
      <c r="AA9" s="354"/>
      <c r="AB9" s="354"/>
      <c r="AC9" s="354"/>
      <c r="AD9" s="354"/>
      <c r="AE9" s="354"/>
      <c r="AF9" s="354"/>
      <c r="AG9" s="354"/>
      <c r="AH9" s="354"/>
      <c r="AI9" s="354"/>
      <c r="AJ9" s="354"/>
      <c r="AK9" s="354"/>
      <c r="AL9" s="355"/>
      <c r="AM9" s="58"/>
      <c r="AO9" s="58"/>
    </row>
    <row r="10" spans="1:44" s="143" customFormat="1" ht="34.5">
      <c r="A10" s="42" t="s">
        <v>580</v>
      </c>
      <c r="B10" s="43" t="s">
        <v>41</v>
      </c>
      <c r="C10" s="43" t="s">
        <v>581</v>
      </c>
      <c r="D10" s="59" t="s">
        <v>630</v>
      </c>
      <c r="E10" s="59" t="s">
        <v>629</v>
      </c>
      <c r="F10" s="60" t="s">
        <v>27</v>
      </c>
      <c r="G10" s="60" t="s">
        <v>3</v>
      </c>
      <c r="H10" s="60" t="s">
        <v>635</v>
      </c>
      <c r="I10" s="60" t="s">
        <v>11</v>
      </c>
      <c r="J10" s="60" t="s">
        <v>6</v>
      </c>
      <c r="K10" s="60" t="s">
        <v>681</v>
      </c>
      <c r="L10" s="60" t="s">
        <v>15</v>
      </c>
      <c r="M10" s="60" t="s">
        <v>636</v>
      </c>
      <c r="N10" s="60" t="s">
        <v>17</v>
      </c>
      <c r="O10" s="60" t="s">
        <v>13</v>
      </c>
      <c r="P10" s="60" t="s">
        <v>637</v>
      </c>
      <c r="Q10" s="60" t="s">
        <v>680</v>
      </c>
      <c r="R10" s="60" t="s">
        <v>20</v>
      </c>
      <c r="S10" s="60" t="s">
        <v>21</v>
      </c>
      <c r="T10" s="60" t="s">
        <v>8</v>
      </c>
      <c r="U10" s="60" t="s">
        <v>627</v>
      </c>
      <c r="V10" s="60" t="s">
        <v>7784</v>
      </c>
      <c r="W10" s="59" t="s">
        <v>631</v>
      </c>
      <c r="X10" s="59" t="s">
        <v>632</v>
      </c>
      <c r="Y10" s="60" t="s">
        <v>3</v>
      </c>
      <c r="Z10" s="60" t="s">
        <v>570</v>
      </c>
      <c r="AA10" s="60" t="s">
        <v>11</v>
      </c>
      <c r="AB10" s="60" t="s">
        <v>6</v>
      </c>
      <c r="AC10" s="60" t="s">
        <v>15</v>
      </c>
      <c r="AD10" s="60" t="s">
        <v>17</v>
      </c>
      <c r="AE10" s="60" t="s">
        <v>13</v>
      </c>
      <c r="AF10" s="60" t="s">
        <v>637</v>
      </c>
      <c r="AG10" s="60" t="s">
        <v>680</v>
      </c>
      <c r="AH10" s="60" t="s">
        <v>20</v>
      </c>
      <c r="AI10" s="60" t="s">
        <v>21</v>
      </c>
      <c r="AJ10" s="60" t="s">
        <v>23</v>
      </c>
      <c r="AK10" s="60" t="s">
        <v>628</v>
      </c>
      <c r="AL10" s="60" t="s">
        <v>7784</v>
      </c>
      <c r="AM10" s="59" t="s">
        <v>582</v>
      </c>
      <c r="AO10" s="199"/>
    </row>
    <row r="11" spans="1:44" ht="33" customHeight="1">
      <c r="A11" s="54">
        <v>6</v>
      </c>
      <c r="B11" s="55" t="s">
        <v>43</v>
      </c>
      <c r="C11" s="56" t="s">
        <v>686</v>
      </c>
      <c r="D11" s="79">
        <f>+VLOOKUP(A11,'[4]RES. TRL'!A:C,2,FALSE)</f>
        <v>0</v>
      </c>
      <c r="E11" s="79">
        <f>+VLOOKUP(A11,'[4]RES. TRL'!A:C,3,FALSE)</f>
        <v>0</v>
      </c>
      <c r="F11" s="79">
        <f>+VLOOKUP(A11,[4]RES.CDI!A:B,2,FALSE)</f>
        <v>0</v>
      </c>
      <c r="G11" s="79">
        <f>+VLOOKUP($A11,'[4]CUT Bs'!$A:$S,2,FALSE)</f>
        <v>10025.459999999999</v>
      </c>
      <c r="H11" s="79">
        <f>+VLOOKUP($A11,'[4]CUT Bs'!$A:$S,3,FALSE)</f>
        <v>0</v>
      </c>
      <c r="I11" s="79">
        <f>+VLOOKUP($A11,'[4]CUT Bs'!$A:$S,4,FALSE)</f>
        <v>0</v>
      </c>
      <c r="J11" s="79">
        <f>+VLOOKUP($A11,'[4]CUT Bs'!$A:$S,5,FALSE)</f>
        <v>0</v>
      </c>
      <c r="K11" s="79">
        <f>+VLOOKUP($A11,'[4]CUT Bs'!$A:$S,6,FALSE)</f>
        <v>0</v>
      </c>
      <c r="L11" s="79">
        <f>+VLOOKUP($A11,'[4]CUT Bs'!$A:$S,7,FALSE)</f>
        <v>549.19000000000005</v>
      </c>
      <c r="M11" s="79">
        <f>+VLOOKUP($A11,'[4]CUT Bs'!$A:$S,8,FALSE)</f>
        <v>0</v>
      </c>
      <c r="N11" s="79">
        <f>+VLOOKUP($A11,'[4]CUT Bs'!$A:$S,9,FALSE)</f>
        <v>0</v>
      </c>
      <c r="O11" s="79">
        <f>+VLOOKUP($A11,'[4]CUT Bs'!$A:$S,10,FALSE)</f>
        <v>0</v>
      </c>
      <c r="P11" s="79">
        <f>+VLOOKUP($A11,'[4]CUT Bs'!$A:$S,11,FALSE)</f>
        <v>90.61</v>
      </c>
      <c r="Q11" s="79">
        <f>+VLOOKUP($A11,'[4]CUT Bs'!$A:$S,12,FALSE)</f>
        <v>0</v>
      </c>
      <c r="R11" s="79">
        <f>+VLOOKUP($A11,'[4]CUT Bs'!$A:$S,13,FALSE)</f>
        <v>0</v>
      </c>
      <c r="S11" s="79">
        <f>+VLOOKUP($A11,'[4]CUT Bs'!$A:$S,14,FALSE)</f>
        <v>0</v>
      </c>
      <c r="T11" s="79">
        <f>+VLOOKUP($A11,'[4]CUT Bs'!$A:$S,15,FALSE)</f>
        <v>0</v>
      </c>
      <c r="U11" s="79">
        <f>+VLOOKUP($A11,'[4]CUT Bs'!$A:$S,16,FALSE)</f>
        <v>0</v>
      </c>
      <c r="V11" s="79">
        <f>+IFERROR(VLOOKUP(A11,'[4]RES. TCR'!A:C,3,FALSE),0)</f>
        <v>0</v>
      </c>
      <c r="W11" s="79">
        <f>+VLOOKUP(A11,'[4]RES. TRL'!F:H,2,FALSE)</f>
        <v>0</v>
      </c>
      <c r="X11" s="79">
        <f>+VLOOKUP(A11,'[4]RES. TRL'!F:H,3,FALSE)</f>
        <v>0</v>
      </c>
      <c r="Y11" s="79">
        <f>+VLOOKUP($A11,'[4]CUT USD'!$A:$Q,2,FALSE)</f>
        <v>0</v>
      </c>
      <c r="Z11" s="79">
        <f>+VLOOKUP($A11,'[4]CUT USD'!$A:$Q,3,FALSE)</f>
        <v>0</v>
      </c>
      <c r="AA11" s="79">
        <f>+VLOOKUP($A11,'[4]CUT USD'!$A:$Q,4,FALSE)</f>
        <v>0</v>
      </c>
      <c r="AB11" s="79">
        <f>+VLOOKUP($A11,'[4]CUT USD'!$A:$Q,5,FALSE)</f>
        <v>0</v>
      </c>
      <c r="AC11" s="79">
        <f>+VLOOKUP($A11,'[4]CUT USD'!$A:$Q,6,FALSE)</f>
        <v>0</v>
      </c>
      <c r="AD11" s="79">
        <f>+VLOOKUP($A11,'[4]CUT USD'!$A:$Q,7,FALSE)</f>
        <v>0</v>
      </c>
      <c r="AE11" s="79">
        <f>+VLOOKUP($A11,'[4]CUT USD'!$A:$Q,8,FALSE)</f>
        <v>0</v>
      </c>
      <c r="AF11" s="79">
        <f>+VLOOKUP($A11,'[4]CUT USD'!$A:$Q,9,FALSE)</f>
        <v>0</v>
      </c>
      <c r="AG11" s="79">
        <f>+VLOOKUP($A11,'[4]CUT USD'!$A:$Q,10,FALSE)</f>
        <v>0</v>
      </c>
      <c r="AH11" s="79">
        <f>+VLOOKUP($A11,'[4]CUT USD'!$A:$Q,11,FALSE)</f>
        <v>0</v>
      </c>
      <c r="AI11" s="79">
        <f>+VLOOKUP($A11,'[4]CUT USD'!$A:$Q,12,FALSE)</f>
        <v>0</v>
      </c>
      <c r="AJ11" s="79">
        <f>+VLOOKUP($A11,'[4]CUT USD'!$A:$Q,13,FALSE)</f>
        <v>0</v>
      </c>
      <c r="AK11" s="79">
        <f>+VLOOKUP($A11,'[4]CUT USD'!$A:$Q,14,FALSE)</f>
        <v>0</v>
      </c>
      <c r="AL11" s="79">
        <v>0</v>
      </c>
      <c r="AM11" s="79">
        <f t="shared" ref="AM11:AM74" si="0">SUM(D11:AL11)</f>
        <v>10665.26</v>
      </c>
      <c r="AP11" s="45"/>
    </row>
    <row r="12" spans="1:44" ht="33" customHeight="1">
      <c r="A12" s="54">
        <v>10</v>
      </c>
      <c r="B12" s="55" t="s">
        <v>44</v>
      </c>
      <c r="C12" s="80" t="s">
        <v>753</v>
      </c>
      <c r="D12" s="79">
        <f>+VLOOKUP(A12,'[4]RES. TRL'!A:C,2,FALSE)</f>
        <v>0</v>
      </c>
      <c r="E12" s="79">
        <f>+VLOOKUP(A12,'[4]RES. TRL'!A:C,3,FALSE)</f>
        <v>0</v>
      </c>
      <c r="F12" s="79">
        <f>+VLOOKUP(A12,[4]RES.CDI!A:B,2,FALSE)</f>
        <v>0</v>
      </c>
      <c r="G12" s="79">
        <f>+VLOOKUP($A12,'[4]CUT Bs'!$A:$S,2,FALSE)</f>
        <v>181214.06000000003</v>
      </c>
      <c r="H12" s="79">
        <f>+VLOOKUP($A12,'[4]CUT Bs'!$A:$S,3,FALSE)</f>
        <v>0</v>
      </c>
      <c r="I12" s="79">
        <f>+VLOOKUP($A12,'[4]CUT Bs'!$A:$S,4,FALSE)</f>
        <v>0</v>
      </c>
      <c r="J12" s="79">
        <f>+VLOOKUP($A12,'[4]CUT Bs'!$A:$S,5,FALSE)</f>
        <v>452667.53</v>
      </c>
      <c r="K12" s="79">
        <f>+VLOOKUP($A12,'[4]CUT Bs'!$A:$S,6,FALSE)</f>
        <v>0</v>
      </c>
      <c r="L12" s="79">
        <f>+VLOOKUP($A12,'[4]CUT Bs'!$A:$S,7,FALSE)</f>
        <v>137871.62</v>
      </c>
      <c r="M12" s="79">
        <f>+VLOOKUP($A12,'[4]CUT Bs'!$A:$S,8,FALSE)</f>
        <v>0</v>
      </c>
      <c r="N12" s="79">
        <f>+VLOOKUP($A12,'[4]CUT Bs'!$A:$S,9,FALSE)</f>
        <v>0</v>
      </c>
      <c r="O12" s="79">
        <f>+VLOOKUP($A12,'[4]CUT Bs'!$A:$S,10,FALSE)</f>
        <v>0</v>
      </c>
      <c r="P12" s="79">
        <f>+VLOOKUP($A12,'[4]CUT Bs'!$A:$S,11,FALSE)</f>
        <v>0</v>
      </c>
      <c r="Q12" s="79">
        <f>+VLOOKUP($A12,'[4]CUT Bs'!$A:$S,12,FALSE)</f>
        <v>0</v>
      </c>
      <c r="R12" s="79">
        <f>+VLOOKUP($A12,'[4]CUT Bs'!$A:$S,13,FALSE)</f>
        <v>0</v>
      </c>
      <c r="S12" s="79">
        <f>+VLOOKUP($A12,'[4]CUT Bs'!$A:$S,14,FALSE)</f>
        <v>0</v>
      </c>
      <c r="T12" s="79">
        <f>+VLOOKUP($A12,'[4]CUT Bs'!$A:$S,15,FALSE)</f>
        <v>0</v>
      </c>
      <c r="U12" s="79">
        <f>+VLOOKUP($A12,'[4]CUT Bs'!$A:$S,16,FALSE)</f>
        <v>0</v>
      </c>
      <c r="V12" s="79">
        <f>+IFERROR(VLOOKUP(A12,'[4]RES. TCR'!A:C,3,FALSE),0)</f>
        <v>0</v>
      </c>
      <c r="W12" s="79">
        <f>+VLOOKUP(A12,'[4]RES. TRL'!F:H,2,FALSE)</f>
        <v>0</v>
      </c>
      <c r="X12" s="79">
        <f>+VLOOKUP(A12,'[4]RES. TRL'!F:H,3,FALSE)</f>
        <v>0</v>
      </c>
      <c r="Y12" s="79">
        <f>+VLOOKUP($A12,'[4]CUT USD'!$A:$Q,2,FALSE)</f>
        <v>0</v>
      </c>
      <c r="Z12" s="79">
        <f>+VLOOKUP($A12,'[4]CUT USD'!$A:$Q,3,FALSE)</f>
        <v>0</v>
      </c>
      <c r="AA12" s="79">
        <f>+VLOOKUP($A12,'[4]CUT USD'!$A:$Q,4,FALSE)</f>
        <v>0</v>
      </c>
      <c r="AB12" s="79">
        <f>+VLOOKUP($A12,'[4]CUT USD'!$A:$Q,5,FALSE)</f>
        <v>0</v>
      </c>
      <c r="AC12" s="79">
        <f>+VLOOKUP($A12,'[4]CUT USD'!$A:$Q,6,FALSE)</f>
        <v>0</v>
      </c>
      <c r="AD12" s="79">
        <f>+VLOOKUP($A12,'[4]CUT USD'!$A:$Q,7,FALSE)</f>
        <v>0</v>
      </c>
      <c r="AE12" s="79">
        <f>+VLOOKUP($A12,'[4]CUT USD'!$A:$Q,8,FALSE)</f>
        <v>0</v>
      </c>
      <c r="AF12" s="79">
        <f>+VLOOKUP($A12,'[4]CUT USD'!$A:$Q,9,FALSE)</f>
        <v>0</v>
      </c>
      <c r="AG12" s="79">
        <f>+VLOOKUP($A12,'[4]CUT USD'!$A:$Q,10,FALSE)</f>
        <v>0</v>
      </c>
      <c r="AH12" s="79">
        <f>+VLOOKUP($A12,'[4]CUT USD'!$A:$Q,11,FALSE)</f>
        <v>0</v>
      </c>
      <c r="AI12" s="79">
        <f>+VLOOKUP($A12,'[4]CUT USD'!$A:$Q,12,FALSE)</f>
        <v>0</v>
      </c>
      <c r="AJ12" s="79">
        <f>+VLOOKUP($A12,'[4]CUT USD'!$A:$Q,13,FALSE)</f>
        <v>0</v>
      </c>
      <c r="AK12" s="79">
        <f>+VLOOKUP($A12,'[4]CUT USD'!$A:$Q,14,FALSE)</f>
        <v>0</v>
      </c>
      <c r="AL12" s="79">
        <v>0</v>
      </c>
      <c r="AM12" s="79">
        <f t="shared" si="0"/>
        <v>771753.21000000008</v>
      </c>
      <c r="AP12" s="45"/>
    </row>
    <row r="13" spans="1:44" ht="33" customHeight="1">
      <c r="A13" s="54">
        <v>15</v>
      </c>
      <c r="B13" s="55" t="s">
        <v>45</v>
      </c>
      <c r="C13" s="56" t="s">
        <v>688</v>
      </c>
      <c r="D13" s="79">
        <f>+VLOOKUP(A13,'[4]RES. TRL'!A:C,2,FALSE)</f>
        <v>0</v>
      </c>
      <c r="E13" s="79">
        <f>+VLOOKUP(A13,'[4]RES. TRL'!A:C,3,FALSE)</f>
        <v>0</v>
      </c>
      <c r="F13" s="79">
        <f>+VLOOKUP(A13,[4]RES.CDI!A:B,2,FALSE)</f>
        <v>66225027.340000004</v>
      </c>
      <c r="G13" s="79">
        <f>+VLOOKUP($A13,'[4]CUT Bs'!$A:$S,2,FALSE)</f>
        <v>5096448.7000000011</v>
      </c>
      <c r="H13" s="79">
        <f>+VLOOKUP($A13,'[4]CUT Bs'!$A:$S,3,FALSE)</f>
        <v>0</v>
      </c>
      <c r="I13" s="79">
        <f>+VLOOKUP($A13,'[4]CUT Bs'!$A:$S,4,FALSE)</f>
        <v>0</v>
      </c>
      <c r="J13" s="79">
        <f>+VLOOKUP($A13,'[4]CUT Bs'!$A:$S,5,FALSE)</f>
        <v>666627.35</v>
      </c>
      <c r="K13" s="79">
        <f>+VLOOKUP($A13,'[4]CUT Bs'!$A:$S,6,FALSE)</f>
        <v>0</v>
      </c>
      <c r="L13" s="79">
        <f>+VLOOKUP($A13,'[4]CUT Bs'!$A:$S,7,FALSE)</f>
        <v>1151.83</v>
      </c>
      <c r="M13" s="79">
        <f>+VLOOKUP($A13,'[4]CUT Bs'!$A:$S,8,FALSE)</f>
        <v>0</v>
      </c>
      <c r="N13" s="79">
        <f>+VLOOKUP($A13,'[4]CUT Bs'!$A:$S,9,FALSE)</f>
        <v>0</v>
      </c>
      <c r="O13" s="79">
        <f>+VLOOKUP($A13,'[4]CUT Bs'!$A:$S,10,FALSE)</f>
        <v>0</v>
      </c>
      <c r="P13" s="79">
        <f>+VLOOKUP($A13,'[4]CUT Bs'!$A:$S,11,FALSE)</f>
        <v>0</v>
      </c>
      <c r="Q13" s="79">
        <f>+VLOOKUP($A13,'[4]CUT Bs'!$A:$S,12,FALSE)</f>
        <v>0</v>
      </c>
      <c r="R13" s="79">
        <f>+VLOOKUP($A13,'[4]CUT Bs'!$A:$S,13,FALSE)</f>
        <v>0</v>
      </c>
      <c r="S13" s="79">
        <f>+VLOOKUP($A13,'[4]CUT Bs'!$A:$S,14,FALSE)</f>
        <v>0</v>
      </c>
      <c r="T13" s="79">
        <f>+VLOOKUP($A13,'[4]CUT Bs'!$A:$S,15,FALSE)</f>
        <v>0</v>
      </c>
      <c r="U13" s="79">
        <f>+VLOOKUP($A13,'[4]CUT Bs'!$A:$S,16,FALSE)</f>
        <v>0</v>
      </c>
      <c r="V13" s="79">
        <f>+IFERROR(VLOOKUP(A13,'[4]RES. TCR'!A:C,3,FALSE),0)</f>
        <v>0</v>
      </c>
      <c r="W13" s="79">
        <f>+VLOOKUP(A13,'[4]RES. TRL'!F:H,2,FALSE)</f>
        <v>0</v>
      </c>
      <c r="X13" s="79">
        <f>+VLOOKUP(A13,'[4]RES. TRL'!F:H,3,FALSE)</f>
        <v>0</v>
      </c>
      <c r="Y13" s="79">
        <f>+VLOOKUP($A13,'[4]CUT USD'!$A:$Q,2,FALSE)</f>
        <v>0</v>
      </c>
      <c r="Z13" s="79">
        <f>+VLOOKUP($A13,'[4]CUT USD'!$A:$Q,3,FALSE)</f>
        <v>0</v>
      </c>
      <c r="AA13" s="79">
        <f>+VLOOKUP($A13,'[4]CUT USD'!$A:$Q,4,FALSE)</f>
        <v>0</v>
      </c>
      <c r="AB13" s="79">
        <f>+VLOOKUP($A13,'[4]CUT USD'!$A:$Q,5,FALSE)</f>
        <v>0</v>
      </c>
      <c r="AC13" s="79">
        <f>+VLOOKUP($A13,'[4]CUT USD'!$A:$Q,6,FALSE)</f>
        <v>0</v>
      </c>
      <c r="AD13" s="79">
        <f>+VLOOKUP($A13,'[4]CUT USD'!$A:$Q,7,FALSE)</f>
        <v>0</v>
      </c>
      <c r="AE13" s="79">
        <f>+VLOOKUP($A13,'[4]CUT USD'!$A:$Q,8,FALSE)</f>
        <v>0</v>
      </c>
      <c r="AF13" s="79">
        <f>+VLOOKUP($A13,'[4]CUT USD'!$A:$Q,9,FALSE)</f>
        <v>0</v>
      </c>
      <c r="AG13" s="79">
        <f>+VLOOKUP($A13,'[4]CUT USD'!$A:$Q,10,FALSE)</f>
        <v>0</v>
      </c>
      <c r="AH13" s="79">
        <f>+VLOOKUP($A13,'[4]CUT USD'!$A:$Q,11,FALSE)</f>
        <v>0</v>
      </c>
      <c r="AI13" s="79">
        <f>+VLOOKUP($A13,'[4]CUT USD'!$A:$Q,12,FALSE)</f>
        <v>0</v>
      </c>
      <c r="AJ13" s="79">
        <f>+VLOOKUP($A13,'[4]CUT USD'!$A:$Q,13,FALSE)</f>
        <v>0</v>
      </c>
      <c r="AK13" s="79">
        <f>+VLOOKUP($A13,'[4]CUT USD'!$A:$Q,14,FALSE)</f>
        <v>0</v>
      </c>
      <c r="AL13" s="79">
        <v>0</v>
      </c>
      <c r="AM13" s="79">
        <f t="shared" si="0"/>
        <v>71989255.219999999</v>
      </c>
      <c r="AP13" s="45"/>
    </row>
    <row r="14" spans="1:44" ht="33" customHeight="1">
      <c r="A14" s="54">
        <v>16</v>
      </c>
      <c r="B14" s="55" t="s">
        <v>46</v>
      </c>
      <c r="C14" s="56" t="s">
        <v>689</v>
      </c>
      <c r="D14" s="79">
        <f>+VLOOKUP(A14,'[4]RES. TRL'!A:C,2,FALSE)</f>
        <v>0</v>
      </c>
      <c r="E14" s="79">
        <f>+VLOOKUP(A14,'[4]RES. TRL'!A:C,3,FALSE)</f>
        <v>59606</v>
      </c>
      <c r="F14" s="79">
        <f>+VLOOKUP(A14,[4]RES.CDI!A:B,2,FALSE)</f>
        <v>14297665.279999999</v>
      </c>
      <c r="G14" s="79">
        <f>+VLOOKUP($A14,'[4]CUT Bs'!$A:$S,2,FALSE)</f>
        <v>7076665.6299999999</v>
      </c>
      <c r="H14" s="79">
        <f>+VLOOKUP($A14,'[4]CUT Bs'!$A:$S,3,FALSE)</f>
        <v>0</v>
      </c>
      <c r="I14" s="79">
        <f>+VLOOKUP($A14,'[4]CUT Bs'!$A:$S,4,FALSE)</f>
        <v>450</v>
      </c>
      <c r="J14" s="79">
        <f>+VLOOKUP($A14,'[4]CUT Bs'!$A:$S,5,FALSE)</f>
        <v>5377054.9299999997</v>
      </c>
      <c r="K14" s="79">
        <f>+VLOOKUP($A14,'[4]CUT Bs'!$A:$S,6,FALSE)</f>
        <v>0</v>
      </c>
      <c r="L14" s="79">
        <f>+VLOOKUP($A14,'[4]CUT Bs'!$A:$S,7,FALSE)</f>
        <v>9346.0499999999993</v>
      </c>
      <c r="M14" s="79">
        <f>+VLOOKUP($A14,'[4]CUT Bs'!$A:$S,8,FALSE)</f>
        <v>0</v>
      </c>
      <c r="N14" s="79">
        <f>+VLOOKUP($A14,'[4]CUT Bs'!$A:$S,9,FALSE)</f>
        <v>0</v>
      </c>
      <c r="O14" s="79">
        <f>+VLOOKUP($A14,'[4]CUT Bs'!$A:$S,10,FALSE)</f>
        <v>447.65</v>
      </c>
      <c r="P14" s="79">
        <f>+VLOOKUP($A14,'[4]CUT Bs'!$A:$S,11,FALSE)</f>
        <v>11442.14</v>
      </c>
      <c r="Q14" s="79">
        <f>+VLOOKUP($A14,'[4]CUT Bs'!$A:$S,12,FALSE)</f>
        <v>5007359</v>
      </c>
      <c r="R14" s="79">
        <f>+VLOOKUP($A14,'[4]CUT Bs'!$A:$S,13,FALSE)</f>
        <v>0</v>
      </c>
      <c r="S14" s="79">
        <f>+VLOOKUP($A14,'[4]CUT Bs'!$A:$S,14,FALSE)</f>
        <v>0</v>
      </c>
      <c r="T14" s="79">
        <f>+VLOOKUP($A14,'[4]CUT Bs'!$A:$S,15,FALSE)</f>
        <v>0</v>
      </c>
      <c r="U14" s="79">
        <f>+VLOOKUP($A14,'[4]CUT Bs'!$A:$S,16,FALSE)</f>
        <v>0</v>
      </c>
      <c r="V14" s="79">
        <f>+IFERROR(VLOOKUP(A14,'[4]RES. TCR'!A:C,3,FALSE),0)</f>
        <v>1054589.5</v>
      </c>
      <c r="W14" s="79">
        <f>+VLOOKUP(A14,'[4]RES. TRL'!F:H,2,FALSE)</f>
        <v>0</v>
      </c>
      <c r="X14" s="79">
        <f>+VLOOKUP(A14,'[4]RES. TRL'!F:H,3,FALSE)</f>
        <v>0</v>
      </c>
      <c r="Y14" s="79">
        <f>+VLOOKUP($A14,'[4]CUT USD'!$A:$Q,2,FALSE)</f>
        <v>0</v>
      </c>
      <c r="Z14" s="79">
        <f>+VLOOKUP($A14,'[4]CUT USD'!$A:$Q,3,FALSE)</f>
        <v>0</v>
      </c>
      <c r="AA14" s="79">
        <f>+VLOOKUP($A14,'[4]CUT USD'!$A:$Q,4,FALSE)</f>
        <v>0</v>
      </c>
      <c r="AB14" s="79">
        <f>+VLOOKUP($A14,'[4]CUT USD'!$A:$Q,5,FALSE)</f>
        <v>0</v>
      </c>
      <c r="AC14" s="79">
        <f>+VLOOKUP($A14,'[4]CUT USD'!$A:$Q,6,FALSE)</f>
        <v>0</v>
      </c>
      <c r="AD14" s="79">
        <f>+VLOOKUP($A14,'[4]CUT USD'!$A:$Q,7,FALSE)</f>
        <v>0</v>
      </c>
      <c r="AE14" s="79">
        <f>+VLOOKUP($A14,'[4]CUT USD'!$A:$Q,8,FALSE)</f>
        <v>0</v>
      </c>
      <c r="AF14" s="79">
        <f>+VLOOKUP($A14,'[4]CUT USD'!$A:$Q,9,FALSE)</f>
        <v>0</v>
      </c>
      <c r="AG14" s="79">
        <f>+VLOOKUP($A14,'[4]CUT USD'!$A:$Q,10,FALSE)</f>
        <v>0</v>
      </c>
      <c r="AH14" s="79">
        <f>+VLOOKUP($A14,'[4]CUT USD'!$A:$Q,11,FALSE)</f>
        <v>0</v>
      </c>
      <c r="AI14" s="79">
        <f>+VLOOKUP($A14,'[4]CUT USD'!$A:$Q,12,FALSE)</f>
        <v>0</v>
      </c>
      <c r="AJ14" s="79">
        <f>+VLOOKUP($A14,'[4]CUT USD'!$A:$Q,13,FALSE)</f>
        <v>0</v>
      </c>
      <c r="AK14" s="79">
        <f>+VLOOKUP($A14,'[4]CUT USD'!$A:$Q,14,FALSE)</f>
        <v>0</v>
      </c>
      <c r="AL14" s="79">
        <v>0</v>
      </c>
      <c r="AM14" s="79">
        <f t="shared" si="0"/>
        <v>32894626.18</v>
      </c>
      <c r="AP14" s="45"/>
      <c r="AR14" s="16"/>
    </row>
    <row r="15" spans="1:44" ht="33" customHeight="1">
      <c r="A15" s="54">
        <v>20</v>
      </c>
      <c r="B15" s="55" t="s">
        <v>47</v>
      </c>
      <c r="C15" s="80" t="s">
        <v>687</v>
      </c>
      <c r="D15" s="79">
        <f>+VLOOKUP(A15,'[4]RES. TRL'!A:C,2,FALSE)</f>
        <v>0</v>
      </c>
      <c r="E15" s="79">
        <f>+VLOOKUP(A15,'[4]RES. TRL'!A:C,3,FALSE)</f>
        <v>90000</v>
      </c>
      <c r="F15" s="79">
        <f>+VLOOKUP(A15,[4]RES.CDI!A:B,2,FALSE)</f>
        <v>20814112.520000003</v>
      </c>
      <c r="G15" s="79">
        <f>+VLOOKUP($A15,'[4]CUT Bs'!$A:$S,2,FALSE)</f>
        <v>2155399.4499999993</v>
      </c>
      <c r="H15" s="79">
        <f>+VLOOKUP($A15,'[4]CUT Bs'!$A:$S,3,FALSE)</f>
        <v>0</v>
      </c>
      <c r="I15" s="79">
        <f>+VLOOKUP($A15,'[4]CUT Bs'!$A:$S,4,FALSE)</f>
        <v>12322.49</v>
      </c>
      <c r="J15" s="79">
        <f>+VLOOKUP($A15,'[4]CUT Bs'!$A:$S,5,FALSE)</f>
        <v>0</v>
      </c>
      <c r="K15" s="79">
        <f>+VLOOKUP($A15,'[4]CUT Bs'!$A:$S,6,FALSE)</f>
        <v>0</v>
      </c>
      <c r="L15" s="79">
        <f>+VLOOKUP($A15,'[4]CUT Bs'!$A:$S,7,FALSE)</f>
        <v>35478.31</v>
      </c>
      <c r="M15" s="79">
        <f>+VLOOKUP($A15,'[4]CUT Bs'!$A:$S,8,FALSE)</f>
        <v>0</v>
      </c>
      <c r="N15" s="79">
        <f>+VLOOKUP($A15,'[4]CUT Bs'!$A:$S,9,FALSE)</f>
        <v>0</v>
      </c>
      <c r="O15" s="79">
        <f>+VLOOKUP($A15,'[4]CUT Bs'!$A:$S,10,FALSE)</f>
        <v>348</v>
      </c>
      <c r="P15" s="79">
        <f>+VLOOKUP($A15,'[4]CUT Bs'!$A:$S,11,FALSE)</f>
        <v>14222.36</v>
      </c>
      <c r="Q15" s="79">
        <f>+VLOOKUP($A15,'[4]CUT Bs'!$A:$S,12,FALSE)</f>
        <v>0</v>
      </c>
      <c r="R15" s="79">
        <f>+VLOOKUP($A15,'[4]CUT Bs'!$A:$S,13,FALSE)</f>
        <v>0</v>
      </c>
      <c r="S15" s="79">
        <f>+VLOOKUP($A15,'[4]CUT Bs'!$A:$S,14,FALSE)</f>
        <v>0</v>
      </c>
      <c r="T15" s="79">
        <f>+VLOOKUP($A15,'[4]CUT Bs'!$A:$S,15,FALSE)</f>
        <v>0</v>
      </c>
      <c r="U15" s="79">
        <f>+VLOOKUP($A15,'[4]CUT Bs'!$A:$S,16,FALSE)</f>
        <v>0</v>
      </c>
      <c r="V15" s="79">
        <f>+IFERROR(VLOOKUP(A15,'[4]RES. TCR'!A:C,3,FALSE),0)</f>
        <v>0</v>
      </c>
      <c r="W15" s="79">
        <f>+VLOOKUP(A15,'[4]RES. TRL'!F:H,2,FALSE)</f>
        <v>0</v>
      </c>
      <c r="X15" s="79">
        <f>+VLOOKUP(A15,'[4]RES. TRL'!F:H,3,FALSE)</f>
        <v>0</v>
      </c>
      <c r="Y15" s="79">
        <f>+VLOOKUP($A15,'[4]CUT USD'!$A:$Q,2,FALSE)</f>
        <v>0</v>
      </c>
      <c r="Z15" s="79">
        <f>+VLOOKUP($A15,'[4]CUT USD'!$A:$Q,3,FALSE)</f>
        <v>0</v>
      </c>
      <c r="AA15" s="79">
        <f>+VLOOKUP($A15,'[4]CUT USD'!$A:$Q,4,FALSE)</f>
        <v>50.01</v>
      </c>
      <c r="AB15" s="79">
        <f>+VLOOKUP($A15,'[4]CUT USD'!$A:$Q,5,FALSE)</f>
        <v>2244489.9900000002</v>
      </c>
      <c r="AC15" s="79">
        <f>+VLOOKUP($A15,'[4]CUT USD'!$A:$Q,6,FALSE)</f>
        <v>0</v>
      </c>
      <c r="AD15" s="79">
        <f>+VLOOKUP($A15,'[4]CUT USD'!$A:$Q,7,FALSE)</f>
        <v>0</v>
      </c>
      <c r="AE15" s="79">
        <f>+VLOOKUP($A15,'[4]CUT USD'!$A:$Q,8,FALSE)</f>
        <v>0</v>
      </c>
      <c r="AF15" s="79">
        <f>+VLOOKUP($A15,'[4]CUT USD'!$A:$Q,9,FALSE)</f>
        <v>0</v>
      </c>
      <c r="AG15" s="79">
        <f>+VLOOKUP($A15,'[4]CUT USD'!$A:$Q,10,FALSE)</f>
        <v>0</v>
      </c>
      <c r="AH15" s="79">
        <f>+VLOOKUP($A15,'[4]CUT USD'!$A:$Q,11,FALSE)</f>
        <v>0</v>
      </c>
      <c r="AI15" s="79">
        <f>+VLOOKUP($A15,'[4]CUT USD'!$A:$Q,12,FALSE)</f>
        <v>0</v>
      </c>
      <c r="AJ15" s="79">
        <f>+VLOOKUP($A15,'[4]CUT USD'!$A:$Q,13,FALSE)</f>
        <v>0</v>
      </c>
      <c r="AK15" s="79">
        <f>+VLOOKUP($A15,'[4]CUT USD'!$A:$Q,14,FALSE)</f>
        <v>0</v>
      </c>
      <c r="AL15" s="79">
        <v>0</v>
      </c>
      <c r="AM15" s="79">
        <f t="shared" si="0"/>
        <v>25366423.130000003</v>
      </c>
      <c r="AP15" s="45"/>
      <c r="AQ15" s="16"/>
      <c r="AR15" s="16"/>
    </row>
    <row r="16" spans="1:44" ht="33" customHeight="1">
      <c r="A16" s="54">
        <v>25</v>
      </c>
      <c r="B16" s="55" t="s">
        <v>48</v>
      </c>
      <c r="C16" s="56" t="s">
        <v>689</v>
      </c>
      <c r="D16" s="79">
        <f>+VLOOKUP(A16,'[4]RES. TRL'!A:C,2,FALSE)</f>
        <v>0</v>
      </c>
      <c r="E16" s="79">
        <f>+VLOOKUP(A16,'[4]RES. TRL'!A:C,3,FALSE)</f>
        <v>0</v>
      </c>
      <c r="F16" s="79">
        <f>+VLOOKUP(A16,[4]RES.CDI!A:B,2,FALSE)</f>
        <v>3400</v>
      </c>
      <c r="G16" s="79">
        <f>+VLOOKUP($A16,'[4]CUT Bs'!$A:$S,2,FALSE)</f>
        <v>5629266.4399999995</v>
      </c>
      <c r="H16" s="79">
        <f>+VLOOKUP($A16,'[4]CUT Bs'!$A:$S,3,FALSE)</f>
        <v>0</v>
      </c>
      <c r="I16" s="79">
        <f>+VLOOKUP($A16,'[4]CUT Bs'!$A:$S,4,FALSE)</f>
        <v>50</v>
      </c>
      <c r="J16" s="79">
        <f>+VLOOKUP($A16,'[4]CUT Bs'!$A:$S,5,FALSE)</f>
        <v>144539.47</v>
      </c>
      <c r="K16" s="79">
        <f>+VLOOKUP($A16,'[4]CUT Bs'!$A:$S,6,FALSE)</f>
        <v>0</v>
      </c>
      <c r="L16" s="79">
        <f>+VLOOKUP($A16,'[4]CUT Bs'!$A:$S,7,FALSE)</f>
        <v>30026.06</v>
      </c>
      <c r="M16" s="79">
        <f>+VLOOKUP($A16,'[4]CUT Bs'!$A:$S,8,FALSE)</f>
        <v>1926403.19</v>
      </c>
      <c r="N16" s="79">
        <f>+VLOOKUP($A16,'[4]CUT Bs'!$A:$S,9,FALSE)</f>
        <v>0</v>
      </c>
      <c r="O16" s="79">
        <f>+VLOOKUP($A16,'[4]CUT Bs'!$A:$S,10,FALSE)</f>
        <v>56.38</v>
      </c>
      <c r="P16" s="79">
        <f>+VLOOKUP($A16,'[4]CUT Bs'!$A:$S,11,FALSE)</f>
        <v>1561.2</v>
      </c>
      <c r="Q16" s="79">
        <f>+VLOOKUP($A16,'[4]CUT Bs'!$A:$S,12,FALSE)</f>
        <v>257567519.79999992</v>
      </c>
      <c r="R16" s="79">
        <f>+VLOOKUP($A16,'[4]CUT Bs'!$A:$S,13,FALSE)</f>
        <v>0</v>
      </c>
      <c r="S16" s="79">
        <f>+VLOOKUP($A16,'[4]CUT Bs'!$A:$S,14,FALSE)</f>
        <v>0</v>
      </c>
      <c r="T16" s="79">
        <f>+VLOOKUP($A16,'[4]CUT Bs'!$A:$S,15,FALSE)</f>
        <v>0</v>
      </c>
      <c r="U16" s="79">
        <f>+VLOOKUP($A16,'[4]CUT Bs'!$A:$S,16,FALSE)</f>
        <v>0</v>
      </c>
      <c r="V16" s="79">
        <f>+IFERROR(VLOOKUP(A16,'[4]RES. TCR'!A:C,3,FALSE),0)</f>
        <v>0</v>
      </c>
      <c r="W16" s="79">
        <f>+VLOOKUP(A16,'[4]RES. TRL'!F:H,2,FALSE)</f>
        <v>0</v>
      </c>
      <c r="X16" s="79">
        <f>+VLOOKUP(A16,'[4]RES. TRL'!F:H,3,FALSE)</f>
        <v>0</v>
      </c>
      <c r="Y16" s="79">
        <f>+VLOOKUP($A16,'[4]CUT USD'!$A:$Q,2,FALSE)</f>
        <v>0</v>
      </c>
      <c r="Z16" s="79">
        <f>+VLOOKUP($A16,'[4]CUT USD'!$A:$Q,3,FALSE)</f>
        <v>0</v>
      </c>
      <c r="AA16" s="79">
        <f>+VLOOKUP($A16,'[4]CUT USD'!$A:$Q,4,FALSE)</f>
        <v>0</v>
      </c>
      <c r="AB16" s="79">
        <f>+VLOOKUP($A16,'[4]CUT USD'!$A:$Q,5,FALSE)</f>
        <v>0</v>
      </c>
      <c r="AC16" s="79">
        <f>+VLOOKUP($A16,'[4]CUT USD'!$A:$Q,6,FALSE)</f>
        <v>0</v>
      </c>
      <c r="AD16" s="79">
        <f>+VLOOKUP($A16,'[4]CUT USD'!$A:$Q,7,FALSE)</f>
        <v>0</v>
      </c>
      <c r="AE16" s="79">
        <f>+VLOOKUP($A16,'[4]CUT USD'!$A:$Q,8,FALSE)</f>
        <v>0</v>
      </c>
      <c r="AF16" s="79">
        <f>+VLOOKUP($A16,'[4]CUT USD'!$A:$Q,9,FALSE)</f>
        <v>0</v>
      </c>
      <c r="AG16" s="79">
        <f>+VLOOKUP($A16,'[4]CUT USD'!$A:$Q,10,FALSE)</f>
        <v>0</v>
      </c>
      <c r="AH16" s="79">
        <f>+VLOOKUP($A16,'[4]CUT USD'!$A:$Q,11,FALSE)</f>
        <v>0</v>
      </c>
      <c r="AI16" s="79">
        <f>+VLOOKUP($A16,'[4]CUT USD'!$A:$Q,12,FALSE)</f>
        <v>0</v>
      </c>
      <c r="AJ16" s="79">
        <f>+VLOOKUP($A16,'[4]CUT USD'!$A:$Q,13,FALSE)</f>
        <v>0</v>
      </c>
      <c r="AK16" s="79">
        <f>+VLOOKUP($A16,'[4]CUT USD'!$A:$Q,14,FALSE)</f>
        <v>0</v>
      </c>
      <c r="AL16" s="79">
        <v>0</v>
      </c>
      <c r="AM16" s="79">
        <f t="shared" si="0"/>
        <v>265302822.53999993</v>
      </c>
      <c r="AP16" s="45"/>
      <c r="AQ16" s="16"/>
      <c r="AR16" s="16"/>
    </row>
    <row r="17" spans="1:42" ht="33" customHeight="1">
      <c r="A17" s="54">
        <v>30</v>
      </c>
      <c r="B17" s="55" t="s">
        <v>684</v>
      </c>
      <c r="C17" s="56" t="s">
        <v>688</v>
      </c>
      <c r="D17" s="79">
        <f>+VLOOKUP(A17,'[4]RES. TRL'!A:C,2,FALSE)</f>
        <v>0</v>
      </c>
      <c r="E17" s="79">
        <f>+VLOOKUP(A17,'[4]RES. TRL'!A:C,3,FALSE)</f>
        <v>0</v>
      </c>
      <c r="F17" s="79">
        <f>+VLOOKUP(A17,[4]RES.CDI!A:B,2,FALSE)</f>
        <v>9622020</v>
      </c>
      <c r="G17" s="79">
        <f>+VLOOKUP($A17,'[4]CUT Bs'!$A:$S,2,FALSE)</f>
        <v>148212.89000000001</v>
      </c>
      <c r="H17" s="79">
        <f>+VLOOKUP($A17,'[4]CUT Bs'!$A:$S,3,FALSE)</f>
        <v>0</v>
      </c>
      <c r="I17" s="79">
        <f>+VLOOKUP($A17,'[4]CUT Bs'!$A:$S,4,FALSE)</f>
        <v>100</v>
      </c>
      <c r="J17" s="79">
        <f>+VLOOKUP($A17,'[4]CUT Bs'!$A:$S,5,FALSE)</f>
        <v>790860.9</v>
      </c>
      <c r="K17" s="79">
        <f>+VLOOKUP($A17,'[4]CUT Bs'!$A:$S,6,FALSE)</f>
        <v>0</v>
      </c>
      <c r="L17" s="79">
        <f>+VLOOKUP($A17,'[4]CUT Bs'!$A:$S,7,FALSE)</f>
        <v>271.37</v>
      </c>
      <c r="M17" s="79">
        <f>+VLOOKUP($A17,'[4]CUT Bs'!$A:$S,8,FALSE)</f>
        <v>0</v>
      </c>
      <c r="N17" s="79">
        <f>+VLOOKUP($A17,'[4]CUT Bs'!$A:$S,9,FALSE)</f>
        <v>0</v>
      </c>
      <c r="O17" s="79">
        <f>+VLOOKUP($A17,'[4]CUT Bs'!$A:$S,10,FALSE)</f>
        <v>0</v>
      </c>
      <c r="P17" s="79">
        <f>+VLOOKUP($A17,'[4]CUT Bs'!$A:$S,11,FALSE)</f>
        <v>0</v>
      </c>
      <c r="Q17" s="79">
        <f>+VLOOKUP($A17,'[4]CUT Bs'!$A:$S,12,FALSE)</f>
        <v>0</v>
      </c>
      <c r="R17" s="79">
        <f>+VLOOKUP($A17,'[4]CUT Bs'!$A:$S,13,FALSE)</f>
        <v>0</v>
      </c>
      <c r="S17" s="79">
        <f>+VLOOKUP($A17,'[4]CUT Bs'!$A:$S,14,FALSE)</f>
        <v>0</v>
      </c>
      <c r="T17" s="79">
        <f>+VLOOKUP($A17,'[4]CUT Bs'!$A:$S,15,FALSE)</f>
        <v>0</v>
      </c>
      <c r="U17" s="79">
        <f>+VLOOKUP($A17,'[4]CUT Bs'!$A:$S,16,FALSE)</f>
        <v>0</v>
      </c>
      <c r="V17" s="79">
        <f>+IFERROR(VLOOKUP(A17,'[4]RES. TCR'!A:C,3,FALSE),0)</f>
        <v>0</v>
      </c>
      <c r="W17" s="79">
        <f>+VLOOKUP(A17,'[4]RES. TRL'!F:H,2,FALSE)</f>
        <v>0</v>
      </c>
      <c r="X17" s="79">
        <f>+VLOOKUP(A17,'[4]RES. TRL'!F:H,3,FALSE)</f>
        <v>0</v>
      </c>
      <c r="Y17" s="79">
        <f>+VLOOKUP($A17,'[4]CUT USD'!$A:$Q,2,FALSE)</f>
        <v>0</v>
      </c>
      <c r="Z17" s="79">
        <f>+VLOOKUP($A17,'[4]CUT USD'!$A:$Q,3,FALSE)</f>
        <v>0</v>
      </c>
      <c r="AA17" s="79">
        <f>+VLOOKUP($A17,'[4]CUT USD'!$A:$Q,4,FALSE)</f>
        <v>0</v>
      </c>
      <c r="AB17" s="79">
        <f>+VLOOKUP($A17,'[4]CUT USD'!$A:$Q,5,FALSE)</f>
        <v>0</v>
      </c>
      <c r="AC17" s="79">
        <f>+VLOOKUP($A17,'[4]CUT USD'!$A:$Q,6,FALSE)</f>
        <v>0</v>
      </c>
      <c r="AD17" s="79">
        <f>+VLOOKUP($A17,'[4]CUT USD'!$A:$Q,7,FALSE)</f>
        <v>0</v>
      </c>
      <c r="AE17" s="79">
        <f>+VLOOKUP($A17,'[4]CUT USD'!$A:$Q,8,FALSE)</f>
        <v>0</v>
      </c>
      <c r="AF17" s="79">
        <f>+VLOOKUP($A17,'[4]CUT USD'!$A:$Q,9,FALSE)</f>
        <v>0</v>
      </c>
      <c r="AG17" s="79">
        <f>+VLOOKUP($A17,'[4]CUT USD'!$A:$Q,10,FALSE)</f>
        <v>0</v>
      </c>
      <c r="AH17" s="79">
        <f>+VLOOKUP($A17,'[4]CUT USD'!$A:$Q,11,FALSE)</f>
        <v>0</v>
      </c>
      <c r="AI17" s="79">
        <f>+VLOOKUP($A17,'[4]CUT USD'!$A:$Q,12,FALSE)</f>
        <v>0</v>
      </c>
      <c r="AJ17" s="79">
        <f>+VLOOKUP($A17,'[4]CUT USD'!$A:$Q,13,FALSE)</f>
        <v>0</v>
      </c>
      <c r="AK17" s="79">
        <f>+VLOOKUP($A17,'[4]CUT USD'!$A:$Q,14,FALSE)</f>
        <v>0</v>
      </c>
      <c r="AL17" s="79">
        <v>0</v>
      </c>
      <c r="AM17" s="79">
        <f t="shared" si="0"/>
        <v>10561465.16</v>
      </c>
      <c r="AP17" s="45"/>
    </row>
    <row r="18" spans="1:42" ht="33" customHeight="1">
      <c r="A18" s="54">
        <v>35</v>
      </c>
      <c r="B18" s="55" t="s">
        <v>49</v>
      </c>
      <c r="C18" s="56" t="s">
        <v>690</v>
      </c>
      <c r="D18" s="79">
        <f>+VLOOKUP(A18,'[4]RES. TRL'!A:C,2,FALSE)</f>
        <v>0</v>
      </c>
      <c r="E18" s="79">
        <f>+VLOOKUP(A18,'[4]RES. TRL'!A:C,3,FALSE)</f>
        <v>0</v>
      </c>
      <c r="F18" s="79">
        <f>+VLOOKUP(A18,[4]RES.CDI!A:B,2,FALSE)</f>
        <v>0</v>
      </c>
      <c r="G18" s="79">
        <f>+VLOOKUP($A18,'[4]CUT Bs'!$A:$S,2,FALSE)</f>
        <v>3997843.4499999997</v>
      </c>
      <c r="H18" s="79">
        <f>+VLOOKUP($A18,'[4]CUT Bs'!$A:$S,3,FALSE)</f>
        <v>0</v>
      </c>
      <c r="I18" s="79">
        <f>+VLOOKUP($A18,'[4]CUT Bs'!$A:$S,4,FALSE)</f>
        <v>0</v>
      </c>
      <c r="J18" s="79">
        <f>+VLOOKUP($A18,'[4]CUT Bs'!$A:$S,5,FALSE)</f>
        <v>563799.39</v>
      </c>
      <c r="K18" s="79">
        <f>+VLOOKUP($A18,'[4]CUT Bs'!$A:$S,6,FALSE)</f>
        <v>0</v>
      </c>
      <c r="L18" s="79">
        <f>+VLOOKUP($A18,'[4]CUT Bs'!$A:$S,7,FALSE)</f>
        <v>4177.59</v>
      </c>
      <c r="M18" s="79">
        <f>+VLOOKUP($A18,'[4]CUT Bs'!$A:$S,8,FALSE)</f>
        <v>0</v>
      </c>
      <c r="N18" s="79">
        <f>+VLOOKUP($A18,'[4]CUT Bs'!$A:$S,9,FALSE)</f>
        <v>0</v>
      </c>
      <c r="O18" s="79">
        <f>+VLOOKUP($A18,'[4]CUT Bs'!$A:$S,10,FALSE)</f>
        <v>0</v>
      </c>
      <c r="P18" s="79">
        <f>+VLOOKUP($A18,'[4]CUT Bs'!$A:$S,11,FALSE)</f>
        <v>121.62</v>
      </c>
      <c r="Q18" s="79">
        <f>+VLOOKUP($A18,'[4]CUT Bs'!$A:$S,12,FALSE)</f>
        <v>4533185.8900000006</v>
      </c>
      <c r="R18" s="79">
        <f>+VLOOKUP($A18,'[4]CUT Bs'!$A:$S,13,FALSE)</f>
        <v>0</v>
      </c>
      <c r="S18" s="79">
        <f>+VLOOKUP($A18,'[4]CUT Bs'!$A:$S,14,FALSE)</f>
        <v>0</v>
      </c>
      <c r="T18" s="79">
        <f>+VLOOKUP($A18,'[4]CUT Bs'!$A:$S,15,FALSE)</f>
        <v>0</v>
      </c>
      <c r="U18" s="79">
        <f>+VLOOKUP($A18,'[4]CUT Bs'!$A:$S,16,FALSE)</f>
        <v>0</v>
      </c>
      <c r="V18" s="79">
        <f>+IFERROR(VLOOKUP(A18,'[4]RES. TCR'!A:C,3,FALSE),0)</f>
        <v>0</v>
      </c>
      <c r="W18" s="79">
        <f>+VLOOKUP(A18,'[4]RES. TRL'!F:H,2,FALSE)</f>
        <v>0</v>
      </c>
      <c r="X18" s="79">
        <f>+VLOOKUP(A18,'[4]RES. TRL'!F:H,3,FALSE)</f>
        <v>0</v>
      </c>
      <c r="Y18" s="79">
        <f>+VLOOKUP($A18,'[4]CUT USD'!$A:$Q,2,FALSE)</f>
        <v>0</v>
      </c>
      <c r="Z18" s="79">
        <f>+VLOOKUP($A18,'[4]CUT USD'!$A:$Q,3,FALSE)</f>
        <v>0</v>
      </c>
      <c r="AA18" s="79">
        <f>+VLOOKUP($A18,'[4]CUT USD'!$A:$Q,4,FALSE)</f>
        <v>0</v>
      </c>
      <c r="AB18" s="79">
        <f>+VLOOKUP($A18,'[4]CUT USD'!$A:$Q,5,FALSE)</f>
        <v>0</v>
      </c>
      <c r="AC18" s="79">
        <f>+VLOOKUP($A18,'[4]CUT USD'!$A:$Q,6,FALSE)</f>
        <v>0</v>
      </c>
      <c r="AD18" s="79">
        <f>+VLOOKUP($A18,'[4]CUT USD'!$A:$Q,7,FALSE)</f>
        <v>0</v>
      </c>
      <c r="AE18" s="79">
        <f>+VLOOKUP($A18,'[4]CUT USD'!$A:$Q,8,FALSE)</f>
        <v>0</v>
      </c>
      <c r="AF18" s="79">
        <f>+VLOOKUP($A18,'[4]CUT USD'!$A:$Q,9,FALSE)</f>
        <v>0</v>
      </c>
      <c r="AG18" s="79">
        <f>+VLOOKUP($A18,'[4]CUT USD'!$A:$Q,10,FALSE)</f>
        <v>0</v>
      </c>
      <c r="AH18" s="79">
        <f>+VLOOKUP($A18,'[4]CUT USD'!$A:$Q,11,FALSE)</f>
        <v>0</v>
      </c>
      <c r="AI18" s="79">
        <f>+VLOOKUP($A18,'[4]CUT USD'!$A:$Q,12,FALSE)</f>
        <v>0</v>
      </c>
      <c r="AJ18" s="79">
        <f>+VLOOKUP($A18,'[4]CUT USD'!$A:$Q,13,FALSE)</f>
        <v>0</v>
      </c>
      <c r="AK18" s="79">
        <f>+VLOOKUP($A18,'[4]CUT USD'!$A:$Q,14,FALSE)</f>
        <v>0</v>
      </c>
      <c r="AL18" s="79">
        <v>0</v>
      </c>
      <c r="AM18" s="79">
        <f t="shared" si="0"/>
        <v>9099127.9400000013</v>
      </c>
      <c r="AP18" s="45"/>
    </row>
    <row r="19" spans="1:42" ht="33" customHeight="1">
      <c r="A19" s="54">
        <v>41</v>
      </c>
      <c r="B19" s="55" t="s">
        <v>50</v>
      </c>
      <c r="C19" s="80" t="s">
        <v>687</v>
      </c>
      <c r="D19" s="79">
        <f>+VLOOKUP(A19,'[4]RES. TRL'!A:C,2,FALSE)</f>
        <v>0</v>
      </c>
      <c r="E19" s="79">
        <f>+VLOOKUP(A19,'[4]RES. TRL'!A:C,3,FALSE)</f>
        <v>463572.2</v>
      </c>
      <c r="F19" s="79">
        <f>+VLOOKUP(A19,[4]RES.CDI!A:B,2,FALSE)</f>
        <v>16957.91</v>
      </c>
      <c r="G19" s="79">
        <f>+VLOOKUP($A19,'[4]CUT Bs'!$A:$S,2,FALSE)</f>
        <v>2223505.2400000002</v>
      </c>
      <c r="H19" s="79">
        <f>+VLOOKUP($A19,'[4]CUT Bs'!$A:$S,3,FALSE)</f>
        <v>0</v>
      </c>
      <c r="I19" s="79">
        <f>+VLOOKUP($A19,'[4]CUT Bs'!$A:$S,4,FALSE)</f>
        <v>0</v>
      </c>
      <c r="J19" s="79">
        <f>+VLOOKUP($A19,'[4]CUT Bs'!$A:$S,5,FALSE)</f>
        <v>15093533.029999999</v>
      </c>
      <c r="K19" s="79">
        <f>+VLOOKUP($A19,'[4]CUT Bs'!$A:$S,6,FALSE)</f>
        <v>0</v>
      </c>
      <c r="L19" s="79">
        <f>+VLOOKUP($A19,'[4]CUT Bs'!$A:$S,7,FALSE)</f>
        <v>50</v>
      </c>
      <c r="M19" s="79">
        <f>+VLOOKUP($A19,'[4]CUT Bs'!$A:$S,8,FALSE)</f>
        <v>9251841</v>
      </c>
      <c r="N19" s="79">
        <f>+VLOOKUP($A19,'[4]CUT Bs'!$A:$S,9,FALSE)</f>
        <v>0</v>
      </c>
      <c r="O19" s="79">
        <f>+VLOOKUP($A19,'[4]CUT Bs'!$A:$S,10,FALSE)</f>
        <v>0</v>
      </c>
      <c r="P19" s="79">
        <f>+VLOOKUP($A19,'[4]CUT Bs'!$A:$S,11,FALSE)</f>
        <v>0</v>
      </c>
      <c r="Q19" s="79">
        <f>+VLOOKUP($A19,'[4]CUT Bs'!$A:$S,12,FALSE)</f>
        <v>39365.160000000003</v>
      </c>
      <c r="R19" s="79">
        <f>+VLOOKUP($A19,'[4]CUT Bs'!$A:$S,13,FALSE)</f>
        <v>0</v>
      </c>
      <c r="S19" s="79">
        <f>+VLOOKUP($A19,'[4]CUT Bs'!$A:$S,14,FALSE)</f>
        <v>0</v>
      </c>
      <c r="T19" s="79">
        <f>+VLOOKUP($A19,'[4]CUT Bs'!$A:$S,15,FALSE)</f>
        <v>0</v>
      </c>
      <c r="U19" s="79">
        <f>+VLOOKUP($A19,'[4]CUT Bs'!$A:$S,16,FALSE)</f>
        <v>0</v>
      </c>
      <c r="V19" s="79">
        <f>+IFERROR(VLOOKUP(A19,'[4]RES. TCR'!A:C,3,FALSE),0)</f>
        <v>0</v>
      </c>
      <c r="W19" s="79">
        <f>+VLOOKUP(A19,'[4]RES. TRL'!F:H,2,FALSE)</f>
        <v>0</v>
      </c>
      <c r="X19" s="79">
        <f>+VLOOKUP(A19,'[4]RES. TRL'!F:H,3,FALSE)</f>
        <v>0</v>
      </c>
      <c r="Y19" s="79">
        <f>+VLOOKUP($A19,'[4]CUT USD'!$A:$Q,2,FALSE)</f>
        <v>0</v>
      </c>
      <c r="Z19" s="79">
        <f>+VLOOKUP($A19,'[4]CUT USD'!$A:$Q,3,FALSE)</f>
        <v>0</v>
      </c>
      <c r="AA19" s="79">
        <f>+VLOOKUP($A19,'[4]CUT USD'!$A:$Q,4,FALSE)</f>
        <v>0</v>
      </c>
      <c r="AB19" s="79">
        <f>+VLOOKUP($A19,'[4]CUT USD'!$A:$Q,5,FALSE)</f>
        <v>0</v>
      </c>
      <c r="AC19" s="79">
        <f>+VLOOKUP($A19,'[4]CUT USD'!$A:$Q,6,FALSE)</f>
        <v>0</v>
      </c>
      <c r="AD19" s="79">
        <f>+VLOOKUP($A19,'[4]CUT USD'!$A:$Q,7,FALSE)</f>
        <v>0</v>
      </c>
      <c r="AE19" s="79">
        <f>+VLOOKUP($A19,'[4]CUT USD'!$A:$Q,8,FALSE)</f>
        <v>0</v>
      </c>
      <c r="AF19" s="79">
        <f>+VLOOKUP($A19,'[4]CUT USD'!$A:$Q,9,FALSE)</f>
        <v>0</v>
      </c>
      <c r="AG19" s="79">
        <f>+VLOOKUP($A19,'[4]CUT USD'!$A:$Q,10,FALSE)</f>
        <v>0</v>
      </c>
      <c r="AH19" s="79">
        <f>+VLOOKUP($A19,'[4]CUT USD'!$A:$Q,11,FALSE)</f>
        <v>0</v>
      </c>
      <c r="AI19" s="79">
        <f>+VLOOKUP($A19,'[4]CUT USD'!$A:$Q,12,FALSE)</f>
        <v>0</v>
      </c>
      <c r="AJ19" s="79">
        <f>+VLOOKUP($A19,'[4]CUT USD'!$A:$Q,13,FALSE)</f>
        <v>0</v>
      </c>
      <c r="AK19" s="79">
        <f>+VLOOKUP($A19,'[4]CUT USD'!$A:$Q,14,FALSE)</f>
        <v>0</v>
      </c>
      <c r="AL19" s="79">
        <v>0</v>
      </c>
      <c r="AM19" s="79">
        <f t="shared" si="0"/>
        <v>27088824.539999999</v>
      </c>
      <c r="AP19" s="45"/>
    </row>
    <row r="20" spans="1:42" ht="33" customHeight="1">
      <c r="A20" s="54">
        <v>46</v>
      </c>
      <c r="B20" s="55" t="s">
        <v>51</v>
      </c>
      <c r="C20" s="56" t="s">
        <v>691</v>
      </c>
      <c r="D20" s="79">
        <f>+VLOOKUP(A20,'[4]RES. TRL'!A:C,2,FALSE)</f>
        <v>23606</v>
      </c>
      <c r="E20" s="79">
        <f>+VLOOKUP(A20,'[4]RES. TRL'!A:C,3,FALSE)</f>
        <v>100000</v>
      </c>
      <c r="F20" s="79">
        <f>+VLOOKUP(A20,[4]RES.CDI!A:B,2,FALSE)</f>
        <v>14371216.98</v>
      </c>
      <c r="G20" s="79">
        <f>+VLOOKUP($A20,'[4]CUT Bs'!$A:$S,2,FALSE)</f>
        <v>8440645.4499999974</v>
      </c>
      <c r="H20" s="79">
        <f>+VLOOKUP($A20,'[4]CUT Bs'!$A:$S,3,FALSE)</f>
        <v>0</v>
      </c>
      <c r="I20" s="79">
        <f>+VLOOKUP($A20,'[4]CUT Bs'!$A:$S,4,FALSE)</f>
        <v>100</v>
      </c>
      <c r="J20" s="79">
        <f>+VLOOKUP($A20,'[4]CUT Bs'!$A:$S,5,FALSE)</f>
        <v>1736208.8000000003</v>
      </c>
      <c r="K20" s="79">
        <f>+VLOOKUP($A20,'[4]CUT Bs'!$A:$S,6,FALSE)</f>
        <v>0</v>
      </c>
      <c r="L20" s="79">
        <f>+VLOOKUP($A20,'[4]CUT Bs'!$A:$S,7,FALSE)</f>
        <v>45729.36</v>
      </c>
      <c r="M20" s="79">
        <f>+VLOOKUP($A20,'[4]CUT Bs'!$A:$S,8,FALSE)</f>
        <v>0</v>
      </c>
      <c r="N20" s="79">
        <f>+VLOOKUP($A20,'[4]CUT Bs'!$A:$S,9,FALSE)</f>
        <v>0</v>
      </c>
      <c r="O20" s="79">
        <f>+VLOOKUP($A20,'[4]CUT Bs'!$A:$S,10,FALSE)</f>
        <v>50</v>
      </c>
      <c r="P20" s="79">
        <f>+VLOOKUP($A20,'[4]CUT Bs'!$A:$S,11,FALSE)</f>
        <v>0</v>
      </c>
      <c r="Q20" s="79">
        <f>+VLOOKUP($A20,'[4]CUT Bs'!$A:$S,12,FALSE)</f>
        <v>363923</v>
      </c>
      <c r="R20" s="79">
        <f>+VLOOKUP($A20,'[4]CUT Bs'!$A:$S,13,FALSE)</f>
        <v>0</v>
      </c>
      <c r="S20" s="79">
        <f>+VLOOKUP($A20,'[4]CUT Bs'!$A:$S,14,FALSE)</f>
        <v>0</v>
      </c>
      <c r="T20" s="79">
        <f>+VLOOKUP($A20,'[4]CUT Bs'!$A:$S,15,FALSE)</f>
        <v>0</v>
      </c>
      <c r="U20" s="79">
        <f>+VLOOKUP($A20,'[4]CUT Bs'!$A:$S,16,FALSE)</f>
        <v>0</v>
      </c>
      <c r="V20" s="79">
        <f>+IFERROR(VLOOKUP(A20,'[4]RES. TCR'!A:C,3,FALSE),0)</f>
        <v>84388167.129999965</v>
      </c>
      <c r="W20" s="79">
        <f>+VLOOKUP(A20,'[4]RES. TRL'!F:H,2,FALSE)</f>
        <v>0</v>
      </c>
      <c r="X20" s="79">
        <f>+VLOOKUP(A20,'[4]RES. TRL'!F:H,3,FALSE)</f>
        <v>0</v>
      </c>
      <c r="Y20" s="79">
        <f>+VLOOKUP($A20,'[4]CUT USD'!$A:$Q,2,FALSE)</f>
        <v>686</v>
      </c>
      <c r="Z20" s="79">
        <f>+VLOOKUP($A20,'[4]CUT USD'!$A:$Q,3,FALSE)</f>
        <v>0</v>
      </c>
      <c r="AA20" s="79">
        <f>+VLOOKUP($A20,'[4]CUT USD'!$A:$Q,4,FALSE)</f>
        <v>50.01</v>
      </c>
      <c r="AB20" s="79">
        <f>+VLOOKUP($A20,'[4]CUT USD'!$A:$Q,5,FALSE)</f>
        <v>45070332.329999998</v>
      </c>
      <c r="AC20" s="79">
        <f>+VLOOKUP($A20,'[4]CUT USD'!$A:$Q,6,FALSE)</f>
        <v>0</v>
      </c>
      <c r="AD20" s="79">
        <f>+VLOOKUP($A20,'[4]CUT USD'!$A:$Q,7,FALSE)</f>
        <v>0</v>
      </c>
      <c r="AE20" s="79">
        <f>+VLOOKUP($A20,'[4]CUT USD'!$A:$Q,8,FALSE)</f>
        <v>0</v>
      </c>
      <c r="AF20" s="79">
        <f>+VLOOKUP($A20,'[4]CUT USD'!$A:$Q,9,FALSE)</f>
        <v>0</v>
      </c>
      <c r="AG20" s="79">
        <f>+VLOOKUP($A20,'[4]CUT USD'!$A:$Q,10,FALSE)</f>
        <v>0</v>
      </c>
      <c r="AH20" s="79">
        <f>+VLOOKUP($A20,'[4]CUT USD'!$A:$Q,11,FALSE)</f>
        <v>0</v>
      </c>
      <c r="AI20" s="79">
        <f>+VLOOKUP($A20,'[4]CUT USD'!$A:$Q,12,FALSE)</f>
        <v>0</v>
      </c>
      <c r="AJ20" s="79">
        <f>+VLOOKUP($A20,'[4]CUT USD'!$A:$Q,13,FALSE)</f>
        <v>0</v>
      </c>
      <c r="AK20" s="79">
        <f>+VLOOKUP($A20,'[4]CUT USD'!$A:$Q,14,FALSE)</f>
        <v>0</v>
      </c>
      <c r="AL20" s="79">
        <v>0</v>
      </c>
      <c r="AM20" s="79">
        <f t="shared" si="0"/>
        <v>154540715.05999997</v>
      </c>
      <c r="AP20" s="45"/>
    </row>
    <row r="21" spans="1:42" ht="33" customHeight="1">
      <c r="A21" s="54">
        <v>47</v>
      </c>
      <c r="B21" s="55" t="s">
        <v>52</v>
      </c>
      <c r="C21" s="56" t="s">
        <v>692</v>
      </c>
      <c r="D21" s="79">
        <f>+VLOOKUP(A21,'[4]RES. TRL'!A:C,2,FALSE)</f>
        <v>100118.06</v>
      </c>
      <c r="E21" s="79">
        <f>+VLOOKUP(A21,'[4]RES. TRL'!A:C,3,FALSE)</f>
        <v>387795047</v>
      </c>
      <c r="F21" s="79">
        <f>+VLOOKUP(A21,[4]RES.CDI!A:B,2,FALSE)</f>
        <v>391582.75</v>
      </c>
      <c r="G21" s="79">
        <f>+VLOOKUP($A21,'[4]CUT Bs'!$A:$S,2,FALSE)</f>
        <v>1090953.7500000002</v>
      </c>
      <c r="H21" s="79">
        <f>+VLOOKUP($A21,'[4]CUT Bs'!$A:$S,3,FALSE)</f>
        <v>0</v>
      </c>
      <c r="I21" s="79">
        <f>+VLOOKUP($A21,'[4]CUT Bs'!$A:$S,4,FALSE)</f>
        <v>100</v>
      </c>
      <c r="J21" s="79">
        <f>+VLOOKUP($A21,'[4]CUT Bs'!$A:$S,5,FALSE)</f>
        <v>237214.12</v>
      </c>
      <c r="K21" s="79">
        <f>+VLOOKUP($A21,'[4]CUT Bs'!$A:$S,6,FALSE)</f>
        <v>0</v>
      </c>
      <c r="L21" s="79">
        <f>+VLOOKUP($A21,'[4]CUT Bs'!$A:$S,7,FALSE)</f>
        <v>1976.88</v>
      </c>
      <c r="M21" s="79">
        <f>+VLOOKUP($A21,'[4]CUT Bs'!$A:$S,8,FALSE)</f>
        <v>0</v>
      </c>
      <c r="N21" s="79">
        <f>+VLOOKUP($A21,'[4]CUT Bs'!$A:$S,9,FALSE)</f>
        <v>0</v>
      </c>
      <c r="O21" s="79">
        <f>+VLOOKUP($A21,'[4]CUT Bs'!$A:$S,10,FALSE)</f>
        <v>199.69</v>
      </c>
      <c r="P21" s="79">
        <f>+VLOOKUP($A21,'[4]CUT Bs'!$A:$S,11,FALSE)</f>
        <v>23720.5</v>
      </c>
      <c r="Q21" s="79">
        <f>+VLOOKUP($A21,'[4]CUT Bs'!$A:$S,12,FALSE)</f>
        <v>0</v>
      </c>
      <c r="R21" s="79">
        <f>+VLOOKUP($A21,'[4]CUT Bs'!$A:$S,13,FALSE)</f>
        <v>0</v>
      </c>
      <c r="S21" s="79">
        <f>+VLOOKUP($A21,'[4]CUT Bs'!$A:$S,14,FALSE)</f>
        <v>0</v>
      </c>
      <c r="T21" s="79">
        <f>+VLOOKUP($A21,'[4]CUT Bs'!$A:$S,15,FALSE)</f>
        <v>0</v>
      </c>
      <c r="U21" s="79">
        <f>+VLOOKUP($A21,'[4]CUT Bs'!$A:$S,16,FALSE)</f>
        <v>0</v>
      </c>
      <c r="V21" s="79">
        <f>+IFERROR(VLOOKUP(A21,'[4]RES. TCR'!A:C,3,FALSE),0)</f>
        <v>0</v>
      </c>
      <c r="W21" s="79">
        <f>+VLOOKUP(A21,'[4]RES. TRL'!F:H,2,FALSE)</f>
        <v>0</v>
      </c>
      <c r="X21" s="79">
        <f>+VLOOKUP(A21,'[4]RES. TRL'!F:H,3,FALSE)</f>
        <v>0</v>
      </c>
      <c r="Y21" s="79">
        <f>+VLOOKUP($A21,'[4]CUT USD'!$A:$Q,2,FALSE)</f>
        <v>34300</v>
      </c>
      <c r="Z21" s="79">
        <f>+VLOOKUP($A21,'[4]CUT USD'!$A:$Q,3,FALSE)</f>
        <v>0</v>
      </c>
      <c r="AA21" s="79">
        <f>+VLOOKUP($A21,'[4]CUT USD'!$A:$Q,4,FALSE)</f>
        <v>50.01</v>
      </c>
      <c r="AB21" s="79">
        <f>+VLOOKUP($A21,'[4]CUT USD'!$A:$Q,5,FALSE)</f>
        <v>132122076.94</v>
      </c>
      <c r="AC21" s="79">
        <f>+VLOOKUP($A21,'[4]CUT USD'!$A:$Q,6,FALSE)</f>
        <v>0</v>
      </c>
      <c r="AD21" s="79">
        <f>+VLOOKUP($A21,'[4]CUT USD'!$A:$Q,7,FALSE)</f>
        <v>0</v>
      </c>
      <c r="AE21" s="79">
        <f>+VLOOKUP($A21,'[4]CUT USD'!$A:$Q,8,FALSE)</f>
        <v>0</v>
      </c>
      <c r="AF21" s="79">
        <f>+VLOOKUP($A21,'[4]CUT USD'!$A:$Q,9,FALSE)</f>
        <v>0</v>
      </c>
      <c r="AG21" s="79">
        <f>+VLOOKUP($A21,'[4]CUT USD'!$A:$Q,10,FALSE)</f>
        <v>0</v>
      </c>
      <c r="AH21" s="79">
        <f>+VLOOKUP($A21,'[4]CUT USD'!$A:$Q,11,FALSE)</f>
        <v>0</v>
      </c>
      <c r="AI21" s="79">
        <f>+VLOOKUP($A21,'[4]CUT USD'!$A:$Q,12,FALSE)</f>
        <v>0</v>
      </c>
      <c r="AJ21" s="79">
        <f>+VLOOKUP($A21,'[4]CUT USD'!$A:$Q,13,FALSE)</f>
        <v>0</v>
      </c>
      <c r="AK21" s="79">
        <f>+VLOOKUP($A21,'[4]CUT USD'!$A:$Q,14,FALSE)</f>
        <v>0</v>
      </c>
      <c r="AL21" s="79">
        <v>0</v>
      </c>
      <c r="AM21" s="79">
        <f t="shared" si="0"/>
        <v>521797339.69999999</v>
      </c>
      <c r="AP21" s="45"/>
    </row>
    <row r="22" spans="1:42" ht="33" customHeight="1">
      <c r="A22" s="54">
        <v>48</v>
      </c>
      <c r="B22" s="55" t="s">
        <v>53</v>
      </c>
      <c r="C22" s="56" t="s">
        <v>752</v>
      </c>
      <c r="D22" s="79">
        <f>+VLOOKUP(A22,'[4]RES. TRL'!A:C,2,FALSE)</f>
        <v>0</v>
      </c>
      <c r="E22" s="79">
        <f>+VLOOKUP(A22,'[4]RES. TRL'!A:C,3,FALSE)</f>
        <v>0</v>
      </c>
      <c r="F22" s="79">
        <f>+VLOOKUP(A22,[4]RES.CDI!A:B,2,FALSE)</f>
        <v>1429873</v>
      </c>
      <c r="G22" s="79">
        <f>+VLOOKUP($A22,'[4]CUT Bs'!$A:$S,2,FALSE)</f>
        <v>92190.999999999985</v>
      </c>
      <c r="H22" s="79">
        <f>+VLOOKUP($A22,'[4]CUT Bs'!$A:$S,3,FALSE)</f>
        <v>0</v>
      </c>
      <c r="I22" s="79">
        <f>+VLOOKUP($A22,'[4]CUT Bs'!$A:$S,4,FALSE)</f>
        <v>0</v>
      </c>
      <c r="J22" s="79">
        <f>+VLOOKUP($A22,'[4]CUT Bs'!$A:$S,5,FALSE)</f>
        <v>0</v>
      </c>
      <c r="K22" s="79">
        <f>+VLOOKUP($A22,'[4]CUT Bs'!$A:$S,6,FALSE)</f>
        <v>0</v>
      </c>
      <c r="L22" s="79">
        <f>+VLOOKUP($A22,'[4]CUT Bs'!$A:$S,7,FALSE)</f>
        <v>1040.2199999999998</v>
      </c>
      <c r="M22" s="79">
        <f>+VLOOKUP($A22,'[4]CUT Bs'!$A:$S,8,FALSE)</f>
        <v>0</v>
      </c>
      <c r="N22" s="79">
        <f>+VLOOKUP($A22,'[4]CUT Bs'!$A:$S,9,FALSE)</f>
        <v>0</v>
      </c>
      <c r="O22" s="79">
        <f>+VLOOKUP($A22,'[4]CUT Bs'!$A:$S,10,FALSE)</f>
        <v>0</v>
      </c>
      <c r="P22" s="79">
        <f>+VLOOKUP($A22,'[4]CUT Bs'!$A:$S,11,FALSE)</f>
        <v>1936.82</v>
      </c>
      <c r="Q22" s="79">
        <f>+VLOOKUP($A22,'[4]CUT Bs'!$A:$S,12,FALSE)</f>
        <v>1044000</v>
      </c>
      <c r="R22" s="79">
        <f>+VLOOKUP($A22,'[4]CUT Bs'!$A:$S,13,FALSE)</f>
        <v>0</v>
      </c>
      <c r="S22" s="79">
        <f>+VLOOKUP($A22,'[4]CUT Bs'!$A:$S,14,FALSE)</f>
        <v>0</v>
      </c>
      <c r="T22" s="79">
        <f>+VLOOKUP($A22,'[4]CUT Bs'!$A:$S,15,FALSE)</f>
        <v>0</v>
      </c>
      <c r="U22" s="79">
        <f>+VLOOKUP($A22,'[4]CUT Bs'!$A:$S,16,FALSE)</f>
        <v>0</v>
      </c>
      <c r="V22" s="79">
        <f>+IFERROR(VLOOKUP(A22,'[4]RES. TCR'!A:C,3,FALSE),0)</f>
        <v>0</v>
      </c>
      <c r="W22" s="79">
        <f>+VLOOKUP(A22,'[4]RES. TRL'!F:H,2,FALSE)</f>
        <v>0</v>
      </c>
      <c r="X22" s="79">
        <f>+VLOOKUP(A22,'[4]RES. TRL'!F:H,3,FALSE)</f>
        <v>0</v>
      </c>
      <c r="Y22" s="79">
        <f>+VLOOKUP($A22,'[4]CUT USD'!$A:$Q,2,FALSE)</f>
        <v>0</v>
      </c>
      <c r="Z22" s="79">
        <f>+VLOOKUP($A22,'[4]CUT USD'!$A:$Q,3,FALSE)</f>
        <v>0</v>
      </c>
      <c r="AA22" s="79">
        <f>+VLOOKUP($A22,'[4]CUT USD'!$A:$Q,4,FALSE)</f>
        <v>0</v>
      </c>
      <c r="AB22" s="79">
        <f>+VLOOKUP($A22,'[4]CUT USD'!$A:$Q,5,FALSE)</f>
        <v>0</v>
      </c>
      <c r="AC22" s="79">
        <f>+VLOOKUP($A22,'[4]CUT USD'!$A:$Q,6,FALSE)</f>
        <v>0</v>
      </c>
      <c r="AD22" s="79">
        <f>+VLOOKUP($A22,'[4]CUT USD'!$A:$Q,7,FALSE)</f>
        <v>0</v>
      </c>
      <c r="AE22" s="79">
        <f>+VLOOKUP($A22,'[4]CUT USD'!$A:$Q,8,FALSE)</f>
        <v>0</v>
      </c>
      <c r="AF22" s="79">
        <f>+VLOOKUP($A22,'[4]CUT USD'!$A:$Q,9,FALSE)</f>
        <v>0</v>
      </c>
      <c r="AG22" s="79">
        <f>+VLOOKUP($A22,'[4]CUT USD'!$A:$Q,10,FALSE)</f>
        <v>0</v>
      </c>
      <c r="AH22" s="79">
        <f>+VLOOKUP($A22,'[4]CUT USD'!$A:$Q,11,FALSE)</f>
        <v>0</v>
      </c>
      <c r="AI22" s="79">
        <f>+VLOOKUP($A22,'[4]CUT USD'!$A:$Q,12,FALSE)</f>
        <v>0</v>
      </c>
      <c r="AJ22" s="79">
        <f>+VLOOKUP($A22,'[4]CUT USD'!$A:$Q,13,FALSE)</f>
        <v>0</v>
      </c>
      <c r="AK22" s="79">
        <f>+VLOOKUP($A22,'[4]CUT USD'!$A:$Q,14,FALSE)</f>
        <v>0</v>
      </c>
      <c r="AL22" s="79">
        <v>0</v>
      </c>
      <c r="AM22" s="79">
        <f t="shared" si="0"/>
        <v>2569041.04</v>
      </c>
      <c r="AP22" s="45"/>
    </row>
    <row r="23" spans="1:42" ht="33" customHeight="1">
      <c r="A23" s="54">
        <v>52</v>
      </c>
      <c r="B23" s="55" t="s">
        <v>54</v>
      </c>
      <c r="C23" s="80" t="s">
        <v>753</v>
      </c>
      <c r="D23" s="79">
        <f>+VLOOKUP(A23,'[4]RES. TRL'!A:C,2,FALSE)</f>
        <v>25179.84</v>
      </c>
      <c r="E23" s="79">
        <f>+VLOOKUP(A23,'[4]RES. TRL'!A:C,3,FALSE)</f>
        <v>0</v>
      </c>
      <c r="F23" s="79">
        <f>+VLOOKUP(A23,[4]RES.CDI!A:B,2,FALSE)</f>
        <v>34293</v>
      </c>
      <c r="G23" s="79">
        <f>+VLOOKUP($A23,'[4]CUT Bs'!$A:$S,2,FALSE)</f>
        <v>119798.64</v>
      </c>
      <c r="H23" s="79">
        <f>+VLOOKUP($A23,'[4]CUT Bs'!$A:$S,3,FALSE)</f>
        <v>0</v>
      </c>
      <c r="I23" s="79">
        <f>+VLOOKUP($A23,'[4]CUT Bs'!$A:$S,4,FALSE)</f>
        <v>150</v>
      </c>
      <c r="J23" s="79">
        <f>+VLOOKUP($A23,'[4]CUT Bs'!$A:$S,5,FALSE)</f>
        <v>0</v>
      </c>
      <c r="K23" s="79">
        <f>+VLOOKUP($A23,'[4]CUT Bs'!$A:$S,6,FALSE)</f>
        <v>0</v>
      </c>
      <c r="L23" s="79">
        <f>+VLOOKUP($A23,'[4]CUT Bs'!$A:$S,7,FALSE)</f>
        <v>3517.52</v>
      </c>
      <c r="M23" s="79">
        <f>+VLOOKUP($A23,'[4]CUT Bs'!$A:$S,8,FALSE)</f>
        <v>0</v>
      </c>
      <c r="N23" s="79">
        <f>+VLOOKUP($A23,'[4]CUT Bs'!$A:$S,9,FALSE)</f>
        <v>0</v>
      </c>
      <c r="O23" s="79">
        <f>+VLOOKUP($A23,'[4]CUT Bs'!$A:$S,10,FALSE)</f>
        <v>497.5</v>
      </c>
      <c r="P23" s="79">
        <f>+VLOOKUP($A23,'[4]CUT Bs'!$A:$S,11,FALSE)</f>
        <v>11000.24</v>
      </c>
      <c r="Q23" s="79">
        <f>+VLOOKUP($A23,'[4]CUT Bs'!$A:$S,12,FALSE)</f>
        <v>0</v>
      </c>
      <c r="R23" s="79">
        <f>+VLOOKUP($A23,'[4]CUT Bs'!$A:$S,13,FALSE)</f>
        <v>0</v>
      </c>
      <c r="S23" s="79">
        <f>+VLOOKUP($A23,'[4]CUT Bs'!$A:$S,14,FALSE)</f>
        <v>0</v>
      </c>
      <c r="T23" s="79">
        <f>+VLOOKUP($A23,'[4]CUT Bs'!$A:$S,15,FALSE)</f>
        <v>0</v>
      </c>
      <c r="U23" s="79">
        <f>+VLOOKUP($A23,'[4]CUT Bs'!$A:$S,16,FALSE)</f>
        <v>0</v>
      </c>
      <c r="V23" s="79">
        <f>+IFERROR(VLOOKUP(A23,'[4]RES. TCR'!A:C,3,FALSE),0)</f>
        <v>0</v>
      </c>
      <c r="W23" s="79">
        <f>+VLOOKUP(A23,'[4]RES. TRL'!F:H,2,FALSE)</f>
        <v>0</v>
      </c>
      <c r="X23" s="79">
        <f>+VLOOKUP(A23,'[4]RES. TRL'!F:H,3,FALSE)</f>
        <v>0</v>
      </c>
      <c r="Y23" s="79">
        <f>+VLOOKUP($A23,'[4]CUT USD'!$A:$Q,2,FALSE)</f>
        <v>0</v>
      </c>
      <c r="Z23" s="79">
        <f>+VLOOKUP($A23,'[4]CUT USD'!$A:$Q,3,FALSE)</f>
        <v>0</v>
      </c>
      <c r="AA23" s="79">
        <f>+VLOOKUP($A23,'[4]CUT USD'!$A:$Q,4,FALSE)</f>
        <v>50.01</v>
      </c>
      <c r="AB23" s="79">
        <f>+VLOOKUP($A23,'[4]CUT USD'!$A:$Q,5,FALSE)</f>
        <v>3430000</v>
      </c>
      <c r="AC23" s="79">
        <f>+VLOOKUP($A23,'[4]CUT USD'!$A:$Q,6,FALSE)</f>
        <v>0</v>
      </c>
      <c r="AD23" s="79">
        <f>+VLOOKUP($A23,'[4]CUT USD'!$A:$Q,7,FALSE)</f>
        <v>0</v>
      </c>
      <c r="AE23" s="79">
        <f>+VLOOKUP($A23,'[4]CUT USD'!$A:$Q,8,FALSE)</f>
        <v>0</v>
      </c>
      <c r="AF23" s="79">
        <f>+VLOOKUP($A23,'[4]CUT USD'!$A:$Q,9,FALSE)</f>
        <v>0</v>
      </c>
      <c r="AG23" s="79">
        <f>+VLOOKUP($A23,'[4]CUT USD'!$A:$Q,10,FALSE)</f>
        <v>0</v>
      </c>
      <c r="AH23" s="79">
        <f>+VLOOKUP($A23,'[4]CUT USD'!$A:$Q,11,FALSE)</f>
        <v>0</v>
      </c>
      <c r="AI23" s="79">
        <f>+VLOOKUP($A23,'[4]CUT USD'!$A:$Q,12,FALSE)</f>
        <v>0</v>
      </c>
      <c r="AJ23" s="79">
        <f>+VLOOKUP($A23,'[4]CUT USD'!$A:$Q,13,FALSE)</f>
        <v>0</v>
      </c>
      <c r="AK23" s="79">
        <f>+VLOOKUP($A23,'[4]CUT USD'!$A:$Q,14,FALSE)</f>
        <v>0</v>
      </c>
      <c r="AL23" s="79">
        <v>0</v>
      </c>
      <c r="AM23" s="79">
        <f t="shared" si="0"/>
        <v>3624486.75</v>
      </c>
      <c r="AP23" s="45"/>
    </row>
    <row r="24" spans="1:42" ht="33" customHeight="1">
      <c r="A24" s="54">
        <v>66</v>
      </c>
      <c r="B24" s="55" t="s">
        <v>55</v>
      </c>
      <c r="C24" s="56" t="s">
        <v>693</v>
      </c>
      <c r="D24" s="79">
        <f>+VLOOKUP(A24,'[4]RES. TRL'!A:C,2,FALSE)</f>
        <v>4530035.6999999993</v>
      </c>
      <c r="E24" s="79">
        <f>+VLOOKUP(A24,'[4]RES. TRL'!A:C,3,FALSE)</f>
        <v>489911373.63999999</v>
      </c>
      <c r="F24" s="79">
        <f>+VLOOKUP(A24,[4]RES.CDI!A:B,2,FALSE)</f>
        <v>125481.05</v>
      </c>
      <c r="G24" s="79">
        <f>+VLOOKUP($A24,'[4]CUT Bs'!$A:$S,2,FALSE)</f>
        <v>17134.96</v>
      </c>
      <c r="H24" s="79">
        <f>+VLOOKUP($A24,'[4]CUT Bs'!$A:$S,3,FALSE)</f>
        <v>0</v>
      </c>
      <c r="I24" s="79">
        <f>+VLOOKUP($A24,'[4]CUT Bs'!$A:$S,4,FALSE)</f>
        <v>0</v>
      </c>
      <c r="J24" s="79">
        <f>+VLOOKUP($A24,'[4]CUT Bs'!$A:$S,5,FALSE)</f>
        <v>11207.55</v>
      </c>
      <c r="K24" s="79">
        <f>+VLOOKUP($A24,'[4]CUT Bs'!$A:$S,6,FALSE)</f>
        <v>0</v>
      </c>
      <c r="L24" s="79">
        <f>+VLOOKUP($A24,'[4]CUT Bs'!$A:$S,7,FALSE)</f>
        <v>3509.5</v>
      </c>
      <c r="M24" s="79">
        <f>+VLOOKUP($A24,'[4]CUT Bs'!$A:$S,8,FALSE)</f>
        <v>0</v>
      </c>
      <c r="N24" s="79">
        <f>+VLOOKUP($A24,'[4]CUT Bs'!$A:$S,9,FALSE)</f>
        <v>0</v>
      </c>
      <c r="O24" s="79">
        <f>+VLOOKUP($A24,'[4]CUT Bs'!$A:$S,10,FALSE)</f>
        <v>0</v>
      </c>
      <c r="P24" s="79">
        <f>+VLOOKUP($A24,'[4]CUT Bs'!$A:$S,11,FALSE)</f>
        <v>0</v>
      </c>
      <c r="Q24" s="79">
        <f>+VLOOKUP($A24,'[4]CUT Bs'!$A:$S,12,FALSE)</f>
        <v>0</v>
      </c>
      <c r="R24" s="79">
        <f>+VLOOKUP($A24,'[4]CUT Bs'!$A:$S,13,FALSE)</f>
        <v>0</v>
      </c>
      <c r="S24" s="79">
        <f>+VLOOKUP($A24,'[4]CUT Bs'!$A:$S,14,FALSE)</f>
        <v>0</v>
      </c>
      <c r="T24" s="79">
        <f>+VLOOKUP($A24,'[4]CUT Bs'!$A:$S,15,FALSE)</f>
        <v>0</v>
      </c>
      <c r="U24" s="79">
        <f>+VLOOKUP($A24,'[4]CUT Bs'!$A:$S,16,FALSE)</f>
        <v>0</v>
      </c>
      <c r="V24" s="79">
        <f>+IFERROR(VLOOKUP(A24,'[4]RES. TCR'!A:C,3,FALSE),0)</f>
        <v>0</v>
      </c>
      <c r="W24" s="79">
        <f>+VLOOKUP(A24,'[4]RES. TRL'!F:H,2,FALSE)</f>
        <v>0</v>
      </c>
      <c r="X24" s="79">
        <f>+VLOOKUP(A24,'[4]RES. TRL'!F:H,3,FALSE)</f>
        <v>0</v>
      </c>
      <c r="Y24" s="79">
        <f>+VLOOKUP($A24,'[4]CUT USD'!$A:$Q,2,FALSE)</f>
        <v>0</v>
      </c>
      <c r="Z24" s="79">
        <f>+VLOOKUP($A24,'[4]CUT USD'!$A:$Q,3,FALSE)</f>
        <v>0</v>
      </c>
      <c r="AA24" s="79">
        <f>+VLOOKUP($A24,'[4]CUT USD'!$A:$Q,4,FALSE)</f>
        <v>100.02</v>
      </c>
      <c r="AB24" s="79">
        <f>+VLOOKUP($A24,'[4]CUT USD'!$A:$Q,5,FALSE)</f>
        <v>33614000</v>
      </c>
      <c r="AC24" s="79">
        <f>+VLOOKUP($A24,'[4]CUT USD'!$A:$Q,6,FALSE)</f>
        <v>0</v>
      </c>
      <c r="AD24" s="79">
        <f>+VLOOKUP($A24,'[4]CUT USD'!$A:$Q,7,FALSE)</f>
        <v>0</v>
      </c>
      <c r="AE24" s="79">
        <f>+VLOOKUP($A24,'[4]CUT USD'!$A:$Q,8,FALSE)</f>
        <v>0</v>
      </c>
      <c r="AF24" s="79">
        <f>+VLOOKUP($A24,'[4]CUT USD'!$A:$Q,9,FALSE)</f>
        <v>0</v>
      </c>
      <c r="AG24" s="79">
        <f>+VLOOKUP($A24,'[4]CUT USD'!$A:$Q,10,FALSE)</f>
        <v>0</v>
      </c>
      <c r="AH24" s="79">
        <f>+VLOOKUP($A24,'[4]CUT USD'!$A:$Q,11,FALSE)</f>
        <v>0</v>
      </c>
      <c r="AI24" s="79">
        <f>+VLOOKUP($A24,'[4]CUT USD'!$A:$Q,12,FALSE)</f>
        <v>0</v>
      </c>
      <c r="AJ24" s="79">
        <f>+VLOOKUP($A24,'[4]CUT USD'!$A:$Q,13,FALSE)</f>
        <v>0</v>
      </c>
      <c r="AK24" s="79">
        <f>+VLOOKUP($A24,'[4]CUT USD'!$A:$Q,14,FALSE)</f>
        <v>0</v>
      </c>
      <c r="AL24" s="79">
        <v>0</v>
      </c>
      <c r="AM24" s="79">
        <f t="shared" si="0"/>
        <v>528212842.41999996</v>
      </c>
      <c r="AP24" s="45"/>
    </row>
    <row r="25" spans="1:42" ht="33" customHeight="1">
      <c r="A25" s="54">
        <v>70</v>
      </c>
      <c r="B25" s="55" t="s">
        <v>56</v>
      </c>
      <c r="C25" s="56" t="s">
        <v>693</v>
      </c>
      <c r="D25" s="79">
        <f>+VLOOKUP(A25,'[4]RES. TRL'!A:C,2,FALSE)</f>
        <v>5946503.25</v>
      </c>
      <c r="E25" s="79">
        <f>+VLOOKUP(A25,'[4]RES. TRL'!A:C,3,FALSE)</f>
        <v>0</v>
      </c>
      <c r="F25" s="79">
        <f>+VLOOKUP(A25,[4]RES.CDI!A:B,2,FALSE)</f>
        <v>57186</v>
      </c>
      <c r="G25" s="79">
        <f>+VLOOKUP($A25,'[4]CUT Bs'!$A:$S,2,FALSE)</f>
        <v>52713.709999999992</v>
      </c>
      <c r="H25" s="79">
        <f>+VLOOKUP($A25,'[4]CUT Bs'!$A:$S,3,FALSE)</f>
        <v>0</v>
      </c>
      <c r="I25" s="79">
        <f>+VLOOKUP($A25,'[4]CUT Bs'!$A:$S,4,FALSE)</f>
        <v>0</v>
      </c>
      <c r="J25" s="79">
        <f>+VLOOKUP($A25,'[4]CUT Bs'!$A:$S,5,FALSE)</f>
        <v>0</v>
      </c>
      <c r="K25" s="79">
        <f>+VLOOKUP($A25,'[4]CUT Bs'!$A:$S,6,FALSE)</f>
        <v>0</v>
      </c>
      <c r="L25" s="79">
        <f>+VLOOKUP($A25,'[4]CUT Bs'!$A:$S,7,FALSE)</f>
        <v>0</v>
      </c>
      <c r="M25" s="79">
        <f>+VLOOKUP($A25,'[4]CUT Bs'!$A:$S,8,FALSE)</f>
        <v>0</v>
      </c>
      <c r="N25" s="79">
        <f>+VLOOKUP($A25,'[4]CUT Bs'!$A:$S,9,FALSE)</f>
        <v>0</v>
      </c>
      <c r="O25" s="79">
        <f>+VLOOKUP($A25,'[4]CUT Bs'!$A:$S,10,FALSE)</f>
        <v>0</v>
      </c>
      <c r="P25" s="79">
        <f>+VLOOKUP($A25,'[4]CUT Bs'!$A:$S,11,FALSE)</f>
        <v>0</v>
      </c>
      <c r="Q25" s="79">
        <f>+VLOOKUP($A25,'[4]CUT Bs'!$A:$S,12,FALSE)</f>
        <v>0</v>
      </c>
      <c r="R25" s="79">
        <f>+VLOOKUP($A25,'[4]CUT Bs'!$A:$S,13,FALSE)</f>
        <v>0</v>
      </c>
      <c r="S25" s="79">
        <f>+VLOOKUP($A25,'[4]CUT Bs'!$A:$S,14,FALSE)</f>
        <v>0</v>
      </c>
      <c r="T25" s="79">
        <f>+VLOOKUP($A25,'[4]CUT Bs'!$A:$S,15,FALSE)</f>
        <v>0</v>
      </c>
      <c r="U25" s="79">
        <f>+VLOOKUP($A25,'[4]CUT Bs'!$A:$S,16,FALSE)</f>
        <v>0</v>
      </c>
      <c r="V25" s="79">
        <f>+IFERROR(VLOOKUP(A25,'[4]RES. TCR'!A:C,3,FALSE),0)</f>
        <v>28380.1</v>
      </c>
      <c r="W25" s="79">
        <f>+VLOOKUP(A25,'[4]RES. TRL'!F:H,2,FALSE)</f>
        <v>0</v>
      </c>
      <c r="X25" s="79">
        <f>+VLOOKUP(A25,'[4]RES. TRL'!F:H,3,FALSE)</f>
        <v>0</v>
      </c>
      <c r="Y25" s="79">
        <f>+VLOOKUP($A25,'[4]CUT USD'!$A:$Q,2,FALSE)</f>
        <v>0</v>
      </c>
      <c r="Z25" s="79">
        <f>+VLOOKUP($A25,'[4]CUT USD'!$A:$Q,3,FALSE)</f>
        <v>0</v>
      </c>
      <c r="AA25" s="79">
        <f>+VLOOKUP($A25,'[4]CUT USD'!$A:$Q,4,FALSE)</f>
        <v>0</v>
      </c>
      <c r="AB25" s="79">
        <f>+VLOOKUP($A25,'[4]CUT USD'!$A:$Q,5,FALSE)</f>
        <v>0</v>
      </c>
      <c r="AC25" s="79">
        <f>+VLOOKUP($A25,'[4]CUT USD'!$A:$Q,6,FALSE)</f>
        <v>0</v>
      </c>
      <c r="AD25" s="79">
        <f>+VLOOKUP($A25,'[4]CUT USD'!$A:$Q,7,FALSE)</f>
        <v>0</v>
      </c>
      <c r="AE25" s="79">
        <f>+VLOOKUP($A25,'[4]CUT USD'!$A:$Q,8,FALSE)</f>
        <v>0</v>
      </c>
      <c r="AF25" s="79">
        <f>+VLOOKUP($A25,'[4]CUT USD'!$A:$Q,9,FALSE)</f>
        <v>0</v>
      </c>
      <c r="AG25" s="79">
        <f>+VLOOKUP($A25,'[4]CUT USD'!$A:$Q,10,FALSE)</f>
        <v>0</v>
      </c>
      <c r="AH25" s="79">
        <f>+VLOOKUP($A25,'[4]CUT USD'!$A:$Q,11,FALSE)</f>
        <v>0</v>
      </c>
      <c r="AI25" s="79">
        <f>+VLOOKUP($A25,'[4]CUT USD'!$A:$Q,12,FALSE)</f>
        <v>0</v>
      </c>
      <c r="AJ25" s="79">
        <f>+VLOOKUP($A25,'[4]CUT USD'!$A:$Q,13,FALSE)</f>
        <v>0</v>
      </c>
      <c r="AK25" s="79">
        <f>+VLOOKUP($A25,'[4]CUT USD'!$A:$Q,14,FALSE)</f>
        <v>0</v>
      </c>
      <c r="AL25" s="79">
        <v>0</v>
      </c>
      <c r="AM25" s="79">
        <f t="shared" si="0"/>
        <v>6084783.0599999996</v>
      </c>
      <c r="AP25" s="45"/>
    </row>
    <row r="26" spans="1:42" ht="33" customHeight="1">
      <c r="A26" s="54">
        <v>76</v>
      </c>
      <c r="B26" s="55" t="s">
        <v>57</v>
      </c>
      <c r="C26" s="56" t="s">
        <v>686</v>
      </c>
      <c r="D26" s="79">
        <f>+VLOOKUP(A26,'[4]RES. TRL'!A:C,2,FALSE)</f>
        <v>35569.93</v>
      </c>
      <c r="E26" s="79">
        <f>+VLOOKUP(A26,'[4]RES. TRL'!A:C,3,FALSE)</f>
        <v>35569.93</v>
      </c>
      <c r="F26" s="79">
        <f>+VLOOKUP(A26,[4]RES.CDI!A:B,2,FALSE)</f>
        <v>0</v>
      </c>
      <c r="G26" s="79">
        <f>+VLOOKUP($A26,'[4]CUT Bs'!$A:$S,2,FALSE)</f>
        <v>21844.68</v>
      </c>
      <c r="H26" s="79">
        <f>+VLOOKUP($A26,'[4]CUT Bs'!$A:$S,3,FALSE)</f>
        <v>0</v>
      </c>
      <c r="I26" s="79">
        <f>+VLOOKUP($A26,'[4]CUT Bs'!$A:$S,4,FALSE)</f>
        <v>0</v>
      </c>
      <c r="J26" s="79">
        <f>+VLOOKUP($A26,'[4]CUT Bs'!$A:$S,5,FALSE)</f>
        <v>0</v>
      </c>
      <c r="K26" s="79">
        <f>+VLOOKUP($A26,'[4]CUT Bs'!$A:$S,6,FALSE)</f>
        <v>0</v>
      </c>
      <c r="L26" s="79">
        <f>+VLOOKUP($A26,'[4]CUT Bs'!$A:$S,7,FALSE)</f>
        <v>0</v>
      </c>
      <c r="M26" s="79">
        <f>+VLOOKUP($A26,'[4]CUT Bs'!$A:$S,8,FALSE)</f>
        <v>0</v>
      </c>
      <c r="N26" s="79">
        <f>+VLOOKUP($A26,'[4]CUT Bs'!$A:$S,9,FALSE)</f>
        <v>0</v>
      </c>
      <c r="O26" s="79">
        <f>+VLOOKUP($A26,'[4]CUT Bs'!$A:$S,10,FALSE)</f>
        <v>0</v>
      </c>
      <c r="P26" s="79">
        <f>+VLOOKUP($A26,'[4]CUT Bs'!$A:$S,11,FALSE)</f>
        <v>0</v>
      </c>
      <c r="Q26" s="79">
        <f>+VLOOKUP($A26,'[4]CUT Bs'!$A:$S,12,FALSE)</f>
        <v>7199790.8300000001</v>
      </c>
      <c r="R26" s="79">
        <f>+VLOOKUP($A26,'[4]CUT Bs'!$A:$S,13,FALSE)</f>
        <v>0</v>
      </c>
      <c r="S26" s="79">
        <f>+VLOOKUP($A26,'[4]CUT Bs'!$A:$S,14,FALSE)</f>
        <v>0</v>
      </c>
      <c r="T26" s="79">
        <f>+VLOOKUP($A26,'[4]CUT Bs'!$A:$S,15,FALSE)</f>
        <v>0</v>
      </c>
      <c r="U26" s="79">
        <f>+VLOOKUP($A26,'[4]CUT Bs'!$A:$S,16,FALSE)</f>
        <v>0</v>
      </c>
      <c r="V26" s="79">
        <f>+IFERROR(VLOOKUP(A26,'[4]RES. TCR'!A:C,3,FALSE),0)</f>
        <v>0</v>
      </c>
      <c r="W26" s="79">
        <f>+VLOOKUP(A26,'[4]RES. TRL'!F:H,2,FALSE)</f>
        <v>0</v>
      </c>
      <c r="X26" s="79">
        <f>+VLOOKUP(A26,'[4]RES. TRL'!F:H,3,FALSE)</f>
        <v>0</v>
      </c>
      <c r="Y26" s="79">
        <f>+VLOOKUP($A26,'[4]CUT USD'!$A:$Q,2,FALSE)</f>
        <v>0</v>
      </c>
      <c r="Z26" s="79">
        <f>+VLOOKUP($A26,'[4]CUT USD'!$A:$Q,3,FALSE)</f>
        <v>0</v>
      </c>
      <c r="AA26" s="79">
        <f>+VLOOKUP($A26,'[4]CUT USD'!$A:$Q,4,FALSE)</f>
        <v>0</v>
      </c>
      <c r="AB26" s="79">
        <f>+VLOOKUP($A26,'[4]CUT USD'!$A:$Q,5,FALSE)</f>
        <v>0</v>
      </c>
      <c r="AC26" s="79">
        <f>+VLOOKUP($A26,'[4]CUT USD'!$A:$Q,6,FALSE)</f>
        <v>0</v>
      </c>
      <c r="AD26" s="79">
        <f>+VLOOKUP($A26,'[4]CUT USD'!$A:$Q,7,FALSE)</f>
        <v>0</v>
      </c>
      <c r="AE26" s="79">
        <f>+VLOOKUP($A26,'[4]CUT USD'!$A:$Q,8,FALSE)</f>
        <v>0</v>
      </c>
      <c r="AF26" s="79">
        <f>+VLOOKUP($A26,'[4]CUT USD'!$A:$Q,9,FALSE)</f>
        <v>0</v>
      </c>
      <c r="AG26" s="79">
        <f>+VLOOKUP($A26,'[4]CUT USD'!$A:$Q,10,FALSE)</f>
        <v>0</v>
      </c>
      <c r="AH26" s="79">
        <f>+VLOOKUP($A26,'[4]CUT USD'!$A:$Q,11,FALSE)</f>
        <v>0</v>
      </c>
      <c r="AI26" s="79">
        <f>+VLOOKUP($A26,'[4]CUT USD'!$A:$Q,12,FALSE)</f>
        <v>0</v>
      </c>
      <c r="AJ26" s="79">
        <f>+VLOOKUP($A26,'[4]CUT USD'!$A:$Q,13,FALSE)</f>
        <v>0</v>
      </c>
      <c r="AK26" s="79">
        <f>+VLOOKUP($A26,'[4]CUT USD'!$A:$Q,14,FALSE)</f>
        <v>0</v>
      </c>
      <c r="AL26" s="79">
        <v>0</v>
      </c>
      <c r="AM26" s="79">
        <f t="shared" si="0"/>
        <v>7292775.3700000001</v>
      </c>
      <c r="AP26" s="45"/>
    </row>
    <row r="27" spans="1:42" ht="33" customHeight="1">
      <c r="A27" s="54">
        <v>78</v>
      </c>
      <c r="B27" s="55" t="s">
        <v>683</v>
      </c>
      <c r="C27" s="56" t="s">
        <v>688</v>
      </c>
      <c r="D27" s="79">
        <f>+VLOOKUP(A27,'[4]RES. TRL'!A:C,2,FALSE)</f>
        <v>1701452.59</v>
      </c>
      <c r="E27" s="79">
        <f>+VLOOKUP(A27,'[4]RES. TRL'!A:C,3,FALSE)</f>
        <v>0</v>
      </c>
      <c r="F27" s="79">
        <f>+VLOOKUP(A27,[4]RES.CDI!A:B,2,FALSE)</f>
        <v>12096.130000000001</v>
      </c>
      <c r="G27" s="79">
        <f>+VLOOKUP($A27,'[4]CUT Bs'!$A:$S,2,FALSE)</f>
        <v>33509.199999999997</v>
      </c>
      <c r="H27" s="79">
        <f>+VLOOKUP($A27,'[4]CUT Bs'!$A:$S,3,FALSE)</f>
        <v>0</v>
      </c>
      <c r="I27" s="79">
        <f>+VLOOKUP($A27,'[4]CUT Bs'!$A:$S,4,FALSE)</f>
        <v>0</v>
      </c>
      <c r="J27" s="79">
        <f>+VLOOKUP($A27,'[4]CUT Bs'!$A:$S,5,FALSE)</f>
        <v>0</v>
      </c>
      <c r="K27" s="79">
        <f>+VLOOKUP($A27,'[4]CUT Bs'!$A:$S,6,FALSE)</f>
        <v>0</v>
      </c>
      <c r="L27" s="79">
        <f>+VLOOKUP($A27,'[4]CUT Bs'!$A:$S,7,FALSE)</f>
        <v>0</v>
      </c>
      <c r="M27" s="79">
        <f>+VLOOKUP($A27,'[4]CUT Bs'!$A:$S,8,FALSE)</f>
        <v>0</v>
      </c>
      <c r="N27" s="79">
        <f>+VLOOKUP($A27,'[4]CUT Bs'!$A:$S,9,FALSE)</f>
        <v>0</v>
      </c>
      <c r="O27" s="79">
        <f>+VLOOKUP($A27,'[4]CUT Bs'!$A:$S,10,FALSE)</f>
        <v>0</v>
      </c>
      <c r="P27" s="79">
        <f>+VLOOKUP($A27,'[4]CUT Bs'!$A:$S,11,FALSE)</f>
        <v>0</v>
      </c>
      <c r="Q27" s="79">
        <f>+VLOOKUP($A27,'[4]CUT Bs'!$A:$S,12,FALSE)</f>
        <v>0</v>
      </c>
      <c r="R27" s="79">
        <f>+VLOOKUP($A27,'[4]CUT Bs'!$A:$S,13,FALSE)</f>
        <v>0</v>
      </c>
      <c r="S27" s="79">
        <f>+VLOOKUP($A27,'[4]CUT Bs'!$A:$S,14,FALSE)</f>
        <v>0</v>
      </c>
      <c r="T27" s="79">
        <f>+VLOOKUP($A27,'[4]CUT Bs'!$A:$S,15,FALSE)</f>
        <v>0</v>
      </c>
      <c r="U27" s="79">
        <f>+VLOOKUP($A27,'[4]CUT Bs'!$A:$S,16,FALSE)</f>
        <v>0</v>
      </c>
      <c r="V27" s="79">
        <f>+IFERROR(VLOOKUP(A27,'[4]RES. TCR'!A:C,3,FALSE),0)</f>
        <v>0</v>
      </c>
      <c r="W27" s="79">
        <f>+VLOOKUP(A27,'[4]RES. TRL'!F:H,2,FALSE)</f>
        <v>0</v>
      </c>
      <c r="X27" s="79">
        <f>+VLOOKUP(A27,'[4]RES. TRL'!F:H,3,FALSE)</f>
        <v>0</v>
      </c>
      <c r="Y27" s="79">
        <f>+VLOOKUP($A27,'[4]CUT USD'!$A:$Q,2,FALSE)</f>
        <v>0</v>
      </c>
      <c r="Z27" s="79">
        <f>+VLOOKUP($A27,'[4]CUT USD'!$A:$Q,3,FALSE)</f>
        <v>0</v>
      </c>
      <c r="AA27" s="79">
        <f>+VLOOKUP($A27,'[4]CUT USD'!$A:$Q,4,FALSE)</f>
        <v>0</v>
      </c>
      <c r="AB27" s="79">
        <f>+VLOOKUP($A27,'[4]CUT USD'!$A:$Q,5,FALSE)</f>
        <v>0</v>
      </c>
      <c r="AC27" s="79">
        <f>+VLOOKUP($A27,'[4]CUT USD'!$A:$Q,6,FALSE)</f>
        <v>0</v>
      </c>
      <c r="AD27" s="79">
        <f>+VLOOKUP($A27,'[4]CUT USD'!$A:$Q,7,FALSE)</f>
        <v>0</v>
      </c>
      <c r="AE27" s="79">
        <f>+VLOOKUP($A27,'[4]CUT USD'!$A:$Q,8,FALSE)</f>
        <v>0</v>
      </c>
      <c r="AF27" s="79">
        <f>+VLOOKUP($A27,'[4]CUT USD'!$A:$Q,9,FALSE)</f>
        <v>0</v>
      </c>
      <c r="AG27" s="79">
        <f>+VLOOKUP($A27,'[4]CUT USD'!$A:$Q,10,FALSE)</f>
        <v>0</v>
      </c>
      <c r="AH27" s="79">
        <f>+VLOOKUP($A27,'[4]CUT USD'!$A:$Q,11,FALSE)</f>
        <v>0</v>
      </c>
      <c r="AI27" s="79">
        <f>+VLOOKUP($A27,'[4]CUT USD'!$A:$Q,12,FALSE)</f>
        <v>0</v>
      </c>
      <c r="AJ27" s="79">
        <f>+VLOOKUP($A27,'[4]CUT USD'!$A:$Q,13,FALSE)</f>
        <v>0</v>
      </c>
      <c r="AK27" s="79">
        <f>+VLOOKUP($A27,'[4]CUT USD'!$A:$Q,14,FALSE)</f>
        <v>0</v>
      </c>
      <c r="AL27" s="79">
        <v>0</v>
      </c>
      <c r="AM27" s="79">
        <f t="shared" si="0"/>
        <v>1747057.92</v>
      </c>
      <c r="AP27" s="45"/>
    </row>
    <row r="28" spans="1:42" ht="33" customHeight="1">
      <c r="A28" s="54">
        <v>81</v>
      </c>
      <c r="B28" s="55" t="s">
        <v>58</v>
      </c>
      <c r="C28" s="56" t="s">
        <v>686</v>
      </c>
      <c r="D28" s="79">
        <f>+VLOOKUP(A28,'[4]RES. TRL'!A:C,2,FALSE)</f>
        <v>393503469.66000003</v>
      </c>
      <c r="E28" s="79">
        <f>+VLOOKUP(A28,'[4]RES. TRL'!A:C,3,FALSE)</f>
        <v>6199694.46</v>
      </c>
      <c r="F28" s="79">
        <f>+VLOOKUP(A28,[4]RES.CDI!A:B,2,FALSE)</f>
        <v>255325.80000000005</v>
      </c>
      <c r="G28" s="79">
        <f>+VLOOKUP($A28,'[4]CUT Bs'!$A:$S,2,FALSE)</f>
        <v>133390.76</v>
      </c>
      <c r="H28" s="79">
        <f>+VLOOKUP($A28,'[4]CUT Bs'!$A:$S,3,FALSE)</f>
        <v>0</v>
      </c>
      <c r="I28" s="79">
        <f>+VLOOKUP($A28,'[4]CUT Bs'!$A:$S,4,FALSE)</f>
        <v>0</v>
      </c>
      <c r="J28" s="79">
        <f>+VLOOKUP($A28,'[4]CUT Bs'!$A:$S,5,FALSE)</f>
        <v>1141605.18</v>
      </c>
      <c r="K28" s="79">
        <f>+VLOOKUP($A28,'[4]CUT Bs'!$A:$S,6,FALSE)</f>
        <v>0</v>
      </c>
      <c r="L28" s="79">
        <f>+VLOOKUP($A28,'[4]CUT Bs'!$A:$S,7,FALSE)</f>
        <v>0</v>
      </c>
      <c r="M28" s="79">
        <f>+VLOOKUP($A28,'[4]CUT Bs'!$A:$S,8,FALSE)</f>
        <v>0</v>
      </c>
      <c r="N28" s="79">
        <f>+VLOOKUP($A28,'[4]CUT Bs'!$A:$S,9,FALSE)</f>
        <v>0</v>
      </c>
      <c r="O28" s="79">
        <f>+VLOOKUP($A28,'[4]CUT Bs'!$A:$S,10,FALSE)</f>
        <v>0</v>
      </c>
      <c r="P28" s="79">
        <f>+VLOOKUP($A28,'[4]CUT Bs'!$A:$S,11,FALSE)</f>
        <v>0</v>
      </c>
      <c r="Q28" s="79">
        <f>+VLOOKUP($A28,'[4]CUT Bs'!$A:$S,12,FALSE)</f>
        <v>13720000</v>
      </c>
      <c r="R28" s="79">
        <f>+VLOOKUP($A28,'[4]CUT Bs'!$A:$S,13,FALSE)</f>
        <v>0</v>
      </c>
      <c r="S28" s="79">
        <f>+VLOOKUP($A28,'[4]CUT Bs'!$A:$S,14,FALSE)</f>
        <v>0</v>
      </c>
      <c r="T28" s="79">
        <f>+VLOOKUP($A28,'[4]CUT Bs'!$A:$S,15,FALSE)</f>
        <v>0</v>
      </c>
      <c r="U28" s="79">
        <f>+VLOOKUP($A28,'[4]CUT Bs'!$A:$S,16,FALSE)</f>
        <v>0</v>
      </c>
      <c r="V28" s="79">
        <f>+IFERROR(VLOOKUP(A28,'[4]RES. TCR'!A:C,3,FALSE),0)</f>
        <v>0</v>
      </c>
      <c r="W28" s="79">
        <f>+VLOOKUP(A28,'[4]RES. TRL'!F:H,2,FALSE)</f>
        <v>0</v>
      </c>
      <c r="X28" s="79">
        <f>+VLOOKUP(A28,'[4]RES. TRL'!F:H,3,FALSE)</f>
        <v>0</v>
      </c>
      <c r="Y28" s="79">
        <f>+VLOOKUP($A28,'[4]CUT USD'!$A:$Q,2,FALSE)</f>
        <v>0</v>
      </c>
      <c r="Z28" s="79">
        <f>+VLOOKUP($A28,'[4]CUT USD'!$A:$Q,3,FALSE)</f>
        <v>0</v>
      </c>
      <c r="AA28" s="79">
        <f>+VLOOKUP($A28,'[4]CUT USD'!$A:$Q,4,FALSE)</f>
        <v>0</v>
      </c>
      <c r="AB28" s="79">
        <f>+VLOOKUP($A28,'[4]CUT USD'!$A:$Q,5,FALSE)</f>
        <v>0</v>
      </c>
      <c r="AC28" s="79">
        <f>+VLOOKUP($A28,'[4]CUT USD'!$A:$Q,6,FALSE)</f>
        <v>0</v>
      </c>
      <c r="AD28" s="79">
        <f>+VLOOKUP($A28,'[4]CUT USD'!$A:$Q,7,FALSE)</f>
        <v>0</v>
      </c>
      <c r="AE28" s="79">
        <f>+VLOOKUP($A28,'[4]CUT USD'!$A:$Q,8,FALSE)</f>
        <v>0</v>
      </c>
      <c r="AF28" s="79">
        <f>+VLOOKUP($A28,'[4]CUT USD'!$A:$Q,9,FALSE)</f>
        <v>0</v>
      </c>
      <c r="AG28" s="79">
        <f>+VLOOKUP($A28,'[4]CUT USD'!$A:$Q,10,FALSE)</f>
        <v>13720000</v>
      </c>
      <c r="AH28" s="79">
        <f>+VLOOKUP($A28,'[4]CUT USD'!$A:$Q,11,FALSE)</f>
        <v>0</v>
      </c>
      <c r="AI28" s="79">
        <f>+VLOOKUP($A28,'[4]CUT USD'!$A:$Q,12,FALSE)</f>
        <v>0</v>
      </c>
      <c r="AJ28" s="79">
        <f>+VLOOKUP($A28,'[4]CUT USD'!$A:$Q,13,FALSE)</f>
        <v>0</v>
      </c>
      <c r="AK28" s="79">
        <f>+VLOOKUP($A28,'[4]CUT USD'!$A:$Q,14,FALSE)</f>
        <v>0</v>
      </c>
      <c r="AL28" s="79">
        <v>0</v>
      </c>
      <c r="AM28" s="79">
        <f t="shared" si="0"/>
        <v>428673485.86000001</v>
      </c>
      <c r="AP28" s="45"/>
    </row>
    <row r="29" spans="1:42" ht="33" customHeight="1">
      <c r="A29" s="54">
        <v>85</v>
      </c>
      <c r="B29" s="55" t="s">
        <v>2578</v>
      </c>
      <c r="C29" s="56" t="s">
        <v>688</v>
      </c>
      <c r="D29" s="79">
        <f>+VLOOKUP(A29,'[4]RES. TRL'!A:C,2,FALSE)</f>
        <v>142097.73000000001</v>
      </c>
      <c r="E29" s="79">
        <f>+VLOOKUP(A29,'[4]RES. TRL'!A:C,3,FALSE)</f>
        <v>1694847.99</v>
      </c>
      <c r="F29" s="79">
        <f>+VLOOKUP(A29,[4]RES.CDI!A:B,2,FALSE)</f>
        <v>0</v>
      </c>
      <c r="G29" s="79">
        <f>+VLOOKUP($A29,'[4]CUT Bs'!$A:$S,2,FALSE)</f>
        <v>21119.61</v>
      </c>
      <c r="H29" s="79">
        <f>+VLOOKUP($A29,'[4]CUT Bs'!$A:$S,3,FALSE)</f>
        <v>0</v>
      </c>
      <c r="I29" s="79">
        <f>+VLOOKUP($A29,'[4]CUT Bs'!$A:$S,4,FALSE)</f>
        <v>0</v>
      </c>
      <c r="J29" s="79">
        <f>+VLOOKUP($A29,'[4]CUT Bs'!$A:$S,5,FALSE)</f>
        <v>849809.94</v>
      </c>
      <c r="K29" s="79">
        <f>+VLOOKUP($A29,'[4]CUT Bs'!$A:$S,6,FALSE)</f>
        <v>0</v>
      </c>
      <c r="L29" s="79">
        <f>+VLOOKUP($A29,'[4]CUT Bs'!$A:$S,7,FALSE)</f>
        <v>50</v>
      </c>
      <c r="M29" s="79">
        <f>+VLOOKUP($A29,'[4]CUT Bs'!$A:$S,8,FALSE)</f>
        <v>0</v>
      </c>
      <c r="N29" s="79">
        <f>+VLOOKUP($A29,'[4]CUT Bs'!$A:$S,9,FALSE)</f>
        <v>0</v>
      </c>
      <c r="O29" s="79">
        <f>+VLOOKUP($A29,'[4]CUT Bs'!$A:$S,10,FALSE)</f>
        <v>0</v>
      </c>
      <c r="P29" s="79">
        <f>+VLOOKUP($A29,'[4]CUT Bs'!$A:$S,11,FALSE)</f>
        <v>0</v>
      </c>
      <c r="Q29" s="79">
        <f>+VLOOKUP($A29,'[4]CUT Bs'!$A:$S,12,FALSE)</f>
        <v>0</v>
      </c>
      <c r="R29" s="79">
        <f>+VLOOKUP($A29,'[4]CUT Bs'!$A:$S,13,FALSE)</f>
        <v>0</v>
      </c>
      <c r="S29" s="79">
        <f>+VLOOKUP($A29,'[4]CUT Bs'!$A:$S,14,FALSE)</f>
        <v>0</v>
      </c>
      <c r="T29" s="79">
        <f>+VLOOKUP($A29,'[4]CUT Bs'!$A:$S,15,FALSE)</f>
        <v>0</v>
      </c>
      <c r="U29" s="79">
        <f>+VLOOKUP($A29,'[4]CUT Bs'!$A:$S,16,FALSE)</f>
        <v>0</v>
      </c>
      <c r="V29" s="79">
        <f>+IFERROR(VLOOKUP(A29,'[4]RES. TCR'!A:C,3,FALSE),0)</f>
        <v>0</v>
      </c>
      <c r="W29" s="79">
        <f>+VLOOKUP(A29,'[4]RES. TRL'!F:H,2,FALSE)</f>
        <v>0</v>
      </c>
      <c r="X29" s="79">
        <f>+VLOOKUP(A29,'[4]RES. TRL'!F:H,3,FALSE)</f>
        <v>0</v>
      </c>
      <c r="Y29" s="79">
        <f>+VLOOKUP($A29,'[4]CUT USD'!$A:$Q,2,FALSE)</f>
        <v>0</v>
      </c>
      <c r="Z29" s="79">
        <f>+VLOOKUP($A29,'[4]CUT USD'!$A:$Q,3,FALSE)</f>
        <v>0</v>
      </c>
      <c r="AA29" s="79">
        <f>+VLOOKUP($A29,'[4]CUT USD'!$A:$Q,4,FALSE)</f>
        <v>50.01</v>
      </c>
      <c r="AB29" s="79">
        <f>+VLOOKUP($A29,'[4]CUT USD'!$A:$Q,5,FALSE)</f>
        <v>3665239</v>
      </c>
      <c r="AC29" s="79">
        <f>+VLOOKUP($A29,'[4]CUT USD'!$A:$Q,6,FALSE)</f>
        <v>0</v>
      </c>
      <c r="AD29" s="79">
        <f>+VLOOKUP($A29,'[4]CUT USD'!$A:$Q,7,FALSE)</f>
        <v>0</v>
      </c>
      <c r="AE29" s="79">
        <f>+VLOOKUP($A29,'[4]CUT USD'!$A:$Q,8,FALSE)</f>
        <v>0</v>
      </c>
      <c r="AF29" s="79">
        <f>+VLOOKUP($A29,'[4]CUT USD'!$A:$Q,9,FALSE)</f>
        <v>0</v>
      </c>
      <c r="AG29" s="79">
        <f>+VLOOKUP($A29,'[4]CUT USD'!$A:$Q,10,FALSE)</f>
        <v>0</v>
      </c>
      <c r="AH29" s="79">
        <f>+VLOOKUP($A29,'[4]CUT USD'!$A:$Q,11,FALSE)</f>
        <v>0</v>
      </c>
      <c r="AI29" s="79">
        <f>+VLOOKUP($A29,'[4]CUT USD'!$A:$Q,12,FALSE)</f>
        <v>0</v>
      </c>
      <c r="AJ29" s="79">
        <f>+VLOOKUP($A29,'[4]CUT USD'!$A:$Q,13,FALSE)</f>
        <v>0</v>
      </c>
      <c r="AK29" s="79">
        <f>+VLOOKUP($A29,'[4]CUT USD'!$A:$Q,14,FALSE)</f>
        <v>0</v>
      </c>
      <c r="AL29" s="79">
        <v>0</v>
      </c>
      <c r="AM29" s="79">
        <f t="shared" si="0"/>
        <v>6373214.2799999993</v>
      </c>
      <c r="AP29" s="45"/>
    </row>
    <row r="30" spans="1:42" ht="33" customHeight="1">
      <c r="A30" s="54">
        <v>86</v>
      </c>
      <c r="B30" s="55" t="s">
        <v>59</v>
      </c>
      <c r="C30" s="80" t="s">
        <v>689</v>
      </c>
      <c r="D30" s="79">
        <f>+VLOOKUP(A30,'[4]RES. TRL'!A:C,2,FALSE)</f>
        <v>0</v>
      </c>
      <c r="E30" s="79">
        <f>+VLOOKUP(A30,'[4]RES. TRL'!A:C,3,FALSE)</f>
        <v>6900</v>
      </c>
      <c r="F30" s="79">
        <f>+VLOOKUP(A30,[4]RES.CDI!A:B,2,FALSE)</f>
        <v>1096874.8600000001</v>
      </c>
      <c r="G30" s="79">
        <f>+VLOOKUP($A30,'[4]CUT Bs'!$A:$S,2,FALSE)</f>
        <v>2460397.0099999998</v>
      </c>
      <c r="H30" s="79">
        <f>+VLOOKUP($A30,'[4]CUT Bs'!$A:$S,3,FALSE)</f>
        <v>0</v>
      </c>
      <c r="I30" s="79">
        <f>+VLOOKUP($A30,'[4]CUT Bs'!$A:$S,4,FALSE)</f>
        <v>50</v>
      </c>
      <c r="J30" s="79">
        <f>+VLOOKUP($A30,'[4]CUT Bs'!$A:$S,5,FALSE)</f>
        <v>23544859.050000001</v>
      </c>
      <c r="K30" s="79">
        <f>+VLOOKUP($A30,'[4]CUT Bs'!$A:$S,6,FALSE)</f>
        <v>0</v>
      </c>
      <c r="L30" s="79">
        <f>+VLOOKUP($A30,'[4]CUT Bs'!$A:$S,7,FALSE)</f>
        <v>646.6099999999999</v>
      </c>
      <c r="M30" s="79">
        <f>+VLOOKUP($A30,'[4]CUT Bs'!$A:$S,8,FALSE)</f>
        <v>0</v>
      </c>
      <c r="N30" s="79">
        <f>+VLOOKUP($A30,'[4]CUT Bs'!$A:$S,9,FALSE)</f>
        <v>0</v>
      </c>
      <c r="O30" s="79">
        <f>+VLOOKUP($A30,'[4]CUT Bs'!$A:$S,10,FALSE)</f>
        <v>243.18</v>
      </c>
      <c r="P30" s="79">
        <f>+VLOOKUP($A30,'[4]CUT Bs'!$A:$S,11,FALSE)</f>
        <v>0</v>
      </c>
      <c r="Q30" s="79">
        <f>+VLOOKUP($A30,'[4]CUT Bs'!$A:$S,12,FALSE)</f>
        <v>0</v>
      </c>
      <c r="R30" s="79">
        <f>+VLOOKUP($A30,'[4]CUT Bs'!$A:$S,13,FALSE)</f>
        <v>0</v>
      </c>
      <c r="S30" s="79">
        <f>+VLOOKUP($A30,'[4]CUT Bs'!$A:$S,14,FALSE)</f>
        <v>0</v>
      </c>
      <c r="T30" s="79">
        <f>+VLOOKUP($A30,'[4]CUT Bs'!$A:$S,15,FALSE)</f>
        <v>0</v>
      </c>
      <c r="U30" s="79">
        <f>+VLOOKUP($A30,'[4]CUT Bs'!$A:$S,16,FALSE)</f>
        <v>0</v>
      </c>
      <c r="V30" s="79">
        <f>+IFERROR(VLOOKUP(A30,'[4]RES. TCR'!A:C,3,FALSE),0)</f>
        <v>118500</v>
      </c>
      <c r="W30" s="79">
        <f>+VLOOKUP(A30,'[4]RES. TRL'!F:H,2,FALSE)</f>
        <v>0</v>
      </c>
      <c r="X30" s="79">
        <f>+VLOOKUP(A30,'[4]RES. TRL'!F:H,3,FALSE)</f>
        <v>0</v>
      </c>
      <c r="Y30" s="79">
        <f>+VLOOKUP($A30,'[4]CUT USD'!$A:$Q,2,FALSE)</f>
        <v>150.03</v>
      </c>
      <c r="Z30" s="79">
        <f>+VLOOKUP($A30,'[4]CUT USD'!$A:$Q,3,FALSE)</f>
        <v>0</v>
      </c>
      <c r="AA30" s="79">
        <f>+VLOOKUP($A30,'[4]CUT USD'!$A:$Q,4,FALSE)</f>
        <v>600.12</v>
      </c>
      <c r="AB30" s="79">
        <f>+VLOOKUP($A30,'[4]CUT USD'!$A:$Q,5,FALSE)</f>
        <v>12214168.879999999</v>
      </c>
      <c r="AC30" s="79">
        <f>+VLOOKUP($A30,'[4]CUT USD'!$A:$Q,6,FALSE)</f>
        <v>0</v>
      </c>
      <c r="AD30" s="79">
        <f>+VLOOKUP($A30,'[4]CUT USD'!$A:$Q,7,FALSE)</f>
        <v>0</v>
      </c>
      <c r="AE30" s="79">
        <f>+VLOOKUP($A30,'[4]CUT USD'!$A:$Q,8,FALSE)</f>
        <v>0</v>
      </c>
      <c r="AF30" s="79">
        <f>+VLOOKUP($A30,'[4]CUT USD'!$A:$Q,9,FALSE)</f>
        <v>0</v>
      </c>
      <c r="AG30" s="79">
        <f>+VLOOKUP($A30,'[4]CUT USD'!$A:$Q,10,FALSE)</f>
        <v>0</v>
      </c>
      <c r="AH30" s="79">
        <f>+VLOOKUP($A30,'[4]CUT USD'!$A:$Q,11,FALSE)</f>
        <v>0</v>
      </c>
      <c r="AI30" s="79">
        <f>+VLOOKUP($A30,'[4]CUT USD'!$A:$Q,12,FALSE)</f>
        <v>0</v>
      </c>
      <c r="AJ30" s="79">
        <f>+VLOOKUP($A30,'[4]CUT USD'!$A:$Q,13,FALSE)</f>
        <v>0</v>
      </c>
      <c r="AK30" s="79">
        <f>+VLOOKUP($A30,'[4]CUT USD'!$A:$Q,14,FALSE)</f>
        <v>0</v>
      </c>
      <c r="AL30" s="79">
        <v>0</v>
      </c>
      <c r="AM30" s="79">
        <f t="shared" si="0"/>
        <v>39443389.740000002</v>
      </c>
      <c r="AP30" s="45"/>
    </row>
    <row r="31" spans="1:42" ht="33" customHeight="1">
      <c r="A31" s="54">
        <v>87</v>
      </c>
      <c r="B31" s="208" t="s">
        <v>60</v>
      </c>
      <c r="C31" s="56" t="s">
        <v>693</v>
      </c>
      <c r="D31" s="79">
        <f>+VLOOKUP(A31,'[4]RES. TRL'!A:C,2,FALSE)</f>
        <v>6900</v>
      </c>
      <c r="E31" s="79">
        <f>+VLOOKUP(A31,'[4]RES. TRL'!A:C,3,FALSE)</f>
        <v>0</v>
      </c>
      <c r="F31" s="79">
        <f>+VLOOKUP(A31,[4]RES.CDI!A:B,2,FALSE)</f>
        <v>0</v>
      </c>
      <c r="G31" s="79">
        <f>+VLOOKUP($A31,'[4]CUT Bs'!$A:$S,2,FALSE)</f>
        <v>66781.490000000005</v>
      </c>
      <c r="H31" s="79">
        <f>+VLOOKUP($A31,'[4]CUT Bs'!$A:$S,3,FALSE)</f>
        <v>0</v>
      </c>
      <c r="I31" s="79">
        <f>+VLOOKUP($A31,'[4]CUT Bs'!$A:$S,4,FALSE)</f>
        <v>0</v>
      </c>
      <c r="J31" s="79">
        <f>+VLOOKUP($A31,'[4]CUT Bs'!$A:$S,5,FALSE)</f>
        <v>0</v>
      </c>
      <c r="K31" s="79">
        <f>+VLOOKUP($A31,'[4]CUT Bs'!$A:$S,6,FALSE)</f>
        <v>0</v>
      </c>
      <c r="L31" s="79">
        <f>+VLOOKUP($A31,'[4]CUT Bs'!$A:$S,7,FALSE)</f>
        <v>0</v>
      </c>
      <c r="M31" s="79">
        <f>+VLOOKUP($A31,'[4]CUT Bs'!$A:$S,8,FALSE)</f>
        <v>0</v>
      </c>
      <c r="N31" s="79">
        <f>+VLOOKUP($A31,'[4]CUT Bs'!$A:$S,9,FALSE)</f>
        <v>0</v>
      </c>
      <c r="O31" s="79">
        <f>+VLOOKUP($A31,'[4]CUT Bs'!$A:$S,10,FALSE)</f>
        <v>208.8</v>
      </c>
      <c r="P31" s="79">
        <f>+VLOOKUP($A31,'[4]CUT Bs'!$A:$S,11,FALSE)</f>
        <v>0</v>
      </c>
      <c r="Q31" s="79">
        <f>+VLOOKUP($A31,'[4]CUT Bs'!$A:$S,12,FALSE)</f>
        <v>0</v>
      </c>
      <c r="R31" s="79">
        <f>+VLOOKUP($A31,'[4]CUT Bs'!$A:$S,13,FALSE)</f>
        <v>0</v>
      </c>
      <c r="S31" s="79">
        <f>+VLOOKUP($A31,'[4]CUT Bs'!$A:$S,14,FALSE)</f>
        <v>0</v>
      </c>
      <c r="T31" s="79">
        <f>+VLOOKUP($A31,'[4]CUT Bs'!$A:$S,15,FALSE)</f>
        <v>0</v>
      </c>
      <c r="U31" s="79">
        <f>+VLOOKUP($A31,'[4]CUT Bs'!$A:$S,16,FALSE)</f>
        <v>0</v>
      </c>
      <c r="V31" s="79">
        <f>+IFERROR(VLOOKUP(A31,'[4]RES. TCR'!A:C,3,FALSE),0)</f>
        <v>0</v>
      </c>
      <c r="W31" s="79">
        <f>+VLOOKUP(A31,'[4]RES. TRL'!F:H,2,FALSE)</f>
        <v>0</v>
      </c>
      <c r="X31" s="79">
        <f>+VLOOKUP(A31,'[4]RES. TRL'!F:H,3,FALSE)</f>
        <v>0</v>
      </c>
      <c r="Y31" s="79">
        <f>+VLOOKUP($A31,'[4]CUT USD'!$A:$Q,2,FALSE)</f>
        <v>0</v>
      </c>
      <c r="Z31" s="79">
        <f>+VLOOKUP($A31,'[4]CUT USD'!$A:$Q,3,FALSE)</f>
        <v>0</v>
      </c>
      <c r="AA31" s="79">
        <f>+VLOOKUP($A31,'[4]CUT USD'!$A:$Q,4,FALSE)</f>
        <v>0</v>
      </c>
      <c r="AB31" s="79">
        <f>+VLOOKUP($A31,'[4]CUT USD'!$A:$Q,5,FALSE)</f>
        <v>0</v>
      </c>
      <c r="AC31" s="79">
        <f>+VLOOKUP($A31,'[4]CUT USD'!$A:$Q,6,FALSE)</f>
        <v>0</v>
      </c>
      <c r="AD31" s="79">
        <f>+VLOOKUP($A31,'[4]CUT USD'!$A:$Q,7,FALSE)</f>
        <v>0</v>
      </c>
      <c r="AE31" s="79">
        <f>+VLOOKUP($A31,'[4]CUT USD'!$A:$Q,8,FALSE)</f>
        <v>0</v>
      </c>
      <c r="AF31" s="79">
        <f>+VLOOKUP($A31,'[4]CUT USD'!$A:$Q,9,FALSE)</f>
        <v>0</v>
      </c>
      <c r="AG31" s="79">
        <f>+VLOOKUP($A31,'[4]CUT USD'!$A:$Q,10,FALSE)</f>
        <v>0</v>
      </c>
      <c r="AH31" s="79">
        <f>+VLOOKUP($A31,'[4]CUT USD'!$A:$Q,11,FALSE)</f>
        <v>0</v>
      </c>
      <c r="AI31" s="79">
        <f>+VLOOKUP($A31,'[4]CUT USD'!$A:$Q,12,FALSE)</f>
        <v>0</v>
      </c>
      <c r="AJ31" s="79">
        <f>+VLOOKUP($A31,'[4]CUT USD'!$A:$Q,13,FALSE)</f>
        <v>0</v>
      </c>
      <c r="AK31" s="79">
        <f>+VLOOKUP($A31,'[4]CUT USD'!$A:$Q,14,FALSE)</f>
        <v>0</v>
      </c>
      <c r="AL31" s="79">
        <v>0</v>
      </c>
      <c r="AM31" s="79">
        <f t="shared" si="0"/>
        <v>73890.290000000008</v>
      </c>
      <c r="AP31" s="45"/>
    </row>
    <row r="32" spans="1:42" ht="33" customHeight="1">
      <c r="A32" s="54">
        <v>95</v>
      </c>
      <c r="B32" s="55" t="s">
        <v>61</v>
      </c>
      <c r="C32" s="56" t="s">
        <v>752</v>
      </c>
      <c r="D32" s="79">
        <f>+VLOOKUP(A32,'[4]RES. TRL'!A:C,2,FALSE)</f>
        <v>0</v>
      </c>
      <c r="E32" s="79">
        <f>+VLOOKUP(A32,'[4]RES. TRL'!A:C,3,FALSE)</f>
        <v>0</v>
      </c>
      <c r="F32" s="79">
        <f>+VLOOKUP(A32,[4]RES.CDI!A:B,2,FALSE)</f>
        <v>0</v>
      </c>
      <c r="G32" s="79">
        <f>+VLOOKUP($A32,'[4]CUT Bs'!$A:$S,2,FALSE)</f>
        <v>0</v>
      </c>
      <c r="H32" s="79">
        <f>+VLOOKUP($A32,'[4]CUT Bs'!$A:$S,3,FALSE)</f>
        <v>0</v>
      </c>
      <c r="I32" s="79">
        <f>+VLOOKUP($A32,'[4]CUT Bs'!$A:$S,4,FALSE)</f>
        <v>0</v>
      </c>
      <c r="J32" s="79">
        <f>+VLOOKUP($A32,'[4]CUT Bs'!$A:$S,5,FALSE)</f>
        <v>0</v>
      </c>
      <c r="K32" s="79">
        <f>+VLOOKUP($A32,'[4]CUT Bs'!$A:$S,6,FALSE)</f>
        <v>0</v>
      </c>
      <c r="L32" s="79">
        <f>+VLOOKUP($A32,'[4]CUT Bs'!$A:$S,7,FALSE)</f>
        <v>0</v>
      </c>
      <c r="M32" s="79">
        <f>+VLOOKUP($A32,'[4]CUT Bs'!$A:$S,8,FALSE)</f>
        <v>0</v>
      </c>
      <c r="N32" s="79">
        <f>+VLOOKUP($A32,'[4]CUT Bs'!$A:$S,9,FALSE)</f>
        <v>0</v>
      </c>
      <c r="O32" s="79">
        <f>+VLOOKUP($A32,'[4]CUT Bs'!$A:$S,10,FALSE)</f>
        <v>0</v>
      </c>
      <c r="P32" s="79">
        <f>+VLOOKUP($A32,'[4]CUT Bs'!$A:$S,11,FALSE)</f>
        <v>0</v>
      </c>
      <c r="Q32" s="79">
        <f>+VLOOKUP($A32,'[4]CUT Bs'!$A:$S,12,FALSE)</f>
        <v>0</v>
      </c>
      <c r="R32" s="79">
        <f>+VLOOKUP($A32,'[4]CUT Bs'!$A:$S,13,FALSE)</f>
        <v>0</v>
      </c>
      <c r="S32" s="79">
        <f>+VLOOKUP($A32,'[4]CUT Bs'!$A:$S,14,FALSE)</f>
        <v>0</v>
      </c>
      <c r="T32" s="79">
        <f>+VLOOKUP($A32,'[4]CUT Bs'!$A:$S,15,FALSE)</f>
        <v>0</v>
      </c>
      <c r="U32" s="79">
        <f>+VLOOKUP($A32,'[4]CUT Bs'!$A:$S,16,FALSE)</f>
        <v>0</v>
      </c>
      <c r="V32" s="79">
        <f>+IFERROR(VLOOKUP(A32,'[4]RES. TCR'!A:C,3,FALSE),0)</f>
        <v>0</v>
      </c>
      <c r="W32" s="79">
        <f>+VLOOKUP(A32,'[4]RES. TRL'!F:H,2,FALSE)</f>
        <v>0</v>
      </c>
      <c r="X32" s="79">
        <f>+VLOOKUP(A32,'[4]RES. TRL'!F:H,3,FALSE)</f>
        <v>0</v>
      </c>
      <c r="Y32" s="79">
        <f>+VLOOKUP($A32,'[4]CUT USD'!$A:$Q,2,FALSE)</f>
        <v>0</v>
      </c>
      <c r="Z32" s="79">
        <f>+VLOOKUP($A32,'[4]CUT USD'!$A:$Q,3,FALSE)</f>
        <v>0</v>
      </c>
      <c r="AA32" s="79">
        <f>+VLOOKUP($A32,'[4]CUT USD'!$A:$Q,4,FALSE)</f>
        <v>0</v>
      </c>
      <c r="AB32" s="79">
        <f>+VLOOKUP($A32,'[4]CUT USD'!$A:$Q,5,FALSE)</f>
        <v>0</v>
      </c>
      <c r="AC32" s="79">
        <f>+VLOOKUP($A32,'[4]CUT USD'!$A:$Q,6,FALSE)</f>
        <v>0</v>
      </c>
      <c r="AD32" s="79">
        <f>+VLOOKUP($A32,'[4]CUT USD'!$A:$Q,7,FALSE)</f>
        <v>0</v>
      </c>
      <c r="AE32" s="79">
        <f>+VLOOKUP($A32,'[4]CUT USD'!$A:$Q,8,FALSE)</f>
        <v>0</v>
      </c>
      <c r="AF32" s="79">
        <f>+VLOOKUP($A32,'[4]CUT USD'!$A:$Q,9,FALSE)</f>
        <v>0</v>
      </c>
      <c r="AG32" s="79">
        <f>+VLOOKUP($A32,'[4]CUT USD'!$A:$Q,10,FALSE)</f>
        <v>0</v>
      </c>
      <c r="AH32" s="79">
        <f>+VLOOKUP($A32,'[4]CUT USD'!$A:$Q,11,FALSE)</f>
        <v>0</v>
      </c>
      <c r="AI32" s="79">
        <f>+VLOOKUP($A32,'[4]CUT USD'!$A:$Q,12,FALSE)</f>
        <v>0</v>
      </c>
      <c r="AJ32" s="79">
        <f>+VLOOKUP($A32,'[4]CUT USD'!$A:$Q,13,FALSE)</f>
        <v>0</v>
      </c>
      <c r="AK32" s="79">
        <f>+VLOOKUP($A32,'[4]CUT USD'!$A:$Q,14,FALSE)</f>
        <v>0</v>
      </c>
      <c r="AL32" s="79">
        <v>0</v>
      </c>
      <c r="AM32" s="79">
        <f t="shared" si="0"/>
        <v>0</v>
      </c>
      <c r="AP32" s="45"/>
    </row>
    <row r="33" spans="1:42" ht="33" customHeight="1">
      <c r="A33" s="54" t="s">
        <v>558</v>
      </c>
      <c r="B33" s="55" t="s">
        <v>622</v>
      </c>
      <c r="C33" s="56" t="s">
        <v>691</v>
      </c>
      <c r="D33" s="79">
        <f>+VLOOKUP(A33,'[4]RES. TRL'!A:C,2,FALSE)</f>
        <v>18890.000000000004</v>
      </c>
      <c r="E33" s="79">
        <f>+VLOOKUP(A33,'[4]RES. TRL'!A:C,3,FALSE)</f>
        <v>769.06</v>
      </c>
      <c r="F33" s="79">
        <f>+VLOOKUP(A33,[4]RES.CDI!A:B,2,FALSE)</f>
        <v>0</v>
      </c>
      <c r="G33" s="79">
        <f>+VLOOKUP($A33,'[4]CUT Bs'!$A:$S,2,FALSE)</f>
        <v>0</v>
      </c>
      <c r="H33" s="79">
        <f>+VLOOKUP($A33,'[4]CUT Bs'!$A:$S,3,FALSE)</f>
        <v>0</v>
      </c>
      <c r="I33" s="79">
        <f>+VLOOKUP($A33,'[4]CUT Bs'!$A:$S,4,FALSE)</f>
        <v>0</v>
      </c>
      <c r="J33" s="79">
        <f>+VLOOKUP($A33,'[4]CUT Bs'!$A:$S,5,FALSE)</f>
        <v>0</v>
      </c>
      <c r="K33" s="79">
        <f>+VLOOKUP($A33,'[4]CUT Bs'!$A:$S,6,FALSE)</f>
        <v>0</v>
      </c>
      <c r="L33" s="79">
        <f>+VLOOKUP($A33,'[4]CUT Bs'!$A:$S,7,FALSE)</f>
        <v>0</v>
      </c>
      <c r="M33" s="79">
        <f>+VLOOKUP($A33,'[4]CUT Bs'!$A:$S,8,FALSE)</f>
        <v>0</v>
      </c>
      <c r="N33" s="79">
        <f>+VLOOKUP($A33,'[4]CUT Bs'!$A:$S,9,FALSE)</f>
        <v>0</v>
      </c>
      <c r="O33" s="79">
        <f>+VLOOKUP($A33,'[4]CUT Bs'!$A:$S,10,FALSE)</f>
        <v>0</v>
      </c>
      <c r="P33" s="79">
        <f>+VLOOKUP($A33,'[4]CUT Bs'!$A:$S,11,FALSE)</f>
        <v>0</v>
      </c>
      <c r="Q33" s="79">
        <f>+VLOOKUP($A33,'[4]CUT Bs'!$A:$S,12,FALSE)</f>
        <v>0</v>
      </c>
      <c r="R33" s="79">
        <f>+VLOOKUP($A33,'[4]CUT Bs'!$A:$S,13,FALSE)</f>
        <v>0</v>
      </c>
      <c r="S33" s="79">
        <f>+VLOOKUP($A33,'[4]CUT Bs'!$A:$S,14,FALSE)</f>
        <v>0</v>
      </c>
      <c r="T33" s="79">
        <f>+VLOOKUP($A33,'[4]CUT Bs'!$A:$S,15,FALSE)</f>
        <v>0</v>
      </c>
      <c r="U33" s="79">
        <f>+VLOOKUP($A33,'[4]CUT Bs'!$A:$S,16,FALSE)</f>
        <v>0</v>
      </c>
      <c r="V33" s="79">
        <f>+IFERROR(VLOOKUP(A33,'[4]RES. TCR'!A:C,3,FALSE),0)</f>
        <v>0</v>
      </c>
      <c r="W33" s="79">
        <f>+VLOOKUP(A33,'[4]RES. TRL'!F:H,2,FALSE)</f>
        <v>0</v>
      </c>
      <c r="X33" s="79">
        <f>+VLOOKUP(A33,'[4]RES. TRL'!F:H,3,FALSE)</f>
        <v>0</v>
      </c>
      <c r="Y33" s="79">
        <f>+VLOOKUP($A33,'[4]CUT USD'!$A:$Q,2,FALSE)</f>
        <v>0</v>
      </c>
      <c r="Z33" s="79">
        <f>+VLOOKUP($A33,'[4]CUT USD'!$A:$Q,3,FALSE)</f>
        <v>0</v>
      </c>
      <c r="AA33" s="79">
        <f>+VLOOKUP($A33,'[4]CUT USD'!$A:$Q,4,FALSE)</f>
        <v>0</v>
      </c>
      <c r="AB33" s="79">
        <f>+VLOOKUP($A33,'[4]CUT USD'!$A:$Q,5,FALSE)</f>
        <v>0</v>
      </c>
      <c r="AC33" s="79">
        <f>+VLOOKUP($A33,'[4]CUT USD'!$A:$Q,6,FALSE)</f>
        <v>0</v>
      </c>
      <c r="AD33" s="79">
        <f>+VLOOKUP($A33,'[4]CUT USD'!$A:$Q,7,FALSE)</f>
        <v>0</v>
      </c>
      <c r="AE33" s="79">
        <f>+VLOOKUP($A33,'[4]CUT USD'!$A:$Q,8,FALSE)</f>
        <v>0</v>
      </c>
      <c r="AF33" s="79">
        <f>+VLOOKUP($A33,'[4]CUT USD'!$A:$Q,9,FALSE)</f>
        <v>0</v>
      </c>
      <c r="AG33" s="79">
        <f>+VLOOKUP($A33,'[4]CUT USD'!$A:$Q,10,FALSE)</f>
        <v>0</v>
      </c>
      <c r="AH33" s="79">
        <f>+VLOOKUP($A33,'[4]CUT USD'!$A:$Q,11,FALSE)</f>
        <v>0</v>
      </c>
      <c r="AI33" s="79">
        <f>+VLOOKUP($A33,'[4]CUT USD'!$A:$Q,12,FALSE)</f>
        <v>0</v>
      </c>
      <c r="AJ33" s="79">
        <f>+VLOOKUP($A33,'[4]CUT USD'!$A:$Q,13,FALSE)</f>
        <v>0</v>
      </c>
      <c r="AK33" s="79">
        <f>+VLOOKUP($A33,'[4]CUT USD'!$A:$Q,14,FALSE)</f>
        <v>0</v>
      </c>
      <c r="AL33" s="79">
        <v>0</v>
      </c>
      <c r="AM33" s="79">
        <f t="shared" si="0"/>
        <v>19659.060000000005</v>
      </c>
      <c r="AP33" s="45"/>
    </row>
    <row r="34" spans="1:42" ht="33" customHeight="1">
      <c r="A34" s="54" t="s">
        <v>560</v>
      </c>
      <c r="B34" s="55" t="s">
        <v>622</v>
      </c>
      <c r="C34" s="56" t="s">
        <v>691</v>
      </c>
      <c r="D34" s="79">
        <f>+VLOOKUP(A34,'[4]RES. TRL'!A:C,2,FALSE)</f>
        <v>154168504.38999999</v>
      </c>
      <c r="E34" s="79">
        <f>+VLOOKUP(A34,'[4]RES. TRL'!A:C,3,FALSE)</f>
        <v>15686493.570000004</v>
      </c>
      <c r="F34" s="79">
        <f>+VLOOKUP(A34,[4]RES.CDI!A:B,2,FALSE)</f>
        <v>574819242.74999988</v>
      </c>
      <c r="G34" s="79">
        <f>+VLOOKUP($A34,'[4]CUT Bs'!$A:$S,2,FALSE)</f>
        <v>18584644.409999989</v>
      </c>
      <c r="H34" s="79">
        <f>+VLOOKUP($A34,'[4]CUT Bs'!$A:$S,3,FALSE)</f>
        <v>0</v>
      </c>
      <c r="I34" s="79">
        <f>+VLOOKUP($A34,'[4]CUT Bs'!$A:$S,4,FALSE)</f>
        <v>1070</v>
      </c>
      <c r="J34" s="79">
        <f>+VLOOKUP($A34,'[4]CUT Bs'!$A:$S,5,FALSE)</f>
        <v>172812378.16</v>
      </c>
      <c r="K34" s="79">
        <f>+VLOOKUP($A34,'[4]CUT Bs'!$A:$S,6,FALSE)</f>
        <v>0</v>
      </c>
      <c r="L34" s="79">
        <f>+VLOOKUP($A34,'[4]CUT Bs'!$A:$S,7,FALSE)</f>
        <v>71039.309999999983</v>
      </c>
      <c r="M34" s="79">
        <f>+VLOOKUP($A34,'[4]CUT Bs'!$A:$S,8,FALSE)</f>
        <v>0</v>
      </c>
      <c r="N34" s="79">
        <f>+VLOOKUP($A34,'[4]CUT Bs'!$A:$S,9,FALSE)</f>
        <v>0</v>
      </c>
      <c r="O34" s="79">
        <f>+VLOOKUP($A34,'[4]CUT Bs'!$A:$S,10,FALSE)</f>
        <v>442626582</v>
      </c>
      <c r="P34" s="79">
        <f>+VLOOKUP($A34,'[4]CUT Bs'!$A:$S,11,FALSE)</f>
        <v>0</v>
      </c>
      <c r="Q34" s="79">
        <f>+VLOOKUP($A34,'[4]CUT Bs'!$A:$S,12,FALSE)</f>
        <v>69355639.799999997</v>
      </c>
      <c r="R34" s="79">
        <f>+VLOOKUP($A34,'[4]CUT Bs'!$A:$S,13,FALSE)</f>
        <v>0</v>
      </c>
      <c r="S34" s="79">
        <f>+VLOOKUP($A34,'[4]CUT Bs'!$A:$S,14,FALSE)</f>
        <v>0</v>
      </c>
      <c r="T34" s="79">
        <f>+VLOOKUP($A34,'[4]CUT Bs'!$A:$S,15,FALSE)</f>
        <v>0</v>
      </c>
      <c r="U34" s="79">
        <f>+VLOOKUP($A34,'[4]CUT Bs'!$A:$S,16,FALSE)</f>
        <v>0</v>
      </c>
      <c r="V34" s="79">
        <f>+IFERROR(VLOOKUP(A34,'[4]RES. TCR'!A:C,3,FALSE),0)</f>
        <v>27237351.960000001</v>
      </c>
      <c r="W34" s="79">
        <f>+VLOOKUP(A34,'[4]RES. TRL'!F:H,2,FALSE)</f>
        <v>261545</v>
      </c>
      <c r="X34" s="79">
        <f>+VLOOKUP(A34,'[4]RES. TRL'!F:H,3,FALSE)</f>
        <v>23748840.740000002</v>
      </c>
      <c r="Y34" s="79">
        <f>+VLOOKUP($A34,'[4]CUT USD'!$A:$Q,2,FALSE)</f>
        <v>468065.21</v>
      </c>
      <c r="Z34" s="79">
        <f>+VLOOKUP($A34,'[4]CUT USD'!$A:$Q,3,FALSE)</f>
        <v>0</v>
      </c>
      <c r="AA34" s="79">
        <f>+VLOOKUP($A34,'[4]CUT USD'!$A:$Q,4,FALSE)</f>
        <v>50.01</v>
      </c>
      <c r="AB34" s="79">
        <f>+VLOOKUP($A34,'[4]CUT USD'!$A:$Q,5,FALSE)</f>
        <v>244325169.42999998</v>
      </c>
      <c r="AC34" s="79">
        <f>+VLOOKUP($A34,'[4]CUT USD'!$A:$Q,6,FALSE)</f>
        <v>0</v>
      </c>
      <c r="AD34" s="79">
        <f>+VLOOKUP($A34,'[4]CUT USD'!$A:$Q,7,FALSE)</f>
        <v>0</v>
      </c>
      <c r="AE34" s="79">
        <f>+VLOOKUP($A34,'[4]CUT USD'!$A:$Q,8,FALSE)</f>
        <v>68.599999999999994</v>
      </c>
      <c r="AF34" s="79">
        <f>+VLOOKUP($A34,'[4]CUT USD'!$A:$Q,9,FALSE)</f>
        <v>28032.98</v>
      </c>
      <c r="AG34" s="79">
        <f>+VLOOKUP($A34,'[4]CUT USD'!$A:$Q,10,FALSE)</f>
        <v>2834918.12</v>
      </c>
      <c r="AH34" s="79">
        <f>+VLOOKUP($A34,'[4]CUT USD'!$A:$Q,11,FALSE)</f>
        <v>8682551.8300000001</v>
      </c>
      <c r="AI34" s="79">
        <f>+VLOOKUP($A34,'[4]CUT USD'!$A:$Q,12,FALSE)</f>
        <v>0</v>
      </c>
      <c r="AJ34" s="79">
        <f>+VLOOKUP($A34,'[4]CUT USD'!$A:$Q,13,FALSE)</f>
        <v>1.7300000000000013</v>
      </c>
      <c r="AK34" s="79">
        <f>+VLOOKUP($A34,'[4]CUT USD'!$A:$Q,14,FALSE)</f>
        <v>0</v>
      </c>
      <c r="AL34" s="79">
        <v>0</v>
      </c>
      <c r="AM34" s="79">
        <f t="shared" si="0"/>
        <v>1755712189.9999995</v>
      </c>
      <c r="AP34" s="45"/>
    </row>
    <row r="35" spans="1:42" ht="33" customHeight="1">
      <c r="A35" s="54" t="s">
        <v>561</v>
      </c>
      <c r="B35" s="55" t="s">
        <v>10493</v>
      </c>
      <c r="C35" s="56" t="s">
        <v>692</v>
      </c>
      <c r="D35" s="79">
        <f>+VLOOKUP(A35,'[4]RES. TRL'!A:C,2,FALSE)</f>
        <v>0</v>
      </c>
      <c r="E35" s="79">
        <f>+VLOOKUP(A35,'[4]RES. TRL'!A:C,3,FALSE)</f>
        <v>0</v>
      </c>
      <c r="F35" s="79">
        <f>+VLOOKUP(A35,[4]RES.CDI!A:B,2,FALSE)</f>
        <v>0</v>
      </c>
      <c r="G35" s="79">
        <f>+VLOOKUP($A35,'[4]CUT Bs'!$A:$S,2,FALSE)</f>
        <v>50</v>
      </c>
      <c r="H35" s="79">
        <f>+VLOOKUP($A35,'[4]CUT Bs'!$A:$S,3,FALSE)</f>
        <v>0</v>
      </c>
      <c r="I35" s="79">
        <f>+VLOOKUP($A35,'[4]CUT Bs'!$A:$S,4,FALSE)</f>
        <v>500209.05000000005</v>
      </c>
      <c r="J35" s="79">
        <f>+VLOOKUP($A35,'[4]CUT Bs'!$A:$S,5,FALSE)</f>
        <v>2832562676.23</v>
      </c>
      <c r="K35" s="79">
        <f>+VLOOKUP($A35,'[4]CUT Bs'!$A:$S,6,FALSE)</f>
        <v>0</v>
      </c>
      <c r="L35" s="79">
        <f>+VLOOKUP($A35,'[4]CUT Bs'!$A:$S,7,FALSE)</f>
        <v>1533.3899999999999</v>
      </c>
      <c r="M35" s="79">
        <f>+VLOOKUP($A35,'[4]CUT Bs'!$A:$S,8,FALSE)</f>
        <v>6343</v>
      </c>
      <c r="N35" s="79">
        <f>+VLOOKUP($A35,'[4]CUT Bs'!$A:$S,9,FALSE)</f>
        <v>0</v>
      </c>
      <c r="O35" s="79">
        <f>+VLOOKUP($A35,'[4]CUT Bs'!$A:$S,10,FALSE)</f>
        <v>43867206.079999998</v>
      </c>
      <c r="P35" s="79">
        <f>+VLOOKUP($A35,'[4]CUT Bs'!$A:$S,11,FALSE)</f>
        <v>0</v>
      </c>
      <c r="Q35" s="79">
        <f>+VLOOKUP($A35,'[4]CUT Bs'!$A:$S,12,FALSE)</f>
        <v>25809.89</v>
      </c>
      <c r="R35" s="79">
        <f>+VLOOKUP($A35,'[4]CUT Bs'!$A:$S,13,FALSE)</f>
        <v>233222.79</v>
      </c>
      <c r="S35" s="79">
        <f>+VLOOKUP($A35,'[4]CUT Bs'!$A:$S,14,FALSE)</f>
        <v>17623712.699999999</v>
      </c>
      <c r="T35" s="79">
        <f>+VLOOKUP($A35,'[4]CUT Bs'!$A:$S,15,FALSE)</f>
        <v>0</v>
      </c>
      <c r="U35" s="79">
        <f>+VLOOKUP($A35,'[4]CUT Bs'!$A:$S,16,FALSE)</f>
        <v>0</v>
      </c>
      <c r="V35" s="79">
        <f>+IFERROR(VLOOKUP(A35,'[4]RES. TCR'!A:C,3,FALSE),0)</f>
        <v>0</v>
      </c>
      <c r="W35" s="79">
        <f>+VLOOKUP(A35,'[4]RES. TRL'!F:H,2,FALSE)</f>
        <v>0</v>
      </c>
      <c r="X35" s="79">
        <f>+VLOOKUP(A35,'[4]RES. TRL'!F:H,3,FALSE)</f>
        <v>0</v>
      </c>
      <c r="Y35" s="79">
        <f>+VLOOKUP($A35,'[4]CUT USD'!$A:$Q,2,FALSE)</f>
        <v>100.02</v>
      </c>
      <c r="Z35" s="79">
        <f>+VLOOKUP($A35,'[4]CUT USD'!$A:$Q,3,FALSE)</f>
        <v>0</v>
      </c>
      <c r="AA35" s="79">
        <f>+VLOOKUP($A35,'[4]CUT USD'!$A:$Q,4,FALSE)</f>
        <v>0</v>
      </c>
      <c r="AB35" s="79">
        <f>+VLOOKUP($A35,'[4]CUT USD'!$A:$Q,5,FALSE)</f>
        <v>16785351.620000001</v>
      </c>
      <c r="AC35" s="79">
        <f>+VLOOKUP($A35,'[4]CUT USD'!$A:$Q,6,FALSE)</f>
        <v>0</v>
      </c>
      <c r="AD35" s="79">
        <f>+VLOOKUP($A35,'[4]CUT USD'!$A:$Q,7,FALSE)</f>
        <v>0</v>
      </c>
      <c r="AE35" s="79">
        <f>+VLOOKUP($A35,'[4]CUT USD'!$A:$Q,8,FALSE)</f>
        <v>1342641.2199999997</v>
      </c>
      <c r="AF35" s="79">
        <f>+VLOOKUP($A35,'[4]CUT USD'!$A:$Q,9,FALSE)</f>
        <v>0</v>
      </c>
      <c r="AG35" s="79">
        <f>+VLOOKUP($A35,'[4]CUT USD'!$A:$Q,10,FALSE)</f>
        <v>0</v>
      </c>
      <c r="AH35" s="79">
        <f>+VLOOKUP($A35,'[4]CUT USD'!$A:$Q,11,FALSE)</f>
        <v>38073254.460000001</v>
      </c>
      <c r="AI35" s="79">
        <f>+VLOOKUP($A35,'[4]CUT USD'!$A:$Q,12,FALSE)</f>
        <v>0</v>
      </c>
      <c r="AJ35" s="79">
        <f>+VLOOKUP($A35,'[4]CUT USD'!$A:$Q,13,FALSE)</f>
        <v>0</v>
      </c>
      <c r="AK35" s="79">
        <f>+VLOOKUP($A35,'[4]CUT USD'!$A:$Q,14,FALSE)</f>
        <v>0</v>
      </c>
      <c r="AL35" s="79">
        <v>0</v>
      </c>
      <c r="AM35" s="79">
        <f t="shared" si="0"/>
        <v>2951022110.4499993</v>
      </c>
      <c r="AP35" s="45"/>
    </row>
    <row r="36" spans="1:42" ht="33" customHeight="1">
      <c r="A36" s="54" t="s">
        <v>563</v>
      </c>
      <c r="B36" s="55" t="s">
        <v>9054</v>
      </c>
      <c r="C36" s="80" t="s">
        <v>752</v>
      </c>
      <c r="D36" s="79">
        <f>+VLOOKUP(A36,'[4]RES. TRL'!A:C,2,FALSE)</f>
        <v>0</v>
      </c>
      <c r="E36" s="79">
        <f>+VLOOKUP(A36,'[4]RES. TRL'!A:C,3,FALSE)</f>
        <v>0</v>
      </c>
      <c r="F36" s="79">
        <f>+VLOOKUP(A36,[4]RES.CDI!A:B,2,FALSE)</f>
        <v>0</v>
      </c>
      <c r="G36" s="79">
        <f>+VLOOKUP($A36,'[4]CUT Bs'!$A:$S,2,FALSE)</f>
        <v>9459033.8099999987</v>
      </c>
      <c r="H36" s="79">
        <f>+VLOOKUP($A36,'[4]CUT Bs'!$A:$S,3,FALSE)</f>
        <v>0</v>
      </c>
      <c r="I36" s="79">
        <f>+VLOOKUP($A36,'[4]CUT Bs'!$A:$S,4,FALSE)</f>
        <v>772.16000000000008</v>
      </c>
      <c r="J36" s="79">
        <f>+VLOOKUP($A36,'[4]CUT Bs'!$A:$S,5,FALSE)</f>
        <v>510748.9</v>
      </c>
      <c r="K36" s="79">
        <f>+VLOOKUP($A36,'[4]CUT Bs'!$A:$S,6,FALSE)</f>
        <v>0</v>
      </c>
      <c r="L36" s="79">
        <f>+VLOOKUP($A36,'[4]CUT Bs'!$A:$S,7,FALSE)</f>
        <v>0</v>
      </c>
      <c r="M36" s="79">
        <f>+VLOOKUP($A36,'[4]CUT Bs'!$A:$S,8,FALSE)</f>
        <v>7825416.419999999</v>
      </c>
      <c r="N36" s="79">
        <f>+VLOOKUP($A36,'[4]CUT Bs'!$A:$S,9,FALSE)</f>
        <v>0</v>
      </c>
      <c r="O36" s="79">
        <f>+VLOOKUP($A36,'[4]CUT Bs'!$A:$S,10,FALSE)</f>
        <v>17919942.609999999</v>
      </c>
      <c r="P36" s="79">
        <f>+VLOOKUP($A36,'[4]CUT Bs'!$A:$S,11,FALSE)</f>
        <v>0</v>
      </c>
      <c r="Q36" s="79">
        <f>+VLOOKUP($A36,'[4]CUT Bs'!$A:$S,12,FALSE)</f>
        <v>15000000</v>
      </c>
      <c r="R36" s="79">
        <f>+VLOOKUP($A36,'[4]CUT Bs'!$A:$S,13,FALSE)</f>
        <v>0</v>
      </c>
      <c r="S36" s="79">
        <f>+VLOOKUP($A36,'[4]CUT Bs'!$A:$S,14,FALSE)</f>
        <v>0</v>
      </c>
      <c r="T36" s="79">
        <f>+VLOOKUP($A36,'[4]CUT Bs'!$A:$S,15,FALSE)</f>
        <v>0</v>
      </c>
      <c r="U36" s="79">
        <f>+VLOOKUP($A36,'[4]CUT Bs'!$A:$S,16,FALSE)</f>
        <v>0</v>
      </c>
      <c r="V36" s="79">
        <f>+IFERROR(VLOOKUP(A36,'[4]RES. TCR'!A:C,3,FALSE),0)</f>
        <v>0</v>
      </c>
      <c r="W36" s="79">
        <f>+VLOOKUP(A36,'[4]RES. TRL'!F:H,2,FALSE)</f>
        <v>0</v>
      </c>
      <c r="X36" s="79">
        <f>+VLOOKUP(A36,'[4]RES. TRL'!F:H,3,FALSE)</f>
        <v>0</v>
      </c>
      <c r="Y36" s="79">
        <f>+VLOOKUP($A36,'[4]CUT USD'!$A:$Q,2,FALSE)</f>
        <v>0</v>
      </c>
      <c r="Z36" s="79">
        <f>+VLOOKUP($A36,'[4]CUT USD'!$A:$Q,3,FALSE)</f>
        <v>0</v>
      </c>
      <c r="AA36" s="79">
        <f>+VLOOKUP($A36,'[4]CUT USD'!$A:$Q,4,FALSE)</f>
        <v>0</v>
      </c>
      <c r="AB36" s="79">
        <f>+VLOOKUP($A36,'[4]CUT USD'!$A:$Q,5,FALSE)</f>
        <v>0</v>
      </c>
      <c r="AC36" s="79">
        <f>+VLOOKUP($A36,'[4]CUT USD'!$A:$Q,6,FALSE)</f>
        <v>0</v>
      </c>
      <c r="AD36" s="79">
        <f>+VLOOKUP($A36,'[4]CUT USD'!$A:$Q,7,FALSE)</f>
        <v>0</v>
      </c>
      <c r="AE36" s="79">
        <f>+VLOOKUP($A36,'[4]CUT USD'!$A:$Q,8,FALSE)</f>
        <v>0</v>
      </c>
      <c r="AF36" s="79">
        <f>+VLOOKUP($A36,'[4]CUT USD'!$A:$Q,9,FALSE)</f>
        <v>0</v>
      </c>
      <c r="AG36" s="79">
        <f>+VLOOKUP($A36,'[4]CUT USD'!$A:$Q,10,FALSE)</f>
        <v>0</v>
      </c>
      <c r="AH36" s="79">
        <f>+VLOOKUP($A36,'[4]CUT USD'!$A:$Q,11,FALSE)</f>
        <v>0</v>
      </c>
      <c r="AI36" s="79">
        <f>+VLOOKUP($A36,'[4]CUT USD'!$A:$Q,12,FALSE)</f>
        <v>0</v>
      </c>
      <c r="AJ36" s="79">
        <f>+VLOOKUP($A36,'[4]CUT USD'!$A:$Q,13,FALSE)</f>
        <v>0</v>
      </c>
      <c r="AK36" s="79">
        <f>+VLOOKUP($A36,'[4]CUT USD'!$A:$Q,14,FALSE)</f>
        <v>0</v>
      </c>
      <c r="AL36" s="79">
        <v>0</v>
      </c>
      <c r="AM36" s="79">
        <f t="shared" si="0"/>
        <v>50715913.899999999</v>
      </c>
      <c r="AP36" s="45"/>
    </row>
    <row r="37" spans="1:42" ht="33" customHeight="1">
      <c r="A37" s="54" t="s">
        <v>565</v>
      </c>
      <c r="B37" s="55" t="s">
        <v>11065</v>
      </c>
      <c r="C37" s="80" t="s">
        <v>752</v>
      </c>
      <c r="D37" s="79">
        <f>+VLOOKUP(A37,'[4]RES. TRL'!A:C,2,FALSE)</f>
        <v>0</v>
      </c>
      <c r="E37" s="79">
        <f>+VLOOKUP(A37,'[4]RES. TRL'!A:C,3,FALSE)</f>
        <v>0</v>
      </c>
      <c r="F37" s="79">
        <f>+VLOOKUP(A37,[4]RES.CDI!A:B,2,FALSE)</f>
        <v>0</v>
      </c>
      <c r="G37" s="79">
        <f>+VLOOKUP($A37,'[4]CUT Bs'!$A:$S,2,FALSE)</f>
        <v>0</v>
      </c>
      <c r="H37" s="79">
        <f>+VLOOKUP($A37,'[4]CUT Bs'!$A:$S,3,FALSE)</f>
        <v>0</v>
      </c>
      <c r="I37" s="79">
        <f>+VLOOKUP($A37,'[4]CUT Bs'!$A:$S,4,FALSE)</f>
        <v>0</v>
      </c>
      <c r="J37" s="79">
        <f>+VLOOKUP($A37,'[4]CUT Bs'!$A:$S,5,FALSE)</f>
        <v>0</v>
      </c>
      <c r="K37" s="79">
        <f>+VLOOKUP($A37,'[4]CUT Bs'!$A:$S,6,FALSE)</f>
        <v>0</v>
      </c>
      <c r="L37" s="79">
        <f>+VLOOKUP($A37,'[4]CUT Bs'!$A:$S,7,FALSE)</f>
        <v>0</v>
      </c>
      <c r="M37" s="79">
        <f>+VLOOKUP($A37,'[4]CUT Bs'!$A:$S,8,FALSE)</f>
        <v>0</v>
      </c>
      <c r="N37" s="79">
        <f>+VLOOKUP($A37,'[4]CUT Bs'!$A:$S,9,FALSE)</f>
        <v>0</v>
      </c>
      <c r="O37" s="79">
        <f>+VLOOKUP($A37,'[4]CUT Bs'!$A:$S,10,FALSE)</f>
        <v>0</v>
      </c>
      <c r="P37" s="79">
        <f>+VLOOKUP($A37,'[4]CUT Bs'!$A:$S,11,FALSE)</f>
        <v>0</v>
      </c>
      <c r="Q37" s="79">
        <f>+VLOOKUP($A37,'[4]CUT Bs'!$A:$S,12,FALSE)</f>
        <v>0</v>
      </c>
      <c r="R37" s="79">
        <f>+VLOOKUP($A37,'[4]CUT Bs'!$A:$S,13,FALSE)</f>
        <v>0</v>
      </c>
      <c r="S37" s="79">
        <f>+VLOOKUP($A37,'[4]CUT Bs'!$A:$S,14,FALSE)</f>
        <v>0</v>
      </c>
      <c r="T37" s="79">
        <f>+VLOOKUP($A37,'[4]CUT Bs'!$A:$S,15,FALSE)</f>
        <v>0</v>
      </c>
      <c r="U37" s="79">
        <f>+VLOOKUP($A37,'[4]CUT Bs'!$A:$S,16,FALSE)</f>
        <v>0</v>
      </c>
      <c r="V37" s="79">
        <f>+IFERROR(VLOOKUP(A37,'[4]RES. TCR'!A:C,3,FALSE),0)</f>
        <v>0</v>
      </c>
      <c r="W37" s="79">
        <f>+VLOOKUP(A37,'[4]RES. TRL'!F:H,2,FALSE)</f>
        <v>0</v>
      </c>
      <c r="X37" s="79">
        <f>+VLOOKUP(A37,'[4]RES. TRL'!F:H,3,FALSE)</f>
        <v>0</v>
      </c>
      <c r="Y37" s="79">
        <f>+VLOOKUP($A37,'[4]CUT USD'!$A:$Q,2,FALSE)</f>
        <v>0</v>
      </c>
      <c r="Z37" s="79">
        <f>+VLOOKUP($A37,'[4]CUT USD'!$A:$Q,3,FALSE)</f>
        <v>0</v>
      </c>
      <c r="AA37" s="79">
        <f>+VLOOKUP($A37,'[4]CUT USD'!$A:$Q,4,FALSE)</f>
        <v>0</v>
      </c>
      <c r="AB37" s="79">
        <f>+VLOOKUP($A37,'[4]CUT USD'!$A:$Q,5,FALSE)</f>
        <v>0</v>
      </c>
      <c r="AC37" s="79">
        <f>+VLOOKUP($A37,'[4]CUT USD'!$A:$Q,6,FALSE)</f>
        <v>0</v>
      </c>
      <c r="AD37" s="79">
        <f>+VLOOKUP($A37,'[4]CUT USD'!$A:$Q,7,FALSE)</f>
        <v>0</v>
      </c>
      <c r="AE37" s="79">
        <f>+VLOOKUP($A37,'[4]CUT USD'!$A:$Q,8,FALSE)</f>
        <v>0</v>
      </c>
      <c r="AF37" s="79">
        <f>+VLOOKUP($A37,'[4]CUT USD'!$A:$Q,9,FALSE)</f>
        <v>0</v>
      </c>
      <c r="AG37" s="79">
        <f>+VLOOKUP($A37,'[4]CUT USD'!$A:$Q,10,FALSE)</f>
        <v>0</v>
      </c>
      <c r="AH37" s="79">
        <f>+VLOOKUP($A37,'[4]CUT USD'!$A:$Q,11,FALSE)</f>
        <v>0</v>
      </c>
      <c r="AI37" s="79">
        <f>+VLOOKUP($A37,'[4]CUT USD'!$A:$Q,12,FALSE)</f>
        <v>0</v>
      </c>
      <c r="AJ37" s="79">
        <f>+VLOOKUP($A37,'[4]CUT USD'!$A:$Q,13,FALSE)</f>
        <v>0</v>
      </c>
      <c r="AK37" s="79">
        <f>+VLOOKUP($A37,'[4]CUT USD'!$A:$Q,14,FALSE)</f>
        <v>0</v>
      </c>
      <c r="AL37" s="79">
        <v>0</v>
      </c>
      <c r="AM37" s="79">
        <f t="shared" si="0"/>
        <v>0</v>
      </c>
      <c r="AP37" s="45"/>
    </row>
    <row r="38" spans="1:42" ht="33" customHeight="1">
      <c r="A38" s="54">
        <v>108</v>
      </c>
      <c r="B38" s="55" t="s">
        <v>62</v>
      </c>
      <c r="C38" s="80" t="s">
        <v>690</v>
      </c>
      <c r="D38" s="79">
        <f>+VLOOKUP(A38,'[4]RES. TRL'!A:C,2,FALSE)</f>
        <v>0</v>
      </c>
      <c r="E38" s="79">
        <f>+VLOOKUP(A38,'[4]RES. TRL'!A:C,3,FALSE)</f>
        <v>0</v>
      </c>
      <c r="F38" s="79">
        <f>+VLOOKUP(A38,[4]RES.CDI!A:B,2,FALSE)</f>
        <v>0</v>
      </c>
      <c r="G38" s="79">
        <f>+VLOOKUP($A38,'[4]CUT Bs'!$A:$S,2,FALSE)</f>
        <v>0</v>
      </c>
      <c r="H38" s="79">
        <f>+VLOOKUP($A38,'[4]CUT Bs'!$A:$S,3,FALSE)</f>
        <v>0</v>
      </c>
      <c r="I38" s="79">
        <f>+VLOOKUP($A38,'[4]CUT Bs'!$A:$S,4,FALSE)</f>
        <v>0</v>
      </c>
      <c r="J38" s="79">
        <f>+VLOOKUP($A38,'[4]CUT Bs'!$A:$S,5,FALSE)</f>
        <v>0</v>
      </c>
      <c r="K38" s="79">
        <f>+VLOOKUP($A38,'[4]CUT Bs'!$A:$S,6,FALSE)</f>
        <v>0</v>
      </c>
      <c r="L38" s="79">
        <f>+VLOOKUP($A38,'[4]CUT Bs'!$A:$S,7,FALSE)</f>
        <v>0</v>
      </c>
      <c r="M38" s="79">
        <f>+VLOOKUP($A38,'[4]CUT Bs'!$A:$S,8,FALSE)</f>
        <v>0</v>
      </c>
      <c r="N38" s="79">
        <f>+VLOOKUP($A38,'[4]CUT Bs'!$A:$S,9,FALSE)</f>
        <v>0</v>
      </c>
      <c r="O38" s="79">
        <f>+VLOOKUP($A38,'[4]CUT Bs'!$A:$S,10,FALSE)</f>
        <v>0</v>
      </c>
      <c r="P38" s="79">
        <f>+VLOOKUP($A38,'[4]CUT Bs'!$A:$S,11,FALSE)</f>
        <v>0</v>
      </c>
      <c r="Q38" s="79">
        <f>+VLOOKUP($A38,'[4]CUT Bs'!$A:$S,12,FALSE)</f>
        <v>0</v>
      </c>
      <c r="R38" s="79">
        <f>+VLOOKUP($A38,'[4]CUT Bs'!$A:$S,13,FALSE)</f>
        <v>0</v>
      </c>
      <c r="S38" s="79">
        <f>+VLOOKUP($A38,'[4]CUT Bs'!$A:$S,14,FALSE)</f>
        <v>0</v>
      </c>
      <c r="T38" s="79">
        <f>+VLOOKUP($A38,'[4]CUT Bs'!$A:$S,15,FALSE)</f>
        <v>0</v>
      </c>
      <c r="U38" s="79">
        <f>+VLOOKUP($A38,'[4]CUT Bs'!$A:$S,16,FALSE)</f>
        <v>0</v>
      </c>
      <c r="V38" s="79">
        <f>+IFERROR(VLOOKUP(A38,'[4]RES. TCR'!A:C,3,FALSE),0)</f>
        <v>0</v>
      </c>
      <c r="W38" s="79">
        <f>+VLOOKUP(A38,'[4]RES. TRL'!F:H,2,FALSE)</f>
        <v>0</v>
      </c>
      <c r="X38" s="79">
        <f>+VLOOKUP(A38,'[4]RES. TRL'!F:H,3,FALSE)</f>
        <v>0</v>
      </c>
      <c r="Y38" s="79">
        <f>+VLOOKUP($A38,'[4]CUT USD'!$A:$Q,2,FALSE)</f>
        <v>0</v>
      </c>
      <c r="Z38" s="79">
        <f>+VLOOKUP($A38,'[4]CUT USD'!$A:$Q,3,FALSE)</f>
        <v>0</v>
      </c>
      <c r="AA38" s="79">
        <f>+VLOOKUP($A38,'[4]CUT USD'!$A:$Q,4,FALSE)</f>
        <v>0</v>
      </c>
      <c r="AB38" s="79">
        <f>+VLOOKUP($A38,'[4]CUT USD'!$A:$Q,5,FALSE)</f>
        <v>0</v>
      </c>
      <c r="AC38" s="79">
        <f>+VLOOKUP($A38,'[4]CUT USD'!$A:$Q,6,FALSE)</f>
        <v>0</v>
      </c>
      <c r="AD38" s="79">
        <f>+VLOOKUP($A38,'[4]CUT USD'!$A:$Q,7,FALSE)</f>
        <v>0</v>
      </c>
      <c r="AE38" s="79">
        <f>+VLOOKUP($A38,'[4]CUT USD'!$A:$Q,8,FALSE)</f>
        <v>0</v>
      </c>
      <c r="AF38" s="79">
        <f>+VLOOKUP($A38,'[4]CUT USD'!$A:$Q,9,FALSE)</f>
        <v>0</v>
      </c>
      <c r="AG38" s="79">
        <f>+VLOOKUP($A38,'[4]CUT USD'!$A:$Q,10,FALSE)</f>
        <v>0</v>
      </c>
      <c r="AH38" s="79">
        <f>+VLOOKUP($A38,'[4]CUT USD'!$A:$Q,11,FALSE)</f>
        <v>0</v>
      </c>
      <c r="AI38" s="79">
        <f>+VLOOKUP($A38,'[4]CUT USD'!$A:$Q,12,FALSE)</f>
        <v>0</v>
      </c>
      <c r="AJ38" s="79">
        <f>+VLOOKUP($A38,'[4]CUT USD'!$A:$Q,13,FALSE)</f>
        <v>0</v>
      </c>
      <c r="AK38" s="79">
        <f>+VLOOKUP($A38,'[4]CUT USD'!$A:$Q,14,FALSE)</f>
        <v>0</v>
      </c>
      <c r="AL38" s="79">
        <v>0</v>
      </c>
      <c r="AM38" s="79">
        <f t="shared" si="0"/>
        <v>0</v>
      </c>
      <c r="AP38" s="45"/>
    </row>
    <row r="39" spans="1:42" ht="33" customHeight="1">
      <c r="A39" s="54">
        <v>109</v>
      </c>
      <c r="B39" s="55" t="s">
        <v>651</v>
      </c>
      <c r="C39" s="80" t="s">
        <v>690</v>
      </c>
      <c r="D39" s="79">
        <f>+VLOOKUP(A39,'[4]RES. TRL'!A:C,2,FALSE)</f>
        <v>0</v>
      </c>
      <c r="E39" s="79">
        <f>+VLOOKUP(A39,'[4]RES. TRL'!A:C,3,FALSE)</f>
        <v>0</v>
      </c>
      <c r="F39" s="79">
        <f>+VLOOKUP(A39,[4]RES.CDI!A:B,2,FALSE)</f>
        <v>550277.5</v>
      </c>
      <c r="G39" s="79">
        <f>+VLOOKUP($A39,'[4]CUT Bs'!$A:$S,2,FALSE)</f>
        <v>10416.6</v>
      </c>
      <c r="H39" s="79">
        <f>+VLOOKUP($A39,'[4]CUT Bs'!$A:$S,3,FALSE)</f>
        <v>0</v>
      </c>
      <c r="I39" s="79">
        <f>+VLOOKUP($A39,'[4]CUT Bs'!$A:$S,4,FALSE)</f>
        <v>0</v>
      </c>
      <c r="J39" s="79">
        <f>+VLOOKUP($A39,'[4]CUT Bs'!$A:$S,5,FALSE)</f>
        <v>0</v>
      </c>
      <c r="K39" s="79">
        <f>+VLOOKUP($A39,'[4]CUT Bs'!$A:$S,6,FALSE)</f>
        <v>0</v>
      </c>
      <c r="L39" s="79">
        <f>+VLOOKUP($A39,'[4]CUT Bs'!$A:$S,7,FALSE)</f>
        <v>0</v>
      </c>
      <c r="M39" s="79">
        <f>+VLOOKUP($A39,'[4]CUT Bs'!$A:$S,8,FALSE)</f>
        <v>0</v>
      </c>
      <c r="N39" s="79">
        <f>+VLOOKUP($A39,'[4]CUT Bs'!$A:$S,9,FALSE)</f>
        <v>0</v>
      </c>
      <c r="O39" s="79">
        <f>+VLOOKUP($A39,'[4]CUT Bs'!$A:$S,10,FALSE)</f>
        <v>0</v>
      </c>
      <c r="P39" s="79">
        <f>+VLOOKUP($A39,'[4]CUT Bs'!$A:$S,11,FALSE)</f>
        <v>0</v>
      </c>
      <c r="Q39" s="79">
        <f>+VLOOKUP($A39,'[4]CUT Bs'!$A:$S,12,FALSE)</f>
        <v>0</v>
      </c>
      <c r="R39" s="79">
        <f>+VLOOKUP($A39,'[4]CUT Bs'!$A:$S,13,FALSE)</f>
        <v>0</v>
      </c>
      <c r="S39" s="79">
        <f>+VLOOKUP($A39,'[4]CUT Bs'!$A:$S,14,FALSE)</f>
        <v>0</v>
      </c>
      <c r="T39" s="79">
        <f>+VLOOKUP($A39,'[4]CUT Bs'!$A:$S,15,FALSE)</f>
        <v>0</v>
      </c>
      <c r="U39" s="79">
        <f>+VLOOKUP($A39,'[4]CUT Bs'!$A:$S,16,FALSE)</f>
        <v>0</v>
      </c>
      <c r="V39" s="79">
        <f>+IFERROR(VLOOKUP(A39,'[4]RES. TCR'!A:C,3,FALSE),0)</f>
        <v>0</v>
      </c>
      <c r="W39" s="79">
        <f>+VLOOKUP(A39,'[4]RES. TRL'!F:H,2,FALSE)</f>
        <v>0</v>
      </c>
      <c r="X39" s="79">
        <f>+VLOOKUP(A39,'[4]RES. TRL'!F:H,3,FALSE)</f>
        <v>0</v>
      </c>
      <c r="Y39" s="79">
        <f>+VLOOKUP($A39,'[4]CUT USD'!$A:$Q,2,FALSE)</f>
        <v>0</v>
      </c>
      <c r="Z39" s="79">
        <f>+VLOOKUP($A39,'[4]CUT USD'!$A:$Q,3,FALSE)</f>
        <v>0</v>
      </c>
      <c r="AA39" s="79">
        <f>+VLOOKUP($A39,'[4]CUT USD'!$A:$Q,4,FALSE)</f>
        <v>0</v>
      </c>
      <c r="AB39" s="79">
        <f>+VLOOKUP($A39,'[4]CUT USD'!$A:$Q,5,FALSE)</f>
        <v>0</v>
      </c>
      <c r="AC39" s="79">
        <f>+VLOOKUP($A39,'[4]CUT USD'!$A:$Q,6,FALSE)</f>
        <v>0</v>
      </c>
      <c r="AD39" s="79">
        <f>+VLOOKUP($A39,'[4]CUT USD'!$A:$Q,7,FALSE)</f>
        <v>0</v>
      </c>
      <c r="AE39" s="79">
        <f>+VLOOKUP($A39,'[4]CUT USD'!$A:$Q,8,FALSE)</f>
        <v>0</v>
      </c>
      <c r="AF39" s="79">
        <f>+VLOOKUP($A39,'[4]CUT USD'!$A:$Q,9,FALSE)</f>
        <v>0</v>
      </c>
      <c r="AG39" s="79">
        <f>+VLOOKUP($A39,'[4]CUT USD'!$A:$Q,10,FALSE)</f>
        <v>0</v>
      </c>
      <c r="AH39" s="79">
        <f>+VLOOKUP($A39,'[4]CUT USD'!$A:$Q,11,FALSE)</f>
        <v>0</v>
      </c>
      <c r="AI39" s="79">
        <f>+VLOOKUP($A39,'[4]CUT USD'!$A:$Q,12,FALSE)</f>
        <v>0</v>
      </c>
      <c r="AJ39" s="79">
        <f>+VLOOKUP($A39,'[4]CUT USD'!$A:$Q,13,FALSE)</f>
        <v>0</v>
      </c>
      <c r="AK39" s="79">
        <f>+VLOOKUP($A39,'[4]CUT USD'!$A:$Q,14,FALSE)</f>
        <v>0</v>
      </c>
      <c r="AL39" s="79">
        <v>0</v>
      </c>
      <c r="AM39" s="79">
        <f t="shared" si="0"/>
        <v>560694.1</v>
      </c>
      <c r="AP39" s="45"/>
    </row>
    <row r="40" spans="1:42" ht="33" customHeight="1">
      <c r="A40" s="54">
        <v>111</v>
      </c>
      <c r="B40" s="55" t="s">
        <v>63</v>
      </c>
      <c r="C40" s="80" t="s">
        <v>691</v>
      </c>
      <c r="D40" s="79">
        <f>+VLOOKUP(A40,'[4]RES. TRL'!A:C,2,FALSE)</f>
        <v>0</v>
      </c>
      <c r="E40" s="79">
        <f>+VLOOKUP(A40,'[4]RES. TRL'!A:C,3,FALSE)</f>
        <v>0</v>
      </c>
      <c r="F40" s="79">
        <f>+VLOOKUP(A40,[4]RES.CDI!A:B,2,FALSE)</f>
        <v>0</v>
      </c>
      <c r="G40" s="79">
        <f>+VLOOKUP($A40,'[4]CUT Bs'!$A:$S,2,FALSE)</f>
        <v>0</v>
      </c>
      <c r="H40" s="79">
        <f>+VLOOKUP($A40,'[4]CUT Bs'!$A:$S,3,FALSE)</f>
        <v>0</v>
      </c>
      <c r="I40" s="79">
        <f>+VLOOKUP($A40,'[4]CUT Bs'!$A:$S,4,FALSE)</f>
        <v>0</v>
      </c>
      <c r="J40" s="79">
        <f>+VLOOKUP($A40,'[4]CUT Bs'!$A:$S,5,FALSE)</f>
        <v>0</v>
      </c>
      <c r="K40" s="79">
        <f>+VLOOKUP($A40,'[4]CUT Bs'!$A:$S,6,FALSE)</f>
        <v>0</v>
      </c>
      <c r="L40" s="79">
        <f>+VLOOKUP($A40,'[4]CUT Bs'!$A:$S,7,FALSE)</f>
        <v>0</v>
      </c>
      <c r="M40" s="79">
        <f>+VLOOKUP($A40,'[4]CUT Bs'!$A:$S,8,FALSE)</f>
        <v>0</v>
      </c>
      <c r="N40" s="79">
        <f>+VLOOKUP($A40,'[4]CUT Bs'!$A:$S,9,FALSE)</f>
        <v>0</v>
      </c>
      <c r="O40" s="79">
        <f>+VLOOKUP($A40,'[4]CUT Bs'!$A:$S,10,FALSE)</f>
        <v>0</v>
      </c>
      <c r="P40" s="79">
        <f>+VLOOKUP($A40,'[4]CUT Bs'!$A:$S,11,FALSE)</f>
        <v>0</v>
      </c>
      <c r="Q40" s="79">
        <f>+VLOOKUP($A40,'[4]CUT Bs'!$A:$S,12,FALSE)</f>
        <v>0</v>
      </c>
      <c r="R40" s="79">
        <f>+VLOOKUP($A40,'[4]CUT Bs'!$A:$S,13,FALSE)</f>
        <v>0</v>
      </c>
      <c r="S40" s="79">
        <f>+VLOOKUP($A40,'[4]CUT Bs'!$A:$S,14,FALSE)</f>
        <v>0</v>
      </c>
      <c r="T40" s="79">
        <f>+VLOOKUP($A40,'[4]CUT Bs'!$A:$S,15,FALSE)</f>
        <v>0</v>
      </c>
      <c r="U40" s="79">
        <f>+VLOOKUP($A40,'[4]CUT Bs'!$A:$S,16,FALSE)</f>
        <v>0</v>
      </c>
      <c r="V40" s="79">
        <f>+IFERROR(VLOOKUP(A40,'[4]RES. TCR'!A:C,3,FALSE),0)</f>
        <v>0</v>
      </c>
      <c r="W40" s="79">
        <f>+VLOOKUP(A40,'[4]RES. TRL'!F:H,2,FALSE)</f>
        <v>0</v>
      </c>
      <c r="X40" s="79">
        <f>+VLOOKUP(A40,'[4]RES. TRL'!F:H,3,FALSE)</f>
        <v>0</v>
      </c>
      <c r="Y40" s="79">
        <f>+VLOOKUP($A40,'[4]CUT USD'!$A:$Q,2,FALSE)</f>
        <v>0</v>
      </c>
      <c r="Z40" s="79">
        <f>+VLOOKUP($A40,'[4]CUT USD'!$A:$Q,3,FALSE)</f>
        <v>0</v>
      </c>
      <c r="AA40" s="79">
        <f>+VLOOKUP($A40,'[4]CUT USD'!$A:$Q,4,FALSE)</f>
        <v>0</v>
      </c>
      <c r="AB40" s="79">
        <f>+VLOOKUP($A40,'[4]CUT USD'!$A:$Q,5,FALSE)</f>
        <v>0</v>
      </c>
      <c r="AC40" s="79">
        <f>+VLOOKUP($A40,'[4]CUT USD'!$A:$Q,6,FALSE)</f>
        <v>0</v>
      </c>
      <c r="AD40" s="79">
        <f>+VLOOKUP($A40,'[4]CUT USD'!$A:$Q,7,FALSE)</f>
        <v>0</v>
      </c>
      <c r="AE40" s="79">
        <f>+VLOOKUP($A40,'[4]CUT USD'!$A:$Q,8,FALSE)</f>
        <v>0</v>
      </c>
      <c r="AF40" s="79">
        <f>+VLOOKUP($A40,'[4]CUT USD'!$A:$Q,9,FALSE)</f>
        <v>0</v>
      </c>
      <c r="AG40" s="79">
        <f>+VLOOKUP($A40,'[4]CUT USD'!$A:$Q,10,FALSE)</f>
        <v>0</v>
      </c>
      <c r="AH40" s="79">
        <f>+VLOOKUP($A40,'[4]CUT USD'!$A:$Q,11,FALSE)</f>
        <v>0</v>
      </c>
      <c r="AI40" s="79">
        <f>+VLOOKUP($A40,'[4]CUT USD'!$A:$Q,12,FALSE)</f>
        <v>0</v>
      </c>
      <c r="AJ40" s="79">
        <f>+VLOOKUP($A40,'[4]CUT USD'!$A:$Q,13,FALSE)</f>
        <v>0</v>
      </c>
      <c r="AK40" s="79">
        <f>+VLOOKUP($A40,'[4]CUT USD'!$A:$Q,14,FALSE)</f>
        <v>0</v>
      </c>
      <c r="AL40" s="79">
        <v>0</v>
      </c>
      <c r="AM40" s="79">
        <f t="shared" si="0"/>
        <v>0</v>
      </c>
      <c r="AP40" s="45"/>
    </row>
    <row r="41" spans="1:42" ht="33" customHeight="1">
      <c r="A41" s="54">
        <v>112</v>
      </c>
      <c r="B41" s="55" t="s">
        <v>64</v>
      </c>
      <c r="C41" s="56" t="s">
        <v>691</v>
      </c>
      <c r="D41" s="79">
        <f>+VLOOKUP(A41,'[4]RES. TRL'!A:C,2,FALSE)</f>
        <v>0</v>
      </c>
      <c r="E41" s="79">
        <f>+VLOOKUP(A41,'[4]RES. TRL'!A:C,3,FALSE)</f>
        <v>0</v>
      </c>
      <c r="F41" s="79">
        <f>+VLOOKUP(A41,[4]RES.CDI!A:B,2,FALSE)</f>
        <v>0</v>
      </c>
      <c r="G41" s="79">
        <f>+VLOOKUP($A41,'[4]CUT Bs'!$A:$S,2,FALSE)</f>
        <v>9346.409999999998</v>
      </c>
      <c r="H41" s="79">
        <f>+VLOOKUP($A41,'[4]CUT Bs'!$A:$S,3,FALSE)</f>
        <v>0</v>
      </c>
      <c r="I41" s="79">
        <f>+VLOOKUP($A41,'[4]CUT Bs'!$A:$S,4,FALSE)</f>
        <v>0</v>
      </c>
      <c r="J41" s="79">
        <f>+VLOOKUP($A41,'[4]CUT Bs'!$A:$S,5,FALSE)</f>
        <v>0</v>
      </c>
      <c r="K41" s="79">
        <f>+VLOOKUP($A41,'[4]CUT Bs'!$A:$S,6,FALSE)</f>
        <v>0</v>
      </c>
      <c r="L41" s="79">
        <f>+VLOOKUP($A41,'[4]CUT Bs'!$A:$S,7,FALSE)</f>
        <v>0</v>
      </c>
      <c r="M41" s="79">
        <f>+VLOOKUP($A41,'[4]CUT Bs'!$A:$S,8,FALSE)</f>
        <v>0</v>
      </c>
      <c r="N41" s="79">
        <f>+VLOOKUP($A41,'[4]CUT Bs'!$A:$S,9,FALSE)</f>
        <v>0</v>
      </c>
      <c r="O41" s="79">
        <f>+VLOOKUP($A41,'[4]CUT Bs'!$A:$S,10,FALSE)</f>
        <v>0</v>
      </c>
      <c r="P41" s="79">
        <f>+VLOOKUP($A41,'[4]CUT Bs'!$A:$S,11,FALSE)</f>
        <v>0</v>
      </c>
      <c r="Q41" s="79">
        <f>+VLOOKUP($A41,'[4]CUT Bs'!$A:$S,12,FALSE)</f>
        <v>0</v>
      </c>
      <c r="R41" s="79">
        <f>+VLOOKUP($A41,'[4]CUT Bs'!$A:$S,13,FALSE)</f>
        <v>0</v>
      </c>
      <c r="S41" s="79">
        <f>+VLOOKUP($A41,'[4]CUT Bs'!$A:$S,14,FALSE)</f>
        <v>0</v>
      </c>
      <c r="T41" s="79">
        <f>+VLOOKUP($A41,'[4]CUT Bs'!$A:$S,15,FALSE)</f>
        <v>0</v>
      </c>
      <c r="U41" s="79">
        <f>+VLOOKUP($A41,'[4]CUT Bs'!$A:$S,16,FALSE)</f>
        <v>0</v>
      </c>
      <c r="V41" s="79">
        <f>+IFERROR(VLOOKUP(A41,'[4]RES. TCR'!A:C,3,FALSE),0)</f>
        <v>0</v>
      </c>
      <c r="W41" s="79">
        <f>+VLOOKUP(A41,'[4]RES. TRL'!F:H,2,FALSE)</f>
        <v>0</v>
      </c>
      <c r="X41" s="79">
        <f>+VLOOKUP(A41,'[4]RES. TRL'!F:H,3,FALSE)</f>
        <v>0</v>
      </c>
      <c r="Y41" s="79">
        <f>+VLOOKUP($A41,'[4]CUT USD'!$A:$Q,2,FALSE)</f>
        <v>0</v>
      </c>
      <c r="Z41" s="79">
        <f>+VLOOKUP($A41,'[4]CUT USD'!$A:$Q,3,FALSE)</f>
        <v>0</v>
      </c>
      <c r="AA41" s="79">
        <f>+VLOOKUP($A41,'[4]CUT USD'!$A:$Q,4,FALSE)</f>
        <v>0</v>
      </c>
      <c r="AB41" s="79">
        <f>+VLOOKUP($A41,'[4]CUT USD'!$A:$Q,5,FALSE)</f>
        <v>0</v>
      </c>
      <c r="AC41" s="79">
        <f>+VLOOKUP($A41,'[4]CUT USD'!$A:$Q,6,FALSE)</f>
        <v>0</v>
      </c>
      <c r="AD41" s="79">
        <f>+VLOOKUP($A41,'[4]CUT USD'!$A:$Q,7,FALSE)</f>
        <v>0</v>
      </c>
      <c r="AE41" s="79">
        <f>+VLOOKUP($A41,'[4]CUT USD'!$A:$Q,8,FALSE)</f>
        <v>0</v>
      </c>
      <c r="AF41" s="79">
        <f>+VLOOKUP($A41,'[4]CUT USD'!$A:$Q,9,FALSE)</f>
        <v>0</v>
      </c>
      <c r="AG41" s="79">
        <f>+VLOOKUP($A41,'[4]CUT USD'!$A:$Q,10,FALSE)</f>
        <v>0</v>
      </c>
      <c r="AH41" s="79">
        <f>+VLOOKUP($A41,'[4]CUT USD'!$A:$Q,11,FALSE)</f>
        <v>0</v>
      </c>
      <c r="AI41" s="79">
        <f>+VLOOKUP($A41,'[4]CUT USD'!$A:$Q,12,FALSE)</f>
        <v>0</v>
      </c>
      <c r="AJ41" s="79">
        <f>+VLOOKUP($A41,'[4]CUT USD'!$A:$Q,13,FALSE)</f>
        <v>0</v>
      </c>
      <c r="AK41" s="79">
        <f>+VLOOKUP($A41,'[4]CUT USD'!$A:$Q,14,FALSE)</f>
        <v>0</v>
      </c>
      <c r="AL41" s="79">
        <v>0</v>
      </c>
      <c r="AM41" s="79">
        <f t="shared" si="0"/>
        <v>9346.409999999998</v>
      </c>
      <c r="AP41" s="45"/>
    </row>
    <row r="42" spans="1:42" ht="33" customHeight="1">
      <c r="A42" s="54">
        <v>117</v>
      </c>
      <c r="B42" s="55" t="s">
        <v>65</v>
      </c>
      <c r="C42" s="56" t="s">
        <v>693</v>
      </c>
      <c r="D42" s="79">
        <f>+VLOOKUP(A42,'[4]RES. TRL'!A:C,2,FALSE)</f>
        <v>0</v>
      </c>
      <c r="E42" s="79">
        <f>+VLOOKUP(A42,'[4]RES. TRL'!A:C,3,FALSE)</f>
        <v>0</v>
      </c>
      <c r="F42" s="79">
        <f>+VLOOKUP(A42,[4]RES.CDI!A:B,2,FALSE)</f>
        <v>3095866.1900000004</v>
      </c>
      <c r="G42" s="79">
        <f>+VLOOKUP($A42,'[4]CUT Bs'!$A:$S,2,FALSE)</f>
        <v>6834.2</v>
      </c>
      <c r="H42" s="79">
        <f>+VLOOKUP($A42,'[4]CUT Bs'!$A:$S,3,FALSE)</f>
        <v>0</v>
      </c>
      <c r="I42" s="79">
        <f>+VLOOKUP($A42,'[4]CUT Bs'!$A:$S,4,FALSE)</f>
        <v>2900</v>
      </c>
      <c r="J42" s="79">
        <f>+VLOOKUP($A42,'[4]CUT Bs'!$A:$S,5,FALSE)</f>
        <v>0</v>
      </c>
      <c r="K42" s="79">
        <f>+VLOOKUP($A42,'[4]CUT Bs'!$A:$S,6,FALSE)</f>
        <v>0</v>
      </c>
      <c r="L42" s="79">
        <f>+VLOOKUP($A42,'[4]CUT Bs'!$A:$S,7,FALSE)</f>
        <v>2981.7700000000004</v>
      </c>
      <c r="M42" s="79">
        <f>+VLOOKUP($A42,'[4]CUT Bs'!$A:$S,8,FALSE)</f>
        <v>0</v>
      </c>
      <c r="N42" s="79">
        <f>+VLOOKUP($A42,'[4]CUT Bs'!$A:$S,9,FALSE)</f>
        <v>0</v>
      </c>
      <c r="O42" s="79">
        <f>+VLOOKUP($A42,'[4]CUT Bs'!$A:$S,10,FALSE)</f>
        <v>107599.1</v>
      </c>
      <c r="P42" s="79">
        <f>+VLOOKUP($A42,'[4]CUT Bs'!$A:$S,11,FALSE)</f>
        <v>0</v>
      </c>
      <c r="Q42" s="79">
        <f>+VLOOKUP($A42,'[4]CUT Bs'!$A:$S,12,FALSE)</f>
        <v>0</v>
      </c>
      <c r="R42" s="79">
        <f>+VLOOKUP($A42,'[4]CUT Bs'!$A:$S,13,FALSE)</f>
        <v>0</v>
      </c>
      <c r="S42" s="79">
        <f>+VLOOKUP($A42,'[4]CUT Bs'!$A:$S,14,FALSE)</f>
        <v>0</v>
      </c>
      <c r="T42" s="79">
        <f>+VLOOKUP($A42,'[4]CUT Bs'!$A:$S,15,FALSE)</f>
        <v>0</v>
      </c>
      <c r="U42" s="79">
        <f>+VLOOKUP($A42,'[4]CUT Bs'!$A:$S,16,FALSE)</f>
        <v>0</v>
      </c>
      <c r="V42" s="79">
        <f>+IFERROR(VLOOKUP(A42,'[4]RES. TCR'!A:C,3,FALSE),0)</f>
        <v>0</v>
      </c>
      <c r="W42" s="79">
        <f>+VLOOKUP(A42,'[4]RES. TRL'!F:H,2,FALSE)</f>
        <v>0</v>
      </c>
      <c r="X42" s="79">
        <f>+VLOOKUP(A42,'[4]RES. TRL'!F:H,3,FALSE)</f>
        <v>0</v>
      </c>
      <c r="Y42" s="79">
        <f>+VLOOKUP($A42,'[4]CUT USD'!$A:$Q,2,FALSE)</f>
        <v>0</v>
      </c>
      <c r="Z42" s="79">
        <f>+VLOOKUP($A42,'[4]CUT USD'!$A:$Q,3,FALSE)</f>
        <v>0</v>
      </c>
      <c r="AA42" s="79">
        <f>+VLOOKUP($A42,'[4]CUT USD'!$A:$Q,4,FALSE)</f>
        <v>0</v>
      </c>
      <c r="AB42" s="79">
        <f>+VLOOKUP($A42,'[4]CUT USD'!$A:$Q,5,FALSE)</f>
        <v>0</v>
      </c>
      <c r="AC42" s="79">
        <f>+VLOOKUP($A42,'[4]CUT USD'!$A:$Q,6,FALSE)</f>
        <v>0</v>
      </c>
      <c r="AD42" s="79">
        <f>+VLOOKUP($A42,'[4]CUT USD'!$A:$Q,7,FALSE)</f>
        <v>0</v>
      </c>
      <c r="AE42" s="79">
        <f>+VLOOKUP($A42,'[4]CUT USD'!$A:$Q,8,FALSE)</f>
        <v>0</v>
      </c>
      <c r="AF42" s="79">
        <f>+VLOOKUP($A42,'[4]CUT USD'!$A:$Q,9,FALSE)</f>
        <v>0</v>
      </c>
      <c r="AG42" s="79">
        <f>+VLOOKUP($A42,'[4]CUT USD'!$A:$Q,10,FALSE)</f>
        <v>0</v>
      </c>
      <c r="AH42" s="79">
        <f>+VLOOKUP($A42,'[4]CUT USD'!$A:$Q,11,FALSE)</f>
        <v>0</v>
      </c>
      <c r="AI42" s="79">
        <f>+VLOOKUP($A42,'[4]CUT USD'!$A:$Q,12,FALSE)</f>
        <v>0</v>
      </c>
      <c r="AJ42" s="79">
        <f>+VLOOKUP($A42,'[4]CUT USD'!$A:$Q,13,FALSE)</f>
        <v>0</v>
      </c>
      <c r="AK42" s="79">
        <f>+VLOOKUP($A42,'[4]CUT USD'!$A:$Q,14,FALSE)</f>
        <v>0</v>
      </c>
      <c r="AL42" s="79">
        <v>0</v>
      </c>
      <c r="AM42" s="79">
        <f t="shared" si="0"/>
        <v>3216181.2600000007</v>
      </c>
      <c r="AP42" s="45"/>
    </row>
    <row r="43" spans="1:42" ht="33" customHeight="1">
      <c r="A43" s="54">
        <v>119</v>
      </c>
      <c r="B43" s="55" t="s">
        <v>66</v>
      </c>
      <c r="C43" s="56" t="s">
        <v>693</v>
      </c>
      <c r="D43" s="79">
        <f>+VLOOKUP(A43,'[4]RES. TRL'!A:C,2,FALSE)</f>
        <v>0</v>
      </c>
      <c r="E43" s="79">
        <f>+VLOOKUP(A43,'[4]RES. TRL'!A:C,3,FALSE)</f>
        <v>0</v>
      </c>
      <c r="F43" s="79">
        <f>+VLOOKUP(A43,[4]RES.CDI!A:B,2,FALSE)</f>
        <v>0</v>
      </c>
      <c r="G43" s="79">
        <f>+VLOOKUP($A43,'[4]CUT Bs'!$A:$S,2,FALSE)</f>
        <v>0</v>
      </c>
      <c r="H43" s="79">
        <f>+VLOOKUP($A43,'[4]CUT Bs'!$A:$S,3,FALSE)</f>
        <v>0</v>
      </c>
      <c r="I43" s="79">
        <f>+VLOOKUP($A43,'[4]CUT Bs'!$A:$S,4,FALSE)</f>
        <v>1700</v>
      </c>
      <c r="J43" s="79">
        <f>+VLOOKUP($A43,'[4]CUT Bs'!$A:$S,5,FALSE)</f>
        <v>0</v>
      </c>
      <c r="K43" s="79">
        <f>+VLOOKUP($A43,'[4]CUT Bs'!$A:$S,6,FALSE)</f>
        <v>0</v>
      </c>
      <c r="L43" s="79">
        <f>+VLOOKUP($A43,'[4]CUT Bs'!$A:$S,7,FALSE)</f>
        <v>0</v>
      </c>
      <c r="M43" s="79">
        <f>+VLOOKUP($A43,'[4]CUT Bs'!$A:$S,8,FALSE)</f>
        <v>0</v>
      </c>
      <c r="N43" s="79">
        <f>+VLOOKUP($A43,'[4]CUT Bs'!$A:$S,9,FALSE)</f>
        <v>0</v>
      </c>
      <c r="O43" s="79">
        <f>+VLOOKUP($A43,'[4]CUT Bs'!$A:$S,10,FALSE)</f>
        <v>0</v>
      </c>
      <c r="P43" s="79">
        <f>+VLOOKUP($A43,'[4]CUT Bs'!$A:$S,11,FALSE)</f>
        <v>0</v>
      </c>
      <c r="Q43" s="79">
        <f>+VLOOKUP($A43,'[4]CUT Bs'!$A:$S,12,FALSE)</f>
        <v>0</v>
      </c>
      <c r="R43" s="79">
        <f>+VLOOKUP($A43,'[4]CUT Bs'!$A:$S,13,FALSE)</f>
        <v>0</v>
      </c>
      <c r="S43" s="79">
        <f>+VLOOKUP($A43,'[4]CUT Bs'!$A:$S,14,FALSE)</f>
        <v>0</v>
      </c>
      <c r="T43" s="79">
        <f>+VLOOKUP($A43,'[4]CUT Bs'!$A:$S,15,FALSE)</f>
        <v>0</v>
      </c>
      <c r="U43" s="79">
        <f>+VLOOKUP($A43,'[4]CUT Bs'!$A:$S,16,FALSE)</f>
        <v>0</v>
      </c>
      <c r="V43" s="79">
        <f>+IFERROR(VLOOKUP(A43,'[4]RES. TCR'!A:C,3,FALSE),0)</f>
        <v>0</v>
      </c>
      <c r="W43" s="79">
        <f>+VLOOKUP(A43,'[4]RES. TRL'!F:H,2,FALSE)</f>
        <v>0</v>
      </c>
      <c r="X43" s="79">
        <f>+VLOOKUP(A43,'[4]RES. TRL'!F:H,3,FALSE)</f>
        <v>0</v>
      </c>
      <c r="Y43" s="79">
        <f>+VLOOKUP($A43,'[4]CUT USD'!$A:$Q,2,FALSE)</f>
        <v>0</v>
      </c>
      <c r="Z43" s="79">
        <f>+VLOOKUP($A43,'[4]CUT USD'!$A:$Q,3,FALSE)</f>
        <v>0</v>
      </c>
      <c r="AA43" s="79">
        <f>+VLOOKUP($A43,'[4]CUT USD'!$A:$Q,4,FALSE)</f>
        <v>0</v>
      </c>
      <c r="AB43" s="79">
        <f>+VLOOKUP($A43,'[4]CUT USD'!$A:$Q,5,FALSE)</f>
        <v>0</v>
      </c>
      <c r="AC43" s="79">
        <f>+VLOOKUP($A43,'[4]CUT USD'!$A:$Q,6,FALSE)</f>
        <v>0</v>
      </c>
      <c r="AD43" s="79">
        <f>+VLOOKUP($A43,'[4]CUT USD'!$A:$Q,7,FALSE)</f>
        <v>0</v>
      </c>
      <c r="AE43" s="79">
        <f>+VLOOKUP($A43,'[4]CUT USD'!$A:$Q,8,FALSE)</f>
        <v>0</v>
      </c>
      <c r="AF43" s="79">
        <f>+VLOOKUP($A43,'[4]CUT USD'!$A:$Q,9,FALSE)</f>
        <v>0</v>
      </c>
      <c r="AG43" s="79">
        <f>+VLOOKUP($A43,'[4]CUT USD'!$A:$Q,10,FALSE)</f>
        <v>0</v>
      </c>
      <c r="AH43" s="79">
        <f>+VLOOKUP($A43,'[4]CUT USD'!$A:$Q,11,FALSE)</f>
        <v>0</v>
      </c>
      <c r="AI43" s="79">
        <f>+VLOOKUP($A43,'[4]CUT USD'!$A:$Q,12,FALSE)</f>
        <v>0</v>
      </c>
      <c r="AJ43" s="79">
        <f>+VLOOKUP($A43,'[4]CUT USD'!$A:$Q,13,FALSE)</f>
        <v>0</v>
      </c>
      <c r="AK43" s="79">
        <f>+VLOOKUP($A43,'[4]CUT USD'!$A:$Q,14,FALSE)</f>
        <v>0</v>
      </c>
      <c r="AL43" s="79">
        <v>0</v>
      </c>
      <c r="AM43" s="79">
        <f t="shared" si="0"/>
        <v>1700</v>
      </c>
      <c r="AP43" s="45"/>
    </row>
    <row r="44" spans="1:42" ht="33" customHeight="1">
      <c r="A44" s="54">
        <v>121</v>
      </c>
      <c r="B44" s="55" t="s">
        <v>67</v>
      </c>
      <c r="C44" s="56" t="s">
        <v>753</v>
      </c>
      <c r="D44" s="79">
        <f>+VLOOKUP(A44,'[4]RES. TRL'!A:C,2,FALSE)</f>
        <v>0</v>
      </c>
      <c r="E44" s="79">
        <f>+VLOOKUP(A44,'[4]RES. TRL'!A:C,3,FALSE)</f>
        <v>0</v>
      </c>
      <c r="F44" s="79">
        <f>+VLOOKUP(A44,[4]RES.CDI!A:B,2,FALSE)</f>
        <v>0</v>
      </c>
      <c r="G44" s="79">
        <f>+VLOOKUP($A44,'[4]CUT Bs'!$A:$S,2,FALSE)</f>
        <v>0</v>
      </c>
      <c r="H44" s="79">
        <f>+VLOOKUP($A44,'[4]CUT Bs'!$A:$S,3,FALSE)</f>
        <v>0</v>
      </c>
      <c r="I44" s="79">
        <f>+VLOOKUP($A44,'[4]CUT Bs'!$A:$S,4,FALSE)</f>
        <v>0</v>
      </c>
      <c r="J44" s="79">
        <f>+VLOOKUP($A44,'[4]CUT Bs'!$A:$S,5,FALSE)</f>
        <v>0</v>
      </c>
      <c r="K44" s="79">
        <f>+VLOOKUP($A44,'[4]CUT Bs'!$A:$S,6,FALSE)</f>
        <v>0</v>
      </c>
      <c r="L44" s="79">
        <f>+VLOOKUP($A44,'[4]CUT Bs'!$A:$S,7,FALSE)</f>
        <v>0</v>
      </c>
      <c r="M44" s="79">
        <f>+VLOOKUP($A44,'[4]CUT Bs'!$A:$S,8,FALSE)</f>
        <v>0</v>
      </c>
      <c r="N44" s="79">
        <f>+VLOOKUP($A44,'[4]CUT Bs'!$A:$S,9,FALSE)</f>
        <v>0</v>
      </c>
      <c r="O44" s="79">
        <f>+VLOOKUP($A44,'[4]CUT Bs'!$A:$S,10,FALSE)</f>
        <v>0</v>
      </c>
      <c r="P44" s="79">
        <f>+VLOOKUP($A44,'[4]CUT Bs'!$A:$S,11,FALSE)</f>
        <v>0</v>
      </c>
      <c r="Q44" s="79">
        <f>+VLOOKUP($A44,'[4]CUT Bs'!$A:$S,12,FALSE)</f>
        <v>0</v>
      </c>
      <c r="R44" s="79">
        <f>+VLOOKUP($A44,'[4]CUT Bs'!$A:$S,13,FALSE)</f>
        <v>0</v>
      </c>
      <c r="S44" s="79">
        <f>+VLOOKUP($A44,'[4]CUT Bs'!$A:$S,14,FALSE)</f>
        <v>0</v>
      </c>
      <c r="T44" s="79">
        <f>+VLOOKUP($A44,'[4]CUT Bs'!$A:$S,15,FALSE)</f>
        <v>0</v>
      </c>
      <c r="U44" s="79">
        <f>+VLOOKUP($A44,'[4]CUT Bs'!$A:$S,16,FALSE)</f>
        <v>0</v>
      </c>
      <c r="V44" s="79">
        <f>+IFERROR(VLOOKUP(A44,'[4]RES. TCR'!A:C,3,FALSE),0)</f>
        <v>0</v>
      </c>
      <c r="W44" s="79">
        <f>+VLOOKUP(A44,'[4]RES. TRL'!F:H,2,FALSE)</f>
        <v>0</v>
      </c>
      <c r="X44" s="79">
        <f>+VLOOKUP(A44,'[4]RES. TRL'!F:H,3,FALSE)</f>
        <v>0</v>
      </c>
      <c r="Y44" s="79">
        <f>+VLOOKUP($A44,'[4]CUT USD'!$A:$Q,2,FALSE)</f>
        <v>0</v>
      </c>
      <c r="Z44" s="79">
        <f>+VLOOKUP($A44,'[4]CUT USD'!$A:$Q,3,FALSE)</f>
        <v>0</v>
      </c>
      <c r="AA44" s="79">
        <f>+VLOOKUP($A44,'[4]CUT USD'!$A:$Q,4,FALSE)</f>
        <v>0</v>
      </c>
      <c r="AB44" s="79">
        <f>+VLOOKUP($A44,'[4]CUT USD'!$A:$Q,5,FALSE)</f>
        <v>0</v>
      </c>
      <c r="AC44" s="79">
        <f>+VLOOKUP($A44,'[4]CUT USD'!$A:$Q,6,FALSE)</f>
        <v>0</v>
      </c>
      <c r="AD44" s="79">
        <f>+VLOOKUP($A44,'[4]CUT USD'!$A:$Q,7,FALSE)</f>
        <v>0</v>
      </c>
      <c r="AE44" s="79">
        <f>+VLOOKUP($A44,'[4]CUT USD'!$A:$Q,8,FALSE)</f>
        <v>0</v>
      </c>
      <c r="AF44" s="79">
        <f>+VLOOKUP($A44,'[4]CUT USD'!$A:$Q,9,FALSE)</f>
        <v>0</v>
      </c>
      <c r="AG44" s="79">
        <f>+VLOOKUP($A44,'[4]CUT USD'!$A:$Q,10,FALSE)</f>
        <v>0</v>
      </c>
      <c r="AH44" s="79">
        <f>+VLOOKUP($A44,'[4]CUT USD'!$A:$Q,11,FALSE)</f>
        <v>0</v>
      </c>
      <c r="AI44" s="79">
        <f>+VLOOKUP($A44,'[4]CUT USD'!$A:$Q,12,FALSE)</f>
        <v>0</v>
      </c>
      <c r="AJ44" s="79">
        <f>+VLOOKUP($A44,'[4]CUT USD'!$A:$Q,13,FALSE)</f>
        <v>0</v>
      </c>
      <c r="AK44" s="79">
        <f>+VLOOKUP($A44,'[4]CUT USD'!$A:$Q,14,FALSE)</f>
        <v>0</v>
      </c>
      <c r="AL44" s="79">
        <v>0</v>
      </c>
      <c r="AM44" s="79">
        <f t="shared" si="0"/>
        <v>0</v>
      </c>
      <c r="AP44" s="45"/>
    </row>
    <row r="45" spans="1:42" ht="33" customHeight="1">
      <c r="A45" s="54">
        <v>124</v>
      </c>
      <c r="B45" s="55" t="s">
        <v>68</v>
      </c>
      <c r="C45" s="80" t="s">
        <v>690</v>
      </c>
      <c r="D45" s="79">
        <f>+VLOOKUP(A45,'[4]RES. TRL'!A:C,2,FALSE)</f>
        <v>0</v>
      </c>
      <c r="E45" s="79">
        <f>+VLOOKUP(A45,'[4]RES. TRL'!A:C,3,FALSE)</f>
        <v>0</v>
      </c>
      <c r="F45" s="79">
        <f>+VLOOKUP(A45,[4]RES.CDI!A:B,2,FALSE)</f>
        <v>0</v>
      </c>
      <c r="G45" s="79">
        <f>+VLOOKUP($A45,'[4]CUT Bs'!$A:$S,2,FALSE)</f>
        <v>0</v>
      </c>
      <c r="H45" s="79">
        <f>+VLOOKUP($A45,'[4]CUT Bs'!$A:$S,3,FALSE)</f>
        <v>0</v>
      </c>
      <c r="I45" s="79">
        <f>+VLOOKUP($A45,'[4]CUT Bs'!$A:$S,4,FALSE)</f>
        <v>0</v>
      </c>
      <c r="J45" s="79">
        <f>+VLOOKUP($A45,'[4]CUT Bs'!$A:$S,5,FALSE)</f>
        <v>0</v>
      </c>
      <c r="K45" s="79">
        <f>+VLOOKUP($A45,'[4]CUT Bs'!$A:$S,6,FALSE)</f>
        <v>0</v>
      </c>
      <c r="L45" s="79">
        <f>+VLOOKUP($A45,'[4]CUT Bs'!$A:$S,7,FALSE)</f>
        <v>0</v>
      </c>
      <c r="M45" s="79">
        <f>+VLOOKUP($A45,'[4]CUT Bs'!$A:$S,8,FALSE)</f>
        <v>0</v>
      </c>
      <c r="N45" s="79">
        <f>+VLOOKUP($A45,'[4]CUT Bs'!$A:$S,9,FALSE)</f>
        <v>0</v>
      </c>
      <c r="O45" s="79">
        <f>+VLOOKUP($A45,'[4]CUT Bs'!$A:$S,10,FALSE)</f>
        <v>0</v>
      </c>
      <c r="P45" s="79">
        <f>+VLOOKUP($A45,'[4]CUT Bs'!$A:$S,11,FALSE)</f>
        <v>0</v>
      </c>
      <c r="Q45" s="79">
        <f>+VLOOKUP($A45,'[4]CUT Bs'!$A:$S,12,FALSE)</f>
        <v>0</v>
      </c>
      <c r="R45" s="79">
        <f>+VLOOKUP($A45,'[4]CUT Bs'!$A:$S,13,FALSE)</f>
        <v>0</v>
      </c>
      <c r="S45" s="79">
        <f>+VLOOKUP($A45,'[4]CUT Bs'!$A:$S,14,FALSE)</f>
        <v>0</v>
      </c>
      <c r="T45" s="79">
        <f>+VLOOKUP($A45,'[4]CUT Bs'!$A:$S,15,FALSE)</f>
        <v>0</v>
      </c>
      <c r="U45" s="79">
        <f>+VLOOKUP($A45,'[4]CUT Bs'!$A:$S,16,FALSE)</f>
        <v>0</v>
      </c>
      <c r="V45" s="79">
        <f>+IFERROR(VLOOKUP(A45,'[4]RES. TCR'!A:C,3,FALSE),0)</f>
        <v>0</v>
      </c>
      <c r="W45" s="79">
        <f>+VLOOKUP(A45,'[4]RES. TRL'!F:H,2,FALSE)</f>
        <v>0</v>
      </c>
      <c r="X45" s="79">
        <f>+VLOOKUP(A45,'[4]RES. TRL'!F:H,3,FALSE)</f>
        <v>0</v>
      </c>
      <c r="Y45" s="79">
        <f>+VLOOKUP($A45,'[4]CUT USD'!$A:$Q,2,FALSE)</f>
        <v>0</v>
      </c>
      <c r="Z45" s="79">
        <f>+VLOOKUP($A45,'[4]CUT USD'!$A:$Q,3,FALSE)</f>
        <v>0</v>
      </c>
      <c r="AA45" s="79">
        <f>+VLOOKUP($A45,'[4]CUT USD'!$A:$Q,4,FALSE)</f>
        <v>0</v>
      </c>
      <c r="AB45" s="79">
        <f>+VLOOKUP($A45,'[4]CUT USD'!$A:$Q,5,FALSE)</f>
        <v>0</v>
      </c>
      <c r="AC45" s="79">
        <f>+VLOOKUP($A45,'[4]CUT USD'!$A:$Q,6,FALSE)</f>
        <v>0</v>
      </c>
      <c r="AD45" s="79">
        <f>+VLOOKUP($A45,'[4]CUT USD'!$A:$Q,7,FALSE)</f>
        <v>0</v>
      </c>
      <c r="AE45" s="79">
        <f>+VLOOKUP($A45,'[4]CUT USD'!$A:$Q,8,FALSE)</f>
        <v>0</v>
      </c>
      <c r="AF45" s="79">
        <f>+VLOOKUP($A45,'[4]CUT USD'!$A:$Q,9,FALSE)</f>
        <v>0</v>
      </c>
      <c r="AG45" s="79">
        <f>+VLOOKUP($A45,'[4]CUT USD'!$A:$Q,10,FALSE)</f>
        <v>0</v>
      </c>
      <c r="AH45" s="79">
        <f>+VLOOKUP($A45,'[4]CUT USD'!$A:$Q,11,FALSE)</f>
        <v>0</v>
      </c>
      <c r="AI45" s="79">
        <f>+VLOOKUP($A45,'[4]CUT USD'!$A:$Q,12,FALSE)</f>
        <v>0</v>
      </c>
      <c r="AJ45" s="79">
        <f>+VLOOKUP($A45,'[4]CUT USD'!$A:$Q,13,FALSE)</f>
        <v>0</v>
      </c>
      <c r="AK45" s="79">
        <f>+VLOOKUP($A45,'[4]CUT USD'!$A:$Q,14,FALSE)</f>
        <v>0</v>
      </c>
      <c r="AL45" s="79">
        <v>0</v>
      </c>
      <c r="AM45" s="79">
        <f t="shared" si="0"/>
        <v>0</v>
      </c>
      <c r="AP45" s="45"/>
    </row>
    <row r="46" spans="1:42" ht="33" customHeight="1">
      <c r="A46" s="54">
        <v>129</v>
      </c>
      <c r="B46" s="55" t="s">
        <v>69</v>
      </c>
      <c r="C46" s="56" t="s">
        <v>752</v>
      </c>
      <c r="D46" s="79">
        <f>+VLOOKUP(A46,'[4]RES. TRL'!A:C,2,FALSE)</f>
        <v>0</v>
      </c>
      <c r="E46" s="79">
        <f>+VLOOKUP(A46,'[4]RES. TRL'!A:C,3,FALSE)</f>
        <v>0</v>
      </c>
      <c r="F46" s="79">
        <f>+VLOOKUP(A46,[4]RES.CDI!A:B,2,FALSE)</f>
        <v>802460.5</v>
      </c>
      <c r="G46" s="79">
        <f>+VLOOKUP($A46,'[4]CUT Bs'!$A:$S,2,FALSE)</f>
        <v>38306.92</v>
      </c>
      <c r="H46" s="79">
        <f>+VLOOKUP($A46,'[4]CUT Bs'!$A:$S,3,FALSE)</f>
        <v>0</v>
      </c>
      <c r="I46" s="79">
        <f>+VLOOKUP($A46,'[4]CUT Bs'!$A:$S,4,FALSE)</f>
        <v>0</v>
      </c>
      <c r="J46" s="79">
        <f>+VLOOKUP($A46,'[4]CUT Bs'!$A:$S,5,FALSE)</f>
        <v>0</v>
      </c>
      <c r="K46" s="79">
        <f>+VLOOKUP($A46,'[4]CUT Bs'!$A:$S,6,FALSE)</f>
        <v>0</v>
      </c>
      <c r="L46" s="79">
        <f>+VLOOKUP($A46,'[4]CUT Bs'!$A:$S,7,FALSE)</f>
        <v>0</v>
      </c>
      <c r="M46" s="79">
        <f>+VLOOKUP($A46,'[4]CUT Bs'!$A:$S,8,FALSE)</f>
        <v>0</v>
      </c>
      <c r="N46" s="79">
        <f>+VLOOKUP($A46,'[4]CUT Bs'!$A:$S,9,FALSE)</f>
        <v>0</v>
      </c>
      <c r="O46" s="79">
        <f>+VLOOKUP($A46,'[4]CUT Bs'!$A:$S,10,FALSE)</f>
        <v>0</v>
      </c>
      <c r="P46" s="79">
        <f>+VLOOKUP($A46,'[4]CUT Bs'!$A:$S,11,FALSE)</f>
        <v>0</v>
      </c>
      <c r="Q46" s="79">
        <f>+VLOOKUP($A46,'[4]CUT Bs'!$A:$S,12,FALSE)</f>
        <v>8461.33</v>
      </c>
      <c r="R46" s="79">
        <f>+VLOOKUP($A46,'[4]CUT Bs'!$A:$S,13,FALSE)</f>
        <v>0</v>
      </c>
      <c r="S46" s="79">
        <f>+VLOOKUP($A46,'[4]CUT Bs'!$A:$S,14,FALSE)</f>
        <v>0</v>
      </c>
      <c r="T46" s="79">
        <f>+VLOOKUP($A46,'[4]CUT Bs'!$A:$S,15,FALSE)</f>
        <v>0</v>
      </c>
      <c r="U46" s="79">
        <f>+VLOOKUP($A46,'[4]CUT Bs'!$A:$S,16,FALSE)</f>
        <v>0</v>
      </c>
      <c r="V46" s="79">
        <f>+IFERROR(VLOOKUP(A46,'[4]RES. TCR'!A:C,3,FALSE),0)</f>
        <v>0</v>
      </c>
      <c r="W46" s="79">
        <f>+VLOOKUP(A46,'[4]RES. TRL'!F:H,2,FALSE)</f>
        <v>0</v>
      </c>
      <c r="X46" s="79">
        <f>+VLOOKUP(A46,'[4]RES. TRL'!F:H,3,FALSE)</f>
        <v>0</v>
      </c>
      <c r="Y46" s="79">
        <f>+VLOOKUP($A46,'[4]CUT USD'!$A:$Q,2,FALSE)</f>
        <v>0</v>
      </c>
      <c r="Z46" s="79">
        <f>+VLOOKUP($A46,'[4]CUT USD'!$A:$Q,3,FALSE)</f>
        <v>0</v>
      </c>
      <c r="AA46" s="79">
        <f>+VLOOKUP($A46,'[4]CUT USD'!$A:$Q,4,FALSE)</f>
        <v>0</v>
      </c>
      <c r="AB46" s="79">
        <f>+VLOOKUP($A46,'[4]CUT USD'!$A:$Q,5,FALSE)</f>
        <v>0</v>
      </c>
      <c r="AC46" s="79">
        <f>+VLOOKUP($A46,'[4]CUT USD'!$A:$Q,6,FALSE)</f>
        <v>0</v>
      </c>
      <c r="AD46" s="79">
        <f>+VLOOKUP($A46,'[4]CUT USD'!$A:$Q,7,FALSE)</f>
        <v>0</v>
      </c>
      <c r="AE46" s="79">
        <f>+VLOOKUP($A46,'[4]CUT USD'!$A:$Q,8,FALSE)</f>
        <v>0</v>
      </c>
      <c r="AF46" s="79">
        <f>+VLOOKUP($A46,'[4]CUT USD'!$A:$Q,9,FALSE)</f>
        <v>0</v>
      </c>
      <c r="AG46" s="79">
        <f>+VLOOKUP($A46,'[4]CUT USD'!$A:$Q,10,FALSE)</f>
        <v>0</v>
      </c>
      <c r="AH46" s="79">
        <f>+VLOOKUP($A46,'[4]CUT USD'!$A:$Q,11,FALSE)</f>
        <v>0</v>
      </c>
      <c r="AI46" s="79">
        <f>+VLOOKUP($A46,'[4]CUT USD'!$A:$Q,12,FALSE)</f>
        <v>0</v>
      </c>
      <c r="AJ46" s="79">
        <f>+VLOOKUP($A46,'[4]CUT USD'!$A:$Q,13,FALSE)</f>
        <v>0</v>
      </c>
      <c r="AK46" s="79">
        <f>+VLOOKUP($A46,'[4]CUT USD'!$A:$Q,14,FALSE)</f>
        <v>0</v>
      </c>
      <c r="AL46" s="79">
        <v>0</v>
      </c>
      <c r="AM46" s="79">
        <f t="shared" si="0"/>
        <v>849228.75</v>
      </c>
      <c r="AP46" s="45"/>
    </row>
    <row r="47" spans="1:42" ht="33" customHeight="1">
      <c r="A47" s="54">
        <v>130</v>
      </c>
      <c r="B47" s="55" t="s">
        <v>70</v>
      </c>
      <c r="C47" s="56" t="s">
        <v>686</v>
      </c>
      <c r="D47" s="79">
        <f>+VLOOKUP(A47,'[4]RES. TRL'!A:C,2,FALSE)</f>
        <v>0</v>
      </c>
      <c r="E47" s="79">
        <f>+VLOOKUP(A47,'[4]RES. TRL'!A:C,3,FALSE)</f>
        <v>0</v>
      </c>
      <c r="F47" s="79">
        <f>+VLOOKUP(A47,[4]RES.CDI!A:B,2,FALSE)</f>
        <v>340939.35</v>
      </c>
      <c r="G47" s="79">
        <f>+VLOOKUP($A47,'[4]CUT Bs'!$A:$S,2,FALSE)</f>
        <v>1657491.94</v>
      </c>
      <c r="H47" s="79">
        <f>+VLOOKUP($A47,'[4]CUT Bs'!$A:$S,3,FALSE)</f>
        <v>0</v>
      </c>
      <c r="I47" s="79">
        <f>+VLOOKUP($A47,'[4]CUT Bs'!$A:$S,4,FALSE)</f>
        <v>0</v>
      </c>
      <c r="J47" s="79">
        <f>+VLOOKUP($A47,'[4]CUT Bs'!$A:$S,5,FALSE)</f>
        <v>0</v>
      </c>
      <c r="K47" s="79">
        <f>+VLOOKUP($A47,'[4]CUT Bs'!$A:$S,6,FALSE)</f>
        <v>0</v>
      </c>
      <c r="L47" s="79">
        <f>+VLOOKUP($A47,'[4]CUT Bs'!$A:$S,7,FALSE)</f>
        <v>0</v>
      </c>
      <c r="M47" s="79">
        <f>+VLOOKUP($A47,'[4]CUT Bs'!$A:$S,8,FALSE)</f>
        <v>0</v>
      </c>
      <c r="N47" s="79">
        <f>+VLOOKUP($A47,'[4]CUT Bs'!$A:$S,9,FALSE)</f>
        <v>0</v>
      </c>
      <c r="O47" s="79">
        <f>+VLOOKUP($A47,'[4]CUT Bs'!$A:$S,10,FALSE)</f>
        <v>0</v>
      </c>
      <c r="P47" s="79">
        <f>+VLOOKUP($A47,'[4]CUT Bs'!$A:$S,11,FALSE)</f>
        <v>0</v>
      </c>
      <c r="Q47" s="79">
        <f>+VLOOKUP($A47,'[4]CUT Bs'!$A:$S,12,FALSE)</f>
        <v>0</v>
      </c>
      <c r="R47" s="79">
        <f>+VLOOKUP($A47,'[4]CUT Bs'!$A:$S,13,FALSE)</f>
        <v>0</v>
      </c>
      <c r="S47" s="79">
        <f>+VLOOKUP($A47,'[4]CUT Bs'!$A:$S,14,FALSE)</f>
        <v>0</v>
      </c>
      <c r="T47" s="79">
        <f>+VLOOKUP($A47,'[4]CUT Bs'!$A:$S,15,FALSE)</f>
        <v>0</v>
      </c>
      <c r="U47" s="79">
        <f>+VLOOKUP($A47,'[4]CUT Bs'!$A:$S,16,FALSE)</f>
        <v>0</v>
      </c>
      <c r="V47" s="79">
        <f>+IFERROR(VLOOKUP(A47,'[4]RES. TCR'!A:C,3,FALSE),0)</f>
        <v>0</v>
      </c>
      <c r="W47" s="79">
        <f>+VLOOKUP(A47,'[4]RES. TRL'!F:H,2,FALSE)</f>
        <v>0</v>
      </c>
      <c r="X47" s="79">
        <f>+VLOOKUP(A47,'[4]RES. TRL'!F:H,3,FALSE)</f>
        <v>0</v>
      </c>
      <c r="Y47" s="79">
        <f>+VLOOKUP($A47,'[4]CUT USD'!$A:$Q,2,FALSE)</f>
        <v>0</v>
      </c>
      <c r="Z47" s="79">
        <f>+VLOOKUP($A47,'[4]CUT USD'!$A:$Q,3,FALSE)</f>
        <v>0</v>
      </c>
      <c r="AA47" s="79">
        <f>+VLOOKUP($A47,'[4]CUT USD'!$A:$Q,4,FALSE)</f>
        <v>0</v>
      </c>
      <c r="AB47" s="79">
        <f>+VLOOKUP($A47,'[4]CUT USD'!$A:$Q,5,FALSE)</f>
        <v>0</v>
      </c>
      <c r="AC47" s="79">
        <f>+VLOOKUP($A47,'[4]CUT USD'!$A:$Q,6,FALSE)</f>
        <v>0</v>
      </c>
      <c r="AD47" s="79">
        <f>+VLOOKUP($A47,'[4]CUT USD'!$A:$Q,7,FALSE)</f>
        <v>0</v>
      </c>
      <c r="AE47" s="79">
        <f>+VLOOKUP($A47,'[4]CUT USD'!$A:$Q,8,FALSE)</f>
        <v>0</v>
      </c>
      <c r="AF47" s="79">
        <f>+VLOOKUP($A47,'[4]CUT USD'!$A:$Q,9,FALSE)</f>
        <v>0</v>
      </c>
      <c r="AG47" s="79">
        <f>+VLOOKUP($A47,'[4]CUT USD'!$A:$Q,10,FALSE)</f>
        <v>0</v>
      </c>
      <c r="AH47" s="79">
        <f>+VLOOKUP($A47,'[4]CUT USD'!$A:$Q,11,FALSE)</f>
        <v>0</v>
      </c>
      <c r="AI47" s="79">
        <f>+VLOOKUP($A47,'[4]CUT USD'!$A:$Q,12,FALSE)</f>
        <v>0</v>
      </c>
      <c r="AJ47" s="79">
        <f>+VLOOKUP($A47,'[4]CUT USD'!$A:$Q,13,FALSE)</f>
        <v>0</v>
      </c>
      <c r="AK47" s="79">
        <f>+VLOOKUP($A47,'[4]CUT USD'!$A:$Q,14,FALSE)</f>
        <v>0</v>
      </c>
      <c r="AL47" s="79">
        <v>0</v>
      </c>
      <c r="AM47" s="79">
        <f t="shared" si="0"/>
        <v>1998431.29</v>
      </c>
      <c r="AP47" s="45"/>
    </row>
    <row r="48" spans="1:42" ht="33" customHeight="1">
      <c r="A48" s="54">
        <v>132</v>
      </c>
      <c r="B48" s="55" t="s">
        <v>71</v>
      </c>
      <c r="C48" s="56" t="s">
        <v>687</v>
      </c>
      <c r="D48" s="79">
        <f>+VLOOKUP(A48,'[4]RES. TRL'!A:C,2,FALSE)</f>
        <v>99238704.189999998</v>
      </c>
      <c r="E48" s="79">
        <f>+VLOOKUP(A48,'[4]RES. TRL'!A:C,3,FALSE)</f>
        <v>0</v>
      </c>
      <c r="F48" s="79">
        <f>+VLOOKUP(A48,[4]RES.CDI!A:B,2,FALSE)</f>
        <v>3696421.04</v>
      </c>
      <c r="G48" s="79">
        <f>+VLOOKUP($A48,'[4]CUT Bs'!$A:$S,2,FALSE)</f>
        <v>178662.65</v>
      </c>
      <c r="H48" s="79">
        <f>+VLOOKUP($A48,'[4]CUT Bs'!$A:$S,3,FALSE)</f>
        <v>751.29</v>
      </c>
      <c r="I48" s="79">
        <f>+VLOOKUP($A48,'[4]CUT Bs'!$A:$S,4,FALSE)</f>
        <v>4661.51</v>
      </c>
      <c r="J48" s="79">
        <f>+VLOOKUP($A48,'[4]CUT Bs'!$A:$S,5,FALSE)</f>
        <v>0</v>
      </c>
      <c r="K48" s="79">
        <f>+VLOOKUP($A48,'[4]CUT Bs'!$A:$S,6,FALSE)</f>
        <v>0</v>
      </c>
      <c r="L48" s="79">
        <f>+VLOOKUP($A48,'[4]CUT Bs'!$A:$S,7,FALSE)</f>
        <v>272712.53999999998</v>
      </c>
      <c r="M48" s="79">
        <f>+VLOOKUP($A48,'[4]CUT Bs'!$A:$S,8,FALSE)</f>
        <v>0</v>
      </c>
      <c r="N48" s="79">
        <f>+VLOOKUP($A48,'[4]CUT Bs'!$A:$S,9,FALSE)</f>
        <v>0</v>
      </c>
      <c r="O48" s="79">
        <f>+VLOOKUP($A48,'[4]CUT Bs'!$A:$S,10,FALSE)</f>
        <v>0</v>
      </c>
      <c r="P48" s="79">
        <f>+VLOOKUP($A48,'[4]CUT Bs'!$A:$S,11,FALSE)</f>
        <v>0</v>
      </c>
      <c r="Q48" s="79">
        <f>+VLOOKUP($A48,'[4]CUT Bs'!$A:$S,12,FALSE)</f>
        <v>0</v>
      </c>
      <c r="R48" s="79">
        <f>+VLOOKUP($A48,'[4]CUT Bs'!$A:$S,13,FALSE)</f>
        <v>0</v>
      </c>
      <c r="S48" s="79">
        <f>+VLOOKUP($A48,'[4]CUT Bs'!$A:$S,14,FALSE)</f>
        <v>0</v>
      </c>
      <c r="T48" s="79">
        <f>+VLOOKUP($A48,'[4]CUT Bs'!$A:$S,15,FALSE)</f>
        <v>0</v>
      </c>
      <c r="U48" s="79">
        <f>+VLOOKUP($A48,'[4]CUT Bs'!$A:$S,16,FALSE)</f>
        <v>0</v>
      </c>
      <c r="V48" s="79">
        <f>+IFERROR(VLOOKUP(A48,'[4]RES. TCR'!A:C,3,FALSE),0)</f>
        <v>0</v>
      </c>
      <c r="W48" s="79">
        <f>+VLOOKUP(A48,'[4]RES. TRL'!F:H,2,FALSE)</f>
        <v>0</v>
      </c>
      <c r="X48" s="79">
        <f>+VLOOKUP(A48,'[4]RES. TRL'!F:H,3,FALSE)</f>
        <v>0</v>
      </c>
      <c r="Y48" s="79">
        <f>+VLOOKUP($A48,'[4]CUT USD'!$A:$Q,2,FALSE)</f>
        <v>0</v>
      </c>
      <c r="Z48" s="79">
        <f>+VLOOKUP($A48,'[4]CUT USD'!$A:$Q,3,FALSE)</f>
        <v>0</v>
      </c>
      <c r="AA48" s="79">
        <f>+VLOOKUP($A48,'[4]CUT USD'!$A:$Q,4,FALSE)</f>
        <v>540.02</v>
      </c>
      <c r="AB48" s="79">
        <f>+VLOOKUP($A48,'[4]CUT USD'!$A:$Q,5,FALSE)</f>
        <v>128880224.23999999</v>
      </c>
      <c r="AC48" s="79">
        <f>+VLOOKUP($A48,'[4]CUT USD'!$A:$Q,6,FALSE)</f>
        <v>0</v>
      </c>
      <c r="AD48" s="79">
        <f>+VLOOKUP($A48,'[4]CUT USD'!$A:$Q,7,FALSE)</f>
        <v>0</v>
      </c>
      <c r="AE48" s="79">
        <f>+VLOOKUP($A48,'[4]CUT USD'!$A:$Q,8,FALSE)</f>
        <v>0</v>
      </c>
      <c r="AF48" s="79">
        <f>+VLOOKUP($A48,'[4]CUT USD'!$A:$Q,9,FALSE)</f>
        <v>0</v>
      </c>
      <c r="AG48" s="79">
        <f>+VLOOKUP($A48,'[4]CUT USD'!$A:$Q,10,FALSE)</f>
        <v>0</v>
      </c>
      <c r="AH48" s="79">
        <f>+VLOOKUP($A48,'[4]CUT USD'!$A:$Q,11,FALSE)</f>
        <v>0</v>
      </c>
      <c r="AI48" s="79">
        <f>+VLOOKUP($A48,'[4]CUT USD'!$A:$Q,12,FALSE)</f>
        <v>0</v>
      </c>
      <c r="AJ48" s="79">
        <f>+VLOOKUP($A48,'[4]CUT USD'!$A:$Q,13,FALSE)</f>
        <v>0</v>
      </c>
      <c r="AK48" s="79">
        <f>+VLOOKUP($A48,'[4]CUT USD'!$A:$Q,14,FALSE)</f>
        <v>0</v>
      </c>
      <c r="AL48" s="79">
        <v>0</v>
      </c>
      <c r="AM48" s="79">
        <f t="shared" si="0"/>
        <v>232272677.48000002</v>
      </c>
      <c r="AP48" s="45"/>
    </row>
    <row r="49" spans="1:42" ht="33" customHeight="1">
      <c r="A49" s="54">
        <v>133</v>
      </c>
      <c r="B49" s="55" t="s">
        <v>72</v>
      </c>
      <c r="C49" s="56" t="s">
        <v>687</v>
      </c>
      <c r="D49" s="79">
        <f>+VLOOKUP(A49,'[4]RES. TRL'!A:C,2,FALSE)</f>
        <v>0</v>
      </c>
      <c r="E49" s="79">
        <f>+VLOOKUP(A49,'[4]RES. TRL'!A:C,3,FALSE)</f>
        <v>0</v>
      </c>
      <c r="F49" s="79">
        <f>+VLOOKUP(A49,[4]RES.CDI!A:B,2,FALSE)</f>
        <v>219035.34000000003</v>
      </c>
      <c r="G49" s="79">
        <f>+VLOOKUP($A49,'[4]CUT Bs'!$A:$S,2,FALSE)</f>
        <v>32585</v>
      </c>
      <c r="H49" s="79">
        <f>+VLOOKUP($A49,'[4]CUT Bs'!$A:$S,3,FALSE)</f>
        <v>0</v>
      </c>
      <c r="I49" s="79">
        <f>+VLOOKUP($A49,'[4]CUT Bs'!$A:$S,4,FALSE)</f>
        <v>0</v>
      </c>
      <c r="J49" s="79">
        <f>+VLOOKUP($A49,'[4]CUT Bs'!$A:$S,5,FALSE)</f>
        <v>0</v>
      </c>
      <c r="K49" s="79">
        <f>+VLOOKUP($A49,'[4]CUT Bs'!$A:$S,6,FALSE)</f>
        <v>0</v>
      </c>
      <c r="L49" s="79">
        <f>+VLOOKUP($A49,'[4]CUT Bs'!$A:$S,7,FALSE)</f>
        <v>0</v>
      </c>
      <c r="M49" s="79">
        <f>+VLOOKUP($A49,'[4]CUT Bs'!$A:$S,8,FALSE)</f>
        <v>0</v>
      </c>
      <c r="N49" s="79">
        <f>+VLOOKUP($A49,'[4]CUT Bs'!$A:$S,9,FALSE)</f>
        <v>0</v>
      </c>
      <c r="O49" s="79">
        <f>+VLOOKUP($A49,'[4]CUT Bs'!$A:$S,10,FALSE)</f>
        <v>0</v>
      </c>
      <c r="P49" s="79">
        <f>+VLOOKUP($A49,'[4]CUT Bs'!$A:$S,11,FALSE)</f>
        <v>0</v>
      </c>
      <c r="Q49" s="79">
        <f>+VLOOKUP($A49,'[4]CUT Bs'!$A:$S,12,FALSE)</f>
        <v>0</v>
      </c>
      <c r="R49" s="79">
        <f>+VLOOKUP($A49,'[4]CUT Bs'!$A:$S,13,FALSE)</f>
        <v>0</v>
      </c>
      <c r="S49" s="79">
        <f>+VLOOKUP($A49,'[4]CUT Bs'!$A:$S,14,FALSE)</f>
        <v>0</v>
      </c>
      <c r="T49" s="79">
        <f>+VLOOKUP($A49,'[4]CUT Bs'!$A:$S,15,FALSE)</f>
        <v>0</v>
      </c>
      <c r="U49" s="79">
        <f>+VLOOKUP($A49,'[4]CUT Bs'!$A:$S,16,FALSE)</f>
        <v>0</v>
      </c>
      <c r="V49" s="79">
        <f>+IFERROR(VLOOKUP(A49,'[4]RES. TCR'!A:C,3,FALSE),0)</f>
        <v>0</v>
      </c>
      <c r="W49" s="79">
        <f>+VLOOKUP(A49,'[4]RES. TRL'!F:H,2,FALSE)</f>
        <v>0</v>
      </c>
      <c r="X49" s="79">
        <f>+VLOOKUP(A49,'[4]RES. TRL'!F:H,3,FALSE)</f>
        <v>0</v>
      </c>
      <c r="Y49" s="79">
        <f>+VLOOKUP($A49,'[4]CUT USD'!$A:$Q,2,FALSE)</f>
        <v>0</v>
      </c>
      <c r="Z49" s="79">
        <f>+VLOOKUP($A49,'[4]CUT USD'!$A:$Q,3,FALSE)</f>
        <v>0</v>
      </c>
      <c r="AA49" s="79">
        <f>+VLOOKUP($A49,'[4]CUT USD'!$A:$Q,4,FALSE)</f>
        <v>0</v>
      </c>
      <c r="AB49" s="79">
        <f>+VLOOKUP($A49,'[4]CUT USD'!$A:$Q,5,FALSE)</f>
        <v>0</v>
      </c>
      <c r="AC49" s="79">
        <f>+VLOOKUP($A49,'[4]CUT USD'!$A:$Q,6,FALSE)</f>
        <v>0</v>
      </c>
      <c r="AD49" s="79">
        <f>+VLOOKUP($A49,'[4]CUT USD'!$A:$Q,7,FALSE)</f>
        <v>0</v>
      </c>
      <c r="AE49" s="79">
        <f>+VLOOKUP($A49,'[4]CUT USD'!$A:$Q,8,FALSE)</f>
        <v>0</v>
      </c>
      <c r="AF49" s="79">
        <f>+VLOOKUP($A49,'[4]CUT USD'!$A:$Q,9,FALSE)</f>
        <v>0</v>
      </c>
      <c r="AG49" s="79">
        <f>+VLOOKUP($A49,'[4]CUT USD'!$A:$Q,10,FALSE)</f>
        <v>0</v>
      </c>
      <c r="AH49" s="79">
        <f>+VLOOKUP($A49,'[4]CUT USD'!$A:$Q,11,FALSE)</f>
        <v>0</v>
      </c>
      <c r="AI49" s="79">
        <f>+VLOOKUP($A49,'[4]CUT USD'!$A:$Q,12,FALSE)</f>
        <v>0</v>
      </c>
      <c r="AJ49" s="79">
        <f>+VLOOKUP($A49,'[4]CUT USD'!$A:$Q,13,FALSE)</f>
        <v>0</v>
      </c>
      <c r="AK49" s="79">
        <f>+VLOOKUP($A49,'[4]CUT USD'!$A:$Q,14,FALSE)</f>
        <v>0</v>
      </c>
      <c r="AL49" s="79">
        <v>0</v>
      </c>
      <c r="AM49" s="79">
        <f t="shared" si="0"/>
        <v>251620.34000000003</v>
      </c>
      <c r="AP49" s="45"/>
    </row>
    <row r="50" spans="1:42" ht="33" customHeight="1">
      <c r="A50" s="54">
        <v>134</v>
      </c>
      <c r="B50" s="55" t="s">
        <v>73</v>
      </c>
      <c r="C50" s="56" t="s">
        <v>688</v>
      </c>
      <c r="D50" s="79">
        <f>+VLOOKUP(A50,'[4]RES. TRL'!A:C,2,FALSE)</f>
        <v>0</v>
      </c>
      <c r="E50" s="79">
        <f>+VLOOKUP(A50,'[4]RES. TRL'!A:C,3,FALSE)</f>
        <v>0</v>
      </c>
      <c r="F50" s="79">
        <f>+VLOOKUP(A50,[4]RES.CDI!A:B,2,FALSE)</f>
        <v>82388940.899999991</v>
      </c>
      <c r="G50" s="79">
        <f>+VLOOKUP($A50,'[4]CUT Bs'!$A:$S,2,FALSE)</f>
        <v>0</v>
      </c>
      <c r="H50" s="79">
        <f>+VLOOKUP($A50,'[4]CUT Bs'!$A:$S,3,FALSE)</f>
        <v>0</v>
      </c>
      <c r="I50" s="79">
        <f>+VLOOKUP($A50,'[4]CUT Bs'!$A:$S,4,FALSE)</f>
        <v>0</v>
      </c>
      <c r="J50" s="79">
        <f>+VLOOKUP($A50,'[4]CUT Bs'!$A:$S,5,FALSE)</f>
        <v>2248.59</v>
      </c>
      <c r="K50" s="79">
        <f>+VLOOKUP($A50,'[4]CUT Bs'!$A:$S,6,FALSE)</f>
        <v>0</v>
      </c>
      <c r="L50" s="79">
        <f>+VLOOKUP($A50,'[4]CUT Bs'!$A:$S,7,FALSE)</f>
        <v>0</v>
      </c>
      <c r="M50" s="79">
        <f>+VLOOKUP($A50,'[4]CUT Bs'!$A:$S,8,FALSE)</f>
        <v>0</v>
      </c>
      <c r="N50" s="79">
        <f>+VLOOKUP($A50,'[4]CUT Bs'!$A:$S,9,FALSE)</f>
        <v>0</v>
      </c>
      <c r="O50" s="79">
        <f>+VLOOKUP($A50,'[4]CUT Bs'!$A:$S,10,FALSE)</f>
        <v>0</v>
      </c>
      <c r="P50" s="79">
        <f>+VLOOKUP($A50,'[4]CUT Bs'!$A:$S,11,FALSE)</f>
        <v>0</v>
      </c>
      <c r="Q50" s="79">
        <f>+VLOOKUP($A50,'[4]CUT Bs'!$A:$S,12,FALSE)</f>
        <v>0</v>
      </c>
      <c r="R50" s="79">
        <f>+VLOOKUP($A50,'[4]CUT Bs'!$A:$S,13,FALSE)</f>
        <v>0</v>
      </c>
      <c r="S50" s="79">
        <f>+VLOOKUP($A50,'[4]CUT Bs'!$A:$S,14,FALSE)</f>
        <v>0</v>
      </c>
      <c r="T50" s="79">
        <f>+VLOOKUP($A50,'[4]CUT Bs'!$A:$S,15,FALSE)</f>
        <v>0</v>
      </c>
      <c r="U50" s="79">
        <f>+VLOOKUP($A50,'[4]CUT Bs'!$A:$S,16,FALSE)</f>
        <v>0</v>
      </c>
      <c r="V50" s="79">
        <f>+IFERROR(VLOOKUP(A50,'[4]RES. TCR'!A:C,3,FALSE),0)</f>
        <v>0.02</v>
      </c>
      <c r="W50" s="79">
        <f>+VLOOKUP(A50,'[4]RES. TRL'!F:H,2,FALSE)</f>
        <v>0</v>
      </c>
      <c r="X50" s="79">
        <f>+VLOOKUP(A50,'[4]RES. TRL'!F:H,3,FALSE)</f>
        <v>0</v>
      </c>
      <c r="Y50" s="79">
        <f>+VLOOKUP($A50,'[4]CUT USD'!$A:$Q,2,FALSE)</f>
        <v>0</v>
      </c>
      <c r="Z50" s="79">
        <f>+VLOOKUP($A50,'[4]CUT USD'!$A:$Q,3,FALSE)</f>
        <v>0</v>
      </c>
      <c r="AA50" s="79">
        <f>+VLOOKUP($A50,'[4]CUT USD'!$A:$Q,4,FALSE)</f>
        <v>0</v>
      </c>
      <c r="AB50" s="79">
        <f>+VLOOKUP($A50,'[4]CUT USD'!$A:$Q,5,FALSE)</f>
        <v>0</v>
      </c>
      <c r="AC50" s="79">
        <f>+VLOOKUP($A50,'[4]CUT USD'!$A:$Q,6,FALSE)</f>
        <v>0</v>
      </c>
      <c r="AD50" s="79">
        <f>+VLOOKUP($A50,'[4]CUT USD'!$A:$Q,7,FALSE)</f>
        <v>0</v>
      </c>
      <c r="AE50" s="79">
        <f>+VLOOKUP($A50,'[4]CUT USD'!$A:$Q,8,FALSE)</f>
        <v>0</v>
      </c>
      <c r="AF50" s="79">
        <f>+VLOOKUP($A50,'[4]CUT USD'!$A:$Q,9,FALSE)</f>
        <v>0</v>
      </c>
      <c r="AG50" s="79">
        <f>+VLOOKUP($A50,'[4]CUT USD'!$A:$Q,10,FALSE)</f>
        <v>0</v>
      </c>
      <c r="AH50" s="79">
        <f>+VLOOKUP($A50,'[4]CUT USD'!$A:$Q,11,FALSE)</f>
        <v>0</v>
      </c>
      <c r="AI50" s="79">
        <f>+VLOOKUP($A50,'[4]CUT USD'!$A:$Q,12,FALSE)</f>
        <v>0</v>
      </c>
      <c r="AJ50" s="79">
        <f>+VLOOKUP($A50,'[4]CUT USD'!$A:$Q,13,FALSE)</f>
        <v>0</v>
      </c>
      <c r="AK50" s="79">
        <f>+VLOOKUP($A50,'[4]CUT USD'!$A:$Q,14,FALSE)</f>
        <v>0</v>
      </c>
      <c r="AL50" s="79">
        <v>0</v>
      </c>
      <c r="AM50" s="79">
        <f t="shared" si="0"/>
        <v>82391189.50999999</v>
      </c>
      <c r="AP50" s="45"/>
    </row>
    <row r="51" spans="1:42" ht="33" customHeight="1">
      <c r="A51" s="54">
        <v>137</v>
      </c>
      <c r="B51" s="55" t="s">
        <v>74</v>
      </c>
      <c r="C51" s="80" t="s">
        <v>687</v>
      </c>
      <c r="D51" s="79">
        <f>+VLOOKUP(A51,'[4]RES. TRL'!A:C,2,FALSE)</f>
        <v>0</v>
      </c>
      <c r="E51" s="79">
        <f>+VLOOKUP(A51,'[4]RES. TRL'!A:C,3,FALSE)</f>
        <v>0</v>
      </c>
      <c r="F51" s="79">
        <f>+VLOOKUP(A51,[4]RES.CDI!A:B,2,FALSE)</f>
        <v>0</v>
      </c>
      <c r="G51" s="79">
        <f>+VLOOKUP($A51,'[4]CUT Bs'!$A:$S,2,FALSE)</f>
        <v>0</v>
      </c>
      <c r="H51" s="79">
        <f>+VLOOKUP($A51,'[4]CUT Bs'!$A:$S,3,FALSE)</f>
        <v>0</v>
      </c>
      <c r="I51" s="79">
        <f>+VLOOKUP($A51,'[4]CUT Bs'!$A:$S,4,FALSE)</f>
        <v>0</v>
      </c>
      <c r="J51" s="79">
        <f>+VLOOKUP($A51,'[4]CUT Bs'!$A:$S,5,FALSE)</f>
        <v>0</v>
      </c>
      <c r="K51" s="79">
        <f>+VLOOKUP($A51,'[4]CUT Bs'!$A:$S,6,FALSE)</f>
        <v>0</v>
      </c>
      <c r="L51" s="79">
        <f>+VLOOKUP($A51,'[4]CUT Bs'!$A:$S,7,FALSE)</f>
        <v>0</v>
      </c>
      <c r="M51" s="79">
        <f>+VLOOKUP($A51,'[4]CUT Bs'!$A:$S,8,FALSE)</f>
        <v>0</v>
      </c>
      <c r="N51" s="79">
        <f>+VLOOKUP($A51,'[4]CUT Bs'!$A:$S,9,FALSE)</f>
        <v>0</v>
      </c>
      <c r="O51" s="79">
        <f>+VLOOKUP($A51,'[4]CUT Bs'!$A:$S,10,FALSE)</f>
        <v>0</v>
      </c>
      <c r="P51" s="79">
        <f>+VLOOKUP($A51,'[4]CUT Bs'!$A:$S,11,FALSE)</f>
        <v>0</v>
      </c>
      <c r="Q51" s="79">
        <f>+VLOOKUP($A51,'[4]CUT Bs'!$A:$S,12,FALSE)</f>
        <v>0</v>
      </c>
      <c r="R51" s="79">
        <f>+VLOOKUP($A51,'[4]CUT Bs'!$A:$S,13,FALSE)</f>
        <v>0</v>
      </c>
      <c r="S51" s="79">
        <f>+VLOOKUP($A51,'[4]CUT Bs'!$A:$S,14,FALSE)</f>
        <v>0</v>
      </c>
      <c r="T51" s="79">
        <f>+VLOOKUP($A51,'[4]CUT Bs'!$A:$S,15,FALSE)</f>
        <v>0</v>
      </c>
      <c r="U51" s="79">
        <f>+VLOOKUP($A51,'[4]CUT Bs'!$A:$S,16,FALSE)</f>
        <v>0</v>
      </c>
      <c r="V51" s="79">
        <f>+IFERROR(VLOOKUP(A51,'[4]RES. TCR'!A:C,3,FALSE),0)</f>
        <v>0</v>
      </c>
      <c r="W51" s="79">
        <f>+VLOOKUP(A51,'[4]RES. TRL'!F:H,2,FALSE)</f>
        <v>0</v>
      </c>
      <c r="X51" s="79">
        <f>+VLOOKUP(A51,'[4]RES. TRL'!F:H,3,FALSE)</f>
        <v>0</v>
      </c>
      <c r="Y51" s="79">
        <f>+VLOOKUP($A51,'[4]CUT USD'!$A:$Q,2,FALSE)</f>
        <v>0</v>
      </c>
      <c r="Z51" s="79">
        <f>+VLOOKUP($A51,'[4]CUT USD'!$A:$Q,3,FALSE)</f>
        <v>0</v>
      </c>
      <c r="AA51" s="79">
        <f>+VLOOKUP($A51,'[4]CUT USD'!$A:$Q,4,FALSE)</f>
        <v>0</v>
      </c>
      <c r="AB51" s="79">
        <f>+VLOOKUP($A51,'[4]CUT USD'!$A:$Q,5,FALSE)</f>
        <v>0</v>
      </c>
      <c r="AC51" s="79">
        <f>+VLOOKUP($A51,'[4]CUT USD'!$A:$Q,6,FALSE)</f>
        <v>0</v>
      </c>
      <c r="AD51" s="79">
        <f>+VLOOKUP($A51,'[4]CUT USD'!$A:$Q,7,FALSE)</f>
        <v>0</v>
      </c>
      <c r="AE51" s="79">
        <f>+VLOOKUP($A51,'[4]CUT USD'!$A:$Q,8,FALSE)</f>
        <v>0</v>
      </c>
      <c r="AF51" s="79">
        <f>+VLOOKUP($A51,'[4]CUT USD'!$A:$Q,9,FALSE)</f>
        <v>0</v>
      </c>
      <c r="AG51" s="79">
        <f>+VLOOKUP($A51,'[4]CUT USD'!$A:$Q,10,FALSE)</f>
        <v>0</v>
      </c>
      <c r="AH51" s="79">
        <f>+VLOOKUP($A51,'[4]CUT USD'!$A:$Q,11,FALSE)</f>
        <v>0</v>
      </c>
      <c r="AI51" s="79">
        <f>+VLOOKUP($A51,'[4]CUT USD'!$A:$Q,12,FALSE)</f>
        <v>0</v>
      </c>
      <c r="AJ51" s="79">
        <f>+VLOOKUP($A51,'[4]CUT USD'!$A:$Q,13,FALSE)</f>
        <v>0</v>
      </c>
      <c r="AK51" s="79">
        <f>+VLOOKUP($A51,'[4]CUT USD'!$A:$Q,14,FALSE)</f>
        <v>0</v>
      </c>
      <c r="AL51" s="79">
        <v>0</v>
      </c>
      <c r="AM51" s="79">
        <f t="shared" si="0"/>
        <v>0</v>
      </c>
      <c r="AP51" s="45"/>
    </row>
    <row r="52" spans="1:42" ht="33" customHeight="1">
      <c r="A52" s="54">
        <v>138</v>
      </c>
      <c r="B52" s="55" t="s">
        <v>75</v>
      </c>
      <c r="C52" s="56">
        <v>0</v>
      </c>
      <c r="D52" s="79">
        <f>+VLOOKUP(A52,'[4]RES. TRL'!A:C,2,FALSE)</f>
        <v>0</v>
      </c>
      <c r="E52" s="79">
        <f>+VLOOKUP(A52,'[4]RES. TRL'!A:C,3,FALSE)</f>
        <v>0</v>
      </c>
      <c r="F52" s="79">
        <f>+VLOOKUP(A52,[4]RES.CDI!A:B,2,FALSE)</f>
        <v>0</v>
      </c>
      <c r="G52" s="79">
        <f>+VLOOKUP($A52,'[4]CUT Bs'!$A:$S,2,FALSE)</f>
        <v>0</v>
      </c>
      <c r="H52" s="79">
        <f>+VLOOKUP($A52,'[4]CUT Bs'!$A:$S,3,FALSE)</f>
        <v>0</v>
      </c>
      <c r="I52" s="79">
        <f>+VLOOKUP($A52,'[4]CUT Bs'!$A:$S,4,FALSE)</f>
        <v>0</v>
      </c>
      <c r="J52" s="79">
        <f>+VLOOKUP($A52,'[4]CUT Bs'!$A:$S,5,FALSE)</f>
        <v>0</v>
      </c>
      <c r="K52" s="79">
        <f>+VLOOKUP($A52,'[4]CUT Bs'!$A:$S,6,FALSE)</f>
        <v>0</v>
      </c>
      <c r="L52" s="79">
        <f>+VLOOKUP($A52,'[4]CUT Bs'!$A:$S,7,FALSE)</f>
        <v>0</v>
      </c>
      <c r="M52" s="79">
        <f>+VLOOKUP($A52,'[4]CUT Bs'!$A:$S,8,FALSE)</f>
        <v>0</v>
      </c>
      <c r="N52" s="79">
        <f>+VLOOKUP($A52,'[4]CUT Bs'!$A:$S,9,FALSE)</f>
        <v>0</v>
      </c>
      <c r="O52" s="79">
        <f>+VLOOKUP($A52,'[4]CUT Bs'!$A:$S,10,FALSE)</f>
        <v>0</v>
      </c>
      <c r="P52" s="79">
        <f>+VLOOKUP($A52,'[4]CUT Bs'!$A:$S,11,FALSE)</f>
        <v>0</v>
      </c>
      <c r="Q52" s="79">
        <f>+VLOOKUP($A52,'[4]CUT Bs'!$A:$S,12,FALSE)</f>
        <v>0</v>
      </c>
      <c r="R52" s="79">
        <f>+VLOOKUP($A52,'[4]CUT Bs'!$A:$S,13,FALSE)</f>
        <v>0</v>
      </c>
      <c r="S52" s="79">
        <f>+VLOOKUP($A52,'[4]CUT Bs'!$A:$S,14,FALSE)</f>
        <v>0</v>
      </c>
      <c r="T52" s="79">
        <f>+VLOOKUP($A52,'[4]CUT Bs'!$A:$S,15,FALSE)</f>
        <v>0</v>
      </c>
      <c r="U52" s="79">
        <f>+VLOOKUP($A52,'[4]CUT Bs'!$A:$S,16,FALSE)</f>
        <v>0</v>
      </c>
      <c r="V52" s="79">
        <f>+IFERROR(VLOOKUP(A52,'[4]RES. TCR'!A:C,3,FALSE),0)</f>
        <v>0</v>
      </c>
      <c r="W52" s="79">
        <f>+VLOOKUP(A52,'[4]RES. TRL'!F:H,2,FALSE)</f>
        <v>0</v>
      </c>
      <c r="X52" s="79">
        <f>+VLOOKUP(A52,'[4]RES. TRL'!F:H,3,FALSE)</f>
        <v>0</v>
      </c>
      <c r="Y52" s="79">
        <f>+VLOOKUP($A52,'[4]CUT USD'!$A:$Q,2,FALSE)</f>
        <v>0</v>
      </c>
      <c r="Z52" s="79">
        <f>+VLOOKUP($A52,'[4]CUT USD'!$A:$Q,3,FALSE)</f>
        <v>0</v>
      </c>
      <c r="AA52" s="79">
        <f>+VLOOKUP($A52,'[4]CUT USD'!$A:$Q,4,FALSE)</f>
        <v>0</v>
      </c>
      <c r="AB52" s="79">
        <f>+VLOOKUP($A52,'[4]CUT USD'!$A:$Q,5,FALSE)</f>
        <v>0</v>
      </c>
      <c r="AC52" s="79">
        <f>+VLOOKUP($A52,'[4]CUT USD'!$A:$Q,6,FALSE)</f>
        <v>0</v>
      </c>
      <c r="AD52" s="79">
        <f>+VLOOKUP($A52,'[4]CUT USD'!$A:$Q,7,FALSE)</f>
        <v>0</v>
      </c>
      <c r="AE52" s="79">
        <f>+VLOOKUP($A52,'[4]CUT USD'!$A:$Q,8,FALSE)</f>
        <v>0</v>
      </c>
      <c r="AF52" s="79">
        <f>+VLOOKUP($A52,'[4]CUT USD'!$A:$Q,9,FALSE)</f>
        <v>0</v>
      </c>
      <c r="AG52" s="79">
        <f>+VLOOKUP($A52,'[4]CUT USD'!$A:$Q,10,FALSE)</f>
        <v>0</v>
      </c>
      <c r="AH52" s="79">
        <f>+VLOOKUP($A52,'[4]CUT USD'!$A:$Q,11,FALSE)</f>
        <v>0</v>
      </c>
      <c r="AI52" s="79">
        <f>+VLOOKUP($A52,'[4]CUT USD'!$A:$Q,12,FALSE)</f>
        <v>0</v>
      </c>
      <c r="AJ52" s="79">
        <f>+VLOOKUP($A52,'[4]CUT USD'!$A:$Q,13,FALSE)</f>
        <v>0</v>
      </c>
      <c r="AK52" s="79">
        <f>+VLOOKUP($A52,'[4]CUT USD'!$A:$Q,14,FALSE)</f>
        <v>0</v>
      </c>
      <c r="AL52" s="79">
        <v>0</v>
      </c>
      <c r="AM52" s="79">
        <f t="shared" si="0"/>
        <v>0</v>
      </c>
      <c r="AP52" s="45"/>
    </row>
    <row r="53" spans="1:42" ht="33" customHeight="1">
      <c r="A53" s="54">
        <v>139</v>
      </c>
      <c r="B53" s="55" t="s">
        <v>76</v>
      </c>
      <c r="C53" s="80">
        <v>0</v>
      </c>
      <c r="D53" s="79">
        <f>+VLOOKUP(A53,'[4]RES. TRL'!A:C,2,FALSE)</f>
        <v>0</v>
      </c>
      <c r="E53" s="79">
        <f>+VLOOKUP(A53,'[4]RES. TRL'!A:C,3,FALSE)</f>
        <v>0</v>
      </c>
      <c r="F53" s="79">
        <f>+VLOOKUP(A53,[4]RES.CDI!A:B,2,FALSE)</f>
        <v>0</v>
      </c>
      <c r="G53" s="79">
        <f>+VLOOKUP($A53,'[4]CUT Bs'!$A:$S,2,FALSE)</f>
        <v>0</v>
      </c>
      <c r="H53" s="79">
        <f>+VLOOKUP($A53,'[4]CUT Bs'!$A:$S,3,FALSE)</f>
        <v>0</v>
      </c>
      <c r="I53" s="79">
        <f>+VLOOKUP($A53,'[4]CUT Bs'!$A:$S,4,FALSE)</f>
        <v>0</v>
      </c>
      <c r="J53" s="79">
        <f>+VLOOKUP($A53,'[4]CUT Bs'!$A:$S,5,FALSE)</f>
        <v>0</v>
      </c>
      <c r="K53" s="79">
        <f>+VLOOKUP($A53,'[4]CUT Bs'!$A:$S,6,FALSE)</f>
        <v>0</v>
      </c>
      <c r="L53" s="79">
        <f>+VLOOKUP($A53,'[4]CUT Bs'!$A:$S,7,FALSE)</f>
        <v>0</v>
      </c>
      <c r="M53" s="79">
        <f>+VLOOKUP($A53,'[4]CUT Bs'!$A:$S,8,FALSE)</f>
        <v>0</v>
      </c>
      <c r="N53" s="79">
        <f>+VLOOKUP($A53,'[4]CUT Bs'!$A:$S,9,FALSE)</f>
        <v>0</v>
      </c>
      <c r="O53" s="79">
        <f>+VLOOKUP($A53,'[4]CUT Bs'!$A:$S,10,FALSE)</f>
        <v>0</v>
      </c>
      <c r="P53" s="79">
        <f>+VLOOKUP($A53,'[4]CUT Bs'!$A:$S,11,FALSE)</f>
        <v>0</v>
      </c>
      <c r="Q53" s="79">
        <f>+VLOOKUP($A53,'[4]CUT Bs'!$A:$S,12,FALSE)</f>
        <v>0</v>
      </c>
      <c r="R53" s="79">
        <f>+VLOOKUP($A53,'[4]CUT Bs'!$A:$S,13,FALSE)</f>
        <v>0</v>
      </c>
      <c r="S53" s="79">
        <f>+VLOOKUP($A53,'[4]CUT Bs'!$A:$S,14,FALSE)</f>
        <v>0</v>
      </c>
      <c r="T53" s="79">
        <f>+VLOOKUP($A53,'[4]CUT Bs'!$A:$S,15,FALSE)</f>
        <v>0</v>
      </c>
      <c r="U53" s="79">
        <f>+VLOOKUP($A53,'[4]CUT Bs'!$A:$S,16,FALSE)</f>
        <v>0</v>
      </c>
      <c r="V53" s="79">
        <f>+IFERROR(VLOOKUP(A53,'[4]RES. TCR'!A:C,3,FALSE),0)</f>
        <v>0</v>
      </c>
      <c r="W53" s="79">
        <f>+VLOOKUP(A53,'[4]RES. TRL'!F:H,2,FALSE)</f>
        <v>0</v>
      </c>
      <c r="X53" s="79">
        <f>+VLOOKUP(A53,'[4]RES. TRL'!F:H,3,FALSE)</f>
        <v>0</v>
      </c>
      <c r="Y53" s="79">
        <f>+VLOOKUP($A53,'[4]CUT USD'!$A:$Q,2,FALSE)</f>
        <v>0</v>
      </c>
      <c r="Z53" s="79">
        <f>+VLOOKUP($A53,'[4]CUT USD'!$A:$Q,3,FALSE)</f>
        <v>0</v>
      </c>
      <c r="AA53" s="79">
        <f>+VLOOKUP($A53,'[4]CUT USD'!$A:$Q,4,FALSE)</f>
        <v>0</v>
      </c>
      <c r="AB53" s="79">
        <f>+VLOOKUP($A53,'[4]CUT USD'!$A:$Q,5,FALSE)</f>
        <v>0</v>
      </c>
      <c r="AC53" s="79">
        <f>+VLOOKUP($A53,'[4]CUT USD'!$A:$Q,6,FALSE)</f>
        <v>0</v>
      </c>
      <c r="AD53" s="79">
        <f>+VLOOKUP($A53,'[4]CUT USD'!$A:$Q,7,FALSE)</f>
        <v>0</v>
      </c>
      <c r="AE53" s="79">
        <f>+VLOOKUP($A53,'[4]CUT USD'!$A:$Q,8,FALSE)</f>
        <v>0</v>
      </c>
      <c r="AF53" s="79">
        <f>+VLOOKUP($A53,'[4]CUT USD'!$A:$Q,9,FALSE)</f>
        <v>0</v>
      </c>
      <c r="AG53" s="79">
        <f>+VLOOKUP($A53,'[4]CUT USD'!$A:$Q,10,FALSE)</f>
        <v>0</v>
      </c>
      <c r="AH53" s="79">
        <f>+VLOOKUP($A53,'[4]CUT USD'!$A:$Q,11,FALSE)</f>
        <v>0</v>
      </c>
      <c r="AI53" s="79">
        <f>+VLOOKUP($A53,'[4]CUT USD'!$A:$Q,12,FALSE)</f>
        <v>0</v>
      </c>
      <c r="AJ53" s="79">
        <f>+VLOOKUP($A53,'[4]CUT USD'!$A:$Q,13,FALSE)</f>
        <v>0</v>
      </c>
      <c r="AK53" s="79">
        <f>+VLOOKUP($A53,'[4]CUT USD'!$A:$Q,14,FALSE)</f>
        <v>0</v>
      </c>
      <c r="AL53" s="79">
        <v>0</v>
      </c>
      <c r="AM53" s="79">
        <f t="shared" si="0"/>
        <v>0</v>
      </c>
      <c r="AP53" s="45"/>
    </row>
    <row r="54" spans="1:42" ht="33" customHeight="1">
      <c r="A54" s="54">
        <v>140</v>
      </c>
      <c r="B54" s="55" t="s">
        <v>11066</v>
      </c>
      <c r="C54" s="80">
        <v>0</v>
      </c>
      <c r="D54" s="79">
        <f>+VLOOKUP(A54,'[4]RES. TRL'!A:C,2,FALSE)</f>
        <v>0</v>
      </c>
      <c r="E54" s="79">
        <f>+VLOOKUP(A54,'[4]RES. TRL'!A:C,3,FALSE)</f>
        <v>0</v>
      </c>
      <c r="F54" s="79">
        <f>+VLOOKUP(A54,[4]RES.CDI!A:B,2,FALSE)</f>
        <v>0</v>
      </c>
      <c r="G54" s="79">
        <f>+VLOOKUP($A54,'[4]CUT Bs'!$A:$S,2,FALSE)</f>
        <v>0</v>
      </c>
      <c r="H54" s="79">
        <f>+VLOOKUP($A54,'[4]CUT Bs'!$A:$S,3,FALSE)</f>
        <v>0</v>
      </c>
      <c r="I54" s="79">
        <f>+VLOOKUP($A54,'[4]CUT Bs'!$A:$S,4,FALSE)</f>
        <v>0</v>
      </c>
      <c r="J54" s="79">
        <f>+VLOOKUP($A54,'[4]CUT Bs'!$A:$S,5,FALSE)</f>
        <v>0</v>
      </c>
      <c r="K54" s="79">
        <f>+VLOOKUP($A54,'[4]CUT Bs'!$A:$S,6,FALSE)</f>
        <v>0</v>
      </c>
      <c r="L54" s="79">
        <f>+VLOOKUP($A54,'[4]CUT Bs'!$A:$S,7,FALSE)</f>
        <v>0</v>
      </c>
      <c r="M54" s="79">
        <f>+VLOOKUP($A54,'[4]CUT Bs'!$A:$S,8,FALSE)</f>
        <v>0</v>
      </c>
      <c r="N54" s="79">
        <f>+VLOOKUP($A54,'[4]CUT Bs'!$A:$S,9,FALSE)</f>
        <v>0</v>
      </c>
      <c r="O54" s="79">
        <f>+VLOOKUP($A54,'[4]CUT Bs'!$A:$S,10,FALSE)</f>
        <v>0</v>
      </c>
      <c r="P54" s="79">
        <f>+VLOOKUP($A54,'[4]CUT Bs'!$A:$S,11,FALSE)</f>
        <v>0</v>
      </c>
      <c r="Q54" s="79">
        <f>+VLOOKUP($A54,'[4]CUT Bs'!$A:$S,12,FALSE)</f>
        <v>0</v>
      </c>
      <c r="R54" s="79">
        <f>+VLOOKUP($A54,'[4]CUT Bs'!$A:$S,13,FALSE)</f>
        <v>0</v>
      </c>
      <c r="S54" s="79">
        <f>+VLOOKUP($A54,'[4]CUT Bs'!$A:$S,14,FALSE)</f>
        <v>0</v>
      </c>
      <c r="T54" s="79">
        <f>+VLOOKUP($A54,'[4]CUT Bs'!$A:$S,15,FALSE)</f>
        <v>0</v>
      </c>
      <c r="U54" s="79">
        <f>+VLOOKUP($A54,'[4]CUT Bs'!$A:$S,16,FALSE)</f>
        <v>0</v>
      </c>
      <c r="V54" s="79">
        <f>+IFERROR(VLOOKUP(A54,'[4]RES. TCR'!A:C,3,FALSE),0)</f>
        <v>0</v>
      </c>
      <c r="W54" s="79">
        <f>+VLOOKUP(A54,'[4]RES. TRL'!F:H,2,FALSE)</f>
        <v>0</v>
      </c>
      <c r="X54" s="79">
        <f>+VLOOKUP(A54,'[4]RES. TRL'!F:H,3,FALSE)</f>
        <v>0</v>
      </c>
      <c r="Y54" s="79">
        <f>+VLOOKUP($A54,'[4]CUT USD'!$A:$Q,2,FALSE)</f>
        <v>0</v>
      </c>
      <c r="Z54" s="79">
        <f>+VLOOKUP($A54,'[4]CUT USD'!$A:$Q,3,FALSE)</f>
        <v>0</v>
      </c>
      <c r="AA54" s="79">
        <f>+VLOOKUP($A54,'[4]CUT USD'!$A:$Q,4,FALSE)</f>
        <v>0</v>
      </c>
      <c r="AB54" s="79">
        <f>+VLOOKUP($A54,'[4]CUT USD'!$A:$Q,5,FALSE)</f>
        <v>0</v>
      </c>
      <c r="AC54" s="79">
        <f>+VLOOKUP($A54,'[4]CUT USD'!$A:$Q,6,FALSE)</f>
        <v>0</v>
      </c>
      <c r="AD54" s="79">
        <f>+VLOOKUP($A54,'[4]CUT USD'!$A:$Q,7,FALSE)</f>
        <v>0</v>
      </c>
      <c r="AE54" s="79">
        <f>+VLOOKUP($A54,'[4]CUT USD'!$A:$Q,8,FALSE)</f>
        <v>0</v>
      </c>
      <c r="AF54" s="79">
        <f>+VLOOKUP($A54,'[4]CUT USD'!$A:$Q,9,FALSE)</f>
        <v>0</v>
      </c>
      <c r="AG54" s="79">
        <f>+VLOOKUP($A54,'[4]CUT USD'!$A:$Q,10,FALSE)</f>
        <v>0</v>
      </c>
      <c r="AH54" s="79">
        <f>+VLOOKUP($A54,'[4]CUT USD'!$A:$Q,11,FALSE)</f>
        <v>0</v>
      </c>
      <c r="AI54" s="79">
        <f>+VLOOKUP($A54,'[4]CUT USD'!$A:$Q,12,FALSE)</f>
        <v>0</v>
      </c>
      <c r="AJ54" s="79">
        <f>+VLOOKUP($A54,'[4]CUT USD'!$A:$Q,13,FALSE)</f>
        <v>0</v>
      </c>
      <c r="AK54" s="79">
        <f>+VLOOKUP($A54,'[4]CUT USD'!$A:$Q,14,FALSE)</f>
        <v>0</v>
      </c>
      <c r="AL54" s="79">
        <v>0</v>
      </c>
      <c r="AM54" s="79">
        <f t="shared" si="0"/>
        <v>0</v>
      </c>
      <c r="AP54" s="45"/>
    </row>
    <row r="55" spans="1:42" ht="33" customHeight="1">
      <c r="A55" s="54">
        <v>141</v>
      </c>
      <c r="B55" s="55" t="s">
        <v>77</v>
      </c>
      <c r="C55" s="56">
        <v>0</v>
      </c>
      <c r="D55" s="79">
        <f>+VLOOKUP(A55,'[4]RES. TRL'!A:C,2,FALSE)</f>
        <v>0</v>
      </c>
      <c r="E55" s="79">
        <f>+VLOOKUP(A55,'[4]RES. TRL'!A:C,3,FALSE)</f>
        <v>0</v>
      </c>
      <c r="F55" s="79">
        <f>+VLOOKUP(A55,[4]RES.CDI!A:B,2,FALSE)</f>
        <v>0</v>
      </c>
      <c r="G55" s="79">
        <f>+VLOOKUP($A55,'[4]CUT Bs'!$A:$S,2,FALSE)</f>
        <v>0</v>
      </c>
      <c r="H55" s="79">
        <f>+VLOOKUP($A55,'[4]CUT Bs'!$A:$S,3,FALSE)</f>
        <v>0</v>
      </c>
      <c r="I55" s="79">
        <f>+VLOOKUP($A55,'[4]CUT Bs'!$A:$S,4,FALSE)</f>
        <v>0</v>
      </c>
      <c r="J55" s="79">
        <f>+VLOOKUP($A55,'[4]CUT Bs'!$A:$S,5,FALSE)</f>
        <v>0</v>
      </c>
      <c r="K55" s="79">
        <f>+VLOOKUP($A55,'[4]CUT Bs'!$A:$S,6,FALSE)</f>
        <v>0</v>
      </c>
      <c r="L55" s="79">
        <f>+VLOOKUP($A55,'[4]CUT Bs'!$A:$S,7,FALSE)</f>
        <v>0</v>
      </c>
      <c r="M55" s="79">
        <f>+VLOOKUP($A55,'[4]CUT Bs'!$A:$S,8,FALSE)</f>
        <v>0</v>
      </c>
      <c r="N55" s="79">
        <f>+VLOOKUP($A55,'[4]CUT Bs'!$A:$S,9,FALSE)</f>
        <v>0</v>
      </c>
      <c r="O55" s="79">
        <f>+VLOOKUP($A55,'[4]CUT Bs'!$A:$S,10,FALSE)</f>
        <v>0</v>
      </c>
      <c r="P55" s="79">
        <f>+VLOOKUP($A55,'[4]CUT Bs'!$A:$S,11,FALSE)</f>
        <v>0</v>
      </c>
      <c r="Q55" s="79">
        <f>+VLOOKUP($A55,'[4]CUT Bs'!$A:$S,12,FALSE)</f>
        <v>0</v>
      </c>
      <c r="R55" s="79">
        <f>+VLOOKUP($A55,'[4]CUT Bs'!$A:$S,13,FALSE)</f>
        <v>0</v>
      </c>
      <c r="S55" s="79">
        <f>+VLOOKUP($A55,'[4]CUT Bs'!$A:$S,14,FALSE)</f>
        <v>0</v>
      </c>
      <c r="T55" s="79">
        <f>+VLOOKUP($A55,'[4]CUT Bs'!$A:$S,15,FALSE)</f>
        <v>0</v>
      </c>
      <c r="U55" s="79">
        <f>+VLOOKUP($A55,'[4]CUT Bs'!$A:$S,16,FALSE)</f>
        <v>0</v>
      </c>
      <c r="V55" s="79">
        <f>+IFERROR(VLOOKUP(A55,'[4]RES. TCR'!A:C,3,FALSE),0)</f>
        <v>0</v>
      </c>
      <c r="W55" s="79">
        <f>+VLOOKUP(A55,'[4]RES. TRL'!F:H,2,FALSE)</f>
        <v>0</v>
      </c>
      <c r="X55" s="79">
        <f>+VLOOKUP(A55,'[4]RES. TRL'!F:H,3,FALSE)</f>
        <v>0</v>
      </c>
      <c r="Y55" s="79">
        <f>+VLOOKUP($A55,'[4]CUT USD'!$A:$Q,2,FALSE)</f>
        <v>0</v>
      </c>
      <c r="Z55" s="79">
        <f>+VLOOKUP($A55,'[4]CUT USD'!$A:$Q,3,FALSE)</f>
        <v>0</v>
      </c>
      <c r="AA55" s="79">
        <f>+VLOOKUP($A55,'[4]CUT USD'!$A:$Q,4,FALSE)</f>
        <v>0</v>
      </c>
      <c r="AB55" s="79">
        <f>+VLOOKUP($A55,'[4]CUT USD'!$A:$Q,5,FALSE)</f>
        <v>0</v>
      </c>
      <c r="AC55" s="79">
        <f>+VLOOKUP($A55,'[4]CUT USD'!$A:$Q,6,FALSE)</f>
        <v>0</v>
      </c>
      <c r="AD55" s="79">
        <f>+VLOOKUP($A55,'[4]CUT USD'!$A:$Q,7,FALSE)</f>
        <v>0</v>
      </c>
      <c r="AE55" s="79">
        <f>+VLOOKUP($A55,'[4]CUT USD'!$A:$Q,8,FALSE)</f>
        <v>0</v>
      </c>
      <c r="AF55" s="79">
        <f>+VLOOKUP($A55,'[4]CUT USD'!$A:$Q,9,FALSE)</f>
        <v>0</v>
      </c>
      <c r="AG55" s="79">
        <f>+VLOOKUP($A55,'[4]CUT USD'!$A:$Q,10,FALSE)</f>
        <v>0</v>
      </c>
      <c r="AH55" s="79">
        <f>+VLOOKUP($A55,'[4]CUT USD'!$A:$Q,11,FALSE)</f>
        <v>0</v>
      </c>
      <c r="AI55" s="79">
        <f>+VLOOKUP($A55,'[4]CUT USD'!$A:$Q,12,FALSE)</f>
        <v>0</v>
      </c>
      <c r="AJ55" s="79">
        <f>+VLOOKUP($A55,'[4]CUT USD'!$A:$Q,13,FALSE)</f>
        <v>0</v>
      </c>
      <c r="AK55" s="79">
        <f>+VLOOKUP($A55,'[4]CUT USD'!$A:$Q,14,FALSE)</f>
        <v>0</v>
      </c>
      <c r="AL55" s="79">
        <v>0</v>
      </c>
      <c r="AM55" s="79">
        <f t="shared" si="0"/>
        <v>0</v>
      </c>
      <c r="AP55" s="45"/>
    </row>
    <row r="56" spans="1:42" ht="33" customHeight="1">
      <c r="A56" s="54">
        <v>142</v>
      </c>
      <c r="B56" s="55" t="s">
        <v>78</v>
      </c>
      <c r="C56" s="56">
        <v>0</v>
      </c>
      <c r="D56" s="79">
        <f>+VLOOKUP(A56,'[4]RES. TRL'!A:C,2,FALSE)</f>
        <v>0</v>
      </c>
      <c r="E56" s="79">
        <f>+VLOOKUP(A56,'[4]RES. TRL'!A:C,3,FALSE)</f>
        <v>0</v>
      </c>
      <c r="F56" s="79">
        <f>+VLOOKUP(A56,[4]RES.CDI!A:B,2,FALSE)</f>
        <v>0</v>
      </c>
      <c r="G56" s="79">
        <f>+VLOOKUP($A56,'[4]CUT Bs'!$A:$S,2,FALSE)</f>
        <v>0</v>
      </c>
      <c r="H56" s="79">
        <f>+VLOOKUP($A56,'[4]CUT Bs'!$A:$S,3,FALSE)</f>
        <v>0</v>
      </c>
      <c r="I56" s="79">
        <f>+VLOOKUP($A56,'[4]CUT Bs'!$A:$S,4,FALSE)</f>
        <v>0</v>
      </c>
      <c r="J56" s="79">
        <f>+VLOOKUP($A56,'[4]CUT Bs'!$A:$S,5,FALSE)</f>
        <v>0</v>
      </c>
      <c r="K56" s="79">
        <f>+VLOOKUP($A56,'[4]CUT Bs'!$A:$S,6,FALSE)</f>
        <v>0</v>
      </c>
      <c r="L56" s="79">
        <f>+VLOOKUP($A56,'[4]CUT Bs'!$A:$S,7,FALSE)</f>
        <v>0</v>
      </c>
      <c r="M56" s="79">
        <f>+VLOOKUP($A56,'[4]CUT Bs'!$A:$S,8,FALSE)</f>
        <v>0</v>
      </c>
      <c r="N56" s="79">
        <f>+VLOOKUP($A56,'[4]CUT Bs'!$A:$S,9,FALSE)</f>
        <v>0</v>
      </c>
      <c r="O56" s="79">
        <f>+VLOOKUP($A56,'[4]CUT Bs'!$A:$S,10,FALSE)</f>
        <v>0</v>
      </c>
      <c r="P56" s="79">
        <f>+VLOOKUP($A56,'[4]CUT Bs'!$A:$S,11,FALSE)</f>
        <v>0</v>
      </c>
      <c r="Q56" s="79">
        <f>+VLOOKUP($A56,'[4]CUT Bs'!$A:$S,12,FALSE)</f>
        <v>0</v>
      </c>
      <c r="R56" s="79">
        <f>+VLOOKUP($A56,'[4]CUT Bs'!$A:$S,13,FALSE)</f>
        <v>0</v>
      </c>
      <c r="S56" s="79">
        <f>+VLOOKUP($A56,'[4]CUT Bs'!$A:$S,14,FALSE)</f>
        <v>0</v>
      </c>
      <c r="T56" s="79">
        <f>+VLOOKUP($A56,'[4]CUT Bs'!$A:$S,15,FALSE)</f>
        <v>0</v>
      </c>
      <c r="U56" s="79">
        <f>+VLOOKUP($A56,'[4]CUT Bs'!$A:$S,16,FALSE)</f>
        <v>0</v>
      </c>
      <c r="V56" s="79">
        <f>+IFERROR(VLOOKUP(A56,'[4]RES. TCR'!A:C,3,FALSE),0)</f>
        <v>0</v>
      </c>
      <c r="W56" s="79">
        <f>+VLOOKUP(A56,'[4]RES. TRL'!F:H,2,FALSE)</f>
        <v>0</v>
      </c>
      <c r="X56" s="79">
        <f>+VLOOKUP(A56,'[4]RES. TRL'!F:H,3,FALSE)</f>
        <v>0</v>
      </c>
      <c r="Y56" s="79">
        <f>+VLOOKUP($A56,'[4]CUT USD'!$A:$Q,2,FALSE)</f>
        <v>0</v>
      </c>
      <c r="Z56" s="79">
        <f>+VLOOKUP($A56,'[4]CUT USD'!$A:$Q,3,FALSE)</f>
        <v>0</v>
      </c>
      <c r="AA56" s="79">
        <f>+VLOOKUP($A56,'[4]CUT USD'!$A:$Q,4,FALSE)</f>
        <v>0</v>
      </c>
      <c r="AB56" s="79">
        <f>+VLOOKUP($A56,'[4]CUT USD'!$A:$Q,5,FALSE)</f>
        <v>0</v>
      </c>
      <c r="AC56" s="79">
        <f>+VLOOKUP($A56,'[4]CUT USD'!$A:$Q,6,FALSE)</f>
        <v>0</v>
      </c>
      <c r="AD56" s="79">
        <f>+VLOOKUP($A56,'[4]CUT USD'!$A:$Q,7,FALSE)</f>
        <v>0</v>
      </c>
      <c r="AE56" s="79">
        <f>+VLOOKUP($A56,'[4]CUT USD'!$A:$Q,8,FALSE)</f>
        <v>0</v>
      </c>
      <c r="AF56" s="79">
        <f>+VLOOKUP($A56,'[4]CUT USD'!$A:$Q,9,FALSE)</f>
        <v>0</v>
      </c>
      <c r="AG56" s="79">
        <f>+VLOOKUP($A56,'[4]CUT USD'!$A:$Q,10,FALSE)</f>
        <v>0</v>
      </c>
      <c r="AH56" s="79">
        <f>+VLOOKUP($A56,'[4]CUT USD'!$A:$Q,11,FALSE)</f>
        <v>0</v>
      </c>
      <c r="AI56" s="79">
        <f>+VLOOKUP($A56,'[4]CUT USD'!$A:$Q,12,FALSE)</f>
        <v>0</v>
      </c>
      <c r="AJ56" s="79">
        <f>+VLOOKUP($A56,'[4]CUT USD'!$A:$Q,13,FALSE)</f>
        <v>0</v>
      </c>
      <c r="AK56" s="79">
        <f>+VLOOKUP($A56,'[4]CUT USD'!$A:$Q,14,FALSE)</f>
        <v>0</v>
      </c>
      <c r="AL56" s="79">
        <v>0</v>
      </c>
      <c r="AM56" s="79">
        <f t="shared" si="0"/>
        <v>0</v>
      </c>
      <c r="AP56" s="45"/>
    </row>
    <row r="57" spans="1:42" ht="33" customHeight="1">
      <c r="A57" s="54">
        <v>143</v>
      </c>
      <c r="B57" s="55" t="s">
        <v>79</v>
      </c>
      <c r="C57" s="80">
        <v>0</v>
      </c>
      <c r="D57" s="79">
        <f>+VLOOKUP(A57,'[4]RES. TRL'!A:C,2,FALSE)</f>
        <v>0</v>
      </c>
      <c r="E57" s="79">
        <f>+VLOOKUP(A57,'[4]RES. TRL'!A:C,3,FALSE)</f>
        <v>0</v>
      </c>
      <c r="F57" s="79">
        <f>+VLOOKUP(A57,[4]RES.CDI!A:B,2,FALSE)</f>
        <v>0</v>
      </c>
      <c r="G57" s="79">
        <f>+VLOOKUP($A57,'[4]CUT Bs'!$A:$S,2,FALSE)</f>
        <v>0</v>
      </c>
      <c r="H57" s="79">
        <f>+VLOOKUP($A57,'[4]CUT Bs'!$A:$S,3,FALSE)</f>
        <v>0</v>
      </c>
      <c r="I57" s="79">
        <f>+VLOOKUP($A57,'[4]CUT Bs'!$A:$S,4,FALSE)</f>
        <v>0</v>
      </c>
      <c r="J57" s="79">
        <f>+VLOOKUP($A57,'[4]CUT Bs'!$A:$S,5,FALSE)</f>
        <v>0</v>
      </c>
      <c r="K57" s="79">
        <f>+VLOOKUP($A57,'[4]CUT Bs'!$A:$S,6,FALSE)</f>
        <v>0</v>
      </c>
      <c r="L57" s="79">
        <f>+VLOOKUP($A57,'[4]CUT Bs'!$A:$S,7,FALSE)</f>
        <v>0</v>
      </c>
      <c r="M57" s="79">
        <f>+VLOOKUP($A57,'[4]CUT Bs'!$A:$S,8,FALSE)</f>
        <v>0</v>
      </c>
      <c r="N57" s="79">
        <f>+VLOOKUP($A57,'[4]CUT Bs'!$A:$S,9,FALSE)</f>
        <v>0</v>
      </c>
      <c r="O57" s="79">
        <f>+VLOOKUP($A57,'[4]CUT Bs'!$A:$S,10,FALSE)</f>
        <v>0</v>
      </c>
      <c r="P57" s="79">
        <f>+VLOOKUP($A57,'[4]CUT Bs'!$A:$S,11,FALSE)</f>
        <v>0</v>
      </c>
      <c r="Q57" s="79">
        <f>+VLOOKUP($A57,'[4]CUT Bs'!$A:$S,12,FALSE)</f>
        <v>0</v>
      </c>
      <c r="R57" s="79">
        <f>+VLOOKUP($A57,'[4]CUT Bs'!$A:$S,13,FALSE)</f>
        <v>0</v>
      </c>
      <c r="S57" s="79">
        <f>+VLOOKUP($A57,'[4]CUT Bs'!$A:$S,14,FALSE)</f>
        <v>0</v>
      </c>
      <c r="T57" s="79">
        <f>+VLOOKUP($A57,'[4]CUT Bs'!$A:$S,15,FALSE)</f>
        <v>0</v>
      </c>
      <c r="U57" s="79">
        <f>+VLOOKUP($A57,'[4]CUT Bs'!$A:$S,16,FALSE)</f>
        <v>0</v>
      </c>
      <c r="V57" s="79">
        <f>+IFERROR(VLOOKUP(A57,'[4]RES. TCR'!A:C,3,FALSE),0)</f>
        <v>0</v>
      </c>
      <c r="W57" s="79">
        <f>+VLOOKUP(A57,'[4]RES. TRL'!F:H,2,FALSE)</f>
        <v>0</v>
      </c>
      <c r="X57" s="79">
        <f>+VLOOKUP(A57,'[4]RES. TRL'!F:H,3,FALSE)</f>
        <v>0</v>
      </c>
      <c r="Y57" s="79">
        <f>+VLOOKUP($A57,'[4]CUT USD'!$A:$Q,2,FALSE)</f>
        <v>0</v>
      </c>
      <c r="Z57" s="79">
        <f>+VLOOKUP($A57,'[4]CUT USD'!$A:$Q,3,FALSE)</f>
        <v>0</v>
      </c>
      <c r="AA57" s="79">
        <f>+VLOOKUP($A57,'[4]CUT USD'!$A:$Q,4,FALSE)</f>
        <v>0</v>
      </c>
      <c r="AB57" s="79">
        <f>+VLOOKUP($A57,'[4]CUT USD'!$A:$Q,5,FALSE)</f>
        <v>0</v>
      </c>
      <c r="AC57" s="79">
        <f>+VLOOKUP($A57,'[4]CUT USD'!$A:$Q,6,FALSE)</f>
        <v>0</v>
      </c>
      <c r="AD57" s="79">
        <f>+VLOOKUP($A57,'[4]CUT USD'!$A:$Q,7,FALSE)</f>
        <v>0</v>
      </c>
      <c r="AE57" s="79">
        <f>+VLOOKUP($A57,'[4]CUT USD'!$A:$Q,8,FALSE)</f>
        <v>0</v>
      </c>
      <c r="AF57" s="79">
        <f>+VLOOKUP($A57,'[4]CUT USD'!$A:$Q,9,FALSE)</f>
        <v>0</v>
      </c>
      <c r="AG57" s="79">
        <f>+VLOOKUP($A57,'[4]CUT USD'!$A:$Q,10,FALSE)</f>
        <v>0</v>
      </c>
      <c r="AH57" s="79">
        <f>+VLOOKUP($A57,'[4]CUT USD'!$A:$Q,11,FALSE)</f>
        <v>0</v>
      </c>
      <c r="AI57" s="79">
        <f>+VLOOKUP($A57,'[4]CUT USD'!$A:$Q,12,FALSE)</f>
        <v>0</v>
      </c>
      <c r="AJ57" s="79">
        <f>+VLOOKUP($A57,'[4]CUT USD'!$A:$Q,13,FALSE)</f>
        <v>0</v>
      </c>
      <c r="AK57" s="79">
        <f>+VLOOKUP($A57,'[4]CUT USD'!$A:$Q,14,FALSE)</f>
        <v>0</v>
      </c>
      <c r="AL57" s="79">
        <v>0</v>
      </c>
      <c r="AM57" s="79">
        <f t="shared" si="0"/>
        <v>0</v>
      </c>
      <c r="AP57" s="45"/>
    </row>
    <row r="58" spans="1:42" ht="33" customHeight="1">
      <c r="A58" s="54">
        <v>144</v>
      </c>
      <c r="B58" s="55" t="s">
        <v>612</v>
      </c>
      <c r="C58" s="80">
        <v>0</v>
      </c>
      <c r="D58" s="79">
        <f>+VLOOKUP(A58,'[4]RES. TRL'!A:C,2,FALSE)</f>
        <v>0</v>
      </c>
      <c r="E58" s="79">
        <f>+VLOOKUP(A58,'[4]RES. TRL'!A:C,3,FALSE)</f>
        <v>0</v>
      </c>
      <c r="F58" s="79">
        <f>+VLOOKUP(A58,[4]RES.CDI!A:B,2,FALSE)</f>
        <v>0</v>
      </c>
      <c r="G58" s="79">
        <f>+VLOOKUP($A58,'[4]CUT Bs'!$A:$S,2,FALSE)</f>
        <v>0</v>
      </c>
      <c r="H58" s="79">
        <f>+VLOOKUP($A58,'[4]CUT Bs'!$A:$S,3,FALSE)</f>
        <v>0</v>
      </c>
      <c r="I58" s="79">
        <f>+VLOOKUP($A58,'[4]CUT Bs'!$A:$S,4,FALSE)</f>
        <v>0</v>
      </c>
      <c r="J58" s="79">
        <f>+VLOOKUP($A58,'[4]CUT Bs'!$A:$S,5,FALSE)</f>
        <v>0</v>
      </c>
      <c r="K58" s="79">
        <f>+VLOOKUP($A58,'[4]CUT Bs'!$A:$S,6,FALSE)</f>
        <v>0</v>
      </c>
      <c r="L58" s="79">
        <f>+VLOOKUP($A58,'[4]CUT Bs'!$A:$S,7,FALSE)</f>
        <v>0</v>
      </c>
      <c r="M58" s="79">
        <f>+VLOOKUP($A58,'[4]CUT Bs'!$A:$S,8,FALSE)</f>
        <v>0</v>
      </c>
      <c r="N58" s="79">
        <f>+VLOOKUP($A58,'[4]CUT Bs'!$A:$S,9,FALSE)</f>
        <v>0</v>
      </c>
      <c r="O58" s="79">
        <f>+VLOOKUP($A58,'[4]CUT Bs'!$A:$S,10,FALSE)</f>
        <v>0</v>
      </c>
      <c r="P58" s="79">
        <f>+VLOOKUP($A58,'[4]CUT Bs'!$A:$S,11,FALSE)</f>
        <v>0</v>
      </c>
      <c r="Q58" s="79">
        <f>+VLOOKUP($A58,'[4]CUT Bs'!$A:$S,12,FALSE)</f>
        <v>0</v>
      </c>
      <c r="R58" s="79">
        <f>+VLOOKUP($A58,'[4]CUT Bs'!$A:$S,13,FALSE)</f>
        <v>0</v>
      </c>
      <c r="S58" s="79">
        <f>+VLOOKUP($A58,'[4]CUT Bs'!$A:$S,14,FALSE)</f>
        <v>0</v>
      </c>
      <c r="T58" s="79">
        <f>+VLOOKUP($A58,'[4]CUT Bs'!$A:$S,15,FALSE)</f>
        <v>0</v>
      </c>
      <c r="U58" s="79">
        <f>+VLOOKUP($A58,'[4]CUT Bs'!$A:$S,16,FALSE)</f>
        <v>0</v>
      </c>
      <c r="V58" s="79">
        <f>+IFERROR(VLOOKUP(A58,'[4]RES. TCR'!A:C,3,FALSE),0)</f>
        <v>0</v>
      </c>
      <c r="W58" s="79">
        <f>+VLOOKUP(A58,'[4]RES. TRL'!F:H,2,FALSE)</f>
        <v>0</v>
      </c>
      <c r="X58" s="79">
        <f>+VLOOKUP(A58,'[4]RES. TRL'!F:H,3,FALSE)</f>
        <v>0</v>
      </c>
      <c r="Y58" s="79">
        <f>+VLOOKUP($A58,'[4]CUT USD'!$A:$Q,2,FALSE)</f>
        <v>0</v>
      </c>
      <c r="Z58" s="79">
        <f>+VLOOKUP($A58,'[4]CUT USD'!$A:$Q,3,FALSE)</f>
        <v>0</v>
      </c>
      <c r="AA58" s="79">
        <f>+VLOOKUP($A58,'[4]CUT USD'!$A:$Q,4,FALSE)</f>
        <v>0</v>
      </c>
      <c r="AB58" s="79">
        <f>+VLOOKUP($A58,'[4]CUT USD'!$A:$Q,5,FALSE)</f>
        <v>0</v>
      </c>
      <c r="AC58" s="79">
        <f>+VLOOKUP($A58,'[4]CUT USD'!$A:$Q,6,FALSE)</f>
        <v>0</v>
      </c>
      <c r="AD58" s="79">
        <f>+VLOOKUP($A58,'[4]CUT USD'!$A:$Q,7,FALSE)</f>
        <v>0</v>
      </c>
      <c r="AE58" s="79">
        <f>+VLOOKUP($A58,'[4]CUT USD'!$A:$Q,8,FALSE)</f>
        <v>0</v>
      </c>
      <c r="AF58" s="79">
        <f>+VLOOKUP($A58,'[4]CUT USD'!$A:$Q,9,FALSE)</f>
        <v>0</v>
      </c>
      <c r="AG58" s="79">
        <f>+VLOOKUP($A58,'[4]CUT USD'!$A:$Q,10,FALSE)</f>
        <v>0</v>
      </c>
      <c r="AH58" s="79">
        <f>+VLOOKUP($A58,'[4]CUT USD'!$A:$Q,11,FALSE)</f>
        <v>0</v>
      </c>
      <c r="AI58" s="79">
        <f>+VLOOKUP($A58,'[4]CUT USD'!$A:$Q,12,FALSE)</f>
        <v>0</v>
      </c>
      <c r="AJ58" s="79">
        <f>+VLOOKUP($A58,'[4]CUT USD'!$A:$Q,13,FALSE)</f>
        <v>0</v>
      </c>
      <c r="AK58" s="79">
        <f>+VLOOKUP($A58,'[4]CUT USD'!$A:$Q,14,FALSE)</f>
        <v>0</v>
      </c>
      <c r="AL58" s="79">
        <v>0</v>
      </c>
      <c r="AM58" s="79">
        <f t="shared" si="0"/>
        <v>0</v>
      </c>
      <c r="AP58" s="45"/>
    </row>
    <row r="59" spans="1:42" ht="33" customHeight="1">
      <c r="A59" s="54">
        <v>145</v>
      </c>
      <c r="B59" s="55" t="s">
        <v>80</v>
      </c>
      <c r="C59" s="80">
        <v>0</v>
      </c>
      <c r="D59" s="79">
        <f>+VLOOKUP(A59,'[4]RES. TRL'!A:C,2,FALSE)</f>
        <v>0</v>
      </c>
      <c r="E59" s="79">
        <f>+VLOOKUP(A59,'[4]RES. TRL'!A:C,3,FALSE)</f>
        <v>0</v>
      </c>
      <c r="F59" s="79">
        <f>+VLOOKUP(A59,[4]RES.CDI!A:B,2,FALSE)</f>
        <v>0</v>
      </c>
      <c r="G59" s="79">
        <f>+VLOOKUP($A59,'[4]CUT Bs'!$A:$S,2,FALSE)</f>
        <v>0</v>
      </c>
      <c r="H59" s="79">
        <f>+VLOOKUP($A59,'[4]CUT Bs'!$A:$S,3,FALSE)</f>
        <v>0</v>
      </c>
      <c r="I59" s="79">
        <f>+VLOOKUP($A59,'[4]CUT Bs'!$A:$S,4,FALSE)</f>
        <v>0</v>
      </c>
      <c r="J59" s="79">
        <f>+VLOOKUP($A59,'[4]CUT Bs'!$A:$S,5,FALSE)</f>
        <v>0</v>
      </c>
      <c r="K59" s="79">
        <f>+VLOOKUP($A59,'[4]CUT Bs'!$A:$S,6,FALSE)</f>
        <v>0</v>
      </c>
      <c r="L59" s="79">
        <f>+VLOOKUP($A59,'[4]CUT Bs'!$A:$S,7,FALSE)</f>
        <v>0</v>
      </c>
      <c r="M59" s="79">
        <f>+VLOOKUP($A59,'[4]CUT Bs'!$A:$S,8,FALSE)</f>
        <v>0</v>
      </c>
      <c r="N59" s="79">
        <f>+VLOOKUP($A59,'[4]CUT Bs'!$A:$S,9,FALSE)</f>
        <v>0</v>
      </c>
      <c r="O59" s="79">
        <f>+VLOOKUP($A59,'[4]CUT Bs'!$A:$S,10,FALSE)</f>
        <v>0</v>
      </c>
      <c r="P59" s="79">
        <f>+VLOOKUP($A59,'[4]CUT Bs'!$A:$S,11,FALSE)</f>
        <v>0</v>
      </c>
      <c r="Q59" s="79">
        <f>+VLOOKUP($A59,'[4]CUT Bs'!$A:$S,12,FALSE)</f>
        <v>0</v>
      </c>
      <c r="R59" s="79">
        <f>+VLOOKUP($A59,'[4]CUT Bs'!$A:$S,13,FALSE)</f>
        <v>0</v>
      </c>
      <c r="S59" s="79">
        <f>+VLOOKUP($A59,'[4]CUT Bs'!$A:$S,14,FALSE)</f>
        <v>0</v>
      </c>
      <c r="T59" s="79">
        <f>+VLOOKUP($A59,'[4]CUT Bs'!$A:$S,15,FALSE)</f>
        <v>0</v>
      </c>
      <c r="U59" s="79">
        <f>+VLOOKUP($A59,'[4]CUT Bs'!$A:$S,16,FALSE)</f>
        <v>0</v>
      </c>
      <c r="V59" s="79">
        <f>+IFERROR(VLOOKUP(A59,'[4]RES. TCR'!A:C,3,FALSE),0)</f>
        <v>0</v>
      </c>
      <c r="W59" s="79">
        <f>+VLOOKUP(A59,'[4]RES. TRL'!F:H,2,FALSE)</f>
        <v>0</v>
      </c>
      <c r="X59" s="79">
        <f>+VLOOKUP(A59,'[4]RES. TRL'!F:H,3,FALSE)</f>
        <v>0</v>
      </c>
      <c r="Y59" s="79">
        <f>+VLOOKUP($A59,'[4]CUT USD'!$A:$Q,2,FALSE)</f>
        <v>0</v>
      </c>
      <c r="Z59" s="79">
        <f>+VLOOKUP($A59,'[4]CUT USD'!$A:$Q,3,FALSE)</f>
        <v>0</v>
      </c>
      <c r="AA59" s="79">
        <f>+VLOOKUP($A59,'[4]CUT USD'!$A:$Q,4,FALSE)</f>
        <v>0</v>
      </c>
      <c r="AB59" s="79">
        <f>+VLOOKUP($A59,'[4]CUT USD'!$A:$Q,5,FALSE)</f>
        <v>0</v>
      </c>
      <c r="AC59" s="79">
        <f>+VLOOKUP($A59,'[4]CUT USD'!$A:$Q,6,FALSE)</f>
        <v>0</v>
      </c>
      <c r="AD59" s="79">
        <f>+VLOOKUP($A59,'[4]CUT USD'!$A:$Q,7,FALSE)</f>
        <v>0</v>
      </c>
      <c r="AE59" s="79">
        <f>+VLOOKUP($A59,'[4]CUT USD'!$A:$Q,8,FALSE)</f>
        <v>0</v>
      </c>
      <c r="AF59" s="79">
        <f>+VLOOKUP($A59,'[4]CUT USD'!$A:$Q,9,FALSE)</f>
        <v>0</v>
      </c>
      <c r="AG59" s="79">
        <f>+VLOOKUP($A59,'[4]CUT USD'!$A:$Q,10,FALSE)</f>
        <v>0</v>
      </c>
      <c r="AH59" s="79">
        <f>+VLOOKUP($A59,'[4]CUT USD'!$A:$Q,11,FALSE)</f>
        <v>0</v>
      </c>
      <c r="AI59" s="79">
        <f>+VLOOKUP($A59,'[4]CUT USD'!$A:$Q,12,FALSE)</f>
        <v>0</v>
      </c>
      <c r="AJ59" s="79">
        <f>+VLOOKUP($A59,'[4]CUT USD'!$A:$Q,13,FALSE)</f>
        <v>0</v>
      </c>
      <c r="AK59" s="79">
        <f>+VLOOKUP($A59,'[4]CUT USD'!$A:$Q,14,FALSE)</f>
        <v>0</v>
      </c>
      <c r="AL59" s="79">
        <v>0</v>
      </c>
      <c r="AM59" s="79">
        <f t="shared" si="0"/>
        <v>0</v>
      </c>
      <c r="AP59" s="45"/>
    </row>
    <row r="60" spans="1:42" ht="33" customHeight="1">
      <c r="A60" s="54">
        <v>146</v>
      </c>
      <c r="B60" s="55" t="s">
        <v>81</v>
      </c>
      <c r="C60" s="80">
        <v>0</v>
      </c>
      <c r="D60" s="79">
        <f>+VLOOKUP(A60,'[4]RES. TRL'!A:C,2,FALSE)</f>
        <v>0</v>
      </c>
      <c r="E60" s="79">
        <f>+VLOOKUP(A60,'[4]RES. TRL'!A:C,3,FALSE)</f>
        <v>0</v>
      </c>
      <c r="F60" s="79">
        <f>+VLOOKUP(A60,[4]RES.CDI!A:B,2,FALSE)</f>
        <v>0</v>
      </c>
      <c r="G60" s="79">
        <f>+VLOOKUP($A60,'[4]CUT Bs'!$A:$S,2,FALSE)</f>
        <v>0</v>
      </c>
      <c r="H60" s="79">
        <f>+VLOOKUP($A60,'[4]CUT Bs'!$A:$S,3,FALSE)</f>
        <v>0</v>
      </c>
      <c r="I60" s="79">
        <f>+VLOOKUP($A60,'[4]CUT Bs'!$A:$S,4,FALSE)</f>
        <v>0</v>
      </c>
      <c r="J60" s="79">
        <f>+VLOOKUP($A60,'[4]CUT Bs'!$A:$S,5,FALSE)</f>
        <v>0</v>
      </c>
      <c r="K60" s="79">
        <f>+VLOOKUP($A60,'[4]CUT Bs'!$A:$S,6,FALSE)</f>
        <v>0</v>
      </c>
      <c r="L60" s="79">
        <f>+VLOOKUP($A60,'[4]CUT Bs'!$A:$S,7,FALSE)</f>
        <v>0</v>
      </c>
      <c r="M60" s="79">
        <f>+VLOOKUP($A60,'[4]CUT Bs'!$A:$S,8,FALSE)</f>
        <v>0</v>
      </c>
      <c r="N60" s="79">
        <f>+VLOOKUP($A60,'[4]CUT Bs'!$A:$S,9,FALSE)</f>
        <v>0</v>
      </c>
      <c r="O60" s="79">
        <f>+VLOOKUP($A60,'[4]CUT Bs'!$A:$S,10,FALSE)</f>
        <v>0</v>
      </c>
      <c r="P60" s="79">
        <f>+VLOOKUP($A60,'[4]CUT Bs'!$A:$S,11,FALSE)</f>
        <v>0</v>
      </c>
      <c r="Q60" s="79">
        <f>+VLOOKUP($A60,'[4]CUT Bs'!$A:$S,12,FALSE)</f>
        <v>0</v>
      </c>
      <c r="R60" s="79">
        <f>+VLOOKUP($A60,'[4]CUT Bs'!$A:$S,13,FALSE)</f>
        <v>0</v>
      </c>
      <c r="S60" s="79">
        <f>+VLOOKUP($A60,'[4]CUT Bs'!$A:$S,14,FALSE)</f>
        <v>0</v>
      </c>
      <c r="T60" s="79">
        <f>+VLOOKUP($A60,'[4]CUT Bs'!$A:$S,15,FALSE)</f>
        <v>0</v>
      </c>
      <c r="U60" s="79">
        <f>+VLOOKUP($A60,'[4]CUT Bs'!$A:$S,16,FALSE)</f>
        <v>0</v>
      </c>
      <c r="V60" s="79">
        <f>+IFERROR(VLOOKUP(A60,'[4]RES. TCR'!A:C,3,FALSE),0)</f>
        <v>0</v>
      </c>
      <c r="W60" s="79">
        <f>+VLOOKUP(A60,'[4]RES. TRL'!F:H,2,FALSE)</f>
        <v>0</v>
      </c>
      <c r="X60" s="79">
        <f>+VLOOKUP(A60,'[4]RES. TRL'!F:H,3,FALSE)</f>
        <v>0</v>
      </c>
      <c r="Y60" s="79">
        <f>+VLOOKUP($A60,'[4]CUT USD'!$A:$Q,2,FALSE)</f>
        <v>0</v>
      </c>
      <c r="Z60" s="79">
        <f>+VLOOKUP($A60,'[4]CUT USD'!$A:$Q,3,FALSE)</f>
        <v>0</v>
      </c>
      <c r="AA60" s="79">
        <f>+VLOOKUP($A60,'[4]CUT USD'!$A:$Q,4,FALSE)</f>
        <v>0</v>
      </c>
      <c r="AB60" s="79">
        <f>+VLOOKUP($A60,'[4]CUT USD'!$A:$Q,5,FALSE)</f>
        <v>0</v>
      </c>
      <c r="AC60" s="79">
        <f>+VLOOKUP($A60,'[4]CUT USD'!$A:$Q,6,FALSE)</f>
        <v>0</v>
      </c>
      <c r="AD60" s="79">
        <f>+VLOOKUP($A60,'[4]CUT USD'!$A:$Q,7,FALSE)</f>
        <v>0</v>
      </c>
      <c r="AE60" s="79">
        <f>+VLOOKUP($A60,'[4]CUT USD'!$A:$Q,8,FALSE)</f>
        <v>0</v>
      </c>
      <c r="AF60" s="79">
        <f>+VLOOKUP($A60,'[4]CUT USD'!$A:$Q,9,FALSE)</f>
        <v>0</v>
      </c>
      <c r="AG60" s="79">
        <f>+VLOOKUP($A60,'[4]CUT USD'!$A:$Q,10,FALSE)</f>
        <v>0</v>
      </c>
      <c r="AH60" s="79">
        <f>+VLOOKUP($A60,'[4]CUT USD'!$A:$Q,11,FALSE)</f>
        <v>0</v>
      </c>
      <c r="AI60" s="79">
        <f>+VLOOKUP($A60,'[4]CUT USD'!$A:$Q,12,FALSE)</f>
        <v>0</v>
      </c>
      <c r="AJ60" s="79">
        <f>+VLOOKUP($A60,'[4]CUT USD'!$A:$Q,13,FALSE)</f>
        <v>0</v>
      </c>
      <c r="AK60" s="79">
        <f>+VLOOKUP($A60,'[4]CUT USD'!$A:$Q,14,FALSE)</f>
        <v>0</v>
      </c>
      <c r="AL60" s="79">
        <v>0</v>
      </c>
      <c r="AM60" s="79">
        <f t="shared" si="0"/>
        <v>0</v>
      </c>
      <c r="AP60" s="45"/>
    </row>
    <row r="61" spans="1:42" ht="33" customHeight="1">
      <c r="A61" s="54">
        <v>147</v>
      </c>
      <c r="B61" s="55" t="s">
        <v>11067</v>
      </c>
      <c r="C61" s="80">
        <v>0</v>
      </c>
      <c r="D61" s="79">
        <f>+VLOOKUP(A61,'[4]RES. TRL'!A:C,2,FALSE)</f>
        <v>0</v>
      </c>
      <c r="E61" s="79">
        <f>+VLOOKUP(A61,'[4]RES. TRL'!A:C,3,FALSE)</f>
        <v>0</v>
      </c>
      <c r="F61" s="79">
        <f>+VLOOKUP(A61,[4]RES.CDI!A:B,2,FALSE)</f>
        <v>0</v>
      </c>
      <c r="G61" s="79">
        <f>+VLOOKUP($A61,'[4]CUT Bs'!$A:$S,2,FALSE)</f>
        <v>0</v>
      </c>
      <c r="H61" s="79">
        <f>+VLOOKUP($A61,'[4]CUT Bs'!$A:$S,3,FALSE)</f>
        <v>0</v>
      </c>
      <c r="I61" s="79">
        <f>+VLOOKUP($A61,'[4]CUT Bs'!$A:$S,4,FALSE)</f>
        <v>0</v>
      </c>
      <c r="J61" s="79">
        <f>+VLOOKUP($A61,'[4]CUT Bs'!$A:$S,5,FALSE)</f>
        <v>0</v>
      </c>
      <c r="K61" s="79">
        <f>+VLOOKUP($A61,'[4]CUT Bs'!$A:$S,6,FALSE)</f>
        <v>0</v>
      </c>
      <c r="L61" s="79">
        <f>+VLOOKUP($A61,'[4]CUT Bs'!$A:$S,7,FALSE)</f>
        <v>0</v>
      </c>
      <c r="M61" s="79">
        <f>+VLOOKUP($A61,'[4]CUT Bs'!$A:$S,8,FALSE)</f>
        <v>0</v>
      </c>
      <c r="N61" s="79">
        <f>+VLOOKUP($A61,'[4]CUT Bs'!$A:$S,9,FALSE)</f>
        <v>0</v>
      </c>
      <c r="O61" s="79">
        <f>+VLOOKUP($A61,'[4]CUT Bs'!$A:$S,10,FALSE)</f>
        <v>0</v>
      </c>
      <c r="P61" s="79">
        <f>+VLOOKUP($A61,'[4]CUT Bs'!$A:$S,11,FALSE)</f>
        <v>0</v>
      </c>
      <c r="Q61" s="79">
        <f>+VLOOKUP($A61,'[4]CUT Bs'!$A:$S,12,FALSE)</f>
        <v>0</v>
      </c>
      <c r="R61" s="79">
        <f>+VLOOKUP($A61,'[4]CUT Bs'!$A:$S,13,FALSE)</f>
        <v>0</v>
      </c>
      <c r="S61" s="79">
        <f>+VLOOKUP($A61,'[4]CUT Bs'!$A:$S,14,FALSE)</f>
        <v>0</v>
      </c>
      <c r="T61" s="79">
        <f>+VLOOKUP($A61,'[4]CUT Bs'!$A:$S,15,FALSE)</f>
        <v>0</v>
      </c>
      <c r="U61" s="79">
        <f>+VLOOKUP($A61,'[4]CUT Bs'!$A:$S,16,FALSE)</f>
        <v>0</v>
      </c>
      <c r="V61" s="79">
        <f>+IFERROR(VLOOKUP(A61,'[4]RES. TCR'!A:C,3,FALSE),0)</f>
        <v>0</v>
      </c>
      <c r="W61" s="79">
        <f>+VLOOKUP(A61,'[4]RES. TRL'!F:H,2,FALSE)</f>
        <v>0</v>
      </c>
      <c r="X61" s="79">
        <f>+VLOOKUP(A61,'[4]RES. TRL'!F:H,3,FALSE)</f>
        <v>0</v>
      </c>
      <c r="Y61" s="79">
        <f>+VLOOKUP($A61,'[4]CUT USD'!$A:$Q,2,FALSE)</f>
        <v>0</v>
      </c>
      <c r="Z61" s="79">
        <f>+VLOOKUP($A61,'[4]CUT USD'!$A:$Q,3,FALSE)</f>
        <v>0</v>
      </c>
      <c r="AA61" s="79">
        <f>+VLOOKUP($A61,'[4]CUT USD'!$A:$Q,4,FALSE)</f>
        <v>0</v>
      </c>
      <c r="AB61" s="79">
        <f>+VLOOKUP($A61,'[4]CUT USD'!$A:$Q,5,FALSE)</f>
        <v>0</v>
      </c>
      <c r="AC61" s="79">
        <f>+VLOOKUP($A61,'[4]CUT USD'!$A:$Q,6,FALSE)</f>
        <v>0</v>
      </c>
      <c r="AD61" s="79">
        <f>+VLOOKUP($A61,'[4]CUT USD'!$A:$Q,7,FALSE)</f>
        <v>0</v>
      </c>
      <c r="AE61" s="79">
        <f>+VLOOKUP($A61,'[4]CUT USD'!$A:$Q,8,FALSE)</f>
        <v>0</v>
      </c>
      <c r="AF61" s="79">
        <f>+VLOOKUP($A61,'[4]CUT USD'!$A:$Q,9,FALSE)</f>
        <v>0</v>
      </c>
      <c r="AG61" s="79">
        <f>+VLOOKUP($A61,'[4]CUT USD'!$A:$Q,10,FALSE)</f>
        <v>0</v>
      </c>
      <c r="AH61" s="79">
        <f>+VLOOKUP($A61,'[4]CUT USD'!$A:$Q,11,FALSE)</f>
        <v>0</v>
      </c>
      <c r="AI61" s="79">
        <f>+VLOOKUP($A61,'[4]CUT USD'!$A:$Q,12,FALSE)</f>
        <v>0</v>
      </c>
      <c r="AJ61" s="79">
        <f>+VLOOKUP($A61,'[4]CUT USD'!$A:$Q,13,FALSE)</f>
        <v>0</v>
      </c>
      <c r="AK61" s="79">
        <f>+VLOOKUP($A61,'[4]CUT USD'!$A:$Q,14,FALSE)</f>
        <v>0</v>
      </c>
      <c r="AL61" s="79">
        <v>0</v>
      </c>
      <c r="AM61" s="79">
        <f t="shared" si="0"/>
        <v>0</v>
      </c>
      <c r="AP61" s="45"/>
    </row>
    <row r="62" spans="1:42" ht="33" customHeight="1">
      <c r="A62" s="54">
        <v>148</v>
      </c>
      <c r="B62" s="55" t="s">
        <v>82</v>
      </c>
      <c r="C62" s="80">
        <v>0</v>
      </c>
      <c r="D62" s="79">
        <f>+VLOOKUP(A62,'[4]RES. TRL'!A:C,2,FALSE)</f>
        <v>0</v>
      </c>
      <c r="E62" s="79">
        <f>+VLOOKUP(A62,'[4]RES. TRL'!A:C,3,FALSE)</f>
        <v>0</v>
      </c>
      <c r="F62" s="79">
        <f>+VLOOKUP(A62,[4]RES.CDI!A:B,2,FALSE)</f>
        <v>0</v>
      </c>
      <c r="G62" s="79">
        <f>+VLOOKUP($A62,'[4]CUT Bs'!$A:$S,2,FALSE)</f>
        <v>0</v>
      </c>
      <c r="H62" s="79">
        <f>+VLOOKUP($A62,'[4]CUT Bs'!$A:$S,3,FALSE)</f>
        <v>0</v>
      </c>
      <c r="I62" s="79">
        <f>+VLOOKUP($A62,'[4]CUT Bs'!$A:$S,4,FALSE)</f>
        <v>0</v>
      </c>
      <c r="J62" s="79">
        <f>+VLOOKUP($A62,'[4]CUT Bs'!$A:$S,5,FALSE)</f>
        <v>0</v>
      </c>
      <c r="K62" s="79">
        <f>+VLOOKUP($A62,'[4]CUT Bs'!$A:$S,6,FALSE)</f>
        <v>0</v>
      </c>
      <c r="L62" s="79">
        <f>+VLOOKUP($A62,'[4]CUT Bs'!$A:$S,7,FALSE)</f>
        <v>0</v>
      </c>
      <c r="M62" s="79">
        <f>+VLOOKUP($A62,'[4]CUT Bs'!$A:$S,8,FALSE)</f>
        <v>0</v>
      </c>
      <c r="N62" s="79">
        <f>+VLOOKUP($A62,'[4]CUT Bs'!$A:$S,9,FALSE)</f>
        <v>0</v>
      </c>
      <c r="O62" s="79">
        <f>+VLOOKUP($A62,'[4]CUT Bs'!$A:$S,10,FALSE)</f>
        <v>0</v>
      </c>
      <c r="P62" s="79">
        <f>+VLOOKUP($A62,'[4]CUT Bs'!$A:$S,11,FALSE)</f>
        <v>0</v>
      </c>
      <c r="Q62" s="79">
        <f>+VLOOKUP($A62,'[4]CUT Bs'!$A:$S,12,FALSE)</f>
        <v>0</v>
      </c>
      <c r="R62" s="79">
        <f>+VLOOKUP($A62,'[4]CUT Bs'!$A:$S,13,FALSE)</f>
        <v>0</v>
      </c>
      <c r="S62" s="79">
        <f>+VLOOKUP($A62,'[4]CUT Bs'!$A:$S,14,FALSE)</f>
        <v>0</v>
      </c>
      <c r="T62" s="79">
        <f>+VLOOKUP($A62,'[4]CUT Bs'!$A:$S,15,FALSE)</f>
        <v>0</v>
      </c>
      <c r="U62" s="79">
        <f>+VLOOKUP($A62,'[4]CUT Bs'!$A:$S,16,FALSE)</f>
        <v>0</v>
      </c>
      <c r="V62" s="79">
        <f>+IFERROR(VLOOKUP(A62,'[4]RES. TCR'!A:C,3,FALSE),0)</f>
        <v>0</v>
      </c>
      <c r="W62" s="79">
        <f>+VLOOKUP(A62,'[4]RES. TRL'!F:H,2,FALSE)</f>
        <v>0</v>
      </c>
      <c r="X62" s="79">
        <f>+VLOOKUP(A62,'[4]RES. TRL'!F:H,3,FALSE)</f>
        <v>0</v>
      </c>
      <c r="Y62" s="79">
        <f>+VLOOKUP($A62,'[4]CUT USD'!$A:$Q,2,FALSE)</f>
        <v>0</v>
      </c>
      <c r="Z62" s="79">
        <f>+VLOOKUP($A62,'[4]CUT USD'!$A:$Q,3,FALSE)</f>
        <v>0</v>
      </c>
      <c r="AA62" s="79">
        <f>+VLOOKUP($A62,'[4]CUT USD'!$A:$Q,4,FALSE)</f>
        <v>0</v>
      </c>
      <c r="AB62" s="79">
        <f>+VLOOKUP($A62,'[4]CUT USD'!$A:$Q,5,FALSE)</f>
        <v>0</v>
      </c>
      <c r="AC62" s="79">
        <f>+VLOOKUP($A62,'[4]CUT USD'!$A:$Q,6,FALSE)</f>
        <v>0</v>
      </c>
      <c r="AD62" s="79">
        <f>+VLOOKUP($A62,'[4]CUT USD'!$A:$Q,7,FALSE)</f>
        <v>0</v>
      </c>
      <c r="AE62" s="79">
        <f>+VLOOKUP($A62,'[4]CUT USD'!$A:$Q,8,FALSE)</f>
        <v>0</v>
      </c>
      <c r="AF62" s="79">
        <f>+VLOOKUP($A62,'[4]CUT USD'!$A:$Q,9,FALSE)</f>
        <v>0</v>
      </c>
      <c r="AG62" s="79">
        <f>+VLOOKUP($A62,'[4]CUT USD'!$A:$Q,10,FALSE)</f>
        <v>0</v>
      </c>
      <c r="AH62" s="79">
        <f>+VLOOKUP($A62,'[4]CUT USD'!$A:$Q,11,FALSE)</f>
        <v>0</v>
      </c>
      <c r="AI62" s="79">
        <f>+VLOOKUP($A62,'[4]CUT USD'!$A:$Q,12,FALSE)</f>
        <v>0</v>
      </c>
      <c r="AJ62" s="79">
        <f>+VLOOKUP($A62,'[4]CUT USD'!$A:$Q,13,FALSE)</f>
        <v>0</v>
      </c>
      <c r="AK62" s="79">
        <f>+VLOOKUP($A62,'[4]CUT USD'!$A:$Q,14,FALSE)</f>
        <v>0</v>
      </c>
      <c r="AL62" s="79">
        <v>0</v>
      </c>
      <c r="AM62" s="79">
        <f t="shared" si="0"/>
        <v>0</v>
      </c>
      <c r="AP62" s="45"/>
    </row>
    <row r="63" spans="1:42" ht="33" customHeight="1">
      <c r="A63" s="54">
        <v>149</v>
      </c>
      <c r="B63" s="55" t="s">
        <v>83</v>
      </c>
      <c r="C63" s="80" t="s">
        <v>690</v>
      </c>
      <c r="D63" s="79">
        <f>+VLOOKUP(A63,'[4]RES. TRL'!A:C,2,FALSE)</f>
        <v>0</v>
      </c>
      <c r="E63" s="79">
        <f>+VLOOKUP(A63,'[4]RES. TRL'!A:C,3,FALSE)</f>
        <v>0</v>
      </c>
      <c r="F63" s="79">
        <f>+VLOOKUP(A63,[4]RES.CDI!A:B,2,FALSE)</f>
        <v>0</v>
      </c>
      <c r="G63" s="79">
        <f>+VLOOKUP($A63,'[4]CUT Bs'!$A:$S,2,FALSE)</f>
        <v>0</v>
      </c>
      <c r="H63" s="79">
        <f>+VLOOKUP($A63,'[4]CUT Bs'!$A:$S,3,FALSE)</f>
        <v>0</v>
      </c>
      <c r="I63" s="79">
        <f>+VLOOKUP($A63,'[4]CUT Bs'!$A:$S,4,FALSE)</f>
        <v>0</v>
      </c>
      <c r="J63" s="79">
        <f>+VLOOKUP($A63,'[4]CUT Bs'!$A:$S,5,FALSE)</f>
        <v>0</v>
      </c>
      <c r="K63" s="79">
        <f>+VLOOKUP($A63,'[4]CUT Bs'!$A:$S,6,FALSE)</f>
        <v>0</v>
      </c>
      <c r="L63" s="79">
        <f>+VLOOKUP($A63,'[4]CUT Bs'!$A:$S,7,FALSE)</f>
        <v>0</v>
      </c>
      <c r="M63" s="79">
        <f>+VLOOKUP($A63,'[4]CUT Bs'!$A:$S,8,FALSE)</f>
        <v>0</v>
      </c>
      <c r="N63" s="79">
        <f>+VLOOKUP($A63,'[4]CUT Bs'!$A:$S,9,FALSE)</f>
        <v>0</v>
      </c>
      <c r="O63" s="79">
        <f>+VLOOKUP($A63,'[4]CUT Bs'!$A:$S,10,FALSE)</f>
        <v>0</v>
      </c>
      <c r="P63" s="79">
        <f>+VLOOKUP($A63,'[4]CUT Bs'!$A:$S,11,FALSE)</f>
        <v>0</v>
      </c>
      <c r="Q63" s="79">
        <f>+VLOOKUP($A63,'[4]CUT Bs'!$A:$S,12,FALSE)</f>
        <v>0</v>
      </c>
      <c r="R63" s="79">
        <f>+VLOOKUP($A63,'[4]CUT Bs'!$A:$S,13,FALSE)</f>
        <v>0</v>
      </c>
      <c r="S63" s="79">
        <f>+VLOOKUP($A63,'[4]CUT Bs'!$A:$S,14,FALSE)</f>
        <v>0</v>
      </c>
      <c r="T63" s="79">
        <f>+VLOOKUP($A63,'[4]CUT Bs'!$A:$S,15,FALSE)</f>
        <v>0</v>
      </c>
      <c r="U63" s="79">
        <f>+VLOOKUP($A63,'[4]CUT Bs'!$A:$S,16,FALSE)</f>
        <v>0</v>
      </c>
      <c r="V63" s="79">
        <f>+IFERROR(VLOOKUP(A63,'[4]RES. TCR'!A:C,3,FALSE),0)</f>
        <v>0</v>
      </c>
      <c r="W63" s="79">
        <f>+VLOOKUP(A63,'[4]RES. TRL'!F:H,2,FALSE)</f>
        <v>0</v>
      </c>
      <c r="X63" s="79">
        <f>+VLOOKUP(A63,'[4]RES. TRL'!F:H,3,FALSE)</f>
        <v>0</v>
      </c>
      <c r="Y63" s="79">
        <f>+VLOOKUP($A63,'[4]CUT USD'!$A:$Q,2,FALSE)</f>
        <v>0</v>
      </c>
      <c r="Z63" s="79">
        <f>+VLOOKUP($A63,'[4]CUT USD'!$A:$Q,3,FALSE)</f>
        <v>0</v>
      </c>
      <c r="AA63" s="79">
        <f>+VLOOKUP($A63,'[4]CUT USD'!$A:$Q,4,FALSE)</f>
        <v>0</v>
      </c>
      <c r="AB63" s="79">
        <f>+VLOOKUP($A63,'[4]CUT USD'!$A:$Q,5,FALSE)</f>
        <v>0</v>
      </c>
      <c r="AC63" s="79">
        <f>+VLOOKUP($A63,'[4]CUT USD'!$A:$Q,6,FALSE)</f>
        <v>0</v>
      </c>
      <c r="AD63" s="79">
        <f>+VLOOKUP($A63,'[4]CUT USD'!$A:$Q,7,FALSE)</f>
        <v>0</v>
      </c>
      <c r="AE63" s="79">
        <f>+VLOOKUP($A63,'[4]CUT USD'!$A:$Q,8,FALSE)</f>
        <v>0</v>
      </c>
      <c r="AF63" s="79">
        <f>+VLOOKUP($A63,'[4]CUT USD'!$A:$Q,9,FALSE)</f>
        <v>0</v>
      </c>
      <c r="AG63" s="79">
        <f>+VLOOKUP($A63,'[4]CUT USD'!$A:$Q,10,FALSE)</f>
        <v>0</v>
      </c>
      <c r="AH63" s="79">
        <f>+VLOOKUP($A63,'[4]CUT USD'!$A:$Q,11,FALSE)</f>
        <v>0</v>
      </c>
      <c r="AI63" s="79">
        <f>+VLOOKUP($A63,'[4]CUT USD'!$A:$Q,12,FALSE)</f>
        <v>0</v>
      </c>
      <c r="AJ63" s="79">
        <f>+VLOOKUP($A63,'[4]CUT USD'!$A:$Q,13,FALSE)</f>
        <v>0</v>
      </c>
      <c r="AK63" s="79">
        <f>+VLOOKUP($A63,'[4]CUT USD'!$A:$Q,14,FALSE)</f>
        <v>0</v>
      </c>
      <c r="AL63" s="79">
        <v>0</v>
      </c>
      <c r="AM63" s="79">
        <f t="shared" si="0"/>
        <v>0</v>
      </c>
      <c r="AP63" s="45"/>
    </row>
    <row r="64" spans="1:42" ht="33" customHeight="1">
      <c r="A64" s="54">
        <v>150</v>
      </c>
      <c r="B64" s="55" t="s">
        <v>84</v>
      </c>
      <c r="C64" s="80" t="s">
        <v>690</v>
      </c>
      <c r="D64" s="79">
        <f>+VLOOKUP(A64,'[4]RES. TRL'!A:C,2,FALSE)</f>
        <v>0</v>
      </c>
      <c r="E64" s="79">
        <f>+VLOOKUP(A64,'[4]RES. TRL'!A:C,3,FALSE)</f>
        <v>0</v>
      </c>
      <c r="F64" s="79">
        <f>+VLOOKUP(A64,[4]RES.CDI!A:B,2,FALSE)</f>
        <v>0</v>
      </c>
      <c r="G64" s="79">
        <f>+VLOOKUP($A64,'[4]CUT Bs'!$A:$S,2,FALSE)</f>
        <v>0</v>
      </c>
      <c r="H64" s="79">
        <f>+VLOOKUP($A64,'[4]CUT Bs'!$A:$S,3,FALSE)</f>
        <v>0</v>
      </c>
      <c r="I64" s="79">
        <f>+VLOOKUP($A64,'[4]CUT Bs'!$A:$S,4,FALSE)</f>
        <v>0</v>
      </c>
      <c r="J64" s="79">
        <f>+VLOOKUP($A64,'[4]CUT Bs'!$A:$S,5,FALSE)</f>
        <v>412966.16</v>
      </c>
      <c r="K64" s="79">
        <f>+VLOOKUP($A64,'[4]CUT Bs'!$A:$S,6,FALSE)</f>
        <v>0</v>
      </c>
      <c r="L64" s="79">
        <f>+VLOOKUP($A64,'[4]CUT Bs'!$A:$S,7,FALSE)</f>
        <v>0</v>
      </c>
      <c r="M64" s="79">
        <f>+VLOOKUP($A64,'[4]CUT Bs'!$A:$S,8,FALSE)</f>
        <v>0</v>
      </c>
      <c r="N64" s="79">
        <f>+VLOOKUP($A64,'[4]CUT Bs'!$A:$S,9,FALSE)</f>
        <v>0</v>
      </c>
      <c r="O64" s="79">
        <f>+VLOOKUP($A64,'[4]CUT Bs'!$A:$S,10,FALSE)</f>
        <v>0</v>
      </c>
      <c r="P64" s="79">
        <f>+VLOOKUP($A64,'[4]CUT Bs'!$A:$S,11,FALSE)</f>
        <v>0</v>
      </c>
      <c r="Q64" s="79">
        <f>+VLOOKUP($A64,'[4]CUT Bs'!$A:$S,12,FALSE)</f>
        <v>0</v>
      </c>
      <c r="R64" s="79">
        <f>+VLOOKUP($A64,'[4]CUT Bs'!$A:$S,13,FALSE)</f>
        <v>0</v>
      </c>
      <c r="S64" s="79">
        <f>+VLOOKUP($A64,'[4]CUT Bs'!$A:$S,14,FALSE)</f>
        <v>0</v>
      </c>
      <c r="T64" s="79">
        <f>+VLOOKUP($A64,'[4]CUT Bs'!$A:$S,15,FALSE)</f>
        <v>0</v>
      </c>
      <c r="U64" s="79">
        <f>+VLOOKUP($A64,'[4]CUT Bs'!$A:$S,16,FALSE)</f>
        <v>0</v>
      </c>
      <c r="V64" s="79">
        <f>+IFERROR(VLOOKUP(A64,'[4]RES. TCR'!A:C,3,FALSE),0)</f>
        <v>0</v>
      </c>
      <c r="W64" s="79">
        <f>+VLOOKUP(A64,'[4]RES. TRL'!F:H,2,FALSE)</f>
        <v>0</v>
      </c>
      <c r="X64" s="79">
        <f>+VLOOKUP(A64,'[4]RES. TRL'!F:H,3,FALSE)</f>
        <v>0</v>
      </c>
      <c r="Y64" s="79">
        <f>+VLOOKUP($A64,'[4]CUT USD'!$A:$Q,2,FALSE)</f>
        <v>0</v>
      </c>
      <c r="Z64" s="79">
        <f>+VLOOKUP($A64,'[4]CUT USD'!$A:$Q,3,FALSE)</f>
        <v>0</v>
      </c>
      <c r="AA64" s="79">
        <f>+VLOOKUP($A64,'[4]CUT USD'!$A:$Q,4,FALSE)</f>
        <v>0</v>
      </c>
      <c r="AB64" s="79">
        <f>+VLOOKUP($A64,'[4]CUT USD'!$A:$Q,5,FALSE)</f>
        <v>0</v>
      </c>
      <c r="AC64" s="79">
        <f>+VLOOKUP($A64,'[4]CUT USD'!$A:$Q,6,FALSE)</f>
        <v>0</v>
      </c>
      <c r="AD64" s="79">
        <f>+VLOOKUP($A64,'[4]CUT USD'!$A:$Q,7,FALSE)</f>
        <v>0</v>
      </c>
      <c r="AE64" s="79">
        <f>+VLOOKUP($A64,'[4]CUT USD'!$A:$Q,8,FALSE)</f>
        <v>0</v>
      </c>
      <c r="AF64" s="79">
        <f>+VLOOKUP($A64,'[4]CUT USD'!$A:$Q,9,FALSE)</f>
        <v>0</v>
      </c>
      <c r="AG64" s="79">
        <f>+VLOOKUP($A64,'[4]CUT USD'!$A:$Q,10,FALSE)</f>
        <v>0</v>
      </c>
      <c r="AH64" s="79">
        <f>+VLOOKUP($A64,'[4]CUT USD'!$A:$Q,11,FALSE)</f>
        <v>0</v>
      </c>
      <c r="AI64" s="79">
        <f>+VLOOKUP($A64,'[4]CUT USD'!$A:$Q,12,FALSE)</f>
        <v>0</v>
      </c>
      <c r="AJ64" s="79">
        <f>+VLOOKUP($A64,'[4]CUT USD'!$A:$Q,13,FALSE)</f>
        <v>0</v>
      </c>
      <c r="AK64" s="79">
        <f>+VLOOKUP($A64,'[4]CUT USD'!$A:$Q,14,FALSE)</f>
        <v>0</v>
      </c>
      <c r="AL64" s="79">
        <v>0</v>
      </c>
      <c r="AM64" s="79">
        <f t="shared" si="0"/>
        <v>412966.16</v>
      </c>
      <c r="AP64" s="45"/>
    </row>
    <row r="65" spans="1:42" ht="33" customHeight="1">
      <c r="A65" s="54">
        <v>152</v>
      </c>
      <c r="B65" s="55" t="s">
        <v>85</v>
      </c>
      <c r="C65" s="80" t="s">
        <v>687</v>
      </c>
      <c r="D65" s="79">
        <f>+VLOOKUP(A65,'[4]RES. TRL'!A:C,2,FALSE)</f>
        <v>0</v>
      </c>
      <c r="E65" s="79">
        <f>+VLOOKUP(A65,'[4]RES. TRL'!A:C,3,FALSE)</f>
        <v>0</v>
      </c>
      <c r="F65" s="79">
        <f>+VLOOKUP(A65,[4]RES.CDI!A:B,2,FALSE)</f>
        <v>0</v>
      </c>
      <c r="G65" s="79">
        <f>+VLOOKUP($A65,'[4]CUT Bs'!$A:$S,2,FALSE)</f>
        <v>313</v>
      </c>
      <c r="H65" s="79">
        <f>+VLOOKUP($A65,'[4]CUT Bs'!$A:$S,3,FALSE)</f>
        <v>0</v>
      </c>
      <c r="I65" s="79">
        <f>+VLOOKUP($A65,'[4]CUT Bs'!$A:$S,4,FALSE)</f>
        <v>0</v>
      </c>
      <c r="J65" s="79">
        <f>+VLOOKUP($A65,'[4]CUT Bs'!$A:$S,5,FALSE)</f>
        <v>0</v>
      </c>
      <c r="K65" s="79">
        <f>+VLOOKUP($A65,'[4]CUT Bs'!$A:$S,6,FALSE)</f>
        <v>0</v>
      </c>
      <c r="L65" s="79">
        <f>+VLOOKUP($A65,'[4]CUT Bs'!$A:$S,7,FALSE)</f>
        <v>0</v>
      </c>
      <c r="M65" s="79">
        <f>+VLOOKUP($A65,'[4]CUT Bs'!$A:$S,8,FALSE)</f>
        <v>0</v>
      </c>
      <c r="N65" s="79">
        <f>+VLOOKUP($A65,'[4]CUT Bs'!$A:$S,9,FALSE)</f>
        <v>0</v>
      </c>
      <c r="O65" s="79">
        <f>+VLOOKUP($A65,'[4]CUT Bs'!$A:$S,10,FALSE)</f>
        <v>0</v>
      </c>
      <c r="P65" s="79">
        <f>+VLOOKUP($A65,'[4]CUT Bs'!$A:$S,11,FALSE)</f>
        <v>0</v>
      </c>
      <c r="Q65" s="79">
        <f>+VLOOKUP($A65,'[4]CUT Bs'!$A:$S,12,FALSE)</f>
        <v>0</v>
      </c>
      <c r="R65" s="79">
        <f>+VLOOKUP($A65,'[4]CUT Bs'!$A:$S,13,FALSE)</f>
        <v>0</v>
      </c>
      <c r="S65" s="79">
        <f>+VLOOKUP($A65,'[4]CUT Bs'!$A:$S,14,FALSE)</f>
        <v>0</v>
      </c>
      <c r="T65" s="79">
        <f>+VLOOKUP($A65,'[4]CUT Bs'!$A:$S,15,FALSE)</f>
        <v>0</v>
      </c>
      <c r="U65" s="79">
        <f>+VLOOKUP($A65,'[4]CUT Bs'!$A:$S,16,FALSE)</f>
        <v>0</v>
      </c>
      <c r="V65" s="79">
        <f>+IFERROR(VLOOKUP(A65,'[4]RES. TCR'!A:C,3,FALSE),0)</f>
        <v>0</v>
      </c>
      <c r="W65" s="79">
        <f>+VLOOKUP(A65,'[4]RES. TRL'!F:H,2,FALSE)</f>
        <v>0</v>
      </c>
      <c r="X65" s="79">
        <f>+VLOOKUP(A65,'[4]RES. TRL'!F:H,3,FALSE)</f>
        <v>0</v>
      </c>
      <c r="Y65" s="79">
        <f>+VLOOKUP($A65,'[4]CUT USD'!$A:$Q,2,FALSE)</f>
        <v>0</v>
      </c>
      <c r="Z65" s="79">
        <f>+VLOOKUP($A65,'[4]CUT USD'!$A:$Q,3,FALSE)</f>
        <v>0</v>
      </c>
      <c r="AA65" s="79">
        <f>+VLOOKUP($A65,'[4]CUT USD'!$A:$Q,4,FALSE)</f>
        <v>0</v>
      </c>
      <c r="AB65" s="79">
        <f>+VLOOKUP($A65,'[4]CUT USD'!$A:$Q,5,FALSE)</f>
        <v>0</v>
      </c>
      <c r="AC65" s="79">
        <f>+VLOOKUP($A65,'[4]CUT USD'!$A:$Q,6,FALSE)</f>
        <v>0</v>
      </c>
      <c r="AD65" s="79">
        <f>+VLOOKUP($A65,'[4]CUT USD'!$A:$Q,7,FALSE)</f>
        <v>0</v>
      </c>
      <c r="AE65" s="79">
        <f>+VLOOKUP($A65,'[4]CUT USD'!$A:$Q,8,FALSE)</f>
        <v>0</v>
      </c>
      <c r="AF65" s="79">
        <f>+VLOOKUP($A65,'[4]CUT USD'!$A:$Q,9,FALSE)</f>
        <v>0</v>
      </c>
      <c r="AG65" s="79">
        <f>+VLOOKUP($A65,'[4]CUT USD'!$A:$Q,10,FALSE)</f>
        <v>0</v>
      </c>
      <c r="AH65" s="79">
        <f>+VLOOKUP($A65,'[4]CUT USD'!$A:$Q,11,FALSE)</f>
        <v>0</v>
      </c>
      <c r="AI65" s="79">
        <f>+VLOOKUP($A65,'[4]CUT USD'!$A:$Q,12,FALSE)</f>
        <v>0</v>
      </c>
      <c r="AJ65" s="79">
        <f>+VLOOKUP($A65,'[4]CUT USD'!$A:$Q,13,FALSE)</f>
        <v>0</v>
      </c>
      <c r="AK65" s="79">
        <f>+VLOOKUP($A65,'[4]CUT USD'!$A:$Q,14,FALSE)</f>
        <v>0</v>
      </c>
      <c r="AL65" s="79">
        <v>0</v>
      </c>
      <c r="AM65" s="79">
        <f t="shared" si="0"/>
        <v>313</v>
      </c>
      <c r="AP65" s="45"/>
    </row>
    <row r="66" spans="1:42" ht="33" customHeight="1">
      <c r="A66" s="54">
        <v>153</v>
      </c>
      <c r="B66" s="55" t="s">
        <v>86</v>
      </c>
      <c r="C66" s="80" t="s">
        <v>687</v>
      </c>
      <c r="D66" s="79">
        <f>+VLOOKUP(A66,'[4]RES. TRL'!A:C,2,FALSE)</f>
        <v>0</v>
      </c>
      <c r="E66" s="79">
        <f>+VLOOKUP(A66,'[4]RES. TRL'!A:C,3,FALSE)</f>
        <v>0</v>
      </c>
      <c r="F66" s="79">
        <f>+VLOOKUP(A66,[4]RES.CDI!A:B,2,FALSE)</f>
        <v>0</v>
      </c>
      <c r="G66" s="79">
        <f>+VLOOKUP($A66,'[4]CUT Bs'!$A:$S,2,FALSE)</f>
        <v>28279.8</v>
      </c>
      <c r="H66" s="79">
        <f>+VLOOKUP($A66,'[4]CUT Bs'!$A:$S,3,FALSE)</f>
        <v>0</v>
      </c>
      <c r="I66" s="79">
        <f>+VLOOKUP($A66,'[4]CUT Bs'!$A:$S,4,FALSE)</f>
        <v>0</v>
      </c>
      <c r="J66" s="79">
        <f>+VLOOKUP($A66,'[4]CUT Bs'!$A:$S,5,FALSE)</f>
        <v>0</v>
      </c>
      <c r="K66" s="79">
        <f>+VLOOKUP($A66,'[4]CUT Bs'!$A:$S,6,FALSE)</f>
        <v>0</v>
      </c>
      <c r="L66" s="79">
        <f>+VLOOKUP($A66,'[4]CUT Bs'!$A:$S,7,FALSE)</f>
        <v>0</v>
      </c>
      <c r="M66" s="79">
        <f>+VLOOKUP($A66,'[4]CUT Bs'!$A:$S,8,FALSE)</f>
        <v>0</v>
      </c>
      <c r="N66" s="79">
        <f>+VLOOKUP($A66,'[4]CUT Bs'!$A:$S,9,FALSE)</f>
        <v>0</v>
      </c>
      <c r="O66" s="79">
        <f>+VLOOKUP($A66,'[4]CUT Bs'!$A:$S,10,FALSE)</f>
        <v>0</v>
      </c>
      <c r="P66" s="79">
        <f>+VLOOKUP($A66,'[4]CUT Bs'!$A:$S,11,FALSE)</f>
        <v>0</v>
      </c>
      <c r="Q66" s="79">
        <f>+VLOOKUP($A66,'[4]CUT Bs'!$A:$S,12,FALSE)</f>
        <v>0</v>
      </c>
      <c r="R66" s="79">
        <f>+VLOOKUP($A66,'[4]CUT Bs'!$A:$S,13,FALSE)</f>
        <v>0</v>
      </c>
      <c r="S66" s="79">
        <f>+VLOOKUP($A66,'[4]CUT Bs'!$A:$S,14,FALSE)</f>
        <v>0</v>
      </c>
      <c r="T66" s="79">
        <f>+VLOOKUP($A66,'[4]CUT Bs'!$A:$S,15,FALSE)</f>
        <v>0</v>
      </c>
      <c r="U66" s="79">
        <f>+VLOOKUP($A66,'[4]CUT Bs'!$A:$S,16,FALSE)</f>
        <v>0</v>
      </c>
      <c r="V66" s="79">
        <f>+IFERROR(VLOOKUP(A66,'[4]RES. TCR'!A:C,3,FALSE),0)</f>
        <v>0</v>
      </c>
      <c r="W66" s="79">
        <f>+VLOOKUP(A66,'[4]RES. TRL'!F:H,2,FALSE)</f>
        <v>0</v>
      </c>
      <c r="X66" s="79">
        <f>+VLOOKUP(A66,'[4]RES. TRL'!F:H,3,FALSE)</f>
        <v>0</v>
      </c>
      <c r="Y66" s="79">
        <f>+VLOOKUP($A66,'[4]CUT USD'!$A:$Q,2,FALSE)</f>
        <v>0</v>
      </c>
      <c r="Z66" s="79">
        <f>+VLOOKUP($A66,'[4]CUT USD'!$A:$Q,3,FALSE)</f>
        <v>0</v>
      </c>
      <c r="AA66" s="79">
        <f>+VLOOKUP($A66,'[4]CUT USD'!$A:$Q,4,FALSE)</f>
        <v>0</v>
      </c>
      <c r="AB66" s="79">
        <f>+VLOOKUP($A66,'[4]CUT USD'!$A:$Q,5,FALSE)</f>
        <v>0</v>
      </c>
      <c r="AC66" s="79">
        <f>+VLOOKUP($A66,'[4]CUT USD'!$A:$Q,6,FALSE)</f>
        <v>0</v>
      </c>
      <c r="AD66" s="79">
        <f>+VLOOKUP($A66,'[4]CUT USD'!$A:$Q,7,FALSE)</f>
        <v>0</v>
      </c>
      <c r="AE66" s="79">
        <f>+VLOOKUP($A66,'[4]CUT USD'!$A:$Q,8,FALSE)</f>
        <v>0</v>
      </c>
      <c r="AF66" s="79">
        <f>+VLOOKUP($A66,'[4]CUT USD'!$A:$Q,9,FALSE)</f>
        <v>0</v>
      </c>
      <c r="AG66" s="79">
        <f>+VLOOKUP($A66,'[4]CUT USD'!$A:$Q,10,FALSE)</f>
        <v>0</v>
      </c>
      <c r="AH66" s="79">
        <f>+VLOOKUP($A66,'[4]CUT USD'!$A:$Q,11,FALSE)</f>
        <v>0</v>
      </c>
      <c r="AI66" s="79">
        <f>+VLOOKUP($A66,'[4]CUT USD'!$A:$Q,12,FALSE)</f>
        <v>0</v>
      </c>
      <c r="AJ66" s="79">
        <f>+VLOOKUP($A66,'[4]CUT USD'!$A:$Q,13,FALSE)</f>
        <v>0</v>
      </c>
      <c r="AK66" s="79">
        <f>+VLOOKUP($A66,'[4]CUT USD'!$A:$Q,14,FALSE)</f>
        <v>0</v>
      </c>
      <c r="AL66" s="79">
        <v>0</v>
      </c>
      <c r="AM66" s="79">
        <f t="shared" si="0"/>
        <v>28279.8</v>
      </c>
      <c r="AP66" s="45"/>
    </row>
    <row r="67" spans="1:42" ht="33" customHeight="1">
      <c r="A67" s="54">
        <v>154</v>
      </c>
      <c r="B67" s="55" t="s">
        <v>87</v>
      </c>
      <c r="C67" s="80" t="s">
        <v>687</v>
      </c>
      <c r="D67" s="79">
        <f>+VLOOKUP(A67,'[4]RES. TRL'!A:C,2,FALSE)</f>
        <v>0</v>
      </c>
      <c r="E67" s="79">
        <f>+VLOOKUP(A67,'[4]RES. TRL'!A:C,3,FALSE)</f>
        <v>0</v>
      </c>
      <c r="F67" s="79">
        <f>+VLOOKUP(A67,[4]RES.CDI!A:B,2,FALSE)</f>
        <v>0</v>
      </c>
      <c r="G67" s="79">
        <f>+VLOOKUP($A67,'[4]CUT Bs'!$A:$S,2,FALSE)</f>
        <v>0</v>
      </c>
      <c r="H67" s="79">
        <f>+VLOOKUP($A67,'[4]CUT Bs'!$A:$S,3,FALSE)</f>
        <v>0</v>
      </c>
      <c r="I67" s="79">
        <f>+VLOOKUP($A67,'[4]CUT Bs'!$A:$S,4,FALSE)</f>
        <v>0</v>
      </c>
      <c r="J67" s="79">
        <f>+VLOOKUP($A67,'[4]CUT Bs'!$A:$S,5,FALSE)</f>
        <v>0</v>
      </c>
      <c r="K67" s="79">
        <f>+VLOOKUP($A67,'[4]CUT Bs'!$A:$S,6,FALSE)</f>
        <v>0</v>
      </c>
      <c r="L67" s="79">
        <f>+VLOOKUP($A67,'[4]CUT Bs'!$A:$S,7,FALSE)</f>
        <v>0</v>
      </c>
      <c r="M67" s="79">
        <f>+VLOOKUP($A67,'[4]CUT Bs'!$A:$S,8,FALSE)</f>
        <v>0</v>
      </c>
      <c r="N67" s="79">
        <f>+VLOOKUP($A67,'[4]CUT Bs'!$A:$S,9,FALSE)</f>
        <v>0</v>
      </c>
      <c r="O67" s="79">
        <f>+VLOOKUP($A67,'[4]CUT Bs'!$A:$S,10,FALSE)</f>
        <v>0</v>
      </c>
      <c r="P67" s="79">
        <f>+VLOOKUP($A67,'[4]CUT Bs'!$A:$S,11,FALSE)</f>
        <v>0</v>
      </c>
      <c r="Q67" s="79">
        <f>+VLOOKUP($A67,'[4]CUT Bs'!$A:$S,12,FALSE)</f>
        <v>0</v>
      </c>
      <c r="R67" s="79">
        <f>+VLOOKUP($A67,'[4]CUT Bs'!$A:$S,13,FALSE)</f>
        <v>0</v>
      </c>
      <c r="S67" s="79">
        <f>+VLOOKUP($A67,'[4]CUT Bs'!$A:$S,14,FALSE)</f>
        <v>0</v>
      </c>
      <c r="T67" s="79">
        <f>+VLOOKUP($A67,'[4]CUT Bs'!$A:$S,15,FALSE)</f>
        <v>0</v>
      </c>
      <c r="U67" s="79">
        <f>+VLOOKUP($A67,'[4]CUT Bs'!$A:$S,16,FALSE)</f>
        <v>0</v>
      </c>
      <c r="V67" s="79">
        <f>+IFERROR(VLOOKUP(A67,'[4]RES. TCR'!A:C,3,FALSE),0)</f>
        <v>0</v>
      </c>
      <c r="W67" s="79">
        <f>+VLOOKUP(A67,'[4]RES. TRL'!F:H,2,FALSE)</f>
        <v>0</v>
      </c>
      <c r="X67" s="79">
        <f>+VLOOKUP(A67,'[4]RES. TRL'!F:H,3,FALSE)</f>
        <v>0</v>
      </c>
      <c r="Y67" s="79">
        <f>+VLOOKUP($A67,'[4]CUT USD'!$A:$Q,2,FALSE)</f>
        <v>0</v>
      </c>
      <c r="Z67" s="79">
        <f>+VLOOKUP($A67,'[4]CUT USD'!$A:$Q,3,FALSE)</f>
        <v>0</v>
      </c>
      <c r="AA67" s="79">
        <f>+VLOOKUP($A67,'[4]CUT USD'!$A:$Q,4,FALSE)</f>
        <v>0</v>
      </c>
      <c r="AB67" s="79">
        <f>+VLOOKUP($A67,'[4]CUT USD'!$A:$Q,5,FALSE)</f>
        <v>0</v>
      </c>
      <c r="AC67" s="79">
        <f>+VLOOKUP($A67,'[4]CUT USD'!$A:$Q,6,FALSE)</f>
        <v>0</v>
      </c>
      <c r="AD67" s="79">
        <f>+VLOOKUP($A67,'[4]CUT USD'!$A:$Q,7,FALSE)</f>
        <v>0</v>
      </c>
      <c r="AE67" s="79">
        <f>+VLOOKUP($A67,'[4]CUT USD'!$A:$Q,8,FALSE)</f>
        <v>0</v>
      </c>
      <c r="AF67" s="79">
        <f>+VLOOKUP($A67,'[4]CUT USD'!$A:$Q,9,FALSE)</f>
        <v>0</v>
      </c>
      <c r="AG67" s="79">
        <f>+VLOOKUP($A67,'[4]CUT USD'!$A:$Q,10,FALSE)</f>
        <v>0</v>
      </c>
      <c r="AH67" s="79">
        <f>+VLOOKUP($A67,'[4]CUT USD'!$A:$Q,11,FALSE)</f>
        <v>0</v>
      </c>
      <c r="AI67" s="79">
        <f>+VLOOKUP($A67,'[4]CUT USD'!$A:$Q,12,FALSE)</f>
        <v>0</v>
      </c>
      <c r="AJ67" s="79">
        <f>+VLOOKUP($A67,'[4]CUT USD'!$A:$Q,13,FALSE)</f>
        <v>0</v>
      </c>
      <c r="AK67" s="79">
        <f>+VLOOKUP($A67,'[4]CUT USD'!$A:$Q,14,FALSE)</f>
        <v>0</v>
      </c>
      <c r="AL67" s="79">
        <v>0</v>
      </c>
      <c r="AM67" s="79">
        <f t="shared" si="0"/>
        <v>0</v>
      </c>
      <c r="AP67" s="45"/>
    </row>
    <row r="68" spans="1:42" ht="33" customHeight="1">
      <c r="A68" s="54">
        <v>155</v>
      </c>
      <c r="B68" s="55" t="s">
        <v>88</v>
      </c>
      <c r="C68" s="56" t="s">
        <v>752</v>
      </c>
      <c r="D68" s="79">
        <f>+VLOOKUP(A68,'[4]RES. TRL'!A:C,2,FALSE)</f>
        <v>0</v>
      </c>
      <c r="E68" s="79">
        <f>+VLOOKUP(A68,'[4]RES. TRL'!A:C,3,FALSE)</f>
        <v>990000</v>
      </c>
      <c r="F68" s="79">
        <f>+VLOOKUP(A68,[4]RES.CDI!A:B,2,FALSE)</f>
        <v>0</v>
      </c>
      <c r="G68" s="79">
        <f>+VLOOKUP($A68,'[4]CUT Bs'!$A:$S,2,FALSE)</f>
        <v>15627.11</v>
      </c>
      <c r="H68" s="79">
        <f>+VLOOKUP($A68,'[4]CUT Bs'!$A:$S,3,FALSE)</f>
        <v>0</v>
      </c>
      <c r="I68" s="79">
        <f>+VLOOKUP($A68,'[4]CUT Bs'!$A:$S,4,FALSE)</f>
        <v>0</v>
      </c>
      <c r="J68" s="79">
        <f>+VLOOKUP($A68,'[4]CUT Bs'!$A:$S,5,FALSE)</f>
        <v>0</v>
      </c>
      <c r="K68" s="79">
        <f>+VLOOKUP($A68,'[4]CUT Bs'!$A:$S,6,FALSE)</f>
        <v>0</v>
      </c>
      <c r="L68" s="79">
        <f>+VLOOKUP($A68,'[4]CUT Bs'!$A:$S,7,FALSE)</f>
        <v>0</v>
      </c>
      <c r="M68" s="79">
        <f>+VLOOKUP($A68,'[4]CUT Bs'!$A:$S,8,FALSE)</f>
        <v>0</v>
      </c>
      <c r="N68" s="79">
        <f>+VLOOKUP($A68,'[4]CUT Bs'!$A:$S,9,FALSE)</f>
        <v>0</v>
      </c>
      <c r="O68" s="79">
        <f>+VLOOKUP($A68,'[4]CUT Bs'!$A:$S,10,FALSE)</f>
        <v>0</v>
      </c>
      <c r="P68" s="79">
        <f>+VLOOKUP($A68,'[4]CUT Bs'!$A:$S,11,FALSE)</f>
        <v>0</v>
      </c>
      <c r="Q68" s="79">
        <f>+VLOOKUP($A68,'[4]CUT Bs'!$A:$S,12,FALSE)</f>
        <v>0</v>
      </c>
      <c r="R68" s="79">
        <f>+VLOOKUP($A68,'[4]CUT Bs'!$A:$S,13,FALSE)</f>
        <v>0</v>
      </c>
      <c r="S68" s="79">
        <f>+VLOOKUP($A68,'[4]CUT Bs'!$A:$S,14,FALSE)</f>
        <v>0</v>
      </c>
      <c r="T68" s="79">
        <f>+VLOOKUP($A68,'[4]CUT Bs'!$A:$S,15,FALSE)</f>
        <v>0</v>
      </c>
      <c r="U68" s="79">
        <f>+VLOOKUP($A68,'[4]CUT Bs'!$A:$S,16,FALSE)</f>
        <v>0</v>
      </c>
      <c r="V68" s="79">
        <f>+IFERROR(VLOOKUP(A68,'[4]RES. TCR'!A:C,3,FALSE),0)</f>
        <v>0</v>
      </c>
      <c r="W68" s="79">
        <f>+VLOOKUP(A68,'[4]RES. TRL'!F:H,2,FALSE)</f>
        <v>0</v>
      </c>
      <c r="X68" s="79">
        <f>+VLOOKUP(A68,'[4]RES. TRL'!F:H,3,FALSE)</f>
        <v>0</v>
      </c>
      <c r="Y68" s="79">
        <f>+VLOOKUP($A68,'[4]CUT USD'!$A:$Q,2,FALSE)</f>
        <v>0</v>
      </c>
      <c r="Z68" s="79">
        <f>+VLOOKUP($A68,'[4]CUT USD'!$A:$Q,3,FALSE)</f>
        <v>0</v>
      </c>
      <c r="AA68" s="79">
        <f>+VLOOKUP($A68,'[4]CUT USD'!$A:$Q,4,FALSE)</f>
        <v>0</v>
      </c>
      <c r="AB68" s="79">
        <f>+VLOOKUP($A68,'[4]CUT USD'!$A:$Q,5,FALSE)</f>
        <v>0</v>
      </c>
      <c r="AC68" s="79">
        <f>+VLOOKUP($A68,'[4]CUT USD'!$A:$Q,6,FALSE)</f>
        <v>0</v>
      </c>
      <c r="AD68" s="79">
        <f>+VLOOKUP($A68,'[4]CUT USD'!$A:$Q,7,FALSE)</f>
        <v>0</v>
      </c>
      <c r="AE68" s="79">
        <f>+VLOOKUP($A68,'[4]CUT USD'!$A:$Q,8,FALSE)</f>
        <v>0</v>
      </c>
      <c r="AF68" s="79">
        <f>+VLOOKUP($A68,'[4]CUT USD'!$A:$Q,9,FALSE)</f>
        <v>0</v>
      </c>
      <c r="AG68" s="79">
        <f>+VLOOKUP($A68,'[4]CUT USD'!$A:$Q,10,FALSE)</f>
        <v>0</v>
      </c>
      <c r="AH68" s="79">
        <f>+VLOOKUP($A68,'[4]CUT USD'!$A:$Q,11,FALSE)</f>
        <v>0</v>
      </c>
      <c r="AI68" s="79">
        <f>+VLOOKUP($A68,'[4]CUT USD'!$A:$Q,12,FALSE)</f>
        <v>0</v>
      </c>
      <c r="AJ68" s="79">
        <f>+VLOOKUP($A68,'[4]CUT USD'!$A:$Q,13,FALSE)</f>
        <v>0</v>
      </c>
      <c r="AK68" s="79">
        <f>+VLOOKUP($A68,'[4]CUT USD'!$A:$Q,14,FALSE)</f>
        <v>0</v>
      </c>
      <c r="AL68" s="79">
        <v>0</v>
      </c>
      <c r="AM68" s="79">
        <f t="shared" si="0"/>
        <v>1005627.11</v>
      </c>
      <c r="AP68" s="45"/>
    </row>
    <row r="69" spans="1:42" ht="33" customHeight="1">
      <c r="A69" s="54">
        <v>156</v>
      </c>
      <c r="B69" s="55" t="s">
        <v>89</v>
      </c>
      <c r="C69" s="56" t="s">
        <v>752</v>
      </c>
      <c r="D69" s="79">
        <f>+VLOOKUP(A69,'[4]RES. TRL'!A:C,2,FALSE)</f>
        <v>0</v>
      </c>
      <c r="E69" s="79">
        <f>+VLOOKUP(A69,'[4]RES. TRL'!A:C,3,FALSE)</f>
        <v>0</v>
      </c>
      <c r="F69" s="79">
        <f>+VLOOKUP(A69,[4]RES.CDI!A:B,2,FALSE)</f>
        <v>0</v>
      </c>
      <c r="G69" s="79">
        <f>+VLOOKUP($A69,'[4]CUT Bs'!$A:$S,2,FALSE)</f>
        <v>0</v>
      </c>
      <c r="H69" s="79">
        <f>+VLOOKUP($A69,'[4]CUT Bs'!$A:$S,3,FALSE)</f>
        <v>0</v>
      </c>
      <c r="I69" s="79">
        <f>+VLOOKUP($A69,'[4]CUT Bs'!$A:$S,4,FALSE)</f>
        <v>0</v>
      </c>
      <c r="J69" s="79">
        <f>+VLOOKUP($A69,'[4]CUT Bs'!$A:$S,5,FALSE)</f>
        <v>0</v>
      </c>
      <c r="K69" s="79">
        <f>+VLOOKUP($A69,'[4]CUT Bs'!$A:$S,6,FALSE)</f>
        <v>0</v>
      </c>
      <c r="L69" s="79">
        <f>+VLOOKUP($A69,'[4]CUT Bs'!$A:$S,7,FALSE)</f>
        <v>0</v>
      </c>
      <c r="M69" s="79">
        <f>+VLOOKUP($A69,'[4]CUT Bs'!$A:$S,8,FALSE)</f>
        <v>0</v>
      </c>
      <c r="N69" s="79">
        <f>+VLOOKUP($A69,'[4]CUT Bs'!$A:$S,9,FALSE)</f>
        <v>0</v>
      </c>
      <c r="O69" s="79">
        <f>+VLOOKUP($A69,'[4]CUT Bs'!$A:$S,10,FALSE)</f>
        <v>0</v>
      </c>
      <c r="P69" s="79">
        <f>+VLOOKUP($A69,'[4]CUT Bs'!$A:$S,11,FALSE)</f>
        <v>0</v>
      </c>
      <c r="Q69" s="79">
        <f>+VLOOKUP($A69,'[4]CUT Bs'!$A:$S,12,FALSE)</f>
        <v>0</v>
      </c>
      <c r="R69" s="79">
        <f>+VLOOKUP($A69,'[4]CUT Bs'!$A:$S,13,FALSE)</f>
        <v>0</v>
      </c>
      <c r="S69" s="79">
        <f>+VLOOKUP($A69,'[4]CUT Bs'!$A:$S,14,FALSE)</f>
        <v>0</v>
      </c>
      <c r="T69" s="79">
        <f>+VLOOKUP($A69,'[4]CUT Bs'!$A:$S,15,FALSE)</f>
        <v>0</v>
      </c>
      <c r="U69" s="79">
        <f>+VLOOKUP($A69,'[4]CUT Bs'!$A:$S,16,FALSE)</f>
        <v>0</v>
      </c>
      <c r="V69" s="79">
        <f>+IFERROR(VLOOKUP(A69,'[4]RES. TCR'!A:C,3,FALSE),0)</f>
        <v>0</v>
      </c>
      <c r="W69" s="79">
        <f>+VLOOKUP(A69,'[4]RES. TRL'!F:H,2,FALSE)</f>
        <v>0</v>
      </c>
      <c r="X69" s="79">
        <f>+VLOOKUP(A69,'[4]RES. TRL'!F:H,3,FALSE)</f>
        <v>0</v>
      </c>
      <c r="Y69" s="79">
        <f>+VLOOKUP($A69,'[4]CUT USD'!$A:$Q,2,FALSE)</f>
        <v>0</v>
      </c>
      <c r="Z69" s="79">
        <f>+VLOOKUP($A69,'[4]CUT USD'!$A:$Q,3,FALSE)</f>
        <v>0</v>
      </c>
      <c r="AA69" s="79">
        <f>+VLOOKUP($A69,'[4]CUT USD'!$A:$Q,4,FALSE)</f>
        <v>0</v>
      </c>
      <c r="AB69" s="79">
        <f>+VLOOKUP($A69,'[4]CUT USD'!$A:$Q,5,FALSE)</f>
        <v>0</v>
      </c>
      <c r="AC69" s="79">
        <f>+VLOOKUP($A69,'[4]CUT USD'!$A:$Q,6,FALSE)</f>
        <v>0</v>
      </c>
      <c r="AD69" s="79">
        <f>+VLOOKUP($A69,'[4]CUT USD'!$A:$Q,7,FALSE)</f>
        <v>0</v>
      </c>
      <c r="AE69" s="79">
        <f>+VLOOKUP($A69,'[4]CUT USD'!$A:$Q,8,FALSE)</f>
        <v>0</v>
      </c>
      <c r="AF69" s="79">
        <f>+VLOOKUP($A69,'[4]CUT USD'!$A:$Q,9,FALSE)</f>
        <v>0</v>
      </c>
      <c r="AG69" s="79">
        <f>+VLOOKUP($A69,'[4]CUT USD'!$A:$Q,10,FALSE)</f>
        <v>0</v>
      </c>
      <c r="AH69" s="79">
        <f>+VLOOKUP($A69,'[4]CUT USD'!$A:$Q,11,FALSE)</f>
        <v>0</v>
      </c>
      <c r="AI69" s="79">
        <f>+VLOOKUP($A69,'[4]CUT USD'!$A:$Q,12,FALSE)</f>
        <v>0</v>
      </c>
      <c r="AJ69" s="79">
        <f>+VLOOKUP($A69,'[4]CUT USD'!$A:$Q,13,FALSE)</f>
        <v>0</v>
      </c>
      <c r="AK69" s="79">
        <f>+VLOOKUP($A69,'[4]CUT USD'!$A:$Q,14,FALSE)</f>
        <v>0</v>
      </c>
      <c r="AL69" s="79">
        <v>0</v>
      </c>
      <c r="AM69" s="79">
        <f t="shared" si="0"/>
        <v>0</v>
      </c>
      <c r="AP69" s="45"/>
    </row>
    <row r="70" spans="1:42" ht="33" customHeight="1">
      <c r="A70" s="54">
        <v>157</v>
      </c>
      <c r="B70" s="55" t="s">
        <v>90</v>
      </c>
      <c r="C70" s="56" t="s">
        <v>752</v>
      </c>
      <c r="D70" s="79">
        <f>+VLOOKUP(A70,'[4]RES. TRL'!A:C,2,FALSE)</f>
        <v>0</v>
      </c>
      <c r="E70" s="79">
        <f>+VLOOKUP(A70,'[4]RES. TRL'!A:C,3,FALSE)</f>
        <v>0</v>
      </c>
      <c r="F70" s="79">
        <f>+VLOOKUP(A70,[4]RES.CDI!A:B,2,FALSE)</f>
        <v>0</v>
      </c>
      <c r="G70" s="79">
        <f>+VLOOKUP($A70,'[4]CUT Bs'!$A:$S,2,FALSE)</f>
        <v>19278.09</v>
      </c>
      <c r="H70" s="79">
        <f>+VLOOKUP($A70,'[4]CUT Bs'!$A:$S,3,FALSE)</f>
        <v>0</v>
      </c>
      <c r="I70" s="79">
        <f>+VLOOKUP($A70,'[4]CUT Bs'!$A:$S,4,FALSE)</f>
        <v>0</v>
      </c>
      <c r="J70" s="79">
        <f>+VLOOKUP($A70,'[4]CUT Bs'!$A:$S,5,FALSE)</f>
        <v>0</v>
      </c>
      <c r="K70" s="79">
        <f>+VLOOKUP($A70,'[4]CUT Bs'!$A:$S,6,FALSE)</f>
        <v>0</v>
      </c>
      <c r="L70" s="79">
        <f>+VLOOKUP($A70,'[4]CUT Bs'!$A:$S,7,FALSE)</f>
        <v>0</v>
      </c>
      <c r="M70" s="79">
        <f>+VLOOKUP($A70,'[4]CUT Bs'!$A:$S,8,FALSE)</f>
        <v>0</v>
      </c>
      <c r="N70" s="79">
        <f>+VLOOKUP($A70,'[4]CUT Bs'!$A:$S,9,FALSE)</f>
        <v>0</v>
      </c>
      <c r="O70" s="79">
        <f>+VLOOKUP($A70,'[4]CUT Bs'!$A:$S,10,FALSE)</f>
        <v>0</v>
      </c>
      <c r="P70" s="79">
        <f>+VLOOKUP($A70,'[4]CUT Bs'!$A:$S,11,FALSE)</f>
        <v>0</v>
      </c>
      <c r="Q70" s="79">
        <f>+VLOOKUP($A70,'[4]CUT Bs'!$A:$S,12,FALSE)</f>
        <v>0</v>
      </c>
      <c r="R70" s="79">
        <f>+VLOOKUP($A70,'[4]CUT Bs'!$A:$S,13,FALSE)</f>
        <v>0</v>
      </c>
      <c r="S70" s="79">
        <f>+VLOOKUP($A70,'[4]CUT Bs'!$A:$S,14,FALSE)</f>
        <v>0</v>
      </c>
      <c r="T70" s="79">
        <f>+VLOOKUP($A70,'[4]CUT Bs'!$A:$S,15,FALSE)</f>
        <v>0</v>
      </c>
      <c r="U70" s="79">
        <f>+VLOOKUP($A70,'[4]CUT Bs'!$A:$S,16,FALSE)</f>
        <v>0</v>
      </c>
      <c r="V70" s="79">
        <f>+IFERROR(VLOOKUP(A70,'[4]RES. TCR'!A:C,3,FALSE),0)</f>
        <v>0</v>
      </c>
      <c r="W70" s="79">
        <f>+VLOOKUP(A70,'[4]RES. TRL'!F:H,2,FALSE)</f>
        <v>0</v>
      </c>
      <c r="X70" s="79">
        <f>+VLOOKUP(A70,'[4]RES. TRL'!F:H,3,FALSE)</f>
        <v>0</v>
      </c>
      <c r="Y70" s="79">
        <f>+VLOOKUP($A70,'[4]CUT USD'!$A:$Q,2,FALSE)</f>
        <v>0</v>
      </c>
      <c r="Z70" s="79">
        <f>+VLOOKUP($A70,'[4]CUT USD'!$A:$Q,3,FALSE)</f>
        <v>0</v>
      </c>
      <c r="AA70" s="79">
        <f>+VLOOKUP($A70,'[4]CUT USD'!$A:$Q,4,FALSE)</f>
        <v>0</v>
      </c>
      <c r="AB70" s="79">
        <f>+VLOOKUP($A70,'[4]CUT USD'!$A:$Q,5,FALSE)</f>
        <v>0</v>
      </c>
      <c r="AC70" s="79">
        <f>+VLOOKUP($A70,'[4]CUT USD'!$A:$Q,6,FALSE)</f>
        <v>0</v>
      </c>
      <c r="AD70" s="79">
        <f>+VLOOKUP($A70,'[4]CUT USD'!$A:$Q,7,FALSE)</f>
        <v>0</v>
      </c>
      <c r="AE70" s="79">
        <f>+VLOOKUP($A70,'[4]CUT USD'!$A:$Q,8,FALSE)</f>
        <v>0</v>
      </c>
      <c r="AF70" s="79">
        <f>+VLOOKUP($A70,'[4]CUT USD'!$A:$Q,9,FALSE)</f>
        <v>0</v>
      </c>
      <c r="AG70" s="79">
        <f>+VLOOKUP($A70,'[4]CUT USD'!$A:$Q,10,FALSE)</f>
        <v>0</v>
      </c>
      <c r="AH70" s="79">
        <f>+VLOOKUP($A70,'[4]CUT USD'!$A:$Q,11,FALSE)</f>
        <v>0</v>
      </c>
      <c r="AI70" s="79">
        <f>+VLOOKUP($A70,'[4]CUT USD'!$A:$Q,12,FALSE)</f>
        <v>0</v>
      </c>
      <c r="AJ70" s="79">
        <f>+VLOOKUP($A70,'[4]CUT USD'!$A:$Q,13,FALSE)</f>
        <v>0</v>
      </c>
      <c r="AK70" s="79">
        <f>+VLOOKUP($A70,'[4]CUT USD'!$A:$Q,14,FALSE)</f>
        <v>0</v>
      </c>
      <c r="AL70" s="79">
        <v>0</v>
      </c>
      <c r="AM70" s="79">
        <f t="shared" si="0"/>
        <v>19278.09</v>
      </c>
      <c r="AP70" s="45"/>
    </row>
    <row r="71" spans="1:42" ht="33" customHeight="1">
      <c r="A71" s="54">
        <v>159</v>
      </c>
      <c r="B71" s="55" t="s">
        <v>11068</v>
      </c>
      <c r="C71" s="56" t="s">
        <v>752</v>
      </c>
      <c r="D71" s="79">
        <f>+VLOOKUP(A71,'[4]RES. TRL'!A:C,2,FALSE)</f>
        <v>0</v>
      </c>
      <c r="E71" s="79">
        <f>+VLOOKUP(A71,'[4]RES. TRL'!A:C,3,FALSE)</f>
        <v>0</v>
      </c>
      <c r="F71" s="79">
        <f>+VLOOKUP(A71,[4]RES.CDI!A:B,2,FALSE)</f>
        <v>0</v>
      </c>
      <c r="G71" s="79">
        <f>+VLOOKUP($A71,'[4]CUT Bs'!$A:$S,2,FALSE)</f>
        <v>233.75</v>
      </c>
      <c r="H71" s="79">
        <f>+VLOOKUP($A71,'[4]CUT Bs'!$A:$S,3,FALSE)</f>
        <v>0</v>
      </c>
      <c r="I71" s="79">
        <f>+VLOOKUP($A71,'[4]CUT Bs'!$A:$S,4,FALSE)</f>
        <v>0</v>
      </c>
      <c r="J71" s="79">
        <f>+VLOOKUP($A71,'[4]CUT Bs'!$A:$S,5,FALSE)</f>
        <v>0</v>
      </c>
      <c r="K71" s="79">
        <f>+VLOOKUP($A71,'[4]CUT Bs'!$A:$S,6,FALSE)</f>
        <v>0</v>
      </c>
      <c r="L71" s="79">
        <f>+VLOOKUP($A71,'[4]CUT Bs'!$A:$S,7,FALSE)</f>
        <v>0</v>
      </c>
      <c r="M71" s="79">
        <f>+VLOOKUP($A71,'[4]CUT Bs'!$A:$S,8,FALSE)</f>
        <v>0</v>
      </c>
      <c r="N71" s="79">
        <f>+VLOOKUP($A71,'[4]CUT Bs'!$A:$S,9,FALSE)</f>
        <v>0</v>
      </c>
      <c r="O71" s="79">
        <f>+VLOOKUP($A71,'[4]CUT Bs'!$A:$S,10,FALSE)</f>
        <v>0</v>
      </c>
      <c r="P71" s="79">
        <f>+VLOOKUP($A71,'[4]CUT Bs'!$A:$S,11,FALSE)</f>
        <v>0</v>
      </c>
      <c r="Q71" s="79">
        <f>+VLOOKUP($A71,'[4]CUT Bs'!$A:$S,12,FALSE)</f>
        <v>0</v>
      </c>
      <c r="R71" s="79">
        <f>+VLOOKUP($A71,'[4]CUT Bs'!$A:$S,13,FALSE)</f>
        <v>0</v>
      </c>
      <c r="S71" s="79">
        <f>+VLOOKUP($A71,'[4]CUT Bs'!$A:$S,14,FALSE)</f>
        <v>0</v>
      </c>
      <c r="T71" s="79">
        <f>+VLOOKUP($A71,'[4]CUT Bs'!$A:$S,15,FALSE)</f>
        <v>0</v>
      </c>
      <c r="U71" s="79">
        <f>+VLOOKUP($A71,'[4]CUT Bs'!$A:$S,16,FALSE)</f>
        <v>0</v>
      </c>
      <c r="V71" s="79">
        <f>+IFERROR(VLOOKUP(A71,'[4]RES. TCR'!A:C,3,FALSE),0)</f>
        <v>0</v>
      </c>
      <c r="W71" s="79">
        <f>+VLOOKUP(A71,'[4]RES. TRL'!F:H,2,FALSE)</f>
        <v>0</v>
      </c>
      <c r="X71" s="79">
        <f>+VLOOKUP(A71,'[4]RES. TRL'!F:H,3,FALSE)</f>
        <v>0</v>
      </c>
      <c r="Y71" s="79">
        <f>+VLOOKUP($A71,'[4]CUT USD'!$A:$Q,2,FALSE)</f>
        <v>0</v>
      </c>
      <c r="Z71" s="79">
        <f>+VLOOKUP($A71,'[4]CUT USD'!$A:$Q,3,FALSE)</f>
        <v>0</v>
      </c>
      <c r="AA71" s="79">
        <f>+VLOOKUP($A71,'[4]CUT USD'!$A:$Q,4,FALSE)</f>
        <v>0</v>
      </c>
      <c r="AB71" s="79">
        <f>+VLOOKUP($A71,'[4]CUT USD'!$A:$Q,5,FALSE)</f>
        <v>0</v>
      </c>
      <c r="AC71" s="79">
        <f>+VLOOKUP($A71,'[4]CUT USD'!$A:$Q,6,FALSE)</f>
        <v>0</v>
      </c>
      <c r="AD71" s="79">
        <f>+VLOOKUP($A71,'[4]CUT USD'!$A:$Q,7,FALSE)</f>
        <v>0</v>
      </c>
      <c r="AE71" s="79">
        <f>+VLOOKUP($A71,'[4]CUT USD'!$A:$Q,8,FALSE)</f>
        <v>0</v>
      </c>
      <c r="AF71" s="79">
        <f>+VLOOKUP($A71,'[4]CUT USD'!$A:$Q,9,FALSE)</f>
        <v>0</v>
      </c>
      <c r="AG71" s="79">
        <f>+VLOOKUP($A71,'[4]CUT USD'!$A:$Q,10,FALSE)</f>
        <v>0</v>
      </c>
      <c r="AH71" s="79">
        <f>+VLOOKUP($A71,'[4]CUT USD'!$A:$Q,11,FALSE)</f>
        <v>0</v>
      </c>
      <c r="AI71" s="79">
        <f>+VLOOKUP($A71,'[4]CUT USD'!$A:$Q,12,FALSE)</f>
        <v>0</v>
      </c>
      <c r="AJ71" s="79">
        <f>+VLOOKUP($A71,'[4]CUT USD'!$A:$Q,13,FALSE)</f>
        <v>0</v>
      </c>
      <c r="AK71" s="79">
        <f>+VLOOKUP($A71,'[4]CUT USD'!$A:$Q,14,FALSE)</f>
        <v>0</v>
      </c>
      <c r="AL71" s="79">
        <v>0</v>
      </c>
      <c r="AM71" s="79">
        <f t="shared" si="0"/>
        <v>233.75</v>
      </c>
      <c r="AP71" s="45"/>
    </row>
    <row r="72" spans="1:42" ht="33" customHeight="1">
      <c r="A72" s="54">
        <v>163</v>
      </c>
      <c r="B72" s="55" t="s">
        <v>91</v>
      </c>
      <c r="C72" s="56" t="s">
        <v>688</v>
      </c>
      <c r="D72" s="79">
        <f>+VLOOKUP(A72,'[4]RES. TRL'!A:C,2,FALSE)</f>
        <v>0</v>
      </c>
      <c r="E72" s="79">
        <f>+VLOOKUP(A72,'[4]RES. TRL'!A:C,3,FALSE)</f>
        <v>0</v>
      </c>
      <c r="F72" s="79">
        <f>+VLOOKUP(A72,[4]RES.CDI!A:B,2,FALSE)</f>
        <v>2532222.9299999997</v>
      </c>
      <c r="G72" s="79">
        <f>+VLOOKUP($A72,'[4]CUT Bs'!$A:$S,2,FALSE)</f>
        <v>5161.2700000000004</v>
      </c>
      <c r="H72" s="79">
        <f>+VLOOKUP($A72,'[4]CUT Bs'!$A:$S,3,FALSE)</f>
        <v>0</v>
      </c>
      <c r="I72" s="79">
        <f>+VLOOKUP($A72,'[4]CUT Bs'!$A:$S,4,FALSE)</f>
        <v>0</v>
      </c>
      <c r="J72" s="79">
        <f>+VLOOKUP($A72,'[4]CUT Bs'!$A:$S,5,FALSE)</f>
        <v>0</v>
      </c>
      <c r="K72" s="79">
        <f>+VLOOKUP($A72,'[4]CUT Bs'!$A:$S,6,FALSE)</f>
        <v>0</v>
      </c>
      <c r="L72" s="79">
        <f>+VLOOKUP($A72,'[4]CUT Bs'!$A:$S,7,FALSE)</f>
        <v>587.21</v>
      </c>
      <c r="M72" s="79">
        <f>+VLOOKUP($A72,'[4]CUT Bs'!$A:$S,8,FALSE)</f>
        <v>0</v>
      </c>
      <c r="N72" s="79">
        <f>+VLOOKUP($A72,'[4]CUT Bs'!$A:$S,9,FALSE)</f>
        <v>0</v>
      </c>
      <c r="O72" s="79">
        <f>+VLOOKUP($A72,'[4]CUT Bs'!$A:$S,10,FALSE)</f>
        <v>0</v>
      </c>
      <c r="P72" s="79">
        <f>+VLOOKUP($A72,'[4]CUT Bs'!$A:$S,11,FALSE)</f>
        <v>0</v>
      </c>
      <c r="Q72" s="79">
        <f>+VLOOKUP($A72,'[4]CUT Bs'!$A:$S,12,FALSE)</f>
        <v>545310.84</v>
      </c>
      <c r="R72" s="79">
        <f>+VLOOKUP($A72,'[4]CUT Bs'!$A:$S,13,FALSE)</f>
        <v>0</v>
      </c>
      <c r="S72" s="79">
        <f>+VLOOKUP($A72,'[4]CUT Bs'!$A:$S,14,FALSE)</f>
        <v>0</v>
      </c>
      <c r="T72" s="79">
        <f>+VLOOKUP($A72,'[4]CUT Bs'!$A:$S,15,FALSE)</f>
        <v>0</v>
      </c>
      <c r="U72" s="79">
        <f>+VLOOKUP($A72,'[4]CUT Bs'!$A:$S,16,FALSE)</f>
        <v>0</v>
      </c>
      <c r="V72" s="79">
        <f>+IFERROR(VLOOKUP(A72,'[4]RES. TCR'!A:C,3,FALSE),0)</f>
        <v>0</v>
      </c>
      <c r="W72" s="79">
        <f>+VLOOKUP(A72,'[4]RES. TRL'!F:H,2,FALSE)</f>
        <v>0</v>
      </c>
      <c r="X72" s="79">
        <f>+VLOOKUP(A72,'[4]RES. TRL'!F:H,3,FALSE)</f>
        <v>0</v>
      </c>
      <c r="Y72" s="79">
        <f>+VLOOKUP($A72,'[4]CUT USD'!$A:$Q,2,FALSE)</f>
        <v>0</v>
      </c>
      <c r="Z72" s="79">
        <f>+VLOOKUP($A72,'[4]CUT USD'!$A:$Q,3,FALSE)</f>
        <v>0</v>
      </c>
      <c r="AA72" s="79">
        <f>+VLOOKUP($A72,'[4]CUT USD'!$A:$Q,4,FALSE)</f>
        <v>0</v>
      </c>
      <c r="AB72" s="79">
        <f>+VLOOKUP($A72,'[4]CUT USD'!$A:$Q,5,FALSE)</f>
        <v>0</v>
      </c>
      <c r="AC72" s="79">
        <f>+VLOOKUP($A72,'[4]CUT USD'!$A:$Q,6,FALSE)</f>
        <v>0</v>
      </c>
      <c r="AD72" s="79">
        <f>+VLOOKUP($A72,'[4]CUT USD'!$A:$Q,7,FALSE)</f>
        <v>0</v>
      </c>
      <c r="AE72" s="79">
        <f>+VLOOKUP($A72,'[4]CUT USD'!$A:$Q,8,FALSE)</f>
        <v>0</v>
      </c>
      <c r="AF72" s="79">
        <f>+VLOOKUP($A72,'[4]CUT USD'!$A:$Q,9,FALSE)</f>
        <v>0</v>
      </c>
      <c r="AG72" s="79">
        <f>+VLOOKUP($A72,'[4]CUT USD'!$A:$Q,10,FALSE)</f>
        <v>0</v>
      </c>
      <c r="AH72" s="79">
        <f>+VLOOKUP($A72,'[4]CUT USD'!$A:$Q,11,FALSE)</f>
        <v>0</v>
      </c>
      <c r="AI72" s="79">
        <f>+VLOOKUP($A72,'[4]CUT USD'!$A:$Q,12,FALSE)</f>
        <v>0</v>
      </c>
      <c r="AJ72" s="79">
        <f>+VLOOKUP($A72,'[4]CUT USD'!$A:$Q,13,FALSE)</f>
        <v>0</v>
      </c>
      <c r="AK72" s="79">
        <f>+VLOOKUP($A72,'[4]CUT USD'!$A:$Q,14,FALSE)</f>
        <v>0</v>
      </c>
      <c r="AL72" s="79">
        <v>0</v>
      </c>
      <c r="AM72" s="79">
        <f t="shared" si="0"/>
        <v>3083282.2499999995</v>
      </c>
      <c r="AP72" s="45"/>
    </row>
    <row r="73" spans="1:42" ht="33" customHeight="1">
      <c r="A73" s="54">
        <v>169</v>
      </c>
      <c r="B73" s="55" t="s">
        <v>92</v>
      </c>
      <c r="C73" s="56" t="s">
        <v>753</v>
      </c>
      <c r="D73" s="79">
        <f>+VLOOKUP(A73,'[4]RES. TRL'!A:C,2,FALSE)</f>
        <v>0</v>
      </c>
      <c r="E73" s="79">
        <f>+VLOOKUP(A73,'[4]RES. TRL'!A:C,3,FALSE)</f>
        <v>0</v>
      </c>
      <c r="F73" s="79">
        <f>+VLOOKUP(A73,[4]RES.CDI!A:B,2,FALSE)</f>
        <v>0</v>
      </c>
      <c r="G73" s="79">
        <f>+VLOOKUP($A73,'[4]CUT Bs'!$A:$S,2,FALSE)</f>
        <v>28968.620000000003</v>
      </c>
      <c r="H73" s="79">
        <f>+VLOOKUP($A73,'[4]CUT Bs'!$A:$S,3,FALSE)</f>
        <v>0</v>
      </c>
      <c r="I73" s="79">
        <f>+VLOOKUP($A73,'[4]CUT Bs'!$A:$S,4,FALSE)</f>
        <v>0</v>
      </c>
      <c r="J73" s="79">
        <f>+VLOOKUP($A73,'[4]CUT Bs'!$A:$S,5,FALSE)</f>
        <v>0</v>
      </c>
      <c r="K73" s="79">
        <f>+VLOOKUP($A73,'[4]CUT Bs'!$A:$S,6,FALSE)</f>
        <v>0</v>
      </c>
      <c r="L73" s="79">
        <f>+VLOOKUP($A73,'[4]CUT Bs'!$A:$S,7,FALSE)</f>
        <v>0</v>
      </c>
      <c r="M73" s="79">
        <f>+VLOOKUP($A73,'[4]CUT Bs'!$A:$S,8,FALSE)</f>
        <v>0</v>
      </c>
      <c r="N73" s="79">
        <f>+VLOOKUP($A73,'[4]CUT Bs'!$A:$S,9,FALSE)</f>
        <v>0</v>
      </c>
      <c r="O73" s="79">
        <f>+VLOOKUP($A73,'[4]CUT Bs'!$A:$S,10,FALSE)</f>
        <v>0</v>
      </c>
      <c r="P73" s="79">
        <f>+VLOOKUP($A73,'[4]CUT Bs'!$A:$S,11,FALSE)</f>
        <v>0</v>
      </c>
      <c r="Q73" s="79">
        <f>+VLOOKUP($A73,'[4]CUT Bs'!$A:$S,12,FALSE)</f>
        <v>0</v>
      </c>
      <c r="R73" s="79">
        <f>+VLOOKUP($A73,'[4]CUT Bs'!$A:$S,13,FALSE)</f>
        <v>0</v>
      </c>
      <c r="S73" s="79">
        <f>+VLOOKUP($A73,'[4]CUT Bs'!$A:$S,14,FALSE)</f>
        <v>0</v>
      </c>
      <c r="T73" s="79">
        <f>+VLOOKUP($A73,'[4]CUT Bs'!$A:$S,15,FALSE)</f>
        <v>0</v>
      </c>
      <c r="U73" s="79">
        <f>+VLOOKUP($A73,'[4]CUT Bs'!$A:$S,16,FALSE)</f>
        <v>0</v>
      </c>
      <c r="V73" s="79">
        <f>+IFERROR(VLOOKUP(A73,'[4]RES. TCR'!A:C,3,FALSE),0)</f>
        <v>0</v>
      </c>
      <c r="W73" s="79">
        <f>+VLOOKUP(A73,'[4]RES. TRL'!F:H,2,FALSE)</f>
        <v>0</v>
      </c>
      <c r="X73" s="79">
        <f>+VLOOKUP(A73,'[4]RES. TRL'!F:H,3,FALSE)</f>
        <v>0</v>
      </c>
      <c r="Y73" s="79">
        <f>+VLOOKUP($A73,'[4]CUT USD'!$A:$Q,2,FALSE)</f>
        <v>0</v>
      </c>
      <c r="Z73" s="79">
        <f>+VLOOKUP($A73,'[4]CUT USD'!$A:$Q,3,FALSE)</f>
        <v>0</v>
      </c>
      <c r="AA73" s="79">
        <f>+VLOOKUP($A73,'[4]CUT USD'!$A:$Q,4,FALSE)</f>
        <v>0</v>
      </c>
      <c r="AB73" s="79">
        <f>+VLOOKUP($A73,'[4]CUT USD'!$A:$Q,5,FALSE)</f>
        <v>0</v>
      </c>
      <c r="AC73" s="79">
        <f>+VLOOKUP($A73,'[4]CUT USD'!$A:$Q,6,FALSE)</f>
        <v>0</v>
      </c>
      <c r="AD73" s="79">
        <f>+VLOOKUP($A73,'[4]CUT USD'!$A:$Q,7,FALSE)</f>
        <v>0</v>
      </c>
      <c r="AE73" s="79">
        <f>+VLOOKUP($A73,'[4]CUT USD'!$A:$Q,8,FALSE)</f>
        <v>0</v>
      </c>
      <c r="AF73" s="79">
        <f>+VLOOKUP($A73,'[4]CUT USD'!$A:$Q,9,FALSE)</f>
        <v>0</v>
      </c>
      <c r="AG73" s="79">
        <f>+VLOOKUP($A73,'[4]CUT USD'!$A:$Q,10,FALSE)</f>
        <v>0</v>
      </c>
      <c r="AH73" s="79">
        <f>+VLOOKUP($A73,'[4]CUT USD'!$A:$Q,11,FALSE)</f>
        <v>0</v>
      </c>
      <c r="AI73" s="79">
        <f>+VLOOKUP($A73,'[4]CUT USD'!$A:$Q,12,FALSE)</f>
        <v>0</v>
      </c>
      <c r="AJ73" s="79">
        <f>+VLOOKUP($A73,'[4]CUT USD'!$A:$Q,13,FALSE)</f>
        <v>0</v>
      </c>
      <c r="AK73" s="79">
        <f>+VLOOKUP($A73,'[4]CUT USD'!$A:$Q,14,FALSE)</f>
        <v>0</v>
      </c>
      <c r="AL73" s="79">
        <v>0</v>
      </c>
      <c r="AM73" s="79">
        <f t="shared" si="0"/>
        <v>28968.620000000003</v>
      </c>
      <c r="AP73" s="45"/>
    </row>
    <row r="74" spans="1:42" ht="33" customHeight="1">
      <c r="A74" s="54">
        <v>170</v>
      </c>
      <c r="B74" s="55" t="s">
        <v>93</v>
      </c>
      <c r="C74" s="56" t="s">
        <v>687</v>
      </c>
      <c r="D74" s="79">
        <f>+VLOOKUP(A74,'[4]RES. TRL'!A:C,2,FALSE)</f>
        <v>0</v>
      </c>
      <c r="E74" s="79">
        <f>+VLOOKUP(A74,'[4]RES. TRL'!A:C,3,FALSE)</f>
        <v>0</v>
      </c>
      <c r="F74" s="79">
        <f>+VLOOKUP(A74,[4]RES.CDI!A:B,2,FALSE)</f>
        <v>0</v>
      </c>
      <c r="G74" s="79">
        <f>+VLOOKUP($A74,'[4]CUT Bs'!$A:$S,2,FALSE)</f>
        <v>0</v>
      </c>
      <c r="H74" s="79">
        <f>+VLOOKUP($A74,'[4]CUT Bs'!$A:$S,3,FALSE)</f>
        <v>0</v>
      </c>
      <c r="I74" s="79">
        <f>+VLOOKUP($A74,'[4]CUT Bs'!$A:$S,4,FALSE)</f>
        <v>0</v>
      </c>
      <c r="J74" s="79">
        <f>+VLOOKUP($A74,'[4]CUT Bs'!$A:$S,5,FALSE)</f>
        <v>0</v>
      </c>
      <c r="K74" s="79">
        <f>+VLOOKUP($A74,'[4]CUT Bs'!$A:$S,6,FALSE)</f>
        <v>0</v>
      </c>
      <c r="L74" s="79">
        <f>+VLOOKUP($A74,'[4]CUT Bs'!$A:$S,7,FALSE)</f>
        <v>0</v>
      </c>
      <c r="M74" s="79">
        <f>+VLOOKUP($A74,'[4]CUT Bs'!$A:$S,8,FALSE)</f>
        <v>0</v>
      </c>
      <c r="N74" s="79">
        <f>+VLOOKUP($A74,'[4]CUT Bs'!$A:$S,9,FALSE)</f>
        <v>0</v>
      </c>
      <c r="O74" s="79">
        <f>+VLOOKUP($A74,'[4]CUT Bs'!$A:$S,10,FALSE)</f>
        <v>0</v>
      </c>
      <c r="P74" s="79">
        <f>+VLOOKUP($A74,'[4]CUT Bs'!$A:$S,11,FALSE)</f>
        <v>0</v>
      </c>
      <c r="Q74" s="79">
        <f>+VLOOKUP($A74,'[4]CUT Bs'!$A:$S,12,FALSE)</f>
        <v>0</v>
      </c>
      <c r="R74" s="79">
        <f>+VLOOKUP($A74,'[4]CUT Bs'!$A:$S,13,FALSE)</f>
        <v>0</v>
      </c>
      <c r="S74" s="79">
        <f>+VLOOKUP($A74,'[4]CUT Bs'!$A:$S,14,FALSE)</f>
        <v>0</v>
      </c>
      <c r="T74" s="79">
        <f>+VLOOKUP($A74,'[4]CUT Bs'!$A:$S,15,FALSE)</f>
        <v>0</v>
      </c>
      <c r="U74" s="79">
        <f>+VLOOKUP($A74,'[4]CUT Bs'!$A:$S,16,FALSE)</f>
        <v>0</v>
      </c>
      <c r="V74" s="79">
        <f>+IFERROR(VLOOKUP(A74,'[4]RES. TCR'!A:C,3,FALSE),0)</f>
        <v>0</v>
      </c>
      <c r="W74" s="79">
        <f>+VLOOKUP(A74,'[4]RES. TRL'!F:H,2,FALSE)</f>
        <v>0</v>
      </c>
      <c r="X74" s="79">
        <f>+VLOOKUP(A74,'[4]RES. TRL'!F:H,3,FALSE)</f>
        <v>0</v>
      </c>
      <c r="Y74" s="79">
        <f>+VLOOKUP($A74,'[4]CUT USD'!$A:$Q,2,FALSE)</f>
        <v>0</v>
      </c>
      <c r="Z74" s="79">
        <f>+VLOOKUP($A74,'[4]CUT USD'!$A:$Q,3,FALSE)</f>
        <v>0</v>
      </c>
      <c r="AA74" s="79">
        <f>+VLOOKUP($A74,'[4]CUT USD'!$A:$Q,4,FALSE)</f>
        <v>0</v>
      </c>
      <c r="AB74" s="79">
        <f>+VLOOKUP($A74,'[4]CUT USD'!$A:$Q,5,FALSE)</f>
        <v>0</v>
      </c>
      <c r="AC74" s="79">
        <f>+VLOOKUP($A74,'[4]CUT USD'!$A:$Q,6,FALSE)</f>
        <v>0</v>
      </c>
      <c r="AD74" s="79">
        <f>+VLOOKUP($A74,'[4]CUT USD'!$A:$Q,7,FALSE)</f>
        <v>0</v>
      </c>
      <c r="AE74" s="79">
        <f>+VLOOKUP($A74,'[4]CUT USD'!$A:$Q,8,FALSE)</f>
        <v>0</v>
      </c>
      <c r="AF74" s="79">
        <f>+VLOOKUP($A74,'[4]CUT USD'!$A:$Q,9,FALSE)</f>
        <v>0</v>
      </c>
      <c r="AG74" s="79">
        <f>+VLOOKUP($A74,'[4]CUT USD'!$A:$Q,10,FALSE)</f>
        <v>0</v>
      </c>
      <c r="AH74" s="79">
        <f>+VLOOKUP($A74,'[4]CUT USD'!$A:$Q,11,FALSE)</f>
        <v>0</v>
      </c>
      <c r="AI74" s="79">
        <f>+VLOOKUP($A74,'[4]CUT USD'!$A:$Q,12,FALSE)</f>
        <v>0</v>
      </c>
      <c r="AJ74" s="79">
        <f>+VLOOKUP($A74,'[4]CUT USD'!$A:$Q,13,FALSE)</f>
        <v>0</v>
      </c>
      <c r="AK74" s="79">
        <f>+VLOOKUP($A74,'[4]CUT USD'!$A:$Q,14,FALSE)</f>
        <v>0</v>
      </c>
      <c r="AL74" s="79">
        <v>0</v>
      </c>
      <c r="AM74" s="79">
        <f t="shared" si="0"/>
        <v>0</v>
      </c>
      <c r="AP74" s="45"/>
    </row>
    <row r="75" spans="1:42" ht="33" customHeight="1">
      <c r="A75" s="54">
        <v>171</v>
      </c>
      <c r="B75" s="55" t="s">
        <v>94</v>
      </c>
      <c r="C75" s="80">
        <v>0</v>
      </c>
      <c r="D75" s="79">
        <f>+VLOOKUP(A75,'[4]RES. TRL'!A:C,2,FALSE)</f>
        <v>0</v>
      </c>
      <c r="E75" s="79">
        <f>+VLOOKUP(A75,'[4]RES. TRL'!A:C,3,FALSE)</f>
        <v>0</v>
      </c>
      <c r="F75" s="79">
        <f>+VLOOKUP(A75,[4]RES.CDI!A:B,2,FALSE)</f>
        <v>0</v>
      </c>
      <c r="G75" s="79">
        <f>+VLOOKUP($A75,'[4]CUT Bs'!$A:$S,2,FALSE)</f>
        <v>0</v>
      </c>
      <c r="H75" s="79">
        <f>+VLOOKUP($A75,'[4]CUT Bs'!$A:$S,3,FALSE)</f>
        <v>0</v>
      </c>
      <c r="I75" s="79">
        <f>+VLOOKUP($A75,'[4]CUT Bs'!$A:$S,4,FALSE)</f>
        <v>0</v>
      </c>
      <c r="J75" s="79">
        <f>+VLOOKUP($A75,'[4]CUT Bs'!$A:$S,5,FALSE)</f>
        <v>0</v>
      </c>
      <c r="K75" s="79">
        <f>+VLOOKUP($A75,'[4]CUT Bs'!$A:$S,6,FALSE)</f>
        <v>0</v>
      </c>
      <c r="L75" s="79">
        <f>+VLOOKUP($A75,'[4]CUT Bs'!$A:$S,7,FALSE)</f>
        <v>0</v>
      </c>
      <c r="M75" s="79">
        <f>+VLOOKUP($A75,'[4]CUT Bs'!$A:$S,8,FALSE)</f>
        <v>0</v>
      </c>
      <c r="N75" s="79">
        <f>+VLOOKUP($A75,'[4]CUT Bs'!$A:$S,9,FALSE)</f>
        <v>0</v>
      </c>
      <c r="O75" s="79">
        <f>+VLOOKUP($A75,'[4]CUT Bs'!$A:$S,10,FALSE)</f>
        <v>0</v>
      </c>
      <c r="P75" s="79">
        <f>+VLOOKUP($A75,'[4]CUT Bs'!$A:$S,11,FALSE)</f>
        <v>0</v>
      </c>
      <c r="Q75" s="79">
        <f>+VLOOKUP($A75,'[4]CUT Bs'!$A:$S,12,FALSE)</f>
        <v>0</v>
      </c>
      <c r="R75" s="79">
        <f>+VLOOKUP($A75,'[4]CUT Bs'!$A:$S,13,FALSE)</f>
        <v>0</v>
      </c>
      <c r="S75" s="79">
        <f>+VLOOKUP($A75,'[4]CUT Bs'!$A:$S,14,FALSE)</f>
        <v>0</v>
      </c>
      <c r="T75" s="79">
        <f>+VLOOKUP($A75,'[4]CUT Bs'!$A:$S,15,FALSE)</f>
        <v>0</v>
      </c>
      <c r="U75" s="79">
        <f>+VLOOKUP($A75,'[4]CUT Bs'!$A:$S,16,FALSE)</f>
        <v>0</v>
      </c>
      <c r="V75" s="79">
        <f>+IFERROR(VLOOKUP(A75,'[4]RES. TCR'!A:C,3,FALSE),0)</f>
        <v>0</v>
      </c>
      <c r="W75" s="79">
        <f>+VLOOKUP(A75,'[4]RES. TRL'!F:H,2,FALSE)</f>
        <v>0</v>
      </c>
      <c r="X75" s="79">
        <f>+VLOOKUP(A75,'[4]RES. TRL'!F:H,3,FALSE)</f>
        <v>0</v>
      </c>
      <c r="Y75" s="79">
        <f>+VLOOKUP($A75,'[4]CUT USD'!$A:$Q,2,FALSE)</f>
        <v>0</v>
      </c>
      <c r="Z75" s="79">
        <f>+VLOOKUP($A75,'[4]CUT USD'!$A:$Q,3,FALSE)</f>
        <v>0</v>
      </c>
      <c r="AA75" s="79">
        <f>+VLOOKUP($A75,'[4]CUT USD'!$A:$Q,4,FALSE)</f>
        <v>0</v>
      </c>
      <c r="AB75" s="79">
        <f>+VLOOKUP($A75,'[4]CUT USD'!$A:$Q,5,FALSE)</f>
        <v>0</v>
      </c>
      <c r="AC75" s="79">
        <f>+VLOOKUP($A75,'[4]CUT USD'!$A:$Q,6,FALSE)</f>
        <v>0</v>
      </c>
      <c r="AD75" s="79">
        <f>+VLOOKUP($A75,'[4]CUT USD'!$A:$Q,7,FALSE)</f>
        <v>0</v>
      </c>
      <c r="AE75" s="79">
        <f>+VLOOKUP($A75,'[4]CUT USD'!$A:$Q,8,FALSE)</f>
        <v>0</v>
      </c>
      <c r="AF75" s="79">
        <f>+VLOOKUP($A75,'[4]CUT USD'!$A:$Q,9,FALSE)</f>
        <v>0</v>
      </c>
      <c r="AG75" s="79">
        <f>+VLOOKUP($A75,'[4]CUT USD'!$A:$Q,10,FALSE)</f>
        <v>0</v>
      </c>
      <c r="AH75" s="79">
        <f>+VLOOKUP($A75,'[4]CUT USD'!$A:$Q,11,FALSE)</f>
        <v>0</v>
      </c>
      <c r="AI75" s="79">
        <f>+VLOOKUP($A75,'[4]CUT USD'!$A:$Q,12,FALSE)</f>
        <v>0</v>
      </c>
      <c r="AJ75" s="79">
        <f>+VLOOKUP($A75,'[4]CUT USD'!$A:$Q,13,FALSE)</f>
        <v>0</v>
      </c>
      <c r="AK75" s="79">
        <f>+VLOOKUP($A75,'[4]CUT USD'!$A:$Q,14,FALSE)</f>
        <v>0</v>
      </c>
      <c r="AL75" s="79">
        <v>0</v>
      </c>
      <c r="AM75" s="79">
        <f t="shared" ref="AM75:AM138" si="1">SUM(D75:AL75)</f>
        <v>0</v>
      </c>
      <c r="AP75" s="45"/>
    </row>
    <row r="76" spans="1:42" ht="33" customHeight="1">
      <c r="A76" s="54">
        <v>190</v>
      </c>
      <c r="B76" s="55" t="s">
        <v>95</v>
      </c>
      <c r="C76" s="80" t="s">
        <v>686</v>
      </c>
      <c r="D76" s="79">
        <f>+VLOOKUP(A76,'[4]RES. TRL'!A:C,2,FALSE)</f>
        <v>0</v>
      </c>
      <c r="E76" s="79">
        <f>+VLOOKUP(A76,'[4]RES. TRL'!A:C,3,FALSE)</f>
        <v>0</v>
      </c>
      <c r="F76" s="79">
        <f>+VLOOKUP(A76,[4]RES.CDI!A:B,2,FALSE)</f>
        <v>0</v>
      </c>
      <c r="G76" s="79">
        <f>+VLOOKUP($A76,'[4]CUT Bs'!$A:$S,2,FALSE)</f>
        <v>2397.1999999999998</v>
      </c>
      <c r="H76" s="79">
        <f>+VLOOKUP($A76,'[4]CUT Bs'!$A:$S,3,FALSE)</f>
        <v>0</v>
      </c>
      <c r="I76" s="79">
        <f>+VLOOKUP($A76,'[4]CUT Bs'!$A:$S,4,FALSE)</f>
        <v>0</v>
      </c>
      <c r="J76" s="79">
        <f>+VLOOKUP($A76,'[4]CUT Bs'!$A:$S,5,FALSE)</f>
        <v>0</v>
      </c>
      <c r="K76" s="79">
        <f>+VLOOKUP($A76,'[4]CUT Bs'!$A:$S,6,FALSE)</f>
        <v>0</v>
      </c>
      <c r="L76" s="79">
        <f>+VLOOKUP($A76,'[4]CUT Bs'!$A:$S,7,FALSE)</f>
        <v>0</v>
      </c>
      <c r="M76" s="79">
        <f>+VLOOKUP($A76,'[4]CUT Bs'!$A:$S,8,FALSE)</f>
        <v>0</v>
      </c>
      <c r="N76" s="79">
        <f>+VLOOKUP($A76,'[4]CUT Bs'!$A:$S,9,FALSE)</f>
        <v>0</v>
      </c>
      <c r="O76" s="79">
        <f>+VLOOKUP($A76,'[4]CUT Bs'!$A:$S,10,FALSE)</f>
        <v>0</v>
      </c>
      <c r="P76" s="79">
        <f>+VLOOKUP($A76,'[4]CUT Bs'!$A:$S,11,FALSE)</f>
        <v>0</v>
      </c>
      <c r="Q76" s="79">
        <f>+VLOOKUP($A76,'[4]CUT Bs'!$A:$S,12,FALSE)</f>
        <v>0</v>
      </c>
      <c r="R76" s="79">
        <f>+VLOOKUP($A76,'[4]CUT Bs'!$A:$S,13,FALSE)</f>
        <v>0</v>
      </c>
      <c r="S76" s="79">
        <f>+VLOOKUP($A76,'[4]CUT Bs'!$A:$S,14,FALSE)</f>
        <v>0</v>
      </c>
      <c r="T76" s="79">
        <f>+VLOOKUP($A76,'[4]CUT Bs'!$A:$S,15,FALSE)</f>
        <v>0</v>
      </c>
      <c r="U76" s="79">
        <f>+VLOOKUP($A76,'[4]CUT Bs'!$A:$S,16,FALSE)</f>
        <v>0</v>
      </c>
      <c r="V76" s="79">
        <f>+IFERROR(VLOOKUP(A76,'[4]RES. TCR'!A:C,3,FALSE),0)</f>
        <v>0</v>
      </c>
      <c r="W76" s="79">
        <f>+VLOOKUP(A76,'[4]RES. TRL'!F:H,2,FALSE)</f>
        <v>0</v>
      </c>
      <c r="X76" s="79">
        <f>+VLOOKUP(A76,'[4]RES. TRL'!F:H,3,FALSE)</f>
        <v>0</v>
      </c>
      <c r="Y76" s="79">
        <f>+VLOOKUP($A76,'[4]CUT USD'!$A:$Q,2,FALSE)</f>
        <v>0</v>
      </c>
      <c r="Z76" s="79">
        <f>+VLOOKUP($A76,'[4]CUT USD'!$A:$Q,3,FALSE)</f>
        <v>0</v>
      </c>
      <c r="AA76" s="79">
        <f>+VLOOKUP($A76,'[4]CUT USD'!$A:$Q,4,FALSE)</f>
        <v>0</v>
      </c>
      <c r="AB76" s="79">
        <f>+VLOOKUP($A76,'[4]CUT USD'!$A:$Q,5,FALSE)</f>
        <v>0</v>
      </c>
      <c r="AC76" s="79">
        <f>+VLOOKUP($A76,'[4]CUT USD'!$A:$Q,6,FALSE)</f>
        <v>0</v>
      </c>
      <c r="AD76" s="79">
        <f>+VLOOKUP($A76,'[4]CUT USD'!$A:$Q,7,FALSE)</f>
        <v>0</v>
      </c>
      <c r="AE76" s="79">
        <f>+VLOOKUP($A76,'[4]CUT USD'!$A:$Q,8,FALSE)</f>
        <v>0</v>
      </c>
      <c r="AF76" s="79">
        <f>+VLOOKUP($A76,'[4]CUT USD'!$A:$Q,9,FALSE)</f>
        <v>0</v>
      </c>
      <c r="AG76" s="79">
        <f>+VLOOKUP($A76,'[4]CUT USD'!$A:$Q,10,FALSE)</f>
        <v>0</v>
      </c>
      <c r="AH76" s="79">
        <f>+VLOOKUP($A76,'[4]CUT USD'!$A:$Q,11,FALSE)</f>
        <v>0</v>
      </c>
      <c r="AI76" s="79">
        <f>+VLOOKUP($A76,'[4]CUT USD'!$A:$Q,12,FALSE)</f>
        <v>0</v>
      </c>
      <c r="AJ76" s="79">
        <f>+VLOOKUP($A76,'[4]CUT USD'!$A:$Q,13,FALSE)</f>
        <v>0</v>
      </c>
      <c r="AK76" s="79">
        <f>+VLOOKUP($A76,'[4]CUT USD'!$A:$Q,14,FALSE)</f>
        <v>0</v>
      </c>
      <c r="AL76" s="79">
        <v>0</v>
      </c>
      <c r="AM76" s="79">
        <f t="shared" si="1"/>
        <v>2397.1999999999998</v>
      </c>
      <c r="AP76" s="45"/>
    </row>
    <row r="77" spans="1:42" ht="33" customHeight="1">
      <c r="A77" s="54">
        <v>192</v>
      </c>
      <c r="B77" s="55" t="s">
        <v>96</v>
      </c>
      <c r="C77" s="56" t="s">
        <v>752</v>
      </c>
      <c r="D77" s="79">
        <f>+VLOOKUP(A77,'[4]RES. TRL'!A:C,2,FALSE)</f>
        <v>0</v>
      </c>
      <c r="E77" s="79">
        <f>+VLOOKUP(A77,'[4]RES. TRL'!A:C,3,FALSE)</f>
        <v>0</v>
      </c>
      <c r="F77" s="79">
        <f>+VLOOKUP(A77,[4]RES.CDI!A:B,2,FALSE)</f>
        <v>200</v>
      </c>
      <c r="G77" s="79">
        <f>+VLOOKUP($A77,'[4]CUT Bs'!$A:$S,2,FALSE)</f>
        <v>8401.5</v>
      </c>
      <c r="H77" s="79">
        <f>+VLOOKUP($A77,'[4]CUT Bs'!$A:$S,3,FALSE)</f>
        <v>0</v>
      </c>
      <c r="I77" s="79">
        <f>+VLOOKUP($A77,'[4]CUT Bs'!$A:$S,4,FALSE)</f>
        <v>0</v>
      </c>
      <c r="J77" s="79">
        <f>+VLOOKUP($A77,'[4]CUT Bs'!$A:$S,5,FALSE)</f>
        <v>0</v>
      </c>
      <c r="K77" s="79">
        <f>+VLOOKUP($A77,'[4]CUT Bs'!$A:$S,6,FALSE)</f>
        <v>0</v>
      </c>
      <c r="L77" s="79">
        <f>+VLOOKUP($A77,'[4]CUT Bs'!$A:$S,7,FALSE)</f>
        <v>0</v>
      </c>
      <c r="M77" s="79">
        <f>+VLOOKUP($A77,'[4]CUT Bs'!$A:$S,8,FALSE)</f>
        <v>0</v>
      </c>
      <c r="N77" s="79">
        <f>+VLOOKUP($A77,'[4]CUT Bs'!$A:$S,9,FALSE)</f>
        <v>0</v>
      </c>
      <c r="O77" s="79">
        <f>+VLOOKUP($A77,'[4]CUT Bs'!$A:$S,10,FALSE)</f>
        <v>0</v>
      </c>
      <c r="P77" s="79">
        <f>+VLOOKUP($A77,'[4]CUT Bs'!$A:$S,11,FALSE)</f>
        <v>0</v>
      </c>
      <c r="Q77" s="79">
        <f>+VLOOKUP($A77,'[4]CUT Bs'!$A:$S,12,FALSE)</f>
        <v>0</v>
      </c>
      <c r="R77" s="79">
        <f>+VLOOKUP($A77,'[4]CUT Bs'!$A:$S,13,FALSE)</f>
        <v>0</v>
      </c>
      <c r="S77" s="79">
        <f>+VLOOKUP($A77,'[4]CUT Bs'!$A:$S,14,FALSE)</f>
        <v>0</v>
      </c>
      <c r="T77" s="79">
        <f>+VLOOKUP($A77,'[4]CUT Bs'!$A:$S,15,FALSE)</f>
        <v>0</v>
      </c>
      <c r="U77" s="79">
        <f>+VLOOKUP($A77,'[4]CUT Bs'!$A:$S,16,FALSE)</f>
        <v>0</v>
      </c>
      <c r="V77" s="79">
        <f>+IFERROR(VLOOKUP(A77,'[4]RES. TCR'!A:C,3,FALSE),0)</f>
        <v>0</v>
      </c>
      <c r="W77" s="79">
        <f>+VLOOKUP(A77,'[4]RES. TRL'!F:H,2,FALSE)</f>
        <v>0</v>
      </c>
      <c r="X77" s="79">
        <f>+VLOOKUP(A77,'[4]RES. TRL'!F:H,3,FALSE)</f>
        <v>0</v>
      </c>
      <c r="Y77" s="79">
        <f>+VLOOKUP($A77,'[4]CUT USD'!$A:$Q,2,FALSE)</f>
        <v>0</v>
      </c>
      <c r="Z77" s="79">
        <f>+VLOOKUP($A77,'[4]CUT USD'!$A:$Q,3,FALSE)</f>
        <v>0</v>
      </c>
      <c r="AA77" s="79">
        <f>+VLOOKUP($A77,'[4]CUT USD'!$A:$Q,4,FALSE)</f>
        <v>0</v>
      </c>
      <c r="AB77" s="79">
        <f>+VLOOKUP($A77,'[4]CUT USD'!$A:$Q,5,FALSE)</f>
        <v>0</v>
      </c>
      <c r="AC77" s="79">
        <f>+VLOOKUP($A77,'[4]CUT USD'!$A:$Q,6,FALSE)</f>
        <v>0</v>
      </c>
      <c r="AD77" s="79">
        <f>+VLOOKUP($A77,'[4]CUT USD'!$A:$Q,7,FALSE)</f>
        <v>0</v>
      </c>
      <c r="AE77" s="79">
        <f>+VLOOKUP($A77,'[4]CUT USD'!$A:$Q,8,FALSE)</f>
        <v>0</v>
      </c>
      <c r="AF77" s="79">
        <f>+VLOOKUP($A77,'[4]CUT USD'!$A:$Q,9,FALSE)</f>
        <v>0</v>
      </c>
      <c r="AG77" s="79">
        <f>+VLOOKUP($A77,'[4]CUT USD'!$A:$Q,10,FALSE)</f>
        <v>0</v>
      </c>
      <c r="AH77" s="79">
        <f>+VLOOKUP($A77,'[4]CUT USD'!$A:$Q,11,FALSE)</f>
        <v>0</v>
      </c>
      <c r="AI77" s="79">
        <f>+VLOOKUP($A77,'[4]CUT USD'!$A:$Q,12,FALSE)</f>
        <v>0</v>
      </c>
      <c r="AJ77" s="79">
        <f>+VLOOKUP($A77,'[4]CUT USD'!$A:$Q,13,FALSE)</f>
        <v>0</v>
      </c>
      <c r="AK77" s="79">
        <f>+VLOOKUP($A77,'[4]CUT USD'!$A:$Q,14,FALSE)</f>
        <v>0</v>
      </c>
      <c r="AL77" s="79">
        <v>0</v>
      </c>
      <c r="AM77" s="79">
        <f t="shared" si="1"/>
        <v>8601.5</v>
      </c>
      <c r="AP77" s="45"/>
    </row>
    <row r="78" spans="1:42" ht="33" customHeight="1">
      <c r="A78" s="54">
        <v>197</v>
      </c>
      <c r="B78" s="55" t="s">
        <v>11069</v>
      </c>
      <c r="C78" s="56" t="s">
        <v>687</v>
      </c>
      <c r="D78" s="79">
        <f>+VLOOKUP(A78,'[4]RES. TRL'!A:C,2,FALSE)</f>
        <v>0</v>
      </c>
      <c r="E78" s="79">
        <f>+VLOOKUP(A78,'[4]RES. TRL'!A:C,3,FALSE)</f>
        <v>0</v>
      </c>
      <c r="F78" s="79">
        <f>+VLOOKUP(A78,[4]RES.CDI!A:B,2,FALSE)</f>
        <v>0</v>
      </c>
      <c r="G78" s="79">
        <f>+VLOOKUP($A78,'[4]CUT Bs'!$A:$S,2,FALSE)</f>
        <v>42923.43</v>
      </c>
      <c r="H78" s="79">
        <f>+VLOOKUP($A78,'[4]CUT Bs'!$A:$S,3,FALSE)</f>
        <v>0</v>
      </c>
      <c r="I78" s="79">
        <f>+VLOOKUP($A78,'[4]CUT Bs'!$A:$S,4,FALSE)</f>
        <v>150</v>
      </c>
      <c r="J78" s="79">
        <f>+VLOOKUP($A78,'[4]CUT Bs'!$A:$S,5,FALSE)</f>
        <v>43.49</v>
      </c>
      <c r="K78" s="79">
        <f>+VLOOKUP($A78,'[4]CUT Bs'!$A:$S,6,FALSE)</f>
        <v>0</v>
      </c>
      <c r="L78" s="79">
        <f>+VLOOKUP($A78,'[4]CUT Bs'!$A:$S,7,FALSE)</f>
        <v>4061.7000000000003</v>
      </c>
      <c r="M78" s="79">
        <f>+VLOOKUP($A78,'[4]CUT Bs'!$A:$S,8,FALSE)</f>
        <v>0</v>
      </c>
      <c r="N78" s="79">
        <f>+VLOOKUP($A78,'[4]CUT Bs'!$A:$S,9,FALSE)</f>
        <v>0</v>
      </c>
      <c r="O78" s="79">
        <f>+VLOOKUP($A78,'[4]CUT Bs'!$A:$S,10,FALSE)</f>
        <v>281.13</v>
      </c>
      <c r="P78" s="79">
        <f>+VLOOKUP($A78,'[4]CUT Bs'!$A:$S,11,FALSE)</f>
        <v>11055.19</v>
      </c>
      <c r="Q78" s="79">
        <f>+VLOOKUP($A78,'[4]CUT Bs'!$A:$S,12,FALSE)</f>
        <v>0</v>
      </c>
      <c r="R78" s="79">
        <f>+VLOOKUP($A78,'[4]CUT Bs'!$A:$S,13,FALSE)</f>
        <v>0</v>
      </c>
      <c r="S78" s="79">
        <f>+VLOOKUP($A78,'[4]CUT Bs'!$A:$S,14,FALSE)</f>
        <v>0</v>
      </c>
      <c r="T78" s="79">
        <f>+VLOOKUP($A78,'[4]CUT Bs'!$A:$S,15,FALSE)</f>
        <v>0</v>
      </c>
      <c r="U78" s="79">
        <f>+VLOOKUP($A78,'[4]CUT Bs'!$A:$S,16,FALSE)</f>
        <v>0</v>
      </c>
      <c r="V78" s="79">
        <f>+IFERROR(VLOOKUP(A78,'[4]RES. TCR'!A:C,3,FALSE),0)</f>
        <v>0</v>
      </c>
      <c r="W78" s="79">
        <f>+VLOOKUP(A78,'[4]RES. TRL'!F:H,2,FALSE)</f>
        <v>0</v>
      </c>
      <c r="X78" s="79">
        <f>+VLOOKUP(A78,'[4]RES. TRL'!F:H,3,FALSE)</f>
        <v>0</v>
      </c>
      <c r="Y78" s="79">
        <f>+VLOOKUP($A78,'[4]CUT USD'!$A:$Q,2,FALSE)</f>
        <v>0</v>
      </c>
      <c r="Z78" s="79">
        <f>+VLOOKUP($A78,'[4]CUT USD'!$A:$Q,3,FALSE)</f>
        <v>0</v>
      </c>
      <c r="AA78" s="79">
        <f>+VLOOKUP($A78,'[4]CUT USD'!$A:$Q,4,FALSE)</f>
        <v>0</v>
      </c>
      <c r="AB78" s="79">
        <f>+VLOOKUP($A78,'[4]CUT USD'!$A:$Q,5,FALSE)</f>
        <v>0</v>
      </c>
      <c r="AC78" s="79">
        <f>+VLOOKUP($A78,'[4]CUT USD'!$A:$Q,6,FALSE)</f>
        <v>0</v>
      </c>
      <c r="AD78" s="79">
        <f>+VLOOKUP($A78,'[4]CUT USD'!$A:$Q,7,FALSE)</f>
        <v>0</v>
      </c>
      <c r="AE78" s="79">
        <f>+VLOOKUP($A78,'[4]CUT USD'!$A:$Q,8,FALSE)</f>
        <v>0</v>
      </c>
      <c r="AF78" s="79">
        <f>+VLOOKUP($A78,'[4]CUT USD'!$A:$Q,9,FALSE)</f>
        <v>0</v>
      </c>
      <c r="AG78" s="79">
        <f>+VLOOKUP($A78,'[4]CUT USD'!$A:$Q,10,FALSE)</f>
        <v>0</v>
      </c>
      <c r="AH78" s="79">
        <f>+VLOOKUP($A78,'[4]CUT USD'!$A:$Q,11,FALSE)</f>
        <v>0</v>
      </c>
      <c r="AI78" s="79">
        <f>+VLOOKUP($A78,'[4]CUT USD'!$A:$Q,12,FALSE)</f>
        <v>0</v>
      </c>
      <c r="AJ78" s="79">
        <f>+VLOOKUP($A78,'[4]CUT USD'!$A:$Q,13,FALSE)</f>
        <v>0</v>
      </c>
      <c r="AK78" s="79">
        <f>+VLOOKUP($A78,'[4]CUT USD'!$A:$Q,14,FALSE)</f>
        <v>0</v>
      </c>
      <c r="AL78" s="79">
        <v>0</v>
      </c>
      <c r="AM78" s="79">
        <f t="shared" si="1"/>
        <v>58514.939999999995</v>
      </c>
      <c r="AP78" s="45"/>
    </row>
    <row r="79" spans="1:42" ht="33" customHeight="1">
      <c r="A79" s="54">
        <v>200</v>
      </c>
      <c r="B79" s="55" t="s">
        <v>97</v>
      </c>
      <c r="C79" s="56" t="s">
        <v>693</v>
      </c>
      <c r="D79" s="79">
        <f>+VLOOKUP(A79,'[4]RES. TRL'!A:C,2,FALSE)</f>
        <v>0</v>
      </c>
      <c r="E79" s="79">
        <f>+VLOOKUP(A79,'[4]RES. TRL'!A:C,3,FALSE)</f>
        <v>0</v>
      </c>
      <c r="F79" s="79">
        <f>+VLOOKUP(A79,[4]RES.CDI!A:B,2,FALSE)</f>
        <v>0</v>
      </c>
      <c r="G79" s="79">
        <f>+VLOOKUP($A79,'[4]CUT Bs'!$A:$S,2,FALSE)</f>
        <v>0</v>
      </c>
      <c r="H79" s="79">
        <f>+VLOOKUP($A79,'[4]CUT Bs'!$A:$S,3,FALSE)</f>
        <v>0</v>
      </c>
      <c r="I79" s="79">
        <f>+VLOOKUP($A79,'[4]CUT Bs'!$A:$S,4,FALSE)</f>
        <v>0</v>
      </c>
      <c r="J79" s="79">
        <f>+VLOOKUP($A79,'[4]CUT Bs'!$A:$S,5,FALSE)</f>
        <v>0</v>
      </c>
      <c r="K79" s="79">
        <f>+VLOOKUP($A79,'[4]CUT Bs'!$A:$S,6,FALSE)</f>
        <v>0</v>
      </c>
      <c r="L79" s="79">
        <f>+VLOOKUP($A79,'[4]CUT Bs'!$A:$S,7,FALSE)</f>
        <v>0</v>
      </c>
      <c r="M79" s="79">
        <f>+VLOOKUP($A79,'[4]CUT Bs'!$A:$S,8,FALSE)</f>
        <v>0</v>
      </c>
      <c r="N79" s="79">
        <f>+VLOOKUP($A79,'[4]CUT Bs'!$A:$S,9,FALSE)</f>
        <v>0</v>
      </c>
      <c r="O79" s="79">
        <f>+VLOOKUP($A79,'[4]CUT Bs'!$A:$S,10,FALSE)</f>
        <v>0</v>
      </c>
      <c r="P79" s="79">
        <f>+VLOOKUP($A79,'[4]CUT Bs'!$A:$S,11,FALSE)</f>
        <v>0</v>
      </c>
      <c r="Q79" s="79">
        <f>+VLOOKUP($A79,'[4]CUT Bs'!$A:$S,12,FALSE)</f>
        <v>0</v>
      </c>
      <c r="R79" s="79">
        <f>+VLOOKUP($A79,'[4]CUT Bs'!$A:$S,13,FALSE)</f>
        <v>0</v>
      </c>
      <c r="S79" s="79">
        <f>+VLOOKUP($A79,'[4]CUT Bs'!$A:$S,14,FALSE)</f>
        <v>0</v>
      </c>
      <c r="T79" s="79">
        <f>+VLOOKUP($A79,'[4]CUT Bs'!$A:$S,15,FALSE)</f>
        <v>0</v>
      </c>
      <c r="U79" s="79">
        <f>+VLOOKUP($A79,'[4]CUT Bs'!$A:$S,16,FALSE)</f>
        <v>0</v>
      </c>
      <c r="V79" s="79">
        <f>+IFERROR(VLOOKUP(A79,'[4]RES. TCR'!A:C,3,FALSE),0)</f>
        <v>0</v>
      </c>
      <c r="W79" s="79">
        <f>+VLOOKUP(A79,'[4]RES. TRL'!F:H,2,FALSE)</f>
        <v>0</v>
      </c>
      <c r="X79" s="79">
        <f>+VLOOKUP(A79,'[4]RES. TRL'!F:H,3,FALSE)</f>
        <v>0</v>
      </c>
      <c r="Y79" s="79">
        <f>+VLOOKUP($A79,'[4]CUT USD'!$A:$Q,2,FALSE)</f>
        <v>0</v>
      </c>
      <c r="Z79" s="79">
        <f>+VLOOKUP($A79,'[4]CUT USD'!$A:$Q,3,FALSE)</f>
        <v>0</v>
      </c>
      <c r="AA79" s="79">
        <f>+VLOOKUP($A79,'[4]CUT USD'!$A:$Q,4,FALSE)</f>
        <v>0</v>
      </c>
      <c r="AB79" s="79">
        <f>+VLOOKUP($A79,'[4]CUT USD'!$A:$Q,5,FALSE)</f>
        <v>0</v>
      </c>
      <c r="AC79" s="79">
        <f>+VLOOKUP($A79,'[4]CUT USD'!$A:$Q,6,FALSE)</f>
        <v>0</v>
      </c>
      <c r="AD79" s="79">
        <f>+VLOOKUP($A79,'[4]CUT USD'!$A:$Q,7,FALSE)</f>
        <v>0</v>
      </c>
      <c r="AE79" s="79">
        <f>+VLOOKUP($A79,'[4]CUT USD'!$A:$Q,8,FALSE)</f>
        <v>0</v>
      </c>
      <c r="AF79" s="79">
        <f>+VLOOKUP($A79,'[4]CUT USD'!$A:$Q,9,FALSE)</f>
        <v>0</v>
      </c>
      <c r="AG79" s="79">
        <f>+VLOOKUP($A79,'[4]CUT USD'!$A:$Q,10,FALSE)</f>
        <v>0</v>
      </c>
      <c r="AH79" s="79">
        <f>+VLOOKUP($A79,'[4]CUT USD'!$A:$Q,11,FALSE)</f>
        <v>0</v>
      </c>
      <c r="AI79" s="79">
        <f>+VLOOKUP($A79,'[4]CUT USD'!$A:$Q,12,FALSE)</f>
        <v>0</v>
      </c>
      <c r="AJ79" s="79">
        <f>+VLOOKUP($A79,'[4]CUT USD'!$A:$Q,13,FALSE)</f>
        <v>0</v>
      </c>
      <c r="AK79" s="79">
        <f>+VLOOKUP($A79,'[4]CUT USD'!$A:$Q,14,FALSE)</f>
        <v>0</v>
      </c>
      <c r="AL79" s="79">
        <v>0</v>
      </c>
      <c r="AM79" s="79">
        <f t="shared" si="1"/>
        <v>0</v>
      </c>
      <c r="AP79" s="45"/>
    </row>
    <row r="80" spans="1:42" ht="33" customHeight="1">
      <c r="A80" s="54">
        <v>201</v>
      </c>
      <c r="B80" s="55" t="s">
        <v>98</v>
      </c>
      <c r="C80" s="80" t="s">
        <v>687</v>
      </c>
      <c r="D80" s="79">
        <f>+VLOOKUP(A80,'[4]RES. TRL'!A:C,2,FALSE)</f>
        <v>990000</v>
      </c>
      <c r="E80" s="79">
        <f>+VLOOKUP(A80,'[4]RES. TRL'!A:C,3,FALSE)</f>
        <v>849.63</v>
      </c>
      <c r="F80" s="79">
        <f>+VLOOKUP(A80,[4]RES.CDI!A:B,2,FALSE)</f>
        <v>0</v>
      </c>
      <c r="G80" s="79">
        <f>+VLOOKUP($A80,'[4]CUT Bs'!$A:$S,2,FALSE)</f>
        <v>8591813.8499999996</v>
      </c>
      <c r="H80" s="79">
        <f>+VLOOKUP($A80,'[4]CUT Bs'!$A:$S,3,FALSE)</f>
        <v>0</v>
      </c>
      <c r="I80" s="79">
        <f>+VLOOKUP($A80,'[4]CUT Bs'!$A:$S,4,FALSE)</f>
        <v>0</v>
      </c>
      <c r="J80" s="79">
        <f>+VLOOKUP($A80,'[4]CUT Bs'!$A:$S,5,FALSE)</f>
        <v>0</v>
      </c>
      <c r="K80" s="79">
        <f>+VLOOKUP($A80,'[4]CUT Bs'!$A:$S,6,FALSE)</f>
        <v>0</v>
      </c>
      <c r="L80" s="79">
        <f>+VLOOKUP($A80,'[4]CUT Bs'!$A:$S,7,FALSE)</f>
        <v>0</v>
      </c>
      <c r="M80" s="79">
        <f>+VLOOKUP($A80,'[4]CUT Bs'!$A:$S,8,FALSE)</f>
        <v>0</v>
      </c>
      <c r="N80" s="79">
        <f>+VLOOKUP($A80,'[4]CUT Bs'!$A:$S,9,FALSE)</f>
        <v>0</v>
      </c>
      <c r="O80" s="79">
        <f>+VLOOKUP($A80,'[4]CUT Bs'!$A:$S,10,FALSE)</f>
        <v>0</v>
      </c>
      <c r="P80" s="79">
        <f>+VLOOKUP($A80,'[4]CUT Bs'!$A:$S,11,FALSE)</f>
        <v>0</v>
      </c>
      <c r="Q80" s="79">
        <f>+VLOOKUP($A80,'[4]CUT Bs'!$A:$S,12,FALSE)</f>
        <v>0</v>
      </c>
      <c r="R80" s="79">
        <f>+VLOOKUP($A80,'[4]CUT Bs'!$A:$S,13,FALSE)</f>
        <v>0</v>
      </c>
      <c r="S80" s="79">
        <f>+VLOOKUP($A80,'[4]CUT Bs'!$A:$S,14,FALSE)</f>
        <v>0</v>
      </c>
      <c r="T80" s="79">
        <f>+VLOOKUP($A80,'[4]CUT Bs'!$A:$S,15,FALSE)</f>
        <v>0</v>
      </c>
      <c r="U80" s="79">
        <f>+VLOOKUP($A80,'[4]CUT Bs'!$A:$S,16,FALSE)</f>
        <v>0</v>
      </c>
      <c r="V80" s="79">
        <f>+IFERROR(VLOOKUP(A80,'[4]RES. TCR'!A:C,3,FALSE),0)</f>
        <v>0</v>
      </c>
      <c r="W80" s="79">
        <f>+VLOOKUP(A80,'[4]RES. TRL'!F:H,2,FALSE)</f>
        <v>0</v>
      </c>
      <c r="X80" s="79">
        <f>+VLOOKUP(A80,'[4]RES. TRL'!F:H,3,FALSE)</f>
        <v>0</v>
      </c>
      <c r="Y80" s="79">
        <f>+VLOOKUP($A80,'[4]CUT USD'!$A:$Q,2,FALSE)</f>
        <v>0</v>
      </c>
      <c r="Z80" s="79">
        <f>+VLOOKUP($A80,'[4]CUT USD'!$A:$Q,3,FALSE)</f>
        <v>0</v>
      </c>
      <c r="AA80" s="79">
        <f>+VLOOKUP($A80,'[4]CUT USD'!$A:$Q,4,FALSE)</f>
        <v>0</v>
      </c>
      <c r="AB80" s="79">
        <f>+VLOOKUP($A80,'[4]CUT USD'!$A:$Q,5,FALSE)</f>
        <v>0</v>
      </c>
      <c r="AC80" s="79">
        <f>+VLOOKUP($A80,'[4]CUT USD'!$A:$Q,6,FALSE)</f>
        <v>0</v>
      </c>
      <c r="AD80" s="79">
        <f>+VLOOKUP($A80,'[4]CUT USD'!$A:$Q,7,FALSE)</f>
        <v>0</v>
      </c>
      <c r="AE80" s="79">
        <f>+VLOOKUP($A80,'[4]CUT USD'!$A:$Q,8,FALSE)</f>
        <v>0</v>
      </c>
      <c r="AF80" s="79">
        <f>+VLOOKUP($A80,'[4]CUT USD'!$A:$Q,9,FALSE)</f>
        <v>0</v>
      </c>
      <c r="AG80" s="79">
        <f>+VLOOKUP($A80,'[4]CUT USD'!$A:$Q,10,FALSE)</f>
        <v>0</v>
      </c>
      <c r="AH80" s="79">
        <f>+VLOOKUP($A80,'[4]CUT USD'!$A:$Q,11,FALSE)</f>
        <v>0</v>
      </c>
      <c r="AI80" s="79">
        <f>+VLOOKUP($A80,'[4]CUT USD'!$A:$Q,12,FALSE)</f>
        <v>0</v>
      </c>
      <c r="AJ80" s="79">
        <f>+VLOOKUP($A80,'[4]CUT USD'!$A:$Q,13,FALSE)</f>
        <v>0</v>
      </c>
      <c r="AK80" s="79">
        <f>+VLOOKUP($A80,'[4]CUT USD'!$A:$Q,14,FALSE)</f>
        <v>0</v>
      </c>
      <c r="AL80" s="79">
        <v>0</v>
      </c>
      <c r="AM80" s="79">
        <f t="shared" si="1"/>
        <v>9582663.4800000004</v>
      </c>
      <c r="AP80" s="45"/>
    </row>
    <row r="81" spans="1:42" ht="33" customHeight="1">
      <c r="A81" s="54">
        <v>203</v>
      </c>
      <c r="B81" s="55" t="s">
        <v>99</v>
      </c>
      <c r="C81" s="80" t="s">
        <v>753</v>
      </c>
      <c r="D81" s="79">
        <f>+VLOOKUP(A81,'[4]RES. TRL'!A:C,2,FALSE)</f>
        <v>0</v>
      </c>
      <c r="E81" s="79">
        <f>+VLOOKUP(A81,'[4]RES. TRL'!A:C,3,FALSE)</f>
        <v>0</v>
      </c>
      <c r="F81" s="79">
        <f>+VLOOKUP(A81,[4]RES.CDI!A:B,2,FALSE)</f>
        <v>0</v>
      </c>
      <c r="G81" s="79">
        <f>+VLOOKUP($A81,'[4]CUT Bs'!$A:$S,2,FALSE)</f>
        <v>20473.560000000001</v>
      </c>
      <c r="H81" s="79">
        <f>+VLOOKUP($A81,'[4]CUT Bs'!$A:$S,3,FALSE)</f>
        <v>0</v>
      </c>
      <c r="I81" s="79">
        <f>+VLOOKUP($A81,'[4]CUT Bs'!$A:$S,4,FALSE)</f>
        <v>0</v>
      </c>
      <c r="J81" s="79">
        <f>+VLOOKUP($A81,'[4]CUT Bs'!$A:$S,5,FALSE)</f>
        <v>0</v>
      </c>
      <c r="K81" s="79">
        <f>+VLOOKUP($A81,'[4]CUT Bs'!$A:$S,6,FALSE)</f>
        <v>0</v>
      </c>
      <c r="L81" s="79">
        <f>+VLOOKUP($A81,'[4]CUT Bs'!$A:$S,7,FALSE)</f>
        <v>0</v>
      </c>
      <c r="M81" s="79">
        <f>+VLOOKUP($A81,'[4]CUT Bs'!$A:$S,8,FALSE)</f>
        <v>0</v>
      </c>
      <c r="N81" s="79">
        <f>+VLOOKUP($A81,'[4]CUT Bs'!$A:$S,9,FALSE)</f>
        <v>0</v>
      </c>
      <c r="O81" s="79">
        <f>+VLOOKUP($A81,'[4]CUT Bs'!$A:$S,10,FALSE)</f>
        <v>0</v>
      </c>
      <c r="P81" s="79">
        <f>+VLOOKUP($A81,'[4]CUT Bs'!$A:$S,11,FALSE)</f>
        <v>0</v>
      </c>
      <c r="Q81" s="79">
        <f>+VLOOKUP($A81,'[4]CUT Bs'!$A:$S,12,FALSE)</f>
        <v>0</v>
      </c>
      <c r="R81" s="79">
        <f>+VLOOKUP($A81,'[4]CUT Bs'!$A:$S,13,FALSE)</f>
        <v>0</v>
      </c>
      <c r="S81" s="79">
        <f>+VLOOKUP($A81,'[4]CUT Bs'!$A:$S,14,FALSE)</f>
        <v>0</v>
      </c>
      <c r="T81" s="79">
        <f>+VLOOKUP($A81,'[4]CUT Bs'!$A:$S,15,FALSE)</f>
        <v>0</v>
      </c>
      <c r="U81" s="79">
        <f>+VLOOKUP($A81,'[4]CUT Bs'!$A:$S,16,FALSE)</f>
        <v>0</v>
      </c>
      <c r="V81" s="79">
        <f>+IFERROR(VLOOKUP(A81,'[4]RES. TCR'!A:C,3,FALSE),0)</f>
        <v>0</v>
      </c>
      <c r="W81" s="79">
        <f>+VLOOKUP(A81,'[4]RES. TRL'!F:H,2,FALSE)</f>
        <v>0</v>
      </c>
      <c r="X81" s="79">
        <f>+VLOOKUP(A81,'[4]RES. TRL'!F:H,3,FALSE)</f>
        <v>0</v>
      </c>
      <c r="Y81" s="79">
        <f>+VLOOKUP($A81,'[4]CUT USD'!$A:$Q,2,FALSE)</f>
        <v>0</v>
      </c>
      <c r="Z81" s="79">
        <f>+VLOOKUP($A81,'[4]CUT USD'!$A:$Q,3,FALSE)</f>
        <v>0</v>
      </c>
      <c r="AA81" s="79">
        <f>+VLOOKUP($A81,'[4]CUT USD'!$A:$Q,4,FALSE)</f>
        <v>0</v>
      </c>
      <c r="AB81" s="79">
        <f>+VLOOKUP($A81,'[4]CUT USD'!$A:$Q,5,FALSE)</f>
        <v>0</v>
      </c>
      <c r="AC81" s="79">
        <f>+VLOOKUP($A81,'[4]CUT USD'!$A:$Q,6,FALSE)</f>
        <v>0</v>
      </c>
      <c r="AD81" s="79">
        <f>+VLOOKUP($A81,'[4]CUT USD'!$A:$Q,7,FALSE)</f>
        <v>0</v>
      </c>
      <c r="AE81" s="79">
        <f>+VLOOKUP($A81,'[4]CUT USD'!$A:$Q,8,FALSE)</f>
        <v>0</v>
      </c>
      <c r="AF81" s="79">
        <f>+VLOOKUP($A81,'[4]CUT USD'!$A:$Q,9,FALSE)</f>
        <v>0</v>
      </c>
      <c r="AG81" s="79">
        <f>+VLOOKUP($A81,'[4]CUT USD'!$A:$Q,10,FALSE)</f>
        <v>0</v>
      </c>
      <c r="AH81" s="79">
        <f>+VLOOKUP($A81,'[4]CUT USD'!$A:$Q,11,FALSE)</f>
        <v>0</v>
      </c>
      <c r="AI81" s="79">
        <f>+VLOOKUP($A81,'[4]CUT USD'!$A:$Q,12,FALSE)</f>
        <v>0</v>
      </c>
      <c r="AJ81" s="79">
        <f>+VLOOKUP($A81,'[4]CUT USD'!$A:$Q,13,FALSE)</f>
        <v>0</v>
      </c>
      <c r="AK81" s="79">
        <f>+VLOOKUP($A81,'[4]CUT USD'!$A:$Q,14,FALSE)</f>
        <v>0</v>
      </c>
      <c r="AL81" s="79">
        <v>0</v>
      </c>
      <c r="AM81" s="79">
        <f t="shared" si="1"/>
        <v>20473.560000000001</v>
      </c>
      <c r="AP81" s="45"/>
    </row>
    <row r="82" spans="1:42" ht="33" customHeight="1">
      <c r="A82" s="54">
        <v>206</v>
      </c>
      <c r="B82" s="55" t="s">
        <v>100</v>
      </c>
      <c r="C82" s="56" t="s">
        <v>690</v>
      </c>
      <c r="D82" s="79">
        <f>+VLOOKUP(A82,'[4]RES. TRL'!A:C,2,FALSE)</f>
        <v>0</v>
      </c>
      <c r="E82" s="79">
        <f>+VLOOKUP(A82,'[4]RES. TRL'!A:C,3,FALSE)</f>
        <v>0</v>
      </c>
      <c r="F82" s="79">
        <f>+VLOOKUP(A82,[4]RES.CDI!A:B,2,FALSE)</f>
        <v>0</v>
      </c>
      <c r="G82" s="79">
        <f>+VLOOKUP($A82,'[4]CUT Bs'!$A:$S,2,FALSE)</f>
        <v>305016.98</v>
      </c>
      <c r="H82" s="79">
        <f>+VLOOKUP($A82,'[4]CUT Bs'!$A:$S,3,FALSE)</f>
        <v>0</v>
      </c>
      <c r="I82" s="79">
        <f>+VLOOKUP($A82,'[4]CUT Bs'!$A:$S,4,FALSE)</f>
        <v>0</v>
      </c>
      <c r="J82" s="79">
        <f>+VLOOKUP($A82,'[4]CUT Bs'!$A:$S,5,FALSE)</f>
        <v>179592.07</v>
      </c>
      <c r="K82" s="79">
        <f>+VLOOKUP($A82,'[4]CUT Bs'!$A:$S,6,FALSE)</f>
        <v>0</v>
      </c>
      <c r="L82" s="79">
        <f>+VLOOKUP($A82,'[4]CUT Bs'!$A:$S,7,FALSE)</f>
        <v>0</v>
      </c>
      <c r="M82" s="79">
        <f>+VLOOKUP($A82,'[4]CUT Bs'!$A:$S,8,FALSE)</f>
        <v>0</v>
      </c>
      <c r="N82" s="79">
        <f>+VLOOKUP($A82,'[4]CUT Bs'!$A:$S,9,FALSE)</f>
        <v>0</v>
      </c>
      <c r="O82" s="79">
        <f>+VLOOKUP($A82,'[4]CUT Bs'!$A:$S,10,FALSE)</f>
        <v>0</v>
      </c>
      <c r="P82" s="79">
        <f>+VLOOKUP($A82,'[4]CUT Bs'!$A:$S,11,FALSE)</f>
        <v>0</v>
      </c>
      <c r="Q82" s="79">
        <f>+VLOOKUP($A82,'[4]CUT Bs'!$A:$S,12,FALSE)</f>
        <v>0.04</v>
      </c>
      <c r="R82" s="79">
        <f>+VLOOKUP($A82,'[4]CUT Bs'!$A:$S,13,FALSE)</f>
        <v>0</v>
      </c>
      <c r="S82" s="79">
        <f>+VLOOKUP($A82,'[4]CUT Bs'!$A:$S,14,FALSE)</f>
        <v>0</v>
      </c>
      <c r="T82" s="79">
        <f>+VLOOKUP($A82,'[4]CUT Bs'!$A:$S,15,FALSE)</f>
        <v>0</v>
      </c>
      <c r="U82" s="79">
        <f>+VLOOKUP($A82,'[4]CUT Bs'!$A:$S,16,FALSE)</f>
        <v>0</v>
      </c>
      <c r="V82" s="79">
        <f>+IFERROR(VLOOKUP(A82,'[4]RES. TCR'!A:C,3,FALSE),0)</f>
        <v>0</v>
      </c>
      <c r="W82" s="79">
        <f>+VLOOKUP(A82,'[4]RES. TRL'!F:H,2,FALSE)</f>
        <v>0</v>
      </c>
      <c r="X82" s="79">
        <f>+VLOOKUP(A82,'[4]RES. TRL'!F:H,3,FALSE)</f>
        <v>0</v>
      </c>
      <c r="Y82" s="79">
        <f>+VLOOKUP($A82,'[4]CUT USD'!$A:$Q,2,FALSE)</f>
        <v>0</v>
      </c>
      <c r="Z82" s="79">
        <f>+VLOOKUP($A82,'[4]CUT USD'!$A:$Q,3,FALSE)</f>
        <v>0</v>
      </c>
      <c r="AA82" s="79">
        <f>+VLOOKUP($A82,'[4]CUT USD'!$A:$Q,4,FALSE)</f>
        <v>0</v>
      </c>
      <c r="AB82" s="79">
        <f>+VLOOKUP($A82,'[4]CUT USD'!$A:$Q,5,FALSE)</f>
        <v>0</v>
      </c>
      <c r="AC82" s="79">
        <f>+VLOOKUP($A82,'[4]CUT USD'!$A:$Q,6,FALSE)</f>
        <v>0</v>
      </c>
      <c r="AD82" s="79">
        <f>+VLOOKUP($A82,'[4]CUT USD'!$A:$Q,7,FALSE)</f>
        <v>0</v>
      </c>
      <c r="AE82" s="79">
        <f>+VLOOKUP($A82,'[4]CUT USD'!$A:$Q,8,FALSE)</f>
        <v>0</v>
      </c>
      <c r="AF82" s="79">
        <f>+VLOOKUP($A82,'[4]CUT USD'!$A:$Q,9,FALSE)</f>
        <v>0</v>
      </c>
      <c r="AG82" s="79">
        <f>+VLOOKUP($A82,'[4]CUT USD'!$A:$Q,10,FALSE)</f>
        <v>0</v>
      </c>
      <c r="AH82" s="79">
        <f>+VLOOKUP($A82,'[4]CUT USD'!$A:$Q,11,FALSE)</f>
        <v>0</v>
      </c>
      <c r="AI82" s="79">
        <f>+VLOOKUP($A82,'[4]CUT USD'!$A:$Q,12,FALSE)</f>
        <v>0</v>
      </c>
      <c r="AJ82" s="79">
        <f>+VLOOKUP($A82,'[4]CUT USD'!$A:$Q,13,FALSE)</f>
        <v>0</v>
      </c>
      <c r="AK82" s="79">
        <f>+VLOOKUP($A82,'[4]CUT USD'!$A:$Q,14,FALSE)</f>
        <v>0</v>
      </c>
      <c r="AL82" s="79">
        <v>0</v>
      </c>
      <c r="AM82" s="79">
        <f t="shared" si="1"/>
        <v>484609.08999999997</v>
      </c>
      <c r="AP82" s="45"/>
    </row>
    <row r="83" spans="1:42" ht="33" customHeight="1">
      <c r="A83" s="54">
        <v>210</v>
      </c>
      <c r="B83" s="55" t="s">
        <v>102</v>
      </c>
      <c r="C83" s="80" t="s">
        <v>753</v>
      </c>
      <c r="D83" s="79">
        <f>+VLOOKUP(A83,'[4]RES. TRL'!A:C,2,FALSE)</f>
        <v>0</v>
      </c>
      <c r="E83" s="79">
        <f>+VLOOKUP(A83,'[4]RES. TRL'!A:C,3,FALSE)</f>
        <v>0</v>
      </c>
      <c r="F83" s="79">
        <f>+VLOOKUP(A83,[4]RES.CDI!A:B,2,FALSE)</f>
        <v>0</v>
      </c>
      <c r="G83" s="79">
        <f>+VLOOKUP($A83,'[4]CUT Bs'!$A:$S,2,FALSE)</f>
        <v>0</v>
      </c>
      <c r="H83" s="79">
        <f>+VLOOKUP($A83,'[4]CUT Bs'!$A:$S,3,FALSE)</f>
        <v>0</v>
      </c>
      <c r="I83" s="79">
        <f>+VLOOKUP($A83,'[4]CUT Bs'!$A:$S,4,FALSE)</f>
        <v>0</v>
      </c>
      <c r="J83" s="79">
        <f>+VLOOKUP($A83,'[4]CUT Bs'!$A:$S,5,FALSE)</f>
        <v>0</v>
      </c>
      <c r="K83" s="79">
        <f>+VLOOKUP($A83,'[4]CUT Bs'!$A:$S,6,FALSE)</f>
        <v>0</v>
      </c>
      <c r="L83" s="79">
        <f>+VLOOKUP($A83,'[4]CUT Bs'!$A:$S,7,FALSE)</f>
        <v>0</v>
      </c>
      <c r="M83" s="79">
        <f>+VLOOKUP($A83,'[4]CUT Bs'!$A:$S,8,FALSE)</f>
        <v>0</v>
      </c>
      <c r="N83" s="79">
        <f>+VLOOKUP($A83,'[4]CUT Bs'!$A:$S,9,FALSE)</f>
        <v>0</v>
      </c>
      <c r="O83" s="79">
        <f>+VLOOKUP($A83,'[4]CUT Bs'!$A:$S,10,FALSE)</f>
        <v>0</v>
      </c>
      <c r="P83" s="79">
        <f>+VLOOKUP($A83,'[4]CUT Bs'!$A:$S,11,FALSE)</f>
        <v>0</v>
      </c>
      <c r="Q83" s="79">
        <f>+VLOOKUP($A83,'[4]CUT Bs'!$A:$S,12,FALSE)</f>
        <v>0</v>
      </c>
      <c r="R83" s="79">
        <f>+VLOOKUP($A83,'[4]CUT Bs'!$A:$S,13,FALSE)</f>
        <v>0</v>
      </c>
      <c r="S83" s="79">
        <f>+VLOOKUP($A83,'[4]CUT Bs'!$A:$S,14,FALSE)</f>
        <v>0</v>
      </c>
      <c r="T83" s="79">
        <f>+VLOOKUP($A83,'[4]CUT Bs'!$A:$S,15,FALSE)</f>
        <v>0</v>
      </c>
      <c r="U83" s="79">
        <f>+VLOOKUP($A83,'[4]CUT Bs'!$A:$S,16,FALSE)</f>
        <v>0</v>
      </c>
      <c r="V83" s="79">
        <f>+IFERROR(VLOOKUP(A83,'[4]RES. TCR'!A:C,3,FALSE),0)</f>
        <v>0</v>
      </c>
      <c r="W83" s="79">
        <f>+VLOOKUP(A83,'[4]RES. TRL'!F:H,2,FALSE)</f>
        <v>0</v>
      </c>
      <c r="X83" s="79">
        <f>+VLOOKUP(A83,'[4]RES. TRL'!F:H,3,FALSE)</f>
        <v>0</v>
      </c>
      <c r="Y83" s="79">
        <f>+VLOOKUP($A83,'[4]CUT USD'!$A:$Q,2,FALSE)</f>
        <v>0</v>
      </c>
      <c r="Z83" s="79">
        <f>+VLOOKUP($A83,'[4]CUT USD'!$A:$Q,3,FALSE)</f>
        <v>0</v>
      </c>
      <c r="AA83" s="79">
        <f>+VLOOKUP($A83,'[4]CUT USD'!$A:$Q,4,FALSE)</f>
        <v>0</v>
      </c>
      <c r="AB83" s="79">
        <f>+VLOOKUP($A83,'[4]CUT USD'!$A:$Q,5,FALSE)</f>
        <v>0</v>
      </c>
      <c r="AC83" s="79">
        <f>+VLOOKUP($A83,'[4]CUT USD'!$A:$Q,6,FALSE)</f>
        <v>0</v>
      </c>
      <c r="AD83" s="79">
        <f>+VLOOKUP($A83,'[4]CUT USD'!$A:$Q,7,FALSE)</f>
        <v>0</v>
      </c>
      <c r="AE83" s="79">
        <f>+VLOOKUP($A83,'[4]CUT USD'!$A:$Q,8,FALSE)</f>
        <v>0</v>
      </c>
      <c r="AF83" s="79">
        <f>+VLOOKUP($A83,'[4]CUT USD'!$A:$Q,9,FALSE)</f>
        <v>0</v>
      </c>
      <c r="AG83" s="79">
        <f>+VLOOKUP($A83,'[4]CUT USD'!$A:$Q,10,FALSE)</f>
        <v>0</v>
      </c>
      <c r="AH83" s="79">
        <f>+VLOOKUP($A83,'[4]CUT USD'!$A:$Q,11,FALSE)</f>
        <v>0</v>
      </c>
      <c r="AI83" s="79">
        <f>+VLOOKUP($A83,'[4]CUT USD'!$A:$Q,12,FALSE)</f>
        <v>0</v>
      </c>
      <c r="AJ83" s="79">
        <f>+VLOOKUP($A83,'[4]CUT USD'!$A:$Q,13,FALSE)</f>
        <v>0</v>
      </c>
      <c r="AK83" s="79">
        <f>+VLOOKUP($A83,'[4]CUT USD'!$A:$Q,14,FALSE)</f>
        <v>0</v>
      </c>
      <c r="AL83" s="79">
        <v>0</v>
      </c>
      <c r="AM83" s="79">
        <f t="shared" si="1"/>
        <v>0</v>
      </c>
      <c r="AP83" s="45"/>
    </row>
    <row r="84" spans="1:42" ht="33" customHeight="1">
      <c r="A84" s="54">
        <v>212</v>
      </c>
      <c r="B84" s="55" t="s">
        <v>103</v>
      </c>
      <c r="C84" s="80" t="s">
        <v>692</v>
      </c>
      <c r="D84" s="79">
        <f>+VLOOKUP(A84,'[4]RES. TRL'!A:C,2,FALSE)</f>
        <v>0</v>
      </c>
      <c r="E84" s="79">
        <f>+VLOOKUP(A84,'[4]RES. TRL'!A:C,3,FALSE)</f>
        <v>0</v>
      </c>
      <c r="F84" s="79">
        <f>+VLOOKUP(A84,[4]RES.CDI!A:B,2,FALSE)</f>
        <v>0</v>
      </c>
      <c r="G84" s="79">
        <f>+VLOOKUP($A84,'[4]CUT Bs'!$A:$S,2,FALSE)</f>
        <v>426861.95000000013</v>
      </c>
      <c r="H84" s="79">
        <f>+VLOOKUP($A84,'[4]CUT Bs'!$A:$S,3,FALSE)</f>
        <v>0</v>
      </c>
      <c r="I84" s="79">
        <f>+VLOOKUP($A84,'[4]CUT Bs'!$A:$S,4,FALSE)</f>
        <v>0</v>
      </c>
      <c r="J84" s="79">
        <f>+VLOOKUP($A84,'[4]CUT Bs'!$A:$S,5,FALSE)</f>
        <v>6693</v>
      </c>
      <c r="K84" s="79">
        <f>+VLOOKUP($A84,'[4]CUT Bs'!$A:$S,6,FALSE)</f>
        <v>0</v>
      </c>
      <c r="L84" s="79">
        <f>+VLOOKUP($A84,'[4]CUT Bs'!$A:$S,7,FALSE)</f>
        <v>0</v>
      </c>
      <c r="M84" s="79">
        <f>+VLOOKUP($A84,'[4]CUT Bs'!$A:$S,8,FALSE)</f>
        <v>0</v>
      </c>
      <c r="N84" s="79">
        <f>+VLOOKUP($A84,'[4]CUT Bs'!$A:$S,9,FALSE)</f>
        <v>0</v>
      </c>
      <c r="O84" s="79">
        <f>+VLOOKUP($A84,'[4]CUT Bs'!$A:$S,10,FALSE)</f>
        <v>0</v>
      </c>
      <c r="P84" s="79">
        <f>+VLOOKUP($A84,'[4]CUT Bs'!$A:$S,11,FALSE)</f>
        <v>0</v>
      </c>
      <c r="Q84" s="79">
        <f>+VLOOKUP($A84,'[4]CUT Bs'!$A:$S,12,FALSE)</f>
        <v>0</v>
      </c>
      <c r="R84" s="79">
        <f>+VLOOKUP($A84,'[4]CUT Bs'!$A:$S,13,FALSE)</f>
        <v>0</v>
      </c>
      <c r="S84" s="79">
        <f>+VLOOKUP($A84,'[4]CUT Bs'!$A:$S,14,FALSE)</f>
        <v>0</v>
      </c>
      <c r="T84" s="79">
        <f>+VLOOKUP($A84,'[4]CUT Bs'!$A:$S,15,FALSE)</f>
        <v>0</v>
      </c>
      <c r="U84" s="79">
        <f>+VLOOKUP($A84,'[4]CUT Bs'!$A:$S,16,FALSE)</f>
        <v>0</v>
      </c>
      <c r="V84" s="79">
        <f>+IFERROR(VLOOKUP(A84,'[4]RES. TCR'!A:C,3,FALSE),0)</f>
        <v>0</v>
      </c>
      <c r="W84" s="79">
        <f>+VLOOKUP(A84,'[4]RES. TRL'!F:H,2,FALSE)</f>
        <v>0</v>
      </c>
      <c r="X84" s="79">
        <f>+VLOOKUP(A84,'[4]RES. TRL'!F:H,3,FALSE)</f>
        <v>0</v>
      </c>
      <c r="Y84" s="79">
        <f>+VLOOKUP($A84,'[4]CUT USD'!$A:$Q,2,FALSE)</f>
        <v>0</v>
      </c>
      <c r="Z84" s="79">
        <f>+VLOOKUP($A84,'[4]CUT USD'!$A:$Q,3,FALSE)</f>
        <v>0</v>
      </c>
      <c r="AA84" s="79">
        <f>+VLOOKUP($A84,'[4]CUT USD'!$A:$Q,4,FALSE)</f>
        <v>0</v>
      </c>
      <c r="AB84" s="79">
        <f>+VLOOKUP($A84,'[4]CUT USD'!$A:$Q,5,FALSE)</f>
        <v>0</v>
      </c>
      <c r="AC84" s="79">
        <f>+VLOOKUP($A84,'[4]CUT USD'!$A:$Q,6,FALSE)</f>
        <v>0</v>
      </c>
      <c r="AD84" s="79">
        <f>+VLOOKUP($A84,'[4]CUT USD'!$A:$Q,7,FALSE)</f>
        <v>0</v>
      </c>
      <c r="AE84" s="79">
        <f>+VLOOKUP($A84,'[4]CUT USD'!$A:$Q,8,FALSE)</f>
        <v>0</v>
      </c>
      <c r="AF84" s="79">
        <f>+VLOOKUP($A84,'[4]CUT USD'!$A:$Q,9,FALSE)</f>
        <v>0</v>
      </c>
      <c r="AG84" s="79">
        <f>+VLOOKUP($A84,'[4]CUT USD'!$A:$Q,10,FALSE)</f>
        <v>0</v>
      </c>
      <c r="AH84" s="79">
        <f>+VLOOKUP($A84,'[4]CUT USD'!$A:$Q,11,FALSE)</f>
        <v>0</v>
      </c>
      <c r="AI84" s="79">
        <f>+VLOOKUP($A84,'[4]CUT USD'!$A:$Q,12,FALSE)</f>
        <v>0</v>
      </c>
      <c r="AJ84" s="79">
        <f>+VLOOKUP($A84,'[4]CUT USD'!$A:$Q,13,FALSE)</f>
        <v>0</v>
      </c>
      <c r="AK84" s="79">
        <f>+VLOOKUP($A84,'[4]CUT USD'!$A:$Q,14,FALSE)</f>
        <v>0</v>
      </c>
      <c r="AL84" s="79">
        <v>0</v>
      </c>
      <c r="AM84" s="79">
        <f t="shared" si="1"/>
        <v>433554.95000000013</v>
      </c>
      <c r="AP84" s="45"/>
    </row>
    <row r="85" spans="1:42" ht="33" customHeight="1">
      <c r="A85" s="54">
        <v>213</v>
      </c>
      <c r="B85" s="55" t="s">
        <v>104</v>
      </c>
      <c r="C85" s="56" t="s">
        <v>687</v>
      </c>
      <c r="D85" s="79">
        <f>+VLOOKUP(A85,'[4]RES. TRL'!A:C,2,FALSE)</f>
        <v>1920</v>
      </c>
      <c r="E85" s="79">
        <f>+VLOOKUP(A85,'[4]RES. TRL'!A:C,3,FALSE)</f>
        <v>0</v>
      </c>
      <c r="F85" s="79">
        <f>+VLOOKUP(A85,[4]RES.CDI!A:B,2,FALSE)</f>
        <v>0</v>
      </c>
      <c r="G85" s="79">
        <f>+VLOOKUP($A85,'[4]CUT Bs'!$A:$S,2,FALSE)</f>
        <v>0</v>
      </c>
      <c r="H85" s="79">
        <f>+VLOOKUP($A85,'[4]CUT Bs'!$A:$S,3,FALSE)</f>
        <v>0</v>
      </c>
      <c r="I85" s="79">
        <f>+VLOOKUP($A85,'[4]CUT Bs'!$A:$S,4,FALSE)</f>
        <v>0</v>
      </c>
      <c r="J85" s="79">
        <f>+VLOOKUP($A85,'[4]CUT Bs'!$A:$S,5,FALSE)</f>
        <v>0</v>
      </c>
      <c r="K85" s="79">
        <f>+VLOOKUP($A85,'[4]CUT Bs'!$A:$S,6,FALSE)</f>
        <v>0</v>
      </c>
      <c r="L85" s="79">
        <f>+VLOOKUP($A85,'[4]CUT Bs'!$A:$S,7,FALSE)</f>
        <v>0</v>
      </c>
      <c r="M85" s="79">
        <f>+VLOOKUP($A85,'[4]CUT Bs'!$A:$S,8,FALSE)</f>
        <v>0</v>
      </c>
      <c r="N85" s="79">
        <f>+VLOOKUP($A85,'[4]CUT Bs'!$A:$S,9,FALSE)</f>
        <v>0</v>
      </c>
      <c r="O85" s="79">
        <f>+VLOOKUP($A85,'[4]CUT Bs'!$A:$S,10,FALSE)</f>
        <v>0</v>
      </c>
      <c r="P85" s="79">
        <f>+VLOOKUP($A85,'[4]CUT Bs'!$A:$S,11,FALSE)</f>
        <v>0</v>
      </c>
      <c r="Q85" s="79">
        <f>+VLOOKUP($A85,'[4]CUT Bs'!$A:$S,12,FALSE)</f>
        <v>0</v>
      </c>
      <c r="R85" s="79">
        <f>+VLOOKUP($A85,'[4]CUT Bs'!$A:$S,13,FALSE)</f>
        <v>0</v>
      </c>
      <c r="S85" s="79">
        <f>+VLOOKUP($A85,'[4]CUT Bs'!$A:$S,14,FALSE)</f>
        <v>0</v>
      </c>
      <c r="T85" s="79">
        <f>+VLOOKUP($A85,'[4]CUT Bs'!$A:$S,15,FALSE)</f>
        <v>0</v>
      </c>
      <c r="U85" s="79">
        <f>+VLOOKUP($A85,'[4]CUT Bs'!$A:$S,16,FALSE)</f>
        <v>0</v>
      </c>
      <c r="V85" s="79">
        <f>+IFERROR(VLOOKUP(A85,'[4]RES. TCR'!A:C,3,FALSE),0)</f>
        <v>0</v>
      </c>
      <c r="W85" s="79">
        <f>+VLOOKUP(A85,'[4]RES. TRL'!F:H,2,FALSE)</f>
        <v>0</v>
      </c>
      <c r="X85" s="79">
        <f>+VLOOKUP(A85,'[4]RES. TRL'!F:H,3,FALSE)</f>
        <v>0</v>
      </c>
      <c r="Y85" s="79">
        <f>+VLOOKUP($A85,'[4]CUT USD'!$A:$Q,2,FALSE)</f>
        <v>0</v>
      </c>
      <c r="Z85" s="79">
        <f>+VLOOKUP($A85,'[4]CUT USD'!$A:$Q,3,FALSE)</f>
        <v>0</v>
      </c>
      <c r="AA85" s="79">
        <f>+VLOOKUP($A85,'[4]CUT USD'!$A:$Q,4,FALSE)</f>
        <v>0</v>
      </c>
      <c r="AB85" s="79">
        <f>+VLOOKUP($A85,'[4]CUT USD'!$A:$Q,5,FALSE)</f>
        <v>0</v>
      </c>
      <c r="AC85" s="79">
        <f>+VLOOKUP($A85,'[4]CUT USD'!$A:$Q,6,FALSE)</f>
        <v>0</v>
      </c>
      <c r="AD85" s="79">
        <f>+VLOOKUP($A85,'[4]CUT USD'!$A:$Q,7,FALSE)</f>
        <v>0</v>
      </c>
      <c r="AE85" s="79">
        <f>+VLOOKUP($A85,'[4]CUT USD'!$A:$Q,8,FALSE)</f>
        <v>0</v>
      </c>
      <c r="AF85" s="79">
        <f>+VLOOKUP($A85,'[4]CUT USD'!$A:$Q,9,FALSE)</f>
        <v>0</v>
      </c>
      <c r="AG85" s="79">
        <f>+VLOOKUP($A85,'[4]CUT USD'!$A:$Q,10,FALSE)</f>
        <v>0</v>
      </c>
      <c r="AH85" s="79">
        <f>+VLOOKUP($A85,'[4]CUT USD'!$A:$Q,11,FALSE)</f>
        <v>0</v>
      </c>
      <c r="AI85" s="79">
        <f>+VLOOKUP($A85,'[4]CUT USD'!$A:$Q,12,FALSE)</f>
        <v>0</v>
      </c>
      <c r="AJ85" s="79">
        <f>+VLOOKUP($A85,'[4]CUT USD'!$A:$Q,13,FALSE)</f>
        <v>0</v>
      </c>
      <c r="AK85" s="79">
        <f>+VLOOKUP($A85,'[4]CUT USD'!$A:$Q,14,FALSE)</f>
        <v>0</v>
      </c>
      <c r="AL85" s="79">
        <v>0</v>
      </c>
      <c r="AM85" s="79">
        <f t="shared" si="1"/>
        <v>1920</v>
      </c>
      <c r="AP85" s="45"/>
    </row>
    <row r="86" spans="1:42" ht="33" customHeight="1">
      <c r="A86" s="54">
        <v>221</v>
      </c>
      <c r="B86" s="55" t="s">
        <v>105</v>
      </c>
      <c r="C86" s="80" t="s">
        <v>752</v>
      </c>
      <c r="D86" s="79">
        <f>+VLOOKUP(A86,'[4]RES. TRL'!A:C,2,FALSE)</f>
        <v>0</v>
      </c>
      <c r="E86" s="79">
        <f>+VLOOKUP(A86,'[4]RES. TRL'!A:C,3,FALSE)</f>
        <v>0</v>
      </c>
      <c r="F86" s="79">
        <f>+VLOOKUP(A86,[4]RES.CDI!A:B,2,FALSE)</f>
        <v>0</v>
      </c>
      <c r="G86" s="79">
        <f>+VLOOKUP($A86,'[4]CUT Bs'!$A:$S,2,FALSE)</f>
        <v>46595.479999999996</v>
      </c>
      <c r="H86" s="79">
        <f>+VLOOKUP($A86,'[4]CUT Bs'!$A:$S,3,FALSE)</f>
        <v>0</v>
      </c>
      <c r="I86" s="79">
        <f>+VLOOKUP($A86,'[4]CUT Bs'!$A:$S,4,FALSE)</f>
        <v>0</v>
      </c>
      <c r="J86" s="79">
        <f>+VLOOKUP($A86,'[4]CUT Bs'!$A:$S,5,FALSE)</f>
        <v>0</v>
      </c>
      <c r="K86" s="79">
        <f>+VLOOKUP($A86,'[4]CUT Bs'!$A:$S,6,FALSE)</f>
        <v>0</v>
      </c>
      <c r="L86" s="79">
        <f>+VLOOKUP($A86,'[4]CUT Bs'!$A:$S,7,FALSE)</f>
        <v>0</v>
      </c>
      <c r="M86" s="79">
        <f>+VLOOKUP($A86,'[4]CUT Bs'!$A:$S,8,FALSE)</f>
        <v>0</v>
      </c>
      <c r="N86" s="79">
        <f>+VLOOKUP($A86,'[4]CUT Bs'!$A:$S,9,FALSE)</f>
        <v>0</v>
      </c>
      <c r="O86" s="79">
        <f>+VLOOKUP($A86,'[4]CUT Bs'!$A:$S,10,FALSE)</f>
        <v>0</v>
      </c>
      <c r="P86" s="79">
        <f>+VLOOKUP($A86,'[4]CUT Bs'!$A:$S,11,FALSE)</f>
        <v>0</v>
      </c>
      <c r="Q86" s="79">
        <f>+VLOOKUP($A86,'[4]CUT Bs'!$A:$S,12,FALSE)</f>
        <v>0</v>
      </c>
      <c r="R86" s="79">
        <f>+VLOOKUP($A86,'[4]CUT Bs'!$A:$S,13,FALSE)</f>
        <v>0</v>
      </c>
      <c r="S86" s="79">
        <f>+VLOOKUP($A86,'[4]CUT Bs'!$A:$S,14,FALSE)</f>
        <v>0</v>
      </c>
      <c r="T86" s="79">
        <f>+VLOOKUP($A86,'[4]CUT Bs'!$A:$S,15,FALSE)</f>
        <v>0</v>
      </c>
      <c r="U86" s="79">
        <f>+VLOOKUP($A86,'[4]CUT Bs'!$A:$S,16,FALSE)</f>
        <v>0</v>
      </c>
      <c r="V86" s="79">
        <f>+IFERROR(VLOOKUP(A86,'[4]RES. TCR'!A:C,3,FALSE),0)</f>
        <v>0</v>
      </c>
      <c r="W86" s="79">
        <f>+VLOOKUP(A86,'[4]RES. TRL'!F:H,2,FALSE)</f>
        <v>0</v>
      </c>
      <c r="X86" s="79">
        <f>+VLOOKUP(A86,'[4]RES. TRL'!F:H,3,FALSE)</f>
        <v>0</v>
      </c>
      <c r="Y86" s="79">
        <f>+VLOOKUP($A86,'[4]CUT USD'!$A:$Q,2,FALSE)</f>
        <v>0</v>
      </c>
      <c r="Z86" s="79">
        <f>+VLOOKUP($A86,'[4]CUT USD'!$A:$Q,3,FALSE)</f>
        <v>0</v>
      </c>
      <c r="AA86" s="79">
        <f>+VLOOKUP($A86,'[4]CUT USD'!$A:$Q,4,FALSE)</f>
        <v>0</v>
      </c>
      <c r="AB86" s="79">
        <f>+VLOOKUP($A86,'[4]CUT USD'!$A:$Q,5,FALSE)</f>
        <v>0</v>
      </c>
      <c r="AC86" s="79">
        <f>+VLOOKUP($A86,'[4]CUT USD'!$A:$Q,6,FALSE)</f>
        <v>0</v>
      </c>
      <c r="AD86" s="79">
        <f>+VLOOKUP($A86,'[4]CUT USD'!$A:$Q,7,FALSE)</f>
        <v>0</v>
      </c>
      <c r="AE86" s="79">
        <f>+VLOOKUP($A86,'[4]CUT USD'!$A:$Q,8,FALSE)</f>
        <v>0</v>
      </c>
      <c r="AF86" s="79">
        <f>+VLOOKUP($A86,'[4]CUT USD'!$A:$Q,9,FALSE)</f>
        <v>0</v>
      </c>
      <c r="AG86" s="79">
        <f>+VLOOKUP($A86,'[4]CUT USD'!$A:$Q,10,FALSE)</f>
        <v>0</v>
      </c>
      <c r="AH86" s="79">
        <f>+VLOOKUP($A86,'[4]CUT USD'!$A:$Q,11,FALSE)</f>
        <v>0</v>
      </c>
      <c r="AI86" s="79">
        <f>+VLOOKUP($A86,'[4]CUT USD'!$A:$Q,12,FALSE)</f>
        <v>0</v>
      </c>
      <c r="AJ86" s="79">
        <f>+VLOOKUP($A86,'[4]CUT USD'!$A:$Q,13,FALSE)</f>
        <v>0</v>
      </c>
      <c r="AK86" s="79">
        <f>+VLOOKUP($A86,'[4]CUT USD'!$A:$Q,14,FALSE)</f>
        <v>0</v>
      </c>
      <c r="AL86" s="79">
        <v>0</v>
      </c>
      <c r="AM86" s="79">
        <f t="shared" si="1"/>
        <v>46595.479999999996</v>
      </c>
      <c r="AP86" s="45"/>
    </row>
    <row r="87" spans="1:42" ht="33" customHeight="1">
      <c r="A87" s="54">
        <v>222</v>
      </c>
      <c r="B87" s="55" t="s">
        <v>106</v>
      </c>
      <c r="C87" s="56" t="s">
        <v>692</v>
      </c>
      <c r="D87" s="79">
        <f>+VLOOKUP(A87,'[4]RES. TRL'!A:C,2,FALSE)</f>
        <v>0</v>
      </c>
      <c r="E87" s="79">
        <f>+VLOOKUP(A87,'[4]RES. TRL'!A:C,3,FALSE)</f>
        <v>1426.35</v>
      </c>
      <c r="F87" s="79">
        <f>+VLOOKUP(A87,[4]RES.CDI!A:B,2,FALSE)</f>
        <v>5207491.17</v>
      </c>
      <c r="G87" s="79">
        <f>+VLOOKUP($A87,'[4]CUT Bs'!$A:$S,2,FALSE)</f>
        <v>294323.12</v>
      </c>
      <c r="H87" s="79">
        <f>+VLOOKUP($A87,'[4]CUT Bs'!$A:$S,3,FALSE)</f>
        <v>0</v>
      </c>
      <c r="I87" s="79">
        <f>+VLOOKUP($A87,'[4]CUT Bs'!$A:$S,4,FALSE)</f>
        <v>0</v>
      </c>
      <c r="J87" s="79">
        <f>+VLOOKUP($A87,'[4]CUT Bs'!$A:$S,5,FALSE)</f>
        <v>377300</v>
      </c>
      <c r="K87" s="79">
        <f>+VLOOKUP($A87,'[4]CUT Bs'!$A:$S,6,FALSE)</f>
        <v>0</v>
      </c>
      <c r="L87" s="79">
        <f>+VLOOKUP($A87,'[4]CUT Bs'!$A:$S,7,FALSE)</f>
        <v>0</v>
      </c>
      <c r="M87" s="79">
        <f>+VLOOKUP($A87,'[4]CUT Bs'!$A:$S,8,FALSE)</f>
        <v>0</v>
      </c>
      <c r="N87" s="79">
        <f>+VLOOKUP($A87,'[4]CUT Bs'!$A:$S,9,FALSE)</f>
        <v>0</v>
      </c>
      <c r="O87" s="79">
        <f>+VLOOKUP($A87,'[4]CUT Bs'!$A:$S,10,FALSE)</f>
        <v>0</v>
      </c>
      <c r="P87" s="79">
        <f>+VLOOKUP($A87,'[4]CUT Bs'!$A:$S,11,FALSE)</f>
        <v>0</v>
      </c>
      <c r="Q87" s="79">
        <f>+VLOOKUP($A87,'[4]CUT Bs'!$A:$S,12,FALSE)</f>
        <v>0</v>
      </c>
      <c r="R87" s="79">
        <f>+VLOOKUP($A87,'[4]CUT Bs'!$A:$S,13,FALSE)</f>
        <v>0</v>
      </c>
      <c r="S87" s="79">
        <f>+VLOOKUP($A87,'[4]CUT Bs'!$A:$S,14,FALSE)</f>
        <v>0</v>
      </c>
      <c r="T87" s="79">
        <f>+VLOOKUP($A87,'[4]CUT Bs'!$A:$S,15,FALSE)</f>
        <v>0</v>
      </c>
      <c r="U87" s="79">
        <f>+VLOOKUP($A87,'[4]CUT Bs'!$A:$S,16,FALSE)</f>
        <v>0</v>
      </c>
      <c r="V87" s="79">
        <f>+IFERROR(VLOOKUP(A87,'[4]RES. TCR'!A:C,3,FALSE),0)</f>
        <v>0</v>
      </c>
      <c r="W87" s="79">
        <f>+VLOOKUP(A87,'[4]RES. TRL'!F:H,2,FALSE)</f>
        <v>0</v>
      </c>
      <c r="X87" s="79">
        <f>+VLOOKUP(A87,'[4]RES. TRL'!F:H,3,FALSE)</f>
        <v>0</v>
      </c>
      <c r="Y87" s="79">
        <f>+VLOOKUP($A87,'[4]CUT USD'!$A:$Q,2,FALSE)</f>
        <v>0</v>
      </c>
      <c r="Z87" s="79">
        <f>+VLOOKUP($A87,'[4]CUT USD'!$A:$Q,3,FALSE)</f>
        <v>0</v>
      </c>
      <c r="AA87" s="79">
        <f>+VLOOKUP($A87,'[4]CUT USD'!$A:$Q,4,FALSE)</f>
        <v>0</v>
      </c>
      <c r="AB87" s="79">
        <f>+VLOOKUP($A87,'[4]CUT USD'!$A:$Q,5,FALSE)</f>
        <v>0</v>
      </c>
      <c r="AC87" s="79">
        <f>+VLOOKUP($A87,'[4]CUT USD'!$A:$Q,6,FALSE)</f>
        <v>0</v>
      </c>
      <c r="AD87" s="79">
        <f>+VLOOKUP($A87,'[4]CUT USD'!$A:$Q,7,FALSE)</f>
        <v>0</v>
      </c>
      <c r="AE87" s="79">
        <f>+VLOOKUP($A87,'[4]CUT USD'!$A:$Q,8,FALSE)</f>
        <v>0</v>
      </c>
      <c r="AF87" s="79">
        <f>+VLOOKUP($A87,'[4]CUT USD'!$A:$Q,9,FALSE)</f>
        <v>0</v>
      </c>
      <c r="AG87" s="79">
        <f>+VLOOKUP($A87,'[4]CUT USD'!$A:$Q,10,FALSE)</f>
        <v>0</v>
      </c>
      <c r="AH87" s="79">
        <f>+VLOOKUP($A87,'[4]CUT USD'!$A:$Q,11,FALSE)</f>
        <v>0</v>
      </c>
      <c r="AI87" s="79">
        <f>+VLOOKUP($A87,'[4]CUT USD'!$A:$Q,12,FALSE)</f>
        <v>0</v>
      </c>
      <c r="AJ87" s="79">
        <f>+VLOOKUP($A87,'[4]CUT USD'!$A:$Q,13,FALSE)</f>
        <v>0</v>
      </c>
      <c r="AK87" s="79">
        <f>+VLOOKUP($A87,'[4]CUT USD'!$A:$Q,14,FALSE)</f>
        <v>0</v>
      </c>
      <c r="AL87" s="79">
        <v>0</v>
      </c>
      <c r="AM87" s="79">
        <f t="shared" si="1"/>
        <v>5880540.6399999997</v>
      </c>
      <c r="AP87" s="45"/>
    </row>
    <row r="88" spans="1:42" ht="33" customHeight="1">
      <c r="A88" s="54">
        <v>223</v>
      </c>
      <c r="B88" s="55" t="s">
        <v>107</v>
      </c>
      <c r="C88" s="56" t="s">
        <v>692</v>
      </c>
      <c r="D88" s="79">
        <f>+VLOOKUP(A88,'[4]RES. TRL'!A:C,2,FALSE)</f>
        <v>0</v>
      </c>
      <c r="E88" s="79">
        <f>+VLOOKUP(A88,'[4]RES. TRL'!A:C,3,FALSE)</f>
        <v>0</v>
      </c>
      <c r="F88" s="79">
        <f>+VLOOKUP(A88,[4]RES.CDI!A:B,2,FALSE)</f>
        <v>17781.46</v>
      </c>
      <c r="G88" s="79">
        <f>+VLOOKUP($A88,'[4]CUT Bs'!$A:$S,2,FALSE)</f>
        <v>7110.85</v>
      </c>
      <c r="H88" s="79">
        <f>+VLOOKUP($A88,'[4]CUT Bs'!$A:$S,3,FALSE)</f>
        <v>0</v>
      </c>
      <c r="I88" s="79">
        <f>+VLOOKUP($A88,'[4]CUT Bs'!$A:$S,4,FALSE)</f>
        <v>0</v>
      </c>
      <c r="J88" s="79">
        <f>+VLOOKUP($A88,'[4]CUT Bs'!$A:$S,5,FALSE)</f>
        <v>0</v>
      </c>
      <c r="K88" s="79">
        <f>+VLOOKUP($A88,'[4]CUT Bs'!$A:$S,6,FALSE)</f>
        <v>0</v>
      </c>
      <c r="L88" s="79">
        <f>+VLOOKUP($A88,'[4]CUT Bs'!$A:$S,7,FALSE)</f>
        <v>0</v>
      </c>
      <c r="M88" s="79">
        <f>+VLOOKUP($A88,'[4]CUT Bs'!$A:$S,8,FALSE)</f>
        <v>0</v>
      </c>
      <c r="N88" s="79">
        <f>+VLOOKUP($A88,'[4]CUT Bs'!$A:$S,9,FALSE)</f>
        <v>0</v>
      </c>
      <c r="O88" s="79">
        <f>+VLOOKUP($A88,'[4]CUT Bs'!$A:$S,10,FALSE)</f>
        <v>0</v>
      </c>
      <c r="P88" s="79">
        <f>+VLOOKUP($A88,'[4]CUT Bs'!$A:$S,11,FALSE)</f>
        <v>0</v>
      </c>
      <c r="Q88" s="79">
        <f>+VLOOKUP($A88,'[4]CUT Bs'!$A:$S,12,FALSE)</f>
        <v>0</v>
      </c>
      <c r="R88" s="79">
        <f>+VLOOKUP($A88,'[4]CUT Bs'!$A:$S,13,FALSE)</f>
        <v>0</v>
      </c>
      <c r="S88" s="79">
        <f>+VLOOKUP($A88,'[4]CUT Bs'!$A:$S,14,FALSE)</f>
        <v>0</v>
      </c>
      <c r="T88" s="79">
        <f>+VLOOKUP($A88,'[4]CUT Bs'!$A:$S,15,FALSE)</f>
        <v>0</v>
      </c>
      <c r="U88" s="79">
        <f>+VLOOKUP($A88,'[4]CUT Bs'!$A:$S,16,FALSE)</f>
        <v>0</v>
      </c>
      <c r="V88" s="79">
        <f>+IFERROR(VLOOKUP(A88,'[4]RES. TCR'!A:C,3,FALSE),0)</f>
        <v>0</v>
      </c>
      <c r="W88" s="79">
        <f>+VLOOKUP(A88,'[4]RES. TRL'!F:H,2,FALSE)</f>
        <v>0</v>
      </c>
      <c r="X88" s="79">
        <f>+VLOOKUP(A88,'[4]RES. TRL'!F:H,3,FALSE)</f>
        <v>0</v>
      </c>
      <c r="Y88" s="79">
        <f>+VLOOKUP($A88,'[4]CUT USD'!$A:$Q,2,FALSE)</f>
        <v>0</v>
      </c>
      <c r="Z88" s="79">
        <f>+VLOOKUP($A88,'[4]CUT USD'!$A:$Q,3,FALSE)</f>
        <v>0</v>
      </c>
      <c r="AA88" s="79">
        <f>+VLOOKUP($A88,'[4]CUT USD'!$A:$Q,4,FALSE)</f>
        <v>0</v>
      </c>
      <c r="AB88" s="79">
        <f>+VLOOKUP($A88,'[4]CUT USD'!$A:$Q,5,FALSE)</f>
        <v>0</v>
      </c>
      <c r="AC88" s="79">
        <f>+VLOOKUP($A88,'[4]CUT USD'!$A:$Q,6,FALSE)</f>
        <v>0</v>
      </c>
      <c r="AD88" s="79">
        <f>+VLOOKUP($A88,'[4]CUT USD'!$A:$Q,7,FALSE)</f>
        <v>0</v>
      </c>
      <c r="AE88" s="79">
        <f>+VLOOKUP($A88,'[4]CUT USD'!$A:$Q,8,FALSE)</f>
        <v>0</v>
      </c>
      <c r="AF88" s="79">
        <f>+VLOOKUP($A88,'[4]CUT USD'!$A:$Q,9,FALSE)</f>
        <v>0</v>
      </c>
      <c r="AG88" s="79">
        <f>+VLOOKUP($A88,'[4]CUT USD'!$A:$Q,10,FALSE)</f>
        <v>0</v>
      </c>
      <c r="AH88" s="79">
        <f>+VLOOKUP($A88,'[4]CUT USD'!$A:$Q,11,FALSE)</f>
        <v>0</v>
      </c>
      <c r="AI88" s="79">
        <f>+VLOOKUP($A88,'[4]CUT USD'!$A:$Q,12,FALSE)</f>
        <v>0</v>
      </c>
      <c r="AJ88" s="79">
        <f>+VLOOKUP($A88,'[4]CUT USD'!$A:$Q,13,FALSE)</f>
        <v>0</v>
      </c>
      <c r="AK88" s="79">
        <f>+VLOOKUP($A88,'[4]CUT USD'!$A:$Q,14,FALSE)</f>
        <v>0</v>
      </c>
      <c r="AL88" s="79">
        <v>0</v>
      </c>
      <c r="AM88" s="79">
        <f t="shared" si="1"/>
        <v>24892.309999999998</v>
      </c>
      <c r="AP88" s="45"/>
    </row>
    <row r="89" spans="1:42" ht="33" customHeight="1">
      <c r="A89" s="295">
        <v>224</v>
      </c>
      <c r="B89" s="55" t="s">
        <v>108</v>
      </c>
      <c r="C89" s="80" t="s">
        <v>686</v>
      </c>
      <c r="D89" s="79">
        <f>+VLOOKUP(A89,'[4]RES. TRL'!A:C,2,FALSE)</f>
        <v>0</v>
      </c>
      <c r="E89" s="79">
        <f>+VLOOKUP(A89,'[4]RES. TRL'!A:C,3,FALSE)</f>
        <v>200000</v>
      </c>
      <c r="F89" s="79">
        <f>+VLOOKUP(A89,[4]RES.CDI!A:B,2,FALSE)</f>
        <v>0</v>
      </c>
      <c r="G89" s="79">
        <f>+VLOOKUP($A89,'[4]CUT Bs'!$A:$S,2,FALSE)</f>
        <v>8136513.0900000008</v>
      </c>
      <c r="H89" s="79">
        <f>+VLOOKUP($A89,'[4]CUT Bs'!$A:$S,3,FALSE)</f>
        <v>0</v>
      </c>
      <c r="I89" s="79">
        <f>+VLOOKUP($A89,'[4]CUT Bs'!$A:$S,4,FALSE)</f>
        <v>1953.43</v>
      </c>
      <c r="J89" s="79">
        <f>+VLOOKUP($A89,'[4]CUT Bs'!$A:$S,5,FALSE)</f>
        <v>0</v>
      </c>
      <c r="K89" s="79">
        <f>+VLOOKUP($A89,'[4]CUT Bs'!$A:$S,6,FALSE)</f>
        <v>0</v>
      </c>
      <c r="L89" s="79">
        <f>+VLOOKUP($A89,'[4]CUT Bs'!$A:$S,7,FALSE)</f>
        <v>815.42000000000007</v>
      </c>
      <c r="M89" s="79">
        <f>+VLOOKUP($A89,'[4]CUT Bs'!$A:$S,8,FALSE)</f>
        <v>0</v>
      </c>
      <c r="N89" s="79">
        <f>+VLOOKUP($A89,'[4]CUT Bs'!$A:$S,9,FALSE)</f>
        <v>0</v>
      </c>
      <c r="O89" s="79">
        <f>+VLOOKUP($A89,'[4]CUT Bs'!$A:$S,10,FALSE)</f>
        <v>0</v>
      </c>
      <c r="P89" s="79">
        <f>+VLOOKUP($A89,'[4]CUT Bs'!$A:$S,11,FALSE)</f>
        <v>0</v>
      </c>
      <c r="Q89" s="79">
        <f>+VLOOKUP($A89,'[4]CUT Bs'!$A:$S,12,FALSE)</f>
        <v>0</v>
      </c>
      <c r="R89" s="79">
        <f>+VLOOKUP($A89,'[4]CUT Bs'!$A:$S,13,FALSE)</f>
        <v>0</v>
      </c>
      <c r="S89" s="79">
        <f>+VLOOKUP($A89,'[4]CUT Bs'!$A:$S,14,FALSE)</f>
        <v>0</v>
      </c>
      <c r="T89" s="79">
        <f>+VLOOKUP($A89,'[4]CUT Bs'!$A:$S,15,FALSE)</f>
        <v>0</v>
      </c>
      <c r="U89" s="79">
        <f>+VLOOKUP($A89,'[4]CUT Bs'!$A:$S,16,FALSE)</f>
        <v>0</v>
      </c>
      <c r="V89" s="79">
        <f>+IFERROR(VLOOKUP(A89,'[4]RES. TCR'!A:C,3,FALSE),0)</f>
        <v>0</v>
      </c>
      <c r="W89" s="79">
        <f>+VLOOKUP(A89,'[4]RES. TRL'!F:H,2,FALSE)</f>
        <v>0</v>
      </c>
      <c r="X89" s="79">
        <f>+VLOOKUP(A89,'[4]RES. TRL'!F:H,3,FALSE)</f>
        <v>0</v>
      </c>
      <c r="Y89" s="79">
        <f>+VLOOKUP($A89,'[4]CUT USD'!$A:$Q,2,FALSE)</f>
        <v>0</v>
      </c>
      <c r="Z89" s="79">
        <f>+VLOOKUP($A89,'[4]CUT USD'!$A:$Q,3,FALSE)</f>
        <v>0</v>
      </c>
      <c r="AA89" s="79">
        <f>+VLOOKUP($A89,'[4]CUT USD'!$A:$Q,4,FALSE)</f>
        <v>0</v>
      </c>
      <c r="AB89" s="79">
        <f>+VLOOKUP($A89,'[4]CUT USD'!$A:$Q,5,FALSE)</f>
        <v>0</v>
      </c>
      <c r="AC89" s="79">
        <f>+VLOOKUP($A89,'[4]CUT USD'!$A:$Q,6,FALSE)</f>
        <v>0</v>
      </c>
      <c r="AD89" s="79">
        <f>+VLOOKUP($A89,'[4]CUT USD'!$A:$Q,7,FALSE)</f>
        <v>0</v>
      </c>
      <c r="AE89" s="79">
        <f>+VLOOKUP($A89,'[4]CUT USD'!$A:$Q,8,FALSE)</f>
        <v>0</v>
      </c>
      <c r="AF89" s="79">
        <f>+VLOOKUP($A89,'[4]CUT USD'!$A:$Q,9,FALSE)</f>
        <v>0</v>
      </c>
      <c r="AG89" s="79">
        <f>+VLOOKUP($A89,'[4]CUT USD'!$A:$Q,10,FALSE)</f>
        <v>0</v>
      </c>
      <c r="AH89" s="79">
        <f>+VLOOKUP($A89,'[4]CUT USD'!$A:$Q,11,FALSE)</f>
        <v>0</v>
      </c>
      <c r="AI89" s="79">
        <f>+VLOOKUP($A89,'[4]CUT USD'!$A:$Q,12,FALSE)</f>
        <v>0</v>
      </c>
      <c r="AJ89" s="79">
        <f>+VLOOKUP($A89,'[4]CUT USD'!$A:$Q,13,FALSE)</f>
        <v>0</v>
      </c>
      <c r="AK89" s="79">
        <f>+VLOOKUP($A89,'[4]CUT USD'!$A:$Q,14,FALSE)</f>
        <v>0</v>
      </c>
      <c r="AL89" s="79">
        <v>0</v>
      </c>
      <c r="AM89" s="79">
        <f t="shared" si="1"/>
        <v>8339281.9400000004</v>
      </c>
      <c r="AP89" s="45"/>
    </row>
    <row r="90" spans="1:42" ht="33" customHeight="1">
      <c r="A90" s="296">
        <v>225</v>
      </c>
      <c r="B90" s="55" t="s">
        <v>109</v>
      </c>
      <c r="C90" s="56" t="s">
        <v>753</v>
      </c>
      <c r="D90" s="79">
        <f>+VLOOKUP(A90,'[4]RES. TRL'!A:C,2,FALSE)</f>
        <v>200000</v>
      </c>
      <c r="E90" s="79">
        <f>+VLOOKUP(A90,'[4]RES. TRL'!A:C,3,FALSE)</f>
        <v>0</v>
      </c>
      <c r="F90" s="79">
        <f>+VLOOKUP(A90,[4]RES.CDI!A:B,2,FALSE)</f>
        <v>0</v>
      </c>
      <c r="G90" s="79">
        <f>+VLOOKUP($A90,'[4]CUT Bs'!$A:$S,2,FALSE)</f>
        <v>46745.69</v>
      </c>
      <c r="H90" s="79">
        <f>+VLOOKUP($A90,'[4]CUT Bs'!$A:$S,3,FALSE)</f>
        <v>0</v>
      </c>
      <c r="I90" s="79">
        <f>+VLOOKUP($A90,'[4]CUT Bs'!$A:$S,4,FALSE)</f>
        <v>0</v>
      </c>
      <c r="J90" s="79">
        <f>+VLOOKUP($A90,'[4]CUT Bs'!$A:$S,5,FALSE)</f>
        <v>0</v>
      </c>
      <c r="K90" s="79">
        <f>+VLOOKUP($A90,'[4]CUT Bs'!$A:$S,6,FALSE)</f>
        <v>0</v>
      </c>
      <c r="L90" s="79">
        <f>+VLOOKUP($A90,'[4]CUT Bs'!$A:$S,7,FALSE)</f>
        <v>0</v>
      </c>
      <c r="M90" s="79">
        <f>+VLOOKUP($A90,'[4]CUT Bs'!$A:$S,8,FALSE)</f>
        <v>0</v>
      </c>
      <c r="N90" s="79">
        <f>+VLOOKUP($A90,'[4]CUT Bs'!$A:$S,9,FALSE)</f>
        <v>0</v>
      </c>
      <c r="O90" s="79">
        <f>+VLOOKUP($A90,'[4]CUT Bs'!$A:$S,10,FALSE)</f>
        <v>0</v>
      </c>
      <c r="P90" s="79">
        <f>+VLOOKUP($A90,'[4]CUT Bs'!$A:$S,11,FALSE)</f>
        <v>0</v>
      </c>
      <c r="Q90" s="79">
        <f>+VLOOKUP($A90,'[4]CUT Bs'!$A:$S,12,FALSE)</f>
        <v>0</v>
      </c>
      <c r="R90" s="79">
        <f>+VLOOKUP($A90,'[4]CUT Bs'!$A:$S,13,FALSE)</f>
        <v>0</v>
      </c>
      <c r="S90" s="79">
        <f>+VLOOKUP($A90,'[4]CUT Bs'!$A:$S,14,FALSE)</f>
        <v>0</v>
      </c>
      <c r="T90" s="79">
        <f>+VLOOKUP($A90,'[4]CUT Bs'!$A:$S,15,FALSE)</f>
        <v>0</v>
      </c>
      <c r="U90" s="79">
        <f>+VLOOKUP($A90,'[4]CUT Bs'!$A:$S,16,FALSE)</f>
        <v>0</v>
      </c>
      <c r="V90" s="79">
        <f>+IFERROR(VLOOKUP(A90,'[4]RES. TCR'!A:C,3,FALSE),0)</f>
        <v>0</v>
      </c>
      <c r="W90" s="79">
        <f>+VLOOKUP(A90,'[4]RES. TRL'!F:H,2,FALSE)</f>
        <v>0</v>
      </c>
      <c r="X90" s="79">
        <f>+VLOOKUP(A90,'[4]RES. TRL'!F:H,3,FALSE)</f>
        <v>0</v>
      </c>
      <c r="Y90" s="79">
        <f>+VLOOKUP($A90,'[4]CUT USD'!$A:$Q,2,FALSE)</f>
        <v>0</v>
      </c>
      <c r="Z90" s="79">
        <f>+VLOOKUP($A90,'[4]CUT USD'!$A:$Q,3,FALSE)</f>
        <v>0</v>
      </c>
      <c r="AA90" s="79">
        <f>+VLOOKUP($A90,'[4]CUT USD'!$A:$Q,4,FALSE)</f>
        <v>0</v>
      </c>
      <c r="AB90" s="79">
        <f>+VLOOKUP($A90,'[4]CUT USD'!$A:$Q,5,FALSE)</f>
        <v>0</v>
      </c>
      <c r="AC90" s="79">
        <f>+VLOOKUP($A90,'[4]CUT USD'!$A:$Q,6,FALSE)</f>
        <v>0</v>
      </c>
      <c r="AD90" s="79">
        <f>+VLOOKUP($A90,'[4]CUT USD'!$A:$Q,7,FALSE)</f>
        <v>0</v>
      </c>
      <c r="AE90" s="79">
        <f>+VLOOKUP($A90,'[4]CUT USD'!$A:$Q,8,FALSE)</f>
        <v>0</v>
      </c>
      <c r="AF90" s="79">
        <f>+VLOOKUP($A90,'[4]CUT USD'!$A:$Q,9,FALSE)</f>
        <v>0</v>
      </c>
      <c r="AG90" s="79">
        <f>+VLOOKUP($A90,'[4]CUT USD'!$A:$Q,10,FALSE)</f>
        <v>0</v>
      </c>
      <c r="AH90" s="79">
        <f>+VLOOKUP($A90,'[4]CUT USD'!$A:$Q,11,FALSE)</f>
        <v>0</v>
      </c>
      <c r="AI90" s="79">
        <f>+VLOOKUP($A90,'[4]CUT USD'!$A:$Q,12,FALSE)</f>
        <v>0</v>
      </c>
      <c r="AJ90" s="79">
        <f>+VLOOKUP($A90,'[4]CUT USD'!$A:$Q,13,FALSE)</f>
        <v>0</v>
      </c>
      <c r="AK90" s="79">
        <f>+VLOOKUP($A90,'[4]CUT USD'!$A:$Q,14,FALSE)</f>
        <v>0</v>
      </c>
      <c r="AL90" s="79">
        <v>0</v>
      </c>
      <c r="AM90" s="79">
        <f t="shared" si="1"/>
        <v>246745.69</v>
      </c>
      <c r="AP90" s="45"/>
    </row>
    <row r="91" spans="1:42" ht="33" customHeight="1">
      <c r="A91" s="54">
        <v>226</v>
      </c>
      <c r="B91" s="55" t="s">
        <v>110</v>
      </c>
      <c r="C91" s="56" t="s">
        <v>686</v>
      </c>
      <c r="D91" s="79">
        <f>+VLOOKUP(A91,'[4]RES. TRL'!A:C,2,FALSE)</f>
        <v>0</v>
      </c>
      <c r="E91" s="79">
        <f>+VLOOKUP(A91,'[4]RES. TRL'!A:C,3,FALSE)</f>
        <v>0</v>
      </c>
      <c r="F91" s="79">
        <f>+VLOOKUP(A91,[4]RES.CDI!A:B,2,FALSE)</f>
        <v>0</v>
      </c>
      <c r="G91" s="79">
        <f>+VLOOKUP($A91,'[4]CUT Bs'!$A:$S,2,FALSE)</f>
        <v>330</v>
      </c>
      <c r="H91" s="79">
        <f>+VLOOKUP($A91,'[4]CUT Bs'!$A:$S,3,FALSE)</f>
        <v>0</v>
      </c>
      <c r="I91" s="79">
        <f>+VLOOKUP($A91,'[4]CUT Bs'!$A:$S,4,FALSE)</f>
        <v>0</v>
      </c>
      <c r="J91" s="79">
        <f>+VLOOKUP($A91,'[4]CUT Bs'!$A:$S,5,FALSE)</f>
        <v>0</v>
      </c>
      <c r="K91" s="79">
        <f>+VLOOKUP($A91,'[4]CUT Bs'!$A:$S,6,FALSE)</f>
        <v>0</v>
      </c>
      <c r="L91" s="79">
        <f>+VLOOKUP($A91,'[4]CUT Bs'!$A:$S,7,FALSE)</f>
        <v>0</v>
      </c>
      <c r="M91" s="79">
        <f>+VLOOKUP($A91,'[4]CUT Bs'!$A:$S,8,FALSE)</f>
        <v>0</v>
      </c>
      <c r="N91" s="79">
        <f>+VLOOKUP($A91,'[4]CUT Bs'!$A:$S,9,FALSE)</f>
        <v>0</v>
      </c>
      <c r="O91" s="79">
        <f>+VLOOKUP($A91,'[4]CUT Bs'!$A:$S,10,FALSE)</f>
        <v>0</v>
      </c>
      <c r="P91" s="79">
        <f>+VLOOKUP($A91,'[4]CUT Bs'!$A:$S,11,FALSE)</f>
        <v>0</v>
      </c>
      <c r="Q91" s="79">
        <f>+VLOOKUP($A91,'[4]CUT Bs'!$A:$S,12,FALSE)</f>
        <v>0</v>
      </c>
      <c r="R91" s="79">
        <f>+VLOOKUP($A91,'[4]CUT Bs'!$A:$S,13,FALSE)</f>
        <v>0</v>
      </c>
      <c r="S91" s="79">
        <f>+VLOOKUP($A91,'[4]CUT Bs'!$A:$S,14,FALSE)</f>
        <v>0</v>
      </c>
      <c r="T91" s="79">
        <f>+VLOOKUP($A91,'[4]CUT Bs'!$A:$S,15,FALSE)</f>
        <v>0</v>
      </c>
      <c r="U91" s="79">
        <f>+VLOOKUP($A91,'[4]CUT Bs'!$A:$S,16,FALSE)</f>
        <v>0</v>
      </c>
      <c r="V91" s="79">
        <f>+IFERROR(VLOOKUP(A91,'[4]RES. TCR'!A:C,3,FALSE),0)</f>
        <v>0</v>
      </c>
      <c r="W91" s="79">
        <f>+VLOOKUP(A91,'[4]RES. TRL'!F:H,2,FALSE)</f>
        <v>0</v>
      </c>
      <c r="X91" s="79">
        <f>+VLOOKUP(A91,'[4]RES. TRL'!F:H,3,FALSE)</f>
        <v>0</v>
      </c>
      <c r="Y91" s="79">
        <f>+VLOOKUP($A91,'[4]CUT USD'!$A:$Q,2,FALSE)</f>
        <v>0</v>
      </c>
      <c r="Z91" s="79">
        <f>+VLOOKUP($A91,'[4]CUT USD'!$A:$Q,3,FALSE)</f>
        <v>0</v>
      </c>
      <c r="AA91" s="79">
        <f>+VLOOKUP($A91,'[4]CUT USD'!$A:$Q,4,FALSE)</f>
        <v>0</v>
      </c>
      <c r="AB91" s="79">
        <f>+VLOOKUP($A91,'[4]CUT USD'!$A:$Q,5,FALSE)</f>
        <v>0</v>
      </c>
      <c r="AC91" s="79">
        <f>+VLOOKUP($A91,'[4]CUT USD'!$A:$Q,6,FALSE)</f>
        <v>0</v>
      </c>
      <c r="AD91" s="79">
        <f>+VLOOKUP($A91,'[4]CUT USD'!$A:$Q,7,FALSE)</f>
        <v>0</v>
      </c>
      <c r="AE91" s="79">
        <f>+VLOOKUP($A91,'[4]CUT USD'!$A:$Q,8,FALSE)</f>
        <v>0</v>
      </c>
      <c r="AF91" s="79">
        <f>+VLOOKUP($A91,'[4]CUT USD'!$A:$Q,9,FALSE)</f>
        <v>0</v>
      </c>
      <c r="AG91" s="79">
        <f>+VLOOKUP($A91,'[4]CUT USD'!$A:$Q,10,FALSE)</f>
        <v>0</v>
      </c>
      <c r="AH91" s="79">
        <f>+VLOOKUP($A91,'[4]CUT USD'!$A:$Q,11,FALSE)</f>
        <v>0</v>
      </c>
      <c r="AI91" s="79">
        <f>+VLOOKUP($A91,'[4]CUT USD'!$A:$Q,12,FALSE)</f>
        <v>0</v>
      </c>
      <c r="AJ91" s="79">
        <f>+VLOOKUP($A91,'[4]CUT USD'!$A:$Q,13,FALSE)</f>
        <v>0</v>
      </c>
      <c r="AK91" s="79">
        <f>+VLOOKUP($A91,'[4]CUT USD'!$A:$Q,14,FALSE)</f>
        <v>0</v>
      </c>
      <c r="AL91" s="79">
        <v>0</v>
      </c>
      <c r="AM91" s="79">
        <f t="shared" si="1"/>
        <v>330</v>
      </c>
      <c r="AP91" s="45"/>
    </row>
    <row r="92" spans="1:42" ht="33" customHeight="1">
      <c r="A92" s="54">
        <v>227</v>
      </c>
      <c r="B92" s="55" t="s">
        <v>111</v>
      </c>
      <c r="C92" s="56" t="s">
        <v>687</v>
      </c>
      <c r="D92" s="79">
        <f>+VLOOKUP(A92,'[4]RES. TRL'!A:C,2,FALSE)</f>
        <v>0</v>
      </c>
      <c r="E92" s="79">
        <f>+VLOOKUP(A92,'[4]RES. TRL'!A:C,3,FALSE)</f>
        <v>0</v>
      </c>
      <c r="F92" s="79">
        <f>+VLOOKUP(A92,[4]RES.CDI!A:B,2,FALSE)</f>
        <v>0</v>
      </c>
      <c r="G92" s="79">
        <f>+VLOOKUP($A92,'[4]CUT Bs'!$A:$S,2,FALSE)</f>
        <v>0</v>
      </c>
      <c r="H92" s="79">
        <f>+VLOOKUP($A92,'[4]CUT Bs'!$A:$S,3,FALSE)</f>
        <v>0</v>
      </c>
      <c r="I92" s="79">
        <f>+VLOOKUP($A92,'[4]CUT Bs'!$A:$S,4,FALSE)</f>
        <v>0</v>
      </c>
      <c r="J92" s="79">
        <f>+VLOOKUP($A92,'[4]CUT Bs'!$A:$S,5,FALSE)</f>
        <v>0</v>
      </c>
      <c r="K92" s="79">
        <f>+VLOOKUP($A92,'[4]CUT Bs'!$A:$S,6,FALSE)</f>
        <v>0</v>
      </c>
      <c r="L92" s="79">
        <f>+VLOOKUP($A92,'[4]CUT Bs'!$A:$S,7,FALSE)</f>
        <v>0</v>
      </c>
      <c r="M92" s="79">
        <f>+VLOOKUP($A92,'[4]CUT Bs'!$A:$S,8,FALSE)</f>
        <v>0</v>
      </c>
      <c r="N92" s="79">
        <f>+VLOOKUP($A92,'[4]CUT Bs'!$A:$S,9,FALSE)</f>
        <v>0</v>
      </c>
      <c r="O92" s="79">
        <f>+VLOOKUP($A92,'[4]CUT Bs'!$A:$S,10,FALSE)</f>
        <v>0</v>
      </c>
      <c r="P92" s="79">
        <f>+VLOOKUP($A92,'[4]CUT Bs'!$A:$S,11,FALSE)</f>
        <v>0</v>
      </c>
      <c r="Q92" s="79">
        <f>+VLOOKUP($A92,'[4]CUT Bs'!$A:$S,12,FALSE)</f>
        <v>0</v>
      </c>
      <c r="R92" s="79">
        <f>+VLOOKUP($A92,'[4]CUT Bs'!$A:$S,13,FALSE)</f>
        <v>0</v>
      </c>
      <c r="S92" s="79">
        <f>+VLOOKUP($A92,'[4]CUT Bs'!$A:$S,14,FALSE)</f>
        <v>0</v>
      </c>
      <c r="T92" s="79">
        <f>+VLOOKUP($A92,'[4]CUT Bs'!$A:$S,15,FALSE)</f>
        <v>0</v>
      </c>
      <c r="U92" s="79">
        <f>+VLOOKUP($A92,'[4]CUT Bs'!$A:$S,16,FALSE)</f>
        <v>0</v>
      </c>
      <c r="V92" s="79">
        <f>+IFERROR(VLOOKUP(A92,'[4]RES. TCR'!A:C,3,FALSE),0)</f>
        <v>0</v>
      </c>
      <c r="W92" s="79">
        <f>+VLOOKUP(A92,'[4]RES. TRL'!F:H,2,FALSE)</f>
        <v>0</v>
      </c>
      <c r="X92" s="79">
        <f>+VLOOKUP(A92,'[4]RES. TRL'!F:H,3,FALSE)</f>
        <v>0</v>
      </c>
      <c r="Y92" s="79">
        <f>+VLOOKUP($A92,'[4]CUT USD'!$A:$Q,2,FALSE)</f>
        <v>0</v>
      </c>
      <c r="Z92" s="79">
        <f>+VLOOKUP($A92,'[4]CUT USD'!$A:$Q,3,FALSE)</f>
        <v>0</v>
      </c>
      <c r="AA92" s="79">
        <f>+VLOOKUP($A92,'[4]CUT USD'!$A:$Q,4,FALSE)</f>
        <v>0</v>
      </c>
      <c r="AB92" s="79">
        <f>+VLOOKUP($A92,'[4]CUT USD'!$A:$Q,5,FALSE)</f>
        <v>0</v>
      </c>
      <c r="AC92" s="79">
        <f>+VLOOKUP($A92,'[4]CUT USD'!$A:$Q,6,FALSE)</f>
        <v>0</v>
      </c>
      <c r="AD92" s="79">
        <f>+VLOOKUP($A92,'[4]CUT USD'!$A:$Q,7,FALSE)</f>
        <v>0</v>
      </c>
      <c r="AE92" s="79">
        <f>+VLOOKUP($A92,'[4]CUT USD'!$A:$Q,8,FALSE)</f>
        <v>0</v>
      </c>
      <c r="AF92" s="79">
        <f>+VLOOKUP($A92,'[4]CUT USD'!$A:$Q,9,FALSE)</f>
        <v>0</v>
      </c>
      <c r="AG92" s="79">
        <f>+VLOOKUP($A92,'[4]CUT USD'!$A:$Q,10,FALSE)</f>
        <v>0</v>
      </c>
      <c r="AH92" s="79">
        <f>+VLOOKUP($A92,'[4]CUT USD'!$A:$Q,11,FALSE)</f>
        <v>0</v>
      </c>
      <c r="AI92" s="79">
        <f>+VLOOKUP($A92,'[4]CUT USD'!$A:$Q,12,FALSE)</f>
        <v>0</v>
      </c>
      <c r="AJ92" s="79">
        <f>+VLOOKUP($A92,'[4]CUT USD'!$A:$Q,13,FALSE)</f>
        <v>0</v>
      </c>
      <c r="AK92" s="79">
        <f>+VLOOKUP($A92,'[4]CUT USD'!$A:$Q,14,FALSE)</f>
        <v>0</v>
      </c>
      <c r="AL92" s="79">
        <v>0</v>
      </c>
      <c r="AM92" s="79">
        <f t="shared" si="1"/>
        <v>0</v>
      </c>
      <c r="AP92" s="45"/>
    </row>
    <row r="93" spans="1:42" ht="33" customHeight="1">
      <c r="A93" s="54">
        <v>234</v>
      </c>
      <c r="B93" s="55" t="s">
        <v>652</v>
      </c>
      <c r="C93" s="80" t="s">
        <v>689</v>
      </c>
      <c r="D93" s="79">
        <f>+VLOOKUP(A93,'[4]RES. TRL'!A:C,2,FALSE)</f>
        <v>0</v>
      </c>
      <c r="E93" s="79">
        <f>+VLOOKUP(A93,'[4]RES. TRL'!A:C,3,FALSE)</f>
        <v>0</v>
      </c>
      <c r="F93" s="79">
        <f>+VLOOKUP(A93,[4]RES.CDI!A:B,2,FALSE)</f>
        <v>455573.55</v>
      </c>
      <c r="G93" s="79">
        <f>+VLOOKUP($A93,'[4]CUT Bs'!$A:$S,2,FALSE)</f>
        <v>1810434.91</v>
      </c>
      <c r="H93" s="79">
        <f>+VLOOKUP($A93,'[4]CUT Bs'!$A:$S,3,FALSE)</f>
        <v>0</v>
      </c>
      <c r="I93" s="79">
        <f>+VLOOKUP($A93,'[4]CUT Bs'!$A:$S,4,FALSE)</f>
        <v>0</v>
      </c>
      <c r="J93" s="79">
        <f>+VLOOKUP($A93,'[4]CUT Bs'!$A:$S,5,FALSE)</f>
        <v>0</v>
      </c>
      <c r="K93" s="79">
        <f>+VLOOKUP($A93,'[4]CUT Bs'!$A:$S,6,FALSE)</f>
        <v>0</v>
      </c>
      <c r="L93" s="79">
        <f>+VLOOKUP($A93,'[4]CUT Bs'!$A:$S,7,FALSE)</f>
        <v>0</v>
      </c>
      <c r="M93" s="79">
        <f>+VLOOKUP($A93,'[4]CUT Bs'!$A:$S,8,FALSE)</f>
        <v>0</v>
      </c>
      <c r="N93" s="79">
        <f>+VLOOKUP($A93,'[4]CUT Bs'!$A:$S,9,FALSE)</f>
        <v>0</v>
      </c>
      <c r="O93" s="79">
        <f>+VLOOKUP($A93,'[4]CUT Bs'!$A:$S,10,FALSE)</f>
        <v>0</v>
      </c>
      <c r="P93" s="79">
        <f>+VLOOKUP($A93,'[4]CUT Bs'!$A:$S,11,FALSE)</f>
        <v>0</v>
      </c>
      <c r="Q93" s="79">
        <f>+VLOOKUP($A93,'[4]CUT Bs'!$A:$S,12,FALSE)</f>
        <v>0</v>
      </c>
      <c r="R93" s="79">
        <f>+VLOOKUP($A93,'[4]CUT Bs'!$A:$S,13,FALSE)</f>
        <v>0</v>
      </c>
      <c r="S93" s="79">
        <f>+VLOOKUP($A93,'[4]CUT Bs'!$A:$S,14,FALSE)</f>
        <v>0</v>
      </c>
      <c r="T93" s="79">
        <f>+VLOOKUP($A93,'[4]CUT Bs'!$A:$S,15,FALSE)</f>
        <v>0</v>
      </c>
      <c r="U93" s="79">
        <f>+VLOOKUP($A93,'[4]CUT Bs'!$A:$S,16,FALSE)</f>
        <v>0</v>
      </c>
      <c r="V93" s="79">
        <f>+IFERROR(VLOOKUP(A93,'[4]RES. TCR'!A:C,3,FALSE),0)</f>
        <v>0</v>
      </c>
      <c r="W93" s="79">
        <f>+VLOOKUP(A93,'[4]RES. TRL'!F:H,2,FALSE)</f>
        <v>0</v>
      </c>
      <c r="X93" s="79">
        <f>+VLOOKUP(A93,'[4]RES. TRL'!F:H,3,FALSE)</f>
        <v>0</v>
      </c>
      <c r="Y93" s="79">
        <f>+VLOOKUP($A93,'[4]CUT USD'!$A:$Q,2,FALSE)</f>
        <v>0</v>
      </c>
      <c r="Z93" s="79">
        <f>+VLOOKUP($A93,'[4]CUT USD'!$A:$Q,3,FALSE)</f>
        <v>0</v>
      </c>
      <c r="AA93" s="79">
        <f>+VLOOKUP($A93,'[4]CUT USD'!$A:$Q,4,FALSE)</f>
        <v>0</v>
      </c>
      <c r="AB93" s="79">
        <f>+VLOOKUP($A93,'[4]CUT USD'!$A:$Q,5,FALSE)</f>
        <v>0</v>
      </c>
      <c r="AC93" s="79">
        <f>+VLOOKUP($A93,'[4]CUT USD'!$A:$Q,6,FALSE)</f>
        <v>0</v>
      </c>
      <c r="AD93" s="79">
        <f>+VLOOKUP($A93,'[4]CUT USD'!$A:$Q,7,FALSE)</f>
        <v>0</v>
      </c>
      <c r="AE93" s="79">
        <f>+VLOOKUP($A93,'[4]CUT USD'!$A:$Q,8,FALSE)</f>
        <v>0</v>
      </c>
      <c r="AF93" s="79">
        <f>+VLOOKUP($A93,'[4]CUT USD'!$A:$Q,9,FALSE)</f>
        <v>0</v>
      </c>
      <c r="AG93" s="79">
        <f>+VLOOKUP($A93,'[4]CUT USD'!$A:$Q,10,FALSE)</f>
        <v>0</v>
      </c>
      <c r="AH93" s="79">
        <f>+VLOOKUP($A93,'[4]CUT USD'!$A:$Q,11,FALSE)</f>
        <v>0</v>
      </c>
      <c r="AI93" s="79">
        <f>+VLOOKUP($A93,'[4]CUT USD'!$A:$Q,12,FALSE)</f>
        <v>0</v>
      </c>
      <c r="AJ93" s="79">
        <f>+VLOOKUP($A93,'[4]CUT USD'!$A:$Q,13,FALSE)</f>
        <v>0</v>
      </c>
      <c r="AK93" s="79">
        <f>+VLOOKUP($A93,'[4]CUT USD'!$A:$Q,14,FALSE)</f>
        <v>0</v>
      </c>
      <c r="AL93" s="79">
        <v>0</v>
      </c>
      <c r="AM93" s="79">
        <f t="shared" si="1"/>
        <v>2266008.46</v>
      </c>
      <c r="AP93" s="45"/>
    </row>
    <row r="94" spans="1:42" ht="33" customHeight="1">
      <c r="A94" s="54">
        <v>243</v>
      </c>
      <c r="B94" s="55" t="s">
        <v>112</v>
      </c>
      <c r="C94" s="56" t="s">
        <v>689</v>
      </c>
      <c r="D94" s="79">
        <f>+VLOOKUP(A94,'[4]RES. TRL'!A:C,2,FALSE)</f>
        <v>0</v>
      </c>
      <c r="E94" s="79">
        <f>+VLOOKUP(A94,'[4]RES. TRL'!A:C,3,FALSE)</f>
        <v>0</v>
      </c>
      <c r="F94" s="79">
        <f>+VLOOKUP(A94,[4]RES.CDI!A:B,2,FALSE)</f>
        <v>0</v>
      </c>
      <c r="G94" s="79">
        <f>+VLOOKUP($A94,'[4]CUT Bs'!$A:$S,2,FALSE)</f>
        <v>0</v>
      </c>
      <c r="H94" s="79">
        <f>+VLOOKUP($A94,'[4]CUT Bs'!$A:$S,3,FALSE)</f>
        <v>0</v>
      </c>
      <c r="I94" s="79">
        <f>+VLOOKUP($A94,'[4]CUT Bs'!$A:$S,4,FALSE)</f>
        <v>0</v>
      </c>
      <c r="J94" s="79">
        <f>+VLOOKUP($A94,'[4]CUT Bs'!$A:$S,5,FALSE)</f>
        <v>0</v>
      </c>
      <c r="K94" s="79">
        <f>+VLOOKUP($A94,'[4]CUT Bs'!$A:$S,6,FALSE)</f>
        <v>0</v>
      </c>
      <c r="L94" s="79">
        <f>+VLOOKUP($A94,'[4]CUT Bs'!$A:$S,7,FALSE)</f>
        <v>0</v>
      </c>
      <c r="M94" s="79">
        <f>+VLOOKUP($A94,'[4]CUT Bs'!$A:$S,8,FALSE)</f>
        <v>0</v>
      </c>
      <c r="N94" s="79">
        <f>+VLOOKUP($A94,'[4]CUT Bs'!$A:$S,9,FALSE)</f>
        <v>0</v>
      </c>
      <c r="O94" s="79">
        <f>+VLOOKUP($A94,'[4]CUT Bs'!$A:$S,10,FALSE)</f>
        <v>0</v>
      </c>
      <c r="P94" s="79">
        <f>+VLOOKUP($A94,'[4]CUT Bs'!$A:$S,11,FALSE)</f>
        <v>0</v>
      </c>
      <c r="Q94" s="79">
        <f>+VLOOKUP($A94,'[4]CUT Bs'!$A:$S,12,FALSE)</f>
        <v>0</v>
      </c>
      <c r="R94" s="79">
        <f>+VLOOKUP($A94,'[4]CUT Bs'!$A:$S,13,FALSE)</f>
        <v>0</v>
      </c>
      <c r="S94" s="79">
        <f>+VLOOKUP($A94,'[4]CUT Bs'!$A:$S,14,FALSE)</f>
        <v>0</v>
      </c>
      <c r="T94" s="79">
        <f>+VLOOKUP($A94,'[4]CUT Bs'!$A:$S,15,FALSE)</f>
        <v>0</v>
      </c>
      <c r="U94" s="79">
        <f>+VLOOKUP($A94,'[4]CUT Bs'!$A:$S,16,FALSE)</f>
        <v>0</v>
      </c>
      <c r="V94" s="79">
        <f>+IFERROR(VLOOKUP(A94,'[4]RES. TCR'!A:C,3,FALSE),0)</f>
        <v>0</v>
      </c>
      <c r="W94" s="79">
        <f>+VLOOKUP(A94,'[4]RES. TRL'!F:H,2,FALSE)</f>
        <v>0</v>
      </c>
      <c r="X94" s="79">
        <f>+VLOOKUP(A94,'[4]RES. TRL'!F:H,3,FALSE)</f>
        <v>0</v>
      </c>
      <c r="Y94" s="79">
        <f>+VLOOKUP($A94,'[4]CUT USD'!$A:$Q,2,FALSE)</f>
        <v>0</v>
      </c>
      <c r="Z94" s="79">
        <f>+VLOOKUP($A94,'[4]CUT USD'!$A:$Q,3,FALSE)</f>
        <v>0</v>
      </c>
      <c r="AA94" s="79">
        <f>+VLOOKUP($A94,'[4]CUT USD'!$A:$Q,4,FALSE)</f>
        <v>0</v>
      </c>
      <c r="AB94" s="79">
        <f>+VLOOKUP($A94,'[4]CUT USD'!$A:$Q,5,FALSE)</f>
        <v>0</v>
      </c>
      <c r="AC94" s="79">
        <f>+VLOOKUP($A94,'[4]CUT USD'!$A:$Q,6,FALSE)</f>
        <v>0</v>
      </c>
      <c r="AD94" s="79">
        <f>+VLOOKUP($A94,'[4]CUT USD'!$A:$Q,7,FALSE)</f>
        <v>0</v>
      </c>
      <c r="AE94" s="79">
        <f>+VLOOKUP($A94,'[4]CUT USD'!$A:$Q,8,FALSE)</f>
        <v>0</v>
      </c>
      <c r="AF94" s="79">
        <f>+VLOOKUP($A94,'[4]CUT USD'!$A:$Q,9,FALSE)</f>
        <v>0</v>
      </c>
      <c r="AG94" s="79">
        <f>+VLOOKUP($A94,'[4]CUT USD'!$A:$Q,10,FALSE)</f>
        <v>0</v>
      </c>
      <c r="AH94" s="79">
        <f>+VLOOKUP($A94,'[4]CUT USD'!$A:$Q,11,FALSE)</f>
        <v>0</v>
      </c>
      <c r="AI94" s="79">
        <f>+VLOOKUP($A94,'[4]CUT USD'!$A:$Q,12,FALSE)</f>
        <v>0</v>
      </c>
      <c r="AJ94" s="79">
        <f>+VLOOKUP($A94,'[4]CUT USD'!$A:$Q,13,FALSE)</f>
        <v>0</v>
      </c>
      <c r="AK94" s="79">
        <f>+VLOOKUP($A94,'[4]CUT USD'!$A:$Q,14,FALSE)</f>
        <v>0</v>
      </c>
      <c r="AL94" s="79">
        <v>0</v>
      </c>
      <c r="AM94" s="79">
        <f t="shared" si="1"/>
        <v>0</v>
      </c>
      <c r="AP94" s="45"/>
    </row>
    <row r="95" spans="1:42" ht="33" customHeight="1">
      <c r="A95" s="54">
        <v>244</v>
      </c>
      <c r="B95" s="55" t="s">
        <v>113</v>
      </c>
      <c r="C95" s="56" t="s">
        <v>693</v>
      </c>
      <c r="D95" s="79">
        <f>+VLOOKUP(A95,'[4]RES. TRL'!A:C,2,FALSE)</f>
        <v>0</v>
      </c>
      <c r="E95" s="79">
        <f>+VLOOKUP(A95,'[4]RES. TRL'!A:C,3,FALSE)</f>
        <v>0</v>
      </c>
      <c r="F95" s="79">
        <f>+VLOOKUP(A95,[4]RES.CDI!A:B,2,FALSE)</f>
        <v>0</v>
      </c>
      <c r="G95" s="79">
        <f>+VLOOKUP($A95,'[4]CUT Bs'!$A:$S,2,FALSE)</f>
        <v>2000</v>
      </c>
      <c r="H95" s="79">
        <f>+VLOOKUP($A95,'[4]CUT Bs'!$A:$S,3,FALSE)</f>
        <v>0</v>
      </c>
      <c r="I95" s="79">
        <f>+VLOOKUP($A95,'[4]CUT Bs'!$A:$S,4,FALSE)</f>
        <v>50</v>
      </c>
      <c r="J95" s="79">
        <f>+VLOOKUP($A95,'[4]CUT Bs'!$A:$S,5,FALSE)</f>
        <v>0</v>
      </c>
      <c r="K95" s="79">
        <f>+VLOOKUP($A95,'[4]CUT Bs'!$A:$S,6,FALSE)</f>
        <v>0</v>
      </c>
      <c r="L95" s="79">
        <f>+VLOOKUP($A95,'[4]CUT Bs'!$A:$S,7,FALSE)</f>
        <v>475.53</v>
      </c>
      <c r="M95" s="79">
        <f>+VLOOKUP($A95,'[4]CUT Bs'!$A:$S,8,FALSE)</f>
        <v>0</v>
      </c>
      <c r="N95" s="79">
        <f>+VLOOKUP($A95,'[4]CUT Bs'!$A:$S,9,FALSE)</f>
        <v>0</v>
      </c>
      <c r="O95" s="79">
        <f>+VLOOKUP($A95,'[4]CUT Bs'!$A:$S,10,FALSE)</f>
        <v>0</v>
      </c>
      <c r="P95" s="79">
        <f>+VLOOKUP($A95,'[4]CUT Bs'!$A:$S,11,FALSE)</f>
        <v>0</v>
      </c>
      <c r="Q95" s="79">
        <f>+VLOOKUP($A95,'[4]CUT Bs'!$A:$S,12,FALSE)</f>
        <v>0</v>
      </c>
      <c r="R95" s="79">
        <f>+VLOOKUP($A95,'[4]CUT Bs'!$A:$S,13,FALSE)</f>
        <v>0</v>
      </c>
      <c r="S95" s="79">
        <f>+VLOOKUP($A95,'[4]CUT Bs'!$A:$S,14,FALSE)</f>
        <v>0</v>
      </c>
      <c r="T95" s="79">
        <f>+VLOOKUP($A95,'[4]CUT Bs'!$A:$S,15,FALSE)</f>
        <v>0</v>
      </c>
      <c r="U95" s="79">
        <f>+VLOOKUP($A95,'[4]CUT Bs'!$A:$S,16,FALSE)</f>
        <v>0</v>
      </c>
      <c r="V95" s="79">
        <f>+IFERROR(VLOOKUP(A95,'[4]RES. TCR'!A:C,3,FALSE),0)</f>
        <v>0</v>
      </c>
      <c r="W95" s="79">
        <f>+VLOOKUP(A95,'[4]RES. TRL'!F:H,2,FALSE)</f>
        <v>0</v>
      </c>
      <c r="X95" s="79">
        <f>+VLOOKUP(A95,'[4]RES. TRL'!F:H,3,FALSE)</f>
        <v>0</v>
      </c>
      <c r="Y95" s="79">
        <f>+VLOOKUP($A95,'[4]CUT USD'!$A:$Q,2,FALSE)</f>
        <v>0</v>
      </c>
      <c r="Z95" s="79">
        <f>+VLOOKUP($A95,'[4]CUT USD'!$A:$Q,3,FALSE)</f>
        <v>0</v>
      </c>
      <c r="AA95" s="79">
        <f>+VLOOKUP($A95,'[4]CUT USD'!$A:$Q,4,FALSE)</f>
        <v>0</v>
      </c>
      <c r="AB95" s="79">
        <f>+VLOOKUP($A95,'[4]CUT USD'!$A:$Q,5,FALSE)</f>
        <v>0</v>
      </c>
      <c r="AC95" s="79">
        <f>+VLOOKUP($A95,'[4]CUT USD'!$A:$Q,6,FALSE)</f>
        <v>0</v>
      </c>
      <c r="AD95" s="79">
        <f>+VLOOKUP($A95,'[4]CUT USD'!$A:$Q,7,FALSE)</f>
        <v>0</v>
      </c>
      <c r="AE95" s="79">
        <f>+VLOOKUP($A95,'[4]CUT USD'!$A:$Q,8,FALSE)</f>
        <v>0</v>
      </c>
      <c r="AF95" s="79">
        <f>+VLOOKUP($A95,'[4]CUT USD'!$A:$Q,9,FALSE)</f>
        <v>0</v>
      </c>
      <c r="AG95" s="79">
        <f>+VLOOKUP($A95,'[4]CUT USD'!$A:$Q,10,FALSE)</f>
        <v>0</v>
      </c>
      <c r="AH95" s="79">
        <f>+VLOOKUP($A95,'[4]CUT USD'!$A:$Q,11,FALSE)</f>
        <v>0</v>
      </c>
      <c r="AI95" s="79">
        <f>+VLOOKUP($A95,'[4]CUT USD'!$A:$Q,12,FALSE)</f>
        <v>0</v>
      </c>
      <c r="AJ95" s="79">
        <f>+VLOOKUP($A95,'[4]CUT USD'!$A:$Q,13,FALSE)</f>
        <v>0</v>
      </c>
      <c r="AK95" s="79">
        <f>+VLOOKUP($A95,'[4]CUT USD'!$A:$Q,14,FALSE)</f>
        <v>0</v>
      </c>
      <c r="AL95" s="79">
        <v>0</v>
      </c>
      <c r="AM95" s="79">
        <f t="shared" si="1"/>
        <v>2525.5299999999997</v>
      </c>
      <c r="AP95" s="45"/>
    </row>
    <row r="96" spans="1:42" ht="33" customHeight="1">
      <c r="A96" s="54">
        <v>245</v>
      </c>
      <c r="B96" s="55" t="s">
        <v>114</v>
      </c>
      <c r="C96" s="56" t="s">
        <v>693</v>
      </c>
      <c r="D96" s="79">
        <f>+VLOOKUP(A96,'[4]RES. TRL'!A:C,2,FALSE)</f>
        <v>0</v>
      </c>
      <c r="E96" s="79">
        <f>+VLOOKUP(A96,'[4]RES. TRL'!A:C,3,FALSE)</f>
        <v>0</v>
      </c>
      <c r="F96" s="79">
        <f>+VLOOKUP(A96,[4]RES.CDI!A:B,2,FALSE)</f>
        <v>0</v>
      </c>
      <c r="G96" s="79">
        <f>+VLOOKUP($A96,'[4]CUT Bs'!$A:$S,2,FALSE)</f>
        <v>3698</v>
      </c>
      <c r="H96" s="79">
        <f>+VLOOKUP($A96,'[4]CUT Bs'!$A:$S,3,FALSE)</f>
        <v>0</v>
      </c>
      <c r="I96" s="79">
        <f>+VLOOKUP($A96,'[4]CUT Bs'!$A:$S,4,FALSE)</f>
        <v>0</v>
      </c>
      <c r="J96" s="79">
        <f>+VLOOKUP($A96,'[4]CUT Bs'!$A:$S,5,FALSE)</f>
        <v>0</v>
      </c>
      <c r="K96" s="79">
        <f>+VLOOKUP($A96,'[4]CUT Bs'!$A:$S,6,FALSE)</f>
        <v>0</v>
      </c>
      <c r="L96" s="79">
        <f>+VLOOKUP($A96,'[4]CUT Bs'!$A:$S,7,FALSE)</f>
        <v>0</v>
      </c>
      <c r="M96" s="79">
        <f>+VLOOKUP($A96,'[4]CUT Bs'!$A:$S,8,FALSE)</f>
        <v>0</v>
      </c>
      <c r="N96" s="79">
        <f>+VLOOKUP($A96,'[4]CUT Bs'!$A:$S,9,FALSE)</f>
        <v>0</v>
      </c>
      <c r="O96" s="79">
        <f>+VLOOKUP($A96,'[4]CUT Bs'!$A:$S,10,FALSE)</f>
        <v>0</v>
      </c>
      <c r="P96" s="79">
        <f>+VLOOKUP($A96,'[4]CUT Bs'!$A:$S,11,FALSE)</f>
        <v>0</v>
      </c>
      <c r="Q96" s="79">
        <f>+VLOOKUP($A96,'[4]CUT Bs'!$A:$S,12,FALSE)</f>
        <v>0</v>
      </c>
      <c r="R96" s="79">
        <f>+VLOOKUP($A96,'[4]CUT Bs'!$A:$S,13,FALSE)</f>
        <v>0</v>
      </c>
      <c r="S96" s="79">
        <f>+VLOOKUP($A96,'[4]CUT Bs'!$A:$S,14,FALSE)</f>
        <v>0</v>
      </c>
      <c r="T96" s="79">
        <f>+VLOOKUP($A96,'[4]CUT Bs'!$A:$S,15,FALSE)</f>
        <v>0</v>
      </c>
      <c r="U96" s="79">
        <f>+VLOOKUP($A96,'[4]CUT Bs'!$A:$S,16,FALSE)</f>
        <v>0</v>
      </c>
      <c r="V96" s="79">
        <f>+IFERROR(VLOOKUP(A96,'[4]RES. TCR'!A:C,3,FALSE),0)</f>
        <v>0</v>
      </c>
      <c r="W96" s="79">
        <f>+VLOOKUP(A96,'[4]RES. TRL'!F:H,2,FALSE)</f>
        <v>0</v>
      </c>
      <c r="X96" s="79">
        <f>+VLOOKUP(A96,'[4]RES. TRL'!F:H,3,FALSE)</f>
        <v>0</v>
      </c>
      <c r="Y96" s="79">
        <f>+VLOOKUP($A96,'[4]CUT USD'!$A:$Q,2,FALSE)</f>
        <v>0</v>
      </c>
      <c r="Z96" s="79">
        <f>+VLOOKUP($A96,'[4]CUT USD'!$A:$Q,3,FALSE)</f>
        <v>0</v>
      </c>
      <c r="AA96" s="79">
        <f>+VLOOKUP($A96,'[4]CUT USD'!$A:$Q,4,FALSE)</f>
        <v>0</v>
      </c>
      <c r="AB96" s="79">
        <f>+VLOOKUP($A96,'[4]CUT USD'!$A:$Q,5,FALSE)</f>
        <v>0</v>
      </c>
      <c r="AC96" s="79">
        <f>+VLOOKUP($A96,'[4]CUT USD'!$A:$Q,6,FALSE)</f>
        <v>0</v>
      </c>
      <c r="AD96" s="79">
        <f>+VLOOKUP($A96,'[4]CUT USD'!$A:$Q,7,FALSE)</f>
        <v>0</v>
      </c>
      <c r="AE96" s="79">
        <f>+VLOOKUP($A96,'[4]CUT USD'!$A:$Q,8,FALSE)</f>
        <v>0</v>
      </c>
      <c r="AF96" s="79">
        <f>+VLOOKUP($A96,'[4]CUT USD'!$A:$Q,9,FALSE)</f>
        <v>0</v>
      </c>
      <c r="AG96" s="79">
        <f>+VLOOKUP($A96,'[4]CUT USD'!$A:$Q,10,FALSE)</f>
        <v>0</v>
      </c>
      <c r="AH96" s="79">
        <f>+VLOOKUP($A96,'[4]CUT USD'!$A:$Q,11,FALSE)</f>
        <v>0</v>
      </c>
      <c r="AI96" s="79">
        <f>+VLOOKUP($A96,'[4]CUT USD'!$A:$Q,12,FALSE)</f>
        <v>0</v>
      </c>
      <c r="AJ96" s="79">
        <f>+VLOOKUP($A96,'[4]CUT USD'!$A:$Q,13,FALSE)</f>
        <v>0</v>
      </c>
      <c r="AK96" s="79">
        <f>+VLOOKUP($A96,'[4]CUT USD'!$A:$Q,14,FALSE)</f>
        <v>0</v>
      </c>
      <c r="AL96" s="79">
        <v>0</v>
      </c>
      <c r="AM96" s="79">
        <f t="shared" si="1"/>
        <v>3698</v>
      </c>
      <c r="AP96" s="45"/>
    </row>
    <row r="97" spans="1:42" ht="33" customHeight="1">
      <c r="A97" s="54">
        <v>249</v>
      </c>
      <c r="B97" s="55" t="s">
        <v>115</v>
      </c>
      <c r="C97" s="56" t="s">
        <v>691</v>
      </c>
      <c r="D97" s="79">
        <f>+VLOOKUP(A97,'[4]RES. TRL'!A:C,2,FALSE)</f>
        <v>0</v>
      </c>
      <c r="E97" s="79">
        <f>+VLOOKUP(A97,'[4]RES. TRL'!A:C,3,FALSE)</f>
        <v>0</v>
      </c>
      <c r="F97" s="79">
        <f>+VLOOKUP(A97,[4]RES.CDI!A:B,2,FALSE)</f>
        <v>0</v>
      </c>
      <c r="G97" s="79">
        <f>+VLOOKUP($A97,'[4]CUT Bs'!$A:$S,2,FALSE)</f>
        <v>320</v>
      </c>
      <c r="H97" s="79">
        <f>+VLOOKUP($A97,'[4]CUT Bs'!$A:$S,3,FALSE)</f>
        <v>0</v>
      </c>
      <c r="I97" s="79">
        <f>+VLOOKUP($A97,'[4]CUT Bs'!$A:$S,4,FALSE)</f>
        <v>0</v>
      </c>
      <c r="J97" s="79">
        <f>+VLOOKUP($A97,'[4]CUT Bs'!$A:$S,5,FALSE)</f>
        <v>12906.17</v>
      </c>
      <c r="K97" s="79">
        <f>+VLOOKUP($A97,'[4]CUT Bs'!$A:$S,6,FALSE)</f>
        <v>0</v>
      </c>
      <c r="L97" s="79">
        <f>+VLOOKUP($A97,'[4]CUT Bs'!$A:$S,7,FALSE)</f>
        <v>796.85</v>
      </c>
      <c r="M97" s="79">
        <f>+VLOOKUP($A97,'[4]CUT Bs'!$A:$S,8,FALSE)</f>
        <v>0</v>
      </c>
      <c r="N97" s="79">
        <f>+VLOOKUP($A97,'[4]CUT Bs'!$A:$S,9,FALSE)</f>
        <v>0</v>
      </c>
      <c r="O97" s="79">
        <f>+VLOOKUP($A97,'[4]CUT Bs'!$A:$S,10,FALSE)</f>
        <v>0</v>
      </c>
      <c r="P97" s="79">
        <f>+VLOOKUP($A97,'[4]CUT Bs'!$A:$S,11,FALSE)</f>
        <v>0</v>
      </c>
      <c r="Q97" s="79">
        <f>+VLOOKUP($A97,'[4]CUT Bs'!$A:$S,12,FALSE)</f>
        <v>0</v>
      </c>
      <c r="R97" s="79">
        <f>+VLOOKUP($A97,'[4]CUT Bs'!$A:$S,13,FALSE)</f>
        <v>0</v>
      </c>
      <c r="S97" s="79">
        <f>+VLOOKUP($A97,'[4]CUT Bs'!$A:$S,14,FALSE)</f>
        <v>0</v>
      </c>
      <c r="T97" s="79">
        <f>+VLOOKUP($A97,'[4]CUT Bs'!$A:$S,15,FALSE)</f>
        <v>0</v>
      </c>
      <c r="U97" s="79">
        <f>+VLOOKUP($A97,'[4]CUT Bs'!$A:$S,16,FALSE)</f>
        <v>0</v>
      </c>
      <c r="V97" s="79">
        <f>+IFERROR(VLOOKUP(A97,'[4]RES. TCR'!A:C,3,FALSE),0)</f>
        <v>0</v>
      </c>
      <c r="W97" s="79">
        <f>+VLOOKUP(A97,'[4]RES. TRL'!F:H,2,FALSE)</f>
        <v>0</v>
      </c>
      <c r="X97" s="79">
        <f>+VLOOKUP(A97,'[4]RES. TRL'!F:H,3,FALSE)</f>
        <v>0</v>
      </c>
      <c r="Y97" s="79">
        <f>+VLOOKUP($A97,'[4]CUT USD'!$A:$Q,2,FALSE)</f>
        <v>0</v>
      </c>
      <c r="Z97" s="79">
        <f>+VLOOKUP($A97,'[4]CUT USD'!$A:$Q,3,FALSE)</f>
        <v>0</v>
      </c>
      <c r="AA97" s="79">
        <f>+VLOOKUP($A97,'[4]CUT USD'!$A:$Q,4,FALSE)</f>
        <v>0</v>
      </c>
      <c r="AB97" s="79">
        <f>+VLOOKUP($A97,'[4]CUT USD'!$A:$Q,5,FALSE)</f>
        <v>0</v>
      </c>
      <c r="AC97" s="79">
        <f>+VLOOKUP($A97,'[4]CUT USD'!$A:$Q,6,FALSE)</f>
        <v>0</v>
      </c>
      <c r="AD97" s="79">
        <f>+VLOOKUP($A97,'[4]CUT USD'!$A:$Q,7,FALSE)</f>
        <v>0</v>
      </c>
      <c r="AE97" s="79">
        <f>+VLOOKUP($A97,'[4]CUT USD'!$A:$Q,8,FALSE)</f>
        <v>0</v>
      </c>
      <c r="AF97" s="79">
        <f>+VLOOKUP($A97,'[4]CUT USD'!$A:$Q,9,FALSE)</f>
        <v>0</v>
      </c>
      <c r="AG97" s="79">
        <f>+VLOOKUP($A97,'[4]CUT USD'!$A:$Q,10,FALSE)</f>
        <v>0</v>
      </c>
      <c r="AH97" s="79">
        <f>+VLOOKUP($A97,'[4]CUT USD'!$A:$Q,11,FALSE)</f>
        <v>0</v>
      </c>
      <c r="AI97" s="79">
        <f>+VLOOKUP($A97,'[4]CUT USD'!$A:$Q,12,FALSE)</f>
        <v>0</v>
      </c>
      <c r="AJ97" s="79">
        <f>+VLOOKUP($A97,'[4]CUT USD'!$A:$Q,13,FALSE)</f>
        <v>0</v>
      </c>
      <c r="AK97" s="79">
        <f>+VLOOKUP($A97,'[4]CUT USD'!$A:$Q,14,FALSE)</f>
        <v>0</v>
      </c>
      <c r="AL97" s="79">
        <v>0</v>
      </c>
      <c r="AM97" s="79">
        <f t="shared" si="1"/>
        <v>14023.02</v>
      </c>
      <c r="AP97" s="45"/>
    </row>
    <row r="98" spans="1:42" ht="33" customHeight="1">
      <c r="A98" s="54">
        <v>251</v>
      </c>
      <c r="B98" s="55" t="s">
        <v>116</v>
      </c>
      <c r="C98" s="56" t="s">
        <v>691</v>
      </c>
      <c r="D98" s="79">
        <f>+VLOOKUP(A98,'[4]RES. TRL'!A:C,2,FALSE)</f>
        <v>0</v>
      </c>
      <c r="E98" s="79">
        <f>+VLOOKUP(A98,'[4]RES. TRL'!A:C,3,FALSE)</f>
        <v>0</v>
      </c>
      <c r="F98" s="79">
        <f>+VLOOKUP(A98,[4]RES.CDI!A:B,2,FALSE)</f>
        <v>5841347.6200000001</v>
      </c>
      <c r="G98" s="79">
        <f>+VLOOKUP($A98,'[4]CUT Bs'!$A:$S,2,FALSE)</f>
        <v>556.5</v>
      </c>
      <c r="H98" s="79">
        <f>+VLOOKUP($A98,'[4]CUT Bs'!$A:$S,3,FALSE)</f>
        <v>0</v>
      </c>
      <c r="I98" s="79">
        <f>+VLOOKUP($A98,'[4]CUT Bs'!$A:$S,4,FALSE)</f>
        <v>0</v>
      </c>
      <c r="J98" s="79">
        <f>+VLOOKUP($A98,'[4]CUT Bs'!$A:$S,5,FALSE)</f>
        <v>0</v>
      </c>
      <c r="K98" s="79">
        <f>+VLOOKUP($A98,'[4]CUT Bs'!$A:$S,6,FALSE)</f>
        <v>0</v>
      </c>
      <c r="L98" s="79">
        <f>+VLOOKUP($A98,'[4]CUT Bs'!$A:$S,7,FALSE)</f>
        <v>0</v>
      </c>
      <c r="M98" s="79">
        <f>+VLOOKUP($A98,'[4]CUT Bs'!$A:$S,8,FALSE)</f>
        <v>0</v>
      </c>
      <c r="N98" s="79">
        <f>+VLOOKUP($A98,'[4]CUT Bs'!$A:$S,9,FALSE)</f>
        <v>0</v>
      </c>
      <c r="O98" s="79">
        <f>+VLOOKUP($A98,'[4]CUT Bs'!$A:$S,10,FALSE)</f>
        <v>0</v>
      </c>
      <c r="P98" s="79">
        <f>+VLOOKUP($A98,'[4]CUT Bs'!$A:$S,11,FALSE)</f>
        <v>0</v>
      </c>
      <c r="Q98" s="79">
        <f>+VLOOKUP($A98,'[4]CUT Bs'!$A:$S,12,FALSE)</f>
        <v>0</v>
      </c>
      <c r="R98" s="79">
        <f>+VLOOKUP($A98,'[4]CUT Bs'!$A:$S,13,FALSE)</f>
        <v>0</v>
      </c>
      <c r="S98" s="79">
        <f>+VLOOKUP($A98,'[4]CUT Bs'!$A:$S,14,FALSE)</f>
        <v>0</v>
      </c>
      <c r="T98" s="79">
        <f>+VLOOKUP($A98,'[4]CUT Bs'!$A:$S,15,FALSE)</f>
        <v>0</v>
      </c>
      <c r="U98" s="79">
        <f>+VLOOKUP($A98,'[4]CUT Bs'!$A:$S,16,FALSE)</f>
        <v>0</v>
      </c>
      <c r="V98" s="79">
        <f>+IFERROR(VLOOKUP(A98,'[4]RES. TCR'!A:C,3,FALSE),0)</f>
        <v>0</v>
      </c>
      <c r="W98" s="79">
        <f>+VLOOKUP(A98,'[4]RES. TRL'!F:H,2,FALSE)</f>
        <v>0</v>
      </c>
      <c r="X98" s="79">
        <f>+VLOOKUP(A98,'[4]RES. TRL'!F:H,3,FALSE)</f>
        <v>0</v>
      </c>
      <c r="Y98" s="79">
        <f>+VLOOKUP($A98,'[4]CUT USD'!$A:$Q,2,FALSE)</f>
        <v>0</v>
      </c>
      <c r="Z98" s="79">
        <f>+VLOOKUP($A98,'[4]CUT USD'!$A:$Q,3,FALSE)</f>
        <v>0</v>
      </c>
      <c r="AA98" s="79">
        <f>+VLOOKUP($A98,'[4]CUT USD'!$A:$Q,4,FALSE)</f>
        <v>0</v>
      </c>
      <c r="AB98" s="79">
        <f>+VLOOKUP($A98,'[4]CUT USD'!$A:$Q,5,FALSE)</f>
        <v>0</v>
      </c>
      <c r="AC98" s="79">
        <f>+VLOOKUP($A98,'[4]CUT USD'!$A:$Q,6,FALSE)</f>
        <v>0</v>
      </c>
      <c r="AD98" s="79">
        <f>+VLOOKUP($A98,'[4]CUT USD'!$A:$Q,7,FALSE)</f>
        <v>0</v>
      </c>
      <c r="AE98" s="79">
        <f>+VLOOKUP($A98,'[4]CUT USD'!$A:$Q,8,FALSE)</f>
        <v>0</v>
      </c>
      <c r="AF98" s="79">
        <f>+VLOOKUP($A98,'[4]CUT USD'!$A:$Q,9,FALSE)</f>
        <v>0</v>
      </c>
      <c r="AG98" s="79">
        <f>+VLOOKUP($A98,'[4]CUT USD'!$A:$Q,10,FALSE)</f>
        <v>0</v>
      </c>
      <c r="AH98" s="79">
        <f>+VLOOKUP($A98,'[4]CUT USD'!$A:$Q,11,FALSE)</f>
        <v>0</v>
      </c>
      <c r="AI98" s="79">
        <f>+VLOOKUP($A98,'[4]CUT USD'!$A:$Q,12,FALSE)</f>
        <v>0</v>
      </c>
      <c r="AJ98" s="79">
        <f>+VLOOKUP($A98,'[4]CUT USD'!$A:$Q,13,FALSE)</f>
        <v>0</v>
      </c>
      <c r="AK98" s="79">
        <f>+VLOOKUP($A98,'[4]CUT USD'!$A:$Q,14,FALSE)</f>
        <v>0</v>
      </c>
      <c r="AL98" s="79">
        <v>0</v>
      </c>
      <c r="AM98" s="79">
        <f t="shared" si="1"/>
        <v>5841904.1200000001</v>
      </c>
      <c r="AP98" s="45"/>
    </row>
    <row r="99" spans="1:42" ht="33" customHeight="1">
      <c r="A99" s="54">
        <v>253</v>
      </c>
      <c r="B99" s="55" t="s">
        <v>117</v>
      </c>
      <c r="C99" s="56" t="s">
        <v>753</v>
      </c>
      <c r="D99" s="79">
        <f>+VLOOKUP(A99,'[4]RES. TRL'!A:C,2,FALSE)</f>
        <v>0</v>
      </c>
      <c r="E99" s="79">
        <f>+VLOOKUP(A99,'[4]RES. TRL'!A:C,3,FALSE)</f>
        <v>38520101.18</v>
      </c>
      <c r="F99" s="79">
        <f>+VLOOKUP(A99,[4]RES.CDI!A:B,2,FALSE)</f>
        <v>693979.26</v>
      </c>
      <c r="G99" s="79">
        <f>+VLOOKUP($A99,'[4]CUT Bs'!$A:$S,2,FALSE)</f>
        <v>17010667.260000002</v>
      </c>
      <c r="H99" s="79">
        <f>+VLOOKUP($A99,'[4]CUT Bs'!$A:$S,3,FALSE)</f>
        <v>0</v>
      </c>
      <c r="I99" s="79">
        <f>+VLOOKUP($A99,'[4]CUT Bs'!$A:$S,4,FALSE)</f>
        <v>0</v>
      </c>
      <c r="J99" s="79">
        <f>+VLOOKUP($A99,'[4]CUT Bs'!$A:$S,5,FALSE)</f>
        <v>205225.86</v>
      </c>
      <c r="K99" s="79">
        <f>+VLOOKUP($A99,'[4]CUT Bs'!$A:$S,6,FALSE)</f>
        <v>0</v>
      </c>
      <c r="L99" s="79">
        <f>+VLOOKUP($A99,'[4]CUT Bs'!$A:$S,7,FALSE)</f>
        <v>0</v>
      </c>
      <c r="M99" s="79">
        <f>+VLOOKUP($A99,'[4]CUT Bs'!$A:$S,8,FALSE)</f>
        <v>0</v>
      </c>
      <c r="N99" s="79">
        <f>+VLOOKUP($A99,'[4]CUT Bs'!$A:$S,9,FALSE)</f>
        <v>0</v>
      </c>
      <c r="O99" s="79">
        <f>+VLOOKUP($A99,'[4]CUT Bs'!$A:$S,10,FALSE)</f>
        <v>0</v>
      </c>
      <c r="P99" s="79">
        <f>+VLOOKUP($A99,'[4]CUT Bs'!$A:$S,11,FALSE)</f>
        <v>0</v>
      </c>
      <c r="Q99" s="79">
        <f>+VLOOKUP($A99,'[4]CUT Bs'!$A:$S,12,FALSE)</f>
        <v>0</v>
      </c>
      <c r="R99" s="79">
        <f>+VLOOKUP($A99,'[4]CUT Bs'!$A:$S,13,FALSE)</f>
        <v>0</v>
      </c>
      <c r="S99" s="79">
        <f>+VLOOKUP($A99,'[4]CUT Bs'!$A:$S,14,FALSE)</f>
        <v>0</v>
      </c>
      <c r="T99" s="79">
        <f>+VLOOKUP($A99,'[4]CUT Bs'!$A:$S,15,FALSE)</f>
        <v>0</v>
      </c>
      <c r="U99" s="79">
        <f>+VLOOKUP($A99,'[4]CUT Bs'!$A:$S,16,FALSE)</f>
        <v>0</v>
      </c>
      <c r="V99" s="79">
        <f>+IFERROR(VLOOKUP(A99,'[4]RES. TCR'!A:C,3,FALSE),0)</f>
        <v>0</v>
      </c>
      <c r="W99" s="79">
        <f>+VLOOKUP(A99,'[4]RES. TRL'!F:H,2,FALSE)</f>
        <v>0</v>
      </c>
      <c r="X99" s="79">
        <f>+VLOOKUP(A99,'[4]RES. TRL'!F:H,3,FALSE)</f>
        <v>0</v>
      </c>
      <c r="Y99" s="79">
        <f>+VLOOKUP($A99,'[4]CUT USD'!$A:$Q,2,FALSE)</f>
        <v>0</v>
      </c>
      <c r="Z99" s="79">
        <f>+VLOOKUP($A99,'[4]CUT USD'!$A:$Q,3,FALSE)</f>
        <v>0</v>
      </c>
      <c r="AA99" s="79">
        <f>+VLOOKUP($A99,'[4]CUT USD'!$A:$Q,4,FALSE)</f>
        <v>50.01</v>
      </c>
      <c r="AB99" s="79">
        <f>+VLOOKUP($A99,'[4]CUT USD'!$A:$Q,5,FALSE)</f>
        <v>66077571</v>
      </c>
      <c r="AC99" s="79">
        <f>+VLOOKUP($A99,'[4]CUT USD'!$A:$Q,6,FALSE)</f>
        <v>0</v>
      </c>
      <c r="AD99" s="79">
        <f>+VLOOKUP($A99,'[4]CUT USD'!$A:$Q,7,FALSE)</f>
        <v>0</v>
      </c>
      <c r="AE99" s="79">
        <f>+VLOOKUP($A99,'[4]CUT USD'!$A:$Q,8,FALSE)</f>
        <v>0</v>
      </c>
      <c r="AF99" s="79">
        <f>+VLOOKUP($A99,'[4]CUT USD'!$A:$Q,9,FALSE)</f>
        <v>0</v>
      </c>
      <c r="AG99" s="79">
        <f>+VLOOKUP($A99,'[4]CUT USD'!$A:$Q,10,FALSE)</f>
        <v>0</v>
      </c>
      <c r="AH99" s="79">
        <f>+VLOOKUP($A99,'[4]CUT USD'!$A:$Q,11,FALSE)</f>
        <v>0</v>
      </c>
      <c r="AI99" s="79">
        <f>+VLOOKUP($A99,'[4]CUT USD'!$A:$Q,12,FALSE)</f>
        <v>0</v>
      </c>
      <c r="AJ99" s="79">
        <f>+VLOOKUP($A99,'[4]CUT USD'!$A:$Q,13,FALSE)</f>
        <v>0</v>
      </c>
      <c r="AK99" s="79">
        <f>+VLOOKUP($A99,'[4]CUT USD'!$A:$Q,14,FALSE)</f>
        <v>0</v>
      </c>
      <c r="AL99" s="79">
        <v>0</v>
      </c>
      <c r="AM99" s="79">
        <f t="shared" si="1"/>
        <v>122507594.56999999</v>
      </c>
      <c r="AP99" s="45"/>
    </row>
    <row r="100" spans="1:42" ht="33" customHeight="1">
      <c r="A100" s="54">
        <v>254</v>
      </c>
      <c r="B100" s="55" t="s">
        <v>118</v>
      </c>
      <c r="C100" s="56" t="s">
        <v>686</v>
      </c>
      <c r="D100" s="79">
        <f>+VLOOKUP(A100,'[4]RES. TRL'!A:C,2,FALSE)</f>
        <v>0</v>
      </c>
      <c r="E100" s="79">
        <f>+VLOOKUP(A100,'[4]RES. TRL'!A:C,3,FALSE)</f>
        <v>0</v>
      </c>
      <c r="F100" s="79">
        <f>+VLOOKUP(A100,[4]RES.CDI!A:B,2,FALSE)</f>
        <v>0</v>
      </c>
      <c r="G100" s="79">
        <f>+VLOOKUP($A100,'[4]CUT Bs'!$A:$S,2,FALSE)</f>
        <v>22075.4</v>
      </c>
      <c r="H100" s="79">
        <f>+VLOOKUP($A100,'[4]CUT Bs'!$A:$S,3,FALSE)</f>
        <v>0</v>
      </c>
      <c r="I100" s="79">
        <f>+VLOOKUP($A100,'[4]CUT Bs'!$A:$S,4,FALSE)</f>
        <v>0</v>
      </c>
      <c r="J100" s="79">
        <f>+VLOOKUP($A100,'[4]CUT Bs'!$A:$S,5,FALSE)</f>
        <v>0</v>
      </c>
      <c r="K100" s="79">
        <f>+VLOOKUP($A100,'[4]CUT Bs'!$A:$S,6,FALSE)</f>
        <v>0</v>
      </c>
      <c r="L100" s="79">
        <f>+VLOOKUP($A100,'[4]CUT Bs'!$A:$S,7,FALSE)</f>
        <v>0</v>
      </c>
      <c r="M100" s="79">
        <f>+VLOOKUP($A100,'[4]CUT Bs'!$A:$S,8,FALSE)</f>
        <v>0</v>
      </c>
      <c r="N100" s="79">
        <f>+VLOOKUP($A100,'[4]CUT Bs'!$A:$S,9,FALSE)</f>
        <v>0</v>
      </c>
      <c r="O100" s="79">
        <f>+VLOOKUP($A100,'[4]CUT Bs'!$A:$S,10,FALSE)</f>
        <v>0</v>
      </c>
      <c r="P100" s="79">
        <f>+VLOOKUP($A100,'[4]CUT Bs'!$A:$S,11,FALSE)</f>
        <v>0</v>
      </c>
      <c r="Q100" s="79">
        <f>+VLOOKUP($A100,'[4]CUT Bs'!$A:$S,12,FALSE)</f>
        <v>0</v>
      </c>
      <c r="R100" s="79">
        <f>+VLOOKUP($A100,'[4]CUT Bs'!$A:$S,13,FALSE)</f>
        <v>0</v>
      </c>
      <c r="S100" s="79">
        <f>+VLOOKUP($A100,'[4]CUT Bs'!$A:$S,14,FALSE)</f>
        <v>0</v>
      </c>
      <c r="T100" s="79">
        <f>+VLOOKUP($A100,'[4]CUT Bs'!$A:$S,15,FALSE)</f>
        <v>0</v>
      </c>
      <c r="U100" s="79">
        <f>+VLOOKUP($A100,'[4]CUT Bs'!$A:$S,16,FALSE)</f>
        <v>0</v>
      </c>
      <c r="V100" s="79">
        <f>+IFERROR(VLOOKUP(A100,'[4]RES. TCR'!A:C,3,FALSE),0)</f>
        <v>0</v>
      </c>
      <c r="W100" s="79">
        <f>+VLOOKUP(A100,'[4]RES. TRL'!F:H,2,FALSE)</f>
        <v>0</v>
      </c>
      <c r="X100" s="79">
        <f>+VLOOKUP(A100,'[4]RES. TRL'!F:H,3,FALSE)</f>
        <v>0</v>
      </c>
      <c r="Y100" s="79">
        <f>+VLOOKUP($A100,'[4]CUT USD'!$A:$Q,2,FALSE)</f>
        <v>0</v>
      </c>
      <c r="Z100" s="79">
        <f>+VLOOKUP($A100,'[4]CUT USD'!$A:$Q,3,FALSE)</f>
        <v>0</v>
      </c>
      <c r="AA100" s="79">
        <f>+VLOOKUP($A100,'[4]CUT USD'!$A:$Q,4,FALSE)</f>
        <v>0</v>
      </c>
      <c r="AB100" s="79">
        <f>+VLOOKUP($A100,'[4]CUT USD'!$A:$Q,5,FALSE)</f>
        <v>0</v>
      </c>
      <c r="AC100" s="79">
        <f>+VLOOKUP($A100,'[4]CUT USD'!$A:$Q,6,FALSE)</f>
        <v>0</v>
      </c>
      <c r="AD100" s="79">
        <f>+VLOOKUP($A100,'[4]CUT USD'!$A:$Q,7,FALSE)</f>
        <v>0</v>
      </c>
      <c r="AE100" s="79">
        <f>+VLOOKUP($A100,'[4]CUT USD'!$A:$Q,8,FALSE)</f>
        <v>0</v>
      </c>
      <c r="AF100" s="79">
        <f>+VLOOKUP($A100,'[4]CUT USD'!$A:$Q,9,FALSE)</f>
        <v>0</v>
      </c>
      <c r="AG100" s="79">
        <f>+VLOOKUP($A100,'[4]CUT USD'!$A:$Q,10,FALSE)</f>
        <v>0</v>
      </c>
      <c r="AH100" s="79">
        <f>+VLOOKUP($A100,'[4]CUT USD'!$A:$Q,11,FALSE)</f>
        <v>0</v>
      </c>
      <c r="AI100" s="79">
        <f>+VLOOKUP($A100,'[4]CUT USD'!$A:$Q,12,FALSE)</f>
        <v>0</v>
      </c>
      <c r="AJ100" s="79">
        <f>+VLOOKUP($A100,'[4]CUT USD'!$A:$Q,13,FALSE)</f>
        <v>0</v>
      </c>
      <c r="AK100" s="79">
        <f>+VLOOKUP($A100,'[4]CUT USD'!$A:$Q,14,FALSE)</f>
        <v>0</v>
      </c>
      <c r="AL100" s="79">
        <v>0</v>
      </c>
      <c r="AM100" s="79">
        <f t="shared" si="1"/>
        <v>22075.4</v>
      </c>
      <c r="AP100" s="45"/>
    </row>
    <row r="101" spans="1:42" ht="33" customHeight="1">
      <c r="A101" s="54">
        <v>265</v>
      </c>
      <c r="B101" s="55" t="s">
        <v>119</v>
      </c>
      <c r="C101" s="80" t="s">
        <v>687</v>
      </c>
      <c r="D101" s="79">
        <f>+VLOOKUP(A101,'[4]RES. TRL'!A:C,2,FALSE)</f>
        <v>0</v>
      </c>
      <c r="E101" s="79">
        <f>+VLOOKUP(A101,'[4]RES. TRL'!A:C,3,FALSE)</f>
        <v>0</v>
      </c>
      <c r="F101" s="79">
        <f>+VLOOKUP(A101,[4]RES.CDI!A:B,2,FALSE)</f>
        <v>0</v>
      </c>
      <c r="G101" s="79">
        <f>+VLOOKUP($A101,'[4]CUT Bs'!$A:$S,2,FALSE)</f>
        <v>0</v>
      </c>
      <c r="H101" s="79">
        <f>+VLOOKUP($A101,'[4]CUT Bs'!$A:$S,3,FALSE)</f>
        <v>0</v>
      </c>
      <c r="I101" s="79">
        <f>+VLOOKUP($A101,'[4]CUT Bs'!$A:$S,4,FALSE)</f>
        <v>0</v>
      </c>
      <c r="J101" s="79">
        <f>+VLOOKUP($A101,'[4]CUT Bs'!$A:$S,5,FALSE)</f>
        <v>0</v>
      </c>
      <c r="K101" s="79">
        <f>+VLOOKUP($A101,'[4]CUT Bs'!$A:$S,6,FALSE)</f>
        <v>0</v>
      </c>
      <c r="L101" s="79">
        <f>+VLOOKUP($A101,'[4]CUT Bs'!$A:$S,7,FALSE)</f>
        <v>0</v>
      </c>
      <c r="M101" s="79">
        <f>+VLOOKUP($A101,'[4]CUT Bs'!$A:$S,8,FALSE)</f>
        <v>0</v>
      </c>
      <c r="N101" s="79">
        <f>+VLOOKUP($A101,'[4]CUT Bs'!$A:$S,9,FALSE)</f>
        <v>0</v>
      </c>
      <c r="O101" s="79">
        <f>+VLOOKUP($A101,'[4]CUT Bs'!$A:$S,10,FALSE)</f>
        <v>0</v>
      </c>
      <c r="P101" s="79">
        <f>+VLOOKUP($A101,'[4]CUT Bs'!$A:$S,11,FALSE)</f>
        <v>0</v>
      </c>
      <c r="Q101" s="79">
        <f>+VLOOKUP($A101,'[4]CUT Bs'!$A:$S,12,FALSE)</f>
        <v>0</v>
      </c>
      <c r="R101" s="79">
        <f>+VLOOKUP($A101,'[4]CUT Bs'!$A:$S,13,FALSE)</f>
        <v>0</v>
      </c>
      <c r="S101" s="79">
        <f>+VLOOKUP($A101,'[4]CUT Bs'!$A:$S,14,FALSE)</f>
        <v>0</v>
      </c>
      <c r="T101" s="79">
        <f>+VLOOKUP($A101,'[4]CUT Bs'!$A:$S,15,FALSE)</f>
        <v>0</v>
      </c>
      <c r="U101" s="79">
        <f>+VLOOKUP($A101,'[4]CUT Bs'!$A:$S,16,FALSE)</f>
        <v>0</v>
      </c>
      <c r="V101" s="79">
        <f>+IFERROR(VLOOKUP(A101,'[4]RES. TCR'!A:C,3,FALSE),0)</f>
        <v>0</v>
      </c>
      <c r="W101" s="79">
        <f>+VLOOKUP(A101,'[4]RES. TRL'!F:H,2,FALSE)</f>
        <v>0</v>
      </c>
      <c r="X101" s="79">
        <f>+VLOOKUP(A101,'[4]RES. TRL'!F:H,3,FALSE)</f>
        <v>0</v>
      </c>
      <c r="Y101" s="79">
        <f>+VLOOKUP($A101,'[4]CUT USD'!$A:$Q,2,FALSE)</f>
        <v>0</v>
      </c>
      <c r="Z101" s="79">
        <f>+VLOOKUP($A101,'[4]CUT USD'!$A:$Q,3,FALSE)</f>
        <v>0</v>
      </c>
      <c r="AA101" s="79">
        <f>+VLOOKUP($A101,'[4]CUT USD'!$A:$Q,4,FALSE)</f>
        <v>0</v>
      </c>
      <c r="AB101" s="79">
        <f>+VLOOKUP($A101,'[4]CUT USD'!$A:$Q,5,FALSE)</f>
        <v>0</v>
      </c>
      <c r="AC101" s="79">
        <f>+VLOOKUP($A101,'[4]CUT USD'!$A:$Q,6,FALSE)</f>
        <v>0</v>
      </c>
      <c r="AD101" s="79">
        <f>+VLOOKUP($A101,'[4]CUT USD'!$A:$Q,7,FALSE)</f>
        <v>0</v>
      </c>
      <c r="AE101" s="79">
        <f>+VLOOKUP($A101,'[4]CUT USD'!$A:$Q,8,FALSE)</f>
        <v>0</v>
      </c>
      <c r="AF101" s="79">
        <f>+VLOOKUP($A101,'[4]CUT USD'!$A:$Q,9,FALSE)</f>
        <v>0</v>
      </c>
      <c r="AG101" s="79">
        <f>+VLOOKUP($A101,'[4]CUT USD'!$A:$Q,10,FALSE)</f>
        <v>0</v>
      </c>
      <c r="AH101" s="79">
        <f>+VLOOKUP($A101,'[4]CUT USD'!$A:$Q,11,FALSE)</f>
        <v>0</v>
      </c>
      <c r="AI101" s="79">
        <f>+VLOOKUP($A101,'[4]CUT USD'!$A:$Q,12,FALSE)</f>
        <v>0</v>
      </c>
      <c r="AJ101" s="79">
        <f>+VLOOKUP($A101,'[4]CUT USD'!$A:$Q,13,FALSE)</f>
        <v>0</v>
      </c>
      <c r="AK101" s="79">
        <f>+VLOOKUP($A101,'[4]CUT USD'!$A:$Q,14,FALSE)</f>
        <v>0</v>
      </c>
      <c r="AL101" s="79">
        <v>0</v>
      </c>
      <c r="AM101" s="79">
        <f t="shared" si="1"/>
        <v>0</v>
      </c>
      <c r="AP101" s="45"/>
    </row>
    <row r="102" spans="1:42" ht="33" customHeight="1">
      <c r="A102" s="54">
        <v>266</v>
      </c>
      <c r="B102" s="55" t="s">
        <v>11070</v>
      </c>
      <c r="C102" s="56" t="s">
        <v>687</v>
      </c>
      <c r="D102" s="79">
        <f>+VLOOKUP(A102,'[4]RES. TRL'!A:C,2,FALSE)</f>
        <v>0</v>
      </c>
      <c r="E102" s="79">
        <f>+VLOOKUP(A102,'[4]RES. TRL'!A:C,3,FALSE)</f>
        <v>0</v>
      </c>
      <c r="F102" s="79">
        <f>+VLOOKUP(A102,[4]RES.CDI!A:B,2,FALSE)</f>
        <v>2674182</v>
      </c>
      <c r="G102" s="79">
        <f>+VLOOKUP($A102,'[4]CUT Bs'!$A:$S,2,FALSE)</f>
        <v>42797.69</v>
      </c>
      <c r="H102" s="79">
        <f>+VLOOKUP($A102,'[4]CUT Bs'!$A:$S,3,FALSE)</f>
        <v>0</v>
      </c>
      <c r="I102" s="79">
        <f>+VLOOKUP($A102,'[4]CUT Bs'!$A:$S,4,FALSE)</f>
        <v>0</v>
      </c>
      <c r="J102" s="79">
        <f>+VLOOKUP($A102,'[4]CUT Bs'!$A:$S,5,FALSE)</f>
        <v>0</v>
      </c>
      <c r="K102" s="79">
        <f>+VLOOKUP($A102,'[4]CUT Bs'!$A:$S,6,FALSE)</f>
        <v>0</v>
      </c>
      <c r="L102" s="79">
        <f>+VLOOKUP($A102,'[4]CUT Bs'!$A:$S,7,FALSE)</f>
        <v>0</v>
      </c>
      <c r="M102" s="79">
        <f>+VLOOKUP($A102,'[4]CUT Bs'!$A:$S,8,FALSE)</f>
        <v>0</v>
      </c>
      <c r="N102" s="79">
        <f>+VLOOKUP($A102,'[4]CUT Bs'!$A:$S,9,FALSE)</f>
        <v>0</v>
      </c>
      <c r="O102" s="79">
        <f>+VLOOKUP($A102,'[4]CUT Bs'!$A:$S,10,FALSE)</f>
        <v>0</v>
      </c>
      <c r="P102" s="79">
        <f>+VLOOKUP($A102,'[4]CUT Bs'!$A:$S,11,FALSE)</f>
        <v>0</v>
      </c>
      <c r="Q102" s="79">
        <f>+VLOOKUP($A102,'[4]CUT Bs'!$A:$S,12,FALSE)</f>
        <v>0</v>
      </c>
      <c r="R102" s="79">
        <f>+VLOOKUP($A102,'[4]CUT Bs'!$A:$S,13,FALSE)</f>
        <v>0</v>
      </c>
      <c r="S102" s="79">
        <f>+VLOOKUP($A102,'[4]CUT Bs'!$A:$S,14,FALSE)</f>
        <v>0</v>
      </c>
      <c r="T102" s="79">
        <f>+VLOOKUP($A102,'[4]CUT Bs'!$A:$S,15,FALSE)</f>
        <v>0</v>
      </c>
      <c r="U102" s="79">
        <f>+VLOOKUP($A102,'[4]CUT Bs'!$A:$S,16,FALSE)</f>
        <v>0</v>
      </c>
      <c r="V102" s="79">
        <f>+IFERROR(VLOOKUP(A102,'[4]RES. TCR'!A:C,3,FALSE),0)</f>
        <v>0</v>
      </c>
      <c r="W102" s="79">
        <f>+VLOOKUP(A102,'[4]RES. TRL'!F:H,2,FALSE)</f>
        <v>0</v>
      </c>
      <c r="X102" s="79">
        <f>+VLOOKUP(A102,'[4]RES. TRL'!F:H,3,FALSE)</f>
        <v>0</v>
      </c>
      <c r="Y102" s="79">
        <f>+VLOOKUP($A102,'[4]CUT USD'!$A:$Q,2,FALSE)</f>
        <v>0</v>
      </c>
      <c r="Z102" s="79">
        <f>+VLOOKUP($A102,'[4]CUT USD'!$A:$Q,3,FALSE)</f>
        <v>0</v>
      </c>
      <c r="AA102" s="79">
        <f>+VLOOKUP($A102,'[4]CUT USD'!$A:$Q,4,FALSE)</f>
        <v>0</v>
      </c>
      <c r="AB102" s="79">
        <f>+VLOOKUP($A102,'[4]CUT USD'!$A:$Q,5,FALSE)</f>
        <v>0</v>
      </c>
      <c r="AC102" s="79">
        <f>+VLOOKUP($A102,'[4]CUT USD'!$A:$Q,6,FALSE)</f>
        <v>0</v>
      </c>
      <c r="AD102" s="79">
        <f>+VLOOKUP($A102,'[4]CUT USD'!$A:$Q,7,FALSE)</f>
        <v>0</v>
      </c>
      <c r="AE102" s="79">
        <f>+VLOOKUP($A102,'[4]CUT USD'!$A:$Q,8,FALSE)</f>
        <v>0</v>
      </c>
      <c r="AF102" s="79">
        <f>+VLOOKUP($A102,'[4]CUT USD'!$A:$Q,9,FALSE)</f>
        <v>0</v>
      </c>
      <c r="AG102" s="79">
        <f>+VLOOKUP($A102,'[4]CUT USD'!$A:$Q,10,FALSE)</f>
        <v>0</v>
      </c>
      <c r="AH102" s="79">
        <f>+VLOOKUP($A102,'[4]CUT USD'!$A:$Q,11,FALSE)</f>
        <v>0</v>
      </c>
      <c r="AI102" s="79">
        <f>+VLOOKUP($A102,'[4]CUT USD'!$A:$Q,12,FALSE)</f>
        <v>0</v>
      </c>
      <c r="AJ102" s="79">
        <f>+VLOOKUP($A102,'[4]CUT USD'!$A:$Q,13,FALSE)</f>
        <v>0</v>
      </c>
      <c r="AK102" s="79">
        <f>+VLOOKUP($A102,'[4]CUT USD'!$A:$Q,14,FALSE)</f>
        <v>0</v>
      </c>
      <c r="AL102" s="79">
        <v>0</v>
      </c>
      <c r="AM102" s="79">
        <f t="shared" si="1"/>
        <v>2716979.69</v>
      </c>
      <c r="AP102" s="45"/>
    </row>
    <row r="103" spans="1:42" ht="33" customHeight="1">
      <c r="A103" s="54">
        <v>267</v>
      </c>
      <c r="B103" s="55" t="s">
        <v>121</v>
      </c>
      <c r="C103" s="56" t="s">
        <v>687</v>
      </c>
      <c r="D103" s="79">
        <f>+VLOOKUP(A103,'[4]RES. TRL'!A:C,2,FALSE)</f>
        <v>0</v>
      </c>
      <c r="E103" s="79">
        <f>+VLOOKUP(A103,'[4]RES. TRL'!A:C,3,FALSE)</f>
        <v>0</v>
      </c>
      <c r="F103" s="79">
        <f>+VLOOKUP(A103,[4]RES.CDI!A:B,2,FALSE)</f>
        <v>0</v>
      </c>
      <c r="G103" s="79">
        <f>+VLOOKUP($A103,'[4]CUT Bs'!$A:$S,2,FALSE)</f>
        <v>0</v>
      </c>
      <c r="H103" s="79">
        <f>+VLOOKUP($A103,'[4]CUT Bs'!$A:$S,3,FALSE)</f>
        <v>0</v>
      </c>
      <c r="I103" s="79">
        <f>+VLOOKUP($A103,'[4]CUT Bs'!$A:$S,4,FALSE)</f>
        <v>0</v>
      </c>
      <c r="J103" s="79">
        <f>+VLOOKUP($A103,'[4]CUT Bs'!$A:$S,5,FALSE)</f>
        <v>0</v>
      </c>
      <c r="K103" s="79">
        <f>+VLOOKUP($A103,'[4]CUT Bs'!$A:$S,6,FALSE)</f>
        <v>0</v>
      </c>
      <c r="L103" s="79">
        <f>+VLOOKUP($A103,'[4]CUT Bs'!$A:$S,7,FALSE)</f>
        <v>0</v>
      </c>
      <c r="M103" s="79">
        <f>+VLOOKUP($A103,'[4]CUT Bs'!$A:$S,8,FALSE)</f>
        <v>0</v>
      </c>
      <c r="N103" s="79">
        <f>+VLOOKUP($A103,'[4]CUT Bs'!$A:$S,9,FALSE)</f>
        <v>0</v>
      </c>
      <c r="O103" s="79">
        <f>+VLOOKUP($A103,'[4]CUT Bs'!$A:$S,10,FALSE)</f>
        <v>0</v>
      </c>
      <c r="P103" s="79">
        <f>+VLOOKUP($A103,'[4]CUT Bs'!$A:$S,11,FALSE)</f>
        <v>0</v>
      </c>
      <c r="Q103" s="79">
        <f>+VLOOKUP($A103,'[4]CUT Bs'!$A:$S,12,FALSE)</f>
        <v>0</v>
      </c>
      <c r="R103" s="79">
        <f>+VLOOKUP($A103,'[4]CUT Bs'!$A:$S,13,FALSE)</f>
        <v>0</v>
      </c>
      <c r="S103" s="79">
        <f>+VLOOKUP($A103,'[4]CUT Bs'!$A:$S,14,FALSE)</f>
        <v>0</v>
      </c>
      <c r="T103" s="79">
        <f>+VLOOKUP($A103,'[4]CUT Bs'!$A:$S,15,FALSE)</f>
        <v>0</v>
      </c>
      <c r="U103" s="79">
        <f>+VLOOKUP($A103,'[4]CUT Bs'!$A:$S,16,FALSE)</f>
        <v>0</v>
      </c>
      <c r="V103" s="79">
        <f>+IFERROR(VLOOKUP(A103,'[4]RES. TCR'!A:C,3,FALSE),0)</f>
        <v>0</v>
      </c>
      <c r="W103" s="79">
        <f>+VLOOKUP(A103,'[4]RES. TRL'!F:H,2,FALSE)</f>
        <v>0</v>
      </c>
      <c r="X103" s="79">
        <f>+VLOOKUP(A103,'[4]RES. TRL'!F:H,3,FALSE)</f>
        <v>0</v>
      </c>
      <c r="Y103" s="79">
        <f>+VLOOKUP($A103,'[4]CUT USD'!$A:$Q,2,FALSE)</f>
        <v>0</v>
      </c>
      <c r="Z103" s="79">
        <f>+VLOOKUP($A103,'[4]CUT USD'!$A:$Q,3,FALSE)</f>
        <v>0</v>
      </c>
      <c r="AA103" s="79">
        <f>+VLOOKUP($A103,'[4]CUT USD'!$A:$Q,4,FALSE)</f>
        <v>0</v>
      </c>
      <c r="AB103" s="79">
        <f>+VLOOKUP($A103,'[4]CUT USD'!$A:$Q,5,FALSE)</f>
        <v>0</v>
      </c>
      <c r="AC103" s="79">
        <f>+VLOOKUP($A103,'[4]CUT USD'!$A:$Q,6,FALSE)</f>
        <v>0</v>
      </c>
      <c r="AD103" s="79">
        <f>+VLOOKUP($A103,'[4]CUT USD'!$A:$Q,7,FALSE)</f>
        <v>0</v>
      </c>
      <c r="AE103" s="79">
        <f>+VLOOKUP($A103,'[4]CUT USD'!$A:$Q,8,FALSE)</f>
        <v>0</v>
      </c>
      <c r="AF103" s="79">
        <f>+VLOOKUP($A103,'[4]CUT USD'!$A:$Q,9,FALSE)</f>
        <v>0</v>
      </c>
      <c r="AG103" s="79">
        <f>+VLOOKUP($A103,'[4]CUT USD'!$A:$Q,10,FALSE)</f>
        <v>0</v>
      </c>
      <c r="AH103" s="79">
        <f>+VLOOKUP($A103,'[4]CUT USD'!$A:$Q,11,FALSE)</f>
        <v>0</v>
      </c>
      <c r="AI103" s="79">
        <f>+VLOOKUP($A103,'[4]CUT USD'!$A:$Q,12,FALSE)</f>
        <v>0</v>
      </c>
      <c r="AJ103" s="79">
        <f>+VLOOKUP($A103,'[4]CUT USD'!$A:$Q,13,FALSE)</f>
        <v>0</v>
      </c>
      <c r="AK103" s="79">
        <f>+VLOOKUP($A103,'[4]CUT USD'!$A:$Q,14,FALSE)</f>
        <v>0</v>
      </c>
      <c r="AL103" s="79">
        <v>0</v>
      </c>
      <c r="AM103" s="79">
        <f t="shared" si="1"/>
        <v>0</v>
      </c>
      <c r="AP103" s="45"/>
    </row>
    <row r="104" spans="1:42" ht="33" customHeight="1">
      <c r="A104" s="54">
        <v>268</v>
      </c>
      <c r="B104" s="55" t="s">
        <v>122</v>
      </c>
      <c r="C104" s="56" t="s">
        <v>687</v>
      </c>
      <c r="D104" s="79">
        <f>+VLOOKUP(A104,'[4]RES. TRL'!A:C,2,FALSE)</f>
        <v>0</v>
      </c>
      <c r="E104" s="79">
        <f>+VLOOKUP(A104,'[4]RES. TRL'!A:C,3,FALSE)</f>
        <v>0</v>
      </c>
      <c r="F104" s="79">
        <f>+VLOOKUP(A104,[4]RES.CDI!A:B,2,FALSE)</f>
        <v>0</v>
      </c>
      <c r="G104" s="79">
        <f>+VLOOKUP($A104,'[4]CUT Bs'!$A:$S,2,FALSE)</f>
        <v>0</v>
      </c>
      <c r="H104" s="79">
        <f>+VLOOKUP($A104,'[4]CUT Bs'!$A:$S,3,FALSE)</f>
        <v>0</v>
      </c>
      <c r="I104" s="79">
        <f>+VLOOKUP($A104,'[4]CUT Bs'!$A:$S,4,FALSE)</f>
        <v>0</v>
      </c>
      <c r="J104" s="79">
        <f>+VLOOKUP($A104,'[4]CUT Bs'!$A:$S,5,FALSE)</f>
        <v>0</v>
      </c>
      <c r="K104" s="79">
        <f>+VLOOKUP($A104,'[4]CUT Bs'!$A:$S,6,FALSE)</f>
        <v>0</v>
      </c>
      <c r="L104" s="79">
        <f>+VLOOKUP($A104,'[4]CUT Bs'!$A:$S,7,FALSE)</f>
        <v>0</v>
      </c>
      <c r="M104" s="79">
        <f>+VLOOKUP($A104,'[4]CUT Bs'!$A:$S,8,FALSE)</f>
        <v>0</v>
      </c>
      <c r="N104" s="79">
        <f>+VLOOKUP($A104,'[4]CUT Bs'!$A:$S,9,FALSE)</f>
        <v>0</v>
      </c>
      <c r="O104" s="79">
        <f>+VLOOKUP($A104,'[4]CUT Bs'!$A:$S,10,FALSE)</f>
        <v>0</v>
      </c>
      <c r="P104" s="79">
        <f>+VLOOKUP($A104,'[4]CUT Bs'!$A:$S,11,FALSE)</f>
        <v>0</v>
      </c>
      <c r="Q104" s="79">
        <f>+VLOOKUP($A104,'[4]CUT Bs'!$A:$S,12,FALSE)</f>
        <v>0</v>
      </c>
      <c r="R104" s="79">
        <f>+VLOOKUP($A104,'[4]CUT Bs'!$A:$S,13,FALSE)</f>
        <v>0</v>
      </c>
      <c r="S104" s="79">
        <f>+VLOOKUP($A104,'[4]CUT Bs'!$A:$S,14,FALSE)</f>
        <v>0</v>
      </c>
      <c r="T104" s="79">
        <f>+VLOOKUP($A104,'[4]CUT Bs'!$A:$S,15,FALSE)</f>
        <v>0</v>
      </c>
      <c r="U104" s="79">
        <f>+VLOOKUP($A104,'[4]CUT Bs'!$A:$S,16,FALSE)</f>
        <v>0</v>
      </c>
      <c r="V104" s="79">
        <f>+IFERROR(VLOOKUP(A104,'[4]RES. TCR'!A:C,3,FALSE),0)</f>
        <v>0</v>
      </c>
      <c r="W104" s="79">
        <f>+VLOOKUP(A104,'[4]RES. TRL'!F:H,2,FALSE)</f>
        <v>0</v>
      </c>
      <c r="X104" s="79">
        <f>+VLOOKUP(A104,'[4]RES. TRL'!F:H,3,FALSE)</f>
        <v>0</v>
      </c>
      <c r="Y104" s="79">
        <f>+VLOOKUP($A104,'[4]CUT USD'!$A:$Q,2,FALSE)</f>
        <v>0</v>
      </c>
      <c r="Z104" s="79">
        <f>+VLOOKUP($A104,'[4]CUT USD'!$A:$Q,3,FALSE)</f>
        <v>0</v>
      </c>
      <c r="AA104" s="79">
        <f>+VLOOKUP($A104,'[4]CUT USD'!$A:$Q,4,FALSE)</f>
        <v>0</v>
      </c>
      <c r="AB104" s="79">
        <f>+VLOOKUP($A104,'[4]CUT USD'!$A:$Q,5,FALSE)</f>
        <v>0</v>
      </c>
      <c r="AC104" s="79">
        <f>+VLOOKUP($A104,'[4]CUT USD'!$A:$Q,6,FALSE)</f>
        <v>0</v>
      </c>
      <c r="AD104" s="79">
        <f>+VLOOKUP($A104,'[4]CUT USD'!$A:$Q,7,FALSE)</f>
        <v>0</v>
      </c>
      <c r="AE104" s="79">
        <f>+VLOOKUP($A104,'[4]CUT USD'!$A:$Q,8,FALSE)</f>
        <v>0</v>
      </c>
      <c r="AF104" s="79">
        <f>+VLOOKUP($A104,'[4]CUT USD'!$A:$Q,9,FALSE)</f>
        <v>0</v>
      </c>
      <c r="AG104" s="79">
        <f>+VLOOKUP($A104,'[4]CUT USD'!$A:$Q,10,FALSE)</f>
        <v>0</v>
      </c>
      <c r="AH104" s="79">
        <f>+VLOOKUP($A104,'[4]CUT USD'!$A:$Q,11,FALSE)</f>
        <v>0</v>
      </c>
      <c r="AI104" s="79">
        <f>+VLOOKUP($A104,'[4]CUT USD'!$A:$Q,12,FALSE)</f>
        <v>0</v>
      </c>
      <c r="AJ104" s="79">
        <f>+VLOOKUP($A104,'[4]CUT USD'!$A:$Q,13,FALSE)</f>
        <v>0</v>
      </c>
      <c r="AK104" s="79">
        <f>+VLOOKUP($A104,'[4]CUT USD'!$A:$Q,14,FALSE)</f>
        <v>0</v>
      </c>
      <c r="AL104" s="79">
        <v>0</v>
      </c>
      <c r="AM104" s="79">
        <f t="shared" si="1"/>
        <v>0</v>
      </c>
      <c r="AP104" s="45"/>
    </row>
    <row r="105" spans="1:42" ht="33" customHeight="1">
      <c r="A105" s="54">
        <v>269</v>
      </c>
      <c r="B105" s="55" t="s">
        <v>123</v>
      </c>
      <c r="C105" s="56" t="s">
        <v>687</v>
      </c>
      <c r="D105" s="79">
        <f>+VLOOKUP(A105,'[4]RES. TRL'!A:C,2,FALSE)</f>
        <v>0</v>
      </c>
      <c r="E105" s="79">
        <f>+VLOOKUP(A105,'[4]RES. TRL'!A:C,3,FALSE)</f>
        <v>0</v>
      </c>
      <c r="F105" s="79">
        <f>+VLOOKUP(A105,[4]RES.CDI!A:B,2,FALSE)</f>
        <v>61381</v>
      </c>
      <c r="G105" s="79">
        <f>+VLOOKUP($A105,'[4]CUT Bs'!$A:$S,2,FALSE)</f>
        <v>534960.07999999996</v>
      </c>
      <c r="H105" s="79">
        <f>+VLOOKUP($A105,'[4]CUT Bs'!$A:$S,3,FALSE)</f>
        <v>0</v>
      </c>
      <c r="I105" s="79">
        <f>+VLOOKUP($A105,'[4]CUT Bs'!$A:$S,4,FALSE)</f>
        <v>0</v>
      </c>
      <c r="J105" s="79">
        <f>+VLOOKUP($A105,'[4]CUT Bs'!$A:$S,5,FALSE)</f>
        <v>0</v>
      </c>
      <c r="K105" s="79">
        <f>+VLOOKUP($A105,'[4]CUT Bs'!$A:$S,6,FALSE)</f>
        <v>0</v>
      </c>
      <c r="L105" s="79">
        <f>+VLOOKUP($A105,'[4]CUT Bs'!$A:$S,7,FALSE)</f>
        <v>0</v>
      </c>
      <c r="M105" s="79">
        <f>+VLOOKUP($A105,'[4]CUT Bs'!$A:$S,8,FALSE)</f>
        <v>0</v>
      </c>
      <c r="N105" s="79">
        <f>+VLOOKUP($A105,'[4]CUT Bs'!$A:$S,9,FALSE)</f>
        <v>0</v>
      </c>
      <c r="O105" s="79">
        <f>+VLOOKUP($A105,'[4]CUT Bs'!$A:$S,10,FALSE)</f>
        <v>0</v>
      </c>
      <c r="P105" s="79">
        <f>+VLOOKUP($A105,'[4]CUT Bs'!$A:$S,11,FALSE)</f>
        <v>0</v>
      </c>
      <c r="Q105" s="79">
        <f>+VLOOKUP($A105,'[4]CUT Bs'!$A:$S,12,FALSE)</f>
        <v>0</v>
      </c>
      <c r="R105" s="79">
        <f>+VLOOKUP($A105,'[4]CUT Bs'!$A:$S,13,FALSE)</f>
        <v>0</v>
      </c>
      <c r="S105" s="79">
        <f>+VLOOKUP($A105,'[4]CUT Bs'!$A:$S,14,FALSE)</f>
        <v>0</v>
      </c>
      <c r="T105" s="79">
        <f>+VLOOKUP($A105,'[4]CUT Bs'!$A:$S,15,FALSE)</f>
        <v>0</v>
      </c>
      <c r="U105" s="79">
        <f>+VLOOKUP($A105,'[4]CUT Bs'!$A:$S,16,FALSE)</f>
        <v>0</v>
      </c>
      <c r="V105" s="79">
        <f>+IFERROR(VLOOKUP(A105,'[4]RES. TCR'!A:C,3,FALSE),0)</f>
        <v>0</v>
      </c>
      <c r="W105" s="79">
        <f>+VLOOKUP(A105,'[4]RES. TRL'!F:H,2,FALSE)</f>
        <v>0</v>
      </c>
      <c r="X105" s="79">
        <f>+VLOOKUP(A105,'[4]RES. TRL'!F:H,3,FALSE)</f>
        <v>0</v>
      </c>
      <c r="Y105" s="79">
        <f>+VLOOKUP($A105,'[4]CUT USD'!$A:$Q,2,FALSE)</f>
        <v>0</v>
      </c>
      <c r="Z105" s="79">
        <f>+VLOOKUP($A105,'[4]CUT USD'!$A:$Q,3,FALSE)</f>
        <v>0</v>
      </c>
      <c r="AA105" s="79">
        <f>+VLOOKUP($A105,'[4]CUT USD'!$A:$Q,4,FALSE)</f>
        <v>0</v>
      </c>
      <c r="AB105" s="79">
        <f>+VLOOKUP($A105,'[4]CUT USD'!$A:$Q,5,FALSE)</f>
        <v>0</v>
      </c>
      <c r="AC105" s="79">
        <f>+VLOOKUP($A105,'[4]CUT USD'!$A:$Q,6,FALSE)</f>
        <v>0</v>
      </c>
      <c r="AD105" s="79">
        <f>+VLOOKUP($A105,'[4]CUT USD'!$A:$Q,7,FALSE)</f>
        <v>0</v>
      </c>
      <c r="AE105" s="79">
        <f>+VLOOKUP($A105,'[4]CUT USD'!$A:$Q,8,FALSE)</f>
        <v>0</v>
      </c>
      <c r="AF105" s="79">
        <f>+VLOOKUP($A105,'[4]CUT USD'!$A:$Q,9,FALSE)</f>
        <v>0</v>
      </c>
      <c r="AG105" s="79">
        <f>+VLOOKUP($A105,'[4]CUT USD'!$A:$Q,10,FALSE)</f>
        <v>0</v>
      </c>
      <c r="AH105" s="79">
        <f>+VLOOKUP($A105,'[4]CUT USD'!$A:$Q,11,FALSE)</f>
        <v>0</v>
      </c>
      <c r="AI105" s="79">
        <f>+VLOOKUP($A105,'[4]CUT USD'!$A:$Q,12,FALSE)</f>
        <v>0</v>
      </c>
      <c r="AJ105" s="79">
        <f>+VLOOKUP($A105,'[4]CUT USD'!$A:$Q,13,FALSE)</f>
        <v>0</v>
      </c>
      <c r="AK105" s="79">
        <f>+VLOOKUP($A105,'[4]CUT USD'!$A:$Q,14,FALSE)</f>
        <v>0</v>
      </c>
      <c r="AL105" s="79">
        <v>0</v>
      </c>
      <c r="AM105" s="79">
        <f t="shared" si="1"/>
        <v>596341.07999999996</v>
      </c>
      <c r="AP105" s="45"/>
    </row>
    <row r="106" spans="1:42" ht="33" customHeight="1">
      <c r="A106" s="54">
        <v>270</v>
      </c>
      <c r="B106" s="55" t="s">
        <v>124</v>
      </c>
      <c r="C106" s="80" t="s">
        <v>687</v>
      </c>
      <c r="D106" s="79">
        <f>+VLOOKUP(A106,'[4]RES. TRL'!A:C,2,FALSE)</f>
        <v>0</v>
      </c>
      <c r="E106" s="79">
        <f>+VLOOKUP(A106,'[4]RES. TRL'!A:C,3,FALSE)</f>
        <v>0</v>
      </c>
      <c r="F106" s="79">
        <f>+VLOOKUP(A106,[4]RES.CDI!A:B,2,FALSE)</f>
        <v>0</v>
      </c>
      <c r="G106" s="79">
        <f>+VLOOKUP($A106,'[4]CUT Bs'!$A:$S,2,FALSE)</f>
        <v>278.13</v>
      </c>
      <c r="H106" s="79">
        <f>+VLOOKUP($A106,'[4]CUT Bs'!$A:$S,3,FALSE)</f>
        <v>0</v>
      </c>
      <c r="I106" s="79">
        <f>+VLOOKUP($A106,'[4]CUT Bs'!$A:$S,4,FALSE)</f>
        <v>0</v>
      </c>
      <c r="J106" s="79">
        <f>+VLOOKUP($A106,'[4]CUT Bs'!$A:$S,5,FALSE)</f>
        <v>0</v>
      </c>
      <c r="K106" s="79">
        <f>+VLOOKUP($A106,'[4]CUT Bs'!$A:$S,6,FALSE)</f>
        <v>0</v>
      </c>
      <c r="L106" s="79">
        <f>+VLOOKUP($A106,'[4]CUT Bs'!$A:$S,7,FALSE)</f>
        <v>0</v>
      </c>
      <c r="M106" s="79">
        <f>+VLOOKUP($A106,'[4]CUT Bs'!$A:$S,8,FALSE)</f>
        <v>0</v>
      </c>
      <c r="N106" s="79">
        <f>+VLOOKUP($A106,'[4]CUT Bs'!$A:$S,9,FALSE)</f>
        <v>0</v>
      </c>
      <c r="O106" s="79">
        <f>+VLOOKUP($A106,'[4]CUT Bs'!$A:$S,10,FALSE)</f>
        <v>0</v>
      </c>
      <c r="P106" s="79">
        <f>+VLOOKUP($A106,'[4]CUT Bs'!$A:$S,11,FALSE)</f>
        <v>0</v>
      </c>
      <c r="Q106" s="79">
        <f>+VLOOKUP($A106,'[4]CUT Bs'!$A:$S,12,FALSE)</f>
        <v>0</v>
      </c>
      <c r="R106" s="79">
        <f>+VLOOKUP($A106,'[4]CUT Bs'!$A:$S,13,FALSE)</f>
        <v>0</v>
      </c>
      <c r="S106" s="79">
        <f>+VLOOKUP($A106,'[4]CUT Bs'!$A:$S,14,FALSE)</f>
        <v>0</v>
      </c>
      <c r="T106" s="79">
        <f>+VLOOKUP($A106,'[4]CUT Bs'!$A:$S,15,FALSE)</f>
        <v>0</v>
      </c>
      <c r="U106" s="79">
        <f>+VLOOKUP($A106,'[4]CUT Bs'!$A:$S,16,FALSE)</f>
        <v>0</v>
      </c>
      <c r="V106" s="79">
        <f>+IFERROR(VLOOKUP(A106,'[4]RES. TCR'!A:C,3,FALSE),0)</f>
        <v>0</v>
      </c>
      <c r="W106" s="79">
        <f>+VLOOKUP(A106,'[4]RES. TRL'!F:H,2,FALSE)</f>
        <v>0</v>
      </c>
      <c r="X106" s="79">
        <f>+VLOOKUP(A106,'[4]RES. TRL'!F:H,3,FALSE)</f>
        <v>0</v>
      </c>
      <c r="Y106" s="79">
        <f>+VLOOKUP($A106,'[4]CUT USD'!$A:$Q,2,FALSE)</f>
        <v>0</v>
      </c>
      <c r="Z106" s="79">
        <f>+VLOOKUP($A106,'[4]CUT USD'!$A:$Q,3,FALSE)</f>
        <v>0</v>
      </c>
      <c r="AA106" s="79">
        <f>+VLOOKUP($A106,'[4]CUT USD'!$A:$Q,4,FALSE)</f>
        <v>0</v>
      </c>
      <c r="AB106" s="79">
        <f>+VLOOKUP($A106,'[4]CUT USD'!$A:$Q,5,FALSE)</f>
        <v>0</v>
      </c>
      <c r="AC106" s="79">
        <f>+VLOOKUP($A106,'[4]CUT USD'!$A:$Q,6,FALSE)</f>
        <v>0</v>
      </c>
      <c r="AD106" s="79">
        <f>+VLOOKUP($A106,'[4]CUT USD'!$A:$Q,7,FALSE)</f>
        <v>0</v>
      </c>
      <c r="AE106" s="79">
        <f>+VLOOKUP($A106,'[4]CUT USD'!$A:$Q,8,FALSE)</f>
        <v>0</v>
      </c>
      <c r="AF106" s="79">
        <f>+VLOOKUP($A106,'[4]CUT USD'!$A:$Q,9,FALSE)</f>
        <v>0</v>
      </c>
      <c r="AG106" s="79">
        <f>+VLOOKUP($A106,'[4]CUT USD'!$A:$Q,10,FALSE)</f>
        <v>0</v>
      </c>
      <c r="AH106" s="79">
        <f>+VLOOKUP($A106,'[4]CUT USD'!$A:$Q,11,FALSE)</f>
        <v>0</v>
      </c>
      <c r="AI106" s="79">
        <f>+VLOOKUP($A106,'[4]CUT USD'!$A:$Q,12,FALSE)</f>
        <v>0</v>
      </c>
      <c r="AJ106" s="79">
        <f>+VLOOKUP($A106,'[4]CUT USD'!$A:$Q,13,FALSE)</f>
        <v>0</v>
      </c>
      <c r="AK106" s="79">
        <f>+VLOOKUP($A106,'[4]CUT USD'!$A:$Q,14,FALSE)</f>
        <v>0</v>
      </c>
      <c r="AL106" s="79">
        <v>0</v>
      </c>
      <c r="AM106" s="79">
        <f t="shared" si="1"/>
        <v>278.13</v>
      </c>
      <c r="AP106" s="45"/>
    </row>
    <row r="107" spans="1:42" ht="33" customHeight="1">
      <c r="A107" s="54">
        <v>271</v>
      </c>
      <c r="B107" s="55" t="s">
        <v>125</v>
      </c>
      <c r="C107" s="56" t="s">
        <v>687</v>
      </c>
      <c r="D107" s="79">
        <f>+VLOOKUP(A107,'[4]RES. TRL'!A:C,2,FALSE)</f>
        <v>0</v>
      </c>
      <c r="E107" s="79">
        <f>+VLOOKUP(A107,'[4]RES. TRL'!A:C,3,FALSE)</f>
        <v>0</v>
      </c>
      <c r="F107" s="79">
        <f>+VLOOKUP(A107,[4]RES.CDI!A:B,2,FALSE)</f>
        <v>0</v>
      </c>
      <c r="G107" s="79">
        <f>+VLOOKUP($A107,'[4]CUT Bs'!$A:$S,2,FALSE)</f>
        <v>220.32000000000002</v>
      </c>
      <c r="H107" s="79">
        <f>+VLOOKUP($A107,'[4]CUT Bs'!$A:$S,3,FALSE)</f>
        <v>0</v>
      </c>
      <c r="I107" s="79">
        <f>+VLOOKUP($A107,'[4]CUT Bs'!$A:$S,4,FALSE)</f>
        <v>0</v>
      </c>
      <c r="J107" s="79">
        <f>+VLOOKUP($A107,'[4]CUT Bs'!$A:$S,5,FALSE)</f>
        <v>0</v>
      </c>
      <c r="K107" s="79">
        <f>+VLOOKUP($A107,'[4]CUT Bs'!$A:$S,6,FALSE)</f>
        <v>0</v>
      </c>
      <c r="L107" s="79">
        <f>+VLOOKUP($A107,'[4]CUT Bs'!$A:$S,7,FALSE)</f>
        <v>0</v>
      </c>
      <c r="M107" s="79">
        <f>+VLOOKUP($A107,'[4]CUT Bs'!$A:$S,8,FALSE)</f>
        <v>0</v>
      </c>
      <c r="N107" s="79">
        <f>+VLOOKUP($A107,'[4]CUT Bs'!$A:$S,9,FALSE)</f>
        <v>0</v>
      </c>
      <c r="O107" s="79">
        <f>+VLOOKUP($A107,'[4]CUT Bs'!$A:$S,10,FALSE)</f>
        <v>0</v>
      </c>
      <c r="P107" s="79">
        <f>+VLOOKUP($A107,'[4]CUT Bs'!$A:$S,11,FALSE)</f>
        <v>0</v>
      </c>
      <c r="Q107" s="79">
        <f>+VLOOKUP($A107,'[4]CUT Bs'!$A:$S,12,FALSE)</f>
        <v>0</v>
      </c>
      <c r="R107" s="79">
        <f>+VLOOKUP($A107,'[4]CUT Bs'!$A:$S,13,FALSE)</f>
        <v>0</v>
      </c>
      <c r="S107" s="79">
        <f>+VLOOKUP($A107,'[4]CUT Bs'!$A:$S,14,FALSE)</f>
        <v>0</v>
      </c>
      <c r="T107" s="79">
        <f>+VLOOKUP($A107,'[4]CUT Bs'!$A:$S,15,FALSE)</f>
        <v>0</v>
      </c>
      <c r="U107" s="79">
        <f>+VLOOKUP($A107,'[4]CUT Bs'!$A:$S,16,FALSE)</f>
        <v>0</v>
      </c>
      <c r="V107" s="79">
        <f>+IFERROR(VLOOKUP(A107,'[4]RES. TCR'!A:C,3,FALSE),0)</f>
        <v>0</v>
      </c>
      <c r="W107" s="79">
        <f>+VLOOKUP(A107,'[4]RES. TRL'!F:H,2,FALSE)</f>
        <v>0</v>
      </c>
      <c r="X107" s="79">
        <f>+VLOOKUP(A107,'[4]RES. TRL'!F:H,3,FALSE)</f>
        <v>0</v>
      </c>
      <c r="Y107" s="79">
        <f>+VLOOKUP($A107,'[4]CUT USD'!$A:$Q,2,FALSE)</f>
        <v>0</v>
      </c>
      <c r="Z107" s="79">
        <f>+VLOOKUP($A107,'[4]CUT USD'!$A:$Q,3,FALSE)</f>
        <v>0</v>
      </c>
      <c r="AA107" s="79">
        <f>+VLOOKUP($A107,'[4]CUT USD'!$A:$Q,4,FALSE)</f>
        <v>0</v>
      </c>
      <c r="AB107" s="79">
        <f>+VLOOKUP($A107,'[4]CUT USD'!$A:$Q,5,FALSE)</f>
        <v>0</v>
      </c>
      <c r="AC107" s="79">
        <f>+VLOOKUP($A107,'[4]CUT USD'!$A:$Q,6,FALSE)</f>
        <v>0</v>
      </c>
      <c r="AD107" s="79">
        <f>+VLOOKUP($A107,'[4]CUT USD'!$A:$Q,7,FALSE)</f>
        <v>0</v>
      </c>
      <c r="AE107" s="79">
        <f>+VLOOKUP($A107,'[4]CUT USD'!$A:$Q,8,FALSE)</f>
        <v>0</v>
      </c>
      <c r="AF107" s="79">
        <f>+VLOOKUP($A107,'[4]CUT USD'!$A:$Q,9,FALSE)</f>
        <v>0</v>
      </c>
      <c r="AG107" s="79">
        <f>+VLOOKUP($A107,'[4]CUT USD'!$A:$Q,10,FALSE)</f>
        <v>0</v>
      </c>
      <c r="AH107" s="79">
        <f>+VLOOKUP($A107,'[4]CUT USD'!$A:$Q,11,FALSE)</f>
        <v>0</v>
      </c>
      <c r="AI107" s="79">
        <f>+VLOOKUP($A107,'[4]CUT USD'!$A:$Q,12,FALSE)</f>
        <v>0</v>
      </c>
      <c r="AJ107" s="79">
        <f>+VLOOKUP($A107,'[4]CUT USD'!$A:$Q,13,FALSE)</f>
        <v>0</v>
      </c>
      <c r="AK107" s="79">
        <f>+VLOOKUP($A107,'[4]CUT USD'!$A:$Q,14,FALSE)</f>
        <v>0</v>
      </c>
      <c r="AL107" s="79">
        <v>0</v>
      </c>
      <c r="AM107" s="79">
        <f t="shared" si="1"/>
        <v>220.32000000000002</v>
      </c>
      <c r="AP107" s="45"/>
    </row>
    <row r="108" spans="1:42" ht="33" customHeight="1">
      <c r="A108" s="54">
        <v>272</v>
      </c>
      <c r="B108" s="55" t="s">
        <v>126</v>
      </c>
      <c r="C108" s="80" t="s">
        <v>687</v>
      </c>
      <c r="D108" s="79">
        <f>+VLOOKUP(A108,'[4]RES. TRL'!A:C,2,FALSE)</f>
        <v>0</v>
      </c>
      <c r="E108" s="79">
        <f>+VLOOKUP(A108,'[4]RES. TRL'!A:C,3,FALSE)</f>
        <v>0</v>
      </c>
      <c r="F108" s="79">
        <f>+VLOOKUP(A108,[4]RES.CDI!A:B,2,FALSE)</f>
        <v>0</v>
      </c>
      <c r="G108" s="79">
        <f>+VLOOKUP($A108,'[4]CUT Bs'!$A:$S,2,FALSE)</f>
        <v>0</v>
      </c>
      <c r="H108" s="79">
        <f>+VLOOKUP($A108,'[4]CUT Bs'!$A:$S,3,FALSE)</f>
        <v>0</v>
      </c>
      <c r="I108" s="79">
        <f>+VLOOKUP($A108,'[4]CUT Bs'!$A:$S,4,FALSE)</f>
        <v>0</v>
      </c>
      <c r="J108" s="79">
        <f>+VLOOKUP($A108,'[4]CUT Bs'!$A:$S,5,FALSE)</f>
        <v>0</v>
      </c>
      <c r="K108" s="79">
        <f>+VLOOKUP($A108,'[4]CUT Bs'!$A:$S,6,FALSE)</f>
        <v>0</v>
      </c>
      <c r="L108" s="79">
        <f>+VLOOKUP($A108,'[4]CUT Bs'!$A:$S,7,FALSE)</f>
        <v>0</v>
      </c>
      <c r="M108" s="79">
        <f>+VLOOKUP($A108,'[4]CUT Bs'!$A:$S,8,FALSE)</f>
        <v>0</v>
      </c>
      <c r="N108" s="79">
        <f>+VLOOKUP($A108,'[4]CUT Bs'!$A:$S,9,FALSE)</f>
        <v>0</v>
      </c>
      <c r="O108" s="79">
        <f>+VLOOKUP($A108,'[4]CUT Bs'!$A:$S,10,FALSE)</f>
        <v>0</v>
      </c>
      <c r="P108" s="79">
        <f>+VLOOKUP($A108,'[4]CUT Bs'!$A:$S,11,FALSE)</f>
        <v>0</v>
      </c>
      <c r="Q108" s="79">
        <f>+VLOOKUP($A108,'[4]CUT Bs'!$A:$S,12,FALSE)</f>
        <v>0</v>
      </c>
      <c r="R108" s="79">
        <f>+VLOOKUP($A108,'[4]CUT Bs'!$A:$S,13,FALSE)</f>
        <v>0</v>
      </c>
      <c r="S108" s="79">
        <f>+VLOOKUP($A108,'[4]CUT Bs'!$A:$S,14,FALSE)</f>
        <v>0</v>
      </c>
      <c r="T108" s="79">
        <f>+VLOOKUP($A108,'[4]CUT Bs'!$A:$S,15,FALSE)</f>
        <v>0</v>
      </c>
      <c r="U108" s="79">
        <f>+VLOOKUP($A108,'[4]CUT Bs'!$A:$S,16,FALSE)</f>
        <v>0</v>
      </c>
      <c r="V108" s="79">
        <f>+IFERROR(VLOOKUP(A108,'[4]RES. TCR'!A:C,3,FALSE),0)</f>
        <v>0</v>
      </c>
      <c r="W108" s="79">
        <f>+VLOOKUP(A108,'[4]RES. TRL'!F:H,2,FALSE)</f>
        <v>0</v>
      </c>
      <c r="X108" s="79">
        <f>+VLOOKUP(A108,'[4]RES. TRL'!F:H,3,FALSE)</f>
        <v>0</v>
      </c>
      <c r="Y108" s="79">
        <f>+VLOOKUP($A108,'[4]CUT USD'!$A:$Q,2,FALSE)</f>
        <v>0</v>
      </c>
      <c r="Z108" s="79">
        <f>+VLOOKUP($A108,'[4]CUT USD'!$A:$Q,3,FALSE)</f>
        <v>0</v>
      </c>
      <c r="AA108" s="79">
        <f>+VLOOKUP($A108,'[4]CUT USD'!$A:$Q,4,FALSE)</f>
        <v>0</v>
      </c>
      <c r="AB108" s="79">
        <f>+VLOOKUP($A108,'[4]CUT USD'!$A:$Q,5,FALSE)</f>
        <v>0</v>
      </c>
      <c r="AC108" s="79">
        <f>+VLOOKUP($A108,'[4]CUT USD'!$A:$Q,6,FALSE)</f>
        <v>0</v>
      </c>
      <c r="AD108" s="79">
        <f>+VLOOKUP($A108,'[4]CUT USD'!$A:$Q,7,FALSE)</f>
        <v>0</v>
      </c>
      <c r="AE108" s="79">
        <f>+VLOOKUP($A108,'[4]CUT USD'!$A:$Q,8,FALSE)</f>
        <v>0</v>
      </c>
      <c r="AF108" s="79">
        <f>+VLOOKUP($A108,'[4]CUT USD'!$A:$Q,9,FALSE)</f>
        <v>0</v>
      </c>
      <c r="AG108" s="79">
        <f>+VLOOKUP($A108,'[4]CUT USD'!$A:$Q,10,FALSE)</f>
        <v>0</v>
      </c>
      <c r="AH108" s="79">
        <f>+VLOOKUP($A108,'[4]CUT USD'!$A:$Q,11,FALSE)</f>
        <v>0</v>
      </c>
      <c r="AI108" s="79">
        <f>+VLOOKUP($A108,'[4]CUT USD'!$A:$Q,12,FALSE)</f>
        <v>0</v>
      </c>
      <c r="AJ108" s="79">
        <f>+VLOOKUP($A108,'[4]CUT USD'!$A:$Q,13,FALSE)</f>
        <v>0</v>
      </c>
      <c r="AK108" s="79">
        <f>+VLOOKUP($A108,'[4]CUT USD'!$A:$Q,14,FALSE)</f>
        <v>0</v>
      </c>
      <c r="AL108" s="79">
        <v>0</v>
      </c>
      <c r="AM108" s="79">
        <f t="shared" si="1"/>
        <v>0</v>
      </c>
      <c r="AP108" s="45"/>
    </row>
    <row r="109" spans="1:42" ht="33" customHeight="1">
      <c r="A109" s="54">
        <v>273</v>
      </c>
      <c r="B109" s="55" t="s">
        <v>127</v>
      </c>
      <c r="C109" s="56" t="s">
        <v>687</v>
      </c>
      <c r="D109" s="79">
        <f>+VLOOKUP(A109,'[4]RES. TRL'!A:C,2,FALSE)</f>
        <v>0</v>
      </c>
      <c r="E109" s="79">
        <f>+VLOOKUP(A109,'[4]RES. TRL'!A:C,3,FALSE)</f>
        <v>0</v>
      </c>
      <c r="F109" s="79">
        <f>+VLOOKUP(A109,[4]RES.CDI!A:B,2,FALSE)</f>
        <v>179414</v>
      </c>
      <c r="G109" s="79">
        <f>+VLOOKUP($A109,'[4]CUT Bs'!$A:$S,2,FALSE)</f>
        <v>0</v>
      </c>
      <c r="H109" s="79">
        <f>+VLOOKUP($A109,'[4]CUT Bs'!$A:$S,3,FALSE)</f>
        <v>0</v>
      </c>
      <c r="I109" s="79">
        <f>+VLOOKUP($A109,'[4]CUT Bs'!$A:$S,4,FALSE)</f>
        <v>0</v>
      </c>
      <c r="J109" s="79">
        <f>+VLOOKUP($A109,'[4]CUT Bs'!$A:$S,5,FALSE)</f>
        <v>0</v>
      </c>
      <c r="K109" s="79">
        <f>+VLOOKUP($A109,'[4]CUT Bs'!$A:$S,6,FALSE)</f>
        <v>0</v>
      </c>
      <c r="L109" s="79">
        <f>+VLOOKUP($A109,'[4]CUT Bs'!$A:$S,7,FALSE)</f>
        <v>0</v>
      </c>
      <c r="M109" s="79">
        <f>+VLOOKUP($A109,'[4]CUT Bs'!$A:$S,8,FALSE)</f>
        <v>0</v>
      </c>
      <c r="N109" s="79">
        <f>+VLOOKUP($A109,'[4]CUT Bs'!$A:$S,9,FALSE)</f>
        <v>0</v>
      </c>
      <c r="O109" s="79">
        <f>+VLOOKUP($A109,'[4]CUT Bs'!$A:$S,10,FALSE)</f>
        <v>0</v>
      </c>
      <c r="P109" s="79">
        <f>+VLOOKUP($A109,'[4]CUT Bs'!$A:$S,11,FALSE)</f>
        <v>0</v>
      </c>
      <c r="Q109" s="79">
        <f>+VLOOKUP($A109,'[4]CUT Bs'!$A:$S,12,FALSE)</f>
        <v>0</v>
      </c>
      <c r="R109" s="79">
        <f>+VLOOKUP($A109,'[4]CUT Bs'!$A:$S,13,FALSE)</f>
        <v>0</v>
      </c>
      <c r="S109" s="79">
        <f>+VLOOKUP($A109,'[4]CUT Bs'!$A:$S,14,FALSE)</f>
        <v>0</v>
      </c>
      <c r="T109" s="79">
        <f>+VLOOKUP($A109,'[4]CUT Bs'!$A:$S,15,FALSE)</f>
        <v>0</v>
      </c>
      <c r="U109" s="79">
        <f>+VLOOKUP($A109,'[4]CUT Bs'!$A:$S,16,FALSE)</f>
        <v>0</v>
      </c>
      <c r="V109" s="79">
        <f>+IFERROR(VLOOKUP(A109,'[4]RES. TCR'!A:C,3,FALSE),0)</f>
        <v>0</v>
      </c>
      <c r="W109" s="79">
        <f>+VLOOKUP(A109,'[4]RES. TRL'!F:H,2,FALSE)</f>
        <v>0</v>
      </c>
      <c r="X109" s="79">
        <f>+VLOOKUP(A109,'[4]RES. TRL'!F:H,3,FALSE)</f>
        <v>0</v>
      </c>
      <c r="Y109" s="79">
        <f>+VLOOKUP($A109,'[4]CUT USD'!$A:$Q,2,FALSE)</f>
        <v>0</v>
      </c>
      <c r="Z109" s="79">
        <f>+VLOOKUP($A109,'[4]CUT USD'!$A:$Q,3,FALSE)</f>
        <v>0</v>
      </c>
      <c r="AA109" s="79">
        <f>+VLOOKUP($A109,'[4]CUT USD'!$A:$Q,4,FALSE)</f>
        <v>0</v>
      </c>
      <c r="AB109" s="79">
        <f>+VLOOKUP($A109,'[4]CUT USD'!$A:$Q,5,FALSE)</f>
        <v>0</v>
      </c>
      <c r="AC109" s="79">
        <f>+VLOOKUP($A109,'[4]CUT USD'!$A:$Q,6,FALSE)</f>
        <v>0</v>
      </c>
      <c r="AD109" s="79">
        <f>+VLOOKUP($A109,'[4]CUT USD'!$A:$Q,7,FALSE)</f>
        <v>0</v>
      </c>
      <c r="AE109" s="79">
        <f>+VLOOKUP($A109,'[4]CUT USD'!$A:$Q,8,FALSE)</f>
        <v>0</v>
      </c>
      <c r="AF109" s="79">
        <f>+VLOOKUP($A109,'[4]CUT USD'!$A:$Q,9,FALSE)</f>
        <v>0</v>
      </c>
      <c r="AG109" s="79">
        <f>+VLOOKUP($A109,'[4]CUT USD'!$A:$Q,10,FALSE)</f>
        <v>0</v>
      </c>
      <c r="AH109" s="79">
        <f>+VLOOKUP($A109,'[4]CUT USD'!$A:$Q,11,FALSE)</f>
        <v>0</v>
      </c>
      <c r="AI109" s="79">
        <f>+VLOOKUP($A109,'[4]CUT USD'!$A:$Q,12,FALSE)</f>
        <v>0</v>
      </c>
      <c r="AJ109" s="79">
        <f>+VLOOKUP($A109,'[4]CUT USD'!$A:$Q,13,FALSE)</f>
        <v>0</v>
      </c>
      <c r="AK109" s="79">
        <f>+VLOOKUP($A109,'[4]CUT USD'!$A:$Q,14,FALSE)</f>
        <v>0</v>
      </c>
      <c r="AL109" s="79">
        <v>0</v>
      </c>
      <c r="AM109" s="79">
        <f t="shared" si="1"/>
        <v>179414</v>
      </c>
      <c r="AP109" s="45"/>
    </row>
    <row r="110" spans="1:42" ht="33" customHeight="1">
      <c r="A110" s="54">
        <v>281</v>
      </c>
      <c r="B110" s="55" t="s">
        <v>128</v>
      </c>
      <c r="C110" s="56" t="s">
        <v>692</v>
      </c>
      <c r="D110" s="79">
        <f>+VLOOKUP(A110,'[4]RES. TRL'!A:C,2,FALSE)</f>
        <v>0</v>
      </c>
      <c r="E110" s="79">
        <f>+VLOOKUP(A110,'[4]RES. TRL'!A:C,3,FALSE)</f>
        <v>0</v>
      </c>
      <c r="F110" s="79">
        <f>+VLOOKUP(A110,[4]RES.CDI!A:B,2,FALSE)</f>
        <v>0</v>
      </c>
      <c r="G110" s="79">
        <f>+VLOOKUP($A110,'[4]CUT Bs'!$A:$S,2,FALSE)</f>
        <v>0</v>
      </c>
      <c r="H110" s="79">
        <f>+VLOOKUP($A110,'[4]CUT Bs'!$A:$S,3,FALSE)</f>
        <v>0</v>
      </c>
      <c r="I110" s="79">
        <f>+VLOOKUP($A110,'[4]CUT Bs'!$A:$S,4,FALSE)</f>
        <v>0</v>
      </c>
      <c r="J110" s="79">
        <f>+VLOOKUP($A110,'[4]CUT Bs'!$A:$S,5,FALSE)</f>
        <v>0</v>
      </c>
      <c r="K110" s="79">
        <f>+VLOOKUP($A110,'[4]CUT Bs'!$A:$S,6,FALSE)</f>
        <v>0</v>
      </c>
      <c r="L110" s="79">
        <f>+VLOOKUP($A110,'[4]CUT Bs'!$A:$S,7,FALSE)</f>
        <v>0</v>
      </c>
      <c r="M110" s="79">
        <f>+VLOOKUP($A110,'[4]CUT Bs'!$A:$S,8,FALSE)</f>
        <v>0</v>
      </c>
      <c r="N110" s="79">
        <f>+VLOOKUP($A110,'[4]CUT Bs'!$A:$S,9,FALSE)</f>
        <v>0</v>
      </c>
      <c r="O110" s="79">
        <f>+VLOOKUP($A110,'[4]CUT Bs'!$A:$S,10,FALSE)</f>
        <v>0</v>
      </c>
      <c r="P110" s="79">
        <f>+VLOOKUP($A110,'[4]CUT Bs'!$A:$S,11,FALSE)</f>
        <v>0</v>
      </c>
      <c r="Q110" s="79">
        <f>+VLOOKUP($A110,'[4]CUT Bs'!$A:$S,12,FALSE)</f>
        <v>0</v>
      </c>
      <c r="R110" s="79">
        <f>+VLOOKUP($A110,'[4]CUT Bs'!$A:$S,13,FALSE)</f>
        <v>0</v>
      </c>
      <c r="S110" s="79">
        <f>+VLOOKUP($A110,'[4]CUT Bs'!$A:$S,14,FALSE)</f>
        <v>0</v>
      </c>
      <c r="T110" s="79">
        <f>+VLOOKUP($A110,'[4]CUT Bs'!$A:$S,15,FALSE)</f>
        <v>0</v>
      </c>
      <c r="U110" s="79">
        <f>+VLOOKUP($A110,'[4]CUT Bs'!$A:$S,16,FALSE)</f>
        <v>0</v>
      </c>
      <c r="V110" s="79">
        <f>+IFERROR(VLOOKUP(A110,'[4]RES. TCR'!A:C,3,FALSE),0)</f>
        <v>0</v>
      </c>
      <c r="W110" s="79">
        <f>+VLOOKUP(A110,'[4]RES. TRL'!F:H,2,FALSE)</f>
        <v>0</v>
      </c>
      <c r="X110" s="79">
        <f>+VLOOKUP(A110,'[4]RES. TRL'!F:H,3,FALSE)</f>
        <v>0</v>
      </c>
      <c r="Y110" s="79">
        <f>+VLOOKUP($A110,'[4]CUT USD'!$A:$Q,2,FALSE)</f>
        <v>0</v>
      </c>
      <c r="Z110" s="79">
        <f>+VLOOKUP($A110,'[4]CUT USD'!$A:$Q,3,FALSE)</f>
        <v>0</v>
      </c>
      <c r="AA110" s="79">
        <f>+VLOOKUP($A110,'[4]CUT USD'!$A:$Q,4,FALSE)</f>
        <v>0</v>
      </c>
      <c r="AB110" s="79">
        <f>+VLOOKUP($A110,'[4]CUT USD'!$A:$Q,5,FALSE)</f>
        <v>0</v>
      </c>
      <c r="AC110" s="79">
        <f>+VLOOKUP($A110,'[4]CUT USD'!$A:$Q,6,FALSE)</f>
        <v>0</v>
      </c>
      <c r="AD110" s="79">
        <f>+VLOOKUP($A110,'[4]CUT USD'!$A:$Q,7,FALSE)</f>
        <v>0</v>
      </c>
      <c r="AE110" s="79">
        <f>+VLOOKUP($A110,'[4]CUT USD'!$A:$Q,8,FALSE)</f>
        <v>0</v>
      </c>
      <c r="AF110" s="79">
        <f>+VLOOKUP($A110,'[4]CUT USD'!$A:$Q,9,FALSE)</f>
        <v>0</v>
      </c>
      <c r="AG110" s="79">
        <f>+VLOOKUP($A110,'[4]CUT USD'!$A:$Q,10,FALSE)</f>
        <v>0</v>
      </c>
      <c r="AH110" s="79">
        <f>+VLOOKUP($A110,'[4]CUT USD'!$A:$Q,11,FALSE)</f>
        <v>0</v>
      </c>
      <c r="AI110" s="79">
        <f>+VLOOKUP($A110,'[4]CUT USD'!$A:$Q,12,FALSE)</f>
        <v>0</v>
      </c>
      <c r="AJ110" s="79">
        <f>+VLOOKUP($A110,'[4]CUT USD'!$A:$Q,13,FALSE)</f>
        <v>0</v>
      </c>
      <c r="AK110" s="79">
        <f>+VLOOKUP($A110,'[4]CUT USD'!$A:$Q,14,FALSE)</f>
        <v>0</v>
      </c>
      <c r="AL110" s="79">
        <v>0</v>
      </c>
      <c r="AM110" s="79">
        <f t="shared" si="1"/>
        <v>0</v>
      </c>
      <c r="AP110" s="45"/>
    </row>
    <row r="111" spans="1:42" ht="33" customHeight="1">
      <c r="A111" s="54">
        <v>283</v>
      </c>
      <c r="B111" s="55" t="s">
        <v>129</v>
      </c>
      <c r="C111" s="56" t="s">
        <v>687</v>
      </c>
      <c r="D111" s="79">
        <f>+VLOOKUP(A111,'[4]RES. TRL'!A:C,2,FALSE)</f>
        <v>31165801.399999999</v>
      </c>
      <c r="E111" s="79">
        <f>+VLOOKUP(A111,'[4]RES. TRL'!A:C,3,FALSE)</f>
        <v>1222342.04</v>
      </c>
      <c r="F111" s="79">
        <f>+VLOOKUP(A111,[4]RES.CDI!A:B,2,FALSE)</f>
        <v>101764.05</v>
      </c>
      <c r="G111" s="79">
        <f>+VLOOKUP($A111,'[4]CUT Bs'!$A:$S,2,FALSE)</f>
        <v>96594919.889999986</v>
      </c>
      <c r="H111" s="79">
        <f>+VLOOKUP($A111,'[4]CUT Bs'!$A:$S,3,FALSE)</f>
        <v>0</v>
      </c>
      <c r="I111" s="79">
        <f>+VLOOKUP($A111,'[4]CUT Bs'!$A:$S,4,FALSE)</f>
        <v>0</v>
      </c>
      <c r="J111" s="79">
        <f>+VLOOKUP($A111,'[4]CUT Bs'!$A:$S,5,FALSE)</f>
        <v>0</v>
      </c>
      <c r="K111" s="79">
        <f>+VLOOKUP($A111,'[4]CUT Bs'!$A:$S,6,FALSE)</f>
        <v>0</v>
      </c>
      <c r="L111" s="79">
        <f>+VLOOKUP($A111,'[4]CUT Bs'!$A:$S,7,FALSE)</f>
        <v>0</v>
      </c>
      <c r="M111" s="79">
        <f>+VLOOKUP($A111,'[4]CUT Bs'!$A:$S,8,FALSE)</f>
        <v>0</v>
      </c>
      <c r="N111" s="79">
        <f>+VLOOKUP($A111,'[4]CUT Bs'!$A:$S,9,FALSE)</f>
        <v>0</v>
      </c>
      <c r="O111" s="79">
        <f>+VLOOKUP($A111,'[4]CUT Bs'!$A:$S,10,FALSE)</f>
        <v>0</v>
      </c>
      <c r="P111" s="79">
        <f>+VLOOKUP($A111,'[4]CUT Bs'!$A:$S,11,FALSE)</f>
        <v>0</v>
      </c>
      <c r="Q111" s="79">
        <f>+VLOOKUP($A111,'[4]CUT Bs'!$A:$S,12,FALSE)</f>
        <v>0</v>
      </c>
      <c r="R111" s="79">
        <f>+VLOOKUP($A111,'[4]CUT Bs'!$A:$S,13,FALSE)</f>
        <v>0</v>
      </c>
      <c r="S111" s="79">
        <f>+VLOOKUP($A111,'[4]CUT Bs'!$A:$S,14,FALSE)</f>
        <v>0</v>
      </c>
      <c r="T111" s="79">
        <f>+VLOOKUP($A111,'[4]CUT Bs'!$A:$S,15,FALSE)</f>
        <v>0</v>
      </c>
      <c r="U111" s="79">
        <f>+VLOOKUP($A111,'[4]CUT Bs'!$A:$S,16,FALSE)</f>
        <v>0</v>
      </c>
      <c r="V111" s="79">
        <f>+IFERROR(VLOOKUP(A111,'[4]RES. TCR'!A:C,3,FALSE),0)</f>
        <v>0</v>
      </c>
      <c r="W111" s="79">
        <f>+VLOOKUP(A111,'[4]RES. TRL'!F:H,2,FALSE)</f>
        <v>0</v>
      </c>
      <c r="X111" s="79">
        <f>+VLOOKUP(A111,'[4]RES. TRL'!F:H,3,FALSE)</f>
        <v>0</v>
      </c>
      <c r="Y111" s="79">
        <f>+VLOOKUP($A111,'[4]CUT USD'!$A:$Q,2,FALSE)</f>
        <v>0</v>
      </c>
      <c r="Z111" s="79">
        <f>+VLOOKUP($A111,'[4]CUT USD'!$A:$Q,3,FALSE)</f>
        <v>0</v>
      </c>
      <c r="AA111" s="79">
        <f>+VLOOKUP($A111,'[4]CUT USD'!$A:$Q,4,FALSE)</f>
        <v>0</v>
      </c>
      <c r="AB111" s="79">
        <f>+VLOOKUP($A111,'[4]CUT USD'!$A:$Q,5,FALSE)</f>
        <v>0</v>
      </c>
      <c r="AC111" s="79">
        <f>+VLOOKUP($A111,'[4]CUT USD'!$A:$Q,6,FALSE)</f>
        <v>0</v>
      </c>
      <c r="AD111" s="79">
        <f>+VLOOKUP($A111,'[4]CUT USD'!$A:$Q,7,FALSE)</f>
        <v>0</v>
      </c>
      <c r="AE111" s="79">
        <f>+VLOOKUP($A111,'[4]CUT USD'!$A:$Q,8,FALSE)</f>
        <v>0</v>
      </c>
      <c r="AF111" s="79">
        <f>+VLOOKUP($A111,'[4]CUT USD'!$A:$Q,9,FALSE)</f>
        <v>0</v>
      </c>
      <c r="AG111" s="79">
        <f>+VLOOKUP($A111,'[4]CUT USD'!$A:$Q,10,FALSE)</f>
        <v>0</v>
      </c>
      <c r="AH111" s="79">
        <f>+VLOOKUP($A111,'[4]CUT USD'!$A:$Q,11,FALSE)</f>
        <v>0</v>
      </c>
      <c r="AI111" s="79">
        <f>+VLOOKUP($A111,'[4]CUT USD'!$A:$Q,12,FALSE)</f>
        <v>0</v>
      </c>
      <c r="AJ111" s="79">
        <f>+VLOOKUP($A111,'[4]CUT USD'!$A:$Q,13,FALSE)</f>
        <v>0</v>
      </c>
      <c r="AK111" s="79">
        <f>+VLOOKUP($A111,'[4]CUT USD'!$A:$Q,14,FALSE)</f>
        <v>0</v>
      </c>
      <c r="AL111" s="79">
        <v>0</v>
      </c>
      <c r="AM111" s="79">
        <f t="shared" si="1"/>
        <v>129084827.37999998</v>
      </c>
      <c r="AP111" s="45"/>
    </row>
    <row r="112" spans="1:42" ht="33" customHeight="1">
      <c r="A112" s="54">
        <v>287</v>
      </c>
      <c r="B112" s="55" t="s">
        <v>130</v>
      </c>
      <c r="C112" s="80" t="s">
        <v>753</v>
      </c>
      <c r="D112" s="79">
        <f>+VLOOKUP(A112,'[4]RES. TRL'!A:C,2,FALSE)</f>
        <v>1290038.83</v>
      </c>
      <c r="E112" s="79">
        <f>+VLOOKUP(A112,'[4]RES. TRL'!A:C,3,FALSE)</f>
        <v>2264.15</v>
      </c>
      <c r="F112" s="79">
        <f>+VLOOKUP(A112,[4]RES.CDI!A:B,2,FALSE)</f>
        <v>7122662.4800000004</v>
      </c>
      <c r="G112" s="79">
        <f>+VLOOKUP($A112,'[4]CUT Bs'!$A:$S,2,FALSE)</f>
        <v>3798982.3600000003</v>
      </c>
      <c r="H112" s="79">
        <f>+VLOOKUP($A112,'[4]CUT Bs'!$A:$S,3,FALSE)</f>
        <v>0</v>
      </c>
      <c r="I112" s="79">
        <f>+VLOOKUP($A112,'[4]CUT Bs'!$A:$S,4,FALSE)</f>
        <v>100</v>
      </c>
      <c r="J112" s="79">
        <f>+VLOOKUP($A112,'[4]CUT Bs'!$A:$S,5,FALSE)</f>
        <v>0</v>
      </c>
      <c r="K112" s="79">
        <f>+VLOOKUP($A112,'[4]CUT Bs'!$A:$S,6,FALSE)</f>
        <v>0</v>
      </c>
      <c r="L112" s="79">
        <f>+VLOOKUP($A112,'[4]CUT Bs'!$A:$S,7,FALSE)</f>
        <v>0</v>
      </c>
      <c r="M112" s="79">
        <f>+VLOOKUP($A112,'[4]CUT Bs'!$A:$S,8,FALSE)</f>
        <v>0</v>
      </c>
      <c r="N112" s="79">
        <f>+VLOOKUP($A112,'[4]CUT Bs'!$A:$S,9,FALSE)</f>
        <v>0</v>
      </c>
      <c r="O112" s="79">
        <f>+VLOOKUP($A112,'[4]CUT Bs'!$A:$S,10,FALSE)</f>
        <v>0</v>
      </c>
      <c r="P112" s="79">
        <f>+VLOOKUP($A112,'[4]CUT Bs'!$A:$S,11,FALSE)</f>
        <v>0</v>
      </c>
      <c r="Q112" s="79">
        <f>+VLOOKUP($A112,'[4]CUT Bs'!$A:$S,12,FALSE)</f>
        <v>0</v>
      </c>
      <c r="R112" s="79">
        <f>+VLOOKUP($A112,'[4]CUT Bs'!$A:$S,13,FALSE)</f>
        <v>0</v>
      </c>
      <c r="S112" s="79">
        <f>+VLOOKUP($A112,'[4]CUT Bs'!$A:$S,14,FALSE)</f>
        <v>0</v>
      </c>
      <c r="T112" s="79">
        <f>+VLOOKUP($A112,'[4]CUT Bs'!$A:$S,15,FALSE)</f>
        <v>0</v>
      </c>
      <c r="U112" s="79">
        <f>+VLOOKUP($A112,'[4]CUT Bs'!$A:$S,16,FALSE)</f>
        <v>0</v>
      </c>
      <c r="V112" s="79">
        <f>+IFERROR(VLOOKUP(A112,'[4]RES. TCR'!A:C,3,FALSE),0)</f>
        <v>0</v>
      </c>
      <c r="W112" s="79">
        <f>+VLOOKUP(A112,'[4]RES. TRL'!F:H,2,FALSE)</f>
        <v>2302840.7400000002</v>
      </c>
      <c r="X112" s="79">
        <f>+VLOOKUP(A112,'[4]RES. TRL'!F:H,3,FALSE)</f>
        <v>0</v>
      </c>
      <c r="Y112" s="79">
        <f>+VLOOKUP($A112,'[4]CUT USD'!$A:$Q,2,FALSE)</f>
        <v>0</v>
      </c>
      <c r="Z112" s="79">
        <f>+VLOOKUP($A112,'[4]CUT USD'!$A:$Q,3,FALSE)</f>
        <v>0</v>
      </c>
      <c r="AA112" s="79">
        <f>+VLOOKUP($A112,'[4]CUT USD'!$A:$Q,4,FALSE)</f>
        <v>0</v>
      </c>
      <c r="AB112" s="79">
        <f>+VLOOKUP($A112,'[4]CUT USD'!$A:$Q,5,FALSE)</f>
        <v>319225603.41000003</v>
      </c>
      <c r="AC112" s="79">
        <f>+VLOOKUP($A112,'[4]CUT USD'!$A:$Q,6,FALSE)</f>
        <v>0</v>
      </c>
      <c r="AD112" s="79">
        <f>+VLOOKUP($A112,'[4]CUT USD'!$A:$Q,7,FALSE)</f>
        <v>0</v>
      </c>
      <c r="AE112" s="79">
        <f>+VLOOKUP($A112,'[4]CUT USD'!$A:$Q,8,FALSE)</f>
        <v>0</v>
      </c>
      <c r="AF112" s="79">
        <f>+VLOOKUP($A112,'[4]CUT USD'!$A:$Q,9,FALSE)</f>
        <v>0</v>
      </c>
      <c r="AG112" s="79">
        <f>+VLOOKUP($A112,'[4]CUT USD'!$A:$Q,10,FALSE)</f>
        <v>0</v>
      </c>
      <c r="AH112" s="79">
        <f>+VLOOKUP($A112,'[4]CUT USD'!$A:$Q,11,FALSE)</f>
        <v>0</v>
      </c>
      <c r="AI112" s="79">
        <f>+VLOOKUP($A112,'[4]CUT USD'!$A:$Q,12,FALSE)</f>
        <v>0</v>
      </c>
      <c r="AJ112" s="79">
        <f>+VLOOKUP($A112,'[4]CUT USD'!$A:$Q,13,FALSE)</f>
        <v>0</v>
      </c>
      <c r="AK112" s="79">
        <f>+VLOOKUP($A112,'[4]CUT USD'!$A:$Q,14,FALSE)</f>
        <v>0</v>
      </c>
      <c r="AL112" s="79">
        <v>0</v>
      </c>
      <c r="AM112" s="79">
        <f t="shared" si="1"/>
        <v>333742491.97000003</v>
      </c>
      <c r="AP112" s="45"/>
    </row>
    <row r="113" spans="1:42" ht="33" customHeight="1">
      <c r="A113" s="54">
        <v>288</v>
      </c>
      <c r="B113" s="55" t="s">
        <v>131</v>
      </c>
      <c r="C113" s="80" t="s">
        <v>752</v>
      </c>
      <c r="D113" s="79">
        <f>+VLOOKUP(A113,'[4]RES. TRL'!A:C,2,FALSE)</f>
        <v>0</v>
      </c>
      <c r="E113" s="79">
        <f>+VLOOKUP(A113,'[4]RES. TRL'!A:C,3,FALSE)</f>
        <v>0</v>
      </c>
      <c r="F113" s="79">
        <f>+VLOOKUP(A113,[4]RES.CDI!A:B,2,FALSE)</f>
        <v>0</v>
      </c>
      <c r="G113" s="79">
        <f>+VLOOKUP($A113,'[4]CUT Bs'!$A:$S,2,FALSE)</f>
        <v>0</v>
      </c>
      <c r="H113" s="79">
        <f>+VLOOKUP($A113,'[4]CUT Bs'!$A:$S,3,FALSE)</f>
        <v>0</v>
      </c>
      <c r="I113" s="79">
        <f>+VLOOKUP($A113,'[4]CUT Bs'!$A:$S,4,FALSE)</f>
        <v>0</v>
      </c>
      <c r="J113" s="79">
        <f>+VLOOKUP($A113,'[4]CUT Bs'!$A:$S,5,FALSE)</f>
        <v>0</v>
      </c>
      <c r="K113" s="79">
        <f>+VLOOKUP($A113,'[4]CUT Bs'!$A:$S,6,FALSE)</f>
        <v>0</v>
      </c>
      <c r="L113" s="79">
        <f>+VLOOKUP($A113,'[4]CUT Bs'!$A:$S,7,FALSE)</f>
        <v>0</v>
      </c>
      <c r="M113" s="79">
        <f>+VLOOKUP($A113,'[4]CUT Bs'!$A:$S,8,FALSE)</f>
        <v>0</v>
      </c>
      <c r="N113" s="79">
        <f>+VLOOKUP($A113,'[4]CUT Bs'!$A:$S,9,FALSE)</f>
        <v>0</v>
      </c>
      <c r="O113" s="79">
        <f>+VLOOKUP($A113,'[4]CUT Bs'!$A:$S,10,FALSE)</f>
        <v>0</v>
      </c>
      <c r="P113" s="79">
        <f>+VLOOKUP($A113,'[4]CUT Bs'!$A:$S,11,FALSE)</f>
        <v>0</v>
      </c>
      <c r="Q113" s="79">
        <f>+VLOOKUP($A113,'[4]CUT Bs'!$A:$S,12,FALSE)</f>
        <v>0</v>
      </c>
      <c r="R113" s="79">
        <f>+VLOOKUP($A113,'[4]CUT Bs'!$A:$S,13,FALSE)</f>
        <v>0</v>
      </c>
      <c r="S113" s="79">
        <f>+VLOOKUP($A113,'[4]CUT Bs'!$A:$S,14,FALSE)</f>
        <v>0</v>
      </c>
      <c r="T113" s="79">
        <f>+VLOOKUP($A113,'[4]CUT Bs'!$A:$S,15,FALSE)</f>
        <v>0</v>
      </c>
      <c r="U113" s="79">
        <f>+VLOOKUP($A113,'[4]CUT Bs'!$A:$S,16,FALSE)</f>
        <v>0</v>
      </c>
      <c r="V113" s="79">
        <f>+IFERROR(VLOOKUP(A113,'[4]RES. TCR'!A:C,3,FALSE),0)</f>
        <v>0</v>
      </c>
      <c r="W113" s="79">
        <f>+VLOOKUP(A113,'[4]RES. TRL'!F:H,2,FALSE)</f>
        <v>0</v>
      </c>
      <c r="X113" s="79">
        <f>+VLOOKUP(A113,'[4]RES. TRL'!F:H,3,FALSE)</f>
        <v>0</v>
      </c>
      <c r="Y113" s="79">
        <f>+VLOOKUP($A113,'[4]CUT USD'!$A:$Q,2,FALSE)</f>
        <v>0</v>
      </c>
      <c r="Z113" s="79">
        <f>+VLOOKUP($A113,'[4]CUT USD'!$A:$Q,3,FALSE)</f>
        <v>0</v>
      </c>
      <c r="AA113" s="79">
        <f>+VLOOKUP($A113,'[4]CUT USD'!$A:$Q,4,FALSE)</f>
        <v>0</v>
      </c>
      <c r="AB113" s="79">
        <f>+VLOOKUP($A113,'[4]CUT USD'!$A:$Q,5,FALSE)</f>
        <v>0</v>
      </c>
      <c r="AC113" s="79">
        <f>+VLOOKUP($A113,'[4]CUT USD'!$A:$Q,6,FALSE)</f>
        <v>0</v>
      </c>
      <c r="AD113" s="79">
        <f>+VLOOKUP($A113,'[4]CUT USD'!$A:$Q,7,FALSE)</f>
        <v>0</v>
      </c>
      <c r="AE113" s="79">
        <f>+VLOOKUP($A113,'[4]CUT USD'!$A:$Q,8,FALSE)</f>
        <v>0</v>
      </c>
      <c r="AF113" s="79">
        <f>+VLOOKUP($A113,'[4]CUT USD'!$A:$Q,9,FALSE)</f>
        <v>0</v>
      </c>
      <c r="AG113" s="79">
        <f>+VLOOKUP($A113,'[4]CUT USD'!$A:$Q,10,FALSE)</f>
        <v>0</v>
      </c>
      <c r="AH113" s="79">
        <f>+VLOOKUP($A113,'[4]CUT USD'!$A:$Q,11,FALSE)</f>
        <v>0</v>
      </c>
      <c r="AI113" s="79">
        <f>+VLOOKUP($A113,'[4]CUT USD'!$A:$Q,12,FALSE)</f>
        <v>0</v>
      </c>
      <c r="AJ113" s="79">
        <f>+VLOOKUP($A113,'[4]CUT USD'!$A:$Q,13,FALSE)</f>
        <v>0</v>
      </c>
      <c r="AK113" s="79">
        <f>+VLOOKUP($A113,'[4]CUT USD'!$A:$Q,14,FALSE)</f>
        <v>0</v>
      </c>
      <c r="AL113" s="79">
        <v>0</v>
      </c>
      <c r="AM113" s="79">
        <f t="shared" si="1"/>
        <v>0</v>
      </c>
      <c r="AP113" s="45"/>
    </row>
    <row r="114" spans="1:42" ht="33" customHeight="1">
      <c r="A114" s="54">
        <v>290</v>
      </c>
      <c r="B114" s="55" t="s">
        <v>132</v>
      </c>
      <c r="C114" s="80" t="s">
        <v>687</v>
      </c>
      <c r="D114" s="79">
        <f>+VLOOKUP(A114,'[4]RES. TRL'!A:C,2,FALSE)</f>
        <v>0</v>
      </c>
      <c r="E114" s="79">
        <f>+VLOOKUP(A114,'[4]RES. TRL'!A:C,3,FALSE)</f>
        <v>29595.72</v>
      </c>
      <c r="F114" s="79">
        <f>+VLOOKUP(A114,[4]RES.CDI!A:B,2,FALSE)</f>
        <v>4357669.75</v>
      </c>
      <c r="G114" s="79">
        <f>+VLOOKUP($A114,'[4]CUT Bs'!$A:$S,2,FALSE)</f>
        <v>1215801.5399999998</v>
      </c>
      <c r="H114" s="79">
        <f>+VLOOKUP($A114,'[4]CUT Bs'!$A:$S,3,FALSE)</f>
        <v>0</v>
      </c>
      <c r="I114" s="79">
        <f>+VLOOKUP($A114,'[4]CUT Bs'!$A:$S,4,FALSE)</f>
        <v>0</v>
      </c>
      <c r="J114" s="79">
        <f>+VLOOKUP($A114,'[4]CUT Bs'!$A:$S,5,FALSE)</f>
        <v>0</v>
      </c>
      <c r="K114" s="79">
        <f>+VLOOKUP($A114,'[4]CUT Bs'!$A:$S,6,FALSE)</f>
        <v>0</v>
      </c>
      <c r="L114" s="79">
        <f>+VLOOKUP($A114,'[4]CUT Bs'!$A:$S,7,FALSE)</f>
        <v>0</v>
      </c>
      <c r="M114" s="79">
        <f>+VLOOKUP($A114,'[4]CUT Bs'!$A:$S,8,FALSE)</f>
        <v>0</v>
      </c>
      <c r="N114" s="79">
        <f>+VLOOKUP($A114,'[4]CUT Bs'!$A:$S,9,FALSE)</f>
        <v>0</v>
      </c>
      <c r="O114" s="79">
        <f>+VLOOKUP($A114,'[4]CUT Bs'!$A:$S,10,FALSE)</f>
        <v>0</v>
      </c>
      <c r="P114" s="79">
        <f>+VLOOKUP($A114,'[4]CUT Bs'!$A:$S,11,FALSE)</f>
        <v>0</v>
      </c>
      <c r="Q114" s="79">
        <f>+VLOOKUP($A114,'[4]CUT Bs'!$A:$S,12,FALSE)</f>
        <v>0</v>
      </c>
      <c r="R114" s="79">
        <f>+VLOOKUP($A114,'[4]CUT Bs'!$A:$S,13,FALSE)</f>
        <v>0</v>
      </c>
      <c r="S114" s="79">
        <f>+VLOOKUP($A114,'[4]CUT Bs'!$A:$S,14,FALSE)</f>
        <v>0</v>
      </c>
      <c r="T114" s="79">
        <f>+VLOOKUP($A114,'[4]CUT Bs'!$A:$S,15,FALSE)</f>
        <v>0</v>
      </c>
      <c r="U114" s="79">
        <f>+VLOOKUP($A114,'[4]CUT Bs'!$A:$S,16,FALSE)</f>
        <v>0</v>
      </c>
      <c r="V114" s="79">
        <f>+IFERROR(VLOOKUP(A114,'[4]RES. TCR'!A:C,3,FALSE),0)</f>
        <v>0</v>
      </c>
      <c r="W114" s="79">
        <f>+VLOOKUP(A114,'[4]RES. TRL'!F:H,2,FALSE)</f>
        <v>0</v>
      </c>
      <c r="X114" s="79">
        <f>+VLOOKUP(A114,'[4]RES. TRL'!F:H,3,FALSE)</f>
        <v>0</v>
      </c>
      <c r="Y114" s="79">
        <f>+VLOOKUP($A114,'[4]CUT USD'!$A:$Q,2,FALSE)</f>
        <v>0</v>
      </c>
      <c r="Z114" s="79">
        <f>+VLOOKUP($A114,'[4]CUT USD'!$A:$Q,3,FALSE)</f>
        <v>0</v>
      </c>
      <c r="AA114" s="79">
        <f>+VLOOKUP($A114,'[4]CUT USD'!$A:$Q,4,FALSE)</f>
        <v>0</v>
      </c>
      <c r="AB114" s="79">
        <f>+VLOOKUP($A114,'[4]CUT USD'!$A:$Q,5,FALSE)</f>
        <v>0</v>
      </c>
      <c r="AC114" s="79">
        <f>+VLOOKUP($A114,'[4]CUT USD'!$A:$Q,6,FALSE)</f>
        <v>0</v>
      </c>
      <c r="AD114" s="79">
        <f>+VLOOKUP($A114,'[4]CUT USD'!$A:$Q,7,FALSE)</f>
        <v>0</v>
      </c>
      <c r="AE114" s="79">
        <f>+VLOOKUP($A114,'[4]CUT USD'!$A:$Q,8,FALSE)</f>
        <v>0</v>
      </c>
      <c r="AF114" s="79">
        <f>+VLOOKUP($A114,'[4]CUT USD'!$A:$Q,9,FALSE)</f>
        <v>0</v>
      </c>
      <c r="AG114" s="79">
        <f>+VLOOKUP($A114,'[4]CUT USD'!$A:$Q,10,FALSE)</f>
        <v>0</v>
      </c>
      <c r="AH114" s="79">
        <f>+VLOOKUP($A114,'[4]CUT USD'!$A:$Q,11,FALSE)</f>
        <v>0</v>
      </c>
      <c r="AI114" s="79">
        <f>+VLOOKUP($A114,'[4]CUT USD'!$A:$Q,12,FALSE)</f>
        <v>0</v>
      </c>
      <c r="AJ114" s="79">
        <f>+VLOOKUP($A114,'[4]CUT USD'!$A:$Q,13,FALSE)</f>
        <v>0</v>
      </c>
      <c r="AK114" s="79">
        <f>+VLOOKUP($A114,'[4]CUT USD'!$A:$Q,14,FALSE)</f>
        <v>0</v>
      </c>
      <c r="AL114" s="79">
        <v>0</v>
      </c>
      <c r="AM114" s="79">
        <f t="shared" si="1"/>
        <v>5603067.0099999998</v>
      </c>
      <c r="AP114" s="45"/>
    </row>
    <row r="115" spans="1:42" ht="33" customHeight="1">
      <c r="A115" s="54">
        <v>291</v>
      </c>
      <c r="B115" s="55" t="s">
        <v>133</v>
      </c>
      <c r="C115" s="80" t="s">
        <v>692</v>
      </c>
      <c r="D115" s="79">
        <f>+VLOOKUP(A115,'[4]RES. TRL'!A:C,2,FALSE)</f>
        <v>1385268.81</v>
      </c>
      <c r="E115" s="79">
        <f>+VLOOKUP(A115,'[4]RES. TRL'!A:C,3,FALSE)</f>
        <v>150737477.81</v>
      </c>
      <c r="F115" s="79">
        <f>+VLOOKUP(A115,[4]RES.CDI!A:B,2,FALSE)</f>
        <v>90400806.140000001</v>
      </c>
      <c r="G115" s="79">
        <f>+VLOOKUP($A115,'[4]CUT Bs'!$A:$S,2,FALSE)</f>
        <v>11473222.809999999</v>
      </c>
      <c r="H115" s="79">
        <f>+VLOOKUP($A115,'[4]CUT Bs'!$A:$S,3,FALSE)</f>
        <v>0</v>
      </c>
      <c r="I115" s="79">
        <f>+VLOOKUP($A115,'[4]CUT Bs'!$A:$S,4,FALSE)</f>
        <v>3000</v>
      </c>
      <c r="J115" s="79">
        <f>+VLOOKUP($A115,'[4]CUT Bs'!$A:$S,5,FALSE)</f>
        <v>26744616.619999997</v>
      </c>
      <c r="K115" s="79">
        <f>+VLOOKUP($A115,'[4]CUT Bs'!$A:$S,6,FALSE)</f>
        <v>0</v>
      </c>
      <c r="L115" s="79">
        <f>+VLOOKUP($A115,'[4]CUT Bs'!$A:$S,7,FALSE)</f>
        <v>2707.0599999999995</v>
      </c>
      <c r="M115" s="79">
        <f>+VLOOKUP($A115,'[4]CUT Bs'!$A:$S,8,FALSE)</f>
        <v>0</v>
      </c>
      <c r="N115" s="79">
        <f>+VLOOKUP($A115,'[4]CUT Bs'!$A:$S,9,FALSE)</f>
        <v>0</v>
      </c>
      <c r="O115" s="79">
        <f>+VLOOKUP($A115,'[4]CUT Bs'!$A:$S,10,FALSE)</f>
        <v>0</v>
      </c>
      <c r="P115" s="79">
        <f>+VLOOKUP($A115,'[4]CUT Bs'!$A:$S,11,FALSE)</f>
        <v>0</v>
      </c>
      <c r="Q115" s="79">
        <f>+VLOOKUP($A115,'[4]CUT Bs'!$A:$S,12,FALSE)</f>
        <v>0</v>
      </c>
      <c r="R115" s="79">
        <f>+VLOOKUP($A115,'[4]CUT Bs'!$A:$S,13,FALSE)</f>
        <v>0</v>
      </c>
      <c r="S115" s="79">
        <f>+VLOOKUP($A115,'[4]CUT Bs'!$A:$S,14,FALSE)</f>
        <v>0</v>
      </c>
      <c r="T115" s="79">
        <f>+VLOOKUP($A115,'[4]CUT Bs'!$A:$S,15,FALSE)</f>
        <v>0</v>
      </c>
      <c r="U115" s="79">
        <f>+VLOOKUP($A115,'[4]CUT Bs'!$A:$S,16,FALSE)</f>
        <v>0</v>
      </c>
      <c r="V115" s="79">
        <f>+IFERROR(VLOOKUP(A115,'[4]RES. TCR'!A:C,3,FALSE),0)</f>
        <v>0</v>
      </c>
      <c r="W115" s="79">
        <f>+VLOOKUP(A115,'[4]RES. TRL'!F:H,2,FALSE)</f>
        <v>21446000</v>
      </c>
      <c r="X115" s="79">
        <f>+VLOOKUP(A115,'[4]RES. TRL'!F:H,3,FALSE)</f>
        <v>46500</v>
      </c>
      <c r="Y115" s="79">
        <f>+VLOOKUP($A115,'[4]CUT USD'!$A:$Q,2,FALSE)</f>
        <v>720.3</v>
      </c>
      <c r="Z115" s="79">
        <f>+VLOOKUP($A115,'[4]CUT USD'!$A:$Q,3,FALSE)</f>
        <v>0</v>
      </c>
      <c r="AA115" s="79">
        <f>+VLOOKUP($A115,'[4]CUT USD'!$A:$Q,4,FALSE)</f>
        <v>0</v>
      </c>
      <c r="AB115" s="79">
        <f>+VLOOKUP($A115,'[4]CUT USD'!$A:$Q,5,FALSE)</f>
        <v>127069131.69</v>
      </c>
      <c r="AC115" s="79">
        <f>+VLOOKUP($A115,'[4]CUT USD'!$A:$Q,6,FALSE)</f>
        <v>0</v>
      </c>
      <c r="AD115" s="79">
        <f>+VLOOKUP($A115,'[4]CUT USD'!$A:$Q,7,FALSE)</f>
        <v>0</v>
      </c>
      <c r="AE115" s="79">
        <f>+VLOOKUP($A115,'[4]CUT USD'!$A:$Q,8,FALSE)</f>
        <v>0</v>
      </c>
      <c r="AF115" s="79">
        <f>+VLOOKUP($A115,'[4]CUT USD'!$A:$Q,9,FALSE)</f>
        <v>0</v>
      </c>
      <c r="AG115" s="79">
        <f>+VLOOKUP($A115,'[4]CUT USD'!$A:$Q,10,FALSE)</f>
        <v>0</v>
      </c>
      <c r="AH115" s="79">
        <f>+VLOOKUP($A115,'[4]CUT USD'!$A:$Q,11,FALSE)</f>
        <v>0</v>
      </c>
      <c r="AI115" s="79">
        <f>+VLOOKUP($A115,'[4]CUT USD'!$A:$Q,12,FALSE)</f>
        <v>0</v>
      </c>
      <c r="AJ115" s="79">
        <f>+VLOOKUP($A115,'[4]CUT USD'!$A:$Q,13,FALSE)</f>
        <v>0</v>
      </c>
      <c r="AK115" s="79">
        <f>+VLOOKUP($A115,'[4]CUT USD'!$A:$Q,14,FALSE)</f>
        <v>0</v>
      </c>
      <c r="AL115" s="79">
        <v>0</v>
      </c>
      <c r="AM115" s="79">
        <f t="shared" si="1"/>
        <v>429309451.24000001</v>
      </c>
      <c r="AP115" s="45"/>
    </row>
    <row r="116" spans="1:42" ht="33" customHeight="1">
      <c r="A116" s="54">
        <v>292</v>
      </c>
      <c r="B116" s="55" t="s">
        <v>134</v>
      </c>
      <c r="C116" s="80" t="s">
        <v>691</v>
      </c>
      <c r="D116" s="79">
        <f>+VLOOKUP(A116,'[4]RES. TRL'!A:C,2,FALSE)</f>
        <v>0</v>
      </c>
      <c r="E116" s="79">
        <f>+VLOOKUP(A116,'[4]RES. TRL'!A:C,3,FALSE)</f>
        <v>53174.1</v>
      </c>
      <c r="F116" s="79">
        <f>+VLOOKUP(A116,[4]RES.CDI!A:B,2,FALSE)</f>
        <v>228213.28</v>
      </c>
      <c r="G116" s="79">
        <f>+VLOOKUP($A116,'[4]CUT Bs'!$A:$S,2,FALSE)</f>
        <v>169544.25000000003</v>
      </c>
      <c r="H116" s="79">
        <f>+VLOOKUP($A116,'[4]CUT Bs'!$A:$S,3,FALSE)</f>
        <v>0</v>
      </c>
      <c r="I116" s="79">
        <f>+VLOOKUP($A116,'[4]CUT Bs'!$A:$S,4,FALSE)</f>
        <v>0</v>
      </c>
      <c r="J116" s="79">
        <f>+VLOOKUP($A116,'[4]CUT Bs'!$A:$S,5,FALSE)</f>
        <v>176.4</v>
      </c>
      <c r="K116" s="79">
        <f>+VLOOKUP($A116,'[4]CUT Bs'!$A:$S,6,FALSE)</f>
        <v>0</v>
      </c>
      <c r="L116" s="79">
        <f>+VLOOKUP($A116,'[4]CUT Bs'!$A:$S,7,FALSE)</f>
        <v>0</v>
      </c>
      <c r="M116" s="79">
        <f>+VLOOKUP($A116,'[4]CUT Bs'!$A:$S,8,FALSE)</f>
        <v>0</v>
      </c>
      <c r="N116" s="79">
        <f>+VLOOKUP($A116,'[4]CUT Bs'!$A:$S,9,FALSE)</f>
        <v>0</v>
      </c>
      <c r="O116" s="79">
        <f>+VLOOKUP($A116,'[4]CUT Bs'!$A:$S,10,FALSE)</f>
        <v>0</v>
      </c>
      <c r="P116" s="79">
        <f>+VLOOKUP($A116,'[4]CUT Bs'!$A:$S,11,FALSE)</f>
        <v>0</v>
      </c>
      <c r="Q116" s="79">
        <f>+VLOOKUP($A116,'[4]CUT Bs'!$A:$S,12,FALSE)</f>
        <v>1833</v>
      </c>
      <c r="R116" s="79">
        <f>+VLOOKUP($A116,'[4]CUT Bs'!$A:$S,13,FALSE)</f>
        <v>0</v>
      </c>
      <c r="S116" s="79">
        <f>+VLOOKUP($A116,'[4]CUT Bs'!$A:$S,14,FALSE)</f>
        <v>0</v>
      </c>
      <c r="T116" s="79">
        <f>+VLOOKUP($A116,'[4]CUT Bs'!$A:$S,15,FALSE)</f>
        <v>0</v>
      </c>
      <c r="U116" s="79">
        <f>+VLOOKUP($A116,'[4]CUT Bs'!$A:$S,16,FALSE)</f>
        <v>0</v>
      </c>
      <c r="V116" s="79">
        <f>+IFERROR(VLOOKUP(A116,'[4]RES. TCR'!A:C,3,FALSE),0)</f>
        <v>0</v>
      </c>
      <c r="W116" s="79">
        <f>+VLOOKUP(A116,'[4]RES. TRL'!F:H,2,FALSE)</f>
        <v>0</v>
      </c>
      <c r="X116" s="79">
        <f>+VLOOKUP(A116,'[4]RES. TRL'!F:H,3,FALSE)</f>
        <v>0</v>
      </c>
      <c r="Y116" s="79">
        <f>+VLOOKUP($A116,'[4]CUT USD'!$A:$Q,2,FALSE)</f>
        <v>0</v>
      </c>
      <c r="Z116" s="79">
        <f>+VLOOKUP($A116,'[4]CUT USD'!$A:$Q,3,FALSE)</f>
        <v>0</v>
      </c>
      <c r="AA116" s="79">
        <f>+VLOOKUP($A116,'[4]CUT USD'!$A:$Q,4,FALSE)</f>
        <v>0</v>
      </c>
      <c r="AB116" s="79">
        <f>+VLOOKUP($A116,'[4]CUT USD'!$A:$Q,5,FALSE)</f>
        <v>0</v>
      </c>
      <c r="AC116" s="79">
        <f>+VLOOKUP($A116,'[4]CUT USD'!$A:$Q,6,FALSE)</f>
        <v>0</v>
      </c>
      <c r="AD116" s="79">
        <f>+VLOOKUP($A116,'[4]CUT USD'!$A:$Q,7,FALSE)</f>
        <v>0</v>
      </c>
      <c r="AE116" s="79">
        <f>+VLOOKUP($A116,'[4]CUT USD'!$A:$Q,8,FALSE)</f>
        <v>0</v>
      </c>
      <c r="AF116" s="79">
        <f>+VLOOKUP($A116,'[4]CUT USD'!$A:$Q,9,FALSE)</f>
        <v>0</v>
      </c>
      <c r="AG116" s="79">
        <f>+VLOOKUP($A116,'[4]CUT USD'!$A:$Q,10,FALSE)</f>
        <v>0</v>
      </c>
      <c r="AH116" s="79">
        <f>+VLOOKUP($A116,'[4]CUT USD'!$A:$Q,11,FALSE)</f>
        <v>0</v>
      </c>
      <c r="AI116" s="79">
        <f>+VLOOKUP($A116,'[4]CUT USD'!$A:$Q,12,FALSE)</f>
        <v>0</v>
      </c>
      <c r="AJ116" s="79">
        <f>+VLOOKUP($A116,'[4]CUT USD'!$A:$Q,13,FALSE)</f>
        <v>0</v>
      </c>
      <c r="AK116" s="79">
        <f>+VLOOKUP($A116,'[4]CUT USD'!$A:$Q,14,FALSE)</f>
        <v>0</v>
      </c>
      <c r="AL116" s="79">
        <v>0</v>
      </c>
      <c r="AM116" s="79">
        <f t="shared" si="1"/>
        <v>452941.03</v>
      </c>
      <c r="AP116" s="45"/>
    </row>
    <row r="117" spans="1:42" ht="33" customHeight="1">
      <c r="A117" s="54">
        <v>293</v>
      </c>
      <c r="B117" s="55" t="s">
        <v>135</v>
      </c>
      <c r="C117" s="80" t="s">
        <v>691</v>
      </c>
      <c r="D117" s="79">
        <f>+VLOOKUP(A117,'[4]RES. TRL'!A:C,2,FALSE)</f>
        <v>52903</v>
      </c>
      <c r="E117" s="79">
        <f>+VLOOKUP(A117,'[4]RES. TRL'!A:C,3,FALSE)</f>
        <v>0</v>
      </c>
      <c r="F117" s="79">
        <f>+VLOOKUP(A117,[4]RES.CDI!A:B,2,FALSE)</f>
        <v>161477.90000000002</v>
      </c>
      <c r="G117" s="79">
        <f>+VLOOKUP($A117,'[4]CUT Bs'!$A:$S,2,FALSE)</f>
        <v>949.3</v>
      </c>
      <c r="H117" s="79">
        <f>+VLOOKUP($A117,'[4]CUT Bs'!$A:$S,3,FALSE)</f>
        <v>0</v>
      </c>
      <c r="I117" s="79">
        <f>+VLOOKUP($A117,'[4]CUT Bs'!$A:$S,4,FALSE)</f>
        <v>0</v>
      </c>
      <c r="J117" s="79">
        <f>+VLOOKUP($A117,'[4]CUT Bs'!$A:$S,5,FALSE)</f>
        <v>2450</v>
      </c>
      <c r="K117" s="79">
        <f>+VLOOKUP($A117,'[4]CUT Bs'!$A:$S,6,FALSE)</f>
        <v>0</v>
      </c>
      <c r="L117" s="79">
        <f>+VLOOKUP($A117,'[4]CUT Bs'!$A:$S,7,FALSE)</f>
        <v>0</v>
      </c>
      <c r="M117" s="79">
        <f>+VLOOKUP($A117,'[4]CUT Bs'!$A:$S,8,FALSE)</f>
        <v>0</v>
      </c>
      <c r="N117" s="79">
        <f>+VLOOKUP($A117,'[4]CUT Bs'!$A:$S,9,FALSE)</f>
        <v>0</v>
      </c>
      <c r="O117" s="79">
        <f>+VLOOKUP($A117,'[4]CUT Bs'!$A:$S,10,FALSE)</f>
        <v>0</v>
      </c>
      <c r="P117" s="79">
        <f>+VLOOKUP($A117,'[4]CUT Bs'!$A:$S,11,FALSE)</f>
        <v>0</v>
      </c>
      <c r="Q117" s="79">
        <f>+VLOOKUP($A117,'[4]CUT Bs'!$A:$S,12,FALSE)</f>
        <v>0</v>
      </c>
      <c r="R117" s="79">
        <f>+VLOOKUP($A117,'[4]CUT Bs'!$A:$S,13,FALSE)</f>
        <v>0</v>
      </c>
      <c r="S117" s="79">
        <f>+VLOOKUP($A117,'[4]CUT Bs'!$A:$S,14,FALSE)</f>
        <v>0</v>
      </c>
      <c r="T117" s="79">
        <f>+VLOOKUP($A117,'[4]CUT Bs'!$A:$S,15,FALSE)</f>
        <v>0</v>
      </c>
      <c r="U117" s="79">
        <f>+VLOOKUP($A117,'[4]CUT Bs'!$A:$S,16,FALSE)</f>
        <v>0</v>
      </c>
      <c r="V117" s="79">
        <f>+IFERROR(VLOOKUP(A117,'[4]RES. TCR'!A:C,3,FALSE),0)</f>
        <v>0</v>
      </c>
      <c r="W117" s="79">
        <f>+VLOOKUP(A117,'[4]RES. TRL'!F:H,2,FALSE)</f>
        <v>0</v>
      </c>
      <c r="X117" s="79">
        <f>+VLOOKUP(A117,'[4]RES. TRL'!F:H,3,FALSE)</f>
        <v>0</v>
      </c>
      <c r="Y117" s="79">
        <f>+VLOOKUP($A117,'[4]CUT USD'!$A:$Q,2,FALSE)</f>
        <v>0</v>
      </c>
      <c r="Z117" s="79">
        <f>+VLOOKUP($A117,'[4]CUT USD'!$A:$Q,3,FALSE)</f>
        <v>0</v>
      </c>
      <c r="AA117" s="79">
        <f>+VLOOKUP($A117,'[4]CUT USD'!$A:$Q,4,FALSE)</f>
        <v>0</v>
      </c>
      <c r="AB117" s="79">
        <f>+VLOOKUP($A117,'[4]CUT USD'!$A:$Q,5,FALSE)</f>
        <v>0</v>
      </c>
      <c r="AC117" s="79">
        <f>+VLOOKUP($A117,'[4]CUT USD'!$A:$Q,6,FALSE)</f>
        <v>0</v>
      </c>
      <c r="AD117" s="79">
        <f>+VLOOKUP($A117,'[4]CUT USD'!$A:$Q,7,FALSE)</f>
        <v>0</v>
      </c>
      <c r="AE117" s="79">
        <f>+VLOOKUP($A117,'[4]CUT USD'!$A:$Q,8,FALSE)</f>
        <v>0</v>
      </c>
      <c r="AF117" s="79">
        <f>+VLOOKUP($A117,'[4]CUT USD'!$A:$Q,9,FALSE)</f>
        <v>0</v>
      </c>
      <c r="AG117" s="79">
        <f>+VLOOKUP($A117,'[4]CUT USD'!$A:$Q,10,FALSE)</f>
        <v>0</v>
      </c>
      <c r="AH117" s="79">
        <f>+VLOOKUP($A117,'[4]CUT USD'!$A:$Q,11,FALSE)</f>
        <v>0</v>
      </c>
      <c r="AI117" s="79">
        <f>+VLOOKUP($A117,'[4]CUT USD'!$A:$Q,12,FALSE)</f>
        <v>0</v>
      </c>
      <c r="AJ117" s="79">
        <f>+VLOOKUP($A117,'[4]CUT USD'!$A:$Q,13,FALSE)</f>
        <v>0</v>
      </c>
      <c r="AK117" s="79">
        <f>+VLOOKUP($A117,'[4]CUT USD'!$A:$Q,14,FALSE)</f>
        <v>0</v>
      </c>
      <c r="AL117" s="79">
        <v>0</v>
      </c>
      <c r="AM117" s="79">
        <f t="shared" si="1"/>
        <v>217780.2</v>
      </c>
      <c r="AP117" s="45"/>
    </row>
    <row r="118" spans="1:42" ht="33" customHeight="1">
      <c r="A118" s="54">
        <v>294</v>
      </c>
      <c r="B118" s="55" t="s">
        <v>136</v>
      </c>
      <c r="C118" s="80">
        <v>0</v>
      </c>
      <c r="D118" s="79">
        <f>+VLOOKUP(A118,'[4]RES. TRL'!A:C,2,FALSE)</f>
        <v>0</v>
      </c>
      <c r="E118" s="79">
        <f>+VLOOKUP(A118,'[4]RES. TRL'!A:C,3,FALSE)</f>
        <v>0</v>
      </c>
      <c r="F118" s="79">
        <f>+VLOOKUP(A118,[4]RES.CDI!A:B,2,FALSE)</f>
        <v>0</v>
      </c>
      <c r="G118" s="79">
        <f>+VLOOKUP($A118,'[4]CUT Bs'!$A:$S,2,FALSE)</f>
        <v>0</v>
      </c>
      <c r="H118" s="79">
        <f>+VLOOKUP($A118,'[4]CUT Bs'!$A:$S,3,FALSE)</f>
        <v>0</v>
      </c>
      <c r="I118" s="79">
        <f>+VLOOKUP($A118,'[4]CUT Bs'!$A:$S,4,FALSE)</f>
        <v>0</v>
      </c>
      <c r="J118" s="79">
        <f>+VLOOKUP($A118,'[4]CUT Bs'!$A:$S,5,FALSE)</f>
        <v>0</v>
      </c>
      <c r="K118" s="79">
        <f>+VLOOKUP($A118,'[4]CUT Bs'!$A:$S,6,FALSE)</f>
        <v>0</v>
      </c>
      <c r="L118" s="79">
        <f>+VLOOKUP($A118,'[4]CUT Bs'!$A:$S,7,FALSE)</f>
        <v>0</v>
      </c>
      <c r="M118" s="79">
        <f>+VLOOKUP($A118,'[4]CUT Bs'!$A:$S,8,FALSE)</f>
        <v>0</v>
      </c>
      <c r="N118" s="79">
        <f>+VLOOKUP($A118,'[4]CUT Bs'!$A:$S,9,FALSE)</f>
        <v>0</v>
      </c>
      <c r="O118" s="79">
        <f>+VLOOKUP($A118,'[4]CUT Bs'!$A:$S,10,FALSE)</f>
        <v>0</v>
      </c>
      <c r="P118" s="79">
        <f>+VLOOKUP($A118,'[4]CUT Bs'!$A:$S,11,FALSE)</f>
        <v>0</v>
      </c>
      <c r="Q118" s="79">
        <f>+VLOOKUP($A118,'[4]CUT Bs'!$A:$S,12,FALSE)</f>
        <v>0</v>
      </c>
      <c r="R118" s="79">
        <f>+VLOOKUP($A118,'[4]CUT Bs'!$A:$S,13,FALSE)</f>
        <v>0</v>
      </c>
      <c r="S118" s="79">
        <f>+VLOOKUP($A118,'[4]CUT Bs'!$A:$S,14,FALSE)</f>
        <v>0</v>
      </c>
      <c r="T118" s="79">
        <f>+VLOOKUP($A118,'[4]CUT Bs'!$A:$S,15,FALSE)</f>
        <v>0</v>
      </c>
      <c r="U118" s="79">
        <f>+VLOOKUP($A118,'[4]CUT Bs'!$A:$S,16,FALSE)</f>
        <v>0</v>
      </c>
      <c r="V118" s="79">
        <f>+IFERROR(VLOOKUP(A118,'[4]RES. TCR'!A:C,3,FALSE),0)</f>
        <v>0</v>
      </c>
      <c r="W118" s="79">
        <f>+VLOOKUP(A118,'[4]RES. TRL'!F:H,2,FALSE)</f>
        <v>0</v>
      </c>
      <c r="X118" s="79">
        <f>+VLOOKUP(A118,'[4]RES. TRL'!F:H,3,FALSE)</f>
        <v>0</v>
      </c>
      <c r="Y118" s="79">
        <f>+VLOOKUP($A118,'[4]CUT USD'!$A:$Q,2,FALSE)</f>
        <v>0</v>
      </c>
      <c r="Z118" s="79">
        <f>+VLOOKUP($A118,'[4]CUT USD'!$A:$Q,3,FALSE)</f>
        <v>0</v>
      </c>
      <c r="AA118" s="79">
        <f>+VLOOKUP($A118,'[4]CUT USD'!$A:$Q,4,FALSE)</f>
        <v>0</v>
      </c>
      <c r="AB118" s="79">
        <f>+VLOOKUP($A118,'[4]CUT USD'!$A:$Q,5,FALSE)</f>
        <v>0</v>
      </c>
      <c r="AC118" s="79">
        <f>+VLOOKUP($A118,'[4]CUT USD'!$A:$Q,6,FALSE)</f>
        <v>0</v>
      </c>
      <c r="AD118" s="79">
        <f>+VLOOKUP($A118,'[4]CUT USD'!$A:$Q,7,FALSE)</f>
        <v>0</v>
      </c>
      <c r="AE118" s="79">
        <f>+VLOOKUP($A118,'[4]CUT USD'!$A:$Q,8,FALSE)</f>
        <v>0</v>
      </c>
      <c r="AF118" s="79">
        <f>+VLOOKUP($A118,'[4]CUT USD'!$A:$Q,9,FALSE)</f>
        <v>0</v>
      </c>
      <c r="AG118" s="79">
        <f>+VLOOKUP($A118,'[4]CUT USD'!$A:$Q,10,FALSE)</f>
        <v>0</v>
      </c>
      <c r="AH118" s="79">
        <f>+VLOOKUP($A118,'[4]CUT USD'!$A:$Q,11,FALSE)</f>
        <v>0</v>
      </c>
      <c r="AI118" s="79">
        <f>+VLOOKUP($A118,'[4]CUT USD'!$A:$Q,12,FALSE)</f>
        <v>0</v>
      </c>
      <c r="AJ118" s="79">
        <f>+VLOOKUP($A118,'[4]CUT USD'!$A:$Q,13,FALSE)</f>
        <v>0</v>
      </c>
      <c r="AK118" s="79">
        <f>+VLOOKUP($A118,'[4]CUT USD'!$A:$Q,14,FALSE)</f>
        <v>0</v>
      </c>
      <c r="AL118" s="79">
        <v>0</v>
      </c>
      <c r="AM118" s="79">
        <f t="shared" si="1"/>
        <v>0</v>
      </c>
      <c r="AP118" s="45"/>
    </row>
    <row r="119" spans="1:42" ht="33" customHeight="1">
      <c r="A119" s="54">
        <v>295</v>
      </c>
      <c r="B119" s="55" t="s">
        <v>137</v>
      </c>
      <c r="C119" s="80">
        <v>0</v>
      </c>
      <c r="D119" s="79">
        <f>+VLOOKUP(A119,'[4]RES. TRL'!A:C,2,FALSE)</f>
        <v>0</v>
      </c>
      <c r="E119" s="79">
        <f>+VLOOKUP(A119,'[4]RES. TRL'!A:C,3,FALSE)</f>
        <v>0</v>
      </c>
      <c r="F119" s="79">
        <f>+VLOOKUP(A119,[4]RES.CDI!A:B,2,FALSE)</f>
        <v>0</v>
      </c>
      <c r="G119" s="79">
        <f>+VLOOKUP($A119,'[4]CUT Bs'!$A:$S,2,FALSE)</f>
        <v>0</v>
      </c>
      <c r="H119" s="79">
        <f>+VLOOKUP($A119,'[4]CUT Bs'!$A:$S,3,FALSE)</f>
        <v>0</v>
      </c>
      <c r="I119" s="79">
        <f>+VLOOKUP($A119,'[4]CUT Bs'!$A:$S,4,FALSE)</f>
        <v>0</v>
      </c>
      <c r="J119" s="79">
        <f>+VLOOKUP($A119,'[4]CUT Bs'!$A:$S,5,FALSE)</f>
        <v>0</v>
      </c>
      <c r="K119" s="79">
        <f>+VLOOKUP($A119,'[4]CUT Bs'!$A:$S,6,FALSE)</f>
        <v>0</v>
      </c>
      <c r="L119" s="79">
        <f>+VLOOKUP($A119,'[4]CUT Bs'!$A:$S,7,FALSE)</f>
        <v>0</v>
      </c>
      <c r="M119" s="79">
        <f>+VLOOKUP($A119,'[4]CUT Bs'!$A:$S,8,FALSE)</f>
        <v>0</v>
      </c>
      <c r="N119" s="79">
        <f>+VLOOKUP($A119,'[4]CUT Bs'!$A:$S,9,FALSE)</f>
        <v>0</v>
      </c>
      <c r="O119" s="79">
        <f>+VLOOKUP($A119,'[4]CUT Bs'!$A:$S,10,FALSE)</f>
        <v>0</v>
      </c>
      <c r="P119" s="79">
        <f>+VLOOKUP($A119,'[4]CUT Bs'!$A:$S,11,FALSE)</f>
        <v>0</v>
      </c>
      <c r="Q119" s="79">
        <f>+VLOOKUP($A119,'[4]CUT Bs'!$A:$S,12,FALSE)</f>
        <v>0</v>
      </c>
      <c r="R119" s="79">
        <f>+VLOOKUP($A119,'[4]CUT Bs'!$A:$S,13,FALSE)</f>
        <v>0</v>
      </c>
      <c r="S119" s="79">
        <f>+VLOOKUP($A119,'[4]CUT Bs'!$A:$S,14,FALSE)</f>
        <v>0</v>
      </c>
      <c r="T119" s="79">
        <f>+VLOOKUP($A119,'[4]CUT Bs'!$A:$S,15,FALSE)</f>
        <v>0</v>
      </c>
      <c r="U119" s="79">
        <f>+VLOOKUP($A119,'[4]CUT Bs'!$A:$S,16,FALSE)</f>
        <v>0</v>
      </c>
      <c r="V119" s="79">
        <f>+IFERROR(VLOOKUP(A119,'[4]RES. TCR'!A:C,3,FALSE),0)</f>
        <v>0</v>
      </c>
      <c r="W119" s="79">
        <f>+VLOOKUP(A119,'[4]RES. TRL'!F:H,2,FALSE)</f>
        <v>0</v>
      </c>
      <c r="X119" s="79">
        <f>+VLOOKUP(A119,'[4]RES. TRL'!F:H,3,FALSE)</f>
        <v>0</v>
      </c>
      <c r="Y119" s="79">
        <f>+VLOOKUP($A119,'[4]CUT USD'!$A:$Q,2,FALSE)</f>
        <v>0</v>
      </c>
      <c r="Z119" s="79">
        <f>+VLOOKUP($A119,'[4]CUT USD'!$A:$Q,3,FALSE)</f>
        <v>0</v>
      </c>
      <c r="AA119" s="79">
        <f>+VLOOKUP($A119,'[4]CUT USD'!$A:$Q,4,FALSE)</f>
        <v>0</v>
      </c>
      <c r="AB119" s="79">
        <f>+VLOOKUP($A119,'[4]CUT USD'!$A:$Q,5,FALSE)</f>
        <v>0</v>
      </c>
      <c r="AC119" s="79">
        <f>+VLOOKUP($A119,'[4]CUT USD'!$A:$Q,6,FALSE)</f>
        <v>0</v>
      </c>
      <c r="AD119" s="79">
        <f>+VLOOKUP($A119,'[4]CUT USD'!$A:$Q,7,FALSE)</f>
        <v>0</v>
      </c>
      <c r="AE119" s="79">
        <f>+VLOOKUP($A119,'[4]CUT USD'!$A:$Q,8,FALSE)</f>
        <v>0</v>
      </c>
      <c r="AF119" s="79">
        <f>+VLOOKUP($A119,'[4]CUT USD'!$A:$Q,9,FALSE)</f>
        <v>0</v>
      </c>
      <c r="AG119" s="79">
        <f>+VLOOKUP($A119,'[4]CUT USD'!$A:$Q,10,FALSE)</f>
        <v>0</v>
      </c>
      <c r="AH119" s="79">
        <f>+VLOOKUP($A119,'[4]CUT USD'!$A:$Q,11,FALSE)</f>
        <v>0</v>
      </c>
      <c r="AI119" s="79">
        <f>+VLOOKUP($A119,'[4]CUT USD'!$A:$Q,12,FALSE)</f>
        <v>0</v>
      </c>
      <c r="AJ119" s="79">
        <f>+VLOOKUP($A119,'[4]CUT USD'!$A:$Q,13,FALSE)</f>
        <v>0</v>
      </c>
      <c r="AK119" s="79">
        <f>+VLOOKUP($A119,'[4]CUT USD'!$A:$Q,14,FALSE)</f>
        <v>0</v>
      </c>
      <c r="AL119" s="79">
        <v>0</v>
      </c>
      <c r="AM119" s="79">
        <f t="shared" si="1"/>
        <v>0</v>
      </c>
      <c r="AP119" s="45"/>
    </row>
    <row r="120" spans="1:42" ht="33" customHeight="1">
      <c r="A120" s="54">
        <v>296</v>
      </c>
      <c r="B120" s="55" t="s">
        <v>138</v>
      </c>
      <c r="C120" s="80">
        <v>0</v>
      </c>
      <c r="D120" s="79">
        <f>+VLOOKUP(A120,'[4]RES. TRL'!A:C,2,FALSE)</f>
        <v>0</v>
      </c>
      <c r="E120" s="79">
        <f>+VLOOKUP(A120,'[4]RES. TRL'!A:C,3,FALSE)</f>
        <v>0</v>
      </c>
      <c r="F120" s="79">
        <f>+VLOOKUP(A120,[4]RES.CDI!A:B,2,FALSE)</f>
        <v>0</v>
      </c>
      <c r="G120" s="79">
        <f>+VLOOKUP($A120,'[4]CUT Bs'!$A:$S,2,FALSE)</f>
        <v>0</v>
      </c>
      <c r="H120" s="79">
        <f>+VLOOKUP($A120,'[4]CUT Bs'!$A:$S,3,FALSE)</f>
        <v>0</v>
      </c>
      <c r="I120" s="79">
        <f>+VLOOKUP($A120,'[4]CUT Bs'!$A:$S,4,FALSE)</f>
        <v>0</v>
      </c>
      <c r="J120" s="79">
        <f>+VLOOKUP($A120,'[4]CUT Bs'!$A:$S,5,FALSE)</f>
        <v>0</v>
      </c>
      <c r="K120" s="79">
        <f>+VLOOKUP($A120,'[4]CUT Bs'!$A:$S,6,FALSE)</f>
        <v>0</v>
      </c>
      <c r="L120" s="79">
        <f>+VLOOKUP($A120,'[4]CUT Bs'!$A:$S,7,FALSE)</f>
        <v>0</v>
      </c>
      <c r="M120" s="79">
        <f>+VLOOKUP($A120,'[4]CUT Bs'!$A:$S,8,FALSE)</f>
        <v>0</v>
      </c>
      <c r="N120" s="79">
        <f>+VLOOKUP($A120,'[4]CUT Bs'!$A:$S,9,FALSE)</f>
        <v>0</v>
      </c>
      <c r="O120" s="79">
        <f>+VLOOKUP($A120,'[4]CUT Bs'!$A:$S,10,FALSE)</f>
        <v>0</v>
      </c>
      <c r="P120" s="79">
        <f>+VLOOKUP($A120,'[4]CUT Bs'!$A:$S,11,FALSE)</f>
        <v>0</v>
      </c>
      <c r="Q120" s="79">
        <f>+VLOOKUP($A120,'[4]CUT Bs'!$A:$S,12,FALSE)</f>
        <v>0</v>
      </c>
      <c r="R120" s="79">
        <f>+VLOOKUP($A120,'[4]CUT Bs'!$A:$S,13,FALSE)</f>
        <v>0</v>
      </c>
      <c r="S120" s="79">
        <f>+VLOOKUP($A120,'[4]CUT Bs'!$A:$S,14,FALSE)</f>
        <v>0</v>
      </c>
      <c r="T120" s="79">
        <f>+VLOOKUP($A120,'[4]CUT Bs'!$A:$S,15,FALSE)</f>
        <v>0</v>
      </c>
      <c r="U120" s="79">
        <f>+VLOOKUP($A120,'[4]CUT Bs'!$A:$S,16,FALSE)</f>
        <v>0</v>
      </c>
      <c r="V120" s="79">
        <f>+IFERROR(VLOOKUP(A120,'[4]RES. TCR'!A:C,3,FALSE),0)</f>
        <v>0</v>
      </c>
      <c r="W120" s="79">
        <f>+VLOOKUP(A120,'[4]RES. TRL'!F:H,2,FALSE)</f>
        <v>0</v>
      </c>
      <c r="X120" s="79">
        <f>+VLOOKUP(A120,'[4]RES. TRL'!F:H,3,FALSE)</f>
        <v>0</v>
      </c>
      <c r="Y120" s="79">
        <f>+VLOOKUP($A120,'[4]CUT USD'!$A:$Q,2,FALSE)</f>
        <v>0</v>
      </c>
      <c r="Z120" s="79">
        <f>+VLOOKUP($A120,'[4]CUT USD'!$A:$Q,3,FALSE)</f>
        <v>0</v>
      </c>
      <c r="AA120" s="79">
        <f>+VLOOKUP($A120,'[4]CUT USD'!$A:$Q,4,FALSE)</f>
        <v>0</v>
      </c>
      <c r="AB120" s="79">
        <f>+VLOOKUP($A120,'[4]CUT USD'!$A:$Q,5,FALSE)</f>
        <v>0</v>
      </c>
      <c r="AC120" s="79">
        <f>+VLOOKUP($A120,'[4]CUT USD'!$A:$Q,6,FALSE)</f>
        <v>0</v>
      </c>
      <c r="AD120" s="79">
        <f>+VLOOKUP($A120,'[4]CUT USD'!$A:$Q,7,FALSE)</f>
        <v>0</v>
      </c>
      <c r="AE120" s="79">
        <f>+VLOOKUP($A120,'[4]CUT USD'!$A:$Q,8,FALSE)</f>
        <v>0</v>
      </c>
      <c r="AF120" s="79">
        <f>+VLOOKUP($A120,'[4]CUT USD'!$A:$Q,9,FALSE)</f>
        <v>0</v>
      </c>
      <c r="AG120" s="79">
        <f>+VLOOKUP($A120,'[4]CUT USD'!$A:$Q,10,FALSE)</f>
        <v>0</v>
      </c>
      <c r="AH120" s="79">
        <f>+VLOOKUP($A120,'[4]CUT USD'!$A:$Q,11,FALSE)</f>
        <v>0</v>
      </c>
      <c r="AI120" s="79">
        <f>+VLOOKUP($A120,'[4]CUT USD'!$A:$Q,12,FALSE)</f>
        <v>0</v>
      </c>
      <c r="AJ120" s="79">
        <f>+VLOOKUP($A120,'[4]CUT USD'!$A:$Q,13,FALSE)</f>
        <v>0</v>
      </c>
      <c r="AK120" s="79">
        <f>+VLOOKUP($A120,'[4]CUT USD'!$A:$Q,14,FALSE)</f>
        <v>0</v>
      </c>
      <c r="AL120" s="79">
        <v>0</v>
      </c>
      <c r="AM120" s="79">
        <f t="shared" si="1"/>
        <v>0</v>
      </c>
      <c r="AP120" s="45"/>
    </row>
    <row r="121" spans="1:42" ht="33" customHeight="1">
      <c r="A121" s="54">
        <v>298</v>
      </c>
      <c r="B121" s="55" t="s">
        <v>139</v>
      </c>
      <c r="C121" s="56" t="s">
        <v>752</v>
      </c>
      <c r="D121" s="79">
        <f>+VLOOKUP(A121,'[4]RES. TRL'!A:C,2,FALSE)</f>
        <v>0</v>
      </c>
      <c r="E121" s="79">
        <f>+VLOOKUP(A121,'[4]RES. TRL'!A:C,3,FALSE)</f>
        <v>0</v>
      </c>
      <c r="F121" s="79">
        <f>+VLOOKUP(A121,[4]RES.CDI!A:B,2,FALSE)</f>
        <v>0</v>
      </c>
      <c r="G121" s="79">
        <f>+VLOOKUP($A121,'[4]CUT Bs'!$A:$S,2,FALSE)</f>
        <v>0</v>
      </c>
      <c r="H121" s="79">
        <f>+VLOOKUP($A121,'[4]CUT Bs'!$A:$S,3,FALSE)</f>
        <v>0</v>
      </c>
      <c r="I121" s="79">
        <f>+VLOOKUP($A121,'[4]CUT Bs'!$A:$S,4,FALSE)</f>
        <v>0</v>
      </c>
      <c r="J121" s="79">
        <f>+VLOOKUP($A121,'[4]CUT Bs'!$A:$S,5,FALSE)</f>
        <v>0</v>
      </c>
      <c r="K121" s="79">
        <f>+VLOOKUP($A121,'[4]CUT Bs'!$A:$S,6,FALSE)</f>
        <v>0</v>
      </c>
      <c r="L121" s="79">
        <f>+VLOOKUP($A121,'[4]CUT Bs'!$A:$S,7,FALSE)</f>
        <v>0</v>
      </c>
      <c r="M121" s="79">
        <f>+VLOOKUP($A121,'[4]CUT Bs'!$A:$S,8,FALSE)</f>
        <v>0</v>
      </c>
      <c r="N121" s="79">
        <f>+VLOOKUP($A121,'[4]CUT Bs'!$A:$S,9,FALSE)</f>
        <v>0</v>
      </c>
      <c r="O121" s="79">
        <f>+VLOOKUP($A121,'[4]CUT Bs'!$A:$S,10,FALSE)</f>
        <v>0</v>
      </c>
      <c r="P121" s="79">
        <f>+VLOOKUP($A121,'[4]CUT Bs'!$A:$S,11,FALSE)</f>
        <v>0</v>
      </c>
      <c r="Q121" s="79">
        <f>+VLOOKUP($A121,'[4]CUT Bs'!$A:$S,12,FALSE)</f>
        <v>0</v>
      </c>
      <c r="R121" s="79">
        <f>+VLOOKUP($A121,'[4]CUT Bs'!$A:$S,13,FALSE)</f>
        <v>0</v>
      </c>
      <c r="S121" s="79">
        <f>+VLOOKUP($A121,'[4]CUT Bs'!$A:$S,14,FALSE)</f>
        <v>0</v>
      </c>
      <c r="T121" s="79">
        <f>+VLOOKUP($A121,'[4]CUT Bs'!$A:$S,15,FALSE)</f>
        <v>0</v>
      </c>
      <c r="U121" s="79">
        <f>+VLOOKUP($A121,'[4]CUT Bs'!$A:$S,16,FALSE)</f>
        <v>0</v>
      </c>
      <c r="V121" s="79">
        <f>+IFERROR(VLOOKUP(A121,'[4]RES. TCR'!A:C,3,FALSE),0)</f>
        <v>0</v>
      </c>
      <c r="W121" s="79">
        <f>+VLOOKUP(A121,'[4]RES. TRL'!F:H,2,FALSE)</f>
        <v>0</v>
      </c>
      <c r="X121" s="79">
        <f>+VLOOKUP(A121,'[4]RES. TRL'!F:H,3,FALSE)</f>
        <v>0</v>
      </c>
      <c r="Y121" s="79">
        <f>+VLOOKUP($A121,'[4]CUT USD'!$A:$Q,2,FALSE)</f>
        <v>0</v>
      </c>
      <c r="Z121" s="79">
        <f>+VLOOKUP($A121,'[4]CUT USD'!$A:$Q,3,FALSE)</f>
        <v>0</v>
      </c>
      <c r="AA121" s="79">
        <f>+VLOOKUP($A121,'[4]CUT USD'!$A:$Q,4,FALSE)</f>
        <v>0</v>
      </c>
      <c r="AB121" s="79">
        <f>+VLOOKUP($A121,'[4]CUT USD'!$A:$Q,5,FALSE)</f>
        <v>0</v>
      </c>
      <c r="AC121" s="79">
        <f>+VLOOKUP($A121,'[4]CUT USD'!$A:$Q,6,FALSE)</f>
        <v>0</v>
      </c>
      <c r="AD121" s="79">
        <f>+VLOOKUP($A121,'[4]CUT USD'!$A:$Q,7,FALSE)</f>
        <v>0</v>
      </c>
      <c r="AE121" s="79">
        <f>+VLOOKUP($A121,'[4]CUT USD'!$A:$Q,8,FALSE)</f>
        <v>0</v>
      </c>
      <c r="AF121" s="79">
        <f>+VLOOKUP($A121,'[4]CUT USD'!$A:$Q,9,FALSE)</f>
        <v>0</v>
      </c>
      <c r="AG121" s="79">
        <f>+VLOOKUP($A121,'[4]CUT USD'!$A:$Q,10,FALSE)</f>
        <v>0</v>
      </c>
      <c r="AH121" s="79">
        <f>+VLOOKUP($A121,'[4]CUT USD'!$A:$Q,11,FALSE)</f>
        <v>0</v>
      </c>
      <c r="AI121" s="79">
        <f>+VLOOKUP($A121,'[4]CUT USD'!$A:$Q,12,FALSE)</f>
        <v>0</v>
      </c>
      <c r="AJ121" s="79">
        <f>+VLOOKUP($A121,'[4]CUT USD'!$A:$Q,13,FALSE)</f>
        <v>0</v>
      </c>
      <c r="AK121" s="79">
        <f>+VLOOKUP($A121,'[4]CUT USD'!$A:$Q,14,FALSE)</f>
        <v>0</v>
      </c>
      <c r="AL121" s="79">
        <v>0</v>
      </c>
      <c r="AM121" s="79">
        <f t="shared" si="1"/>
        <v>0</v>
      </c>
      <c r="AP121" s="45"/>
    </row>
    <row r="122" spans="1:42" ht="33" customHeight="1">
      <c r="A122" s="54">
        <v>299</v>
      </c>
      <c r="B122" s="55" t="s">
        <v>140</v>
      </c>
      <c r="C122" s="80" t="s">
        <v>752</v>
      </c>
      <c r="D122" s="79">
        <f>+VLOOKUP(A122,'[4]RES. TRL'!A:C,2,FALSE)</f>
        <v>0</v>
      </c>
      <c r="E122" s="79">
        <f>+VLOOKUP(A122,'[4]RES. TRL'!A:C,3,FALSE)</f>
        <v>0</v>
      </c>
      <c r="F122" s="79">
        <f>+VLOOKUP(A122,[4]RES.CDI!A:B,2,FALSE)</f>
        <v>0</v>
      </c>
      <c r="G122" s="79">
        <f>+VLOOKUP($A122,'[4]CUT Bs'!$A:$S,2,FALSE)</f>
        <v>675655.03999999992</v>
      </c>
      <c r="H122" s="79">
        <f>+VLOOKUP($A122,'[4]CUT Bs'!$A:$S,3,FALSE)</f>
        <v>0</v>
      </c>
      <c r="I122" s="79">
        <f>+VLOOKUP($A122,'[4]CUT Bs'!$A:$S,4,FALSE)</f>
        <v>0</v>
      </c>
      <c r="J122" s="79">
        <f>+VLOOKUP($A122,'[4]CUT Bs'!$A:$S,5,FALSE)</f>
        <v>0</v>
      </c>
      <c r="K122" s="79">
        <f>+VLOOKUP($A122,'[4]CUT Bs'!$A:$S,6,FALSE)</f>
        <v>0</v>
      </c>
      <c r="L122" s="79">
        <f>+VLOOKUP($A122,'[4]CUT Bs'!$A:$S,7,FALSE)</f>
        <v>0</v>
      </c>
      <c r="M122" s="79">
        <f>+VLOOKUP($A122,'[4]CUT Bs'!$A:$S,8,FALSE)</f>
        <v>0</v>
      </c>
      <c r="N122" s="79">
        <f>+VLOOKUP($A122,'[4]CUT Bs'!$A:$S,9,FALSE)</f>
        <v>0</v>
      </c>
      <c r="O122" s="79">
        <f>+VLOOKUP($A122,'[4]CUT Bs'!$A:$S,10,FALSE)</f>
        <v>0</v>
      </c>
      <c r="P122" s="79">
        <f>+VLOOKUP($A122,'[4]CUT Bs'!$A:$S,11,FALSE)</f>
        <v>0</v>
      </c>
      <c r="Q122" s="79">
        <f>+VLOOKUP($A122,'[4]CUT Bs'!$A:$S,12,FALSE)</f>
        <v>0</v>
      </c>
      <c r="R122" s="79">
        <f>+VLOOKUP($A122,'[4]CUT Bs'!$A:$S,13,FALSE)</f>
        <v>0</v>
      </c>
      <c r="S122" s="79">
        <f>+VLOOKUP($A122,'[4]CUT Bs'!$A:$S,14,FALSE)</f>
        <v>0</v>
      </c>
      <c r="T122" s="79">
        <f>+VLOOKUP($A122,'[4]CUT Bs'!$A:$S,15,FALSE)</f>
        <v>0</v>
      </c>
      <c r="U122" s="79">
        <f>+VLOOKUP($A122,'[4]CUT Bs'!$A:$S,16,FALSE)</f>
        <v>0</v>
      </c>
      <c r="V122" s="79">
        <f>+IFERROR(VLOOKUP(A122,'[4]RES. TCR'!A:C,3,FALSE),0)</f>
        <v>0</v>
      </c>
      <c r="W122" s="79">
        <f>+VLOOKUP(A122,'[4]RES. TRL'!F:H,2,FALSE)</f>
        <v>0</v>
      </c>
      <c r="X122" s="79">
        <f>+VLOOKUP(A122,'[4]RES. TRL'!F:H,3,FALSE)</f>
        <v>0</v>
      </c>
      <c r="Y122" s="79">
        <f>+VLOOKUP($A122,'[4]CUT USD'!$A:$Q,2,FALSE)</f>
        <v>0</v>
      </c>
      <c r="Z122" s="79">
        <f>+VLOOKUP($A122,'[4]CUT USD'!$A:$Q,3,FALSE)</f>
        <v>0</v>
      </c>
      <c r="AA122" s="79">
        <f>+VLOOKUP($A122,'[4]CUT USD'!$A:$Q,4,FALSE)</f>
        <v>0</v>
      </c>
      <c r="AB122" s="79">
        <f>+VLOOKUP($A122,'[4]CUT USD'!$A:$Q,5,FALSE)</f>
        <v>0</v>
      </c>
      <c r="AC122" s="79">
        <f>+VLOOKUP($A122,'[4]CUT USD'!$A:$Q,6,FALSE)</f>
        <v>0</v>
      </c>
      <c r="AD122" s="79">
        <f>+VLOOKUP($A122,'[4]CUT USD'!$A:$Q,7,FALSE)</f>
        <v>0</v>
      </c>
      <c r="AE122" s="79">
        <f>+VLOOKUP($A122,'[4]CUT USD'!$A:$Q,8,FALSE)</f>
        <v>0</v>
      </c>
      <c r="AF122" s="79">
        <f>+VLOOKUP($A122,'[4]CUT USD'!$A:$Q,9,FALSE)</f>
        <v>0</v>
      </c>
      <c r="AG122" s="79">
        <f>+VLOOKUP($A122,'[4]CUT USD'!$A:$Q,10,FALSE)</f>
        <v>0</v>
      </c>
      <c r="AH122" s="79">
        <f>+VLOOKUP($A122,'[4]CUT USD'!$A:$Q,11,FALSE)</f>
        <v>0</v>
      </c>
      <c r="AI122" s="79">
        <f>+VLOOKUP($A122,'[4]CUT USD'!$A:$Q,12,FALSE)</f>
        <v>0</v>
      </c>
      <c r="AJ122" s="79">
        <f>+VLOOKUP($A122,'[4]CUT USD'!$A:$Q,13,FALSE)</f>
        <v>0</v>
      </c>
      <c r="AK122" s="79">
        <f>+VLOOKUP($A122,'[4]CUT USD'!$A:$Q,14,FALSE)</f>
        <v>0</v>
      </c>
      <c r="AL122" s="79">
        <v>0</v>
      </c>
      <c r="AM122" s="79">
        <f t="shared" si="1"/>
        <v>675655.03999999992</v>
      </c>
      <c r="AP122" s="45"/>
    </row>
    <row r="123" spans="1:42" ht="33" customHeight="1">
      <c r="A123" s="54">
        <v>300</v>
      </c>
      <c r="B123" s="55" t="s">
        <v>141</v>
      </c>
      <c r="C123" s="80" t="s">
        <v>752</v>
      </c>
      <c r="D123" s="79">
        <f>+VLOOKUP(A123,'[4]RES. TRL'!A:C,2,FALSE)</f>
        <v>0</v>
      </c>
      <c r="E123" s="79">
        <f>+VLOOKUP(A123,'[4]RES. TRL'!A:C,3,FALSE)</f>
        <v>0</v>
      </c>
      <c r="F123" s="79">
        <f>+VLOOKUP(A123,[4]RES.CDI!A:B,2,FALSE)</f>
        <v>0</v>
      </c>
      <c r="G123" s="79">
        <f>+VLOOKUP($A123,'[4]CUT Bs'!$A:$S,2,FALSE)</f>
        <v>0</v>
      </c>
      <c r="H123" s="79">
        <f>+VLOOKUP($A123,'[4]CUT Bs'!$A:$S,3,FALSE)</f>
        <v>0</v>
      </c>
      <c r="I123" s="79">
        <f>+VLOOKUP($A123,'[4]CUT Bs'!$A:$S,4,FALSE)</f>
        <v>0</v>
      </c>
      <c r="J123" s="79">
        <f>+VLOOKUP($A123,'[4]CUT Bs'!$A:$S,5,FALSE)</f>
        <v>0</v>
      </c>
      <c r="K123" s="79">
        <f>+VLOOKUP($A123,'[4]CUT Bs'!$A:$S,6,FALSE)</f>
        <v>0</v>
      </c>
      <c r="L123" s="79">
        <f>+VLOOKUP($A123,'[4]CUT Bs'!$A:$S,7,FALSE)</f>
        <v>0</v>
      </c>
      <c r="M123" s="79">
        <f>+VLOOKUP($A123,'[4]CUT Bs'!$A:$S,8,FALSE)</f>
        <v>0</v>
      </c>
      <c r="N123" s="79">
        <f>+VLOOKUP($A123,'[4]CUT Bs'!$A:$S,9,FALSE)</f>
        <v>0</v>
      </c>
      <c r="O123" s="79">
        <f>+VLOOKUP($A123,'[4]CUT Bs'!$A:$S,10,FALSE)</f>
        <v>0</v>
      </c>
      <c r="P123" s="79">
        <f>+VLOOKUP($A123,'[4]CUT Bs'!$A:$S,11,FALSE)</f>
        <v>0</v>
      </c>
      <c r="Q123" s="79">
        <f>+VLOOKUP($A123,'[4]CUT Bs'!$A:$S,12,FALSE)</f>
        <v>0</v>
      </c>
      <c r="R123" s="79">
        <f>+VLOOKUP($A123,'[4]CUT Bs'!$A:$S,13,FALSE)</f>
        <v>0</v>
      </c>
      <c r="S123" s="79">
        <f>+VLOOKUP($A123,'[4]CUT Bs'!$A:$S,14,FALSE)</f>
        <v>0</v>
      </c>
      <c r="T123" s="79">
        <f>+VLOOKUP($A123,'[4]CUT Bs'!$A:$S,15,FALSE)</f>
        <v>0</v>
      </c>
      <c r="U123" s="79">
        <f>+VLOOKUP($A123,'[4]CUT Bs'!$A:$S,16,FALSE)</f>
        <v>0</v>
      </c>
      <c r="V123" s="79">
        <f>+IFERROR(VLOOKUP(A123,'[4]RES. TCR'!A:C,3,FALSE),0)</f>
        <v>0</v>
      </c>
      <c r="W123" s="79">
        <f>+VLOOKUP(A123,'[4]RES. TRL'!F:H,2,FALSE)</f>
        <v>0</v>
      </c>
      <c r="X123" s="79">
        <f>+VLOOKUP(A123,'[4]RES. TRL'!F:H,3,FALSE)</f>
        <v>0</v>
      </c>
      <c r="Y123" s="79">
        <f>+VLOOKUP($A123,'[4]CUT USD'!$A:$Q,2,FALSE)</f>
        <v>0</v>
      </c>
      <c r="Z123" s="79">
        <f>+VLOOKUP($A123,'[4]CUT USD'!$A:$Q,3,FALSE)</f>
        <v>0</v>
      </c>
      <c r="AA123" s="79">
        <f>+VLOOKUP($A123,'[4]CUT USD'!$A:$Q,4,FALSE)</f>
        <v>0</v>
      </c>
      <c r="AB123" s="79">
        <f>+VLOOKUP($A123,'[4]CUT USD'!$A:$Q,5,FALSE)</f>
        <v>0</v>
      </c>
      <c r="AC123" s="79">
        <f>+VLOOKUP($A123,'[4]CUT USD'!$A:$Q,6,FALSE)</f>
        <v>0</v>
      </c>
      <c r="AD123" s="79">
        <f>+VLOOKUP($A123,'[4]CUT USD'!$A:$Q,7,FALSE)</f>
        <v>0</v>
      </c>
      <c r="AE123" s="79">
        <f>+VLOOKUP($A123,'[4]CUT USD'!$A:$Q,8,FALSE)</f>
        <v>0</v>
      </c>
      <c r="AF123" s="79">
        <f>+VLOOKUP($A123,'[4]CUT USD'!$A:$Q,9,FALSE)</f>
        <v>0</v>
      </c>
      <c r="AG123" s="79">
        <f>+VLOOKUP($A123,'[4]CUT USD'!$A:$Q,10,FALSE)</f>
        <v>0</v>
      </c>
      <c r="AH123" s="79">
        <f>+VLOOKUP($A123,'[4]CUT USD'!$A:$Q,11,FALSE)</f>
        <v>0</v>
      </c>
      <c r="AI123" s="79">
        <f>+VLOOKUP($A123,'[4]CUT USD'!$A:$Q,12,FALSE)</f>
        <v>0</v>
      </c>
      <c r="AJ123" s="79">
        <f>+VLOOKUP($A123,'[4]CUT USD'!$A:$Q,13,FALSE)</f>
        <v>0</v>
      </c>
      <c r="AK123" s="79">
        <f>+VLOOKUP($A123,'[4]CUT USD'!$A:$Q,14,FALSE)</f>
        <v>0</v>
      </c>
      <c r="AL123" s="79">
        <v>0</v>
      </c>
      <c r="AM123" s="79">
        <f t="shared" si="1"/>
        <v>0</v>
      </c>
      <c r="AP123" s="45"/>
    </row>
    <row r="124" spans="1:42" ht="33" customHeight="1">
      <c r="A124" s="54">
        <v>301</v>
      </c>
      <c r="B124" s="55" t="s">
        <v>142</v>
      </c>
      <c r="C124" s="80" t="s">
        <v>752</v>
      </c>
      <c r="D124" s="79">
        <f>+VLOOKUP(A124,'[4]RES. TRL'!A:C,2,FALSE)</f>
        <v>0</v>
      </c>
      <c r="E124" s="79">
        <f>+VLOOKUP(A124,'[4]RES. TRL'!A:C,3,FALSE)</f>
        <v>0</v>
      </c>
      <c r="F124" s="79">
        <f>+VLOOKUP(A124,[4]RES.CDI!A:B,2,FALSE)</f>
        <v>0</v>
      </c>
      <c r="G124" s="79">
        <f>+VLOOKUP($A124,'[4]CUT Bs'!$A:$S,2,FALSE)</f>
        <v>3796</v>
      </c>
      <c r="H124" s="79">
        <f>+VLOOKUP($A124,'[4]CUT Bs'!$A:$S,3,FALSE)</f>
        <v>0</v>
      </c>
      <c r="I124" s="79">
        <f>+VLOOKUP($A124,'[4]CUT Bs'!$A:$S,4,FALSE)</f>
        <v>0</v>
      </c>
      <c r="J124" s="79">
        <f>+VLOOKUP($A124,'[4]CUT Bs'!$A:$S,5,FALSE)</f>
        <v>0</v>
      </c>
      <c r="K124" s="79">
        <f>+VLOOKUP($A124,'[4]CUT Bs'!$A:$S,6,FALSE)</f>
        <v>0</v>
      </c>
      <c r="L124" s="79">
        <f>+VLOOKUP($A124,'[4]CUT Bs'!$A:$S,7,FALSE)</f>
        <v>0</v>
      </c>
      <c r="M124" s="79">
        <f>+VLOOKUP($A124,'[4]CUT Bs'!$A:$S,8,FALSE)</f>
        <v>0</v>
      </c>
      <c r="N124" s="79">
        <f>+VLOOKUP($A124,'[4]CUT Bs'!$A:$S,9,FALSE)</f>
        <v>0</v>
      </c>
      <c r="O124" s="79">
        <f>+VLOOKUP($A124,'[4]CUT Bs'!$A:$S,10,FALSE)</f>
        <v>0</v>
      </c>
      <c r="P124" s="79">
        <f>+VLOOKUP($A124,'[4]CUT Bs'!$A:$S,11,FALSE)</f>
        <v>0</v>
      </c>
      <c r="Q124" s="79">
        <f>+VLOOKUP($A124,'[4]CUT Bs'!$A:$S,12,FALSE)</f>
        <v>0</v>
      </c>
      <c r="R124" s="79">
        <f>+VLOOKUP($A124,'[4]CUT Bs'!$A:$S,13,FALSE)</f>
        <v>0</v>
      </c>
      <c r="S124" s="79">
        <f>+VLOOKUP($A124,'[4]CUT Bs'!$A:$S,14,FALSE)</f>
        <v>0</v>
      </c>
      <c r="T124" s="79">
        <f>+VLOOKUP($A124,'[4]CUT Bs'!$A:$S,15,FALSE)</f>
        <v>0</v>
      </c>
      <c r="U124" s="79">
        <f>+VLOOKUP($A124,'[4]CUT Bs'!$A:$S,16,FALSE)</f>
        <v>0</v>
      </c>
      <c r="V124" s="79">
        <f>+IFERROR(VLOOKUP(A124,'[4]RES. TCR'!A:C,3,FALSE),0)</f>
        <v>0</v>
      </c>
      <c r="W124" s="79">
        <f>+VLOOKUP(A124,'[4]RES. TRL'!F:H,2,FALSE)</f>
        <v>0</v>
      </c>
      <c r="X124" s="79">
        <f>+VLOOKUP(A124,'[4]RES. TRL'!F:H,3,FALSE)</f>
        <v>0</v>
      </c>
      <c r="Y124" s="79">
        <f>+VLOOKUP($A124,'[4]CUT USD'!$A:$Q,2,FALSE)</f>
        <v>0</v>
      </c>
      <c r="Z124" s="79">
        <f>+VLOOKUP($A124,'[4]CUT USD'!$A:$Q,3,FALSE)</f>
        <v>0</v>
      </c>
      <c r="AA124" s="79">
        <f>+VLOOKUP($A124,'[4]CUT USD'!$A:$Q,4,FALSE)</f>
        <v>0</v>
      </c>
      <c r="AB124" s="79">
        <f>+VLOOKUP($A124,'[4]CUT USD'!$A:$Q,5,FALSE)</f>
        <v>0</v>
      </c>
      <c r="AC124" s="79">
        <f>+VLOOKUP($A124,'[4]CUT USD'!$A:$Q,6,FALSE)</f>
        <v>0</v>
      </c>
      <c r="AD124" s="79">
        <f>+VLOOKUP($A124,'[4]CUT USD'!$A:$Q,7,FALSE)</f>
        <v>0</v>
      </c>
      <c r="AE124" s="79">
        <f>+VLOOKUP($A124,'[4]CUT USD'!$A:$Q,8,FALSE)</f>
        <v>0</v>
      </c>
      <c r="AF124" s="79">
        <f>+VLOOKUP($A124,'[4]CUT USD'!$A:$Q,9,FALSE)</f>
        <v>0</v>
      </c>
      <c r="AG124" s="79">
        <f>+VLOOKUP($A124,'[4]CUT USD'!$A:$Q,10,FALSE)</f>
        <v>0</v>
      </c>
      <c r="AH124" s="79">
        <f>+VLOOKUP($A124,'[4]CUT USD'!$A:$Q,11,FALSE)</f>
        <v>0</v>
      </c>
      <c r="AI124" s="79">
        <f>+VLOOKUP($A124,'[4]CUT USD'!$A:$Q,12,FALSE)</f>
        <v>0</v>
      </c>
      <c r="AJ124" s="79">
        <f>+VLOOKUP($A124,'[4]CUT USD'!$A:$Q,13,FALSE)</f>
        <v>0</v>
      </c>
      <c r="AK124" s="79">
        <f>+VLOOKUP($A124,'[4]CUT USD'!$A:$Q,14,FALSE)</f>
        <v>0</v>
      </c>
      <c r="AL124" s="79">
        <v>0</v>
      </c>
      <c r="AM124" s="79">
        <f t="shared" si="1"/>
        <v>3796</v>
      </c>
      <c r="AP124" s="45"/>
    </row>
    <row r="125" spans="1:42" ht="33" customHeight="1">
      <c r="A125" s="54">
        <v>302</v>
      </c>
      <c r="B125" s="55" t="s">
        <v>143</v>
      </c>
      <c r="C125" s="56" t="s">
        <v>752</v>
      </c>
      <c r="D125" s="79">
        <f>+VLOOKUP(A125,'[4]RES. TRL'!A:C,2,FALSE)</f>
        <v>0</v>
      </c>
      <c r="E125" s="79">
        <f>+VLOOKUP(A125,'[4]RES. TRL'!A:C,3,FALSE)</f>
        <v>0</v>
      </c>
      <c r="F125" s="79">
        <f>+VLOOKUP(A125,[4]RES.CDI!A:B,2,FALSE)</f>
        <v>0</v>
      </c>
      <c r="G125" s="79">
        <f>+VLOOKUP($A125,'[4]CUT Bs'!$A:$S,2,FALSE)</f>
        <v>0</v>
      </c>
      <c r="H125" s="79">
        <f>+VLOOKUP($A125,'[4]CUT Bs'!$A:$S,3,FALSE)</f>
        <v>0</v>
      </c>
      <c r="I125" s="79">
        <f>+VLOOKUP($A125,'[4]CUT Bs'!$A:$S,4,FALSE)</f>
        <v>0</v>
      </c>
      <c r="J125" s="79">
        <f>+VLOOKUP($A125,'[4]CUT Bs'!$A:$S,5,FALSE)</f>
        <v>0</v>
      </c>
      <c r="K125" s="79">
        <f>+VLOOKUP($A125,'[4]CUT Bs'!$A:$S,6,FALSE)</f>
        <v>0</v>
      </c>
      <c r="L125" s="79">
        <f>+VLOOKUP($A125,'[4]CUT Bs'!$A:$S,7,FALSE)</f>
        <v>0</v>
      </c>
      <c r="M125" s="79">
        <f>+VLOOKUP($A125,'[4]CUT Bs'!$A:$S,8,FALSE)</f>
        <v>0</v>
      </c>
      <c r="N125" s="79">
        <f>+VLOOKUP($A125,'[4]CUT Bs'!$A:$S,9,FALSE)</f>
        <v>0</v>
      </c>
      <c r="O125" s="79">
        <f>+VLOOKUP($A125,'[4]CUT Bs'!$A:$S,10,FALSE)</f>
        <v>0</v>
      </c>
      <c r="P125" s="79">
        <f>+VLOOKUP($A125,'[4]CUT Bs'!$A:$S,11,FALSE)</f>
        <v>0</v>
      </c>
      <c r="Q125" s="79">
        <f>+VLOOKUP($A125,'[4]CUT Bs'!$A:$S,12,FALSE)</f>
        <v>0</v>
      </c>
      <c r="R125" s="79">
        <f>+VLOOKUP($A125,'[4]CUT Bs'!$A:$S,13,FALSE)</f>
        <v>0</v>
      </c>
      <c r="S125" s="79">
        <f>+VLOOKUP($A125,'[4]CUT Bs'!$A:$S,14,FALSE)</f>
        <v>0</v>
      </c>
      <c r="T125" s="79">
        <f>+VLOOKUP($A125,'[4]CUT Bs'!$A:$S,15,FALSE)</f>
        <v>0</v>
      </c>
      <c r="U125" s="79">
        <f>+VLOOKUP($A125,'[4]CUT Bs'!$A:$S,16,FALSE)</f>
        <v>0</v>
      </c>
      <c r="V125" s="79">
        <f>+IFERROR(VLOOKUP(A125,'[4]RES. TCR'!A:C,3,FALSE),0)</f>
        <v>0</v>
      </c>
      <c r="W125" s="79">
        <f>+VLOOKUP(A125,'[4]RES. TRL'!F:H,2,FALSE)</f>
        <v>0</v>
      </c>
      <c r="X125" s="79">
        <f>+VLOOKUP(A125,'[4]RES. TRL'!F:H,3,FALSE)</f>
        <v>0</v>
      </c>
      <c r="Y125" s="79">
        <f>+VLOOKUP($A125,'[4]CUT USD'!$A:$Q,2,FALSE)</f>
        <v>0</v>
      </c>
      <c r="Z125" s="79">
        <f>+VLOOKUP($A125,'[4]CUT USD'!$A:$Q,3,FALSE)</f>
        <v>0</v>
      </c>
      <c r="AA125" s="79">
        <f>+VLOOKUP($A125,'[4]CUT USD'!$A:$Q,4,FALSE)</f>
        <v>0</v>
      </c>
      <c r="AB125" s="79">
        <f>+VLOOKUP($A125,'[4]CUT USD'!$A:$Q,5,FALSE)</f>
        <v>0</v>
      </c>
      <c r="AC125" s="79">
        <f>+VLOOKUP($A125,'[4]CUT USD'!$A:$Q,6,FALSE)</f>
        <v>0</v>
      </c>
      <c r="AD125" s="79">
        <f>+VLOOKUP($A125,'[4]CUT USD'!$A:$Q,7,FALSE)</f>
        <v>0</v>
      </c>
      <c r="AE125" s="79">
        <f>+VLOOKUP($A125,'[4]CUT USD'!$A:$Q,8,FALSE)</f>
        <v>0</v>
      </c>
      <c r="AF125" s="79">
        <f>+VLOOKUP($A125,'[4]CUT USD'!$A:$Q,9,FALSE)</f>
        <v>0</v>
      </c>
      <c r="AG125" s="79">
        <f>+VLOOKUP($A125,'[4]CUT USD'!$A:$Q,10,FALSE)</f>
        <v>0</v>
      </c>
      <c r="AH125" s="79">
        <f>+VLOOKUP($A125,'[4]CUT USD'!$A:$Q,11,FALSE)</f>
        <v>0</v>
      </c>
      <c r="AI125" s="79">
        <f>+VLOOKUP($A125,'[4]CUT USD'!$A:$Q,12,FALSE)</f>
        <v>0</v>
      </c>
      <c r="AJ125" s="79">
        <f>+VLOOKUP($A125,'[4]CUT USD'!$A:$Q,13,FALSE)</f>
        <v>0</v>
      </c>
      <c r="AK125" s="79">
        <f>+VLOOKUP($A125,'[4]CUT USD'!$A:$Q,14,FALSE)</f>
        <v>0</v>
      </c>
      <c r="AL125" s="79">
        <v>0</v>
      </c>
      <c r="AM125" s="79">
        <f t="shared" si="1"/>
        <v>0</v>
      </c>
      <c r="AP125" s="45"/>
    </row>
    <row r="126" spans="1:42" ht="33" customHeight="1">
      <c r="A126" s="54">
        <v>303</v>
      </c>
      <c r="B126" s="55" t="s">
        <v>144</v>
      </c>
      <c r="C126" s="80" t="s">
        <v>752</v>
      </c>
      <c r="D126" s="79">
        <f>+VLOOKUP(A126,'[4]RES. TRL'!A:C,2,FALSE)</f>
        <v>0</v>
      </c>
      <c r="E126" s="79">
        <f>+VLOOKUP(A126,'[4]RES. TRL'!A:C,3,FALSE)</f>
        <v>0</v>
      </c>
      <c r="F126" s="79">
        <f>+VLOOKUP(A126,[4]RES.CDI!A:B,2,FALSE)</f>
        <v>0</v>
      </c>
      <c r="G126" s="79">
        <f>+VLOOKUP($A126,'[4]CUT Bs'!$A:$S,2,FALSE)</f>
        <v>0</v>
      </c>
      <c r="H126" s="79">
        <f>+VLOOKUP($A126,'[4]CUT Bs'!$A:$S,3,FALSE)</f>
        <v>0</v>
      </c>
      <c r="I126" s="79">
        <f>+VLOOKUP($A126,'[4]CUT Bs'!$A:$S,4,FALSE)</f>
        <v>0</v>
      </c>
      <c r="J126" s="79">
        <f>+VLOOKUP($A126,'[4]CUT Bs'!$A:$S,5,FALSE)</f>
        <v>0</v>
      </c>
      <c r="K126" s="79">
        <f>+VLOOKUP($A126,'[4]CUT Bs'!$A:$S,6,FALSE)</f>
        <v>0</v>
      </c>
      <c r="L126" s="79">
        <f>+VLOOKUP($A126,'[4]CUT Bs'!$A:$S,7,FALSE)</f>
        <v>0</v>
      </c>
      <c r="M126" s="79">
        <f>+VLOOKUP($A126,'[4]CUT Bs'!$A:$S,8,FALSE)</f>
        <v>0</v>
      </c>
      <c r="N126" s="79">
        <f>+VLOOKUP($A126,'[4]CUT Bs'!$A:$S,9,FALSE)</f>
        <v>0</v>
      </c>
      <c r="O126" s="79">
        <f>+VLOOKUP($A126,'[4]CUT Bs'!$A:$S,10,FALSE)</f>
        <v>0</v>
      </c>
      <c r="P126" s="79">
        <f>+VLOOKUP($A126,'[4]CUT Bs'!$A:$S,11,FALSE)</f>
        <v>0</v>
      </c>
      <c r="Q126" s="79">
        <f>+VLOOKUP($A126,'[4]CUT Bs'!$A:$S,12,FALSE)</f>
        <v>0</v>
      </c>
      <c r="R126" s="79">
        <f>+VLOOKUP($A126,'[4]CUT Bs'!$A:$S,13,FALSE)</f>
        <v>0</v>
      </c>
      <c r="S126" s="79">
        <f>+VLOOKUP($A126,'[4]CUT Bs'!$A:$S,14,FALSE)</f>
        <v>0</v>
      </c>
      <c r="T126" s="79">
        <f>+VLOOKUP($A126,'[4]CUT Bs'!$A:$S,15,FALSE)</f>
        <v>0</v>
      </c>
      <c r="U126" s="79">
        <f>+VLOOKUP($A126,'[4]CUT Bs'!$A:$S,16,FALSE)</f>
        <v>0</v>
      </c>
      <c r="V126" s="79">
        <f>+IFERROR(VLOOKUP(A126,'[4]RES. TCR'!A:C,3,FALSE),0)</f>
        <v>0</v>
      </c>
      <c r="W126" s="79">
        <f>+VLOOKUP(A126,'[4]RES. TRL'!F:H,2,FALSE)</f>
        <v>0</v>
      </c>
      <c r="X126" s="79">
        <f>+VLOOKUP(A126,'[4]RES. TRL'!F:H,3,FALSE)</f>
        <v>0</v>
      </c>
      <c r="Y126" s="79">
        <f>+VLOOKUP($A126,'[4]CUT USD'!$A:$Q,2,FALSE)</f>
        <v>0</v>
      </c>
      <c r="Z126" s="79">
        <f>+VLOOKUP($A126,'[4]CUT USD'!$A:$Q,3,FALSE)</f>
        <v>0</v>
      </c>
      <c r="AA126" s="79">
        <f>+VLOOKUP($A126,'[4]CUT USD'!$A:$Q,4,FALSE)</f>
        <v>0</v>
      </c>
      <c r="AB126" s="79">
        <f>+VLOOKUP($A126,'[4]CUT USD'!$A:$Q,5,FALSE)</f>
        <v>0</v>
      </c>
      <c r="AC126" s="79">
        <f>+VLOOKUP($A126,'[4]CUT USD'!$A:$Q,6,FALSE)</f>
        <v>0</v>
      </c>
      <c r="AD126" s="79">
        <f>+VLOOKUP($A126,'[4]CUT USD'!$A:$Q,7,FALSE)</f>
        <v>0</v>
      </c>
      <c r="AE126" s="79">
        <f>+VLOOKUP($A126,'[4]CUT USD'!$A:$Q,8,FALSE)</f>
        <v>0</v>
      </c>
      <c r="AF126" s="79">
        <f>+VLOOKUP($A126,'[4]CUT USD'!$A:$Q,9,FALSE)</f>
        <v>0</v>
      </c>
      <c r="AG126" s="79">
        <f>+VLOOKUP($A126,'[4]CUT USD'!$A:$Q,10,FALSE)</f>
        <v>0</v>
      </c>
      <c r="AH126" s="79">
        <f>+VLOOKUP($A126,'[4]CUT USD'!$A:$Q,11,FALSE)</f>
        <v>0</v>
      </c>
      <c r="AI126" s="79">
        <f>+VLOOKUP($A126,'[4]CUT USD'!$A:$Q,12,FALSE)</f>
        <v>0</v>
      </c>
      <c r="AJ126" s="79">
        <f>+VLOOKUP($A126,'[4]CUT USD'!$A:$Q,13,FALSE)</f>
        <v>0</v>
      </c>
      <c r="AK126" s="79">
        <f>+VLOOKUP($A126,'[4]CUT USD'!$A:$Q,14,FALSE)</f>
        <v>0</v>
      </c>
      <c r="AL126" s="79">
        <v>0</v>
      </c>
      <c r="AM126" s="79">
        <f t="shared" si="1"/>
        <v>0</v>
      </c>
      <c r="AP126" s="45"/>
    </row>
    <row r="127" spans="1:42" ht="33" customHeight="1">
      <c r="A127" s="54">
        <v>309</v>
      </c>
      <c r="B127" s="55" t="s">
        <v>11071</v>
      </c>
      <c r="C127" s="56" t="s">
        <v>689</v>
      </c>
      <c r="D127" s="79">
        <f>+VLOOKUP(A127,'[4]RES. TRL'!A:C,2,FALSE)</f>
        <v>0</v>
      </c>
      <c r="E127" s="79">
        <f>+VLOOKUP(A127,'[4]RES. TRL'!A:C,3,FALSE)</f>
        <v>0</v>
      </c>
      <c r="F127" s="79">
        <f>+VLOOKUP(A127,[4]RES.CDI!A:B,2,FALSE)</f>
        <v>0</v>
      </c>
      <c r="G127" s="79">
        <f>+VLOOKUP($A127,'[4]CUT Bs'!$A:$S,2,FALSE)</f>
        <v>36058</v>
      </c>
      <c r="H127" s="79">
        <f>+VLOOKUP($A127,'[4]CUT Bs'!$A:$S,3,FALSE)</f>
        <v>0</v>
      </c>
      <c r="I127" s="79">
        <f>+VLOOKUP($A127,'[4]CUT Bs'!$A:$S,4,FALSE)</f>
        <v>0</v>
      </c>
      <c r="J127" s="79">
        <f>+VLOOKUP($A127,'[4]CUT Bs'!$A:$S,5,FALSE)</f>
        <v>0</v>
      </c>
      <c r="K127" s="79">
        <f>+VLOOKUP($A127,'[4]CUT Bs'!$A:$S,6,FALSE)</f>
        <v>0</v>
      </c>
      <c r="L127" s="79">
        <f>+VLOOKUP($A127,'[4]CUT Bs'!$A:$S,7,FALSE)</f>
        <v>0</v>
      </c>
      <c r="M127" s="79">
        <f>+VLOOKUP($A127,'[4]CUT Bs'!$A:$S,8,FALSE)</f>
        <v>0</v>
      </c>
      <c r="N127" s="79">
        <f>+VLOOKUP($A127,'[4]CUT Bs'!$A:$S,9,FALSE)</f>
        <v>0</v>
      </c>
      <c r="O127" s="79">
        <f>+VLOOKUP($A127,'[4]CUT Bs'!$A:$S,10,FALSE)</f>
        <v>0</v>
      </c>
      <c r="P127" s="79">
        <f>+VLOOKUP($A127,'[4]CUT Bs'!$A:$S,11,FALSE)</f>
        <v>0</v>
      </c>
      <c r="Q127" s="79">
        <f>+VLOOKUP($A127,'[4]CUT Bs'!$A:$S,12,FALSE)</f>
        <v>0</v>
      </c>
      <c r="R127" s="79">
        <f>+VLOOKUP($A127,'[4]CUT Bs'!$A:$S,13,FALSE)</f>
        <v>0</v>
      </c>
      <c r="S127" s="79">
        <f>+VLOOKUP($A127,'[4]CUT Bs'!$A:$S,14,FALSE)</f>
        <v>0</v>
      </c>
      <c r="T127" s="79">
        <f>+VLOOKUP($A127,'[4]CUT Bs'!$A:$S,15,FALSE)</f>
        <v>0</v>
      </c>
      <c r="U127" s="79">
        <f>+VLOOKUP($A127,'[4]CUT Bs'!$A:$S,16,FALSE)</f>
        <v>0</v>
      </c>
      <c r="V127" s="79">
        <f>+IFERROR(VLOOKUP(A127,'[4]RES. TCR'!A:C,3,FALSE),0)</f>
        <v>0</v>
      </c>
      <c r="W127" s="79">
        <f>+VLOOKUP(A127,'[4]RES. TRL'!F:H,2,FALSE)</f>
        <v>0</v>
      </c>
      <c r="X127" s="79">
        <f>+VLOOKUP(A127,'[4]RES. TRL'!F:H,3,FALSE)</f>
        <v>0</v>
      </c>
      <c r="Y127" s="79">
        <f>+VLOOKUP($A127,'[4]CUT USD'!$A:$Q,2,FALSE)</f>
        <v>0</v>
      </c>
      <c r="Z127" s="79">
        <f>+VLOOKUP($A127,'[4]CUT USD'!$A:$Q,3,FALSE)</f>
        <v>0</v>
      </c>
      <c r="AA127" s="79">
        <f>+VLOOKUP($A127,'[4]CUT USD'!$A:$Q,4,FALSE)</f>
        <v>0</v>
      </c>
      <c r="AB127" s="79">
        <f>+VLOOKUP($A127,'[4]CUT USD'!$A:$Q,5,FALSE)</f>
        <v>0</v>
      </c>
      <c r="AC127" s="79">
        <f>+VLOOKUP($A127,'[4]CUT USD'!$A:$Q,6,FALSE)</f>
        <v>0</v>
      </c>
      <c r="AD127" s="79">
        <f>+VLOOKUP($A127,'[4]CUT USD'!$A:$Q,7,FALSE)</f>
        <v>0</v>
      </c>
      <c r="AE127" s="79">
        <f>+VLOOKUP($A127,'[4]CUT USD'!$A:$Q,8,FALSE)</f>
        <v>0</v>
      </c>
      <c r="AF127" s="79">
        <f>+VLOOKUP($A127,'[4]CUT USD'!$A:$Q,9,FALSE)</f>
        <v>0</v>
      </c>
      <c r="AG127" s="79">
        <f>+VLOOKUP($A127,'[4]CUT USD'!$A:$Q,10,FALSE)</f>
        <v>0</v>
      </c>
      <c r="AH127" s="79">
        <f>+VLOOKUP($A127,'[4]CUT USD'!$A:$Q,11,FALSE)</f>
        <v>0</v>
      </c>
      <c r="AI127" s="79">
        <f>+VLOOKUP($A127,'[4]CUT USD'!$A:$Q,12,FALSE)</f>
        <v>0</v>
      </c>
      <c r="AJ127" s="79">
        <f>+VLOOKUP($A127,'[4]CUT USD'!$A:$Q,13,FALSE)</f>
        <v>0</v>
      </c>
      <c r="AK127" s="79">
        <f>+VLOOKUP($A127,'[4]CUT USD'!$A:$Q,14,FALSE)</f>
        <v>0</v>
      </c>
      <c r="AL127" s="79">
        <v>0</v>
      </c>
      <c r="AM127" s="79">
        <f t="shared" si="1"/>
        <v>36058</v>
      </c>
      <c r="AP127" s="45"/>
    </row>
    <row r="128" spans="1:42" ht="33" customHeight="1">
      <c r="A128" s="54">
        <v>310</v>
      </c>
      <c r="B128" s="55" t="s">
        <v>145</v>
      </c>
      <c r="C128" s="56" t="s">
        <v>693</v>
      </c>
      <c r="D128" s="79">
        <f>+VLOOKUP(A128,'[4]RES. TRL'!A:C,2,FALSE)</f>
        <v>483964870.38999999</v>
      </c>
      <c r="E128" s="79">
        <f>+VLOOKUP(A128,'[4]RES. TRL'!A:C,3,FALSE)</f>
        <v>0</v>
      </c>
      <c r="F128" s="79">
        <f>+VLOOKUP(A128,[4]RES.CDI!A:B,2,FALSE)</f>
        <v>27160121.490000002</v>
      </c>
      <c r="G128" s="79">
        <f>+VLOOKUP($A128,'[4]CUT Bs'!$A:$S,2,FALSE)</f>
        <v>3780684.459999999</v>
      </c>
      <c r="H128" s="79">
        <f>+VLOOKUP($A128,'[4]CUT Bs'!$A:$S,3,FALSE)</f>
        <v>0</v>
      </c>
      <c r="I128" s="79">
        <f>+VLOOKUP($A128,'[4]CUT Bs'!$A:$S,4,FALSE)</f>
        <v>0</v>
      </c>
      <c r="J128" s="79">
        <f>+VLOOKUP($A128,'[4]CUT Bs'!$A:$S,5,FALSE)</f>
        <v>0</v>
      </c>
      <c r="K128" s="79">
        <f>+VLOOKUP($A128,'[4]CUT Bs'!$A:$S,6,FALSE)</f>
        <v>0</v>
      </c>
      <c r="L128" s="79">
        <f>+VLOOKUP($A128,'[4]CUT Bs'!$A:$S,7,FALSE)</f>
        <v>587.89</v>
      </c>
      <c r="M128" s="79">
        <f>+VLOOKUP($A128,'[4]CUT Bs'!$A:$S,8,FALSE)</f>
        <v>0</v>
      </c>
      <c r="N128" s="79">
        <f>+VLOOKUP($A128,'[4]CUT Bs'!$A:$S,9,FALSE)</f>
        <v>0</v>
      </c>
      <c r="O128" s="79">
        <f>+VLOOKUP($A128,'[4]CUT Bs'!$A:$S,10,FALSE)</f>
        <v>0</v>
      </c>
      <c r="P128" s="79">
        <f>+VLOOKUP($A128,'[4]CUT Bs'!$A:$S,11,FALSE)</f>
        <v>51546.87</v>
      </c>
      <c r="Q128" s="79">
        <f>+VLOOKUP($A128,'[4]CUT Bs'!$A:$S,12,FALSE)</f>
        <v>4471.2</v>
      </c>
      <c r="R128" s="79">
        <f>+VLOOKUP($A128,'[4]CUT Bs'!$A:$S,13,FALSE)</f>
        <v>0</v>
      </c>
      <c r="S128" s="79">
        <f>+VLOOKUP($A128,'[4]CUT Bs'!$A:$S,14,FALSE)</f>
        <v>0</v>
      </c>
      <c r="T128" s="79">
        <f>+VLOOKUP($A128,'[4]CUT Bs'!$A:$S,15,FALSE)</f>
        <v>0</v>
      </c>
      <c r="U128" s="79">
        <f>+VLOOKUP($A128,'[4]CUT Bs'!$A:$S,16,FALSE)</f>
        <v>0</v>
      </c>
      <c r="V128" s="79">
        <f>+IFERROR(VLOOKUP(A128,'[4]RES. TCR'!A:C,3,FALSE),0)</f>
        <v>0</v>
      </c>
      <c r="W128" s="79">
        <f>+VLOOKUP(A128,'[4]RES. TRL'!F:H,2,FALSE)</f>
        <v>0</v>
      </c>
      <c r="X128" s="79">
        <f>+VLOOKUP(A128,'[4]RES. TRL'!F:H,3,FALSE)</f>
        <v>0</v>
      </c>
      <c r="Y128" s="79">
        <f>+VLOOKUP($A128,'[4]CUT USD'!$A:$Q,2,FALSE)</f>
        <v>0</v>
      </c>
      <c r="Z128" s="79">
        <f>+VLOOKUP($A128,'[4]CUT USD'!$A:$Q,3,FALSE)</f>
        <v>0</v>
      </c>
      <c r="AA128" s="79">
        <f>+VLOOKUP($A128,'[4]CUT USD'!$A:$Q,4,FALSE)</f>
        <v>0</v>
      </c>
      <c r="AB128" s="79">
        <f>+VLOOKUP($A128,'[4]CUT USD'!$A:$Q,5,FALSE)</f>
        <v>0</v>
      </c>
      <c r="AC128" s="79">
        <f>+VLOOKUP($A128,'[4]CUT USD'!$A:$Q,6,FALSE)</f>
        <v>0</v>
      </c>
      <c r="AD128" s="79">
        <f>+VLOOKUP($A128,'[4]CUT USD'!$A:$Q,7,FALSE)</f>
        <v>0</v>
      </c>
      <c r="AE128" s="79">
        <f>+VLOOKUP($A128,'[4]CUT USD'!$A:$Q,8,FALSE)</f>
        <v>0</v>
      </c>
      <c r="AF128" s="79">
        <f>+VLOOKUP($A128,'[4]CUT USD'!$A:$Q,9,FALSE)</f>
        <v>0</v>
      </c>
      <c r="AG128" s="79">
        <f>+VLOOKUP($A128,'[4]CUT USD'!$A:$Q,10,FALSE)</f>
        <v>0</v>
      </c>
      <c r="AH128" s="79">
        <f>+VLOOKUP($A128,'[4]CUT USD'!$A:$Q,11,FALSE)</f>
        <v>0</v>
      </c>
      <c r="AI128" s="79">
        <f>+VLOOKUP($A128,'[4]CUT USD'!$A:$Q,12,FALSE)</f>
        <v>0</v>
      </c>
      <c r="AJ128" s="79">
        <f>+VLOOKUP($A128,'[4]CUT USD'!$A:$Q,13,FALSE)</f>
        <v>0</v>
      </c>
      <c r="AK128" s="79">
        <f>+VLOOKUP($A128,'[4]CUT USD'!$A:$Q,14,FALSE)</f>
        <v>0</v>
      </c>
      <c r="AL128" s="79">
        <v>0</v>
      </c>
      <c r="AM128" s="79">
        <f t="shared" si="1"/>
        <v>514962282.29999995</v>
      </c>
      <c r="AP128" s="45"/>
    </row>
    <row r="129" spans="1:42" ht="33" customHeight="1">
      <c r="A129" s="54">
        <v>311</v>
      </c>
      <c r="B129" s="55" t="s">
        <v>146</v>
      </c>
      <c r="C129" s="56" t="s">
        <v>693</v>
      </c>
      <c r="D129" s="79">
        <f>+VLOOKUP(A129,'[4]RES. TRL'!A:C,2,FALSE)</f>
        <v>0</v>
      </c>
      <c r="E129" s="79">
        <f>+VLOOKUP(A129,'[4]RES. TRL'!A:C,3,FALSE)</f>
        <v>0</v>
      </c>
      <c r="F129" s="79">
        <f>+VLOOKUP(A129,[4]RES.CDI!A:B,2,FALSE)</f>
        <v>0</v>
      </c>
      <c r="G129" s="79">
        <f>+VLOOKUP($A129,'[4]CUT Bs'!$A:$S,2,FALSE)</f>
        <v>160</v>
      </c>
      <c r="H129" s="79">
        <f>+VLOOKUP($A129,'[4]CUT Bs'!$A:$S,3,FALSE)</f>
        <v>0</v>
      </c>
      <c r="I129" s="79">
        <f>+VLOOKUP($A129,'[4]CUT Bs'!$A:$S,4,FALSE)</f>
        <v>0</v>
      </c>
      <c r="J129" s="79">
        <f>+VLOOKUP($A129,'[4]CUT Bs'!$A:$S,5,FALSE)</f>
        <v>0</v>
      </c>
      <c r="K129" s="79">
        <f>+VLOOKUP($A129,'[4]CUT Bs'!$A:$S,6,FALSE)</f>
        <v>0</v>
      </c>
      <c r="L129" s="79">
        <f>+VLOOKUP($A129,'[4]CUT Bs'!$A:$S,7,FALSE)</f>
        <v>0</v>
      </c>
      <c r="M129" s="79">
        <f>+VLOOKUP($A129,'[4]CUT Bs'!$A:$S,8,FALSE)</f>
        <v>0</v>
      </c>
      <c r="N129" s="79">
        <f>+VLOOKUP($A129,'[4]CUT Bs'!$A:$S,9,FALSE)</f>
        <v>0</v>
      </c>
      <c r="O129" s="79">
        <f>+VLOOKUP($A129,'[4]CUT Bs'!$A:$S,10,FALSE)</f>
        <v>0</v>
      </c>
      <c r="P129" s="79">
        <f>+VLOOKUP($A129,'[4]CUT Bs'!$A:$S,11,FALSE)</f>
        <v>0</v>
      </c>
      <c r="Q129" s="79">
        <f>+VLOOKUP($A129,'[4]CUT Bs'!$A:$S,12,FALSE)</f>
        <v>0</v>
      </c>
      <c r="R129" s="79">
        <f>+VLOOKUP($A129,'[4]CUT Bs'!$A:$S,13,FALSE)</f>
        <v>0</v>
      </c>
      <c r="S129" s="79">
        <f>+VLOOKUP($A129,'[4]CUT Bs'!$A:$S,14,FALSE)</f>
        <v>0</v>
      </c>
      <c r="T129" s="79">
        <f>+VLOOKUP($A129,'[4]CUT Bs'!$A:$S,15,FALSE)</f>
        <v>0</v>
      </c>
      <c r="U129" s="79">
        <f>+VLOOKUP($A129,'[4]CUT Bs'!$A:$S,16,FALSE)</f>
        <v>0</v>
      </c>
      <c r="V129" s="79">
        <f>+IFERROR(VLOOKUP(A129,'[4]RES. TCR'!A:C,3,FALSE),0)</f>
        <v>0</v>
      </c>
      <c r="W129" s="79">
        <f>+VLOOKUP(A129,'[4]RES. TRL'!F:H,2,FALSE)</f>
        <v>0</v>
      </c>
      <c r="X129" s="79">
        <f>+VLOOKUP(A129,'[4]RES. TRL'!F:H,3,FALSE)</f>
        <v>0</v>
      </c>
      <c r="Y129" s="79">
        <f>+VLOOKUP($A129,'[4]CUT USD'!$A:$Q,2,FALSE)</f>
        <v>0</v>
      </c>
      <c r="Z129" s="79">
        <f>+VLOOKUP($A129,'[4]CUT USD'!$A:$Q,3,FALSE)</f>
        <v>0</v>
      </c>
      <c r="AA129" s="79">
        <f>+VLOOKUP($A129,'[4]CUT USD'!$A:$Q,4,FALSE)</f>
        <v>0</v>
      </c>
      <c r="AB129" s="79">
        <f>+VLOOKUP($A129,'[4]CUT USD'!$A:$Q,5,FALSE)</f>
        <v>0</v>
      </c>
      <c r="AC129" s="79">
        <f>+VLOOKUP($A129,'[4]CUT USD'!$A:$Q,6,FALSE)</f>
        <v>0</v>
      </c>
      <c r="AD129" s="79">
        <f>+VLOOKUP($A129,'[4]CUT USD'!$A:$Q,7,FALSE)</f>
        <v>0</v>
      </c>
      <c r="AE129" s="79">
        <f>+VLOOKUP($A129,'[4]CUT USD'!$A:$Q,8,FALSE)</f>
        <v>0</v>
      </c>
      <c r="AF129" s="79">
        <f>+VLOOKUP($A129,'[4]CUT USD'!$A:$Q,9,FALSE)</f>
        <v>0</v>
      </c>
      <c r="AG129" s="79">
        <f>+VLOOKUP($A129,'[4]CUT USD'!$A:$Q,10,FALSE)</f>
        <v>0</v>
      </c>
      <c r="AH129" s="79">
        <f>+VLOOKUP($A129,'[4]CUT USD'!$A:$Q,11,FALSE)</f>
        <v>0</v>
      </c>
      <c r="AI129" s="79">
        <f>+VLOOKUP($A129,'[4]CUT USD'!$A:$Q,12,FALSE)</f>
        <v>0</v>
      </c>
      <c r="AJ129" s="79">
        <f>+VLOOKUP($A129,'[4]CUT USD'!$A:$Q,13,FALSE)</f>
        <v>0</v>
      </c>
      <c r="AK129" s="79">
        <f>+VLOOKUP($A129,'[4]CUT USD'!$A:$Q,14,FALSE)</f>
        <v>0</v>
      </c>
      <c r="AL129" s="79">
        <v>0</v>
      </c>
      <c r="AM129" s="79">
        <f t="shared" si="1"/>
        <v>160</v>
      </c>
      <c r="AP129" s="45"/>
    </row>
    <row r="130" spans="1:42" ht="33" customHeight="1">
      <c r="A130" s="54">
        <v>312</v>
      </c>
      <c r="B130" s="55" t="s">
        <v>147</v>
      </c>
      <c r="C130" s="80" t="s">
        <v>691</v>
      </c>
      <c r="D130" s="79">
        <f>+VLOOKUP(A130,'[4]RES. TRL'!A:C,2,FALSE)</f>
        <v>131749.51999999999</v>
      </c>
      <c r="E130" s="79">
        <f>+VLOOKUP(A130,'[4]RES. TRL'!A:C,3,FALSE)</f>
        <v>0</v>
      </c>
      <c r="F130" s="79">
        <f>+VLOOKUP(A130,[4]RES.CDI!A:B,2,FALSE)</f>
        <v>50283075.720000006</v>
      </c>
      <c r="G130" s="79">
        <f>+VLOOKUP($A130,'[4]CUT Bs'!$A:$S,2,FALSE)</f>
        <v>40560.199999999997</v>
      </c>
      <c r="H130" s="79">
        <f>+VLOOKUP($A130,'[4]CUT Bs'!$A:$S,3,FALSE)</f>
        <v>0</v>
      </c>
      <c r="I130" s="79">
        <f>+VLOOKUP($A130,'[4]CUT Bs'!$A:$S,4,FALSE)</f>
        <v>0</v>
      </c>
      <c r="J130" s="79">
        <f>+VLOOKUP($A130,'[4]CUT Bs'!$A:$S,5,FALSE)</f>
        <v>1809574.17</v>
      </c>
      <c r="K130" s="79">
        <f>+VLOOKUP($A130,'[4]CUT Bs'!$A:$S,6,FALSE)</f>
        <v>0</v>
      </c>
      <c r="L130" s="79">
        <f>+VLOOKUP($A130,'[4]CUT Bs'!$A:$S,7,FALSE)</f>
        <v>50</v>
      </c>
      <c r="M130" s="79">
        <f>+VLOOKUP($A130,'[4]CUT Bs'!$A:$S,8,FALSE)</f>
        <v>0</v>
      </c>
      <c r="N130" s="79">
        <f>+VLOOKUP($A130,'[4]CUT Bs'!$A:$S,9,FALSE)</f>
        <v>0</v>
      </c>
      <c r="O130" s="79">
        <f>+VLOOKUP($A130,'[4]CUT Bs'!$A:$S,10,FALSE)</f>
        <v>0</v>
      </c>
      <c r="P130" s="79">
        <f>+VLOOKUP($A130,'[4]CUT Bs'!$A:$S,11,FALSE)</f>
        <v>0</v>
      </c>
      <c r="Q130" s="79">
        <f>+VLOOKUP($A130,'[4]CUT Bs'!$A:$S,12,FALSE)</f>
        <v>0</v>
      </c>
      <c r="R130" s="79">
        <f>+VLOOKUP($A130,'[4]CUT Bs'!$A:$S,13,FALSE)</f>
        <v>0</v>
      </c>
      <c r="S130" s="79">
        <f>+VLOOKUP($A130,'[4]CUT Bs'!$A:$S,14,FALSE)</f>
        <v>0</v>
      </c>
      <c r="T130" s="79">
        <f>+VLOOKUP($A130,'[4]CUT Bs'!$A:$S,15,FALSE)</f>
        <v>0</v>
      </c>
      <c r="U130" s="79">
        <f>+VLOOKUP($A130,'[4]CUT Bs'!$A:$S,16,FALSE)</f>
        <v>0</v>
      </c>
      <c r="V130" s="79">
        <f>+IFERROR(VLOOKUP(A130,'[4]RES. TCR'!A:C,3,FALSE),0)</f>
        <v>0</v>
      </c>
      <c r="W130" s="79">
        <f>+VLOOKUP(A130,'[4]RES. TRL'!F:H,2,FALSE)</f>
        <v>0</v>
      </c>
      <c r="X130" s="79">
        <f>+VLOOKUP(A130,'[4]RES. TRL'!F:H,3,FALSE)</f>
        <v>0</v>
      </c>
      <c r="Y130" s="79">
        <f>+VLOOKUP($A130,'[4]CUT USD'!$A:$Q,2,FALSE)</f>
        <v>0</v>
      </c>
      <c r="Z130" s="79">
        <f>+VLOOKUP($A130,'[4]CUT USD'!$A:$Q,3,FALSE)</f>
        <v>0</v>
      </c>
      <c r="AA130" s="79">
        <f>+VLOOKUP($A130,'[4]CUT USD'!$A:$Q,4,FALSE)</f>
        <v>0</v>
      </c>
      <c r="AB130" s="79">
        <f>+VLOOKUP($A130,'[4]CUT USD'!$A:$Q,5,FALSE)</f>
        <v>0</v>
      </c>
      <c r="AC130" s="79">
        <f>+VLOOKUP($A130,'[4]CUT USD'!$A:$Q,6,FALSE)</f>
        <v>0</v>
      </c>
      <c r="AD130" s="79">
        <f>+VLOOKUP($A130,'[4]CUT USD'!$A:$Q,7,FALSE)</f>
        <v>0</v>
      </c>
      <c r="AE130" s="79">
        <f>+VLOOKUP($A130,'[4]CUT USD'!$A:$Q,8,FALSE)</f>
        <v>0</v>
      </c>
      <c r="AF130" s="79">
        <f>+VLOOKUP($A130,'[4]CUT USD'!$A:$Q,9,FALSE)</f>
        <v>0</v>
      </c>
      <c r="AG130" s="79">
        <f>+VLOOKUP($A130,'[4]CUT USD'!$A:$Q,10,FALSE)</f>
        <v>0</v>
      </c>
      <c r="AH130" s="79">
        <f>+VLOOKUP($A130,'[4]CUT USD'!$A:$Q,11,FALSE)</f>
        <v>0</v>
      </c>
      <c r="AI130" s="79">
        <f>+VLOOKUP($A130,'[4]CUT USD'!$A:$Q,12,FALSE)</f>
        <v>0</v>
      </c>
      <c r="AJ130" s="79">
        <f>+VLOOKUP($A130,'[4]CUT USD'!$A:$Q,13,FALSE)</f>
        <v>0</v>
      </c>
      <c r="AK130" s="79">
        <f>+VLOOKUP($A130,'[4]CUT USD'!$A:$Q,14,FALSE)</f>
        <v>0</v>
      </c>
      <c r="AL130" s="79">
        <v>0</v>
      </c>
      <c r="AM130" s="79">
        <f t="shared" si="1"/>
        <v>52265009.610000014</v>
      </c>
      <c r="AP130" s="45"/>
    </row>
    <row r="131" spans="1:42" ht="33" customHeight="1">
      <c r="A131" s="54">
        <v>313</v>
      </c>
      <c r="B131" s="55" t="s">
        <v>148</v>
      </c>
      <c r="C131" s="80" t="s">
        <v>753</v>
      </c>
      <c r="D131" s="79">
        <f>+VLOOKUP(A131,'[4]RES. TRL'!A:C,2,FALSE)</f>
        <v>0</v>
      </c>
      <c r="E131" s="79">
        <f>+VLOOKUP(A131,'[4]RES. TRL'!A:C,3,FALSE)</f>
        <v>0</v>
      </c>
      <c r="F131" s="79">
        <f>+VLOOKUP(A131,[4]RES.CDI!A:B,2,FALSE)</f>
        <v>0</v>
      </c>
      <c r="G131" s="79">
        <f>+VLOOKUP($A131,'[4]CUT Bs'!$A:$S,2,FALSE)</f>
        <v>10774.32</v>
      </c>
      <c r="H131" s="79">
        <f>+VLOOKUP($A131,'[4]CUT Bs'!$A:$S,3,FALSE)</f>
        <v>0</v>
      </c>
      <c r="I131" s="79">
        <f>+VLOOKUP($A131,'[4]CUT Bs'!$A:$S,4,FALSE)</f>
        <v>0</v>
      </c>
      <c r="J131" s="79">
        <f>+VLOOKUP($A131,'[4]CUT Bs'!$A:$S,5,FALSE)</f>
        <v>0</v>
      </c>
      <c r="K131" s="79">
        <f>+VLOOKUP($A131,'[4]CUT Bs'!$A:$S,6,FALSE)</f>
        <v>0</v>
      </c>
      <c r="L131" s="79">
        <f>+VLOOKUP($A131,'[4]CUT Bs'!$A:$S,7,FALSE)</f>
        <v>0</v>
      </c>
      <c r="M131" s="79">
        <f>+VLOOKUP($A131,'[4]CUT Bs'!$A:$S,8,FALSE)</f>
        <v>0</v>
      </c>
      <c r="N131" s="79">
        <f>+VLOOKUP($A131,'[4]CUT Bs'!$A:$S,9,FALSE)</f>
        <v>0</v>
      </c>
      <c r="O131" s="79">
        <f>+VLOOKUP($A131,'[4]CUT Bs'!$A:$S,10,FALSE)</f>
        <v>0</v>
      </c>
      <c r="P131" s="79">
        <f>+VLOOKUP($A131,'[4]CUT Bs'!$A:$S,11,FALSE)</f>
        <v>0</v>
      </c>
      <c r="Q131" s="79">
        <f>+VLOOKUP($A131,'[4]CUT Bs'!$A:$S,12,FALSE)</f>
        <v>0</v>
      </c>
      <c r="R131" s="79">
        <f>+VLOOKUP($A131,'[4]CUT Bs'!$A:$S,13,FALSE)</f>
        <v>0</v>
      </c>
      <c r="S131" s="79">
        <f>+VLOOKUP($A131,'[4]CUT Bs'!$A:$S,14,FALSE)</f>
        <v>0</v>
      </c>
      <c r="T131" s="79">
        <f>+VLOOKUP($A131,'[4]CUT Bs'!$A:$S,15,FALSE)</f>
        <v>0</v>
      </c>
      <c r="U131" s="79">
        <f>+VLOOKUP($A131,'[4]CUT Bs'!$A:$S,16,FALSE)</f>
        <v>0</v>
      </c>
      <c r="V131" s="79">
        <f>+IFERROR(VLOOKUP(A131,'[4]RES. TCR'!A:C,3,FALSE),0)</f>
        <v>0</v>
      </c>
      <c r="W131" s="79">
        <f>+VLOOKUP(A131,'[4]RES. TRL'!F:H,2,FALSE)</f>
        <v>0</v>
      </c>
      <c r="X131" s="79">
        <f>+VLOOKUP(A131,'[4]RES. TRL'!F:H,3,FALSE)</f>
        <v>0</v>
      </c>
      <c r="Y131" s="79">
        <f>+VLOOKUP($A131,'[4]CUT USD'!$A:$Q,2,FALSE)</f>
        <v>0</v>
      </c>
      <c r="Z131" s="79">
        <f>+VLOOKUP($A131,'[4]CUT USD'!$A:$Q,3,FALSE)</f>
        <v>0</v>
      </c>
      <c r="AA131" s="79">
        <f>+VLOOKUP($A131,'[4]CUT USD'!$A:$Q,4,FALSE)</f>
        <v>0</v>
      </c>
      <c r="AB131" s="79">
        <f>+VLOOKUP($A131,'[4]CUT USD'!$A:$Q,5,FALSE)</f>
        <v>0</v>
      </c>
      <c r="AC131" s="79">
        <f>+VLOOKUP($A131,'[4]CUT USD'!$A:$Q,6,FALSE)</f>
        <v>0</v>
      </c>
      <c r="AD131" s="79">
        <f>+VLOOKUP($A131,'[4]CUT USD'!$A:$Q,7,FALSE)</f>
        <v>0</v>
      </c>
      <c r="AE131" s="79">
        <f>+VLOOKUP($A131,'[4]CUT USD'!$A:$Q,8,FALSE)</f>
        <v>0</v>
      </c>
      <c r="AF131" s="79">
        <f>+VLOOKUP($A131,'[4]CUT USD'!$A:$Q,9,FALSE)</f>
        <v>0</v>
      </c>
      <c r="AG131" s="79">
        <f>+VLOOKUP($A131,'[4]CUT USD'!$A:$Q,10,FALSE)</f>
        <v>0</v>
      </c>
      <c r="AH131" s="79">
        <f>+VLOOKUP($A131,'[4]CUT USD'!$A:$Q,11,FALSE)</f>
        <v>0</v>
      </c>
      <c r="AI131" s="79">
        <f>+VLOOKUP($A131,'[4]CUT USD'!$A:$Q,12,FALSE)</f>
        <v>0</v>
      </c>
      <c r="AJ131" s="79">
        <f>+VLOOKUP($A131,'[4]CUT USD'!$A:$Q,13,FALSE)</f>
        <v>0</v>
      </c>
      <c r="AK131" s="79">
        <f>+VLOOKUP($A131,'[4]CUT USD'!$A:$Q,14,FALSE)</f>
        <v>0</v>
      </c>
      <c r="AL131" s="79">
        <v>0</v>
      </c>
      <c r="AM131" s="79">
        <f t="shared" si="1"/>
        <v>10774.32</v>
      </c>
      <c r="AP131" s="45"/>
    </row>
    <row r="132" spans="1:42" ht="33" customHeight="1">
      <c r="A132" s="54">
        <v>314</v>
      </c>
      <c r="B132" s="55" t="s">
        <v>149</v>
      </c>
      <c r="C132" s="80" t="s">
        <v>753</v>
      </c>
      <c r="D132" s="79">
        <f>+VLOOKUP(A132,'[4]RES. TRL'!A:C,2,FALSE)</f>
        <v>0</v>
      </c>
      <c r="E132" s="79">
        <f>+VLOOKUP(A132,'[4]RES. TRL'!A:C,3,FALSE)</f>
        <v>169327</v>
      </c>
      <c r="F132" s="79">
        <f>+VLOOKUP(A132,[4]RES.CDI!A:B,2,FALSE)</f>
        <v>0</v>
      </c>
      <c r="G132" s="79">
        <f>+VLOOKUP($A132,'[4]CUT Bs'!$A:$S,2,FALSE)</f>
        <v>0</v>
      </c>
      <c r="H132" s="79">
        <f>+VLOOKUP($A132,'[4]CUT Bs'!$A:$S,3,FALSE)</f>
        <v>0</v>
      </c>
      <c r="I132" s="79">
        <f>+VLOOKUP($A132,'[4]CUT Bs'!$A:$S,4,FALSE)</f>
        <v>0</v>
      </c>
      <c r="J132" s="79">
        <f>+VLOOKUP($A132,'[4]CUT Bs'!$A:$S,5,FALSE)</f>
        <v>0</v>
      </c>
      <c r="K132" s="79">
        <f>+VLOOKUP($A132,'[4]CUT Bs'!$A:$S,6,FALSE)</f>
        <v>0</v>
      </c>
      <c r="L132" s="79">
        <f>+VLOOKUP($A132,'[4]CUT Bs'!$A:$S,7,FALSE)</f>
        <v>0</v>
      </c>
      <c r="M132" s="79">
        <f>+VLOOKUP($A132,'[4]CUT Bs'!$A:$S,8,FALSE)</f>
        <v>0</v>
      </c>
      <c r="N132" s="79">
        <f>+VLOOKUP($A132,'[4]CUT Bs'!$A:$S,9,FALSE)</f>
        <v>0</v>
      </c>
      <c r="O132" s="79">
        <f>+VLOOKUP($A132,'[4]CUT Bs'!$A:$S,10,FALSE)</f>
        <v>0</v>
      </c>
      <c r="P132" s="79">
        <f>+VLOOKUP($A132,'[4]CUT Bs'!$A:$S,11,FALSE)</f>
        <v>0</v>
      </c>
      <c r="Q132" s="79">
        <f>+VLOOKUP($A132,'[4]CUT Bs'!$A:$S,12,FALSE)</f>
        <v>0</v>
      </c>
      <c r="R132" s="79">
        <f>+VLOOKUP($A132,'[4]CUT Bs'!$A:$S,13,FALSE)</f>
        <v>0</v>
      </c>
      <c r="S132" s="79">
        <f>+VLOOKUP($A132,'[4]CUT Bs'!$A:$S,14,FALSE)</f>
        <v>0</v>
      </c>
      <c r="T132" s="79">
        <f>+VLOOKUP($A132,'[4]CUT Bs'!$A:$S,15,FALSE)</f>
        <v>0</v>
      </c>
      <c r="U132" s="79">
        <f>+VLOOKUP($A132,'[4]CUT Bs'!$A:$S,16,FALSE)</f>
        <v>0</v>
      </c>
      <c r="V132" s="79">
        <f>+IFERROR(VLOOKUP(A132,'[4]RES. TCR'!A:C,3,FALSE),0)</f>
        <v>0</v>
      </c>
      <c r="W132" s="79">
        <f>+VLOOKUP(A132,'[4]RES. TRL'!F:H,2,FALSE)</f>
        <v>0</v>
      </c>
      <c r="X132" s="79">
        <f>+VLOOKUP(A132,'[4]RES. TRL'!F:H,3,FALSE)</f>
        <v>0</v>
      </c>
      <c r="Y132" s="79">
        <f>+VLOOKUP($A132,'[4]CUT USD'!$A:$Q,2,FALSE)</f>
        <v>0</v>
      </c>
      <c r="Z132" s="79">
        <f>+VLOOKUP($A132,'[4]CUT USD'!$A:$Q,3,FALSE)</f>
        <v>0</v>
      </c>
      <c r="AA132" s="79">
        <f>+VLOOKUP($A132,'[4]CUT USD'!$A:$Q,4,FALSE)</f>
        <v>0</v>
      </c>
      <c r="AB132" s="79">
        <f>+VLOOKUP($A132,'[4]CUT USD'!$A:$Q,5,FALSE)</f>
        <v>0</v>
      </c>
      <c r="AC132" s="79">
        <f>+VLOOKUP($A132,'[4]CUT USD'!$A:$Q,6,FALSE)</f>
        <v>0</v>
      </c>
      <c r="AD132" s="79">
        <f>+VLOOKUP($A132,'[4]CUT USD'!$A:$Q,7,FALSE)</f>
        <v>0</v>
      </c>
      <c r="AE132" s="79">
        <f>+VLOOKUP($A132,'[4]CUT USD'!$A:$Q,8,FALSE)</f>
        <v>0</v>
      </c>
      <c r="AF132" s="79">
        <f>+VLOOKUP($A132,'[4]CUT USD'!$A:$Q,9,FALSE)</f>
        <v>0</v>
      </c>
      <c r="AG132" s="79">
        <f>+VLOOKUP($A132,'[4]CUT USD'!$A:$Q,10,FALSE)</f>
        <v>0</v>
      </c>
      <c r="AH132" s="79">
        <f>+VLOOKUP($A132,'[4]CUT USD'!$A:$Q,11,FALSE)</f>
        <v>0</v>
      </c>
      <c r="AI132" s="79">
        <f>+VLOOKUP($A132,'[4]CUT USD'!$A:$Q,12,FALSE)</f>
        <v>0</v>
      </c>
      <c r="AJ132" s="79">
        <f>+VLOOKUP($A132,'[4]CUT USD'!$A:$Q,13,FALSE)</f>
        <v>0</v>
      </c>
      <c r="AK132" s="79">
        <f>+VLOOKUP($A132,'[4]CUT USD'!$A:$Q,14,FALSE)</f>
        <v>0</v>
      </c>
      <c r="AL132" s="79">
        <v>0</v>
      </c>
      <c r="AM132" s="79">
        <f t="shared" si="1"/>
        <v>169327</v>
      </c>
      <c r="AP132" s="45"/>
    </row>
    <row r="133" spans="1:42" ht="33" customHeight="1">
      <c r="A133" s="54">
        <v>315</v>
      </c>
      <c r="B133" s="55" t="s">
        <v>11072</v>
      </c>
      <c r="C133" s="80" t="s">
        <v>686</v>
      </c>
      <c r="D133" s="79">
        <f>+VLOOKUP(A133,'[4]RES. TRL'!A:C,2,FALSE)</f>
        <v>169327</v>
      </c>
      <c r="E133" s="79">
        <f>+VLOOKUP(A133,'[4]RES. TRL'!A:C,3,FALSE)</f>
        <v>5000000</v>
      </c>
      <c r="F133" s="79">
        <f>+VLOOKUP(A133,[4]RES.CDI!A:B,2,FALSE)</f>
        <v>0</v>
      </c>
      <c r="G133" s="79">
        <f>+VLOOKUP($A133,'[4]CUT Bs'!$A:$S,2,FALSE)</f>
        <v>16079.720000000001</v>
      </c>
      <c r="H133" s="79">
        <f>+VLOOKUP($A133,'[4]CUT Bs'!$A:$S,3,FALSE)</f>
        <v>0</v>
      </c>
      <c r="I133" s="79">
        <f>+VLOOKUP($A133,'[4]CUT Bs'!$A:$S,4,FALSE)</f>
        <v>0</v>
      </c>
      <c r="J133" s="79">
        <f>+VLOOKUP($A133,'[4]CUT Bs'!$A:$S,5,FALSE)</f>
        <v>0</v>
      </c>
      <c r="K133" s="79">
        <f>+VLOOKUP($A133,'[4]CUT Bs'!$A:$S,6,FALSE)</f>
        <v>0</v>
      </c>
      <c r="L133" s="79">
        <f>+VLOOKUP($A133,'[4]CUT Bs'!$A:$S,7,FALSE)</f>
        <v>0</v>
      </c>
      <c r="M133" s="79">
        <f>+VLOOKUP($A133,'[4]CUT Bs'!$A:$S,8,FALSE)</f>
        <v>0</v>
      </c>
      <c r="N133" s="79">
        <f>+VLOOKUP($A133,'[4]CUT Bs'!$A:$S,9,FALSE)</f>
        <v>0</v>
      </c>
      <c r="O133" s="79">
        <f>+VLOOKUP($A133,'[4]CUT Bs'!$A:$S,10,FALSE)</f>
        <v>0</v>
      </c>
      <c r="P133" s="79">
        <f>+VLOOKUP($A133,'[4]CUT Bs'!$A:$S,11,FALSE)</f>
        <v>0</v>
      </c>
      <c r="Q133" s="79">
        <f>+VLOOKUP($A133,'[4]CUT Bs'!$A:$S,12,FALSE)</f>
        <v>0</v>
      </c>
      <c r="R133" s="79">
        <f>+VLOOKUP($A133,'[4]CUT Bs'!$A:$S,13,FALSE)</f>
        <v>0</v>
      </c>
      <c r="S133" s="79">
        <f>+VLOOKUP($A133,'[4]CUT Bs'!$A:$S,14,FALSE)</f>
        <v>0</v>
      </c>
      <c r="T133" s="79">
        <f>+VLOOKUP($A133,'[4]CUT Bs'!$A:$S,15,FALSE)</f>
        <v>0</v>
      </c>
      <c r="U133" s="79">
        <f>+VLOOKUP($A133,'[4]CUT Bs'!$A:$S,16,FALSE)</f>
        <v>0</v>
      </c>
      <c r="V133" s="79">
        <f>+IFERROR(VLOOKUP(A133,'[4]RES. TCR'!A:C,3,FALSE),0)</f>
        <v>0</v>
      </c>
      <c r="W133" s="79">
        <f>+VLOOKUP(A133,'[4]RES. TRL'!F:H,2,FALSE)</f>
        <v>0</v>
      </c>
      <c r="X133" s="79">
        <f>+VLOOKUP(A133,'[4]RES. TRL'!F:H,3,FALSE)</f>
        <v>0</v>
      </c>
      <c r="Y133" s="79">
        <f>+VLOOKUP($A133,'[4]CUT USD'!$A:$Q,2,FALSE)</f>
        <v>0</v>
      </c>
      <c r="Z133" s="79">
        <f>+VLOOKUP($A133,'[4]CUT USD'!$A:$Q,3,FALSE)</f>
        <v>0</v>
      </c>
      <c r="AA133" s="79">
        <f>+VLOOKUP($A133,'[4]CUT USD'!$A:$Q,4,FALSE)</f>
        <v>0</v>
      </c>
      <c r="AB133" s="79">
        <f>+VLOOKUP($A133,'[4]CUT USD'!$A:$Q,5,FALSE)</f>
        <v>0</v>
      </c>
      <c r="AC133" s="79">
        <f>+VLOOKUP($A133,'[4]CUT USD'!$A:$Q,6,FALSE)</f>
        <v>0</v>
      </c>
      <c r="AD133" s="79">
        <f>+VLOOKUP($A133,'[4]CUT USD'!$A:$Q,7,FALSE)</f>
        <v>0</v>
      </c>
      <c r="AE133" s="79">
        <f>+VLOOKUP($A133,'[4]CUT USD'!$A:$Q,8,FALSE)</f>
        <v>0</v>
      </c>
      <c r="AF133" s="79">
        <f>+VLOOKUP($A133,'[4]CUT USD'!$A:$Q,9,FALSE)</f>
        <v>0</v>
      </c>
      <c r="AG133" s="79">
        <f>+VLOOKUP($A133,'[4]CUT USD'!$A:$Q,10,FALSE)</f>
        <v>0</v>
      </c>
      <c r="AH133" s="79">
        <f>+VLOOKUP($A133,'[4]CUT USD'!$A:$Q,11,FALSE)</f>
        <v>0</v>
      </c>
      <c r="AI133" s="79">
        <f>+VLOOKUP($A133,'[4]CUT USD'!$A:$Q,12,FALSE)</f>
        <v>0</v>
      </c>
      <c r="AJ133" s="79">
        <f>+VLOOKUP($A133,'[4]CUT USD'!$A:$Q,13,FALSE)</f>
        <v>0</v>
      </c>
      <c r="AK133" s="79">
        <f>+VLOOKUP($A133,'[4]CUT USD'!$A:$Q,14,FALSE)</f>
        <v>0</v>
      </c>
      <c r="AL133" s="79">
        <v>0</v>
      </c>
      <c r="AM133" s="79">
        <f t="shared" si="1"/>
        <v>5185406.72</v>
      </c>
      <c r="AP133" s="45"/>
    </row>
    <row r="134" spans="1:42" ht="33" customHeight="1">
      <c r="A134" s="54">
        <v>324</v>
      </c>
      <c r="B134" s="55" t="s">
        <v>150</v>
      </c>
      <c r="C134" s="80" t="s">
        <v>686</v>
      </c>
      <c r="D134" s="79">
        <f>+VLOOKUP(A134,'[4]RES. TRL'!A:C,2,FALSE)</f>
        <v>0</v>
      </c>
      <c r="E134" s="79">
        <f>+VLOOKUP(A134,'[4]RES. TRL'!A:C,3,FALSE)</f>
        <v>0</v>
      </c>
      <c r="F134" s="79">
        <f>+VLOOKUP(A134,[4]RES.CDI!A:B,2,FALSE)</f>
        <v>285</v>
      </c>
      <c r="G134" s="79">
        <f>+VLOOKUP($A134,'[4]CUT Bs'!$A:$S,2,FALSE)</f>
        <v>0</v>
      </c>
      <c r="H134" s="79">
        <f>+VLOOKUP($A134,'[4]CUT Bs'!$A:$S,3,FALSE)</f>
        <v>0</v>
      </c>
      <c r="I134" s="79">
        <f>+VLOOKUP($A134,'[4]CUT Bs'!$A:$S,4,FALSE)</f>
        <v>0</v>
      </c>
      <c r="J134" s="79">
        <f>+VLOOKUP($A134,'[4]CUT Bs'!$A:$S,5,FALSE)</f>
        <v>0</v>
      </c>
      <c r="K134" s="79">
        <f>+VLOOKUP($A134,'[4]CUT Bs'!$A:$S,6,FALSE)</f>
        <v>0</v>
      </c>
      <c r="L134" s="79">
        <f>+VLOOKUP($A134,'[4]CUT Bs'!$A:$S,7,FALSE)</f>
        <v>0</v>
      </c>
      <c r="M134" s="79">
        <f>+VLOOKUP($A134,'[4]CUT Bs'!$A:$S,8,FALSE)</f>
        <v>0</v>
      </c>
      <c r="N134" s="79">
        <f>+VLOOKUP($A134,'[4]CUT Bs'!$A:$S,9,FALSE)</f>
        <v>0</v>
      </c>
      <c r="O134" s="79">
        <f>+VLOOKUP($A134,'[4]CUT Bs'!$A:$S,10,FALSE)</f>
        <v>0</v>
      </c>
      <c r="P134" s="79">
        <f>+VLOOKUP($A134,'[4]CUT Bs'!$A:$S,11,FALSE)</f>
        <v>0</v>
      </c>
      <c r="Q134" s="79">
        <f>+VLOOKUP($A134,'[4]CUT Bs'!$A:$S,12,FALSE)</f>
        <v>0</v>
      </c>
      <c r="R134" s="79">
        <f>+VLOOKUP($A134,'[4]CUT Bs'!$A:$S,13,FALSE)</f>
        <v>0</v>
      </c>
      <c r="S134" s="79">
        <f>+VLOOKUP($A134,'[4]CUT Bs'!$A:$S,14,FALSE)</f>
        <v>0</v>
      </c>
      <c r="T134" s="79">
        <f>+VLOOKUP($A134,'[4]CUT Bs'!$A:$S,15,FALSE)</f>
        <v>0</v>
      </c>
      <c r="U134" s="79">
        <f>+VLOOKUP($A134,'[4]CUT Bs'!$A:$S,16,FALSE)</f>
        <v>0</v>
      </c>
      <c r="V134" s="79">
        <f>+IFERROR(VLOOKUP(A134,'[4]RES. TCR'!A:C,3,FALSE),0)</f>
        <v>0</v>
      </c>
      <c r="W134" s="79">
        <f>+VLOOKUP(A134,'[4]RES. TRL'!F:H,2,FALSE)</f>
        <v>0</v>
      </c>
      <c r="X134" s="79">
        <f>+VLOOKUP(A134,'[4]RES. TRL'!F:H,3,FALSE)</f>
        <v>0</v>
      </c>
      <c r="Y134" s="79">
        <f>+VLOOKUP($A134,'[4]CUT USD'!$A:$Q,2,FALSE)</f>
        <v>0</v>
      </c>
      <c r="Z134" s="79">
        <f>+VLOOKUP($A134,'[4]CUT USD'!$A:$Q,3,FALSE)</f>
        <v>0</v>
      </c>
      <c r="AA134" s="79">
        <f>+VLOOKUP($A134,'[4]CUT USD'!$A:$Q,4,FALSE)</f>
        <v>0</v>
      </c>
      <c r="AB134" s="79">
        <f>+VLOOKUP($A134,'[4]CUT USD'!$A:$Q,5,FALSE)</f>
        <v>0</v>
      </c>
      <c r="AC134" s="79">
        <f>+VLOOKUP($A134,'[4]CUT USD'!$A:$Q,6,FALSE)</f>
        <v>0</v>
      </c>
      <c r="AD134" s="79">
        <f>+VLOOKUP($A134,'[4]CUT USD'!$A:$Q,7,FALSE)</f>
        <v>0</v>
      </c>
      <c r="AE134" s="79">
        <f>+VLOOKUP($A134,'[4]CUT USD'!$A:$Q,8,FALSE)</f>
        <v>0</v>
      </c>
      <c r="AF134" s="79">
        <f>+VLOOKUP($A134,'[4]CUT USD'!$A:$Q,9,FALSE)</f>
        <v>0</v>
      </c>
      <c r="AG134" s="79">
        <f>+VLOOKUP($A134,'[4]CUT USD'!$A:$Q,10,FALSE)</f>
        <v>0</v>
      </c>
      <c r="AH134" s="79">
        <f>+VLOOKUP($A134,'[4]CUT USD'!$A:$Q,11,FALSE)</f>
        <v>0</v>
      </c>
      <c r="AI134" s="79">
        <f>+VLOOKUP($A134,'[4]CUT USD'!$A:$Q,12,FALSE)</f>
        <v>0</v>
      </c>
      <c r="AJ134" s="79">
        <f>+VLOOKUP($A134,'[4]CUT USD'!$A:$Q,13,FALSE)</f>
        <v>0</v>
      </c>
      <c r="AK134" s="79">
        <f>+VLOOKUP($A134,'[4]CUT USD'!$A:$Q,14,FALSE)</f>
        <v>0</v>
      </c>
      <c r="AL134" s="79">
        <v>0</v>
      </c>
      <c r="AM134" s="79">
        <f t="shared" si="1"/>
        <v>285</v>
      </c>
      <c r="AP134" s="45"/>
    </row>
    <row r="135" spans="1:42" ht="33" customHeight="1">
      <c r="A135" s="54">
        <v>340</v>
      </c>
      <c r="B135" s="55" t="s">
        <v>151</v>
      </c>
      <c r="C135" s="80" t="s">
        <v>753</v>
      </c>
      <c r="D135" s="79">
        <f>+VLOOKUP(A135,'[4]RES. TRL'!A:C,2,FALSE)</f>
        <v>0</v>
      </c>
      <c r="E135" s="79">
        <f>+VLOOKUP(A135,'[4]RES. TRL'!A:C,3,FALSE)</f>
        <v>0</v>
      </c>
      <c r="F135" s="79">
        <f>+VLOOKUP(A135,[4]RES.CDI!A:B,2,FALSE)</f>
        <v>0</v>
      </c>
      <c r="G135" s="79">
        <f>+VLOOKUP($A135,'[4]CUT Bs'!$A:$S,2,FALSE)</f>
        <v>25341.249999999989</v>
      </c>
      <c r="H135" s="79">
        <f>+VLOOKUP($A135,'[4]CUT Bs'!$A:$S,3,FALSE)</f>
        <v>0</v>
      </c>
      <c r="I135" s="79">
        <f>+VLOOKUP($A135,'[4]CUT Bs'!$A:$S,4,FALSE)</f>
        <v>50</v>
      </c>
      <c r="J135" s="79">
        <f>+VLOOKUP($A135,'[4]CUT Bs'!$A:$S,5,FALSE)</f>
        <v>997428.1399999999</v>
      </c>
      <c r="K135" s="79">
        <f>+VLOOKUP($A135,'[4]CUT Bs'!$A:$S,6,FALSE)</f>
        <v>0</v>
      </c>
      <c r="L135" s="79">
        <f>+VLOOKUP($A135,'[4]CUT Bs'!$A:$S,7,FALSE)</f>
        <v>9465.66</v>
      </c>
      <c r="M135" s="79">
        <f>+VLOOKUP($A135,'[4]CUT Bs'!$A:$S,8,FALSE)</f>
        <v>0</v>
      </c>
      <c r="N135" s="79">
        <f>+VLOOKUP($A135,'[4]CUT Bs'!$A:$S,9,FALSE)</f>
        <v>0</v>
      </c>
      <c r="O135" s="79">
        <f>+VLOOKUP($A135,'[4]CUT Bs'!$A:$S,10,FALSE)</f>
        <v>0</v>
      </c>
      <c r="P135" s="79">
        <f>+VLOOKUP($A135,'[4]CUT Bs'!$A:$S,11,FALSE)</f>
        <v>0</v>
      </c>
      <c r="Q135" s="79">
        <f>+VLOOKUP($A135,'[4]CUT Bs'!$A:$S,12,FALSE)</f>
        <v>0</v>
      </c>
      <c r="R135" s="79">
        <f>+VLOOKUP($A135,'[4]CUT Bs'!$A:$S,13,FALSE)</f>
        <v>0</v>
      </c>
      <c r="S135" s="79">
        <f>+VLOOKUP($A135,'[4]CUT Bs'!$A:$S,14,FALSE)</f>
        <v>0</v>
      </c>
      <c r="T135" s="79">
        <f>+VLOOKUP($A135,'[4]CUT Bs'!$A:$S,15,FALSE)</f>
        <v>0</v>
      </c>
      <c r="U135" s="79">
        <f>+VLOOKUP($A135,'[4]CUT Bs'!$A:$S,16,FALSE)</f>
        <v>0</v>
      </c>
      <c r="V135" s="79">
        <f>+IFERROR(VLOOKUP(A135,'[4]RES. TCR'!A:C,3,FALSE),0)</f>
        <v>0</v>
      </c>
      <c r="W135" s="79">
        <f>+VLOOKUP(A135,'[4]RES. TRL'!F:H,2,FALSE)</f>
        <v>0</v>
      </c>
      <c r="X135" s="79">
        <f>+VLOOKUP(A135,'[4]RES. TRL'!F:H,3,FALSE)</f>
        <v>0</v>
      </c>
      <c r="Y135" s="79">
        <f>+VLOOKUP($A135,'[4]CUT USD'!$A:$Q,2,FALSE)</f>
        <v>0</v>
      </c>
      <c r="Z135" s="79">
        <f>+VLOOKUP($A135,'[4]CUT USD'!$A:$Q,3,FALSE)</f>
        <v>0</v>
      </c>
      <c r="AA135" s="79">
        <f>+VLOOKUP($A135,'[4]CUT USD'!$A:$Q,4,FALSE)</f>
        <v>0</v>
      </c>
      <c r="AB135" s="79">
        <f>+VLOOKUP($A135,'[4]CUT USD'!$A:$Q,5,FALSE)</f>
        <v>0</v>
      </c>
      <c r="AC135" s="79">
        <f>+VLOOKUP($A135,'[4]CUT USD'!$A:$Q,6,FALSE)</f>
        <v>0</v>
      </c>
      <c r="AD135" s="79">
        <f>+VLOOKUP($A135,'[4]CUT USD'!$A:$Q,7,FALSE)</f>
        <v>0</v>
      </c>
      <c r="AE135" s="79">
        <f>+VLOOKUP($A135,'[4]CUT USD'!$A:$Q,8,FALSE)</f>
        <v>0</v>
      </c>
      <c r="AF135" s="79">
        <f>+VLOOKUP($A135,'[4]CUT USD'!$A:$Q,9,FALSE)</f>
        <v>0</v>
      </c>
      <c r="AG135" s="79">
        <f>+VLOOKUP($A135,'[4]CUT USD'!$A:$Q,10,FALSE)</f>
        <v>0</v>
      </c>
      <c r="AH135" s="79">
        <f>+VLOOKUP($A135,'[4]CUT USD'!$A:$Q,11,FALSE)</f>
        <v>0</v>
      </c>
      <c r="AI135" s="79">
        <f>+VLOOKUP($A135,'[4]CUT USD'!$A:$Q,12,FALSE)</f>
        <v>0</v>
      </c>
      <c r="AJ135" s="79">
        <f>+VLOOKUP($A135,'[4]CUT USD'!$A:$Q,13,FALSE)</f>
        <v>0</v>
      </c>
      <c r="AK135" s="79">
        <f>+VLOOKUP($A135,'[4]CUT USD'!$A:$Q,14,FALSE)</f>
        <v>0</v>
      </c>
      <c r="AL135" s="79">
        <v>0</v>
      </c>
      <c r="AM135" s="79">
        <f t="shared" si="1"/>
        <v>1032285.0499999999</v>
      </c>
      <c r="AP135" s="45"/>
    </row>
    <row r="136" spans="1:42" ht="33" customHeight="1">
      <c r="A136" s="54">
        <v>342</v>
      </c>
      <c r="B136" s="55" t="s">
        <v>152</v>
      </c>
      <c r="C136" s="80" t="s">
        <v>689</v>
      </c>
      <c r="D136" s="79">
        <f>+VLOOKUP(A136,'[4]RES. TRL'!A:C,2,FALSE)</f>
        <v>0</v>
      </c>
      <c r="E136" s="79">
        <f>+VLOOKUP(A136,'[4]RES. TRL'!A:C,3,FALSE)</f>
        <v>134.26</v>
      </c>
      <c r="F136" s="79">
        <f>+VLOOKUP(A136,[4]RES.CDI!A:B,2,FALSE)</f>
        <v>0</v>
      </c>
      <c r="G136" s="79">
        <f>+VLOOKUP($A136,'[4]CUT Bs'!$A:$S,2,FALSE)</f>
        <v>3870.44</v>
      </c>
      <c r="H136" s="79">
        <f>+VLOOKUP($A136,'[4]CUT Bs'!$A:$S,3,FALSE)</f>
        <v>0</v>
      </c>
      <c r="I136" s="79">
        <f>+VLOOKUP($A136,'[4]CUT Bs'!$A:$S,4,FALSE)</f>
        <v>0</v>
      </c>
      <c r="J136" s="79">
        <f>+VLOOKUP($A136,'[4]CUT Bs'!$A:$S,5,FALSE)</f>
        <v>8767694.7599999998</v>
      </c>
      <c r="K136" s="79">
        <f>+VLOOKUP($A136,'[4]CUT Bs'!$A:$S,6,FALSE)</f>
        <v>0</v>
      </c>
      <c r="L136" s="79">
        <f>+VLOOKUP($A136,'[4]CUT Bs'!$A:$S,7,FALSE)</f>
        <v>0</v>
      </c>
      <c r="M136" s="79">
        <f>+VLOOKUP($A136,'[4]CUT Bs'!$A:$S,8,FALSE)</f>
        <v>0</v>
      </c>
      <c r="N136" s="79">
        <f>+VLOOKUP($A136,'[4]CUT Bs'!$A:$S,9,FALSE)</f>
        <v>0</v>
      </c>
      <c r="O136" s="79">
        <f>+VLOOKUP($A136,'[4]CUT Bs'!$A:$S,10,FALSE)</f>
        <v>0</v>
      </c>
      <c r="P136" s="79">
        <f>+VLOOKUP($A136,'[4]CUT Bs'!$A:$S,11,FALSE)</f>
        <v>0</v>
      </c>
      <c r="Q136" s="79">
        <f>+VLOOKUP($A136,'[4]CUT Bs'!$A:$S,12,FALSE)</f>
        <v>0</v>
      </c>
      <c r="R136" s="79">
        <f>+VLOOKUP($A136,'[4]CUT Bs'!$A:$S,13,FALSE)</f>
        <v>0</v>
      </c>
      <c r="S136" s="79">
        <f>+VLOOKUP($A136,'[4]CUT Bs'!$A:$S,14,FALSE)</f>
        <v>0</v>
      </c>
      <c r="T136" s="79">
        <f>+VLOOKUP($A136,'[4]CUT Bs'!$A:$S,15,FALSE)</f>
        <v>0</v>
      </c>
      <c r="U136" s="79">
        <f>+VLOOKUP($A136,'[4]CUT Bs'!$A:$S,16,FALSE)</f>
        <v>0</v>
      </c>
      <c r="V136" s="79">
        <f>+IFERROR(VLOOKUP(A136,'[4]RES. TCR'!A:C,3,FALSE),0)</f>
        <v>0</v>
      </c>
      <c r="W136" s="79">
        <f>+VLOOKUP(A136,'[4]RES. TRL'!F:H,2,FALSE)</f>
        <v>0</v>
      </c>
      <c r="X136" s="79">
        <f>+VLOOKUP(A136,'[4]RES. TRL'!F:H,3,FALSE)</f>
        <v>0</v>
      </c>
      <c r="Y136" s="79">
        <f>+VLOOKUP($A136,'[4]CUT USD'!$A:$Q,2,FALSE)</f>
        <v>0</v>
      </c>
      <c r="Z136" s="79">
        <f>+VLOOKUP($A136,'[4]CUT USD'!$A:$Q,3,FALSE)</f>
        <v>0</v>
      </c>
      <c r="AA136" s="79">
        <f>+VLOOKUP($A136,'[4]CUT USD'!$A:$Q,4,FALSE)</f>
        <v>0</v>
      </c>
      <c r="AB136" s="79">
        <f>+VLOOKUP($A136,'[4]CUT USD'!$A:$Q,5,FALSE)</f>
        <v>0</v>
      </c>
      <c r="AC136" s="79">
        <f>+VLOOKUP($A136,'[4]CUT USD'!$A:$Q,6,FALSE)</f>
        <v>0</v>
      </c>
      <c r="AD136" s="79">
        <f>+VLOOKUP($A136,'[4]CUT USD'!$A:$Q,7,FALSE)</f>
        <v>0</v>
      </c>
      <c r="AE136" s="79">
        <f>+VLOOKUP($A136,'[4]CUT USD'!$A:$Q,8,FALSE)</f>
        <v>0</v>
      </c>
      <c r="AF136" s="79">
        <f>+VLOOKUP($A136,'[4]CUT USD'!$A:$Q,9,FALSE)</f>
        <v>0</v>
      </c>
      <c r="AG136" s="79">
        <f>+VLOOKUP($A136,'[4]CUT USD'!$A:$Q,10,FALSE)</f>
        <v>0</v>
      </c>
      <c r="AH136" s="79">
        <f>+VLOOKUP($A136,'[4]CUT USD'!$A:$Q,11,FALSE)</f>
        <v>0</v>
      </c>
      <c r="AI136" s="79">
        <f>+VLOOKUP($A136,'[4]CUT USD'!$A:$Q,12,FALSE)</f>
        <v>0</v>
      </c>
      <c r="AJ136" s="79">
        <f>+VLOOKUP($A136,'[4]CUT USD'!$A:$Q,13,FALSE)</f>
        <v>0</v>
      </c>
      <c r="AK136" s="79">
        <f>+VLOOKUP($A136,'[4]CUT USD'!$A:$Q,14,FALSE)</f>
        <v>0</v>
      </c>
      <c r="AL136" s="79">
        <v>0</v>
      </c>
      <c r="AM136" s="79">
        <f t="shared" si="1"/>
        <v>8771699.459999999</v>
      </c>
      <c r="AP136" s="45"/>
    </row>
    <row r="137" spans="1:42" ht="33" customHeight="1">
      <c r="A137" s="54">
        <v>343</v>
      </c>
      <c r="B137" s="55" t="s">
        <v>153</v>
      </c>
      <c r="C137" s="80" t="s">
        <v>689</v>
      </c>
      <c r="D137" s="79">
        <f>+VLOOKUP(A137,'[4]RES. TRL'!A:C,2,FALSE)</f>
        <v>0</v>
      </c>
      <c r="E137" s="79">
        <f>+VLOOKUP(A137,'[4]RES. TRL'!A:C,3,FALSE)</f>
        <v>0</v>
      </c>
      <c r="F137" s="79">
        <f>+VLOOKUP(A137,[4]RES.CDI!A:B,2,FALSE)</f>
        <v>247631</v>
      </c>
      <c r="G137" s="79">
        <f>+VLOOKUP($A137,'[4]CUT Bs'!$A:$S,2,FALSE)</f>
        <v>31376.480000000003</v>
      </c>
      <c r="H137" s="79">
        <f>+VLOOKUP($A137,'[4]CUT Bs'!$A:$S,3,FALSE)</f>
        <v>0</v>
      </c>
      <c r="I137" s="79">
        <f>+VLOOKUP($A137,'[4]CUT Bs'!$A:$S,4,FALSE)</f>
        <v>0</v>
      </c>
      <c r="J137" s="79">
        <f>+VLOOKUP($A137,'[4]CUT Bs'!$A:$S,5,FALSE)</f>
        <v>2940933.95</v>
      </c>
      <c r="K137" s="79">
        <f>+VLOOKUP($A137,'[4]CUT Bs'!$A:$S,6,FALSE)</f>
        <v>0</v>
      </c>
      <c r="L137" s="79">
        <f>+VLOOKUP($A137,'[4]CUT Bs'!$A:$S,7,FALSE)</f>
        <v>0</v>
      </c>
      <c r="M137" s="79">
        <f>+VLOOKUP($A137,'[4]CUT Bs'!$A:$S,8,FALSE)</f>
        <v>0</v>
      </c>
      <c r="N137" s="79">
        <f>+VLOOKUP($A137,'[4]CUT Bs'!$A:$S,9,FALSE)</f>
        <v>0</v>
      </c>
      <c r="O137" s="79">
        <f>+VLOOKUP($A137,'[4]CUT Bs'!$A:$S,10,FALSE)</f>
        <v>0</v>
      </c>
      <c r="P137" s="79">
        <f>+VLOOKUP($A137,'[4]CUT Bs'!$A:$S,11,FALSE)</f>
        <v>0</v>
      </c>
      <c r="Q137" s="79">
        <f>+VLOOKUP($A137,'[4]CUT Bs'!$A:$S,12,FALSE)</f>
        <v>0</v>
      </c>
      <c r="R137" s="79">
        <f>+VLOOKUP($A137,'[4]CUT Bs'!$A:$S,13,FALSE)</f>
        <v>0</v>
      </c>
      <c r="S137" s="79">
        <f>+VLOOKUP($A137,'[4]CUT Bs'!$A:$S,14,FALSE)</f>
        <v>0</v>
      </c>
      <c r="T137" s="79">
        <f>+VLOOKUP($A137,'[4]CUT Bs'!$A:$S,15,FALSE)</f>
        <v>0</v>
      </c>
      <c r="U137" s="79">
        <f>+VLOOKUP($A137,'[4]CUT Bs'!$A:$S,16,FALSE)</f>
        <v>0</v>
      </c>
      <c r="V137" s="79">
        <f>+IFERROR(VLOOKUP(A137,'[4]RES. TCR'!A:C,3,FALSE),0)</f>
        <v>0</v>
      </c>
      <c r="W137" s="79">
        <f>+VLOOKUP(A137,'[4]RES. TRL'!F:H,2,FALSE)</f>
        <v>0</v>
      </c>
      <c r="X137" s="79">
        <f>+VLOOKUP(A137,'[4]RES. TRL'!F:H,3,FALSE)</f>
        <v>0</v>
      </c>
      <c r="Y137" s="79">
        <f>+VLOOKUP($A137,'[4]CUT USD'!$A:$Q,2,FALSE)</f>
        <v>0</v>
      </c>
      <c r="Z137" s="79">
        <f>+VLOOKUP($A137,'[4]CUT USD'!$A:$Q,3,FALSE)</f>
        <v>0</v>
      </c>
      <c r="AA137" s="79">
        <f>+VLOOKUP($A137,'[4]CUT USD'!$A:$Q,4,FALSE)</f>
        <v>0</v>
      </c>
      <c r="AB137" s="79">
        <f>+VLOOKUP($A137,'[4]CUT USD'!$A:$Q,5,FALSE)</f>
        <v>0</v>
      </c>
      <c r="AC137" s="79">
        <f>+VLOOKUP($A137,'[4]CUT USD'!$A:$Q,6,FALSE)</f>
        <v>0</v>
      </c>
      <c r="AD137" s="79">
        <f>+VLOOKUP($A137,'[4]CUT USD'!$A:$Q,7,FALSE)</f>
        <v>0</v>
      </c>
      <c r="AE137" s="79">
        <f>+VLOOKUP($A137,'[4]CUT USD'!$A:$Q,8,FALSE)</f>
        <v>0</v>
      </c>
      <c r="AF137" s="79">
        <f>+VLOOKUP($A137,'[4]CUT USD'!$A:$Q,9,FALSE)</f>
        <v>0</v>
      </c>
      <c r="AG137" s="79">
        <f>+VLOOKUP($A137,'[4]CUT USD'!$A:$Q,10,FALSE)</f>
        <v>0</v>
      </c>
      <c r="AH137" s="79">
        <f>+VLOOKUP($A137,'[4]CUT USD'!$A:$Q,11,FALSE)</f>
        <v>0</v>
      </c>
      <c r="AI137" s="79">
        <f>+VLOOKUP($A137,'[4]CUT USD'!$A:$Q,12,FALSE)</f>
        <v>0</v>
      </c>
      <c r="AJ137" s="79">
        <f>+VLOOKUP($A137,'[4]CUT USD'!$A:$Q,13,FALSE)</f>
        <v>0</v>
      </c>
      <c r="AK137" s="79">
        <f>+VLOOKUP($A137,'[4]CUT USD'!$A:$Q,14,FALSE)</f>
        <v>0</v>
      </c>
      <c r="AL137" s="79">
        <v>0</v>
      </c>
      <c r="AM137" s="79">
        <f t="shared" si="1"/>
        <v>3219941.43</v>
      </c>
      <c r="AP137" s="45"/>
    </row>
    <row r="138" spans="1:42" ht="33" customHeight="1">
      <c r="A138" s="54">
        <v>344</v>
      </c>
      <c r="B138" s="55" t="s">
        <v>154</v>
      </c>
      <c r="C138" s="80" t="s">
        <v>753</v>
      </c>
      <c r="D138" s="79">
        <f>+VLOOKUP(A138,'[4]RES. TRL'!A:C,2,FALSE)</f>
        <v>5847</v>
      </c>
      <c r="E138" s="79">
        <f>+VLOOKUP(A138,'[4]RES. TRL'!A:C,3,FALSE)</f>
        <v>0</v>
      </c>
      <c r="F138" s="79">
        <f>+VLOOKUP(A138,[4]RES.CDI!A:B,2,FALSE)</f>
        <v>0</v>
      </c>
      <c r="G138" s="79">
        <f>+VLOOKUP($A138,'[4]CUT Bs'!$A:$S,2,FALSE)</f>
        <v>18726.04</v>
      </c>
      <c r="H138" s="79">
        <f>+VLOOKUP($A138,'[4]CUT Bs'!$A:$S,3,FALSE)</f>
        <v>0</v>
      </c>
      <c r="I138" s="79">
        <f>+VLOOKUP($A138,'[4]CUT Bs'!$A:$S,4,FALSE)</f>
        <v>0</v>
      </c>
      <c r="J138" s="79">
        <f>+VLOOKUP($A138,'[4]CUT Bs'!$A:$S,5,FALSE)</f>
        <v>0</v>
      </c>
      <c r="K138" s="79">
        <f>+VLOOKUP($A138,'[4]CUT Bs'!$A:$S,6,FALSE)</f>
        <v>0</v>
      </c>
      <c r="L138" s="79">
        <f>+VLOOKUP($A138,'[4]CUT Bs'!$A:$S,7,FALSE)</f>
        <v>0</v>
      </c>
      <c r="M138" s="79">
        <f>+VLOOKUP($A138,'[4]CUT Bs'!$A:$S,8,FALSE)</f>
        <v>0</v>
      </c>
      <c r="N138" s="79">
        <f>+VLOOKUP($A138,'[4]CUT Bs'!$A:$S,9,FALSE)</f>
        <v>0</v>
      </c>
      <c r="O138" s="79">
        <f>+VLOOKUP($A138,'[4]CUT Bs'!$A:$S,10,FALSE)</f>
        <v>0</v>
      </c>
      <c r="P138" s="79">
        <f>+VLOOKUP($A138,'[4]CUT Bs'!$A:$S,11,FALSE)</f>
        <v>0</v>
      </c>
      <c r="Q138" s="79">
        <f>+VLOOKUP($A138,'[4]CUT Bs'!$A:$S,12,FALSE)</f>
        <v>0</v>
      </c>
      <c r="R138" s="79">
        <f>+VLOOKUP($A138,'[4]CUT Bs'!$A:$S,13,FALSE)</f>
        <v>0</v>
      </c>
      <c r="S138" s="79">
        <f>+VLOOKUP($A138,'[4]CUT Bs'!$A:$S,14,FALSE)</f>
        <v>0</v>
      </c>
      <c r="T138" s="79">
        <f>+VLOOKUP($A138,'[4]CUT Bs'!$A:$S,15,FALSE)</f>
        <v>0</v>
      </c>
      <c r="U138" s="79">
        <f>+VLOOKUP($A138,'[4]CUT Bs'!$A:$S,16,FALSE)</f>
        <v>0</v>
      </c>
      <c r="V138" s="79">
        <f>+IFERROR(VLOOKUP(A138,'[4]RES. TCR'!A:C,3,FALSE),0)</f>
        <v>0</v>
      </c>
      <c r="W138" s="79">
        <f>+VLOOKUP(A138,'[4]RES. TRL'!F:H,2,FALSE)</f>
        <v>0</v>
      </c>
      <c r="X138" s="79">
        <f>+VLOOKUP(A138,'[4]RES. TRL'!F:H,3,FALSE)</f>
        <v>0</v>
      </c>
      <c r="Y138" s="79">
        <f>+VLOOKUP($A138,'[4]CUT USD'!$A:$Q,2,FALSE)</f>
        <v>0</v>
      </c>
      <c r="Z138" s="79">
        <f>+VLOOKUP($A138,'[4]CUT USD'!$A:$Q,3,FALSE)</f>
        <v>0</v>
      </c>
      <c r="AA138" s="79">
        <f>+VLOOKUP($A138,'[4]CUT USD'!$A:$Q,4,FALSE)</f>
        <v>0</v>
      </c>
      <c r="AB138" s="79">
        <f>+VLOOKUP($A138,'[4]CUT USD'!$A:$Q,5,FALSE)</f>
        <v>0</v>
      </c>
      <c r="AC138" s="79">
        <f>+VLOOKUP($A138,'[4]CUT USD'!$A:$Q,6,FALSE)</f>
        <v>0</v>
      </c>
      <c r="AD138" s="79">
        <f>+VLOOKUP($A138,'[4]CUT USD'!$A:$Q,7,FALSE)</f>
        <v>0</v>
      </c>
      <c r="AE138" s="79">
        <f>+VLOOKUP($A138,'[4]CUT USD'!$A:$Q,8,FALSE)</f>
        <v>0</v>
      </c>
      <c r="AF138" s="79">
        <f>+VLOOKUP($A138,'[4]CUT USD'!$A:$Q,9,FALSE)</f>
        <v>0</v>
      </c>
      <c r="AG138" s="79">
        <f>+VLOOKUP($A138,'[4]CUT USD'!$A:$Q,10,FALSE)</f>
        <v>0</v>
      </c>
      <c r="AH138" s="79">
        <f>+VLOOKUP($A138,'[4]CUT USD'!$A:$Q,11,FALSE)</f>
        <v>0</v>
      </c>
      <c r="AI138" s="79">
        <f>+VLOOKUP($A138,'[4]CUT USD'!$A:$Q,12,FALSE)</f>
        <v>0</v>
      </c>
      <c r="AJ138" s="79">
        <f>+VLOOKUP($A138,'[4]CUT USD'!$A:$Q,13,FALSE)</f>
        <v>0</v>
      </c>
      <c r="AK138" s="79">
        <f>+VLOOKUP($A138,'[4]CUT USD'!$A:$Q,14,FALSE)</f>
        <v>0</v>
      </c>
      <c r="AL138" s="79">
        <v>0</v>
      </c>
      <c r="AM138" s="79">
        <f t="shared" si="1"/>
        <v>24573.040000000001</v>
      </c>
      <c r="AP138" s="45"/>
    </row>
    <row r="139" spans="1:42" ht="33" customHeight="1">
      <c r="A139" s="54">
        <v>345</v>
      </c>
      <c r="B139" s="55" t="s">
        <v>155</v>
      </c>
      <c r="C139" s="80" t="s">
        <v>688</v>
      </c>
      <c r="D139" s="79">
        <f>+VLOOKUP(A139,'[4]RES. TRL'!A:C,2,FALSE)</f>
        <v>0</v>
      </c>
      <c r="E139" s="79">
        <f>+VLOOKUP(A139,'[4]RES. TRL'!A:C,3,FALSE)</f>
        <v>0</v>
      </c>
      <c r="F139" s="79">
        <f>+VLOOKUP(A139,[4]RES.CDI!A:B,2,FALSE)</f>
        <v>0</v>
      </c>
      <c r="G139" s="79">
        <f>+VLOOKUP($A139,'[4]CUT Bs'!$A:$S,2,FALSE)</f>
        <v>0</v>
      </c>
      <c r="H139" s="79">
        <f>+VLOOKUP($A139,'[4]CUT Bs'!$A:$S,3,FALSE)</f>
        <v>0</v>
      </c>
      <c r="I139" s="79">
        <f>+VLOOKUP($A139,'[4]CUT Bs'!$A:$S,4,FALSE)</f>
        <v>0</v>
      </c>
      <c r="J139" s="79">
        <f>+VLOOKUP($A139,'[4]CUT Bs'!$A:$S,5,FALSE)</f>
        <v>0</v>
      </c>
      <c r="K139" s="79">
        <f>+VLOOKUP($A139,'[4]CUT Bs'!$A:$S,6,FALSE)</f>
        <v>0</v>
      </c>
      <c r="L139" s="79">
        <f>+VLOOKUP($A139,'[4]CUT Bs'!$A:$S,7,FALSE)</f>
        <v>0</v>
      </c>
      <c r="M139" s="79">
        <f>+VLOOKUP($A139,'[4]CUT Bs'!$A:$S,8,FALSE)</f>
        <v>0</v>
      </c>
      <c r="N139" s="79">
        <f>+VLOOKUP($A139,'[4]CUT Bs'!$A:$S,9,FALSE)</f>
        <v>0</v>
      </c>
      <c r="O139" s="79">
        <f>+VLOOKUP($A139,'[4]CUT Bs'!$A:$S,10,FALSE)</f>
        <v>0</v>
      </c>
      <c r="P139" s="79">
        <f>+VLOOKUP($A139,'[4]CUT Bs'!$A:$S,11,FALSE)</f>
        <v>0</v>
      </c>
      <c r="Q139" s="79">
        <f>+VLOOKUP($A139,'[4]CUT Bs'!$A:$S,12,FALSE)</f>
        <v>0</v>
      </c>
      <c r="R139" s="79">
        <f>+VLOOKUP($A139,'[4]CUT Bs'!$A:$S,13,FALSE)</f>
        <v>0</v>
      </c>
      <c r="S139" s="79">
        <f>+VLOOKUP($A139,'[4]CUT Bs'!$A:$S,14,FALSE)</f>
        <v>0</v>
      </c>
      <c r="T139" s="79">
        <f>+VLOOKUP($A139,'[4]CUT Bs'!$A:$S,15,FALSE)</f>
        <v>0</v>
      </c>
      <c r="U139" s="79">
        <f>+VLOOKUP($A139,'[4]CUT Bs'!$A:$S,16,FALSE)</f>
        <v>0</v>
      </c>
      <c r="V139" s="79">
        <f>+IFERROR(VLOOKUP(A139,'[4]RES. TCR'!A:C,3,FALSE),0)</f>
        <v>0</v>
      </c>
      <c r="W139" s="79">
        <f>+VLOOKUP(A139,'[4]RES. TRL'!F:H,2,FALSE)</f>
        <v>0</v>
      </c>
      <c r="X139" s="79">
        <f>+VLOOKUP(A139,'[4]RES. TRL'!F:H,3,FALSE)</f>
        <v>0</v>
      </c>
      <c r="Y139" s="79">
        <f>+VLOOKUP($A139,'[4]CUT USD'!$A:$Q,2,FALSE)</f>
        <v>0</v>
      </c>
      <c r="Z139" s="79">
        <f>+VLOOKUP($A139,'[4]CUT USD'!$A:$Q,3,FALSE)</f>
        <v>0</v>
      </c>
      <c r="AA139" s="79">
        <f>+VLOOKUP($A139,'[4]CUT USD'!$A:$Q,4,FALSE)</f>
        <v>0</v>
      </c>
      <c r="AB139" s="79">
        <f>+VLOOKUP($A139,'[4]CUT USD'!$A:$Q,5,FALSE)</f>
        <v>0</v>
      </c>
      <c r="AC139" s="79">
        <f>+VLOOKUP($A139,'[4]CUT USD'!$A:$Q,6,FALSE)</f>
        <v>0</v>
      </c>
      <c r="AD139" s="79">
        <f>+VLOOKUP($A139,'[4]CUT USD'!$A:$Q,7,FALSE)</f>
        <v>0</v>
      </c>
      <c r="AE139" s="79">
        <f>+VLOOKUP($A139,'[4]CUT USD'!$A:$Q,8,FALSE)</f>
        <v>0</v>
      </c>
      <c r="AF139" s="79">
        <f>+VLOOKUP($A139,'[4]CUT USD'!$A:$Q,9,FALSE)</f>
        <v>0</v>
      </c>
      <c r="AG139" s="79">
        <f>+VLOOKUP($A139,'[4]CUT USD'!$A:$Q,10,FALSE)</f>
        <v>0</v>
      </c>
      <c r="AH139" s="79">
        <f>+VLOOKUP($A139,'[4]CUT USD'!$A:$Q,11,FALSE)</f>
        <v>0</v>
      </c>
      <c r="AI139" s="79">
        <f>+VLOOKUP($A139,'[4]CUT USD'!$A:$Q,12,FALSE)</f>
        <v>0</v>
      </c>
      <c r="AJ139" s="79">
        <f>+VLOOKUP($A139,'[4]CUT USD'!$A:$Q,13,FALSE)</f>
        <v>0</v>
      </c>
      <c r="AK139" s="79">
        <f>+VLOOKUP($A139,'[4]CUT USD'!$A:$Q,14,FALSE)</f>
        <v>0</v>
      </c>
      <c r="AL139" s="79">
        <v>0</v>
      </c>
      <c r="AM139" s="79">
        <f t="shared" ref="AM139:AM202" si="2">SUM(D139:AL139)</f>
        <v>0</v>
      </c>
      <c r="AP139" s="45"/>
    </row>
    <row r="140" spans="1:42" ht="33" customHeight="1">
      <c r="A140" s="54">
        <v>346</v>
      </c>
      <c r="B140" s="55" t="s">
        <v>156</v>
      </c>
      <c r="C140" s="80" t="s">
        <v>688</v>
      </c>
      <c r="D140" s="79">
        <f>+VLOOKUP(A140,'[4]RES. TRL'!A:C,2,FALSE)</f>
        <v>0</v>
      </c>
      <c r="E140" s="79">
        <f>+VLOOKUP(A140,'[4]RES. TRL'!A:C,3,FALSE)</f>
        <v>0</v>
      </c>
      <c r="F140" s="79">
        <f>+VLOOKUP(A140,[4]RES.CDI!A:B,2,FALSE)</f>
        <v>0</v>
      </c>
      <c r="G140" s="79">
        <f>+VLOOKUP($A140,'[4]CUT Bs'!$A:$S,2,FALSE)</f>
        <v>15231.95</v>
      </c>
      <c r="H140" s="79">
        <f>+VLOOKUP($A140,'[4]CUT Bs'!$A:$S,3,FALSE)</f>
        <v>0</v>
      </c>
      <c r="I140" s="79">
        <f>+VLOOKUP($A140,'[4]CUT Bs'!$A:$S,4,FALSE)</f>
        <v>0</v>
      </c>
      <c r="J140" s="79">
        <f>+VLOOKUP($A140,'[4]CUT Bs'!$A:$S,5,FALSE)</f>
        <v>0</v>
      </c>
      <c r="K140" s="79">
        <f>+VLOOKUP($A140,'[4]CUT Bs'!$A:$S,6,FALSE)</f>
        <v>0</v>
      </c>
      <c r="L140" s="79">
        <f>+VLOOKUP($A140,'[4]CUT Bs'!$A:$S,7,FALSE)</f>
        <v>0</v>
      </c>
      <c r="M140" s="79">
        <f>+VLOOKUP($A140,'[4]CUT Bs'!$A:$S,8,FALSE)</f>
        <v>0</v>
      </c>
      <c r="N140" s="79">
        <f>+VLOOKUP($A140,'[4]CUT Bs'!$A:$S,9,FALSE)</f>
        <v>0</v>
      </c>
      <c r="O140" s="79">
        <f>+VLOOKUP($A140,'[4]CUT Bs'!$A:$S,10,FALSE)</f>
        <v>0</v>
      </c>
      <c r="P140" s="79">
        <f>+VLOOKUP($A140,'[4]CUT Bs'!$A:$S,11,FALSE)</f>
        <v>0</v>
      </c>
      <c r="Q140" s="79">
        <f>+VLOOKUP($A140,'[4]CUT Bs'!$A:$S,12,FALSE)</f>
        <v>0</v>
      </c>
      <c r="R140" s="79">
        <f>+VLOOKUP($A140,'[4]CUT Bs'!$A:$S,13,FALSE)</f>
        <v>0</v>
      </c>
      <c r="S140" s="79">
        <f>+VLOOKUP($A140,'[4]CUT Bs'!$A:$S,14,FALSE)</f>
        <v>0</v>
      </c>
      <c r="T140" s="79">
        <f>+VLOOKUP($A140,'[4]CUT Bs'!$A:$S,15,FALSE)</f>
        <v>0</v>
      </c>
      <c r="U140" s="79">
        <f>+VLOOKUP($A140,'[4]CUT Bs'!$A:$S,16,FALSE)</f>
        <v>0</v>
      </c>
      <c r="V140" s="79">
        <f>+IFERROR(VLOOKUP(A140,'[4]RES. TCR'!A:C,3,FALSE),0)</f>
        <v>0</v>
      </c>
      <c r="W140" s="79">
        <f>+VLOOKUP(A140,'[4]RES. TRL'!F:H,2,FALSE)</f>
        <v>0</v>
      </c>
      <c r="X140" s="79">
        <f>+VLOOKUP(A140,'[4]RES. TRL'!F:H,3,FALSE)</f>
        <v>0</v>
      </c>
      <c r="Y140" s="79">
        <f>+VLOOKUP($A140,'[4]CUT USD'!$A:$Q,2,FALSE)</f>
        <v>0</v>
      </c>
      <c r="Z140" s="79">
        <f>+VLOOKUP($A140,'[4]CUT USD'!$A:$Q,3,FALSE)</f>
        <v>0</v>
      </c>
      <c r="AA140" s="79">
        <f>+VLOOKUP($A140,'[4]CUT USD'!$A:$Q,4,FALSE)</f>
        <v>0</v>
      </c>
      <c r="AB140" s="79">
        <f>+VLOOKUP($A140,'[4]CUT USD'!$A:$Q,5,FALSE)</f>
        <v>0</v>
      </c>
      <c r="AC140" s="79">
        <f>+VLOOKUP($A140,'[4]CUT USD'!$A:$Q,6,FALSE)</f>
        <v>0</v>
      </c>
      <c r="AD140" s="79">
        <f>+VLOOKUP($A140,'[4]CUT USD'!$A:$Q,7,FALSE)</f>
        <v>0</v>
      </c>
      <c r="AE140" s="79">
        <f>+VLOOKUP($A140,'[4]CUT USD'!$A:$Q,8,FALSE)</f>
        <v>0</v>
      </c>
      <c r="AF140" s="79">
        <f>+VLOOKUP($A140,'[4]CUT USD'!$A:$Q,9,FALSE)</f>
        <v>0</v>
      </c>
      <c r="AG140" s="79">
        <f>+VLOOKUP($A140,'[4]CUT USD'!$A:$Q,10,FALSE)</f>
        <v>0</v>
      </c>
      <c r="AH140" s="79">
        <f>+VLOOKUP($A140,'[4]CUT USD'!$A:$Q,11,FALSE)</f>
        <v>0</v>
      </c>
      <c r="AI140" s="79">
        <f>+VLOOKUP($A140,'[4]CUT USD'!$A:$Q,12,FALSE)</f>
        <v>0</v>
      </c>
      <c r="AJ140" s="79">
        <f>+VLOOKUP($A140,'[4]CUT USD'!$A:$Q,13,FALSE)</f>
        <v>0</v>
      </c>
      <c r="AK140" s="79">
        <f>+VLOOKUP($A140,'[4]CUT USD'!$A:$Q,14,FALSE)</f>
        <v>0</v>
      </c>
      <c r="AL140" s="79">
        <v>0</v>
      </c>
      <c r="AM140" s="79">
        <f t="shared" si="2"/>
        <v>15231.95</v>
      </c>
      <c r="AP140" s="45"/>
    </row>
    <row r="141" spans="1:42" ht="33" customHeight="1">
      <c r="A141" s="54">
        <v>347</v>
      </c>
      <c r="B141" s="55" t="s">
        <v>157</v>
      </c>
      <c r="C141" s="80" t="s">
        <v>688</v>
      </c>
      <c r="D141" s="79">
        <f>+VLOOKUP(A141,'[4]RES. TRL'!A:C,2,FALSE)</f>
        <v>0</v>
      </c>
      <c r="E141" s="79">
        <f>+VLOOKUP(A141,'[4]RES. TRL'!A:C,3,FALSE)</f>
        <v>0</v>
      </c>
      <c r="F141" s="79">
        <f>+VLOOKUP(A141,[4]RES.CDI!A:B,2,FALSE)</f>
        <v>116100.5</v>
      </c>
      <c r="G141" s="79">
        <f>+VLOOKUP($A141,'[4]CUT Bs'!$A:$S,2,FALSE)</f>
        <v>1329.79</v>
      </c>
      <c r="H141" s="79">
        <f>+VLOOKUP($A141,'[4]CUT Bs'!$A:$S,3,FALSE)</f>
        <v>0</v>
      </c>
      <c r="I141" s="79">
        <f>+VLOOKUP($A141,'[4]CUT Bs'!$A:$S,4,FALSE)</f>
        <v>0</v>
      </c>
      <c r="J141" s="79">
        <f>+VLOOKUP($A141,'[4]CUT Bs'!$A:$S,5,FALSE)</f>
        <v>0</v>
      </c>
      <c r="K141" s="79">
        <f>+VLOOKUP($A141,'[4]CUT Bs'!$A:$S,6,FALSE)</f>
        <v>0</v>
      </c>
      <c r="L141" s="79">
        <f>+VLOOKUP($A141,'[4]CUT Bs'!$A:$S,7,FALSE)</f>
        <v>0</v>
      </c>
      <c r="M141" s="79">
        <f>+VLOOKUP($A141,'[4]CUT Bs'!$A:$S,8,FALSE)</f>
        <v>0</v>
      </c>
      <c r="N141" s="79">
        <f>+VLOOKUP($A141,'[4]CUT Bs'!$A:$S,9,FALSE)</f>
        <v>0</v>
      </c>
      <c r="O141" s="79">
        <f>+VLOOKUP($A141,'[4]CUT Bs'!$A:$S,10,FALSE)</f>
        <v>0</v>
      </c>
      <c r="P141" s="79">
        <f>+VLOOKUP($A141,'[4]CUT Bs'!$A:$S,11,FALSE)</f>
        <v>0</v>
      </c>
      <c r="Q141" s="79">
        <f>+VLOOKUP($A141,'[4]CUT Bs'!$A:$S,12,FALSE)</f>
        <v>0</v>
      </c>
      <c r="R141" s="79">
        <f>+VLOOKUP($A141,'[4]CUT Bs'!$A:$S,13,FALSE)</f>
        <v>0</v>
      </c>
      <c r="S141" s="79">
        <f>+VLOOKUP($A141,'[4]CUT Bs'!$A:$S,14,FALSE)</f>
        <v>0</v>
      </c>
      <c r="T141" s="79">
        <f>+VLOOKUP($A141,'[4]CUT Bs'!$A:$S,15,FALSE)</f>
        <v>0</v>
      </c>
      <c r="U141" s="79">
        <f>+VLOOKUP($A141,'[4]CUT Bs'!$A:$S,16,FALSE)</f>
        <v>0</v>
      </c>
      <c r="V141" s="79">
        <f>+IFERROR(VLOOKUP(A141,'[4]RES. TCR'!A:C,3,FALSE),0)</f>
        <v>0</v>
      </c>
      <c r="W141" s="79">
        <f>+VLOOKUP(A141,'[4]RES. TRL'!F:H,2,FALSE)</f>
        <v>0</v>
      </c>
      <c r="X141" s="79">
        <f>+VLOOKUP(A141,'[4]RES. TRL'!F:H,3,FALSE)</f>
        <v>0</v>
      </c>
      <c r="Y141" s="79">
        <f>+VLOOKUP($A141,'[4]CUT USD'!$A:$Q,2,FALSE)</f>
        <v>0</v>
      </c>
      <c r="Z141" s="79">
        <f>+VLOOKUP($A141,'[4]CUT USD'!$A:$Q,3,FALSE)</f>
        <v>0</v>
      </c>
      <c r="AA141" s="79">
        <f>+VLOOKUP($A141,'[4]CUT USD'!$A:$Q,4,FALSE)</f>
        <v>0</v>
      </c>
      <c r="AB141" s="79">
        <f>+VLOOKUP($A141,'[4]CUT USD'!$A:$Q,5,FALSE)</f>
        <v>0</v>
      </c>
      <c r="AC141" s="79">
        <f>+VLOOKUP($A141,'[4]CUT USD'!$A:$Q,6,FALSE)</f>
        <v>0</v>
      </c>
      <c r="AD141" s="79">
        <f>+VLOOKUP($A141,'[4]CUT USD'!$A:$Q,7,FALSE)</f>
        <v>0</v>
      </c>
      <c r="AE141" s="79">
        <f>+VLOOKUP($A141,'[4]CUT USD'!$A:$Q,8,FALSE)</f>
        <v>0</v>
      </c>
      <c r="AF141" s="79">
        <f>+VLOOKUP($A141,'[4]CUT USD'!$A:$Q,9,FALSE)</f>
        <v>0</v>
      </c>
      <c r="AG141" s="79">
        <f>+VLOOKUP($A141,'[4]CUT USD'!$A:$Q,10,FALSE)</f>
        <v>0</v>
      </c>
      <c r="AH141" s="79">
        <f>+VLOOKUP($A141,'[4]CUT USD'!$A:$Q,11,FALSE)</f>
        <v>0</v>
      </c>
      <c r="AI141" s="79">
        <f>+VLOOKUP($A141,'[4]CUT USD'!$A:$Q,12,FALSE)</f>
        <v>0</v>
      </c>
      <c r="AJ141" s="79">
        <f>+VLOOKUP($A141,'[4]CUT USD'!$A:$Q,13,FALSE)</f>
        <v>0</v>
      </c>
      <c r="AK141" s="79">
        <f>+VLOOKUP($A141,'[4]CUT USD'!$A:$Q,14,FALSE)</f>
        <v>0</v>
      </c>
      <c r="AL141" s="79">
        <v>0</v>
      </c>
      <c r="AM141" s="79">
        <f t="shared" si="2"/>
        <v>117430.29</v>
      </c>
      <c r="AP141" s="45"/>
    </row>
    <row r="142" spans="1:42" ht="33" customHeight="1">
      <c r="A142" s="54">
        <v>348</v>
      </c>
      <c r="B142" s="55" t="s">
        <v>158</v>
      </c>
      <c r="C142" s="80" t="s">
        <v>691</v>
      </c>
      <c r="D142" s="79">
        <f>+VLOOKUP(A142,'[4]RES. TRL'!A:C,2,FALSE)</f>
        <v>0</v>
      </c>
      <c r="E142" s="79">
        <f>+VLOOKUP(A142,'[4]RES. TRL'!A:C,3,FALSE)</f>
        <v>0</v>
      </c>
      <c r="F142" s="79">
        <f>+VLOOKUP(A142,[4]RES.CDI!A:B,2,FALSE)</f>
        <v>0</v>
      </c>
      <c r="G142" s="79">
        <f>+VLOOKUP($A142,'[4]CUT Bs'!$A:$S,2,FALSE)</f>
        <v>0</v>
      </c>
      <c r="H142" s="79">
        <f>+VLOOKUP($A142,'[4]CUT Bs'!$A:$S,3,FALSE)</f>
        <v>0</v>
      </c>
      <c r="I142" s="79">
        <f>+VLOOKUP($A142,'[4]CUT Bs'!$A:$S,4,FALSE)</f>
        <v>0</v>
      </c>
      <c r="J142" s="79">
        <f>+VLOOKUP($A142,'[4]CUT Bs'!$A:$S,5,FALSE)</f>
        <v>0</v>
      </c>
      <c r="K142" s="79">
        <f>+VLOOKUP($A142,'[4]CUT Bs'!$A:$S,6,FALSE)</f>
        <v>0</v>
      </c>
      <c r="L142" s="79">
        <f>+VLOOKUP($A142,'[4]CUT Bs'!$A:$S,7,FALSE)</f>
        <v>0</v>
      </c>
      <c r="M142" s="79">
        <f>+VLOOKUP($A142,'[4]CUT Bs'!$A:$S,8,FALSE)</f>
        <v>0</v>
      </c>
      <c r="N142" s="79">
        <f>+VLOOKUP($A142,'[4]CUT Bs'!$A:$S,9,FALSE)</f>
        <v>0</v>
      </c>
      <c r="O142" s="79">
        <f>+VLOOKUP($A142,'[4]CUT Bs'!$A:$S,10,FALSE)</f>
        <v>0</v>
      </c>
      <c r="P142" s="79">
        <f>+VLOOKUP($A142,'[4]CUT Bs'!$A:$S,11,FALSE)</f>
        <v>0</v>
      </c>
      <c r="Q142" s="79">
        <f>+VLOOKUP($A142,'[4]CUT Bs'!$A:$S,12,FALSE)</f>
        <v>0</v>
      </c>
      <c r="R142" s="79">
        <f>+VLOOKUP($A142,'[4]CUT Bs'!$A:$S,13,FALSE)</f>
        <v>0</v>
      </c>
      <c r="S142" s="79">
        <f>+VLOOKUP($A142,'[4]CUT Bs'!$A:$S,14,FALSE)</f>
        <v>0</v>
      </c>
      <c r="T142" s="79">
        <f>+VLOOKUP($A142,'[4]CUT Bs'!$A:$S,15,FALSE)</f>
        <v>0</v>
      </c>
      <c r="U142" s="79">
        <f>+VLOOKUP($A142,'[4]CUT Bs'!$A:$S,16,FALSE)</f>
        <v>0</v>
      </c>
      <c r="V142" s="79">
        <f>+IFERROR(VLOOKUP(A142,'[4]RES. TCR'!A:C,3,FALSE),0)</f>
        <v>0</v>
      </c>
      <c r="W142" s="79">
        <f>+VLOOKUP(A142,'[4]RES. TRL'!F:H,2,FALSE)</f>
        <v>0</v>
      </c>
      <c r="X142" s="79">
        <f>+VLOOKUP(A142,'[4]RES. TRL'!F:H,3,FALSE)</f>
        <v>0</v>
      </c>
      <c r="Y142" s="79">
        <f>+VLOOKUP($A142,'[4]CUT USD'!$A:$Q,2,FALSE)</f>
        <v>0</v>
      </c>
      <c r="Z142" s="79">
        <f>+VLOOKUP($A142,'[4]CUT USD'!$A:$Q,3,FALSE)</f>
        <v>0</v>
      </c>
      <c r="AA142" s="79">
        <f>+VLOOKUP($A142,'[4]CUT USD'!$A:$Q,4,FALSE)</f>
        <v>0</v>
      </c>
      <c r="AB142" s="79">
        <f>+VLOOKUP($A142,'[4]CUT USD'!$A:$Q,5,FALSE)</f>
        <v>0</v>
      </c>
      <c r="AC142" s="79">
        <f>+VLOOKUP($A142,'[4]CUT USD'!$A:$Q,6,FALSE)</f>
        <v>0</v>
      </c>
      <c r="AD142" s="79">
        <f>+VLOOKUP($A142,'[4]CUT USD'!$A:$Q,7,FALSE)</f>
        <v>0</v>
      </c>
      <c r="AE142" s="79">
        <f>+VLOOKUP($A142,'[4]CUT USD'!$A:$Q,8,FALSE)</f>
        <v>0</v>
      </c>
      <c r="AF142" s="79">
        <f>+VLOOKUP($A142,'[4]CUT USD'!$A:$Q,9,FALSE)</f>
        <v>0</v>
      </c>
      <c r="AG142" s="79">
        <f>+VLOOKUP($A142,'[4]CUT USD'!$A:$Q,10,FALSE)</f>
        <v>0</v>
      </c>
      <c r="AH142" s="79">
        <f>+VLOOKUP($A142,'[4]CUT USD'!$A:$Q,11,FALSE)</f>
        <v>0</v>
      </c>
      <c r="AI142" s="79">
        <f>+VLOOKUP($A142,'[4]CUT USD'!$A:$Q,12,FALSE)</f>
        <v>0</v>
      </c>
      <c r="AJ142" s="79">
        <f>+VLOOKUP($A142,'[4]CUT USD'!$A:$Q,13,FALSE)</f>
        <v>0</v>
      </c>
      <c r="AK142" s="79">
        <f>+VLOOKUP($A142,'[4]CUT USD'!$A:$Q,14,FALSE)</f>
        <v>0</v>
      </c>
      <c r="AL142" s="79">
        <v>0</v>
      </c>
      <c r="AM142" s="79">
        <f t="shared" si="2"/>
        <v>0</v>
      </c>
      <c r="AP142" s="45"/>
    </row>
    <row r="143" spans="1:42" ht="33" customHeight="1">
      <c r="A143" s="54">
        <v>349</v>
      </c>
      <c r="B143" s="55" t="s">
        <v>159</v>
      </c>
      <c r="C143" s="56" t="s">
        <v>690</v>
      </c>
      <c r="D143" s="79">
        <f>+VLOOKUP(A143,'[4]RES. TRL'!A:C,2,FALSE)</f>
        <v>0</v>
      </c>
      <c r="E143" s="79">
        <f>+VLOOKUP(A143,'[4]RES. TRL'!A:C,3,FALSE)</f>
        <v>0</v>
      </c>
      <c r="F143" s="79">
        <f>+VLOOKUP(A143,[4]RES.CDI!A:B,2,FALSE)</f>
        <v>0</v>
      </c>
      <c r="G143" s="79">
        <f>+VLOOKUP($A143,'[4]CUT Bs'!$A:$S,2,FALSE)</f>
        <v>0</v>
      </c>
      <c r="H143" s="79">
        <f>+VLOOKUP($A143,'[4]CUT Bs'!$A:$S,3,FALSE)</f>
        <v>0</v>
      </c>
      <c r="I143" s="79">
        <f>+VLOOKUP($A143,'[4]CUT Bs'!$A:$S,4,FALSE)</f>
        <v>0</v>
      </c>
      <c r="J143" s="79">
        <f>+VLOOKUP($A143,'[4]CUT Bs'!$A:$S,5,FALSE)</f>
        <v>0</v>
      </c>
      <c r="K143" s="79">
        <f>+VLOOKUP($A143,'[4]CUT Bs'!$A:$S,6,FALSE)</f>
        <v>0</v>
      </c>
      <c r="L143" s="79">
        <f>+VLOOKUP($A143,'[4]CUT Bs'!$A:$S,7,FALSE)</f>
        <v>0</v>
      </c>
      <c r="M143" s="79">
        <f>+VLOOKUP($A143,'[4]CUT Bs'!$A:$S,8,FALSE)</f>
        <v>0</v>
      </c>
      <c r="N143" s="79">
        <f>+VLOOKUP($A143,'[4]CUT Bs'!$A:$S,9,FALSE)</f>
        <v>0</v>
      </c>
      <c r="O143" s="79">
        <f>+VLOOKUP($A143,'[4]CUT Bs'!$A:$S,10,FALSE)</f>
        <v>0</v>
      </c>
      <c r="P143" s="79">
        <f>+VLOOKUP($A143,'[4]CUT Bs'!$A:$S,11,FALSE)</f>
        <v>0</v>
      </c>
      <c r="Q143" s="79">
        <f>+VLOOKUP($A143,'[4]CUT Bs'!$A:$S,12,FALSE)</f>
        <v>0</v>
      </c>
      <c r="R143" s="79">
        <f>+VLOOKUP($A143,'[4]CUT Bs'!$A:$S,13,FALSE)</f>
        <v>0</v>
      </c>
      <c r="S143" s="79">
        <f>+VLOOKUP($A143,'[4]CUT Bs'!$A:$S,14,FALSE)</f>
        <v>0</v>
      </c>
      <c r="T143" s="79">
        <f>+VLOOKUP($A143,'[4]CUT Bs'!$A:$S,15,FALSE)</f>
        <v>0</v>
      </c>
      <c r="U143" s="79">
        <f>+VLOOKUP($A143,'[4]CUT Bs'!$A:$S,16,FALSE)</f>
        <v>0</v>
      </c>
      <c r="V143" s="79">
        <f>+IFERROR(VLOOKUP(A143,'[4]RES. TCR'!A:C,3,FALSE),0)</f>
        <v>0</v>
      </c>
      <c r="W143" s="79">
        <f>+VLOOKUP(A143,'[4]RES. TRL'!F:H,2,FALSE)</f>
        <v>0</v>
      </c>
      <c r="X143" s="79">
        <f>+VLOOKUP(A143,'[4]RES. TRL'!F:H,3,FALSE)</f>
        <v>0</v>
      </c>
      <c r="Y143" s="79">
        <f>+VLOOKUP($A143,'[4]CUT USD'!$A:$Q,2,FALSE)</f>
        <v>0</v>
      </c>
      <c r="Z143" s="79">
        <f>+VLOOKUP($A143,'[4]CUT USD'!$A:$Q,3,FALSE)</f>
        <v>0</v>
      </c>
      <c r="AA143" s="79">
        <f>+VLOOKUP($A143,'[4]CUT USD'!$A:$Q,4,FALSE)</f>
        <v>0</v>
      </c>
      <c r="AB143" s="79">
        <f>+VLOOKUP($A143,'[4]CUT USD'!$A:$Q,5,FALSE)</f>
        <v>0</v>
      </c>
      <c r="AC143" s="79">
        <f>+VLOOKUP($A143,'[4]CUT USD'!$A:$Q,6,FALSE)</f>
        <v>0</v>
      </c>
      <c r="AD143" s="79">
        <f>+VLOOKUP($A143,'[4]CUT USD'!$A:$Q,7,FALSE)</f>
        <v>0</v>
      </c>
      <c r="AE143" s="79">
        <f>+VLOOKUP($A143,'[4]CUT USD'!$A:$Q,8,FALSE)</f>
        <v>0</v>
      </c>
      <c r="AF143" s="79">
        <f>+VLOOKUP($A143,'[4]CUT USD'!$A:$Q,9,FALSE)</f>
        <v>0</v>
      </c>
      <c r="AG143" s="79">
        <f>+VLOOKUP($A143,'[4]CUT USD'!$A:$Q,10,FALSE)</f>
        <v>0</v>
      </c>
      <c r="AH143" s="79">
        <f>+VLOOKUP($A143,'[4]CUT USD'!$A:$Q,11,FALSE)</f>
        <v>0</v>
      </c>
      <c r="AI143" s="79">
        <f>+VLOOKUP($A143,'[4]CUT USD'!$A:$Q,12,FALSE)</f>
        <v>0</v>
      </c>
      <c r="AJ143" s="79">
        <f>+VLOOKUP($A143,'[4]CUT USD'!$A:$Q,13,FALSE)</f>
        <v>0</v>
      </c>
      <c r="AK143" s="79">
        <f>+VLOOKUP($A143,'[4]CUT USD'!$A:$Q,14,FALSE)</f>
        <v>0</v>
      </c>
      <c r="AL143" s="79">
        <v>0</v>
      </c>
      <c r="AM143" s="79">
        <f t="shared" si="2"/>
        <v>0</v>
      </c>
      <c r="AP143" s="45"/>
    </row>
    <row r="144" spans="1:42" ht="33" customHeight="1">
      <c r="A144" s="54">
        <v>371</v>
      </c>
      <c r="B144" s="55" t="s">
        <v>160</v>
      </c>
      <c r="C144" s="56" t="s">
        <v>689</v>
      </c>
      <c r="D144" s="79">
        <f>+VLOOKUP(A144,'[4]RES. TRL'!A:C,2,FALSE)</f>
        <v>0</v>
      </c>
      <c r="E144" s="79">
        <f>+VLOOKUP(A144,'[4]RES. TRL'!A:C,3,FALSE)</f>
        <v>0</v>
      </c>
      <c r="F144" s="79">
        <f>+VLOOKUP(A144,[4]RES.CDI!A:B,2,FALSE)</f>
        <v>0</v>
      </c>
      <c r="G144" s="79">
        <f>+VLOOKUP($A144,'[4]CUT Bs'!$A:$S,2,FALSE)</f>
        <v>0</v>
      </c>
      <c r="H144" s="79">
        <f>+VLOOKUP($A144,'[4]CUT Bs'!$A:$S,3,FALSE)</f>
        <v>0</v>
      </c>
      <c r="I144" s="79">
        <f>+VLOOKUP($A144,'[4]CUT Bs'!$A:$S,4,FALSE)</f>
        <v>0</v>
      </c>
      <c r="J144" s="79">
        <f>+VLOOKUP($A144,'[4]CUT Bs'!$A:$S,5,FALSE)</f>
        <v>0</v>
      </c>
      <c r="K144" s="79">
        <f>+VLOOKUP($A144,'[4]CUT Bs'!$A:$S,6,FALSE)</f>
        <v>0</v>
      </c>
      <c r="L144" s="79">
        <f>+VLOOKUP($A144,'[4]CUT Bs'!$A:$S,7,FALSE)</f>
        <v>0</v>
      </c>
      <c r="M144" s="79">
        <f>+VLOOKUP($A144,'[4]CUT Bs'!$A:$S,8,FALSE)</f>
        <v>0</v>
      </c>
      <c r="N144" s="79">
        <f>+VLOOKUP($A144,'[4]CUT Bs'!$A:$S,9,FALSE)</f>
        <v>0</v>
      </c>
      <c r="O144" s="79">
        <f>+VLOOKUP($A144,'[4]CUT Bs'!$A:$S,10,FALSE)</f>
        <v>0</v>
      </c>
      <c r="P144" s="79">
        <f>+VLOOKUP($A144,'[4]CUT Bs'!$A:$S,11,FALSE)</f>
        <v>0</v>
      </c>
      <c r="Q144" s="79">
        <f>+VLOOKUP($A144,'[4]CUT Bs'!$A:$S,12,FALSE)</f>
        <v>0</v>
      </c>
      <c r="R144" s="79">
        <f>+VLOOKUP($A144,'[4]CUT Bs'!$A:$S,13,FALSE)</f>
        <v>0</v>
      </c>
      <c r="S144" s="79">
        <f>+VLOOKUP($A144,'[4]CUT Bs'!$A:$S,14,FALSE)</f>
        <v>0</v>
      </c>
      <c r="T144" s="79">
        <f>+VLOOKUP($A144,'[4]CUT Bs'!$A:$S,15,FALSE)</f>
        <v>0</v>
      </c>
      <c r="U144" s="79">
        <f>+VLOOKUP($A144,'[4]CUT Bs'!$A:$S,16,FALSE)</f>
        <v>0</v>
      </c>
      <c r="V144" s="79">
        <f>+IFERROR(VLOOKUP(A144,'[4]RES. TCR'!A:C,3,FALSE),0)</f>
        <v>0</v>
      </c>
      <c r="W144" s="79">
        <f>+VLOOKUP(A144,'[4]RES. TRL'!F:H,2,FALSE)</f>
        <v>0</v>
      </c>
      <c r="X144" s="79">
        <f>+VLOOKUP(A144,'[4]RES. TRL'!F:H,3,FALSE)</f>
        <v>0</v>
      </c>
      <c r="Y144" s="79">
        <f>+VLOOKUP($A144,'[4]CUT USD'!$A:$Q,2,FALSE)</f>
        <v>0</v>
      </c>
      <c r="Z144" s="79">
        <f>+VLOOKUP($A144,'[4]CUT USD'!$A:$Q,3,FALSE)</f>
        <v>0</v>
      </c>
      <c r="AA144" s="79">
        <f>+VLOOKUP($A144,'[4]CUT USD'!$A:$Q,4,FALSE)</f>
        <v>0</v>
      </c>
      <c r="AB144" s="79">
        <f>+VLOOKUP($A144,'[4]CUT USD'!$A:$Q,5,FALSE)</f>
        <v>0</v>
      </c>
      <c r="AC144" s="79">
        <f>+VLOOKUP($A144,'[4]CUT USD'!$A:$Q,6,FALSE)</f>
        <v>0</v>
      </c>
      <c r="AD144" s="79">
        <f>+VLOOKUP($A144,'[4]CUT USD'!$A:$Q,7,FALSE)</f>
        <v>0</v>
      </c>
      <c r="AE144" s="79">
        <f>+VLOOKUP($A144,'[4]CUT USD'!$A:$Q,8,FALSE)</f>
        <v>0</v>
      </c>
      <c r="AF144" s="79">
        <f>+VLOOKUP($A144,'[4]CUT USD'!$A:$Q,9,FALSE)</f>
        <v>0</v>
      </c>
      <c r="AG144" s="79">
        <f>+VLOOKUP($A144,'[4]CUT USD'!$A:$Q,10,FALSE)</f>
        <v>0</v>
      </c>
      <c r="AH144" s="79">
        <f>+VLOOKUP($A144,'[4]CUT USD'!$A:$Q,11,FALSE)</f>
        <v>0</v>
      </c>
      <c r="AI144" s="79">
        <f>+VLOOKUP($A144,'[4]CUT USD'!$A:$Q,12,FALSE)</f>
        <v>0</v>
      </c>
      <c r="AJ144" s="79">
        <f>+VLOOKUP($A144,'[4]CUT USD'!$A:$Q,13,FALSE)</f>
        <v>0</v>
      </c>
      <c r="AK144" s="79">
        <f>+VLOOKUP($A144,'[4]CUT USD'!$A:$Q,14,FALSE)</f>
        <v>0</v>
      </c>
      <c r="AL144" s="79">
        <v>0</v>
      </c>
      <c r="AM144" s="79">
        <f t="shared" si="2"/>
        <v>0</v>
      </c>
      <c r="AP144" s="45"/>
    </row>
    <row r="145" spans="1:42" ht="33" customHeight="1">
      <c r="A145" s="54">
        <v>373</v>
      </c>
      <c r="B145" s="55" t="s">
        <v>644</v>
      </c>
      <c r="C145" s="56" t="s">
        <v>687</v>
      </c>
      <c r="D145" s="79">
        <f>+VLOOKUP(A145,'[4]RES. TRL'!A:C,2,FALSE)</f>
        <v>0</v>
      </c>
      <c r="E145" s="79">
        <f>+VLOOKUP(A145,'[4]RES. TRL'!A:C,3,FALSE)</f>
        <v>0</v>
      </c>
      <c r="F145" s="79">
        <f>+VLOOKUP(A145,[4]RES.CDI!A:B,2,FALSE)</f>
        <v>0</v>
      </c>
      <c r="G145" s="79">
        <f>+VLOOKUP($A145,'[4]CUT Bs'!$A:$S,2,FALSE)</f>
        <v>3263105.0999999996</v>
      </c>
      <c r="H145" s="79">
        <f>+VLOOKUP($A145,'[4]CUT Bs'!$A:$S,3,FALSE)</f>
        <v>0</v>
      </c>
      <c r="I145" s="79">
        <f>+VLOOKUP($A145,'[4]CUT Bs'!$A:$S,4,FALSE)</f>
        <v>0</v>
      </c>
      <c r="J145" s="79">
        <f>+VLOOKUP($A145,'[4]CUT Bs'!$A:$S,5,FALSE)</f>
        <v>1722145</v>
      </c>
      <c r="K145" s="79">
        <f>+VLOOKUP($A145,'[4]CUT Bs'!$A:$S,6,FALSE)</f>
        <v>0</v>
      </c>
      <c r="L145" s="79">
        <f>+VLOOKUP($A145,'[4]CUT Bs'!$A:$S,7,FALSE)</f>
        <v>0</v>
      </c>
      <c r="M145" s="79">
        <f>+VLOOKUP($A145,'[4]CUT Bs'!$A:$S,8,FALSE)</f>
        <v>0</v>
      </c>
      <c r="N145" s="79">
        <f>+VLOOKUP($A145,'[4]CUT Bs'!$A:$S,9,FALSE)</f>
        <v>0</v>
      </c>
      <c r="O145" s="79">
        <f>+VLOOKUP($A145,'[4]CUT Bs'!$A:$S,10,FALSE)</f>
        <v>0</v>
      </c>
      <c r="P145" s="79">
        <f>+VLOOKUP($A145,'[4]CUT Bs'!$A:$S,11,FALSE)</f>
        <v>0</v>
      </c>
      <c r="Q145" s="79">
        <f>+VLOOKUP($A145,'[4]CUT Bs'!$A:$S,12,FALSE)</f>
        <v>644593308.06999981</v>
      </c>
      <c r="R145" s="79">
        <f>+VLOOKUP($A145,'[4]CUT Bs'!$A:$S,13,FALSE)</f>
        <v>0</v>
      </c>
      <c r="S145" s="79">
        <f>+VLOOKUP($A145,'[4]CUT Bs'!$A:$S,14,FALSE)</f>
        <v>0</v>
      </c>
      <c r="T145" s="79">
        <f>+VLOOKUP($A145,'[4]CUT Bs'!$A:$S,15,FALSE)</f>
        <v>0</v>
      </c>
      <c r="U145" s="79">
        <f>+VLOOKUP($A145,'[4]CUT Bs'!$A:$S,16,FALSE)</f>
        <v>0</v>
      </c>
      <c r="V145" s="79">
        <f>+IFERROR(VLOOKUP(A145,'[4]RES. TCR'!A:C,3,FALSE),0)</f>
        <v>0</v>
      </c>
      <c r="W145" s="79">
        <f>+VLOOKUP(A145,'[4]RES. TRL'!F:H,2,FALSE)</f>
        <v>0</v>
      </c>
      <c r="X145" s="79">
        <f>+VLOOKUP(A145,'[4]RES. TRL'!F:H,3,FALSE)</f>
        <v>0</v>
      </c>
      <c r="Y145" s="79">
        <f>+VLOOKUP($A145,'[4]CUT USD'!$A:$Q,2,FALSE)</f>
        <v>0</v>
      </c>
      <c r="Z145" s="79">
        <f>+VLOOKUP($A145,'[4]CUT USD'!$A:$Q,3,FALSE)</f>
        <v>0</v>
      </c>
      <c r="AA145" s="79">
        <f>+VLOOKUP($A145,'[4]CUT USD'!$A:$Q,4,FALSE)</f>
        <v>0</v>
      </c>
      <c r="AB145" s="79">
        <f>+VLOOKUP($A145,'[4]CUT USD'!$A:$Q,5,FALSE)</f>
        <v>0</v>
      </c>
      <c r="AC145" s="79">
        <f>+VLOOKUP($A145,'[4]CUT USD'!$A:$Q,6,FALSE)</f>
        <v>0</v>
      </c>
      <c r="AD145" s="79">
        <f>+VLOOKUP($A145,'[4]CUT USD'!$A:$Q,7,FALSE)</f>
        <v>0</v>
      </c>
      <c r="AE145" s="79">
        <f>+VLOOKUP($A145,'[4]CUT USD'!$A:$Q,8,FALSE)</f>
        <v>0</v>
      </c>
      <c r="AF145" s="79">
        <f>+VLOOKUP($A145,'[4]CUT USD'!$A:$Q,9,FALSE)</f>
        <v>0</v>
      </c>
      <c r="AG145" s="79">
        <f>+VLOOKUP($A145,'[4]CUT USD'!$A:$Q,10,FALSE)</f>
        <v>0</v>
      </c>
      <c r="AH145" s="79">
        <f>+VLOOKUP($A145,'[4]CUT USD'!$A:$Q,11,FALSE)</f>
        <v>0</v>
      </c>
      <c r="AI145" s="79">
        <f>+VLOOKUP($A145,'[4]CUT USD'!$A:$Q,12,FALSE)</f>
        <v>0</v>
      </c>
      <c r="AJ145" s="79">
        <f>+VLOOKUP($A145,'[4]CUT USD'!$A:$Q,13,FALSE)</f>
        <v>0</v>
      </c>
      <c r="AK145" s="79">
        <f>+VLOOKUP($A145,'[4]CUT USD'!$A:$Q,14,FALSE)</f>
        <v>0</v>
      </c>
      <c r="AL145" s="79">
        <v>0</v>
      </c>
      <c r="AM145" s="79">
        <f t="shared" si="2"/>
        <v>649578558.16999984</v>
      </c>
      <c r="AP145" s="45"/>
    </row>
    <row r="146" spans="1:42" ht="33" customHeight="1">
      <c r="A146" s="54">
        <v>374</v>
      </c>
      <c r="B146" s="55" t="s">
        <v>645</v>
      </c>
      <c r="C146" s="56" t="s">
        <v>693</v>
      </c>
      <c r="D146" s="79">
        <f>+VLOOKUP(A146,'[4]RES. TRL'!A:C,2,FALSE)</f>
        <v>0</v>
      </c>
      <c r="E146" s="79">
        <f>+VLOOKUP(A146,'[4]RES. TRL'!A:C,3,FALSE)</f>
        <v>0</v>
      </c>
      <c r="F146" s="79">
        <f>+VLOOKUP(A146,[4]RES.CDI!A:B,2,FALSE)</f>
        <v>0</v>
      </c>
      <c r="G146" s="79">
        <f>+VLOOKUP($A146,'[4]CUT Bs'!$A:$S,2,FALSE)</f>
        <v>18904.240000000002</v>
      </c>
      <c r="H146" s="79">
        <f>+VLOOKUP($A146,'[4]CUT Bs'!$A:$S,3,FALSE)</f>
        <v>0</v>
      </c>
      <c r="I146" s="79">
        <f>+VLOOKUP($A146,'[4]CUT Bs'!$A:$S,4,FALSE)</f>
        <v>0</v>
      </c>
      <c r="J146" s="79">
        <f>+VLOOKUP($A146,'[4]CUT Bs'!$A:$S,5,FALSE)</f>
        <v>0</v>
      </c>
      <c r="K146" s="79">
        <f>+VLOOKUP($A146,'[4]CUT Bs'!$A:$S,6,FALSE)</f>
        <v>0</v>
      </c>
      <c r="L146" s="79">
        <f>+VLOOKUP($A146,'[4]CUT Bs'!$A:$S,7,FALSE)</f>
        <v>0</v>
      </c>
      <c r="M146" s="79">
        <f>+VLOOKUP($A146,'[4]CUT Bs'!$A:$S,8,FALSE)</f>
        <v>0</v>
      </c>
      <c r="N146" s="79">
        <f>+VLOOKUP($A146,'[4]CUT Bs'!$A:$S,9,FALSE)</f>
        <v>0</v>
      </c>
      <c r="O146" s="79">
        <f>+VLOOKUP($A146,'[4]CUT Bs'!$A:$S,10,FALSE)</f>
        <v>0</v>
      </c>
      <c r="P146" s="79">
        <f>+VLOOKUP($A146,'[4]CUT Bs'!$A:$S,11,FALSE)</f>
        <v>0</v>
      </c>
      <c r="Q146" s="79">
        <f>+VLOOKUP($A146,'[4]CUT Bs'!$A:$S,12,FALSE)</f>
        <v>0</v>
      </c>
      <c r="R146" s="79">
        <f>+VLOOKUP($A146,'[4]CUT Bs'!$A:$S,13,FALSE)</f>
        <v>0</v>
      </c>
      <c r="S146" s="79">
        <f>+VLOOKUP($A146,'[4]CUT Bs'!$A:$S,14,FALSE)</f>
        <v>0</v>
      </c>
      <c r="T146" s="79">
        <f>+VLOOKUP($A146,'[4]CUT Bs'!$A:$S,15,FALSE)</f>
        <v>0</v>
      </c>
      <c r="U146" s="79">
        <f>+VLOOKUP($A146,'[4]CUT Bs'!$A:$S,16,FALSE)</f>
        <v>0</v>
      </c>
      <c r="V146" s="79">
        <f>+IFERROR(VLOOKUP(A146,'[4]RES. TCR'!A:C,3,FALSE),0)</f>
        <v>0</v>
      </c>
      <c r="W146" s="79">
        <f>+VLOOKUP(A146,'[4]RES. TRL'!F:H,2,FALSE)</f>
        <v>0</v>
      </c>
      <c r="X146" s="79">
        <f>+VLOOKUP(A146,'[4]RES. TRL'!F:H,3,FALSE)</f>
        <v>0</v>
      </c>
      <c r="Y146" s="79">
        <f>+VLOOKUP($A146,'[4]CUT USD'!$A:$Q,2,FALSE)</f>
        <v>0</v>
      </c>
      <c r="Z146" s="79">
        <f>+VLOOKUP($A146,'[4]CUT USD'!$A:$Q,3,FALSE)</f>
        <v>0</v>
      </c>
      <c r="AA146" s="79">
        <f>+VLOOKUP($A146,'[4]CUT USD'!$A:$Q,4,FALSE)</f>
        <v>0</v>
      </c>
      <c r="AB146" s="79">
        <f>+VLOOKUP($A146,'[4]CUT USD'!$A:$Q,5,FALSE)</f>
        <v>0</v>
      </c>
      <c r="AC146" s="79">
        <f>+VLOOKUP($A146,'[4]CUT USD'!$A:$Q,6,FALSE)</f>
        <v>0</v>
      </c>
      <c r="AD146" s="79">
        <f>+VLOOKUP($A146,'[4]CUT USD'!$A:$Q,7,FALSE)</f>
        <v>0</v>
      </c>
      <c r="AE146" s="79">
        <f>+VLOOKUP($A146,'[4]CUT USD'!$A:$Q,8,FALSE)</f>
        <v>0</v>
      </c>
      <c r="AF146" s="79">
        <f>+VLOOKUP($A146,'[4]CUT USD'!$A:$Q,9,FALSE)</f>
        <v>0</v>
      </c>
      <c r="AG146" s="79">
        <f>+VLOOKUP($A146,'[4]CUT USD'!$A:$Q,10,FALSE)</f>
        <v>0</v>
      </c>
      <c r="AH146" s="79">
        <f>+VLOOKUP($A146,'[4]CUT USD'!$A:$Q,11,FALSE)</f>
        <v>0</v>
      </c>
      <c r="AI146" s="79">
        <f>+VLOOKUP($A146,'[4]CUT USD'!$A:$Q,12,FALSE)</f>
        <v>0</v>
      </c>
      <c r="AJ146" s="79">
        <f>+VLOOKUP($A146,'[4]CUT USD'!$A:$Q,13,FALSE)</f>
        <v>0</v>
      </c>
      <c r="AK146" s="79">
        <f>+VLOOKUP($A146,'[4]CUT USD'!$A:$Q,14,FALSE)</f>
        <v>0</v>
      </c>
      <c r="AL146" s="79">
        <v>0</v>
      </c>
      <c r="AM146" s="79">
        <f t="shared" si="2"/>
        <v>18904.240000000002</v>
      </c>
      <c r="AP146" s="45"/>
    </row>
    <row r="147" spans="1:42" ht="33" customHeight="1">
      <c r="A147" s="54">
        <v>375</v>
      </c>
      <c r="B147" s="55" t="s">
        <v>11073</v>
      </c>
      <c r="C147" s="56" t="s">
        <v>753</v>
      </c>
      <c r="D147" s="79">
        <f>+VLOOKUP(A147,'[4]RES. TRL'!A:C,2,FALSE)</f>
        <v>0</v>
      </c>
      <c r="E147" s="79">
        <f>+VLOOKUP(A147,'[4]RES. TRL'!A:C,3,FALSE)</f>
        <v>0</v>
      </c>
      <c r="F147" s="79">
        <f>+VLOOKUP(A147,[4]RES.CDI!A:B,2,FALSE)</f>
        <v>0</v>
      </c>
      <c r="G147" s="79">
        <f>+VLOOKUP($A147,'[4]CUT Bs'!$A:$S,2,FALSE)</f>
        <v>51772.22</v>
      </c>
      <c r="H147" s="79">
        <f>+VLOOKUP($A147,'[4]CUT Bs'!$A:$S,3,FALSE)</f>
        <v>0</v>
      </c>
      <c r="I147" s="79">
        <f>+VLOOKUP($A147,'[4]CUT Bs'!$A:$S,4,FALSE)</f>
        <v>0</v>
      </c>
      <c r="J147" s="79">
        <f>+VLOOKUP($A147,'[4]CUT Bs'!$A:$S,5,FALSE)</f>
        <v>0</v>
      </c>
      <c r="K147" s="79">
        <f>+VLOOKUP($A147,'[4]CUT Bs'!$A:$S,6,FALSE)</f>
        <v>0</v>
      </c>
      <c r="L147" s="79">
        <f>+VLOOKUP($A147,'[4]CUT Bs'!$A:$S,7,FALSE)</f>
        <v>0</v>
      </c>
      <c r="M147" s="79">
        <f>+VLOOKUP($A147,'[4]CUT Bs'!$A:$S,8,FALSE)</f>
        <v>0</v>
      </c>
      <c r="N147" s="79">
        <f>+VLOOKUP($A147,'[4]CUT Bs'!$A:$S,9,FALSE)</f>
        <v>0</v>
      </c>
      <c r="O147" s="79">
        <f>+VLOOKUP($A147,'[4]CUT Bs'!$A:$S,10,FALSE)</f>
        <v>0</v>
      </c>
      <c r="P147" s="79">
        <f>+VLOOKUP($A147,'[4]CUT Bs'!$A:$S,11,FALSE)</f>
        <v>0</v>
      </c>
      <c r="Q147" s="79">
        <f>+VLOOKUP($A147,'[4]CUT Bs'!$A:$S,12,FALSE)</f>
        <v>0</v>
      </c>
      <c r="R147" s="79">
        <f>+VLOOKUP($A147,'[4]CUT Bs'!$A:$S,13,FALSE)</f>
        <v>0</v>
      </c>
      <c r="S147" s="79">
        <f>+VLOOKUP($A147,'[4]CUT Bs'!$A:$S,14,FALSE)</f>
        <v>0</v>
      </c>
      <c r="T147" s="79">
        <f>+VLOOKUP($A147,'[4]CUT Bs'!$A:$S,15,FALSE)</f>
        <v>0</v>
      </c>
      <c r="U147" s="79">
        <f>+VLOOKUP($A147,'[4]CUT Bs'!$A:$S,16,FALSE)</f>
        <v>0</v>
      </c>
      <c r="V147" s="79">
        <f>+IFERROR(VLOOKUP(A147,'[4]RES. TCR'!A:C,3,FALSE),0)</f>
        <v>3506400.92</v>
      </c>
      <c r="W147" s="79">
        <f>+VLOOKUP(A147,'[4]RES. TRL'!F:H,2,FALSE)</f>
        <v>0</v>
      </c>
      <c r="X147" s="79">
        <f>+VLOOKUP(A147,'[4]RES. TRL'!F:H,3,FALSE)</f>
        <v>0</v>
      </c>
      <c r="Y147" s="79">
        <f>+VLOOKUP($A147,'[4]CUT USD'!$A:$Q,2,FALSE)</f>
        <v>0</v>
      </c>
      <c r="Z147" s="79">
        <f>+VLOOKUP($A147,'[4]CUT USD'!$A:$Q,3,FALSE)</f>
        <v>0</v>
      </c>
      <c r="AA147" s="79">
        <f>+VLOOKUP($A147,'[4]CUT USD'!$A:$Q,4,FALSE)</f>
        <v>0</v>
      </c>
      <c r="AB147" s="79">
        <f>+VLOOKUP($A147,'[4]CUT USD'!$A:$Q,5,FALSE)</f>
        <v>0</v>
      </c>
      <c r="AC147" s="79">
        <f>+VLOOKUP($A147,'[4]CUT USD'!$A:$Q,6,FALSE)</f>
        <v>0</v>
      </c>
      <c r="AD147" s="79">
        <f>+VLOOKUP($A147,'[4]CUT USD'!$A:$Q,7,FALSE)</f>
        <v>0</v>
      </c>
      <c r="AE147" s="79">
        <f>+VLOOKUP($A147,'[4]CUT USD'!$A:$Q,8,FALSE)</f>
        <v>0</v>
      </c>
      <c r="AF147" s="79">
        <f>+VLOOKUP($A147,'[4]CUT USD'!$A:$Q,9,FALSE)</f>
        <v>0</v>
      </c>
      <c r="AG147" s="79">
        <f>+VLOOKUP($A147,'[4]CUT USD'!$A:$Q,10,FALSE)</f>
        <v>0</v>
      </c>
      <c r="AH147" s="79">
        <f>+VLOOKUP($A147,'[4]CUT USD'!$A:$Q,11,FALSE)</f>
        <v>0</v>
      </c>
      <c r="AI147" s="79">
        <f>+VLOOKUP($A147,'[4]CUT USD'!$A:$Q,12,FALSE)</f>
        <v>0</v>
      </c>
      <c r="AJ147" s="79">
        <f>+VLOOKUP($A147,'[4]CUT USD'!$A:$Q,13,FALSE)</f>
        <v>0</v>
      </c>
      <c r="AK147" s="79">
        <f>+VLOOKUP($A147,'[4]CUT USD'!$A:$Q,14,FALSE)</f>
        <v>0</v>
      </c>
      <c r="AL147" s="79">
        <v>0</v>
      </c>
      <c r="AM147" s="79">
        <f t="shared" si="2"/>
        <v>3558173.14</v>
      </c>
      <c r="AP147" s="45"/>
    </row>
    <row r="148" spans="1:42" ht="33" customHeight="1">
      <c r="A148" s="54">
        <v>376</v>
      </c>
      <c r="B148" s="55" t="s">
        <v>646</v>
      </c>
      <c r="C148" s="56" t="s">
        <v>688</v>
      </c>
      <c r="D148" s="79">
        <f>+VLOOKUP(A148,'[4]RES. TRL'!A:C,2,FALSE)</f>
        <v>0</v>
      </c>
      <c r="E148" s="79">
        <f>+VLOOKUP(A148,'[4]RES. TRL'!A:C,3,FALSE)</f>
        <v>0</v>
      </c>
      <c r="F148" s="79">
        <f>+VLOOKUP(A148,[4]RES.CDI!A:B,2,FALSE)</f>
        <v>0</v>
      </c>
      <c r="G148" s="79">
        <f>+VLOOKUP($A148,'[4]CUT Bs'!$A:$S,2,FALSE)</f>
        <v>296777.07</v>
      </c>
      <c r="H148" s="79">
        <f>+VLOOKUP($A148,'[4]CUT Bs'!$A:$S,3,FALSE)</f>
        <v>0</v>
      </c>
      <c r="I148" s="79">
        <f>+VLOOKUP($A148,'[4]CUT Bs'!$A:$S,4,FALSE)</f>
        <v>0</v>
      </c>
      <c r="J148" s="79">
        <f>+VLOOKUP($A148,'[4]CUT Bs'!$A:$S,5,FALSE)</f>
        <v>0</v>
      </c>
      <c r="K148" s="79">
        <f>+VLOOKUP($A148,'[4]CUT Bs'!$A:$S,6,FALSE)</f>
        <v>0</v>
      </c>
      <c r="L148" s="79">
        <f>+VLOOKUP($A148,'[4]CUT Bs'!$A:$S,7,FALSE)</f>
        <v>480.53</v>
      </c>
      <c r="M148" s="79">
        <f>+VLOOKUP($A148,'[4]CUT Bs'!$A:$S,8,FALSE)</f>
        <v>0</v>
      </c>
      <c r="N148" s="79">
        <f>+VLOOKUP($A148,'[4]CUT Bs'!$A:$S,9,FALSE)</f>
        <v>0</v>
      </c>
      <c r="O148" s="79">
        <f>+VLOOKUP($A148,'[4]CUT Bs'!$A:$S,10,FALSE)</f>
        <v>0</v>
      </c>
      <c r="P148" s="79">
        <f>+VLOOKUP($A148,'[4]CUT Bs'!$A:$S,11,FALSE)</f>
        <v>0</v>
      </c>
      <c r="Q148" s="79">
        <f>+VLOOKUP($A148,'[4]CUT Bs'!$A:$S,12,FALSE)</f>
        <v>0</v>
      </c>
      <c r="R148" s="79">
        <f>+VLOOKUP($A148,'[4]CUT Bs'!$A:$S,13,FALSE)</f>
        <v>0</v>
      </c>
      <c r="S148" s="79">
        <f>+VLOOKUP($A148,'[4]CUT Bs'!$A:$S,14,FALSE)</f>
        <v>0</v>
      </c>
      <c r="T148" s="79">
        <f>+VLOOKUP($A148,'[4]CUT Bs'!$A:$S,15,FALSE)</f>
        <v>0</v>
      </c>
      <c r="U148" s="79">
        <f>+VLOOKUP($A148,'[4]CUT Bs'!$A:$S,16,FALSE)</f>
        <v>0</v>
      </c>
      <c r="V148" s="79">
        <f>+IFERROR(VLOOKUP(A148,'[4]RES. TCR'!A:C,3,FALSE),0)</f>
        <v>0</v>
      </c>
      <c r="W148" s="79">
        <f>+VLOOKUP(A148,'[4]RES. TRL'!F:H,2,FALSE)</f>
        <v>0</v>
      </c>
      <c r="X148" s="79">
        <f>+VLOOKUP(A148,'[4]RES. TRL'!F:H,3,FALSE)</f>
        <v>0</v>
      </c>
      <c r="Y148" s="79">
        <f>+VLOOKUP($A148,'[4]CUT USD'!$A:$Q,2,FALSE)</f>
        <v>0</v>
      </c>
      <c r="Z148" s="79">
        <f>+VLOOKUP($A148,'[4]CUT USD'!$A:$Q,3,FALSE)</f>
        <v>0</v>
      </c>
      <c r="AA148" s="79">
        <f>+VLOOKUP($A148,'[4]CUT USD'!$A:$Q,4,FALSE)</f>
        <v>0</v>
      </c>
      <c r="AB148" s="79">
        <f>+VLOOKUP($A148,'[4]CUT USD'!$A:$Q,5,FALSE)</f>
        <v>0</v>
      </c>
      <c r="AC148" s="79">
        <f>+VLOOKUP($A148,'[4]CUT USD'!$A:$Q,6,FALSE)</f>
        <v>0</v>
      </c>
      <c r="AD148" s="79">
        <f>+VLOOKUP($A148,'[4]CUT USD'!$A:$Q,7,FALSE)</f>
        <v>0</v>
      </c>
      <c r="AE148" s="79">
        <f>+VLOOKUP($A148,'[4]CUT USD'!$A:$Q,8,FALSE)</f>
        <v>0</v>
      </c>
      <c r="AF148" s="79">
        <f>+VLOOKUP($A148,'[4]CUT USD'!$A:$Q,9,FALSE)</f>
        <v>0</v>
      </c>
      <c r="AG148" s="79">
        <f>+VLOOKUP($A148,'[4]CUT USD'!$A:$Q,10,FALSE)</f>
        <v>0</v>
      </c>
      <c r="AH148" s="79">
        <f>+VLOOKUP($A148,'[4]CUT USD'!$A:$Q,11,FALSE)</f>
        <v>0</v>
      </c>
      <c r="AI148" s="79">
        <f>+VLOOKUP($A148,'[4]CUT USD'!$A:$Q,12,FALSE)</f>
        <v>0</v>
      </c>
      <c r="AJ148" s="79">
        <f>+VLOOKUP($A148,'[4]CUT USD'!$A:$Q,13,FALSE)</f>
        <v>0</v>
      </c>
      <c r="AK148" s="79">
        <f>+VLOOKUP($A148,'[4]CUT USD'!$A:$Q,14,FALSE)</f>
        <v>0</v>
      </c>
      <c r="AL148" s="79">
        <v>0</v>
      </c>
      <c r="AM148" s="79">
        <f t="shared" si="2"/>
        <v>297257.60000000003</v>
      </c>
      <c r="AP148" s="45"/>
    </row>
    <row r="149" spans="1:42" ht="33" customHeight="1">
      <c r="A149" s="54">
        <v>378</v>
      </c>
      <c r="B149" s="55" t="s">
        <v>647</v>
      </c>
      <c r="C149" s="56" t="s">
        <v>752</v>
      </c>
      <c r="D149" s="79">
        <f>+VLOOKUP(A149,'[4]RES. TRL'!A:C,2,FALSE)</f>
        <v>46811</v>
      </c>
      <c r="E149" s="79">
        <f>+VLOOKUP(A149,'[4]RES. TRL'!A:C,3,FALSE)</f>
        <v>0</v>
      </c>
      <c r="F149" s="79">
        <f>+VLOOKUP(A149,[4]RES.CDI!A:B,2,FALSE)</f>
        <v>0</v>
      </c>
      <c r="G149" s="79">
        <f>+VLOOKUP($A149,'[4]CUT Bs'!$A:$S,2,FALSE)</f>
        <v>26905.89</v>
      </c>
      <c r="H149" s="79">
        <f>+VLOOKUP($A149,'[4]CUT Bs'!$A:$S,3,FALSE)</f>
        <v>0</v>
      </c>
      <c r="I149" s="79">
        <f>+VLOOKUP($A149,'[4]CUT Bs'!$A:$S,4,FALSE)</f>
        <v>467.49</v>
      </c>
      <c r="J149" s="79">
        <f>+VLOOKUP($A149,'[4]CUT Bs'!$A:$S,5,FALSE)</f>
        <v>0</v>
      </c>
      <c r="K149" s="79">
        <f>+VLOOKUP($A149,'[4]CUT Bs'!$A:$S,6,FALSE)</f>
        <v>0</v>
      </c>
      <c r="L149" s="79">
        <f>+VLOOKUP($A149,'[4]CUT Bs'!$A:$S,7,FALSE)</f>
        <v>0</v>
      </c>
      <c r="M149" s="79">
        <f>+VLOOKUP($A149,'[4]CUT Bs'!$A:$S,8,FALSE)</f>
        <v>0</v>
      </c>
      <c r="N149" s="79">
        <f>+VLOOKUP($A149,'[4]CUT Bs'!$A:$S,9,FALSE)</f>
        <v>0</v>
      </c>
      <c r="O149" s="79">
        <f>+VLOOKUP($A149,'[4]CUT Bs'!$A:$S,10,FALSE)</f>
        <v>0</v>
      </c>
      <c r="P149" s="79">
        <f>+VLOOKUP($A149,'[4]CUT Bs'!$A:$S,11,FALSE)</f>
        <v>0</v>
      </c>
      <c r="Q149" s="79">
        <f>+VLOOKUP($A149,'[4]CUT Bs'!$A:$S,12,FALSE)</f>
        <v>0</v>
      </c>
      <c r="R149" s="79">
        <f>+VLOOKUP($A149,'[4]CUT Bs'!$A:$S,13,FALSE)</f>
        <v>0</v>
      </c>
      <c r="S149" s="79">
        <f>+VLOOKUP($A149,'[4]CUT Bs'!$A:$S,14,FALSE)</f>
        <v>0</v>
      </c>
      <c r="T149" s="79">
        <f>+VLOOKUP($A149,'[4]CUT Bs'!$A:$S,15,FALSE)</f>
        <v>0</v>
      </c>
      <c r="U149" s="79">
        <f>+VLOOKUP($A149,'[4]CUT Bs'!$A:$S,16,FALSE)</f>
        <v>0</v>
      </c>
      <c r="V149" s="79">
        <f>+IFERROR(VLOOKUP(A149,'[4]RES. TCR'!A:C,3,FALSE),0)</f>
        <v>0</v>
      </c>
      <c r="W149" s="79">
        <f>+VLOOKUP(A149,'[4]RES. TRL'!F:H,2,FALSE)</f>
        <v>0</v>
      </c>
      <c r="X149" s="79">
        <f>+VLOOKUP(A149,'[4]RES. TRL'!F:H,3,FALSE)</f>
        <v>0</v>
      </c>
      <c r="Y149" s="79">
        <f>+VLOOKUP($A149,'[4]CUT USD'!$A:$Q,2,FALSE)</f>
        <v>0</v>
      </c>
      <c r="Z149" s="79">
        <f>+VLOOKUP($A149,'[4]CUT USD'!$A:$Q,3,FALSE)</f>
        <v>0</v>
      </c>
      <c r="AA149" s="79">
        <f>+VLOOKUP($A149,'[4]CUT USD'!$A:$Q,4,FALSE)</f>
        <v>0</v>
      </c>
      <c r="AB149" s="79">
        <f>+VLOOKUP($A149,'[4]CUT USD'!$A:$Q,5,FALSE)</f>
        <v>0</v>
      </c>
      <c r="AC149" s="79">
        <f>+VLOOKUP($A149,'[4]CUT USD'!$A:$Q,6,FALSE)</f>
        <v>0</v>
      </c>
      <c r="AD149" s="79">
        <f>+VLOOKUP($A149,'[4]CUT USD'!$A:$Q,7,FALSE)</f>
        <v>0</v>
      </c>
      <c r="AE149" s="79">
        <f>+VLOOKUP($A149,'[4]CUT USD'!$A:$Q,8,FALSE)</f>
        <v>0</v>
      </c>
      <c r="AF149" s="79">
        <f>+VLOOKUP($A149,'[4]CUT USD'!$A:$Q,9,FALSE)</f>
        <v>0</v>
      </c>
      <c r="AG149" s="79">
        <f>+VLOOKUP($A149,'[4]CUT USD'!$A:$Q,10,FALSE)</f>
        <v>0</v>
      </c>
      <c r="AH149" s="79">
        <f>+VLOOKUP($A149,'[4]CUT USD'!$A:$Q,11,FALSE)</f>
        <v>0</v>
      </c>
      <c r="AI149" s="79">
        <f>+VLOOKUP($A149,'[4]CUT USD'!$A:$Q,12,FALSE)</f>
        <v>0</v>
      </c>
      <c r="AJ149" s="79">
        <f>+VLOOKUP($A149,'[4]CUT USD'!$A:$Q,13,FALSE)</f>
        <v>0</v>
      </c>
      <c r="AK149" s="79">
        <f>+VLOOKUP($A149,'[4]CUT USD'!$A:$Q,14,FALSE)</f>
        <v>0</v>
      </c>
      <c r="AL149" s="79">
        <v>0</v>
      </c>
      <c r="AM149" s="79">
        <f t="shared" si="2"/>
        <v>74184.38</v>
      </c>
      <c r="AP149" s="45"/>
    </row>
    <row r="150" spans="1:42" ht="33" customHeight="1">
      <c r="A150" s="54">
        <v>379</v>
      </c>
      <c r="B150" s="55" t="s">
        <v>11074</v>
      </c>
      <c r="C150" s="56">
        <v>0</v>
      </c>
      <c r="D150" s="79">
        <f>+VLOOKUP(A150,'[4]RES. TRL'!A:C,2,FALSE)</f>
        <v>0</v>
      </c>
      <c r="E150" s="79">
        <f>+VLOOKUP(A150,'[4]RES. TRL'!A:C,3,FALSE)</f>
        <v>0</v>
      </c>
      <c r="F150" s="79">
        <f>+VLOOKUP(A150,[4]RES.CDI!A:B,2,FALSE)</f>
        <v>0</v>
      </c>
      <c r="G150" s="79">
        <f>+VLOOKUP($A150,'[4]CUT Bs'!$A:$S,2,FALSE)</f>
        <v>0</v>
      </c>
      <c r="H150" s="79">
        <f>+VLOOKUP($A150,'[4]CUT Bs'!$A:$S,3,FALSE)</f>
        <v>0</v>
      </c>
      <c r="I150" s="79">
        <f>+VLOOKUP($A150,'[4]CUT Bs'!$A:$S,4,FALSE)</f>
        <v>0</v>
      </c>
      <c r="J150" s="79">
        <f>+VLOOKUP($A150,'[4]CUT Bs'!$A:$S,5,FALSE)</f>
        <v>0</v>
      </c>
      <c r="K150" s="79">
        <f>+VLOOKUP($A150,'[4]CUT Bs'!$A:$S,6,FALSE)</f>
        <v>0</v>
      </c>
      <c r="L150" s="79">
        <f>+VLOOKUP($A150,'[4]CUT Bs'!$A:$S,7,FALSE)</f>
        <v>0</v>
      </c>
      <c r="M150" s="79">
        <f>+VLOOKUP($A150,'[4]CUT Bs'!$A:$S,8,FALSE)</f>
        <v>0</v>
      </c>
      <c r="N150" s="79">
        <f>+VLOOKUP($A150,'[4]CUT Bs'!$A:$S,9,FALSE)</f>
        <v>0</v>
      </c>
      <c r="O150" s="79">
        <f>+VLOOKUP($A150,'[4]CUT Bs'!$A:$S,10,FALSE)</f>
        <v>0</v>
      </c>
      <c r="P150" s="79">
        <f>+VLOOKUP($A150,'[4]CUT Bs'!$A:$S,11,FALSE)</f>
        <v>0</v>
      </c>
      <c r="Q150" s="79">
        <f>+VLOOKUP($A150,'[4]CUT Bs'!$A:$S,12,FALSE)</f>
        <v>0</v>
      </c>
      <c r="R150" s="79">
        <f>+VLOOKUP($A150,'[4]CUT Bs'!$A:$S,13,FALSE)</f>
        <v>0</v>
      </c>
      <c r="S150" s="79">
        <f>+VLOOKUP($A150,'[4]CUT Bs'!$A:$S,14,FALSE)</f>
        <v>0</v>
      </c>
      <c r="T150" s="79">
        <f>+VLOOKUP($A150,'[4]CUT Bs'!$A:$S,15,FALSE)</f>
        <v>0</v>
      </c>
      <c r="U150" s="79">
        <f>+VLOOKUP($A150,'[4]CUT Bs'!$A:$S,16,FALSE)</f>
        <v>0</v>
      </c>
      <c r="V150" s="79">
        <f>+IFERROR(VLOOKUP(A150,'[4]RES. TCR'!A:C,3,FALSE),0)</f>
        <v>0</v>
      </c>
      <c r="W150" s="79">
        <f>+VLOOKUP(A150,'[4]RES. TRL'!F:H,2,FALSE)</f>
        <v>0</v>
      </c>
      <c r="X150" s="79">
        <f>+VLOOKUP(A150,'[4]RES. TRL'!F:H,3,FALSE)</f>
        <v>0</v>
      </c>
      <c r="Y150" s="79">
        <f>+VLOOKUP($A150,'[4]CUT USD'!$A:$Q,2,FALSE)</f>
        <v>0</v>
      </c>
      <c r="Z150" s="79">
        <f>+VLOOKUP($A150,'[4]CUT USD'!$A:$Q,3,FALSE)</f>
        <v>0</v>
      </c>
      <c r="AA150" s="79">
        <f>+VLOOKUP($A150,'[4]CUT USD'!$A:$Q,4,FALSE)</f>
        <v>0</v>
      </c>
      <c r="AB150" s="79">
        <f>+VLOOKUP($A150,'[4]CUT USD'!$A:$Q,5,FALSE)</f>
        <v>0</v>
      </c>
      <c r="AC150" s="79">
        <f>+VLOOKUP($A150,'[4]CUT USD'!$A:$Q,6,FALSE)</f>
        <v>0</v>
      </c>
      <c r="AD150" s="79">
        <f>+VLOOKUP($A150,'[4]CUT USD'!$A:$Q,7,FALSE)</f>
        <v>0</v>
      </c>
      <c r="AE150" s="79">
        <f>+VLOOKUP($A150,'[4]CUT USD'!$A:$Q,8,FALSE)</f>
        <v>0</v>
      </c>
      <c r="AF150" s="79">
        <f>+VLOOKUP($A150,'[4]CUT USD'!$A:$Q,9,FALSE)</f>
        <v>0</v>
      </c>
      <c r="AG150" s="79">
        <f>+VLOOKUP($A150,'[4]CUT USD'!$A:$Q,10,FALSE)</f>
        <v>0</v>
      </c>
      <c r="AH150" s="79">
        <f>+VLOOKUP($A150,'[4]CUT USD'!$A:$Q,11,FALSE)</f>
        <v>0</v>
      </c>
      <c r="AI150" s="79">
        <f>+VLOOKUP($A150,'[4]CUT USD'!$A:$Q,12,FALSE)</f>
        <v>0</v>
      </c>
      <c r="AJ150" s="79">
        <f>+VLOOKUP($A150,'[4]CUT USD'!$A:$Q,13,FALSE)</f>
        <v>0</v>
      </c>
      <c r="AK150" s="79">
        <f>+VLOOKUP($A150,'[4]CUT USD'!$A:$Q,14,FALSE)</f>
        <v>0</v>
      </c>
      <c r="AL150" s="79">
        <v>0</v>
      </c>
      <c r="AM150" s="79">
        <f t="shared" si="2"/>
        <v>0</v>
      </c>
      <c r="AP150" s="45"/>
    </row>
    <row r="151" spans="1:42" ht="33" customHeight="1">
      <c r="A151" s="54">
        <v>380</v>
      </c>
      <c r="B151" s="55" t="s">
        <v>11075</v>
      </c>
      <c r="C151" s="56">
        <v>0</v>
      </c>
      <c r="D151" s="79">
        <f>+VLOOKUP(A151,'[4]RES. TRL'!A:C,2,FALSE)</f>
        <v>0</v>
      </c>
      <c r="E151" s="79">
        <f>+VLOOKUP(A151,'[4]RES. TRL'!A:C,3,FALSE)</f>
        <v>0</v>
      </c>
      <c r="F151" s="79">
        <f>+VLOOKUP(A151,[4]RES.CDI!A:B,2,FALSE)</f>
        <v>0</v>
      </c>
      <c r="G151" s="79">
        <f>+VLOOKUP($A151,'[4]CUT Bs'!$A:$S,2,FALSE)</f>
        <v>0</v>
      </c>
      <c r="H151" s="79">
        <f>+VLOOKUP($A151,'[4]CUT Bs'!$A:$S,3,FALSE)</f>
        <v>0</v>
      </c>
      <c r="I151" s="79">
        <f>+VLOOKUP($A151,'[4]CUT Bs'!$A:$S,4,FALSE)</f>
        <v>0</v>
      </c>
      <c r="J151" s="79">
        <f>+VLOOKUP($A151,'[4]CUT Bs'!$A:$S,5,FALSE)</f>
        <v>0</v>
      </c>
      <c r="K151" s="79">
        <f>+VLOOKUP($A151,'[4]CUT Bs'!$A:$S,6,FALSE)</f>
        <v>0</v>
      </c>
      <c r="L151" s="79">
        <f>+VLOOKUP($A151,'[4]CUT Bs'!$A:$S,7,FALSE)</f>
        <v>0</v>
      </c>
      <c r="M151" s="79">
        <f>+VLOOKUP($A151,'[4]CUT Bs'!$A:$S,8,FALSE)</f>
        <v>0</v>
      </c>
      <c r="N151" s="79">
        <f>+VLOOKUP($A151,'[4]CUT Bs'!$A:$S,9,FALSE)</f>
        <v>0</v>
      </c>
      <c r="O151" s="79">
        <f>+VLOOKUP($A151,'[4]CUT Bs'!$A:$S,10,FALSE)</f>
        <v>0</v>
      </c>
      <c r="P151" s="79">
        <f>+VLOOKUP($A151,'[4]CUT Bs'!$A:$S,11,FALSE)</f>
        <v>0</v>
      </c>
      <c r="Q151" s="79">
        <f>+VLOOKUP($A151,'[4]CUT Bs'!$A:$S,12,FALSE)</f>
        <v>0</v>
      </c>
      <c r="R151" s="79">
        <f>+VLOOKUP($A151,'[4]CUT Bs'!$A:$S,13,FALSE)</f>
        <v>0</v>
      </c>
      <c r="S151" s="79">
        <f>+VLOOKUP($A151,'[4]CUT Bs'!$A:$S,14,FALSE)</f>
        <v>0</v>
      </c>
      <c r="T151" s="79">
        <f>+VLOOKUP($A151,'[4]CUT Bs'!$A:$S,15,FALSE)</f>
        <v>0</v>
      </c>
      <c r="U151" s="79">
        <f>+VLOOKUP($A151,'[4]CUT Bs'!$A:$S,16,FALSE)</f>
        <v>0</v>
      </c>
      <c r="V151" s="79">
        <f>+IFERROR(VLOOKUP(A151,'[4]RES. TCR'!A:C,3,FALSE),0)</f>
        <v>0</v>
      </c>
      <c r="W151" s="79">
        <f>+VLOOKUP(A151,'[4]RES. TRL'!F:H,2,FALSE)</f>
        <v>0</v>
      </c>
      <c r="X151" s="79">
        <f>+VLOOKUP(A151,'[4]RES. TRL'!F:H,3,FALSE)</f>
        <v>0</v>
      </c>
      <c r="Y151" s="79">
        <f>+VLOOKUP($A151,'[4]CUT USD'!$A:$Q,2,FALSE)</f>
        <v>0</v>
      </c>
      <c r="Z151" s="79">
        <f>+VLOOKUP($A151,'[4]CUT USD'!$A:$Q,3,FALSE)</f>
        <v>0</v>
      </c>
      <c r="AA151" s="79">
        <f>+VLOOKUP($A151,'[4]CUT USD'!$A:$Q,4,FALSE)</f>
        <v>0</v>
      </c>
      <c r="AB151" s="79">
        <f>+VLOOKUP($A151,'[4]CUT USD'!$A:$Q,5,FALSE)</f>
        <v>0</v>
      </c>
      <c r="AC151" s="79">
        <f>+VLOOKUP($A151,'[4]CUT USD'!$A:$Q,6,FALSE)</f>
        <v>0</v>
      </c>
      <c r="AD151" s="79">
        <f>+VLOOKUP($A151,'[4]CUT USD'!$A:$Q,7,FALSE)</f>
        <v>0</v>
      </c>
      <c r="AE151" s="79">
        <f>+VLOOKUP($A151,'[4]CUT USD'!$A:$Q,8,FALSE)</f>
        <v>0</v>
      </c>
      <c r="AF151" s="79">
        <f>+VLOOKUP($A151,'[4]CUT USD'!$A:$Q,9,FALSE)</f>
        <v>0</v>
      </c>
      <c r="AG151" s="79">
        <f>+VLOOKUP($A151,'[4]CUT USD'!$A:$Q,10,FALSE)</f>
        <v>0</v>
      </c>
      <c r="AH151" s="79">
        <f>+VLOOKUP($A151,'[4]CUT USD'!$A:$Q,11,FALSE)</f>
        <v>0</v>
      </c>
      <c r="AI151" s="79">
        <f>+VLOOKUP($A151,'[4]CUT USD'!$A:$Q,12,FALSE)</f>
        <v>0</v>
      </c>
      <c r="AJ151" s="79">
        <f>+VLOOKUP($A151,'[4]CUT USD'!$A:$Q,13,FALSE)</f>
        <v>0</v>
      </c>
      <c r="AK151" s="79">
        <f>+VLOOKUP($A151,'[4]CUT USD'!$A:$Q,14,FALSE)</f>
        <v>0</v>
      </c>
      <c r="AL151" s="79">
        <v>0</v>
      </c>
      <c r="AM151" s="79">
        <f t="shared" si="2"/>
        <v>0</v>
      </c>
      <c r="AP151" s="45"/>
    </row>
    <row r="152" spans="1:42" ht="33" customHeight="1">
      <c r="A152" s="54">
        <v>382</v>
      </c>
      <c r="B152" s="55" t="s">
        <v>11076</v>
      </c>
      <c r="C152" s="56" t="s">
        <v>689</v>
      </c>
      <c r="D152" s="79">
        <f>+VLOOKUP(A152,'[4]RES. TRL'!A:C,2,FALSE)</f>
        <v>0</v>
      </c>
      <c r="E152" s="79">
        <f>+VLOOKUP(A152,'[4]RES. TRL'!A:C,3,FALSE)</f>
        <v>0</v>
      </c>
      <c r="F152" s="79">
        <f>+VLOOKUP(A152,[4]RES.CDI!A:B,2,FALSE)</f>
        <v>0</v>
      </c>
      <c r="G152" s="79">
        <f>+VLOOKUP($A152,'[4]CUT Bs'!$A:$S,2,FALSE)</f>
        <v>50411396</v>
      </c>
      <c r="H152" s="79">
        <f>+VLOOKUP($A152,'[4]CUT Bs'!$A:$S,3,FALSE)</f>
        <v>0</v>
      </c>
      <c r="I152" s="79">
        <f>+VLOOKUP($A152,'[4]CUT Bs'!$A:$S,4,FALSE)</f>
        <v>0</v>
      </c>
      <c r="J152" s="79">
        <f>+VLOOKUP($A152,'[4]CUT Bs'!$A:$S,5,FALSE)</f>
        <v>0</v>
      </c>
      <c r="K152" s="79">
        <f>+VLOOKUP($A152,'[4]CUT Bs'!$A:$S,6,FALSE)</f>
        <v>0</v>
      </c>
      <c r="L152" s="79">
        <f>+VLOOKUP($A152,'[4]CUT Bs'!$A:$S,7,FALSE)</f>
        <v>0</v>
      </c>
      <c r="M152" s="79">
        <f>+VLOOKUP($A152,'[4]CUT Bs'!$A:$S,8,FALSE)</f>
        <v>0</v>
      </c>
      <c r="N152" s="79">
        <f>+VLOOKUP($A152,'[4]CUT Bs'!$A:$S,9,FALSE)</f>
        <v>0</v>
      </c>
      <c r="O152" s="79">
        <f>+VLOOKUP($A152,'[4]CUT Bs'!$A:$S,10,FALSE)</f>
        <v>0</v>
      </c>
      <c r="P152" s="79">
        <f>+VLOOKUP($A152,'[4]CUT Bs'!$A:$S,11,FALSE)</f>
        <v>0</v>
      </c>
      <c r="Q152" s="79">
        <f>+VLOOKUP($A152,'[4]CUT Bs'!$A:$S,12,FALSE)</f>
        <v>0</v>
      </c>
      <c r="R152" s="79">
        <f>+VLOOKUP($A152,'[4]CUT Bs'!$A:$S,13,FALSE)</f>
        <v>0</v>
      </c>
      <c r="S152" s="79">
        <f>+VLOOKUP($A152,'[4]CUT Bs'!$A:$S,14,FALSE)</f>
        <v>0</v>
      </c>
      <c r="T152" s="79">
        <f>+VLOOKUP($A152,'[4]CUT Bs'!$A:$S,15,FALSE)</f>
        <v>0</v>
      </c>
      <c r="U152" s="79">
        <f>+VLOOKUP($A152,'[4]CUT Bs'!$A:$S,16,FALSE)</f>
        <v>0</v>
      </c>
      <c r="V152" s="79">
        <f>+IFERROR(VLOOKUP(A152,'[4]RES. TCR'!A:C,3,FALSE),0)</f>
        <v>0</v>
      </c>
      <c r="W152" s="79">
        <f>+VLOOKUP(A152,'[4]RES. TRL'!F:H,2,FALSE)</f>
        <v>0</v>
      </c>
      <c r="X152" s="79">
        <f>+VLOOKUP(A152,'[4]RES. TRL'!F:H,3,FALSE)</f>
        <v>0</v>
      </c>
      <c r="Y152" s="79">
        <f>+VLOOKUP($A152,'[4]CUT USD'!$A:$Q,2,FALSE)</f>
        <v>0</v>
      </c>
      <c r="Z152" s="79">
        <f>+VLOOKUP($A152,'[4]CUT USD'!$A:$Q,3,FALSE)</f>
        <v>0</v>
      </c>
      <c r="AA152" s="79">
        <f>+VLOOKUP($A152,'[4]CUT USD'!$A:$Q,4,FALSE)</f>
        <v>0</v>
      </c>
      <c r="AB152" s="79">
        <f>+VLOOKUP($A152,'[4]CUT USD'!$A:$Q,5,FALSE)</f>
        <v>0</v>
      </c>
      <c r="AC152" s="79">
        <f>+VLOOKUP($A152,'[4]CUT USD'!$A:$Q,6,FALSE)</f>
        <v>0</v>
      </c>
      <c r="AD152" s="79">
        <f>+VLOOKUP($A152,'[4]CUT USD'!$A:$Q,7,FALSE)</f>
        <v>0</v>
      </c>
      <c r="AE152" s="79">
        <f>+VLOOKUP($A152,'[4]CUT USD'!$A:$Q,8,FALSE)</f>
        <v>0</v>
      </c>
      <c r="AF152" s="79">
        <f>+VLOOKUP($A152,'[4]CUT USD'!$A:$Q,9,FALSE)</f>
        <v>0</v>
      </c>
      <c r="AG152" s="79">
        <f>+VLOOKUP($A152,'[4]CUT USD'!$A:$Q,10,FALSE)</f>
        <v>0</v>
      </c>
      <c r="AH152" s="79">
        <f>+VLOOKUP($A152,'[4]CUT USD'!$A:$Q,11,FALSE)</f>
        <v>0</v>
      </c>
      <c r="AI152" s="79">
        <f>+VLOOKUP($A152,'[4]CUT USD'!$A:$Q,12,FALSE)</f>
        <v>0</v>
      </c>
      <c r="AJ152" s="79">
        <f>+VLOOKUP($A152,'[4]CUT USD'!$A:$Q,13,FALSE)</f>
        <v>0</v>
      </c>
      <c r="AK152" s="79">
        <f>+VLOOKUP($A152,'[4]CUT USD'!$A:$Q,14,FALSE)</f>
        <v>0</v>
      </c>
      <c r="AL152" s="79">
        <v>0</v>
      </c>
      <c r="AM152" s="79">
        <f t="shared" si="2"/>
        <v>50411396</v>
      </c>
      <c r="AP152" s="45"/>
    </row>
    <row r="153" spans="1:42" ht="33" customHeight="1">
      <c r="A153" s="54">
        <v>383</v>
      </c>
      <c r="B153" s="55" t="s">
        <v>11077</v>
      </c>
      <c r="C153" s="56" t="s">
        <v>753</v>
      </c>
      <c r="D153" s="79">
        <f>+VLOOKUP(A153,'[4]RES. TRL'!A:C,2,FALSE)</f>
        <v>0</v>
      </c>
      <c r="E153" s="79">
        <f>+VLOOKUP(A153,'[4]RES. TRL'!A:C,3,FALSE)</f>
        <v>0</v>
      </c>
      <c r="F153" s="79">
        <f>+VLOOKUP(A153,[4]RES.CDI!A:B,2,FALSE)</f>
        <v>0</v>
      </c>
      <c r="G153" s="79">
        <f>+VLOOKUP($A153,'[4]CUT Bs'!$A:$S,2,FALSE)</f>
        <v>0</v>
      </c>
      <c r="H153" s="79">
        <f>+VLOOKUP($A153,'[4]CUT Bs'!$A:$S,3,FALSE)</f>
        <v>0</v>
      </c>
      <c r="I153" s="79">
        <f>+VLOOKUP($A153,'[4]CUT Bs'!$A:$S,4,FALSE)</f>
        <v>0</v>
      </c>
      <c r="J153" s="79">
        <f>+VLOOKUP($A153,'[4]CUT Bs'!$A:$S,5,FALSE)</f>
        <v>0</v>
      </c>
      <c r="K153" s="79">
        <f>+VLOOKUP($A153,'[4]CUT Bs'!$A:$S,6,FALSE)</f>
        <v>0</v>
      </c>
      <c r="L153" s="79">
        <f>+VLOOKUP($A153,'[4]CUT Bs'!$A:$S,7,FALSE)</f>
        <v>0</v>
      </c>
      <c r="M153" s="79">
        <f>+VLOOKUP($A153,'[4]CUT Bs'!$A:$S,8,FALSE)</f>
        <v>0</v>
      </c>
      <c r="N153" s="79">
        <f>+VLOOKUP($A153,'[4]CUT Bs'!$A:$S,9,FALSE)</f>
        <v>0</v>
      </c>
      <c r="O153" s="79">
        <f>+VLOOKUP($A153,'[4]CUT Bs'!$A:$S,10,FALSE)</f>
        <v>0</v>
      </c>
      <c r="P153" s="79">
        <f>+VLOOKUP($A153,'[4]CUT Bs'!$A:$S,11,FALSE)</f>
        <v>0</v>
      </c>
      <c r="Q153" s="79">
        <f>+VLOOKUP($A153,'[4]CUT Bs'!$A:$S,12,FALSE)</f>
        <v>0</v>
      </c>
      <c r="R153" s="79">
        <f>+VLOOKUP($A153,'[4]CUT Bs'!$A:$S,13,FALSE)</f>
        <v>0</v>
      </c>
      <c r="S153" s="79">
        <f>+VLOOKUP($A153,'[4]CUT Bs'!$A:$S,14,FALSE)</f>
        <v>0</v>
      </c>
      <c r="T153" s="79">
        <f>+VLOOKUP($A153,'[4]CUT Bs'!$A:$S,15,FALSE)</f>
        <v>0</v>
      </c>
      <c r="U153" s="79">
        <f>+VLOOKUP($A153,'[4]CUT Bs'!$A:$S,16,FALSE)</f>
        <v>0</v>
      </c>
      <c r="V153" s="79">
        <f>+IFERROR(VLOOKUP(A153,'[4]RES. TCR'!A:C,3,FALSE),0)</f>
        <v>0</v>
      </c>
      <c r="W153" s="79">
        <f>+VLOOKUP(A153,'[4]RES. TRL'!F:H,2,FALSE)</f>
        <v>0</v>
      </c>
      <c r="X153" s="79">
        <f>+VLOOKUP(A153,'[4]RES. TRL'!F:H,3,FALSE)</f>
        <v>0</v>
      </c>
      <c r="Y153" s="79">
        <f>+VLOOKUP($A153,'[4]CUT USD'!$A:$Q,2,FALSE)</f>
        <v>0</v>
      </c>
      <c r="Z153" s="79">
        <f>+VLOOKUP($A153,'[4]CUT USD'!$A:$Q,3,FALSE)</f>
        <v>0</v>
      </c>
      <c r="AA153" s="79">
        <f>+VLOOKUP($A153,'[4]CUT USD'!$A:$Q,4,FALSE)</f>
        <v>0</v>
      </c>
      <c r="AB153" s="79">
        <f>+VLOOKUP($A153,'[4]CUT USD'!$A:$Q,5,FALSE)</f>
        <v>0</v>
      </c>
      <c r="AC153" s="79">
        <f>+VLOOKUP($A153,'[4]CUT USD'!$A:$Q,6,FALSE)</f>
        <v>0</v>
      </c>
      <c r="AD153" s="79">
        <f>+VLOOKUP($A153,'[4]CUT USD'!$A:$Q,7,FALSE)</f>
        <v>0</v>
      </c>
      <c r="AE153" s="79">
        <f>+VLOOKUP($A153,'[4]CUT USD'!$A:$Q,8,FALSE)</f>
        <v>0</v>
      </c>
      <c r="AF153" s="79">
        <f>+VLOOKUP($A153,'[4]CUT USD'!$A:$Q,9,FALSE)</f>
        <v>0</v>
      </c>
      <c r="AG153" s="79">
        <f>+VLOOKUP($A153,'[4]CUT USD'!$A:$Q,10,FALSE)</f>
        <v>0</v>
      </c>
      <c r="AH153" s="79">
        <f>+VLOOKUP($A153,'[4]CUT USD'!$A:$Q,11,FALSE)</f>
        <v>0</v>
      </c>
      <c r="AI153" s="79">
        <f>+VLOOKUP($A153,'[4]CUT USD'!$A:$Q,12,FALSE)</f>
        <v>0</v>
      </c>
      <c r="AJ153" s="79">
        <f>+VLOOKUP($A153,'[4]CUT USD'!$A:$Q,13,FALSE)</f>
        <v>0</v>
      </c>
      <c r="AK153" s="79">
        <f>+VLOOKUP($A153,'[4]CUT USD'!$A:$Q,14,FALSE)</f>
        <v>0</v>
      </c>
      <c r="AL153" s="79">
        <v>0</v>
      </c>
      <c r="AM153" s="79">
        <f t="shared" si="2"/>
        <v>0</v>
      </c>
      <c r="AP153" s="45"/>
    </row>
    <row r="154" spans="1:42" ht="33" customHeight="1">
      <c r="A154" s="54">
        <v>384</v>
      </c>
      <c r="B154" s="55" t="s">
        <v>11078</v>
      </c>
      <c r="C154" s="56">
        <v>0</v>
      </c>
      <c r="D154" s="79">
        <f>+VLOOKUP(A154,'[4]RES. TRL'!A:C,2,FALSE)</f>
        <v>0</v>
      </c>
      <c r="E154" s="79">
        <f>+VLOOKUP(A154,'[4]RES. TRL'!A:C,3,FALSE)</f>
        <v>0</v>
      </c>
      <c r="F154" s="79">
        <f>+VLOOKUP(A154,[4]RES.CDI!A:B,2,FALSE)</f>
        <v>0</v>
      </c>
      <c r="G154" s="79">
        <f>+VLOOKUP($A154,'[4]CUT Bs'!$A:$S,2,FALSE)</f>
        <v>0</v>
      </c>
      <c r="H154" s="79">
        <f>+VLOOKUP($A154,'[4]CUT Bs'!$A:$S,3,FALSE)</f>
        <v>0</v>
      </c>
      <c r="I154" s="79">
        <f>+VLOOKUP($A154,'[4]CUT Bs'!$A:$S,4,FALSE)</f>
        <v>0</v>
      </c>
      <c r="J154" s="79">
        <f>+VLOOKUP($A154,'[4]CUT Bs'!$A:$S,5,FALSE)</f>
        <v>0</v>
      </c>
      <c r="K154" s="79">
        <f>+VLOOKUP($A154,'[4]CUT Bs'!$A:$S,6,FALSE)</f>
        <v>0</v>
      </c>
      <c r="L154" s="79">
        <f>+VLOOKUP($A154,'[4]CUT Bs'!$A:$S,7,FALSE)</f>
        <v>0</v>
      </c>
      <c r="M154" s="79">
        <f>+VLOOKUP($A154,'[4]CUT Bs'!$A:$S,8,FALSE)</f>
        <v>0</v>
      </c>
      <c r="N154" s="79">
        <f>+VLOOKUP($A154,'[4]CUT Bs'!$A:$S,9,FALSE)</f>
        <v>0</v>
      </c>
      <c r="O154" s="79">
        <f>+VLOOKUP($A154,'[4]CUT Bs'!$A:$S,10,FALSE)</f>
        <v>0</v>
      </c>
      <c r="P154" s="79">
        <f>+VLOOKUP($A154,'[4]CUT Bs'!$A:$S,11,FALSE)</f>
        <v>0</v>
      </c>
      <c r="Q154" s="79">
        <f>+VLOOKUP($A154,'[4]CUT Bs'!$A:$S,12,FALSE)</f>
        <v>0</v>
      </c>
      <c r="R154" s="79">
        <f>+VLOOKUP($A154,'[4]CUT Bs'!$A:$S,13,FALSE)</f>
        <v>0</v>
      </c>
      <c r="S154" s="79">
        <f>+VLOOKUP($A154,'[4]CUT Bs'!$A:$S,14,FALSE)</f>
        <v>0</v>
      </c>
      <c r="T154" s="79">
        <f>+VLOOKUP($A154,'[4]CUT Bs'!$A:$S,15,FALSE)</f>
        <v>0</v>
      </c>
      <c r="U154" s="79">
        <f>+VLOOKUP($A154,'[4]CUT Bs'!$A:$S,16,FALSE)</f>
        <v>0</v>
      </c>
      <c r="V154" s="79">
        <f>+IFERROR(VLOOKUP(A154,'[4]RES. TCR'!A:C,3,FALSE),0)</f>
        <v>0</v>
      </c>
      <c r="W154" s="79">
        <f>+VLOOKUP(A154,'[4]RES. TRL'!F:H,2,FALSE)</f>
        <v>0</v>
      </c>
      <c r="X154" s="79">
        <f>+VLOOKUP(A154,'[4]RES. TRL'!F:H,3,FALSE)</f>
        <v>0</v>
      </c>
      <c r="Y154" s="79">
        <f>+VLOOKUP($A154,'[4]CUT USD'!$A:$Q,2,FALSE)</f>
        <v>0</v>
      </c>
      <c r="Z154" s="79">
        <f>+VLOOKUP($A154,'[4]CUT USD'!$A:$Q,3,FALSE)</f>
        <v>0</v>
      </c>
      <c r="AA154" s="79">
        <f>+VLOOKUP($A154,'[4]CUT USD'!$A:$Q,4,FALSE)</f>
        <v>0</v>
      </c>
      <c r="AB154" s="79">
        <f>+VLOOKUP($A154,'[4]CUT USD'!$A:$Q,5,FALSE)</f>
        <v>0</v>
      </c>
      <c r="AC154" s="79">
        <f>+VLOOKUP($A154,'[4]CUT USD'!$A:$Q,6,FALSE)</f>
        <v>0</v>
      </c>
      <c r="AD154" s="79">
        <f>+VLOOKUP($A154,'[4]CUT USD'!$A:$Q,7,FALSE)</f>
        <v>0</v>
      </c>
      <c r="AE154" s="79">
        <f>+VLOOKUP($A154,'[4]CUT USD'!$A:$Q,8,FALSE)</f>
        <v>0</v>
      </c>
      <c r="AF154" s="79">
        <f>+VLOOKUP($A154,'[4]CUT USD'!$A:$Q,9,FALSE)</f>
        <v>0</v>
      </c>
      <c r="AG154" s="79">
        <f>+VLOOKUP($A154,'[4]CUT USD'!$A:$Q,10,FALSE)</f>
        <v>0</v>
      </c>
      <c r="AH154" s="79">
        <f>+VLOOKUP($A154,'[4]CUT USD'!$A:$Q,11,FALSE)</f>
        <v>0</v>
      </c>
      <c r="AI154" s="79">
        <f>+VLOOKUP($A154,'[4]CUT USD'!$A:$Q,12,FALSE)</f>
        <v>0</v>
      </c>
      <c r="AJ154" s="79">
        <f>+VLOOKUP($A154,'[4]CUT USD'!$A:$Q,13,FALSE)</f>
        <v>0</v>
      </c>
      <c r="AK154" s="79">
        <f>+VLOOKUP($A154,'[4]CUT USD'!$A:$Q,14,FALSE)</f>
        <v>0</v>
      </c>
      <c r="AL154" s="79">
        <v>0</v>
      </c>
      <c r="AM154" s="79">
        <f t="shared" si="2"/>
        <v>0</v>
      </c>
      <c r="AP154" s="45"/>
    </row>
    <row r="155" spans="1:42" ht="33" customHeight="1">
      <c r="A155" s="54">
        <v>385</v>
      </c>
      <c r="B155" s="55" t="s">
        <v>10494</v>
      </c>
      <c r="C155" s="80" t="s">
        <v>753</v>
      </c>
      <c r="D155" s="79">
        <f>+VLOOKUP(A155,'[4]RES. TRL'!A:C,2,FALSE)</f>
        <v>0</v>
      </c>
      <c r="E155" s="79">
        <f>+VLOOKUP(A155,'[4]RES. TRL'!A:C,3,FALSE)</f>
        <v>0</v>
      </c>
      <c r="F155" s="79">
        <f>+VLOOKUP(A155,[4]RES.CDI!A:B,2,FALSE)</f>
        <v>0</v>
      </c>
      <c r="G155" s="79">
        <f>+VLOOKUP($A155,'[4]CUT Bs'!$A:$S,2,FALSE)</f>
        <v>3860</v>
      </c>
      <c r="H155" s="79">
        <f>+VLOOKUP($A155,'[4]CUT Bs'!$A:$S,3,FALSE)</f>
        <v>0</v>
      </c>
      <c r="I155" s="79">
        <f>+VLOOKUP($A155,'[4]CUT Bs'!$A:$S,4,FALSE)</f>
        <v>0</v>
      </c>
      <c r="J155" s="79">
        <f>+VLOOKUP($A155,'[4]CUT Bs'!$A:$S,5,FALSE)</f>
        <v>0</v>
      </c>
      <c r="K155" s="79">
        <f>+VLOOKUP($A155,'[4]CUT Bs'!$A:$S,6,FALSE)</f>
        <v>0</v>
      </c>
      <c r="L155" s="79">
        <f>+VLOOKUP($A155,'[4]CUT Bs'!$A:$S,7,FALSE)</f>
        <v>0</v>
      </c>
      <c r="M155" s="79">
        <f>+VLOOKUP($A155,'[4]CUT Bs'!$A:$S,8,FALSE)</f>
        <v>0</v>
      </c>
      <c r="N155" s="79">
        <f>+VLOOKUP($A155,'[4]CUT Bs'!$A:$S,9,FALSE)</f>
        <v>0</v>
      </c>
      <c r="O155" s="79">
        <f>+VLOOKUP($A155,'[4]CUT Bs'!$A:$S,10,FALSE)</f>
        <v>0</v>
      </c>
      <c r="P155" s="79">
        <f>+VLOOKUP($A155,'[4]CUT Bs'!$A:$S,11,FALSE)</f>
        <v>0</v>
      </c>
      <c r="Q155" s="79">
        <f>+VLOOKUP($A155,'[4]CUT Bs'!$A:$S,12,FALSE)</f>
        <v>0</v>
      </c>
      <c r="R155" s="79">
        <f>+VLOOKUP($A155,'[4]CUT Bs'!$A:$S,13,FALSE)</f>
        <v>0</v>
      </c>
      <c r="S155" s="79">
        <f>+VLOOKUP($A155,'[4]CUT Bs'!$A:$S,14,FALSE)</f>
        <v>0</v>
      </c>
      <c r="T155" s="79">
        <f>+VLOOKUP($A155,'[4]CUT Bs'!$A:$S,15,FALSE)</f>
        <v>0</v>
      </c>
      <c r="U155" s="79">
        <f>+VLOOKUP($A155,'[4]CUT Bs'!$A:$S,16,FALSE)</f>
        <v>0</v>
      </c>
      <c r="V155" s="79">
        <f>+IFERROR(VLOOKUP(A155,'[4]RES. TCR'!A:C,3,FALSE),0)</f>
        <v>0</v>
      </c>
      <c r="W155" s="79">
        <f>+VLOOKUP(A155,'[4]RES. TRL'!F:H,2,FALSE)</f>
        <v>0</v>
      </c>
      <c r="X155" s="79">
        <f>+VLOOKUP(A155,'[4]RES. TRL'!F:H,3,FALSE)</f>
        <v>0</v>
      </c>
      <c r="Y155" s="79">
        <f>+VLOOKUP($A155,'[4]CUT USD'!$A:$Q,2,FALSE)</f>
        <v>0</v>
      </c>
      <c r="Z155" s="79">
        <f>+VLOOKUP($A155,'[4]CUT USD'!$A:$Q,3,FALSE)</f>
        <v>0</v>
      </c>
      <c r="AA155" s="79">
        <f>+VLOOKUP($A155,'[4]CUT USD'!$A:$Q,4,FALSE)</f>
        <v>0</v>
      </c>
      <c r="AB155" s="79">
        <f>+VLOOKUP($A155,'[4]CUT USD'!$A:$Q,5,FALSE)</f>
        <v>0</v>
      </c>
      <c r="AC155" s="79">
        <f>+VLOOKUP($A155,'[4]CUT USD'!$A:$Q,6,FALSE)</f>
        <v>0</v>
      </c>
      <c r="AD155" s="79">
        <f>+VLOOKUP($A155,'[4]CUT USD'!$A:$Q,7,FALSE)</f>
        <v>0</v>
      </c>
      <c r="AE155" s="79">
        <f>+VLOOKUP($A155,'[4]CUT USD'!$A:$Q,8,FALSE)</f>
        <v>0</v>
      </c>
      <c r="AF155" s="79">
        <f>+VLOOKUP($A155,'[4]CUT USD'!$A:$Q,9,FALSE)</f>
        <v>0</v>
      </c>
      <c r="AG155" s="79">
        <f>+VLOOKUP($A155,'[4]CUT USD'!$A:$Q,10,FALSE)</f>
        <v>0</v>
      </c>
      <c r="AH155" s="79">
        <f>+VLOOKUP($A155,'[4]CUT USD'!$A:$Q,11,FALSE)</f>
        <v>0</v>
      </c>
      <c r="AI155" s="79">
        <f>+VLOOKUP($A155,'[4]CUT USD'!$A:$Q,12,FALSE)</f>
        <v>0</v>
      </c>
      <c r="AJ155" s="79">
        <f>+VLOOKUP($A155,'[4]CUT USD'!$A:$Q,13,FALSE)</f>
        <v>0</v>
      </c>
      <c r="AK155" s="79">
        <f>+VLOOKUP($A155,'[4]CUT USD'!$A:$Q,14,FALSE)</f>
        <v>0</v>
      </c>
      <c r="AL155" s="79">
        <v>0</v>
      </c>
      <c r="AM155" s="79">
        <f t="shared" si="2"/>
        <v>3860</v>
      </c>
      <c r="AP155" s="45"/>
    </row>
    <row r="156" spans="1:42" ht="33" customHeight="1">
      <c r="A156" s="54">
        <v>411</v>
      </c>
      <c r="B156" s="55" t="s">
        <v>161</v>
      </c>
      <c r="C156" s="56">
        <v>0</v>
      </c>
      <c r="D156" s="79">
        <f>+VLOOKUP(A156,'[4]RES. TRL'!A:C,2,FALSE)</f>
        <v>0</v>
      </c>
      <c r="E156" s="79">
        <f>+VLOOKUP(A156,'[4]RES. TRL'!A:C,3,FALSE)</f>
        <v>0</v>
      </c>
      <c r="F156" s="79">
        <f>+VLOOKUP(A156,[4]RES.CDI!A:B,2,FALSE)</f>
        <v>0</v>
      </c>
      <c r="G156" s="79">
        <f>+VLOOKUP($A156,'[4]CUT Bs'!$A:$S,2,FALSE)</f>
        <v>0</v>
      </c>
      <c r="H156" s="79">
        <f>+VLOOKUP($A156,'[4]CUT Bs'!$A:$S,3,FALSE)</f>
        <v>0</v>
      </c>
      <c r="I156" s="79">
        <f>+VLOOKUP($A156,'[4]CUT Bs'!$A:$S,4,FALSE)</f>
        <v>0</v>
      </c>
      <c r="J156" s="79">
        <f>+VLOOKUP($A156,'[4]CUT Bs'!$A:$S,5,FALSE)</f>
        <v>0</v>
      </c>
      <c r="K156" s="79">
        <f>+VLOOKUP($A156,'[4]CUT Bs'!$A:$S,6,FALSE)</f>
        <v>0</v>
      </c>
      <c r="L156" s="79">
        <f>+VLOOKUP($A156,'[4]CUT Bs'!$A:$S,7,FALSE)</f>
        <v>0</v>
      </c>
      <c r="M156" s="79">
        <f>+VLOOKUP($A156,'[4]CUT Bs'!$A:$S,8,FALSE)</f>
        <v>0</v>
      </c>
      <c r="N156" s="79">
        <f>+VLOOKUP($A156,'[4]CUT Bs'!$A:$S,9,FALSE)</f>
        <v>0</v>
      </c>
      <c r="O156" s="79">
        <f>+VLOOKUP($A156,'[4]CUT Bs'!$A:$S,10,FALSE)</f>
        <v>0</v>
      </c>
      <c r="P156" s="79">
        <f>+VLOOKUP($A156,'[4]CUT Bs'!$A:$S,11,FALSE)</f>
        <v>0</v>
      </c>
      <c r="Q156" s="79">
        <f>+VLOOKUP($A156,'[4]CUT Bs'!$A:$S,12,FALSE)</f>
        <v>0</v>
      </c>
      <c r="R156" s="79">
        <f>+VLOOKUP($A156,'[4]CUT Bs'!$A:$S,13,FALSE)</f>
        <v>0</v>
      </c>
      <c r="S156" s="79">
        <f>+VLOOKUP($A156,'[4]CUT Bs'!$A:$S,14,FALSE)</f>
        <v>0</v>
      </c>
      <c r="T156" s="79">
        <f>+VLOOKUP($A156,'[4]CUT Bs'!$A:$S,15,FALSE)</f>
        <v>0</v>
      </c>
      <c r="U156" s="79">
        <f>+VLOOKUP($A156,'[4]CUT Bs'!$A:$S,16,FALSE)</f>
        <v>0</v>
      </c>
      <c r="V156" s="79">
        <f>+IFERROR(VLOOKUP(A156,'[4]RES. TCR'!A:C,3,FALSE),0)</f>
        <v>0</v>
      </c>
      <c r="W156" s="79">
        <f>+VLOOKUP(A156,'[4]RES. TRL'!F:H,2,FALSE)</f>
        <v>0</v>
      </c>
      <c r="X156" s="79">
        <f>+VLOOKUP(A156,'[4]RES. TRL'!F:H,3,FALSE)</f>
        <v>0</v>
      </c>
      <c r="Y156" s="79">
        <f>+VLOOKUP($A156,'[4]CUT USD'!$A:$Q,2,FALSE)</f>
        <v>0</v>
      </c>
      <c r="Z156" s="79">
        <f>+VLOOKUP($A156,'[4]CUT USD'!$A:$Q,3,FALSE)</f>
        <v>0</v>
      </c>
      <c r="AA156" s="79">
        <f>+VLOOKUP($A156,'[4]CUT USD'!$A:$Q,4,FALSE)</f>
        <v>0</v>
      </c>
      <c r="AB156" s="79">
        <f>+VLOOKUP($A156,'[4]CUT USD'!$A:$Q,5,FALSE)</f>
        <v>0</v>
      </c>
      <c r="AC156" s="79">
        <f>+VLOOKUP($A156,'[4]CUT USD'!$A:$Q,6,FALSE)</f>
        <v>0</v>
      </c>
      <c r="AD156" s="79">
        <f>+VLOOKUP($A156,'[4]CUT USD'!$A:$Q,7,FALSE)</f>
        <v>0</v>
      </c>
      <c r="AE156" s="79">
        <f>+VLOOKUP($A156,'[4]CUT USD'!$A:$Q,8,FALSE)</f>
        <v>0</v>
      </c>
      <c r="AF156" s="79">
        <f>+VLOOKUP($A156,'[4]CUT USD'!$A:$Q,9,FALSE)</f>
        <v>0</v>
      </c>
      <c r="AG156" s="79">
        <f>+VLOOKUP($A156,'[4]CUT USD'!$A:$Q,10,FALSE)</f>
        <v>0</v>
      </c>
      <c r="AH156" s="79">
        <f>+VLOOKUP($A156,'[4]CUT USD'!$A:$Q,11,FALSE)</f>
        <v>0</v>
      </c>
      <c r="AI156" s="79">
        <f>+VLOOKUP($A156,'[4]CUT USD'!$A:$Q,12,FALSE)</f>
        <v>0</v>
      </c>
      <c r="AJ156" s="79">
        <f>+VLOOKUP($A156,'[4]CUT USD'!$A:$Q,13,FALSE)</f>
        <v>0</v>
      </c>
      <c r="AK156" s="79">
        <f>+VLOOKUP($A156,'[4]CUT USD'!$A:$Q,14,FALSE)</f>
        <v>0</v>
      </c>
      <c r="AL156" s="79">
        <v>0</v>
      </c>
      <c r="AM156" s="79">
        <f t="shared" si="2"/>
        <v>0</v>
      </c>
      <c r="AP156" s="45"/>
    </row>
    <row r="157" spans="1:42" ht="33" customHeight="1">
      <c r="A157" s="54">
        <v>417</v>
      </c>
      <c r="B157" s="55" t="s">
        <v>162</v>
      </c>
      <c r="C157" s="56">
        <v>0</v>
      </c>
      <c r="D157" s="79">
        <f>+VLOOKUP(A157,'[4]RES. TRL'!A:C,2,FALSE)</f>
        <v>0</v>
      </c>
      <c r="E157" s="79">
        <f>+VLOOKUP(A157,'[4]RES. TRL'!A:C,3,FALSE)</f>
        <v>0</v>
      </c>
      <c r="F157" s="79">
        <f>+VLOOKUP(A157,[4]RES.CDI!A:B,2,FALSE)</f>
        <v>0</v>
      </c>
      <c r="G157" s="79">
        <f>+VLOOKUP($A157,'[4]CUT Bs'!$A:$S,2,FALSE)</f>
        <v>0</v>
      </c>
      <c r="H157" s="79">
        <f>+VLOOKUP($A157,'[4]CUT Bs'!$A:$S,3,FALSE)</f>
        <v>0</v>
      </c>
      <c r="I157" s="79">
        <f>+VLOOKUP($A157,'[4]CUT Bs'!$A:$S,4,FALSE)</f>
        <v>0</v>
      </c>
      <c r="J157" s="79">
        <f>+VLOOKUP($A157,'[4]CUT Bs'!$A:$S,5,FALSE)</f>
        <v>0</v>
      </c>
      <c r="K157" s="79">
        <f>+VLOOKUP($A157,'[4]CUT Bs'!$A:$S,6,FALSE)</f>
        <v>0</v>
      </c>
      <c r="L157" s="79">
        <f>+VLOOKUP($A157,'[4]CUT Bs'!$A:$S,7,FALSE)</f>
        <v>0</v>
      </c>
      <c r="M157" s="79">
        <f>+VLOOKUP($A157,'[4]CUT Bs'!$A:$S,8,FALSE)</f>
        <v>0</v>
      </c>
      <c r="N157" s="79">
        <f>+VLOOKUP($A157,'[4]CUT Bs'!$A:$S,9,FALSE)</f>
        <v>0</v>
      </c>
      <c r="O157" s="79">
        <f>+VLOOKUP($A157,'[4]CUT Bs'!$A:$S,10,FALSE)</f>
        <v>0</v>
      </c>
      <c r="P157" s="79">
        <f>+VLOOKUP($A157,'[4]CUT Bs'!$A:$S,11,FALSE)</f>
        <v>0</v>
      </c>
      <c r="Q157" s="79">
        <f>+VLOOKUP($A157,'[4]CUT Bs'!$A:$S,12,FALSE)</f>
        <v>0</v>
      </c>
      <c r="R157" s="79">
        <f>+VLOOKUP($A157,'[4]CUT Bs'!$A:$S,13,FALSE)</f>
        <v>0</v>
      </c>
      <c r="S157" s="79">
        <f>+VLOOKUP($A157,'[4]CUT Bs'!$A:$S,14,FALSE)</f>
        <v>0</v>
      </c>
      <c r="T157" s="79">
        <f>+VLOOKUP($A157,'[4]CUT Bs'!$A:$S,15,FALSE)</f>
        <v>0</v>
      </c>
      <c r="U157" s="79">
        <f>+VLOOKUP($A157,'[4]CUT Bs'!$A:$S,16,FALSE)</f>
        <v>0</v>
      </c>
      <c r="V157" s="79">
        <f>+IFERROR(VLOOKUP(A157,'[4]RES. TCR'!A:C,3,FALSE),0)</f>
        <v>0</v>
      </c>
      <c r="W157" s="79">
        <f>+VLOOKUP(A157,'[4]RES. TRL'!F:H,2,FALSE)</f>
        <v>0</v>
      </c>
      <c r="X157" s="79">
        <f>+VLOOKUP(A157,'[4]RES. TRL'!F:H,3,FALSE)</f>
        <v>0</v>
      </c>
      <c r="Y157" s="79">
        <f>+VLOOKUP($A157,'[4]CUT USD'!$A:$Q,2,FALSE)</f>
        <v>0</v>
      </c>
      <c r="Z157" s="79">
        <f>+VLOOKUP($A157,'[4]CUT USD'!$A:$Q,3,FALSE)</f>
        <v>0</v>
      </c>
      <c r="AA157" s="79">
        <f>+VLOOKUP($A157,'[4]CUT USD'!$A:$Q,4,FALSE)</f>
        <v>0</v>
      </c>
      <c r="AB157" s="79">
        <f>+VLOOKUP($A157,'[4]CUT USD'!$A:$Q,5,FALSE)</f>
        <v>0</v>
      </c>
      <c r="AC157" s="79">
        <f>+VLOOKUP($A157,'[4]CUT USD'!$A:$Q,6,FALSE)</f>
        <v>0</v>
      </c>
      <c r="AD157" s="79">
        <f>+VLOOKUP($A157,'[4]CUT USD'!$A:$Q,7,FALSE)</f>
        <v>0</v>
      </c>
      <c r="AE157" s="79">
        <f>+VLOOKUP($A157,'[4]CUT USD'!$A:$Q,8,FALSE)</f>
        <v>0</v>
      </c>
      <c r="AF157" s="79">
        <f>+VLOOKUP($A157,'[4]CUT USD'!$A:$Q,9,FALSE)</f>
        <v>0</v>
      </c>
      <c r="AG157" s="79">
        <f>+VLOOKUP($A157,'[4]CUT USD'!$A:$Q,10,FALSE)</f>
        <v>0</v>
      </c>
      <c r="AH157" s="79">
        <f>+VLOOKUP($A157,'[4]CUT USD'!$A:$Q,11,FALSE)</f>
        <v>0</v>
      </c>
      <c r="AI157" s="79">
        <f>+VLOOKUP($A157,'[4]CUT USD'!$A:$Q,12,FALSE)</f>
        <v>0</v>
      </c>
      <c r="AJ157" s="79">
        <f>+VLOOKUP($A157,'[4]CUT USD'!$A:$Q,13,FALSE)</f>
        <v>0</v>
      </c>
      <c r="AK157" s="79">
        <f>+VLOOKUP($A157,'[4]CUT USD'!$A:$Q,14,FALSE)</f>
        <v>0</v>
      </c>
      <c r="AL157" s="79">
        <v>0</v>
      </c>
      <c r="AM157" s="79">
        <f t="shared" si="2"/>
        <v>0</v>
      </c>
      <c r="AP157" s="45"/>
    </row>
    <row r="158" spans="1:42" ht="33" customHeight="1">
      <c r="A158" s="54">
        <v>418</v>
      </c>
      <c r="B158" s="55" t="s">
        <v>163</v>
      </c>
      <c r="C158" s="56">
        <v>0</v>
      </c>
      <c r="D158" s="79">
        <f>+VLOOKUP(A158,'[4]RES. TRL'!A:C,2,FALSE)</f>
        <v>0</v>
      </c>
      <c r="E158" s="79">
        <f>+VLOOKUP(A158,'[4]RES. TRL'!A:C,3,FALSE)</f>
        <v>0</v>
      </c>
      <c r="F158" s="79">
        <f>+VLOOKUP(A158,[4]RES.CDI!A:B,2,FALSE)</f>
        <v>0</v>
      </c>
      <c r="G158" s="79">
        <f>+VLOOKUP($A158,'[4]CUT Bs'!$A:$S,2,FALSE)</f>
        <v>0</v>
      </c>
      <c r="H158" s="79">
        <f>+VLOOKUP($A158,'[4]CUT Bs'!$A:$S,3,FALSE)</f>
        <v>0</v>
      </c>
      <c r="I158" s="79">
        <f>+VLOOKUP($A158,'[4]CUT Bs'!$A:$S,4,FALSE)</f>
        <v>0</v>
      </c>
      <c r="J158" s="79">
        <f>+VLOOKUP($A158,'[4]CUT Bs'!$A:$S,5,FALSE)</f>
        <v>0</v>
      </c>
      <c r="K158" s="79">
        <f>+VLOOKUP($A158,'[4]CUT Bs'!$A:$S,6,FALSE)</f>
        <v>0</v>
      </c>
      <c r="L158" s="79">
        <f>+VLOOKUP($A158,'[4]CUT Bs'!$A:$S,7,FALSE)</f>
        <v>0</v>
      </c>
      <c r="M158" s="79">
        <f>+VLOOKUP($A158,'[4]CUT Bs'!$A:$S,8,FALSE)</f>
        <v>0</v>
      </c>
      <c r="N158" s="79">
        <f>+VLOOKUP($A158,'[4]CUT Bs'!$A:$S,9,FALSE)</f>
        <v>0</v>
      </c>
      <c r="O158" s="79">
        <f>+VLOOKUP($A158,'[4]CUT Bs'!$A:$S,10,FALSE)</f>
        <v>0</v>
      </c>
      <c r="P158" s="79">
        <f>+VLOOKUP($A158,'[4]CUT Bs'!$A:$S,11,FALSE)</f>
        <v>0</v>
      </c>
      <c r="Q158" s="79">
        <f>+VLOOKUP($A158,'[4]CUT Bs'!$A:$S,12,FALSE)</f>
        <v>0</v>
      </c>
      <c r="R158" s="79">
        <f>+VLOOKUP($A158,'[4]CUT Bs'!$A:$S,13,FALSE)</f>
        <v>0</v>
      </c>
      <c r="S158" s="79">
        <f>+VLOOKUP($A158,'[4]CUT Bs'!$A:$S,14,FALSE)</f>
        <v>0</v>
      </c>
      <c r="T158" s="79">
        <f>+VLOOKUP($A158,'[4]CUT Bs'!$A:$S,15,FALSE)</f>
        <v>0</v>
      </c>
      <c r="U158" s="79">
        <f>+VLOOKUP($A158,'[4]CUT Bs'!$A:$S,16,FALSE)</f>
        <v>0</v>
      </c>
      <c r="V158" s="79">
        <f>+IFERROR(VLOOKUP(A158,'[4]RES. TCR'!A:C,3,FALSE),0)</f>
        <v>0</v>
      </c>
      <c r="W158" s="79">
        <f>+VLOOKUP(A158,'[4]RES. TRL'!F:H,2,FALSE)</f>
        <v>0</v>
      </c>
      <c r="X158" s="79">
        <f>+VLOOKUP(A158,'[4]RES. TRL'!F:H,3,FALSE)</f>
        <v>0</v>
      </c>
      <c r="Y158" s="79">
        <f>+VLOOKUP($A158,'[4]CUT USD'!$A:$Q,2,FALSE)</f>
        <v>0</v>
      </c>
      <c r="Z158" s="79">
        <f>+VLOOKUP($A158,'[4]CUT USD'!$A:$Q,3,FALSE)</f>
        <v>0</v>
      </c>
      <c r="AA158" s="79">
        <f>+VLOOKUP($A158,'[4]CUT USD'!$A:$Q,4,FALSE)</f>
        <v>0</v>
      </c>
      <c r="AB158" s="79">
        <f>+VLOOKUP($A158,'[4]CUT USD'!$A:$Q,5,FALSE)</f>
        <v>0</v>
      </c>
      <c r="AC158" s="79">
        <f>+VLOOKUP($A158,'[4]CUT USD'!$A:$Q,6,FALSE)</f>
        <v>0</v>
      </c>
      <c r="AD158" s="79">
        <f>+VLOOKUP($A158,'[4]CUT USD'!$A:$Q,7,FALSE)</f>
        <v>0</v>
      </c>
      <c r="AE158" s="79">
        <f>+VLOOKUP($A158,'[4]CUT USD'!$A:$Q,8,FALSE)</f>
        <v>0</v>
      </c>
      <c r="AF158" s="79">
        <f>+VLOOKUP($A158,'[4]CUT USD'!$A:$Q,9,FALSE)</f>
        <v>0</v>
      </c>
      <c r="AG158" s="79">
        <f>+VLOOKUP($A158,'[4]CUT USD'!$A:$Q,10,FALSE)</f>
        <v>0</v>
      </c>
      <c r="AH158" s="79">
        <f>+VLOOKUP($A158,'[4]CUT USD'!$A:$Q,11,FALSE)</f>
        <v>0</v>
      </c>
      <c r="AI158" s="79">
        <f>+VLOOKUP($A158,'[4]CUT USD'!$A:$Q,12,FALSE)</f>
        <v>0</v>
      </c>
      <c r="AJ158" s="79">
        <f>+VLOOKUP($A158,'[4]CUT USD'!$A:$Q,13,FALSE)</f>
        <v>0</v>
      </c>
      <c r="AK158" s="79">
        <f>+VLOOKUP($A158,'[4]CUT USD'!$A:$Q,14,FALSE)</f>
        <v>0</v>
      </c>
      <c r="AL158" s="79">
        <v>0</v>
      </c>
      <c r="AM158" s="79">
        <f t="shared" si="2"/>
        <v>0</v>
      </c>
      <c r="AP158" s="45"/>
    </row>
    <row r="159" spans="1:42" ht="33" customHeight="1">
      <c r="A159" s="54">
        <v>422</v>
      </c>
      <c r="B159" s="55" t="s">
        <v>164</v>
      </c>
      <c r="C159" s="56">
        <v>0</v>
      </c>
      <c r="D159" s="79">
        <f>+VLOOKUP(A159,'[4]RES. TRL'!A:C,2,FALSE)</f>
        <v>0</v>
      </c>
      <c r="E159" s="79">
        <f>+VLOOKUP(A159,'[4]RES. TRL'!A:C,3,FALSE)</f>
        <v>0</v>
      </c>
      <c r="F159" s="79">
        <f>+VLOOKUP(A159,[4]RES.CDI!A:B,2,FALSE)</f>
        <v>0</v>
      </c>
      <c r="G159" s="79">
        <f>+VLOOKUP($A159,'[4]CUT Bs'!$A:$S,2,FALSE)</f>
        <v>0</v>
      </c>
      <c r="H159" s="79">
        <f>+VLOOKUP($A159,'[4]CUT Bs'!$A:$S,3,FALSE)</f>
        <v>0</v>
      </c>
      <c r="I159" s="79">
        <f>+VLOOKUP($A159,'[4]CUT Bs'!$A:$S,4,FALSE)</f>
        <v>0</v>
      </c>
      <c r="J159" s="79">
        <f>+VLOOKUP($A159,'[4]CUT Bs'!$A:$S,5,FALSE)</f>
        <v>0</v>
      </c>
      <c r="K159" s="79">
        <f>+VLOOKUP($A159,'[4]CUT Bs'!$A:$S,6,FALSE)</f>
        <v>0</v>
      </c>
      <c r="L159" s="79">
        <f>+VLOOKUP($A159,'[4]CUT Bs'!$A:$S,7,FALSE)</f>
        <v>0</v>
      </c>
      <c r="M159" s="79">
        <f>+VLOOKUP($A159,'[4]CUT Bs'!$A:$S,8,FALSE)</f>
        <v>0</v>
      </c>
      <c r="N159" s="79">
        <f>+VLOOKUP($A159,'[4]CUT Bs'!$A:$S,9,FALSE)</f>
        <v>0</v>
      </c>
      <c r="O159" s="79">
        <f>+VLOOKUP($A159,'[4]CUT Bs'!$A:$S,10,FALSE)</f>
        <v>0</v>
      </c>
      <c r="P159" s="79">
        <f>+VLOOKUP($A159,'[4]CUT Bs'!$A:$S,11,FALSE)</f>
        <v>0</v>
      </c>
      <c r="Q159" s="79">
        <f>+VLOOKUP($A159,'[4]CUT Bs'!$A:$S,12,FALSE)</f>
        <v>0</v>
      </c>
      <c r="R159" s="79">
        <f>+VLOOKUP($A159,'[4]CUT Bs'!$A:$S,13,FALSE)</f>
        <v>0</v>
      </c>
      <c r="S159" s="79">
        <f>+VLOOKUP($A159,'[4]CUT Bs'!$A:$S,14,FALSE)</f>
        <v>0</v>
      </c>
      <c r="T159" s="79">
        <f>+VLOOKUP($A159,'[4]CUT Bs'!$A:$S,15,FALSE)</f>
        <v>0</v>
      </c>
      <c r="U159" s="79">
        <f>+VLOOKUP($A159,'[4]CUT Bs'!$A:$S,16,FALSE)</f>
        <v>0</v>
      </c>
      <c r="V159" s="79">
        <f>+IFERROR(VLOOKUP(A159,'[4]RES. TCR'!A:C,3,FALSE),0)</f>
        <v>0</v>
      </c>
      <c r="W159" s="79">
        <f>+VLOOKUP(A159,'[4]RES. TRL'!F:H,2,FALSE)</f>
        <v>0</v>
      </c>
      <c r="X159" s="79">
        <f>+VLOOKUP(A159,'[4]RES. TRL'!F:H,3,FALSE)</f>
        <v>0</v>
      </c>
      <c r="Y159" s="79">
        <f>+VLOOKUP($A159,'[4]CUT USD'!$A:$Q,2,FALSE)</f>
        <v>0</v>
      </c>
      <c r="Z159" s="79">
        <f>+VLOOKUP($A159,'[4]CUT USD'!$A:$Q,3,FALSE)</f>
        <v>0</v>
      </c>
      <c r="AA159" s="79">
        <f>+VLOOKUP($A159,'[4]CUT USD'!$A:$Q,4,FALSE)</f>
        <v>0</v>
      </c>
      <c r="AB159" s="79">
        <f>+VLOOKUP($A159,'[4]CUT USD'!$A:$Q,5,FALSE)</f>
        <v>0</v>
      </c>
      <c r="AC159" s="79">
        <f>+VLOOKUP($A159,'[4]CUT USD'!$A:$Q,6,FALSE)</f>
        <v>0</v>
      </c>
      <c r="AD159" s="79">
        <f>+VLOOKUP($A159,'[4]CUT USD'!$A:$Q,7,FALSE)</f>
        <v>0</v>
      </c>
      <c r="AE159" s="79">
        <f>+VLOOKUP($A159,'[4]CUT USD'!$A:$Q,8,FALSE)</f>
        <v>0</v>
      </c>
      <c r="AF159" s="79">
        <f>+VLOOKUP($A159,'[4]CUT USD'!$A:$Q,9,FALSE)</f>
        <v>0</v>
      </c>
      <c r="AG159" s="79">
        <f>+VLOOKUP($A159,'[4]CUT USD'!$A:$Q,10,FALSE)</f>
        <v>0</v>
      </c>
      <c r="AH159" s="79">
        <f>+VLOOKUP($A159,'[4]CUT USD'!$A:$Q,11,FALSE)</f>
        <v>0</v>
      </c>
      <c r="AI159" s="79">
        <f>+VLOOKUP($A159,'[4]CUT USD'!$A:$Q,12,FALSE)</f>
        <v>0</v>
      </c>
      <c r="AJ159" s="79">
        <f>+VLOOKUP($A159,'[4]CUT USD'!$A:$Q,13,FALSE)</f>
        <v>0</v>
      </c>
      <c r="AK159" s="79">
        <f>+VLOOKUP($A159,'[4]CUT USD'!$A:$Q,14,FALSE)</f>
        <v>0</v>
      </c>
      <c r="AL159" s="79">
        <v>0</v>
      </c>
      <c r="AM159" s="79">
        <f t="shared" si="2"/>
        <v>0</v>
      </c>
      <c r="AP159" s="45"/>
    </row>
    <row r="160" spans="1:42" ht="33" customHeight="1">
      <c r="A160" s="54">
        <v>423</v>
      </c>
      <c r="B160" s="55" t="s">
        <v>165</v>
      </c>
      <c r="C160" s="56">
        <v>0</v>
      </c>
      <c r="D160" s="79">
        <f>+VLOOKUP(A160,'[4]RES. TRL'!A:C,2,FALSE)</f>
        <v>0</v>
      </c>
      <c r="E160" s="79">
        <f>+VLOOKUP(A160,'[4]RES. TRL'!A:C,3,FALSE)</f>
        <v>0</v>
      </c>
      <c r="F160" s="79">
        <f>+VLOOKUP(A160,[4]RES.CDI!A:B,2,FALSE)</f>
        <v>0</v>
      </c>
      <c r="G160" s="79">
        <f>+VLOOKUP($A160,'[4]CUT Bs'!$A:$S,2,FALSE)</f>
        <v>0</v>
      </c>
      <c r="H160" s="79">
        <f>+VLOOKUP($A160,'[4]CUT Bs'!$A:$S,3,FALSE)</f>
        <v>0</v>
      </c>
      <c r="I160" s="79">
        <f>+VLOOKUP($A160,'[4]CUT Bs'!$A:$S,4,FALSE)</f>
        <v>0</v>
      </c>
      <c r="J160" s="79">
        <f>+VLOOKUP($A160,'[4]CUT Bs'!$A:$S,5,FALSE)</f>
        <v>0</v>
      </c>
      <c r="K160" s="79">
        <f>+VLOOKUP($A160,'[4]CUT Bs'!$A:$S,6,FALSE)</f>
        <v>0</v>
      </c>
      <c r="L160" s="79">
        <f>+VLOOKUP($A160,'[4]CUT Bs'!$A:$S,7,FALSE)</f>
        <v>0</v>
      </c>
      <c r="M160" s="79">
        <f>+VLOOKUP($A160,'[4]CUT Bs'!$A:$S,8,FALSE)</f>
        <v>0</v>
      </c>
      <c r="N160" s="79">
        <f>+VLOOKUP($A160,'[4]CUT Bs'!$A:$S,9,FALSE)</f>
        <v>0</v>
      </c>
      <c r="O160" s="79">
        <f>+VLOOKUP($A160,'[4]CUT Bs'!$A:$S,10,FALSE)</f>
        <v>0</v>
      </c>
      <c r="P160" s="79">
        <f>+VLOOKUP($A160,'[4]CUT Bs'!$A:$S,11,FALSE)</f>
        <v>0</v>
      </c>
      <c r="Q160" s="79">
        <f>+VLOOKUP($A160,'[4]CUT Bs'!$A:$S,12,FALSE)</f>
        <v>0</v>
      </c>
      <c r="R160" s="79">
        <f>+VLOOKUP($A160,'[4]CUT Bs'!$A:$S,13,FALSE)</f>
        <v>0</v>
      </c>
      <c r="S160" s="79">
        <f>+VLOOKUP($A160,'[4]CUT Bs'!$A:$S,14,FALSE)</f>
        <v>0</v>
      </c>
      <c r="T160" s="79">
        <f>+VLOOKUP($A160,'[4]CUT Bs'!$A:$S,15,FALSE)</f>
        <v>0</v>
      </c>
      <c r="U160" s="79">
        <f>+VLOOKUP($A160,'[4]CUT Bs'!$A:$S,16,FALSE)</f>
        <v>0</v>
      </c>
      <c r="V160" s="79">
        <f>+IFERROR(VLOOKUP(A160,'[4]RES. TCR'!A:C,3,FALSE),0)</f>
        <v>0</v>
      </c>
      <c r="W160" s="79">
        <f>+VLOOKUP(A160,'[4]RES. TRL'!F:H,2,FALSE)</f>
        <v>0</v>
      </c>
      <c r="X160" s="79">
        <f>+VLOOKUP(A160,'[4]RES. TRL'!F:H,3,FALSE)</f>
        <v>0</v>
      </c>
      <c r="Y160" s="79">
        <f>+VLOOKUP($A160,'[4]CUT USD'!$A:$Q,2,FALSE)</f>
        <v>0</v>
      </c>
      <c r="Z160" s="79">
        <f>+VLOOKUP($A160,'[4]CUT USD'!$A:$Q,3,FALSE)</f>
        <v>0</v>
      </c>
      <c r="AA160" s="79">
        <f>+VLOOKUP($A160,'[4]CUT USD'!$A:$Q,4,FALSE)</f>
        <v>0</v>
      </c>
      <c r="AB160" s="79">
        <f>+VLOOKUP($A160,'[4]CUT USD'!$A:$Q,5,FALSE)</f>
        <v>0</v>
      </c>
      <c r="AC160" s="79">
        <f>+VLOOKUP($A160,'[4]CUT USD'!$A:$Q,6,FALSE)</f>
        <v>0</v>
      </c>
      <c r="AD160" s="79">
        <f>+VLOOKUP($A160,'[4]CUT USD'!$A:$Q,7,FALSE)</f>
        <v>0</v>
      </c>
      <c r="AE160" s="79">
        <f>+VLOOKUP($A160,'[4]CUT USD'!$A:$Q,8,FALSE)</f>
        <v>0</v>
      </c>
      <c r="AF160" s="79">
        <f>+VLOOKUP($A160,'[4]CUT USD'!$A:$Q,9,FALSE)</f>
        <v>0</v>
      </c>
      <c r="AG160" s="79">
        <f>+VLOOKUP($A160,'[4]CUT USD'!$A:$Q,10,FALSE)</f>
        <v>0</v>
      </c>
      <c r="AH160" s="79">
        <f>+VLOOKUP($A160,'[4]CUT USD'!$A:$Q,11,FALSE)</f>
        <v>0</v>
      </c>
      <c r="AI160" s="79">
        <f>+VLOOKUP($A160,'[4]CUT USD'!$A:$Q,12,FALSE)</f>
        <v>0</v>
      </c>
      <c r="AJ160" s="79">
        <f>+VLOOKUP($A160,'[4]CUT USD'!$A:$Q,13,FALSE)</f>
        <v>0</v>
      </c>
      <c r="AK160" s="79">
        <f>+VLOOKUP($A160,'[4]CUT USD'!$A:$Q,14,FALSE)</f>
        <v>0</v>
      </c>
      <c r="AL160" s="79">
        <v>0</v>
      </c>
      <c r="AM160" s="79">
        <f t="shared" si="2"/>
        <v>0</v>
      </c>
      <c r="AP160" s="45"/>
    </row>
    <row r="161" spans="1:42" ht="33" customHeight="1">
      <c r="A161" s="54">
        <v>424</v>
      </c>
      <c r="B161" s="55" t="s">
        <v>11079</v>
      </c>
      <c r="C161" s="56">
        <v>0</v>
      </c>
      <c r="D161" s="79">
        <f>+VLOOKUP(A161,'[4]RES. TRL'!A:C,2,FALSE)</f>
        <v>0</v>
      </c>
      <c r="E161" s="79">
        <f>+VLOOKUP(A161,'[4]RES. TRL'!A:C,3,FALSE)</f>
        <v>0</v>
      </c>
      <c r="F161" s="79">
        <f>+VLOOKUP(A161,[4]RES.CDI!A:B,2,FALSE)</f>
        <v>0</v>
      </c>
      <c r="G161" s="79">
        <f>+VLOOKUP($A161,'[4]CUT Bs'!$A:$S,2,FALSE)</f>
        <v>0</v>
      </c>
      <c r="H161" s="79">
        <f>+VLOOKUP($A161,'[4]CUT Bs'!$A:$S,3,FALSE)</f>
        <v>0</v>
      </c>
      <c r="I161" s="79">
        <f>+VLOOKUP($A161,'[4]CUT Bs'!$A:$S,4,FALSE)</f>
        <v>0</v>
      </c>
      <c r="J161" s="79">
        <f>+VLOOKUP($A161,'[4]CUT Bs'!$A:$S,5,FALSE)</f>
        <v>0</v>
      </c>
      <c r="K161" s="79">
        <f>+VLOOKUP($A161,'[4]CUT Bs'!$A:$S,6,FALSE)</f>
        <v>0</v>
      </c>
      <c r="L161" s="79">
        <f>+VLOOKUP($A161,'[4]CUT Bs'!$A:$S,7,FALSE)</f>
        <v>0</v>
      </c>
      <c r="M161" s="79">
        <f>+VLOOKUP($A161,'[4]CUT Bs'!$A:$S,8,FALSE)</f>
        <v>0</v>
      </c>
      <c r="N161" s="79">
        <f>+VLOOKUP($A161,'[4]CUT Bs'!$A:$S,9,FALSE)</f>
        <v>0</v>
      </c>
      <c r="O161" s="79">
        <f>+VLOOKUP($A161,'[4]CUT Bs'!$A:$S,10,FALSE)</f>
        <v>0</v>
      </c>
      <c r="P161" s="79">
        <f>+VLOOKUP($A161,'[4]CUT Bs'!$A:$S,11,FALSE)</f>
        <v>0</v>
      </c>
      <c r="Q161" s="79">
        <f>+VLOOKUP($A161,'[4]CUT Bs'!$A:$S,12,FALSE)</f>
        <v>0</v>
      </c>
      <c r="R161" s="79">
        <f>+VLOOKUP($A161,'[4]CUT Bs'!$A:$S,13,FALSE)</f>
        <v>0</v>
      </c>
      <c r="S161" s="79">
        <f>+VLOOKUP($A161,'[4]CUT Bs'!$A:$S,14,FALSE)</f>
        <v>0</v>
      </c>
      <c r="T161" s="79">
        <f>+VLOOKUP($A161,'[4]CUT Bs'!$A:$S,15,FALSE)</f>
        <v>0</v>
      </c>
      <c r="U161" s="79">
        <f>+VLOOKUP($A161,'[4]CUT Bs'!$A:$S,16,FALSE)</f>
        <v>0</v>
      </c>
      <c r="V161" s="79">
        <f>+IFERROR(VLOOKUP(A161,'[4]RES. TCR'!A:C,3,FALSE),0)</f>
        <v>0</v>
      </c>
      <c r="W161" s="79">
        <f>+VLOOKUP(A161,'[4]RES. TRL'!F:H,2,FALSE)</f>
        <v>0</v>
      </c>
      <c r="X161" s="79">
        <f>+VLOOKUP(A161,'[4]RES. TRL'!F:H,3,FALSE)</f>
        <v>0</v>
      </c>
      <c r="Y161" s="79">
        <f>+VLOOKUP($A161,'[4]CUT USD'!$A:$Q,2,FALSE)</f>
        <v>0</v>
      </c>
      <c r="Z161" s="79">
        <f>+VLOOKUP($A161,'[4]CUT USD'!$A:$Q,3,FALSE)</f>
        <v>0</v>
      </c>
      <c r="AA161" s="79">
        <f>+VLOOKUP($A161,'[4]CUT USD'!$A:$Q,4,FALSE)</f>
        <v>0</v>
      </c>
      <c r="AB161" s="79">
        <f>+VLOOKUP($A161,'[4]CUT USD'!$A:$Q,5,FALSE)</f>
        <v>0</v>
      </c>
      <c r="AC161" s="79">
        <f>+VLOOKUP($A161,'[4]CUT USD'!$A:$Q,6,FALSE)</f>
        <v>0</v>
      </c>
      <c r="AD161" s="79">
        <f>+VLOOKUP($A161,'[4]CUT USD'!$A:$Q,7,FALSE)</f>
        <v>0</v>
      </c>
      <c r="AE161" s="79">
        <f>+VLOOKUP($A161,'[4]CUT USD'!$A:$Q,8,FALSE)</f>
        <v>0</v>
      </c>
      <c r="AF161" s="79">
        <f>+VLOOKUP($A161,'[4]CUT USD'!$A:$Q,9,FALSE)</f>
        <v>0</v>
      </c>
      <c r="AG161" s="79">
        <f>+VLOOKUP($A161,'[4]CUT USD'!$A:$Q,10,FALSE)</f>
        <v>0</v>
      </c>
      <c r="AH161" s="79">
        <f>+VLOOKUP($A161,'[4]CUT USD'!$A:$Q,11,FALSE)</f>
        <v>0</v>
      </c>
      <c r="AI161" s="79">
        <f>+VLOOKUP($A161,'[4]CUT USD'!$A:$Q,12,FALSE)</f>
        <v>0</v>
      </c>
      <c r="AJ161" s="79">
        <f>+VLOOKUP($A161,'[4]CUT USD'!$A:$Q,13,FALSE)</f>
        <v>0</v>
      </c>
      <c r="AK161" s="79">
        <f>+VLOOKUP($A161,'[4]CUT USD'!$A:$Q,14,FALSE)</f>
        <v>0</v>
      </c>
      <c r="AL161" s="79">
        <v>0</v>
      </c>
      <c r="AM161" s="79">
        <f t="shared" si="2"/>
        <v>0</v>
      </c>
      <c r="AP161" s="45"/>
    </row>
    <row r="162" spans="1:42" ht="33" customHeight="1">
      <c r="A162" s="54">
        <v>425</v>
      </c>
      <c r="B162" s="55" t="s">
        <v>166</v>
      </c>
      <c r="C162" s="56">
        <v>0</v>
      </c>
      <c r="D162" s="79">
        <f>+VLOOKUP(A162,'[4]RES. TRL'!A:C,2,FALSE)</f>
        <v>0</v>
      </c>
      <c r="E162" s="79">
        <f>+VLOOKUP(A162,'[4]RES. TRL'!A:C,3,FALSE)</f>
        <v>0</v>
      </c>
      <c r="F162" s="79">
        <f>+VLOOKUP(A162,[4]RES.CDI!A:B,2,FALSE)</f>
        <v>0</v>
      </c>
      <c r="G162" s="79">
        <f>+VLOOKUP($A162,'[4]CUT Bs'!$A:$S,2,FALSE)</f>
        <v>0</v>
      </c>
      <c r="H162" s="79">
        <f>+VLOOKUP($A162,'[4]CUT Bs'!$A:$S,3,FALSE)</f>
        <v>0</v>
      </c>
      <c r="I162" s="79">
        <f>+VLOOKUP($A162,'[4]CUT Bs'!$A:$S,4,FALSE)</f>
        <v>0</v>
      </c>
      <c r="J162" s="79">
        <f>+VLOOKUP($A162,'[4]CUT Bs'!$A:$S,5,FALSE)</f>
        <v>0</v>
      </c>
      <c r="K162" s="79">
        <f>+VLOOKUP($A162,'[4]CUT Bs'!$A:$S,6,FALSE)</f>
        <v>0</v>
      </c>
      <c r="L162" s="79">
        <f>+VLOOKUP($A162,'[4]CUT Bs'!$A:$S,7,FALSE)</f>
        <v>0</v>
      </c>
      <c r="M162" s="79">
        <f>+VLOOKUP($A162,'[4]CUT Bs'!$A:$S,8,FALSE)</f>
        <v>0</v>
      </c>
      <c r="N162" s="79">
        <f>+VLOOKUP($A162,'[4]CUT Bs'!$A:$S,9,FALSE)</f>
        <v>0</v>
      </c>
      <c r="O162" s="79">
        <f>+VLOOKUP($A162,'[4]CUT Bs'!$A:$S,10,FALSE)</f>
        <v>0</v>
      </c>
      <c r="P162" s="79">
        <f>+VLOOKUP($A162,'[4]CUT Bs'!$A:$S,11,FALSE)</f>
        <v>0</v>
      </c>
      <c r="Q162" s="79">
        <f>+VLOOKUP($A162,'[4]CUT Bs'!$A:$S,12,FALSE)</f>
        <v>0</v>
      </c>
      <c r="R162" s="79">
        <f>+VLOOKUP($A162,'[4]CUT Bs'!$A:$S,13,FALSE)</f>
        <v>0</v>
      </c>
      <c r="S162" s="79">
        <f>+VLOOKUP($A162,'[4]CUT Bs'!$A:$S,14,FALSE)</f>
        <v>0</v>
      </c>
      <c r="T162" s="79">
        <f>+VLOOKUP($A162,'[4]CUT Bs'!$A:$S,15,FALSE)</f>
        <v>0</v>
      </c>
      <c r="U162" s="79">
        <f>+VLOOKUP($A162,'[4]CUT Bs'!$A:$S,16,FALSE)</f>
        <v>0</v>
      </c>
      <c r="V162" s="79">
        <f>+IFERROR(VLOOKUP(A162,'[4]RES. TCR'!A:C,3,FALSE),0)</f>
        <v>0</v>
      </c>
      <c r="W162" s="79">
        <f>+VLOOKUP(A162,'[4]RES. TRL'!F:H,2,FALSE)</f>
        <v>0</v>
      </c>
      <c r="X162" s="79">
        <f>+VLOOKUP(A162,'[4]RES. TRL'!F:H,3,FALSE)</f>
        <v>0</v>
      </c>
      <c r="Y162" s="79">
        <f>+VLOOKUP($A162,'[4]CUT USD'!$A:$Q,2,FALSE)</f>
        <v>0</v>
      </c>
      <c r="Z162" s="79">
        <f>+VLOOKUP($A162,'[4]CUT USD'!$A:$Q,3,FALSE)</f>
        <v>0</v>
      </c>
      <c r="AA162" s="79">
        <f>+VLOOKUP($A162,'[4]CUT USD'!$A:$Q,4,FALSE)</f>
        <v>0</v>
      </c>
      <c r="AB162" s="79">
        <f>+VLOOKUP($A162,'[4]CUT USD'!$A:$Q,5,FALSE)</f>
        <v>0</v>
      </c>
      <c r="AC162" s="79">
        <f>+VLOOKUP($A162,'[4]CUT USD'!$A:$Q,6,FALSE)</f>
        <v>0</v>
      </c>
      <c r="AD162" s="79">
        <f>+VLOOKUP($A162,'[4]CUT USD'!$A:$Q,7,FALSE)</f>
        <v>0</v>
      </c>
      <c r="AE162" s="79">
        <f>+VLOOKUP($A162,'[4]CUT USD'!$A:$Q,8,FALSE)</f>
        <v>0</v>
      </c>
      <c r="AF162" s="79">
        <f>+VLOOKUP($A162,'[4]CUT USD'!$A:$Q,9,FALSE)</f>
        <v>0</v>
      </c>
      <c r="AG162" s="79">
        <f>+VLOOKUP($A162,'[4]CUT USD'!$A:$Q,10,FALSE)</f>
        <v>0</v>
      </c>
      <c r="AH162" s="79">
        <f>+VLOOKUP($A162,'[4]CUT USD'!$A:$Q,11,FALSE)</f>
        <v>0</v>
      </c>
      <c r="AI162" s="79">
        <f>+VLOOKUP($A162,'[4]CUT USD'!$A:$Q,12,FALSE)</f>
        <v>0</v>
      </c>
      <c r="AJ162" s="79">
        <f>+VLOOKUP($A162,'[4]CUT USD'!$A:$Q,13,FALSE)</f>
        <v>0</v>
      </c>
      <c r="AK162" s="79">
        <f>+VLOOKUP($A162,'[4]CUT USD'!$A:$Q,14,FALSE)</f>
        <v>0</v>
      </c>
      <c r="AL162" s="79">
        <v>0</v>
      </c>
      <c r="AM162" s="79">
        <f t="shared" si="2"/>
        <v>0</v>
      </c>
      <c r="AP162" s="45"/>
    </row>
    <row r="163" spans="1:42" ht="33" customHeight="1">
      <c r="A163" s="54">
        <v>426</v>
      </c>
      <c r="B163" s="55" t="s">
        <v>167</v>
      </c>
      <c r="C163" s="80">
        <v>0</v>
      </c>
      <c r="D163" s="79">
        <f>+VLOOKUP(A163,'[4]RES. TRL'!A:C,2,FALSE)</f>
        <v>0</v>
      </c>
      <c r="E163" s="79">
        <f>+VLOOKUP(A163,'[4]RES. TRL'!A:C,3,FALSE)</f>
        <v>0</v>
      </c>
      <c r="F163" s="79">
        <f>+VLOOKUP(A163,[4]RES.CDI!A:B,2,FALSE)</f>
        <v>0</v>
      </c>
      <c r="G163" s="79">
        <f>+VLOOKUP($A163,'[4]CUT Bs'!$A:$S,2,FALSE)</f>
        <v>0</v>
      </c>
      <c r="H163" s="79">
        <f>+VLOOKUP($A163,'[4]CUT Bs'!$A:$S,3,FALSE)</f>
        <v>0</v>
      </c>
      <c r="I163" s="79">
        <f>+VLOOKUP($A163,'[4]CUT Bs'!$A:$S,4,FALSE)</f>
        <v>0</v>
      </c>
      <c r="J163" s="79">
        <f>+VLOOKUP($A163,'[4]CUT Bs'!$A:$S,5,FALSE)</f>
        <v>0</v>
      </c>
      <c r="K163" s="79">
        <f>+VLOOKUP($A163,'[4]CUT Bs'!$A:$S,6,FALSE)</f>
        <v>0</v>
      </c>
      <c r="L163" s="79">
        <f>+VLOOKUP($A163,'[4]CUT Bs'!$A:$S,7,FALSE)</f>
        <v>0</v>
      </c>
      <c r="M163" s="79">
        <f>+VLOOKUP($A163,'[4]CUT Bs'!$A:$S,8,FALSE)</f>
        <v>0</v>
      </c>
      <c r="N163" s="79">
        <f>+VLOOKUP($A163,'[4]CUT Bs'!$A:$S,9,FALSE)</f>
        <v>0</v>
      </c>
      <c r="O163" s="79">
        <f>+VLOOKUP($A163,'[4]CUT Bs'!$A:$S,10,FALSE)</f>
        <v>0</v>
      </c>
      <c r="P163" s="79">
        <f>+VLOOKUP($A163,'[4]CUT Bs'!$A:$S,11,FALSE)</f>
        <v>0</v>
      </c>
      <c r="Q163" s="79">
        <f>+VLOOKUP($A163,'[4]CUT Bs'!$A:$S,12,FALSE)</f>
        <v>0</v>
      </c>
      <c r="R163" s="79">
        <f>+VLOOKUP($A163,'[4]CUT Bs'!$A:$S,13,FALSE)</f>
        <v>0</v>
      </c>
      <c r="S163" s="79">
        <f>+VLOOKUP($A163,'[4]CUT Bs'!$A:$S,14,FALSE)</f>
        <v>0</v>
      </c>
      <c r="T163" s="79">
        <f>+VLOOKUP($A163,'[4]CUT Bs'!$A:$S,15,FALSE)</f>
        <v>0</v>
      </c>
      <c r="U163" s="79">
        <f>+VLOOKUP($A163,'[4]CUT Bs'!$A:$S,16,FALSE)</f>
        <v>0</v>
      </c>
      <c r="V163" s="79">
        <f>+IFERROR(VLOOKUP(A163,'[4]RES. TCR'!A:C,3,FALSE),0)</f>
        <v>0</v>
      </c>
      <c r="W163" s="79">
        <f>+VLOOKUP(A163,'[4]RES. TRL'!F:H,2,FALSE)</f>
        <v>0</v>
      </c>
      <c r="X163" s="79">
        <f>+VLOOKUP(A163,'[4]RES. TRL'!F:H,3,FALSE)</f>
        <v>0</v>
      </c>
      <c r="Y163" s="79">
        <f>+VLOOKUP($A163,'[4]CUT USD'!$A:$Q,2,FALSE)</f>
        <v>0</v>
      </c>
      <c r="Z163" s="79">
        <f>+VLOOKUP($A163,'[4]CUT USD'!$A:$Q,3,FALSE)</f>
        <v>0</v>
      </c>
      <c r="AA163" s="79">
        <f>+VLOOKUP($A163,'[4]CUT USD'!$A:$Q,4,FALSE)</f>
        <v>0</v>
      </c>
      <c r="AB163" s="79">
        <f>+VLOOKUP($A163,'[4]CUT USD'!$A:$Q,5,FALSE)</f>
        <v>0</v>
      </c>
      <c r="AC163" s="79">
        <f>+VLOOKUP($A163,'[4]CUT USD'!$A:$Q,6,FALSE)</f>
        <v>0</v>
      </c>
      <c r="AD163" s="79">
        <f>+VLOOKUP($A163,'[4]CUT USD'!$A:$Q,7,FALSE)</f>
        <v>0</v>
      </c>
      <c r="AE163" s="79">
        <f>+VLOOKUP($A163,'[4]CUT USD'!$A:$Q,8,FALSE)</f>
        <v>0</v>
      </c>
      <c r="AF163" s="79">
        <f>+VLOOKUP($A163,'[4]CUT USD'!$A:$Q,9,FALSE)</f>
        <v>0</v>
      </c>
      <c r="AG163" s="79">
        <f>+VLOOKUP($A163,'[4]CUT USD'!$A:$Q,10,FALSE)</f>
        <v>0</v>
      </c>
      <c r="AH163" s="79">
        <f>+VLOOKUP($A163,'[4]CUT USD'!$A:$Q,11,FALSE)</f>
        <v>0</v>
      </c>
      <c r="AI163" s="79">
        <f>+VLOOKUP($A163,'[4]CUT USD'!$A:$Q,12,FALSE)</f>
        <v>0</v>
      </c>
      <c r="AJ163" s="79">
        <f>+VLOOKUP($A163,'[4]CUT USD'!$A:$Q,13,FALSE)</f>
        <v>0</v>
      </c>
      <c r="AK163" s="79">
        <f>+VLOOKUP($A163,'[4]CUT USD'!$A:$Q,14,FALSE)</f>
        <v>0</v>
      </c>
      <c r="AL163" s="79">
        <v>0</v>
      </c>
      <c r="AM163" s="79">
        <f t="shared" si="2"/>
        <v>0</v>
      </c>
      <c r="AP163" s="45"/>
    </row>
    <row r="164" spans="1:42" ht="33" customHeight="1">
      <c r="A164" s="54">
        <v>427</v>
      </c>
      <c r="B164" s="55" t="s">
        <v>168</v>
      </c>
      <c r="C164" s="56">
        <v>0</v>
      </c>
      <c r="D164" s="79">
        <f>+VLOOKUP(A164,'[4]RES. TRL'!A:C,2,FALSE)</f>
        <v>0</v>
      </c>
      <c r="E164" s="79">
        <f>+VLOOKUP(A164,'[4]RES. TRL'!A:C,3,FALSE)</f>
        <v>0</v>
      </c>
      <c r="F164" s="79">
        <f>+VLOOKUP(A164,[4]RES.CDI!A:B,2,FALSE)</f>
        <v>0</v>
      </c>
      <c r="G164" s="79">
        <f>+VLOOKUP($A164,'[4]CUT Bs'!$A:$S,2,FALSE)</f>
        <v>0</v>
      </c>
      <c r="H164" s="79">
        <f>+VLOOKUP($A164,'[4]CUT Bs'!$A:$S,3,FALSE)</f>
        <v>0</v>
      </c>
      <c r="I164" s="79">
        <f>+VLOOKUP($A164,'[4]CUT Bs'!$A:$S,4,FALSE)</f>
        <v>0</v>
      </c>
      <c r="J164" s="79">
        <f>+VLOOKUP($A164,'[4]CUT Bs'!$A:$S,5,FALSE)</f>
        <v>0</v>
      </c>
      <c r="K164" s="79">
        <f>+VLOOKUP($A164,'[4]CUT Bs'!$A:$S,6,FALSE)</f>
        <v>0</v>
      </c>
      <c r="L164" s="79">
        <f>+VLOOKUP($A164,'[4]CUT Bs'!$A:$S,7,FALSE)</f>
        <v>0</v>
      </c>
      <c r="M164" s="79">
        <f>+VLOOKUP($A164,'[4]CUT Bs'!$A:$S,8,FALSE)</f>
        <v>0</v>
      </c>
      <c r="N164" s="79">
        <f>+VLOOKUP($A164,'[4]CUT Bs'!$A:$S,9,FALSE)</f>
        <v>0</v>
      </c>
      <c r="O164" s="79">
        <f>+VLOOKUP($A164,'[4]CUT Bs'!$A:$S,10,FALSE)</f>
        <v>0</v>
      </c>
      <c r="P164" s="79">
        <f>+VLOOKUP($A164,'[4]CUT Bs'!$A:$S,11,FALSE)</f>
        <v>0</v>
      </c>
      <c r="Q164" s="79">
        <f>+VLOOKUP($A164,'[4]CUT Bs'!$A:$S,12,FALSE)</f>
        <v>0</v>
      </c>
      <c r="R164" s="79">
        <f>+VLOOKUP($A164,'[4]CUT Bs'!$A:$S,13,FALSE)</f>
        <v>0</v>
      </c>
      <c r="S164" s="79">
        <f>+VLOOKUP($A164,'[4]CUT Bs'!$A:$S,14,FALSE)</f>
        <v>0</v>
      </c>
      <c r="T164" s="79">
        <f>+VLOOKUP($A164,'[4]CUT Bs'!$A:$S,15,FALSE)</f>
        <v>0</v>
      </c>
      <c r="U164" s="79">
        <f>+VLOOKUP($A164,'[4]CUT Bs'!$A:$S,16,FALSE)</f>
        <v>0</v>
      </c>
      <c r="V164" s="79">
        <f>+IFERROR(VLOOKUP(A164,'[4]RES. TCR'!A:C,3,FALSE),0)</f>
        <v>0</v>
      </c>
      <c r="W164" s="79">
        <f>+VLOOKUP(A164,'[4]RES. TRL'!F:H,2,FALSE)</f>
        <v>0</v>
      </c>
      <c r="X164" s="79">
        <f>+VLOOKUP(A164,'[4]RES. TRL'!F:H,3,FALSE)</f>
        <v>0</v>
      </c>
      <c r="Y164" s="79">
        <f>+VLOOKUP($A164,'[4]CUT USD'!$A:$Q,2,FALSE)</f>
        <v>0</v>
      </c>
      <c r="Z164" s="79">
        <f>+VLOOKUP($A164,'[4]CUT USD'!$A:$Q,3,FALSE)</f>
        <v>0</v>
      </c>
      <c r="AA164" s="79">
        <f>+VLOOKUP($A164,'[4]CUT USD'!$A:$Q,4,FALSE)</f>
        <v>0</v>
      </c>
      <c r="AB164" s="79">
        <f>+VLOOKUP($A164,'[4]CUT USD'!$A:$Q,5,FALSE)</f>
        <v>0</v>
      </c>
      <c r="AC164" s="79">
        <f>+VLOOKUP($A164,'[4]CUT USD'!$A:$Q,6,FALSE)</f>
        <v>0</v>
      </c>
      <c r="AD164" s="79">
        <f>+VLOOKUP($A164,'[4]CUT USD'!$A:$Q,7,FALSE)</f>
        <v>0</v>
      </c>
      <c r="AE164" s="79">
        <f>+VLOOKUP($A164,'[4]CUT USD'!$A:$Q,8,FALSE)</f>
        <v>0</v>
      </c>
      <c r="AF164" s="79">
        <f>+VLOOKUP($A164,'[4]CUT USD'!$A:$Q,9,FALSE)</f>
        <v>0</v>
      </c>
      <c r="AG164" s="79">
        <f>+VLOOKUP($A164,'[4]CUT USD'!$A:$Q,10,FALSE)</f>
        <v>0</v>
      </c>
      <c r="AH164" s="79">
        <f>+VLOOKUP($A164,'[4]CUT USD'!$A:$Q,11,FALSE)</f>
        <v>0</v>
      </c>
      <c r="AI164" s="79">
        <f>+VLOOKUP($A164,'[4]CUT USD'!$A:$Q,12,FALSE)</f>
        <v>0</v>
      </c>
      <c r="AJ164" s="79">
        <f>+VLOOKUP($A164,'[4]CUT USD'!$A:$Q,13,FALSE)</f>
        <v>0</v>
      </c>
      <c r="AK164" s="79">
        <f>+VLOOKUP($A164,'[4]CUT USD'!$A:$Q,14,FALSE)</f>
        <v>0</v>
      </c>
      <c r="AL164" s="79">
        <v>0</v>
      </c>
      <c r="AM164" s="79">
        <f t="shared" si="2"/>
        <v>0</v>
      </c>
      <c r="AP164" s="45"/>
    </row>
    <row r="165" spans="1:42" ht="33" customHeight="1">
      <c r="A165" s="54">
        <v>428</v>
      </c>
      <c r="B165" s="55" t="s">
        <v>169</v>
      </c>
      <c r="C165" s="80">
        <v>0</v>
      </c>
      <c r="D165" s="79">
        <f>+VLOOKUP(A165,'[4]RES. TRL'!A:C,2,FALSE)</f>
        <v>0</v>
      </c>
      <c r="E165" s="79">
        <f>+VLOOKUP(A165,'[4]RES. TRL'!A:C,3,FALSE)</f>
        <v>0</v>
      </c>
      <c r="F165" s="79">
        <f>+VLOOKUP(A165,[4]RES.CDI!A:B,2,FALSE)</f>
        <v>0</v>
      </c>
      <c r="G165" s="79">
        <f>+VLOOKUP($A165,'[4]CUT Bs'!$A:$S,2,FALSE)</f>
        <v>0</v>
      </c>
      <c r="H165" s="79">
        <f>+VLOOKUP($A165,'[4]CUT Bs'!$A:$S,3,FALSE)</f>
        <v>0</v>
      </c>
      <c r="I165" s="79">
        <f>+VLOOKUP($A165,'[4]CUT Bs'!$A:$S,4,FALSE)</f>
        <v>0</v>
      </c>
      <c r="J165" s="79">
        <f>+VLOOKUP($A165,'[4]CUT Bs'!$A:$S,5,FALSE)</f>
        <v>0</v>
      </c>
      <c r="K165" s="79">
        <f>+VLOOKUP($A165,'[4]CUT Bs'!$A:$S,6,FALSE)</f>
        <v>0</v>
      </c>
      <c r="L165" s="79">
        <f>+VLOOKUP($A165,'[4]CUT Bs'!$A:$S,7,FALSE)</f>
        <v>0</v>
      </c>
      <c r="M165" s="79">
        <f>+VLOOKUP($A165,'[4]CUT Bs'!$A:$S,8,FALSE)</f>
        <v>0</v>
      </c>
      <c r="N165" s="79">
        <f>+VLOOKUP($A165,'[4]CUT Bs'!$A:$S,9,FALSE)</f>
        <v>0</v>
      </c>
      <c r="O165" s="79">
        <f>+VLOOKUP($A165,'[4]CUT Bs'!$A:$S,10,FALSE)</f>
        <v>0</v>
      </c>
      <c r="P165" s="79">
        <f>+VLOOKUP($A165,'[4]CUT Bs'!$A:$S,11,FALSE)</f>
        <v>0</v>
      </c>
      <c r="Q165" s="79">
        <f>+VLOOKUP($A165,'[4]CUT Bs'!$A:$S,12,FALSE)</f>
        <v>0</v>
      </c>
      <c r="R165" s="79">
        <f>+VLOOKUP($A165,'[4]CUT Bs'!$A:$S,13,FALSE)</f>
        <v>0</v>
      </c>
      <c r="S165" s="79">
        <f>+VLOOKUP($A165,'[4]CUT Bs'!$A:$S,14,FALSE)</f>
        <v>0</v>
      </c>
      <c r="T165" s="79">
        <f>+VLOOKUP($A165,'[4]CUT Bs'!$A:$S,15,FALSE)</f>
        <v>0</v>
      </c>
      <c r="U165" s="79">
        <f>+VLOOKUP($A165,'[4]CUT Bs'!$A:$S,16,FALSE)</f>
        <v>0</v>
      </c>
      <c r="V165" s="79">
        <f>+IFERROR(VLOOKUP(A165,'[4]RES. TCR'!A:C,3,FALSE),0)</f>
        <v>0</v>
      </c>
      <c r="W165" s="79">
        <f>+VLOOKUP(A165,'[4]RES. TRL'!F:H,2,FALSE)</f>
        <v>0</v>
      </c>
      <c r="X165" s="79">
        <f>+VLOOKUP(A165,'[4]RES. TRL'!F:H,3,FALSE)</f>
        <v>0</v>
      </c>
      <c r="Y165" s="79">
        <f>+VLOOKUP($A165,'[4]CUT USD'!$A:$Q,2,FALSE)</f>
        <v>0</v>
      </c>
      <c r="Z165" s="79">
        <f>+VLOOKUP($A165,'[4]CUT USD'!$A:$Q,3,FALSE)</f>
        <v>0</v>
      </c>
      <c r="AA165" s="79">
        <f>+VLOOKUP($A165,'[4]CUT USD'!$A:$Q,4,FALSE)</f>
        <v>0</v>
      </c>
      <c r="AB165" s="79">
        <f>+VLOOKUP($A165,'[4]CUT USD'!$A:$Q,5,FALSE)</f>
        <v>0</v>
      </c>
      <c r="AC165" s="79">
        <f>+VLOOKUP($A165,'[4]CUT USD'!$A:$Q,6,FALSE)</f>
        <v>0</v>
      </c>
      <c r="AD165" s="79">
        <f>+VLOOKUP($A165,'[4]CUT USD'!$A:$Q,7,FALSE)</f>
        <v>0</v>
      </c>
      <c r="AE165" s="79">
        <f>+VLOOKUP($A165,'[4]CUT USD'!$A:$Q,8,FALSE)</f>
        <v>0</v>
      </c>
      <c r="AF165" s="79">
        <f>+VLOOKUP($A165,'[4]CUT USD'!$A:$Q,9,FALSE)</f>
        <v>0</v>
      </c>
      <c r="AG165" s="79">
        <f>+VLOOKUP($A165,'[4]CUT USD'!$A:$Q,10,FALSE)</f>
        <v>0</v>
      </c>
      <c r="AH165" s="79">
        <f>+VLOOKUP($A165,'[4]CUT USD'!$A:$Q,11,FALSE)</f>
        <v>0</v>
      </c>
      <c r="AI165" s="79">
        <f>+VLOOKUP($A165,'[4]CUT USD'!$A:$Q,12,FALSE)</f>
        <v>0</v>
      </c>
      <c r="AJ165" s="79">
        <f>+VLOOKUP($A165,'[4]CUT USD'!$A:$Q,13,FALSE)</f>
        <v>0</v>
      </c>
      <c r="AK165" s="79">
        <f>+VLOOKUP($A165,'[4]CUT USD'!$A:$Q,14,FALSE)</f>
        <v>0</v>
      </c>
      <c r="AL165" s="79">
        <v>0</v>
      </c>
      <c r="AM165" s="79">
        <f t="shared" si="2"/>
        <v>0</v>
      </c>
      <c r="AP165" s="45"/>
    </row>
    <row r="166" spans="1:42" ht="33" customHeight="1">
      <c r="A166" s="54">
        <v>429</v>
      </c>
      <c r="B166" s="55" t="s">
        <v>170</v>
      </c>
      <c r="C166" s="56">
        <v>0</v>
      </c>
      <c r="D166" s="79">
        <f>+VLOOKUP(A166,'[4]RES. TRL'!A:C,2,FALSE)</f>
        <v>0</v>
      </c>
      <c r="E166" s="79">
        <f>+VLOOKUP(A166,'[4]RES. TRL'!A:C,3,FALSE)</f>
        <v>0</v>
      </c>
      <c r="F166" s="79">
        <f>+VLOOKUP(A166,[4]RES.CDI!A:B,2,FALSE)</f>
        <v>0</v>
      </c>
      <c r="G166" s="79">
        <f>+VLOOKUP($A166,'[4]CUT Bs'!$A:$S,2,FALSE)</f>
        <v>0</v>
      </c>
      <c r="H166" s="79">
        <f>+VLOOKUP($A166,'[4]CUT Bs'!$A:$S,3,FALSE)</f>
        <v>0</v>
      </c>
      <c r="I166" s="79">
        <f>+VLOOKUP($A166,'[4]CUT Bs'!$A:$S,4,FALSE)</f>
        <v>0</v>
      </c>
      <c r="J166" s="79">
        <f>+VLOOKUP($A166,'[4]CUT Bs'!$A:$S,5,FALSE)</f>
        <v>0</v>
      </c>
      <c r="K166" s="79">
        <f>+VLOOKUP($A166,'[4]CUT Bs'!$A:$S,6,FALSE)</f>
        <v>0</v>
      </c>
      <c r="L166" s="79">
        <f>+VLOOKUP($A166,'[4]CUT Bs'!$A:$S,7,FALSE)</f>
        <v>0</v>
      </c>
      <c r="M166" s="79">
        <f>+VLOOKUP($A166,'[4]CUT Bs'!$A:$S,8,FALSE)</f>
        <v>0</v>
      </c>
      <c r="N166" s="79">
        <f>+VLOOKUP($A166,'[4]CUT Bs'!$A:$S,9,FALSE)</f>
        <v>0</v>
      </c>
      <c r="O166" s="79">
        <f>+VLOOKUP($A166,'[4]CUT Bs'!$A:$S,10,FALSE)</f>
        <v>0</v>
      </c>
      <c r="P166" s="79">
        <f>+VLOOKUP($A166,'[4]CUT Bs'!$A:$S,11,FALSE)</f>
        <v>0</v>
      </c>
      <c r="Q166" s="79">
        <f>+VLOOKUP($A166,'[4]CUT Bs'!$A:$S,12,FALSE)</f>
        <v>0</v>
      </c>
      <c r="R166" s="79">
        <f>+VLOOKUP($A166,'[4]CUT Bs'!$A:$S,13,FALSE)</f>
        <v>0</v>
      </c>
      <c r="S166" s="79">
        <f>+VLOOKUP($A166,'[4]CUT Bs'!$A:$S,14,FALSE)</f>
        <v>0</v>
      </c>
      <c r="T166" s="79">
        <f>+VLOOKUP($A166,'[4]CUT Bs'!$A:$S,15,FALSE)</f>
        <v>0</v>
      </c>
      <c r="U166" s="79">
        <f>+VLOOKUP($A166,'[4]CUT Bs'!$A:$S,16,FALSE)</f>
        <v>0</v>
      </c>
      <c r="V166" s="79">
        <f>+IFERROR(VLOOKUP(A166,'[4]RES. TCR'!A:C,3,FALSE),0)</f>
        <v>0</v>
      </c>
      <c r="W166" s="79">
        <f>+VLOOKUP(A166,'[4]RES. TRL'!F:H,2,FALSE)</f>
        <v>0</v>
      </c>
      <c r="X166" s="79">
        <f>+VLOOKUP(A166,'[4]RES. TRL'!F:H,3,FALSE)</f>
        <v>0</v>
      </c>
      <c r="Y166" s="79">
        <f>+VLOOKUP($A166,'[4]CUT USD'!$A:$Q,2,FALSE)</f>
        <v>0</v>
      </c>
      <c r="Z166" s="79">
        <f>+VLOOKUP($A166,'[4]CUT USD'!$A:$Q,3,FALSE)</f>
        <v>0</v>
      </c>
      <c r="AA166" s="79">
        <f>+VLOOKUP($A166,'[4]CUT USD'!$A:$Q,4,FALSE)</f>
        <v>0</v>
      </c>
      <c r="AB166" s="79">
        <f>+VLOOKUP($A166,'[4]CUT USD'!$A:$Q,5,FALSE)</f>
        <v>0</v>
      </c>
      <c r="AC166" s="79">
        <f>+VLOOKUP($A166,'[4]CUT USD'!$A:$Q,6,FALSE)</f>
        <v>0</v>
      </c>
      <c r="AD166" s="79">
        <f>+VLOOKUP($A166,'[4]CUT USD'!$A:$Q,7,FALSE)</f>
        <v>0</v>
      </c>
      <c r="AE166" s="79">
        <f>+VLOOKUP($A166,'[4]CUT USD'!$A:$Q,8,FALSE)</f>
        <v>0</v>
      </c>
      <c r="AF166" s="79">
        <f>+VLOOKUP($A166,'[4]CUT USD'!$A:$Q,9,FALSE)</f>
        <v>0</v>
      </c>
      <c r="AG166" s="79">
        <f>+VLOOKUP($A166,'[4]CUT USD'!$A:$Q,10,FALSE)</f>
        <v>0</v>
      </c>
      <c r="AH166" s="79">
        <f>+VLOOKUP($A166,'[4]CUT USD'!$A:$Q,11,FALSE)</f>
        <v>0</v>
      </c>
      <c r="AI166" s="79">
        <f>+VLOOKUP($A166,'[4]CUT USD'!$A:$Q,12,FALSE)</f>
        <v>0</v>
      </c>
      <c r="AJ166" s="79">
        <f>+VLOOKUP($A166,'[4]CUT USD'!$A:$Q,13,FALSE)</f>
        <v>0</v>
      </c>
      <c r="AK166" s="79">
        <f>+VLOOKUP($A166,'[4]CUT USD'!$A:$Q,14,FALSE)</f>
        <v>0</v>
      </c>
      <c r="AL166" s="79">
        <v>0</v>
      </c>
      <c r="AM166" s="79">
        <f t="shared" si="2"/>
        <v>0</v>
      </c>
      <c r="AP166" s="45"/>
    </row>
    <row r="167" spans="1:42" ht="33" customHeight="1">
      <c r="A167" s="54">
        <v>432</v>
      </c>
      <c r="B167" s="55" t="s">
        <v>171</v>
      </c>
      <c r="C167" s="80">
        <v>0</v>
      </c>
      <c r="D167" s="79">
        <f>+VLOOKUP(A167,'[4]RES. TRL'!A:C,2,FALSE)</f>
        <v>0</v>
      </c>
      <c r="E167" s="79">
        <f>+VLOOKUP(A167,'[4]RES. TRL'!A:C,3,FALSE)</f>
        <v>0</v>
      </c>
      <c r="F167" s="79">
        <f>+VLOOKUP(A167,[4]RES.CDI!A:B,2,FALSE)</f>
        <v>0</v>
      </c>
      <c r="G167" s="79">
        <f>+VLOOKUP($A167,'[4]CUT Bs'!$A:$S,2,FALSE)</f>
        <v>0</v>
      </c>
      <c r="H167" s="79">
        <f>+VLOOKUP($A167,'[4]CUT Bs'!$A:$S,3,FALSE)</f>
        <v>0</v>
      </c>
      <c r="I167" s="79">
        <f>+VLOOKUP($A167,'[4]CUT Bs'!$A:$S,4,FALSE)</f>
        <v>0</v>
      </c>
      <c r="J167" s="79">
        <f>+VLOOKUP($A167,'[4]CUT Bs'!$A:$S,5,FALSE)</f>
        <v>0</v>
      </c>
      <c r="K167" s="79">
        <f>+VLOOKUP($A167,'[4]CUT Bs'!$A:$S,6,FALSE)</f>
        <v>0</v>
      </c>
      <c r="L167" s="79">
        <f>+VLOOKUP($A167,'[4]CUT Bs'!$A:$S,7,FALSE)</f>
        <v>0</v>
      </c>
      <c r="M167" s="79">
        <f>+VLOOKUP($A167,'[4]CUT Bs'!$A:$S,8,FALSE)</f>
        <v>0</v>
      </c>
      <c r="N167" s="79">
        <f>+VLOOKUP($A167,'[4]CUT Bs'!$A:$S,9,FALSE)</f>
        <v>0</v>
      </c>
      <c r="O167" s="79">
        <f>+VLOOKUP($A167,'[4]CUT Bs'!$A:$S,10,FALSE)</f>
        <v>0</v>
      </c>
      <c r="P167" s="79">
        <f>+VLOOKUP($A167,'[4]CUT Bs'!$A:$S,11,FALSE)</f>
        <v>0</v>
      </c>
      <c r="Q167" s="79">
        <f>+VLOOKUP($A167,'[4]CUT Bs'!$A:$S,12,FALSE)</f>
        <v>0</v>
      </c>
      <c r="R167" s="79">
        <f>+VLOOKUP($A167,'[4]CUT Bs'!$A:$S,13,FALSE)</f>
        <v>0</v>
      </c>
      <c r="S167" s="79">
        <f>+VLOOKUP($A167,'[4]CUT Bs'!$A:$S,14,FALSE)</f>
        <v>0</v>
      </c>
      <c r="T167" s="79">
        <f>+VLOOKUP($A167,'[4]CUT Bs'!$A:$S,15,FALSE)</f>
        <v>0</v>
      </c>
      <c r="U167" s="79">
        <f>+VLOOKUP($A167,'[4]CUT Bs'!$A:$S,16,FALSE)</f>
        <v>0</v>
      </c>
      <c r="V167" s="79">
        <f>+IFERROR(VLOOKUP(A167,'[4]RES. TCR'!A:C,3,FALSE),0)</f>
        <v>0</v>
      </c>
      <c r="W167" s="79">
        <f>+VLOOKUP(A167,'[4]RES. TRL'!F:H,2,FALSE)</f>
        <v>0</v>
      </c>
      <c r="X167" s="79">
        <f>+VLOOKUP(A167,'[4]RES. TRL'!F:H,3,FALSE)</f>
        <v>0</v>
      </c>
      <c r="Y167" s="79">
        <f>+VLOOKUP($A167,'[4]CUT USD'!$A:$Q,2,FALSE)</f>
        <v>0</v>
      </c>
      <c r="Z167" s="79">
        <f>+VLOOKUP($A167,'[4]CUT USD'!$A:$Q,3,FALSE)</f>
        <v>0</v>
      </c>
      <c r="AA167" s="79">
        <f>+VLOOKUP($A167,'[4]CUT USD'!$A:$Q,4,FALSE)</f>
        <v>0</v>
      </c>
      <c r="AB167" s="79">
        <f>+VLOOKUP($A167,'[4]CUT USD'!$A:$Q,5,FALSE)</f>
        <v>0</v>
      </c>
      <c r="AC167" s="79">
        <f>+VLOOKUP($A167,'[4]CUT USD'!$A:$Q,6,FALSE)</f>
        <v>0</v>
      </c>
      <c r="AD167" s="79">
        <f>+VLOOKUP($A167,'[4]CUT USD'!$A:$Q,7,FALSE)</f>
        <v>0</v>
      </c>
      <c r="AE167" s="79">
        <f>+VLOOKUP($A167,'[4]CUT USD'!$A:$Q,8,FALSE)</f>
        <v>0</v>
      </c>
      <c r="AF167" s="79">
        <f>+VLOOKUP($A167,'[4]CUT USD'!$A:$Q,9,FALSE)</f>
        <v>0</v>
      </c>
      <c r="AG167" s="79">
        <f>+VLOOKUP($A167,'[4]CUT USD'!$A:$Q,10,FALSE)</f>
        <v>0</v>
      </c>
      <c r="AH167" s="79">
        <f>+VLOOKUP($A167,'[4]CUT USD'!$A:$Q,11,FALSE)</f>
        <v>0</v>
      </c>
      <c r="AI167" s="79">
        <f>+VLOOKUP($A167,'[4]CUT USD'!$A:$Q,12,FALSE)</f>
        <v>0</v>
      </c>
      <c r="AJ167" s="79">
        <f>+VLOOKUP($A167,'[4]CUT USD'!$A:$Q,13,FALSE)</f>
        <v>0</v>
      </c>
      <c r="AK167" s="79">
        <f>+VLOOKUP($A167,'[4]CUT USD'!$A:$Q,14,FALSE)</f>
        <v>0</v>
      </c>
      <c r="AL167" s="79">
        <v>0</v>
      </c>
      <c r="AM167" s="79">
        <f t="shared" si="2"/>
        <v>0</v>
      </c>
      <c r="AP167" s="45"/>
    </row>
    <row r="168" spans="1:42" ht="33" customHeight="1">
      <c r="A168" s="54">
        <v>433</v>
      </c>
      <c r="B168" s="55" t="s">
        <v>172</v>
      </c>
      <c r="C168" s="80">
        <v>0</v>
      </c>
      <c r="D168" s="79">
        <f>+VLOOKUP(A168,'[4]RES. TRL'!A:C,2,FALSE)</f>
        <v>0</v>
      </c>
      <c r="E168" s="79">
        <f>+VLOOKUP(A168,'[4]RES. TRL'!A:C,3,FALSE)</f>
        <v>0</v>
      </c>
      <c r="F168" s="79">
        <f>+VLOOKUP(A168,[4]RES.CDI!A:B,2,FALSE)</f>
        <v>0</v>
      </c>
      <c r="G168" s="79">
        <f>+VLOOKUP($A168,'[4]CUT Bs'!$A:$S,2,FALSE)</f>
        <v>0</v>
      </c>
      <c r="H168" s="79">
        <f>+VLOOKUP($A168,'[4]CUT Bs'!$A:$S,3,FALSE)</f>
        <v>0</v>
      </c>
      <c r="I168" s="79">
        <f>+VLOOKUP($A168,'[4]CUT Bs'!$A:$S,4,FALSE)</f>
        <v>0</v>
      </c>
      <c r="J168" s="79">
        <f>+VLOOKUP($A168,'[4]CUT Bs'!$A:$S,5,FALSE)</f>
        <v>0</v>
      </c>
      <c r="K168" s="79">
        <f>+VLOOKUP($A168,'[4]CUT Bs'!$A:$S,6,FALSE)</f>
        <v>0</v>
      </c>
      <c r="L168" s="79">
        <f>+VLOOKUP($A168,'[4]CUT Bs'!$A:$S,7,FALSE)</f>
        <v>0</v>
      </c>
      <c r="M168" s="79">
        <f>+VLOOKUP($A168,'[4]CUT Bs'!$A:$S,8,FALSE)</f>
        <v>0</v>
      </c>
      <c r="N168" s="79">
        <f>+VLOOKUP($A168,'[4]CUT Bs'!$A:$S,9,FALSE)</f>
        <v>0</v>
      </c>
      <c r="O168" s="79">
        <f>+VLOOKUP($A168,'[4]CUT Bs'!$A:$S,10,FALSE)</f>
        <v>0</v>
      </c>
      <c r="P168" s="79">
        <f>+VLOOKUP($A168,'[4]CUT Bs'!$A:$S,11,FALSE)</f>
        <v>0</v>
      </c>
      <c r="Q168" s="79">
        <f>+VLOOKUP($A168,'[4]CUT Bs'!$A:$S,12,FALSE)</f>
        <v>0</v>
      </c>
      <c r="R168" s="79">
        <f>+VLOOKUP($A168,'[4]CUT Bs'!$A:$S,13,FALSE)</f>
        <v>0</v>
      </c>
      <c r="S168" s="79">
        <f>+VLOOKUP($A168,'[4]CUT Bs'!$A:$S,14,FALSE)</f>
        <v>0</v>
      </c>
      <c r="T168" s="79">
        <f>+VLOOKUP($A168,'[4]CUT Bs'!$A:$S,15,FALSE)</f>
        <v>0</v>
      </c>
      <c r="U168" s="79">
        <f>+VLOOKUP($A168,'[4]CUT Bs'!$A:$S,16,FALSE)</f>
        <v>0</v>
      </c>
      <c r="V168" s="79">
        <f>+IFERROR(VLOOKUP(A168,'[4]RES. TCR'!A:C,3,FALSE),0)</f>
        <v>0</v>
      </c>
      <c r="W168" s="79">
        <f>+VLOOKUP(A168,'[4]RES. TRL'!F:H,2,FALSE)</f>
        <v>0</v>
      </c>
      <c r="X168" s="79">
        <f>+VLOOKUP(A168,'[4]RES. TRL'!F:H,3,FALSE)</f>
        <v>0</v>
      </c>
      <c r="Y168" s="79">
        <f>+VLOOKUP($A168,'[4]CUT USD'!$A:$Q,2,FALSE)</f>
        <v>0</v>
      </c>
      <c r="Z168" s="79">
        <f>+VLOOKUP($A168,'[4]CUT USD'!$A:$Q,3,FALSE)</f>
        <v>0</v>
      </c>
      <c r="AA168" s="79">
        <f>+VLOOKUP($A168,'[4]CUT USD'!$A:$Q,4,FALSE)</f>
        <v>0</v>
      </c>
      <c r="AB168" s="79">
        <f>+VLOOKUP($A168,'[4]CUT USD'!$A:$Q,5,FALSE)</f>
        <v>0</v>
      </c>
      <c r="AC168" s="79">
        <f>+VLOOKUP($A168,'[4]CUT USD'!$A:$Q,6,FALSE)</f>
        <v>0</v>
      </c>
      <c r="AD168" s="79">
        <f>+VLOOKUP($A168,'[4]CUT USD'!$A:$Q,7,FALSE)</f>
        <v>0</v>
      </c>
      <c r="AE168" s="79">
        <f>+VLOOKUP($A168,'[4]CUT USD'!$A:$Q,8,FALSE)</f>
        <v>0</v>
      </c>
      <c r="AF168" s="79">
        <f>+VLOOKUP($A168,'[4]CUT USD'!$A:$Q,9,FALSE)</f>
        <v>0</v>
      </c>
      <c r="AG168" s="79">
        <f>+VLOOKUP($A168,'[4]CUT USD'!$A:$Q,10,FALSE)</f>
        <v>0</v>
      </c>
      <c r="AH168" s="79">
        <f>+VLOOKUP($A168,'[4]CUT USD'!$A:$Q,11,FALSE)</f>
        <v>0</v>
      </c>
      <c r="AI168" s="79">
        <f>+VLOOKUP($A168,'[4]CUT USD'!$A:$Q,12,FALSE)</f>
        <v>0</v>
      </c>
      <c r="AJ168" s="79">
        <f>+VLOOKUP($A168,'[4]CUT USD'!$A:$Q,13,FALSE)</f>
        <v>0</v>
      </c>
      <c r="AK168" s="79">
        <f>+VLOOKUP($A168,'[4]CUT USD'!$A:$Q,14,FALSE)</f>
        <v>0</v>
      </c>
      <c r="AL168" s="79">
        <v>0</v>
      </c>
      <c r="AM168" s="79">
        <f t="shared" si="2"/>
        <v>0</v>
      </c>
      <c r="AP168" s="45"/>
    </row>
    <row r="169" spans="1:42" ht="33" customHeight="1">
      <c r="A169" s="54">
        <v>434</v>
      </c>
      <c r="B169" s="55" t="s">
        <v>173</v>
      </c>
      <c r="C169" s="80">
        <v>0</v>
      </c>
      <c r="D169" s="79">
        <f>+VLOOKUP(A169,'[4]RES. TRL'!A:C,2,FALSE)</f>
        <v>0</v>
      </c>
      <c r="E169" s="79">
        <f>+VLOOKUP(A169,'[4]RES. TRL'!A:C,3,FALSE)</f>
        <v>0</v>
      </c>
      <c r="F169" s="79">
        <f>+VLOOKUP(A169,[4]RES.CDI!A:B,2,FALSE)</f>
        <v>0</v>
      </c>
      <c r="G169" s="79">
        <f>+VLOOKUP($A169,'[4]CUT Bs'!$A:$S,2,FALSE)</f>
        <v>0</v>
      </c>
      <c r="H169" s="79">
        <f>+VLOOKUP($A169,'[4]CUT Bs'!$A:$S,3,FALSE)</f>
        <v>0</v>
      </c>
      <c r="I169" s="79">
        <f>+VLOOKUP($A169,'[4]CUT Bs'!$A:$S,4,FALSE)</f>
        <v>0</v>
      </c>
      <c r="J169" s="79">
        <f>+VLOOKUP($A169,'[4]CUT Bs'!$A:$S,5,FALSE)</f>
        <v>0</v>
      </c>
      <c r="K169" s="79">
        <f>+VLOOKUP($A169,'[4]CUT Bs'!$A:$S,6,FALSE)</f>
        <v>0</v>
      </c>
      <c r="L169" s="79">
        <f>+VLOOKUP($A169,'[4]CUT Bs'!$A:$S,7,FALSE)</f>
        <v>0</v>
      </c>
      <c r="M169" s="79">
        <f>+VLOOKUP($A169,'[4]CUT Bs'!$A:$S,8,FALSE)</f>
        <v>0</v>
      </c>
      <c r="N169" s="79">
        <f>+VLOOKUP($A169,'[4]CUT Bs'!$A:$S,9,FALSE)</f>
        <v>0</v>
      </c>
      <c r="O169" s="79">
        <f>+VLOOKUP($A169,'[4]CUT Bs'!$A:$S,10,FALSE)</f>
        <v>0</v>
      </c>
      <c r="P169" s="79">
        <f>+VLOOKUP($A169,'[4]CUT Bs'!$A:$S,11,FALSE)</f>
        <v>0</v>
      </c>
      <c r="Q169" s="79">
        <f>+VLOOKUP($A169,'[4]CUT Bs'!$A:$S,12,FALSE)</f>
        <v>0</v>
      </c>
      <c r="R169" s="79">
        <f>+VLOOKUP($A169,'[4]CUT Bs'!$A:$S,13,FALSE)</f>
        <v>0</v>
      </c>
      <c r="S169" s="79">
        <f>+VLOOKUP($A169,'[4]CUT Bs'!$A:$S,14,FALSE)</f>
        <v>0</v>
      </c>
      <c r="T169" s="79">
        <f>+VLOOKUP($A169,'[4]CUT Bs'!$A:$S,15,FALSE)</f>
        <v>0</v>
      </c>
      <c r="U169" s="79">
        <f>+VLOOKUP($A169,'[4]CUT Bs'!$A:$S,16,FALSE)</f>
        <v>0</v>
      </c>
      <c r="V169" s="79">
        <f>+IFERROR(VLOOKUP(A169,'[4]RES. TCR'!A:C,3,FALSE),0)</f>
        <v>0</v>
      </c>
      <c r="W169" s="79">
        <f>+VLOOKUP(A169,'[4]RES. TRL'!F:H,2,FALSE)</f>
        <v>0</v>
      </c>
      <c r="X169" s="79">
        <f>+VLOOKUP(A169,'[4]RES. TRL'!F:H,3,FALSE)</f>
        <v>0</v>
      </c>
      <c r="Y169" s="79">
        <f>+VLOOKUP($A169,'[4]CUT USD'!$A:$Q,2,FALSE)</f>
        <v>0</v>
      </c>
      <c r="Z169" s="79">
        <f>+VLOOKUP($A169,'[4]CUT USD'!$A:$Q,3,FALSE)</f>
        <v>0</v>
      </c>
      <c r="AA169" s="79">
        <f>+VLOOKUP($A169,'[4]CUT USD'!$A:$Q,4,FALSE)</f>
        <v>0</v>
      </c>
      <c r="AB169" s="79">
        <f>+VLOOKUP($A169,'[4]CUT USD'!$A:$Q,5,FALSE)</f>
        <v>0</v>
      </c>
      <c r="AC169" s="79">
        <f>+VLOOKUP($A169,'[4]CUT USD'!$A:$Q,6,FALSE)</f>
        <v>0</v>
      </c>
      <c r="AD169" s="79">
        <f>+VLOOKUP($A169,'[4]CUT USD'!$A:$Q,7,FALSE)</f>
        <v>0</v>
      </c>
      <c r="AE169" s="79">
        <f>+VLOOKUP($A169,'[4]CUT USD'!$A:$Q,8,FALSE)</f>
        <v>0</v>
      </c>
      <c r="AF169" s="79">
        <f>+VLOOKUP($A169,'[4]CUT USD'!$A:$Q,9,FALSE)</f>
        <v>0</v>
      </c>
      <c r="AG169" s="79">
        <f>+VLOOKUP($A169,'[4]CUT USD'!$A:$Q,10,FALSE)</f>
        <v>0</v>
      </c>
      <c r="AH169" s="79">
        <f>+VLOOKUP($A169,'[4]CUT USD'!$A:$Q,11,FALSE)</f>
        <v>0</v>
      </c>
      <c r="AI169" s="79">
        <f>+VLOOKUP($A169,'[4]CUT USD'!$A:$Q,12,FALSE)</f>
        <v>0</v>
      </c>
      <c r="AJ169" s="79">
        <f>+VLOOKUP($A169,'[4]CUT USD'!$A:$Q,13,FALSE)</f>
        <v>0</v>
      </c>
      <c r="AK169" s="79">
        <f>+VLOOKUP($A169,'[4]CUT USD'!$A:$Q,14,FALSE)</f>
        <v>0</v>
      </c>
      <c r="AL169" s="79">
        <v>0</v>
      </c>
      <c r="AM169" s="79">
        <f t="shared" si="2"/>
        <v>0</v>
      </c>
      <c r="AP169" s="45"/>
    </row>
    <row r="170" spans="1:42" ht="33" customHeight="1">
      <c r="A170" s="54">
        <v>435</v>
      </c>
      <c r="B170" s="55" t="s">
        <v>174</v>
      </c>
      <c r="C170" s="243">
        <v>0</v>
      </c>
      <c r="D170" s="79">
        <f>+VLOOKUP(A170,'[4]RES. TRL'!A:C,2,FALSE)</f>
        <v>0</v>
      </c>
      <c r="E170" s="79">
        <f>+VLOOKUP(A170,'[4]RES. TRL'!A:C,3,FALSE)</f>
        <v>0</v>
      </c>
      <c r="F170" s="79">
        <f>+VLOOKUP(A170,[4]RES.CDI!A:B,2,FALSE)</f>
        <v>0</v>
      </c>
      <c r="G170" s="79">
        <f>+VLOOKUP($A170,'[4]CUT Bs'!$A:$S,2,FALSE)</f>
        <v>0</v>
      </c>
      <c r="H170" s="79">
        <f>+VLOOKUP($A170,'[4]CUT Bs'!$A:$S,3,FALSE)</f>
        <v>0</v>
      </c>
      <c r="I170" s="79">
        <f>+VLOOKUP($A170,'[4]CUT Bs'!$A:$S,4,FALSE)</f>
        <v>0</v>
      </c>
      <c r="J170" s="79">
        <f>+VLOOKUP($A170,'[4]CUT Bs'!$A:$S,5,FALSE)</f>
        <v>0</v>
      </c>
      <c r="K170" s="79">
        <f>+VLOOKUP($A170,'[4]CUT Bs'!$A:$S,6,FALSE)</f>
        <v>0</v>
      </c>
      <c r="L170" s="79">
        <f>+VLOOKUP($A170,'[4]CUT Bs'!$A:$S,7,FALSE)</f>
        <v>0</v>
      </c>
      <c r="M170" s="79">
        <f>+VLOOKUP($A170,'[4]CUT Bs'!$A:$S,8,FALSE)</f>
        <v>0</v>
      </c>
      <c r="N170" s="79">
        <f>+VLOOKUP($A170,'[4]CUT Bs'!$A:$S,9,FALSE)</f>
        <v>0</v>
      </c>
      <c r="O170" s="79">
        <f>+VLOOKUP($A170,'[4]CUT Bs'!$A:$S,10,FALSE)</f>
        <v>0</v>
      </c>
      <c r="P170" s="79">
        <f>+VLOOKUP($A170,'[4]CUT Bs'!$A:$S,11,FALSE)</f>
        <v>0</v>
      </c>
      <c r="Q170" s="79">
        <f>+VLOOKUP($A170,'[4]CUT Bs'!$A:$S,12,FALSE)</f>
        <v>0</v>
      </c>
      <c r="R170" s="79">
        <f>+VLOOKUP($A170,'[4]CUT Bs'!$A:$S,13,FALSE)</f>
        <v>0</v>
      </c>
      <c r="S170" s="79">
        <f>+VLOOKUP($A170,'[4]CUT Bs'!$A:$S,14,FALSE)</f>
        <v>0</v>
      </c>
      <c r="T170" s="79">
        <f>+VLOOKUP($A170,'[4]CUT Bs'!$A:$S,15,FALSE)</f>
        <v>0</v>
      </c>
      <c r="U170" s="79">
        <f>+VLOOKUP($A170,'[4]CUT Bs'!$A:$S,16,FALSE)</f>
        <v>0</v>
      </c>
      <c r="V170" s="79">
        <f>+IFERROR(VLOOKUP(A170,'[4]RES. TCR'!A:C,3,FALSE),0)</f>
        <v>0</v>
      </c>
      <c r="W170" s="79">
        <f>+VLOOKUP(A170,'[4]RES. TRL'!F:H,2,FALSE)</f>
        <v>0</v>
      </c>
      <c r="X170" s="79">
        <f>+VLOOKUP(A170,'[4]RES. TRL'!F:H,3,FALSE)</f>
        <v>0</v>
      </c>
      <c r="Y170" s="79">
        <f>+VLOOKUP($A170,'[4]CUT USD'!$A:$Q,2,FALSE)</f>
        <v>0</v>
      </c>
      <c r="Z170" s="79">
        <f>+VLOOKUP($A170,'[4]CUT USD'!$A:$Q,3,FALSE)</f>
        <v>0</v>
      </c>
      <c r="AA170" s="79">
        <f>+VLOOKUP($A170,'[4]CUT USD'!$A:$Q,4,FALSE)</f>
        <v>0</v>
      </c>
      <c r="AB170" s="79">
        <f>+VLOOKUP($A170,'[4]CUT USD'!$A:$Q,5,FALSE)</f>
        <v>0</v>
      </c>
      <c r="AC170" s="79">
        <f>+VLOOKUP($A170,'[4]CUT USD'!$A:$Q,6,FALSE)</f>
        <v>0</v>
      </c>
      <c r="AD170" s="79">
        <f>+VLOOKUP($A170,'[4]CUT USD'!$A:$Q,7,FALSE)</f>
        <v>0</v>
      </c>
      <c r="AE170" s="79">
        <f>+VLOOKUP($A170,'[4]CUT USD'!$A:$Q,8,FALSE)</f>
        <v>0</v>
      </c>
      <c r="AF170" s="79">
        <f>+VLOOKUP($A170,'[4]CUT USD'!$A:$Q,9,FALSE)</f>
        <v>0</v>
      </c>
      <c r="AG170" s="79">
        <f>+VLOOKUP($A170,'[4]CUT USD'!$A:$Q,10,FALSE)</f>
        <v>0</v>
      </c>
      <c r="AH170" s="79">
        <f>+VLOOKUP($A170,'[4]CUT USD'!$A:$Q,11,FALSE)</f>
        <v>0</v>
      </c>
      <c r="AI170" s="79">
        <f>+VLOOKUP($A170,'[4]CUT USD'!$A:$Q,12,FALSE)</f>
        <v>0</v>
      </c>
      <c r="AJ170" s="79">
        <f>+VLOOKUP($A170,'[4]CUT USD'!$A:$Q,13,FALSE)</f>
        <v>0</v>
      </c>
      <c r="AK170" s="79">
        <f>+VLOOKUP($A170,'[4]CUT USD'!$A:$Q,14,FALSE)</f>
        <v>0</v>
      </c>
      <c r="AL170" s="79">
        <v>0</v>
      </c>
      <c r="AM170" s="79">
        <f t="shared" si="2"/>
        <v>0</v>
      </c>
      <c r="AP170" s="45"/>
    </row>
    <row r="171" spans="1:42" ht="33" customHeight="1">
      <c r="A171" s="54">
        <v>512</v>
      </c>
      <c r="B171" s="55" t="s">
        <v>10495</v>
      </c>
      <c r="C171" s="242" t="s">
        <v>690</v>
      </c>
      <c r="D171" s="79">
        <f>+VLOOKUP(A171,'[4]RES. TRL'!A:C,2,FALSE)</f>
        <v>942614.17</v>
      </c>
      <c r="E171" s="79">
        <f>+VLOOKUP(A171,'[4]RES. TRL'!A:C,3,FALSE)</f>
        <v>991887.83</v>
      </c>
      <c r="F171" s="79">
        <f>+VLOOKUP(A171,[4]RES.CDI!A:B,2,FALSE)</f>
        <v>4720.95</v>
      </c>
      <c r="G171" s="79">
        <f>+VLOOKUP($A171,'[4]CUT Bs'!$A:$S,2,FALSE)</f>
        <v>79044.450000000012</v>
      </c>
      <c r="H171" s="79">
        <f>+VLOOKUP($A171,'[4]CUT Bs'!$A:$S,3,FALSE)</f>
        <v>0</v>
      </c>
      <c r="I171" s="79">
        <f>+VLOOKUP($A171,'[4]CUT Bs'!$A:$S,4,FALSE)</f>
        <v>37086.03</v>
      </c>
      <c r="J171" s="79">
        <f>+VLOOKUP($A171,'[4]CUT Bs'!$A:$S,5,FALSE)</f>
        <v>0</v>
      </c>
      <c r="K171" s="79">
        <f>+VLOOKUP($A171,'[4]CUT Bs'!$A:$S,6,FALSE)</f>
        <v>0</v>
      </c>
      <c r="L171" s="79">
        <f>+VLOOKUP($A171,'[4]CUT Bs'!$A:$S,7,FALSE)</f>
        <v>1660.92</v>
      </c>
      <c r="M171" s="79">
        <f>+VLOOKUP($A171,'[4]CUT Bs'!$A:$S,8,FALSE)</f>
        <v>0</v>
      </c>
      <c r="N171" s="79">
        <f>+VLOOKUP($A171,'[4]CUT Bs'!$A:$S,9,FALSE)</f>
        <v>0</v>
      </c>
      <c r="O171" s="79">
        <f>+VLOOKUP($A171,'[4]CUT Bs'!$A:$S,10,FALSE)</f>
        <v>0</v>
      </c>
      <c r="P171" s="79">
        <f>+VLOOKUP($A171,'[4]CUT Bs'!$A:$S,11,FALSE)</f>
        <v>0</v>
      </c>
      <c r="Q171" s="79">
        <f>+VLOOKUP($A171,'[4]CUT Bs'!$A:$S,12,FALSE)</f>
        <v>0</v>
      </c>
      <c r="R171" s="79">
        <f>+VLOOKUP($A171,'[4]CUT Bs'!$A:$S,13,FALSE)</f>
        <v>0</v>
      </c>
      <c r="S171" s="79">
        <f>+VLOOKUP($A171,'[4]CUT Bs'!$A:$S,14,FALSE)</f>
        <v>0</v>
      </c>
      <c r="T171" s="79">
        <f>+VLOOKUP($A171,'[4]CUT Bs'!$A:$S,15,FALSE)</f>
        <v>0</v>
      </c>
      <c r="U171" s="79">
        <f>+VLOOKUP($A171,'[4]CUT Bs'!$A:$S,16,FALSE)</f>
        <v>0</v>
      </c>
      <c r="V171" s="79">
        <f>+IFERROR(VLOOKUP(A171,'[4]RES. TCR'!A:C,3,FALSE),0)</f>
        <v>0</v>
      </c>
      <c r="W171" s="79">
        <f>+VLOOKUP(A171,'[4]RES. TRL'!F:H,2,FALSE)</f>
        <v>0</v>
      </c>
      <c r="X171" s="79">
        <f>+VLOOKUP(A171,'[4]RES. TRL'!F:H,3,FALSE)</f>
        <v>0</v>
      </c>
      <c r="Y171" s="79">
        <f>+VLOOKUP($A171,'[4]CUT USD'!$A:$Q,2,FALSE)</f>
        <v>50.01</v>
      </c>
      <c r="Z171" s="79">
        <f>+VLOOKUP($A171,'[4]CUT USD'!$A:$Q,3,FALSE)</f>
        <v>0</v>
      </c>
      <c r="AA171" s="79">
        <f>+VLOOKUP($A171,'[4]CUT USD'!$A:$Q,4,FALSE)</f>
        <v>600.12</v>
      </c>
      <c r="AB171" s="79">
        <f>+VLOOKUP($A171,'[4]CUT USD'!$A:$Q,5,FALSE)</f>
        <v>3430050.01</v>
      </c>
      <c r="AC171" s="79">
        <f>+VLOOKUP($A171,'[4]CUT USD'!$A:$Q,6,FALSE)</f>
        <v>5901.1800000000167</v>
      </c>
      <c r="AD171" s="79">
        <f>+VLOOKUP($A171,'[4]CUT USD'!$A:$Q,7,FALSE)</f>
        <v>0</v>
      </c>
      <c r="AE171" s="79">
        <f>+VLOOKUP($A171,'[4]CUT USD'!$A:$Q,8,FALSE)</f>
        <v>1871158.5699999998</v>
      </c>
      <c r="AF171" s="79">
        <f>+VLOOKUP($A171,'[4]CUT USD'!$A:$Q,9,FALSE)</f>
        <v>0</v>
      </c>
      <c r="AG171" s="79">
        <f>+VLOOKUP($A171,'[4]CUT USD'!$A:$Q,10,FALSE)</f>
        <v>0</v>
      </c>
      <c r="AH171" s="79">
        <f>+VLOOKUP($A171,'[4]CUT USD'!$A:$Q,11,FALSE)</f>
        <v>0</v>
      </c>
      <c r="AI171" s="79">
        <f>+VLOOKUP($A171,'[4]CUT USD'!$A:$Q,12,FALSE)</f>
        <v>0</v>
      </c>
      <c r="AJ171" s="79">
        <f>+VLOOKUP($A171,'[4]CUT USD'!$A:$Q,13,FALSE)</f>
        <v>0</v>
      </c>
      <c r="AK171" s="79">
        <f>+VLOOKUP($A171,'[4]CUT USD'!$A:$Q,14,FALSE)</f>
        <v>0</v>
      </c>
      <c r="AL171" s="79">
        <v>0</v>
      </c>
      <c r="AM171" s="79">
        <f t="shared" si="2"/>
        <v>7364774.2400000002</v>
      </c>
      <c r="AP171" s="45"/>
    </row>
    <row r="172" spans="1:42" ht="33" customHeight="1">
      <c r="A172" s="54">
        <v>513</v>
      </c>
      <c r="B172" s="208" t="s">
        <v>175</v>
      </c>
      <c r="C172" s="80" t="s">
        <v>687</v>
      </c>
      <c r="D172" s="79">
        <f>+VLOOKUP(A172,'[4]RES. TRL'!A:C,2,FALSE)</f>
        <v>991887.83</v>
      </c>
      <c r="E172" s="79">
        <f>+VLOOKUP(A172,'[4]RES. TRL'!A:C,3,FALSE)</f>
        <v>36688325.589999996</v>
      </c>
      <c r="F172" s="79">
        <f>+VLOOKUP(A172,[4]RES.CDI!A:B,2,FALSE)</f>
        <v>0</v>
      </c>
      <c r="G172" s="79">
        <f>+VLOOKUP($A172,'[4]CUT Bs'!$A:$S,2,FALSE)</f>
        <v>2285652.19</v>
      </c>
      <c r="H172" s="79">
        <f>+VLOOKUP($A172,'[4]CUT Bs'!$A:$S,3,FALSE)</f>
        <v>750.07</v>
      </c>
      <c r="I172" s="79">
        <f>+VLOOKUP($A172,'[4]CUT Bs'!$A:$S,4,FALSE)</f>
        <v>119157.59999999999</v>
      </c>
      <c r="J172" s="79">
        <f>+VLOOKUP($A172,'[4]CUT Bs'!$A:$S,5,FALSE)</f>
        <v>244365423.04999998</v>
      </c>
      <c r="K172" s="79">
        <f>+VLOOKUP($A172,'[4]CUT Bs'!$A:$S,6,FALSE)</f>
        <v>0</v>
      </c>
      <c r="L172" s="79">
        <f>+VLOOKUP($A172,'[4]CUT Bs'!$A:$S,7,FALSE)</f>
        <v>778531.4</v>
      </c>
      <c r="M172" s="79">
        <f>+VLOOKUP($A172,'[4]CUT Bs'!$A:$S,8,FALSE)</f>
        <v>0</v>
      </c>
      <c r="N172" s="79">
        <f>+VLOOKUP($A172,'[4]CUT Bs'!$A:$S,9,FALSE)</f>
        <v>0</v>
      </c>
      <c r="O172" s="79">
        <f>+VLOOKUP($A172,'[4]CUT Bs'!$A:$S,10,FALSE)</f>
        <v>33465696.160000004</v>
      </c>
      <c r="P172" s="79">
        <f>+VLOOKUP($A172,'[4]CUT Bs'!$A:$S,11,FALSE)</f>
        <v>0</v>
      </c>
      <c r="Q172" s="79">
        <f>+VLOOKUP($A172,'[4]CUT Bs'!$A:$S,12,FALSE)</f>
        <v>180589141.61999997</v>
      </c>
      <c r="R172" s="79">
        <f>+VLOOKUP($A172,'[4]CUT Bs'!$A:$S,13,FALSE)</f>
        <v>0</v>
      </c>
      <c r="S172" s="79">
        <f>+VLOOKUP($A172,'[4]CUT Bs'!$A:$S,14,FALSE)</f>
        <v>0</v>
      </c>
      <c r="T172" s="79">
        <f>+VLOOKUP($A172,'[4]CUT Bs'!$A:$S,15,FALSE)</f>
        <v>0</v>
      </c>
      <c r="U172" s="79">
        <f>+VLOOKUP($A172,'[4]CUT Bs'!$A:$S,16,FALSE)</f>
        <v>0</v>
      </c>
      <c r="V172" s="79">
        <f>+IFERROR(VLOOKUP(A172,'[4]RES. TCR'!A:C,3,FALSE),0)</f>
        <v>52170093.649999991</v>
      </c>
      <c r="W172" s="79">
        <f>+VLOOKUP(A172,'[4]RES. TRL'!F:H,2,FALSE)</f>
        <v>0</v>
      </c>
      <c r="X172" s="79">
        <f>+VLOOKUP(A172,'[4]RES. TRL'!F:H,3,FALSE)</f>
        <v>0</v>
      </c>
      <c r="Y172" s="79">
        <f>+VLOOKUP($A172,'[4]CUT USD'!$A:$Q,2,FALSE)</f>
        <v>0</v>
      </c>
      <c r="Z172" s="79">
        <f>+VLOOKUP($A172,'[4]CUT USD'!$A:$Q,3,FALSE)</f>
        <v>0</v>
      </c>
      <c r="AA172" s="79">
        <f>+VLOOKUP($A172,'[4]CUT USD'!$A:$Q,4,FALSE)</f>
        <v>0</v>
      </c>
      <c r="AB172" s="79">
        <f>+VLOOKUP($A172,'[4]CUT USD'!$A:$Q,5,FALSE)</f>
        <v>180259501.55000007</v>
      </c>
      <c r="AC172" s="79">
        <f>+VLOOKUP($A172,'[4]CUT USD'!$A:$Q,6,FALSE)</f>
        <v>0</v>
      </c>
      <c r="AD172" s="79">
        <f>+VLOOKUP($A172,'[4]CUT USD'!$A:$Q,7,FALSE)</f>
        <v>0</v>
      </c>
      <c r="AE172" s="79">
        <f>+VLOOKUP($A172,'[4]CUT USD'!$A:$Q,8,FALSE)</f>
        <v>0</v>
      </c>
      <c r="AF172" s="79">
        <f>+VLOOKUP($A172,'[4]CUT USD'!$A:$Q,9,FALSE)</f>
        <v>0</v>
      </c>
      <c r="AG172" s="79">
        <f>+VLOOKUP($A172,'[4]CUT USD'!$A:$Q,10,FALSE)</f>
        <v>0</v>
      </c>
      <c r="AH172" s="79">
        <f>+VLOOKUP($A172,'[4]CUT USD'!$A:$Q,11,FALSE)</f>
        <v>0</v>
      </c>
      <c r="AI172" s="79">
        <f>+VLOOKUP($A172,'[4]CUT USD'!$A:$Q,12,FALSE)</f>
        <v>0</v>
      </c>
      <c r="AJ172" s="79">
        <f>+VLOOKUP($A172,'[4]CUT USD'!$A:$Q,13,FALSE)</f>
        <v>0</v>
      </c>
      <c r="AK172" s="79">
        <f>+VLOOKUP($A172,'[4]CUT USD'!$A:$Q,14,FALSE)</f>
        <v>0</v>
      </c>
      <c r="AL172" s="79">
        <v>0</v>
      </c>
      <c r="AM172" s="79">
        <f t="shared" si="2"/>
        <v>731714160.71000004</v>
      </c>
      <c r="AP172" s="45"/>
    </row>
    <row r="173" spans="1:42" ht="33" customHeight="1">
      <c r="A173" s="54">
        <v>514</v>
      </c>
      <c r="B173" s="55" t="s">
        <v>176</v>
      </c>
      <c r="C173" s="80" t="s">
        <v>753</v>
      </c>
      <c r="D173" s="79">
        <f>+VLOOKUP(A173,'[4]RES. TRL'!A:C,2,FALSE)</f>
        <v>0</v>
      </c>
      <c r="E173" s="79">
        <f>+VLOOKUP(A173,'[4]RES. TRL'!A:C,3,FALSE)</f>
        <v>0</v>
      </c>
      <c r="F173" s="79">
        <f>+VLOOKUP(A173,[4]RES.CDI!A:B,2,FALSE)</f>
        <v>7901178.0800000001</v>
      </c>
      <c r="G173" s="79">
        <f>+VLOOKUP($A173,'[4]CUT Bs'!$A:$S,2,FALSE)</f>
        <v>5207962.9000000004</v>
      </c>
      <c r="H173" s="79">
        <f>+VLOOKUP($A173,'[4]CUT Bs'!$A:$S,3,FALSE)</f>
        <v>0</v>
      </c>
      <c r="I173" s="79">
        <f>+VLOOKUP($A173,'[4]CUT Bs'!$A:$S,4,FALSE)</f>
        <v>0</v>
      </c>
      <c r="J173" s="79">
        <f>+VLOOKUP($A173,'[4]CUT Bs'!$A:$S,5,FALSE)</f>
        <v>68764143.659999996</v>
      </c>
      <c r="K173" s="79">
        <f>+VLOOKUP($A173,'[4]CUT Bs'!$A:$S,6,FALSE)</f>
        <v>0</v>
      </c>
      <c r="L173" s="79">
        <f>+VLOOKUP($A173,'[4]CUT Bs'!$A:$S,7,FALSE)</f>
        <v>0</v>
      </c>
      <c r="M173" s="79">
        <f>+VLOOKUP($A173,'[4]CUT Bs'!$A:$S,8,FALSE)</f>
        <v>0</v>
      </c>
      <c r="N173" s="79">
        <f>+VLOOKUP($A173,'[4]CUT Bs'!$A:$S,9,FALSE)</f>
        <v>0</v>
      </c>
      <c r="O173" s="79">
        <f>+VLOOKUP($A173,'[4]CUT Bs'!$A:$S,10,FALSE)</f>
        <v>0</v>
      </c>
      <c r="P173" s="79">
        <f>+VLOOKUP($A173,'[4]CUT Bs'!$A:$S,11,FALSE)</f>
        <v>0</v>
      </c>
      <c r="Q173" s="79">
        <f>+VLOOKUP($A173,'[4]CUT Bs'!$A:$S,12,FALSE)</f>
        <v>0</v>
      </c>
      <c r="R173" s="79">
        <f>+VLOOKUP($A173,'[4]CUT Bs'!$A:$S,13,FALSE)</f>
        <v>0</v>
      </c>
      <c r="S173" s="79">
        <f>+VLOOKUP($A173,'[4]CUT Bs'!$A:$S,14,FALSE)</f>
        <v>0</v>
      </c>
      <c r="T173" s="79">
        <f>+VLOOKUP($A173,'[4]CUT Bs'!$A:$S,15,FALSE)</f>
        <v>0</v>
      </c>
      <c r="U173" s="79">
        <f>+VLOOKUP($A173,'[4]CUT Bs'!$A:$S,16,FALSE)</f>
        <v>0</v>
      </c>
      <c r="V173" s="79">
        <f>+IFERROR(VLOOKUP(A173,'[4]RES. TCR'!A:C,3,FALSE),0)</f>
        <v>0</v>
      </c>
      <c r="W173" s="79">
        <f>+VLOOKUP(A173,'[4]RES. TRL'!F:H,2,FALSE)</f>
        <v>0</v>
      </c>
      <c r="X173" s="79">
        <f>+VLOOKUP(A173,'[4]RES. TRL'!F:H,3,FALSE)</f>
        <v>0</v>
      </c>
      <c r="Y173" s="79">
        <f>+VLOOKUP($A173,'[4]CUT USD'!$A:$Q,2,FALSE)</f>
        <v>0</v>
      </c>
      <c r="Z173" s="79">
        <f>+VLOOKUP($A173,'[4]CUT USD'!$A:$Q,3,FALSE)</f>
        <v>0</v>
      </c>
      <c r="AA173" s="79">
        <f>+VLOOKUP($A173,'[4]CUT USD'!$A:$Q,4,FALSE)</f>
        <v>150.03</v>
      </c>
      <c r="AB173" s="79">
        <f>+VLOOKUP($A173,'[4]CUT USD'!$A:$Q,5,FALSE)</f>
        <v>7524336.3899999997</v>
      </c>
      <c r="AC173" s="79">
        <f>+VLOOKUP($A173,'[4]CUT USD'!$A:$Q,6,FALSE)</f>
        <v>0</v>
      </c>
      <c r="AD173" s="79">
        <f>+VLOOKUP($A173,'[4]CUT USD'!$A:$Q,7,FALSE)</f>
        <v>0</v>
      </c>
      <c r="AE173" s="79">
        <f>+VLOOKUP($A173,'[4]CUT USD'!$A:$Q,8,FALSE)</f>
        <v>0</v>
      </c>
      <c r="AF173" s="79">
        <f>+VLOOKUP($A173,'[4]CUT USD'!$A:$Q,9,FALSE)</f>
        <v>0</v>
      </c>
      <c r="AG173" s="79">
        <f>+VLOOKUP($A173,'[4]CUT USD'!$A:$Q,10,FALSE)</f>
        <v>0</v>
      </c>
      <c r="AH173" s="79">
        <f>+VLOOKUP($A173,'[4]CUT USD'!$A:$Q,11,FALSE)</f>
        <v>0</v>
      </c>
      <c r="AI173" s="79">
        <f>+VLOOKUP($A173,'[4]CUT USD'!$A:$Q,12,FALSE)</f>
        <v>0</v>
      </c>
      <c r="AJ173" s="79">
        <f>+VLOOKUP($A173,'[4]CUT USD'!$A:$Q,13,FALSE)</f>
        <v>0</v>
      </c>
      <c r="AK173" s="79">
        <f>+VLOOKUP($A173,'[4]CUT USD'!$A:$Q,14,FALSE)</f>
        <v>0</v>
      </c>
      <c r="AL173" s="79">
        <v>0</v>
      </c>
      <c r="AM173" s="79">
        <f t="shared" si="2"/>
        <v>89397771.060000002</v>
      </c>
      <c r="AP173" s="45"/>
    </row>
    <row r="174" spans="1:42" ht="33" customHeight="1">
      <c r="A174" s="54">
        <v>517</v>
      </c>
      <c r="B174" s="55" t="s">
        <v>177</v>
      </c>
      <c r="C174" s="80" t="s">
        <v>753</v>
      </c>
      <c r="D174" s="79">
        <f>+VLOOKUP(A174,'[4]RES. TRL'!A:C,2,FALSE)</f>
        <v>0</v>
      </c>
      <c r="E174" s="79">
        <f>+VLOOKUP(A174,'[4]RES. TRL'!A:C,3,FALSE)</f>
        <v>0</v>
      </c>
      <c r="F174" s="79">
        <f>+VLOOKUP(A174,[4]RES.CDI!A:B,2,FALSE)</f>
        <v>0</v>
      </c>
      <c r="G174" s="79">
        <f>+VLOOKUP($A174,'[4]CUT Bs'!$A:$S,2,FALSE)</f>
        <v>0</v>
      </c>
      <c r="H174" s="79">
        <f>+VLOOKUP($A174,'[4]CUT Bs'!$A:$S,3,FALSE)</f>
        <v>0</v>
      </c>
      <c r="I174" s="79">
        <f>+VLOOKUP($A174,'[4]CUT Bs'!$A:$S,4,FALSE)</f>
        <v>0</v>
      </c>
      <c r="J174" s="79">
        <f>+VLOOKUP($A174,'[4]CUT Bs'!$A:$S,5,FALSE)</f>
        <v>0</v>
      </c>
      <c r="K174" s="79">
        <f>+VLOOKUP($A174,'[4]CUT Bs'!$A:$S,6,FALSE)</f>
        <v>0</v>
      </c>
      <c r="L174" s="79">
        <f>+VLOOKUP($A174,'[4]CUT Bs'!$A:$S,7,FALSE)</f>
        <v>0</v>
      </c>
      <c r="M174" s="79">
        <f>+VLOOKUP($A174,'[4]CUT Bs'!$A:$S,8,FALSE)</f>
        <v>0</v>
      </c>
      <c r="N174" s="79">
        <f>+VLOOKUP($A174,'[4]CUT Bs'!$A:$S,9,FALSE)</f>
        <v>0</v>
      </c>
      <c r="O174" s="79">
        <f>+VLOOKUP($A174,'[4]CUT Bs'!$A:$S,10,FALSE)</f>
        <v>0</v>
      </c>
      <c r="P174" s="79">
        <f>+VLOOKUP($A174,'[4]CUT Bs'!$A:$S,11,FALSE)</f>
        <v>0</v>
      </c>
      <c r="Q174" s="79">
        <f>+VLOOKUP($A174,'[4]CUT Bs'!$A:$S,12,FALSE)</f>
        <v>0</v>
      </c>
      <c r="R174" s="79">
        <f>+VLOOKUP($A174,'[4]CUT Bs'!$A:$S,13,FALSE)</f>
        <v>0</v>
      </c>
      <c r="S174" s="79">
        <f>+VLOOKUP($A174,'[4]CUT Bs'!$A:$S,14,FALSE)</f>
        <v>0</v>
      </c>
      <c r="T174" s="79">
        <f>+VLOOKUP($A174,'[4]CUT Bs'!$A:$S,15,FALSE)</f>
        <v>0</v>
      </c>
      <c r="U174" s="79">
        <f>+VLOOKUP($A174,'[4]CUT Bs'!$A:$S,16,FALSE)</f>
        <v>0</v>
      </c>
      <c r="V174" s="79">
        <f>+IFERROR(VLOOKUP(A174,'[4]RES. TCR'!A:C,3,FALSE),0)</f>
        <v>0</v>
      </c>
      <c r="W174" s="79">
        <f>+VLOOKUP(A174,'[4]RES. TRL'!F:H,2,FALSE)</f>
        <v>0</v>
      </c>
      <c r="X174" s="79">
        <f>+VLOOKUP(A174,'[4]RES. TRL'!F:H,3,FALSE)</f>
        <v>0</v>
      </c>
      <c r="Y174" s="79">
        <f>+VLOOKUP($A174,'[4]CUT USD'!$A:$Q,2,FALSE)</f>
        <v>0</v>
      </c>
      <c r="Z174" s="79">
        <f>+VLOOKUP($A174,'[4]CUT USD'!$A:$Q,3,FALSE)</f>
        <v>0</v>
      </c>
      <c r="AA174" s="79">
        <f>+VLOOKUP($A174,'[4]CUT USD'!$A:$Q,4,FALSE)</f>
        <v>0</v>
      </c>
      <c r="AB174" s="79">
        <f>+VLOOKUP($A174,'[4]CUT USD'!$A:$Q,5,FALSE)</f>
        <v>0</v>
      </c>
      <c r="AC174" s="79">
        <f>+VLOOKUP($A174,'[4]CUT USD'!$A:$Q,6,FALSE)</f>
        <v>0</v>
      </c>
      <c r="AD174" s="79">
        <f>+VLOOKUP($A174,'[4]CUT USD'!$A:$Q,7,FALSE)</f>
        <v>0</v>
      </c>
      <c r="AE174" s="79">
        <f>+VLOOKUP($A174,'[4]CUT USD'!$A:$Q,8,FALSE)</f>
        <v>0</v>
      </c>
      <c r="AF174" s="79">
        <f>+VLOOKUP($A174,'[4]CUT USD'!$A:$Q,9,FALSE)</f>
        <v>0</v>
      </c>
      <c r="AG174" s="79">
        <f>+VLOOKUP($A174,'[4]CUT USD'!$A:$Q,10,FALSE)</f>
        <v>0</v>
      </c>
      <c r="AH174" s="79">
        <f>+VLOOKUP($A174,'[4]CUT USD'!$A:$Q,11,FALSE)</f>
        <v>0</v>
      </c>
      <c r="AI174" s="79">
        <f>+VLOOKUP($A174,'[4]CUT USD'!$A:$Q,12,FALSE)</f>
        <v>0</v>
      </c>
      <c r="AJ174" s="79">
        <f>+VLOOKUP($A174,'[4]CUT USD'!$A:$Q,13,FALSE)</f>
        <v>0</v>
      </c>
      <c r="AK174" s="79">
        <f>+VLOOKUP($A174,'[4]CUT USD'!$A:$Q,14,FALSE)</f>
        <v>0</v>
      </c>
      <c r="AL174" s="79">
        <v>0</v>
      </c>
      <c r="AM174" s="79">
        <f t="shared" si="2"/>
        <v>0</v>
      </c>
      <c r="AP174" s="45"/>
    </row>
    <row r="175" spans="1:42" ht="33" customHeight="1">
      <c r="A175" s="54">
        <v>520</v>
      </c>
      <c r="B175" s="55" t="s">
        <v>615</v>
      </c>
      <c r="C175" s="80" t="s">
        <v>686</v>
      </c>
      <c r="D175" s="79">
        <f>+VLOOKUP(A175,'[4]RES. TRL'!A:C,2,FALSE)</f>
        <v>0</v>
      </c>
      <c r="E175" s="79">
        <f>+VLOOKUP(A175,'[4]RES. TRL'!A:C,3,FALSE)</f>
        <v>0</v>
      </c>
      <c r="F175" s="79">
        <f>+VLOOKUP(A175,[4]RES.CDI!A:B,2,FALSE)</f>
        <v>0</v>
      </c>
      <c r="G175" s="79">
        <f>+VLOOKUP($A175,'[4]CUT Bs'!$A:$S,2,FALSE)</f>
        <v>0</v>
      </c>
      <c r="H175" s="79">
        <f>+VLOOKUP($A175,'[4]CUT Bs'!$A:$S,3,FALSE)</f>
        <v>0</v>
      </c>
      <c r="I175" s="79">
        <f>+VLOOKUP($A175,'[4]CUT Bs'!$A:$S,4,FALSE)</f>
        <v>0</v>
      </c>
      <c r="J175" s="79">
        <f>+VLOOKUP($A175,'[4]CUT Bs'!$A:$S,5,FALSE)</f>
        <v>0</v>
      </c>
      <c r="K175" s="79">
        <f>+VLOOKUP($A175,'[4]CUT Bs'!$A:$S,6,FALSE)</f>
        <v>0</v>
      </c>
      <c r="L175" s="79">
        <f>+VLOOKUP($A175,'[4]CUT Bs'!$A:$S,7,FALSE)</f>
        <v>0</v>
      </c>
      <c r="M175" s="79">
        <f>+VLOOKUP($A175,'[4]CUT Bs'!$A:$S,8,FALSE)</f>
        <v>0</v>
      </c>
      <c r="N175" s="79">
        <f>+VLOOKUP($A175,'[4]CUT Bs'!$A:$S,9,FALSE)</f>
        <v>0</v>
      </c>
      <c r="O175" s="79">
        <f>+VLOOKUP($A175,'[4]CUT Bs'!$A:$S,10,FALSE)</f>
        <v>0</v>
      </c>
      <c r="P175" s="79">
        <f>+VLOOKUP($A175,'[4]CUT Bs'!$A:$S,11,FALSE)</f>
        <v>0</v>
      </c>
      <c r="Q175" s="79">
        <f>+VLOOKUP($A175,'[4]CUT Bs'!$A:$S,12,FALSE)</f>
        <v>0</v>
      </c>
      <c r="R175" s="79">
        <f>+VLOOKUP($A175,'[4]CUT Bs'!$A:$S,13,FALSE)</f>
        <v>0</v>
      </c>
      <c r="S175" s="79">
        <f>+VLOOKUP($A175,'[4]CUT Bs'!$A:$S,14,FALSE)</f>
        <v>0</v>
      </c>
      <c r="T175" s="79">
        <f>+VLOOKUP($A175,'[4]CUT Bs'!$A:$S,15,FALSE)</f>
        <v>0</v>
      </c>
      <c r="U175" s="79">
        <f>+VLOOKUP($A175,'[4]CUT Bs'!$A:$S,16,FALSE)</f>
        <v>0</v>
      </c>
      <c r="V175" s="79">
        <f>+IFERROR(VLOOKUP(A175,'[4]RES. TCR'!A:C,3,FALSE),0)</f>
        <v>0</v>
      </c>
      <c r="W175" s="79">
        <f>+VLOOKUP(A175,'[4]RES. TRL'!F:H,2,FALSE)</f>
        <v>0</v>
      </c>
      <c r="X175" s="79">
        <f>+VLOOKUP(A175,'[4]RES. TRL'!F:H,3,FALSE)</f>
        <v>0</v>
      </c>
      <c r="Y175" s="79">
        <f>+VLOOKUP($A175,'[4]CUT USD'!$A:$Q,2,FALSE)</f>
        <v>0</v>
      </c>
      <c r="Z175" s="79">
        <f>+VLOOKUP($A175,'[4]CUT USD'!$A:$Q,3,FALSE)</f>
        <v>0</v>
      </c>
      <c r="AA175" s="79">
        <f>+VLOOKUP($A175,'[4]CUT USD'!$A:$Q,4,FALSE)</f>
        <v>0</v>
      </c>
      <c r="AB175" s="79">
        <f>+VLOOKUP($A175,'[4]CUT USD'!$A:$Q,5,FALSE)</f>
        <v>0</v>
      </c>
      <c r="AC175" s="79">
        <f>+VLOOKUP($A175,'[4]CUT USD'!$A:$Q,6,FALSE)</f>
        <v>0</v>
      </c>
      <c r="AD175" s="79">
        <f>+VLOOKUP($A175,'[4]CUT USD'!$A:$Q,7,FALSE)</f>
        <v>0</v>
      </c>
      <c r="AE175" s="79">
        <f>+VLOOKUP($A175,'[4]CUT USD'!$A:$Q,8,FALSE)</f>
        <v>0</v>
      </c>
      <c r="AF175" s="79">
        <f>+VLOOKUP($A175,'[4]CUT USD'!$A:$Q,9,FALSE)</f>
        <v>0</v>
      </c>
      <c r="AG175" s="79">
        <f>+VLOOKUP($A175,'[4]CUT USD'!$A:$Q,10,FALSE)</f>
        <v>0</v>
      </c>
      <c r="AH175" s="79">
        <f>+VLOOKUP($A175,'[4]CUT USD'!$A:$Q,11,FALSE)</f>
        <v>0</v>
      </c>
      <c r="AI175" s="79">
        <f>+VLOOKUP($A175,'[4]CUT USD'!$A:$Q,12,FALSE)</f>
        <v>0</v>
      </c>
      <c r="AJ175" s="79">
        <f>+VLOOKUP($A175,'[4]CUT USD'!$A:$Q,13,FALSE)</f>
        <v>0</v>
      </c>
      <c r="AK175" s="79">
        <f>+VLOOKUP($A175,'[4]CUT USD'!$A:$Q,14,FALSE)</f>
        <v>0</v>
      </c>
      <c r="AL175" s="79">
        <v>0</v>
      </c>
      <c r="AM175" s="79">
        <f t="shared" si="2"/>
        <v>0</v>
      </c>
      <c r="AP175" s="45"/>
    </row>
    <row r="176" spans="1:42" ht="33" customHeight="1">
      <c r="A176" s="54">
        <v>522</v>
      </c>
      <c r="B176" s="55" t="s">
        <v>178</v>
      </c>
      <c r="C176" s="80" t="s">
        <v>686</v>
      </c>
      <c r="D176" s="79">
        <f>+VLOOKUP(A176,'[4]RES. TRL'!A:C,2,FALSE)</f>
        <v>8000000</v>
      </c>
      <c r="E176" s="79">
        <f>+VLOOKUP(A176,'[4]RES. TRL'!A:C,3,FALSE)</f>
        <v>0</v>
      </c>
      <c r="F176" s="79">
        <f>+VLOOKUP(A176,[4]RES.CDI!A:B,2,FALSE)</f>
        <v>418295.7</v>
      </c>
      <c r="G176" s="79">
        <f>+VLOOKUP($A176,'[4]CUT Bs'!$A:$S,2,FALSE)</f>
        <v>1637.1</v>
      </c>
      <c r="H176" s="79">
        <f>+VLOOKUP($A176,'[4]CUT Bs'!$A:$S,3,FALSE)</f>
        <v>0</v>
      </c>
      <c r="I176" s="79">
        <f>+VLOOKUP($A176,'[4]CUT Bs'!$A:$S,4,FALSE)</f>
        <v>0</v>
      </c>
      <c r="J176" s="79">
        <f>+VLOOKUP($A176,'[4]CUT Bs'!$A:$S,5,FALSE)</f>
        <v>0</v>
      </c>
      <c r="K176" s="79">
        <f>+VLOOKUP($A176,'[4]CUT Bs'!$A:$S,6,FALSE)</f>
        <v>0</v>
      </c>
      <c r="L176" s="79">
        <f>+VLOOKUP($A176,'[4]CUT Bs'!$A:$S,7,FALSE)</f>
        <v>0</v>
      </c>
      <c r="M176" s="79">
        <f>+VLOOKUP($A176,'[4]CUT Bs'!$A:$S,8,FALSE)</f>
        <v>0</v>
      </c>
      <c r="N176" s="79">
        <f>+VLOOKUP($A176,'[4]CUT Bs'!$A:$S,9,FALSE)</f>
        <v>0</v>
      </c>
      <c r="O176" s="79">
        <f>+VLOOKUP($A176,'[4]CUT Bs'!$A:$S,10,FALSE)</f>
        <v>0</v>
      </c>
      <c r="P176" s="79">
        <f>+VLOOKUP($A176,'[4]CUT Bs'!$A:$S,11,FALSE)</f>
        <v>0</v>
      </c>
      <c r="Q176" s="79">
        <f>+VLOOKUP($A176,'[4]CUT Bs'!$A:$S,12,FALSE)</f>
        <v>0</v>
      </c>
      <c r="R176" s="79">
        <f>+VLOOKUP($A176,'[4]CUT Bs'!$A:$S,13,FALSE)</f>
        <v>0</v>
      </c>
      <c r="S176" s="79">
        <f>+VLOOKUP($A176,'[4]CUT Bs'!$A:$S,14,FALSE)</f>
        <v>0</v>
      </c>
      <c r="T176" s="79">
        <f>+VLOOKUP($A176,'[4]CUT Bs'!$A:$S,15,FALSE)</f>
        <v>0</v>
      </c>
      <c r="U176" s="79">
        <f>+VLOOKUP($A176,'[4]CUT Bs'!$A:$S,16,FALSE)</f>
        <v>0</v>
      </c>
      <c r="V176" s="79">
        <f>+IFERROR(VLOOKUP(A176,'[4]RES. TCR'!A:C,3,FALSE),0)</f>
        <v>0</v>
      </c>
      <c r="W176" s="79">
        <f>+VLOOKUP(A176,'[4]RES. TRL'!F:H,2,FALSE)</f>
        <v>0</v>
      </c>
      <c r="X176" s="79">
        <f>+VLOOKUP(A176,'[4]RES. TRL'!F:H,3,FALSE)</f>
        <v>0</v>
      </c>
      <c r="Y176" s="79">
        <f>+VLOOKUP($A176,'[4]CUT USD'!$A:$Q,2,FALSE)</f>
        <v>0</v>
      </c>
      <c r="Z176" s="79">
        <f>+VLOOKUP($A176,'[4]CUT USD'!$A:$Q,3,FALSE)</f>
        <v>0</v>
      </c>
      <c r="AA176" s="79">
        <f>+VLOOKUP($A176,'[4]CUT USD'!$A:$Q,4,FALSE)</f>
        <v>0</v>
      </c>
      <c r="AB176" s="79">
        <f>+VLOOKUP($A176,'[4]CUT USD'!$A:$Q,5,FALSE)</f>
        <v>0</v>
      </c>
      <c r="AC176" s="79">
        <f>+VLOOKUP($A176,'[4]CUT USD'!$A:$Q,6,FALSE)</f>
        <v>0</v>
      </c>
      <c r="AD176" s="79">
        <f>+VLOOKUP($A176,'[4]CUT USD'!$A:$Q,7,FALSE)</f>
        <v>0</v>
      </c>
      <c r="AE176" s="79">
        <f>+VLOOKUP($A176,'[4]CUT USD'!$A:$Q,8,FALSE)</f>
        <v>0</v>
      </c>
      <c r="AF176" s="79">
        <f>+VLOOKUP($A176,'[4]CUT USD'!$A:$Q,9,FALSE)</f>
        <v>0</v>
      </c>
      <c r="AG176" s="79">
        <f>+VLOOKUP($A176,'[4]CUT USD'!$A:$Q,10,FALSE)</f>
        <v>0</v>
      </c>
      <c r="AH176" s="79">
        <f>+VLOOKUP($A176,'[4]CUT USD'!$A:$Q,11,FALSE)</f>
        <v>0</v>
      </c>
      <c r="AI176" s="79">
        <f>+VLOOKUP($A176,'[4]CUT USD'!$A:$Q,12,FALSE)</f>
        <v>0</v>
      </c>
      <c r="AJ176" s="79">
        <f>+VLOOKUP($A176,'[4]CUT USD'!$A:$Q,13,FALSE)</f>
        <v>0</v>
      </c>
      <c r="AK176" s="79">
        <f>+VLOOKUP($A176,'[4]CUT USD'!$A:$Q,14,FALSE)</f>
        <v>0</v>
      </c>
      <c r="AL176" s="79">
        <v>0</v>
      </c>
      <c r="AM176" s="79">
        <f t="shared" si="2"/>
        <v>8419932.7999999989</v>
      </c>
      <c r="AP176" s="45"/>
    </row>
    <row r="177" spans="1:42" ht="33" customHeight="1">
      <c r="A177" s="54">
        <v>523</v>
      </c>
      <c r="B177" s="55" t="s">
        <v>11080</v>
      </c>
      <c r="C177" s="80" t="s">
        <v>687</v>
      </c>
      <c r="D177" s="79">
        <f>+VLOOKUP(A177,'[4]RES. TRL'!A:C,2,FALSE)</f>
        <v>0</v>
      </c>
      <c r="E177" s="79">
        <f>+VLOOKUP(A177,'[4]RES. TRL'!A:C,3,FALSE)</f>
        <v>0</v>
      </c>
      <c r="F177" s="79">
        <f>+VLOOKUP(A177,[4]RES.CDI!A:B,2,FALSE)</f>
        <v>0</v>
      </c>
      <c r="G177" s="79">
        <f>+VLOOKUP($A177,'[4]CUT Bs'!$A:$S,2,FALSE)</f>
        <v>0</v>
      </c>
      <c r="H177" s="79">
        <f>+VLOOKUP($A177,'[4]CUT Bs'!$A:$S,3,FALSE)</f>
        <v>0</v>
      </c>
      <c r="I177" s="79">
        <f>+VLOOKUP($A177,'[4]CUT Bs'!$A:$S,4,FALSE)</f>
        <v>0</v>
      </c>
      <c r="J177" s="79">
        <f>+VLOOKUP($A177,'[4]CUT Bs'!$A:$S,5,FALSE)</f>
        <v>0</v>
      </c>
      <c r="K177" s="79">
        <f>+VLOOKUP($A177,'[4]CUT Bs'!$A:$S,6,FALSE)</f>
        <v>0</v>
      </c>
      <c r="L177" s="79">
        <f>+VLOOKUP($A177,'[4]CUT Bs'!$A:$S,7,FALSE)</f>
        <v>0</v>
      </c>
      <c r="M177" s="79">
        <f>+VLOOKUP($A177,'[4]CUT Bs'!$A:$S,8,FALSE)</f>
        <v>0</v>
      </c>
      <c r="N177" s="79">
        <f>+VLOOKUP($A177,'[4]CUT Bs'!$A:$S,9,FALSE)</f>
        <v>0</v>
      </c>
      <c r="O177" s="79">
        <f>+VLOOKUP($A177,'[4]CUT Bs'!$A:$S,10,FALSE)</f>
        <v>0</v>
      </c>
      <c r="P177" s="79">
        <f>+VLOOKUP($A177,'[4]CUT Bs'!$A:$S,11,FALSE)</f>
        <v>0</v>
      </c>
      <c r="Q177" s="79">
        <f>+VLOOKUP($A177,'[4]CUT Bs'!$A:$S,12,FALSE)</f>
        <v>0</v>
      </c>
      <c r="R177" s="79">
        <f>+VLOOKUP($A177,'[4]CUT Bs'!$A:$S,13,FALSE)</f>
        <v>0</v>
      </c>
      <c r="S177" s="79">
        <f>+VLOOKUP($A177,'[4]CUT Bs'!$A:$S,14,FALSE)</f>
        <v>0</v>
      </c>
      <c r="T177" s="79">
        <f>+VLOOKUP($A177,'[4]CUT Bs'!$A:$S,15,FALSE)</f>
        <v>0</v>
      </c>
      <c r="U177" s="79">
        <f>+VLOOKUP($A177,'[4]CUT Bs'!$A:$S,16,FALSE)</f>
        <v>0</v>
      </c>
      <c r="V177" s="79">
        <f>+IFERROR(VLOOKUP(A177,'[4]RES. TCR'!A:C,3,FALSE),0)</f>
        <v>0</v>
      </c>
      <c r="W177" s="79">
        <f>+VLOOKUP(A177,'[4]RES. TRL'!F:H,2,FALSE)</f>
        <v>0</v>
      </c>
      <c r="X177" s="79">
        <f>+VLOOKUP(A177,'[4]RES. TRL'!F:H,3,FALSE)</f>
        <v>0</v>
      </c>
      <c r="Y177" s="79">
        <f>+VLOOKUP($A177,'[4]CUT USD'!$A:$Q,2,FALSE)</f>
        <v>0</v>
      </c>
      <c r="Z177" s="79">
        <f>+VLOOKUP($A177,'[4]CUT USD'!$A:$Q,3,FALSE)</f>
        <v>0</v>
      </c>
      <c r="AA177" s="79">
        <f>+VLOOKUP($A177,'[4]CUT USD'!$A:$Q,4,FALSE)</f>
        <v>0</v>
      </c>
      <c r="AB177" s="79">
        <f>+VLOOKUP($A177,'[4]CUT USD'!$A:$Q,5,FALSE)</f>
        <v>0</v>
      </c>
      <c r="AC177" s="79">
        <f>+VLOOKUP($A177,'[4]CUT USD'!$A:$Q,6,FALSE)</f>
        <v>0</v>
      </c>
      <c r="AD177" s="79">
        <f>+VLOOKUP($A177,'[4]CUT USD'!$A:$Q,7,FALSE)</f>
        <v>0</v>
      </c>
      <c r="AE177" s="79">
        <f>+VLOOKUP($A177,'[4]CUT USD'!$A:$Q,8,FALSE)</f>
        <v>0</v>
      </c>
      <c r="AF177" s="79">
        <f>+VLOOKUP($A177,'[4]CUT USD'!$A:$Q,9,FALSE)</f>
        <v>0</v>
      </c>
      <c r="AG177" s="79">
        <f>+VLOOKUP($A177,'[4]CUT USD'!$A:$Q,10,FALSE)</f>
        <v>0</v>
      </c>
      <c r="AH177" s="79">
        <f>+VLOOKUP($A177,'[4]CUT USD'!$A:$Q,11,FALSE)</f>
        <v>0</v>
      </c>
      <c r="AI177" s="79">
        <f>+VLOOKUP($A177,'[4]CUT USD'!$A:$Q,12,FALSE)</f>
        <v>0</v>
      </c>
      <c r="AJ177" s="79">
        <f>+VLOOKUP($A177,'[4]CUT USD'!$A:$Q,13,FALSE)</f>
        <v>0</v>
      </c>
      <c r="AK177" s="79">
        <f>+VLOOKUP($A177,'[4]CUT USD'!$A:$Q,14,FALSE)</f>
        <v>0</v>
      </c>
      <c r="AL177" s="79">
        <v>0</v>
      </c>
      <c r="AM177" s="79">
        <f t="shared" si="2"/>
        <v>0</v>
      </c>
      <c r="AP177" s="45"/>
    </row>
    <row r="178" spans="1:42" ht="33" customHeight="1">
      <c r="A178" s="54">
        <v>525</v>
      </c>
      <c r="B178" s="55" t="s">
        <v>179</v>
      </c>
      <c r="C178" s="80" t="s">
        <v>693</v>
      </c>
      <c r="D178" s="79">
        <f>+VLOOKUP(A178,'[4]RES. TRL'!A:C,2,FALSE)</f>
        <v>0</v>
      </c>
      <c r="E178" s="79">
        <f>+VLOOKUP(A178,'[4]RES. TRL'!A:C,3,FALSE)</f>
        <v>0</v>
      </c>
      <c r="F178" s="79">
        <f>+VLOOKUP(A178,[4]RES.CDI!A:B,2,FALSE)</f>
        <v>49218</v>
      </c>
      <c r="G178" s="79">
        <f>+VLOOKUP($A178,'[4]CUT Bs'!$A:$S,2,FALSE)</f>
        <v>0</v>
      </c>
      <c r="H178" s="79">
        <f>+VLOOKUP($A178,'[4]CUT Bs'!$A:$S,3,FALSE)</f>
        <v>0</v>
      </c>
      <c r="I178" s="79">
        <f>+VLOOKUP($A178,'[4]CUT Bs'!$A:$S,4,FALSE)</f>
        <v>0</v>
      </c>
      <c r="J178" s="79">
        <f>+VLOOKUP($A178,'[4]CUT Bs'!$A:$S,5,FALSE)</f>
        <v>1915442.68</v>
      </c>
      <c r="K178" s="79">
        <f>+VLOOKUP($A178,'[4]CUT Bs'!$A:$S,6,FALSE)</f>
        <v>0</v>
      </c>
      <c r="L178" s="79">
        <f>+VLOOKUP($A178,'[4]CUT Bs'!$A:$S,7,FALSE)</f>
        <v>50</v>
      </c>
      <c r="M178" s="79">
        <f>+VLOOKUP($A178,'[4]CUT Bs'!$A:$S,8,FALSE)</f>
        <v>0</v>
      </c>
      <c r="N178" s="79">
        <f>+VLOOKUP($A178,'[4]CUT Bs'!$A:$S,9,FALSE)</f>
        <v>0</v>
      </c>
      <c r="O178" s="79">
        <f>+VLOOKUP($A178,'[4]CUT Bs'!$A:$S,10,FALSE)</f>
        <v>0</v>
      </c>
      <c r="P178" s="79">
        <f>+VLOOKUP($A178,'[4]CUT Bs'!$A:$S,11,FALSE)</f>
        <v>0</v>
      </c>
      <c r="Q178" s="79">
        <f>+VLOOKUP($A178,'[4]CUT Bs'!$A:$S,12,FALSE)</f>
        <v>0</v>
      </c>
      <c r="R178" s="79">
        <f>+VLOOKUP($A178,'[4]CUT Bs'!$A:$S,13,FALSE)</f>
        <v>0</v>
      </c>
      <c r="S178" s="79">
        <f>+VLOOKUP($A178,'[4]CUT Bs'!$A:$S,14,FALSE)</f>
        <v>0</v>
      </c>
      <c r="T178" s="79">
        <f>+VLOOKUP($A178,'[4]CUT Bs'!$A:$S,15,FALSE)</f>
        <v>0</v>
      </c>
      <c r="U178" s="79">
        <f>+VLOOKUP($A178,'[4]CUT Bs'!$A:$S,16,FALSE)</f>
        <v>0</v>
      </c>
      <c r="V178" s="79">
        <f>+IFERROR(VLOOKUP(A178,'[4]RES. TCR'!A:C,3,FALSE),0)</f>
        <v>0</v>
      </c>
      <c r="W178" s="79">
        <f>+VLOOKUP(A178,'[4]RES. TRL'!F:H,2,FALSE)</f>
        <v>0</v>
      </c>
      <c r="X178" s="79">
        <f>+VLOOKUP(A178,'[4]RES. TRL'!F:H,3,FALSE)</f>
        <v>0</v>
      </c>
      <c r="Y178" s="79">
        <f>+VLOOKUP($A178,'[4]CUT USD'!$A:$Q,2,FALSE)</f>
        <v>0</v>
      </c>
      <c r="Z178" s="79">
        <f>+VLOOKUP($A178,'[4]CUT USD'!$A:$Q,3,FALSE)</f>
        <v>0</v>
      </c>
      <c r="AA178" s="79">
        <f>+VLOOKUP($A178,'[4]CUT USD'!$A:$Q,4,FALSE)</f>
        <v>0</v>
      </c>
      <c r="AB178" s="79">
        <f>+VLOOKUP($A178,'[4]CUT USD'!$A:$Q,5,FALSE)</f>
        <v>0</v>
      </c>
      <c r="AC178" s="79">
        <f>+VLOOKUP($A178,'[4]CUT USD'!$A:$Q,6,FALSE)</f>
        <v>0</v>
      </c>
      <c r="AD178" s="79">
        <f>+VLOOKUP($A178,'[4]CUT USD'!$A:$Q,7,FALSE)</f>
        <v>0</v>
      </c>
      <c r="AE178" s="79">
        <f>+VLOOKUP($A178,'[4]CUT USD'!$A:$Q,8,FALSE)</f>
        <v>0</v>
      </c>
      <c r="AF178" s="79">
        <f>+VLOOKUP($A178,'[4]CUT USD'!$A:$Q,9,FALSE)</f>
        <v>0</v>
      </c>
      <c r="AG178" s="79">
        <f>+VLOOKUP($A178,'[4]CUT USD'!$A:$Q,10,FALSE)</f>
        <v>0</v>
      </c>
      <c r="AH178" s="79">
        <f>+VLOOKUP($A178,'[4]CUT USD'!$A:$Q,11,FALSE)</f>
        <v>0</v>
      </c>
      <c r="AI178" s="79">
        <f>+VLOOKUP($A178,'[4]CUT USD'!$A:$Q,12,FALSE)</f>
        <v>0</v>
      </c>
      <c r="AJ178" s="79">
        <f>+VLOOKUP($A178,'[4]CUT USD'!$A:$Q,13,FALSE)</f>
        <v>0</v>
      </c>
      <c r="AK178" s="79">
        <f>+VLOOKUP($A178,'[4]CUT USD'!$A:$Q,14,FALSE)</f>
        <v>0</v>
      </c>
      <c r="AL178" s="79">
        <v>0</v>
      </c>
      <c r="AM178" s="79">
        <f t="shared" si="2"/>
        <v>1964710.68</v>
      </c>
      <c r="AP178" s="45"/>
    </row>
    <row r="179" spans="1:42" ht="33" customHeight="1">
      <c r="A179" s="54">
        <v>526</v>
      </c>
      <c r="B179" s="55" t="s">
        <v>616</v>
      </c>
      <c r="C179" s="80" t="s">
        <v>686</v>
      </c>
      <c r="D179" s="79">
        <f>+VLOOKUP(A179,'[4]RES. TRL'!A:C,2,FALSE)</f>
        <v>0</v>
      </c>
      <c r="E179" s="79">
        <f>+VLOOKUP(A179,'[4]RES. TRL'!A:C,3,FALSE)</f>
        <v>0</v>
      </c>
      <c r="F179" s="79">
        <f>+VLOOKUP(A179,[4]RES.CDI!A:B,2,FALSE)</f>
        <v>0</v>
      </c>
      <c r="G179" s="79">
        <f>+VLOOKUP($A179,'[4]CUT Bs'!$A:$S,2,FALSE)</f>
        <v>43289.61</v>
      </c>
      <c r="H179" s="79">
        <f>+VLOOKUP($A179,'[4]CUT Bs'!$A:$S,3,FALSE)</f>
        <v>0</v>
      </c>
      <c r="I179" s="79">
        <f>+VLOOKUP($A179,'[4]CUT Bs'!$A:$S,4,FALSE)</f>
        <v>0</v>
      </c>
      <c r="J179" s="79">
        <f>+VLOOKUP($A179,'[4]CUT Bs'!$A:$S,5,FALSE)</f>
        <v>0</v>
      </c>
      <c r="K179" s="79">
        <f>+VLOOKUP($A179,'[4]CUT Bs'!$A:$S,6,FALSE)</f>
        <v>0</v>
      </c>
      <c r="L179" s="79">
        <f>+VLOOKUP($A179,'[4]CUT Bs'!$A:$S,7,FALSE)</f>
        <v>3207.6800000000003</v>
      </c>
      <c r="M179" s="79">
        <f>+VLOOKUP($A179,'[4]CUT Bs'!$A:$S,8,FALSE)</f>
        <v>0</v>
      </c>
      <c r="N179" s="79">
        <f>+VLOOKUP($A179,'[4]CUT Bs'!$A:$S,9,FALSE)</f>
        <v>0</v>
      </c>
      <c r="O179" s="79">
        <f>+VLOOKUP($A179,'[4]CUT Bs'!$A:$S,10,FALSE)</f>
        <v>0</v>
      </c>
      <c r="P179" s="79">
        <f>+VLOOKUP($A179,'[4]CUT Bs'!$A:$S,11,FALSE)</f>
        <v>0</v>
      </c>
      <c r="Q179" s="79">
        <f>+VLOOKUP($A179,'[4]CUT Bs'!$A:$S,12,FALSE)</f>
        <v>0</v>
      </c>
      <c r="R179" s="79">
        <f>+VLOOKUP($A179,'[4]CUT Bs'!$A:$S,13,FALSE)</f>
        <v>0</v>
      </c>
      <c r="S179" s="79">
        <f>+VLOOKUP($A179,'[4]CUT Bs'!$A:$S,14,FALSE)</f>
        <v>0</v>
      </c>
      <c r="T179" s="79">
        <f>+VLOOKUP($A179,'[4]CUT Bs'!$A:$S,15,FALSE)</f>
        <v>0</v>
      </c>
      <c r="U179" s="79">
        <f>+VLOOKUP($A179,'[4]CUT Bs'!$A:$S,16,FALSE)</f>
        <v>0</v>
      </c>
      <c r="V179" s="79">
        <f>+IFERROR(VLOOKUP(A179,'[4]RES. TCR'!A:C,3,FALSE),0)</f>
        <v>0</v>
      </c>
      <c r="W179" s="79">
        <f>+VLOOKUP(A179,'[4]RES. TRL'!F:H,2,FALSE)</f>
        <v>0</v>
      </c>
      <c r="X179" s="79">
        <f>+VLOOKUP(A179,'[4]RES. TRL'!F:H,3,FALSE)</f>
        <v>0</v>
      </c>
      <c r="Y179" s="79">
        <f>+VLOOKUP($A179,'[4]CUT USD'!$A:$Q,2,FALSE)</f>
        <v>0</v>
      </c>
      <c r="Z179" s="79">
        <f>+VLOOKUP($A179,'[4]CUT USD'!$A:$Q,3,FALSE)</f>
        <v>0</v>
      </c>
      <c r="AA179" s="79">
        <f>+VLOOKUP($A179,'[4]CUT USD'!$A:$Q,4,FALSE)</f>
        <v>0</v>
      </c>
      <c r="AB179" s="79">
        <f>+VLOOKUP($A179,'[4]CUT USD'!$A:$Q,5,FALSE)</f>
        <v>0</v>
      </c>
      <c r="AC179" s="79">
        <f>+VLOOKUP($A179,'[4]CUT USD'!$A:$Q,6,FALSE)</f>
        <v>0</v>
      </c>
      <c r="AD179" s="79">
        <f>+VLOOKUP($A179,'[4]CUT USD'!$A:$Q,7,FALSE)</f>
        <v>0</v>
      </c>
      <c r="AE179" s="79">
        <f>+VLOOKUP($A179,'[4]CUT USD'!$A:$Q,8,FALSE)</f>
        <v>0</v>
      </c>
      <c r="AF179" s="79">
        <f>+VLOOKUP($A179,'[4]CUT USD'!$A:$Q,9,FALSE)</f>
        <v>0</v>
      </c>
      <c r="AG179" s="79">
        <f>+VLOOKUP($A179,'[4]CUT USD'!$A:$Q,10,FALSE)</f>
        <v>0</v>
      </c>
      <c r="AH179" s="79">
        <f>+VLOOKUP($A179,'[4]CUT USD'!$A:$Q,11,FALSE)</f>
        <v>0</v>
      </c>
      <c r="AI179" s="79">
        <f>+VLOOKUP($A179,'[4]CUT USD'!$A:$Q,12,FALSE)</f>
        <v>0</v>
      </c>
      <c r="AJ179" s="79">
        <f>+VLOOKUP($A179,'[4]CUT USD'!$A:$Q,13,FALSE)</f>
        <v>0</v>
      </c>
      <c r="AK179" s="79">
        <f>+VLOOKUP($A179,'[4]CUT USD'!$A:$Q,14,FALSE)</f>
        <v>0</v>
      </c>
      <c r="AL179" s="79">
        <v>0</v>
      </c>
      <c r="AM179" s="79">
        <f t="shared" si="2"/>
        <v>46497.29</v>
      </c>
      <c r="AP179" s="45"/>
    </row>
    <row r="180" spans="1:42" ht="33" customHeight="1">
      <c r="A180" s="54">
        <v>548</v>
      </c>
      <c r="B180" s="55" t="s">
        <v>11081</v>
      </c>
      <c r="C180" s="80" t="s">
        <v>692</v>
      </c>
      <c r="D180" s="79">
        <f>+VLOOKUP(A180,'[4]RES. TRL'!A:C,2,FALSE)</f>
        <v>0</v>
      </c>
      <c r="E180" s="79">
        <f>+VLOOKUP(A180,'[4]RES. TRL'!A:C,3,FALSE)</f>
        <v>0</v>
      </c>
      <c r="F180" s="79">
        <f>+VLOOKUP(A180,[4]RES.CDI!A:B,2,FALSE)</f>
        <v>0</v>
      </c>
      <c r="G180" s="79">
        <f>+VLOOKUP($A180,'[4]CUT Bs'!$A:$S,2,FALSE)</f>
        <v>0</v>
      </c>
      <c r="H180" s="79">
        <f>+VLOOKUP($A180,'[4]CUT Bs'!$A:$S,3,FALSE)</f>
        <v>0</v>
      </c>
      <c r="I180" s="79">
        <f>+VLOOKUP($A180,'[4]CUT Bs'!$A:$S,4,FALSE)</f>
        <v>0</v>
      </c>
      <c r="J180" s="79">
        <f>+VLOOKUP($A180,'[4]CUT Bs'!$A:$S,5,FALSE)</f>
        <v>0</v>
      </c>
      <c r="K180" s="79">
        <f>+VLOOKUP($A180,'[4]CUT Bs'!$A:$S,6,FALSE)</f>
        <v>0</v>
      </c>
      <c r="L180" s="79">
        <f>+VLOOKUP($A180,'[4]CUT Bs'!$A:$S,7,FALSE)</f>
        <v>0</v>
      </c>
      <c r="M180" s="79">
        <f>+VLOOKUP($A180,'[4]CUT Bs'!$A:$S,8,FALSE)</f>
        <v>0</v>
      </c>
      <c r="N180" s="79">
        <f>+VLOOKUP($A180,'[4]CUT Bs'!$A:$S,9,FALSE)</f>
        <v>0</v>
      </c>
      <c r="O180" s="79">
        <f>+VLOOKUP($A180,'[4]CUT Bs'!$A:$S,10,FALSE)</f>
        <v>0</v>
      </c>
      <c r="P180" s="79">
        <f>+VLOOKUP($A180,'[4]CUT Bs'!$A:$S,11,FALSE)</f>
        <v>0</v>
      </c>
      <c r="Q180" s="79">
        <f>+VLOOKUP($A180,'[4]CUT Bs'!$A:$S,12,FALSE)</f>
        <v>0</v>
      </c>
      <c r="R180" s="79">
        <f>+VLOOKUP($A180,'[4]CUT Bs'!$A:$S,13,FALSE)</f>
        <v>0</v>
      </c>
      <c r="S180" s="79">
        <f>+VLOOKUP($A180,'[4]CUT Bs'!$A:$S,14,FALSE)</f>
        <v>0</v>
      </c>
      <c r="T180" s="79">
        <f>+VLOOKUP($A180,'[4]CUT Bs'!$A:$S,15,FALSE)</f>
        <v>0</v>
      </c>
      <c r="U180" s="79">
        <f>+VLOOKUP($A180,'[4]CUT Bs'!$A:$S,16,FALSE)</f>
        <v>0</v>
      </c>
      <c r="V180" s="79">
        <f>+IFERROR(VLOOKUP(A180,'[4]RES. TCR'!A:C,3,FALSE),0)</f>
        <v>0</v>
      </c>
      <c r="W180" s="79">
        <f>+VLOOKUP(A180,'[4]RES. TRL'!F:H,2,FALSE)</f>
        <v>0</v>
      </c>
      <c r="X180" s="79">
        <f>+VLOOKUP(A180,'[4]RES. TRL'!F:H,3,FALSE)</f>
        <v>0</v>
      </c>
      <c r="Y180" s="79">
        <f>+VLOOKUP($A180,'[4]CUT USD'!$A:$Q,2,FALSE)</f>
        <v>0</v>
      </c>
      <c r="Z180" s="79">
        <f>+VLOOKUP($A180,'[4]CUT USD'!$A:$Q,3,FALSE)</f>
        <v>0</v>
      </c>
      <c r="AA180" s="79">
        <f>+VLOOKUP($A180,'[4]CUT USD'!$A:$Q,4,FALSE)</f>
        <v>0</v>
      </c>
      <c r="AB180" s="79">
        <f>+VLOOKUP($A180,'[4]CUT USD'!$A:$Q,5,FALSE)</f>
        <v>0</v>
      </c>
      <c r="AC180" s="79">
        <f>+VLOOKUP($A180,'[4]CUT USD'!$A:$Q,6,FALSE)</f>
        <v>0</v>
      </c>
      <c r="AD180" s="79">
        <f>+VLOOKUP($A180,'[4]CUT USD'!$A:$Q,7,FALSE)</f>
        <v>0</v>
      </c>
      <c r="AE180" s="79">
        <f>+VLOOKUP($A180,'[4]CUT USD'!$A:$Q,8,FALSE)</f>
        <v>0</v>
      </c>
      <c r="AF180" s="79">
        <f>+VLOOKUP($A180,'[4]CUT USD'!$A:$Q,9,FALSE)</f>
        <v>0</v>
      </c>
      <c r="AG180" s="79">
        <f>+VLOOKUP($A180,'[4]CUT USD'!$A:$Q,10,FALSE)</f>
        <v>0</v>
      </c>
      <c r="AH180" s="79">
        <f>+VLOOKUP($A180,'[4]CUT USD'!$A:$Q,11,FALSE)</f>
        <v>0</v>
      </c>
      <c r="AI180" s="79">
        <f>+VLOOKUP($A180,'[4]CUT USD'!$A:$Q,12,FALSE)</f>
        <v>0</v>
      </c>
      <c r="AJ180" s="79">
        <f>+VLOOKUP($A180,'[4]CUT USD'!$A:$Q,13,FALSE)</f>
        <v>0</v>
      </c>
      <c r="AK180" s="79">
        <f>+VLOOKUP($A180,'[4]CUT USD'!$A:$Q,14,FALSE)</f>
        <v>0</v>
      </c>
      <c r="AL180" s="79">
        <v>0</v>
      </c>
      <c r="AM180" s="79">
        <f t="shared" si="2"/>
        <v>0</v>
      </c>
      <c r="AP180" s="45"/>
    </row>
    <row r="181" spans="1:42" ht="33" customHeight="1">
      <c r="A181" s="54">
        <v>551</v>
      </c>
      <c r="B181" s="55" t="s">
        <v>180</v>
      </c>
      <c r="C181" s="80" t="s">
        <v>693</v>
      </c>
      <c r="D181" s="79">
        <f>+VLOOKUP(A181,'[4]RES. TRL'!A:C,2,FALSE)</f>
        <v>0</v>
      </c>
      <c r="E181" s="79">
        <f>+VLOOKUP(A181,'[4]RES. TRL'!A:C,3,FALSE)</f>
        <v>0</v>
      </c>
      <c r="F181" s="79">
        <f>+VLOOKUP(A181,[4]RES.CDI!A:B,2,FALSE)</f>
        <v>0</v>
      </c>
      <c r="G181" s="79">
        <f>+VLOOKUP($A181,'[4]CUT Bs'!$A:$S,2,FALSE)</f>
        <v>0</v>
      </c>
      <c r="H181" s="79">
        <f>+VLOOKUP($A181,'[4]CUT Bs'!$A:$S,3,FALSE)</f>
        <v>0</v>
      </c>
      <c r="I181" s="79">
        <f>+VLOOKUP($A181,'[4]CUT Bs'!$A:$S,4,FALSE)</f>
        <v>0</v>
      </c>
      <c r="J181" s="79">
        <f>+VLOOKUP($A181,'[4]CUT Bs'!$A:$S,5,FALSE)</f>
        <v>0</v>
      </c>
      <c r="K181" s="79">
        <f>+VLOOKUP($A181,'[4]CUT Bs'!$A:$S,6,FALSE)</f>
        <v>0</v>
      </c>
      <c r="L181" s="79">
        <f>+VLOOKUP($A181,'[4]CUT Bs'!$A:$S,7,FALSE)</f>
        <v>0</v>
      </c>
      <c r="M181" s="79">
        <f>+VLOOKUP($A181,'[4]CUT Bs'!$A:$S,8,FALSE)</f>
        <v>0</v>
      </c>
      <c r="N181" s="79">
        <f>+VLOOKUP($A181,'[4]CUT Bs'!$A:$S,9,FALSE)</f>
        <v>0</v>
      </c>
      <c r="O181" s="79">
        <f>+VLOOKUP($A181,'[4]CUT Bs'!$A:$S,10,FALSE)</f>
        <v>0</v>
      </c>
      <c r="P181" s="79">
        <f>+VLOOKUP($A181,'[4]CUT Bs'!$A:$S,11,FALSE)</f>
        <v>0</v>
      </c>
      <c r="Q181" s="79">
        <f>+VLOOKUP($A181,'[4]CUT Bs'!$A:$S,12,FALSE)</f>
        <v>0</v>
      </c>
      <c r="R181" s="79">
        <f>+VLOOKUP($A181,'[4]CUT Bs'!$A:$S,13,FALSE)</f>
        <v>0</v>
      </c>
      <c r="S181" s="79">
        <f>+VLOOKUP($A181,'[4]CUT Bs'!$A:$S,14,FALSE)</f>
        <v>0</v>
      </c>
      <c r="T181" s="79">
        <f>+VLOOKUP($A181,'[4]CUT Bs'!$A:$S,15,FALSE)</f>
        <v>0</v>
      </c>
      <c r="U181" s="79">
        <f>+VLOOKUP($A181,'[4]CUT Bs'!$A:$S,16,FALSE)</f>
        <v>0</v>
      </c>
      <c r="V181" s="79">
        <f>+IFERROR(VLOOKUP(A181,'[4]RES. TCR'!A:C,3,FALSE),0)</f>
        <v>0</v>
      </c>
      <c r="W181" s="79">
        <f>+VLOOKUP(A181,'[4]RES. TRL'!F:H,2,FALSE)</f>
        <v>0</v>
      </c>
      <c r="X181" s="79">
        <f>+VLOOKUP(A181,'[4]RES. TRL'!F:H,3,FALSE)</f>
        <v>0</v>
      </c>
      <c r="Y181" s="79">
        <f>+VLOOKUP($A181,'[4]CUT USD'!$A:$Q,2,FALSE)</f>
        <v>0</v>
      </c>
      <c r="Z181" s="79">
        <f>+VLOOKUP($A181,'[4]CUT USD'!$A:$Q,3,FALSE)</f>
        <v>0</v>
      </c>
      <c r="AA181" s="79">
        <f>+VLOOKUP($A181,'[4]CUT USD'!$A:$Q,4,FALSE)</f>
        <v>0</v>
      </c>
      <c r="AB181" s="79">
        <f>+VLOOKUP($A181,'[4]CUT USD'!$A:$Q,5,FALSE)</f>
        <v>0</v>
      </c>
      <c r="AC181" s="79">
        <f>+VLOOKUP($A181,'[4]CUT USD'!$A:$Q,6,FALSE)</f>
        <v>0</v>
      </c>
      <c r="AD181" s="79">
        <f>+VLOOKUP($A181,'[4]CUT USD'!$A:$Q,7,FALSE)</f>
        <v>0</v>
      </c>
      <c r="AE181" s="79">
        <f>+VLOOKUP($A181,'[4]CUT USD'!$A:$Q,8,FALSE)</f>
        <v>0</v>
      </c>
      <c r="AF181" s="79">
        <f>+VLOOKUP($A181,'[4]CUT USD'!$A:$Q,9,FALSE)</f>
        <v>0</v>
      </c>
      <c r="AG181" s="79">
        <f>+VLOOKUP($A181,'[4]CUT USD'!$A:$Q,10,FALSE)</f>
        <v>0</v>
      </c>
      <c r="AH181" s="79">
        <f>+VLOOKUP($A181,'[4]CUT USD'!$A:$Q,11,FALSE)</f>
        <v>0</v>
      </c>
      <c r="AI181" s="79">
        <f>+VLOOKUP($A181,'[4]CUT USD'!$A:$Q,12,FALSE)</f>
        <v>0</v>
      </c>
      <c r="AJ181" s="79">
        <f>+VLOOKUP($A181,'[4]CUT USD'!$A:$Q,13,FALSE)</f>
        <v>0</v>
      </c>
      <c r="AK181" s="79">
        <f>+VLOOKUP($A181,'[4]CUT USD'!$A:$Q,14,FALSE)</f>
        <v>0</v>
      </c>
      <c r="AL181" s="79">
        <v>0</v>
      </c>
      <c r="AM181" s="79">
        <f t="shared" si="2"/>
        <v>0</v>
      </c>
      <c r="AP181" s="45"/>
    </row>
    <row r="182" spans="1:42" ht="33" customHeight="1">
      <c r="A182" s="54">
        <v>572</v>
      </c>
      <c r="B182" s="55" t="s">
        <v>181</v>
      </c>
      <c r="C182" s="80" t="s">
        <v>692</v>
      </c>
      <c r="D182" s="79">
        <f>+VLOOKUP(A182,'[4]RES. TRL'!A:C,2,FALSE)</f>
        <v>4842627.12</v>
      </c>
      <c r="E182" s="79">
        <f>+VLOOKUP(A182,'[4]RES. TRL'!A:C,3,FALSE)</f>
        <v>0</v>
      </c>
      <c r="F182" s="79">
        <f>+VLOOKUP(A182,[4]RES.CDI!A:B,2,FALSE)</f>
        <v>8843.2199999999993</v>
      </c>
      <c r="G182" s="79">
        <f>+VLOOKUP($A182,'[4]CUT Bs'!$A:$S,2,FALSE)</f>
        <v>290564.65000000002</v>
      </c>
      <c r="H182" s="79">
        <f>+VLOOKUP($A182,'[4]CUT Bs'!$A:$S,3,FALSE)</f>
        <v>0</v>
      </c>
      <c r="I182" s="79">
        <f>+VLOOKUP($A182,'[4]CUT Bs'!$A:$S,4,FALSE)</f>
        <v>0</v>
      </c>
      <c r="J182" s="79">
        <f>+VLOOKUP($A182,'[4]CUT Bs'!$A:$S,5,FALSE)</f>
        <v>40461056.890000001</v>
      </c>
      <c r="K182" s="79">
        <f>+VLOOKUP($A182,'[4]CUT Bs'!$A:$S,6,FALSE)</f>
        <v>0</v>
      </c>
      <c r="L182" s="79">
        <f>+VLOOKUP($A182,'[4]CUT Bs'!$A:$S,7,FALSE)</f>
        <v>0</v>
      </c>
      <c r="M182" s="79">
        <f>+VLOOKUP($A182,'[4]CUT Bs'!$A:$S,8,FALSE)</f>
        <v>0</v>
      </c>
      <c r="N182" s="79">
        <f>+VLOOKUP($A182,'[4]CUT Bs'!$A:$S,9,FALSE)</f>
        <v>0</v>
      </c>
      <c r="O182" s="79">
        <f>+VLOOKUP($A182,'[4]CUT Bs'!$A:$S,10,FALSE)</f>
        <v>0</v>
      </c>
      <c r="P182" s="79">
        <f>+VLOOKUP($A182,'[4]CUT Bs'!$A:$S,11,FALSE)</f>
        <v>0</v>
      </c>
      <c r="Q182" s="79">
        <f>+VLOOKUP($A182,'[4]CUT Bs'!$A:$S,12,FALSE)</f>
        <v>0</v>
      </c>
      <c r="R182" s="79">
        <f>+VLOOKUP($A182,'[4]CUT Bs'!$A:$S,13,FALSE)</f>
        <v>0</v>
      </c>
      <c r="S182" s="79">
        <f>+VLOOKUP($A182,'[4]CUT Bs'!$A:$S,14,FALSE)</f>
        <v>0</v>
      </c>
      <c r="T182" s="79">
        <f>+VLOOKUP($A182,'[4]CUT Bs'!$A:$S,15,FALSE)</f>
        <v>0</v>
      </c>
      <c r="U182" s="79">
        <f>+VLOOKUP($A182,'[4]CUT Bs'!$A:$S,16,FALSE)</f>
        <v>0</v>
      </c>
      <c r="V182" s="79">
        <f>+IFERROR(VLOOKUP(A182,'[4]RES. TCR'!A:C,3,FALSE),0)</f>
        <v>0</v>
      </c>
      <c r="W182" s="79">
        <f>+VLOOKUP(A182,'[4]RES. TRL'!F:H,2,FALSE)</f>
        <v>0</v>
      </c>
      <c r="X182" s="79">
        <f>+VLOOKUP(A182,'[4]RES. TRL'!F:H,3,FALSE)</f>
        <v>0</v>
      </c>
      <c r="Y182" s="79">
        <f>+VLOOKUP($A182,'[4]CUT USD'!$A:$Q,2,FALSE)</f>
        <v>0</v>
      </c>
      <c r="Z182" s="79">
        <f>+VLOOKUP($A182,'[4]CUT USD'!$A:$Q,3,FALSE)</f>
        <v>0</v>
      </c>
      <c r="AA182" s="79">
        <f>+VLOOKUP($A182,'[4]CUT USD'!$A:$Q,4,FALSE)</f>
        <v>0</v>
      </c>
      <c r="AB182" s="79">
        <f>+VLOOKUP($A182,'[4]CUT USD'!$A:$Q,5,FALSE)</f>
        <v>0</v>
      </c>
      <c r="AC182" s="79">
        <f>+VLOOKUP($A182,'[4]CUT USD'!$A:$Q,6,FALSE)</f>
        <v>0</v>
      </c>
      <c r="AD182" s="79">
        <f>+VLOOKUP($A182,'[4]CUT USD'!$A:$Q,7,FALSE)</f>
        <v>0</v>
      </c>
      <c r="AE182" s="79">
        <f>+VLOOKUP($A182,'[4]CUT USD'!$A:$Q,8,FALSE)</f>
        <v>0</v>
      </c>
      <c r="AF182" s="79">
        <f>+VLOOKUP($A182,'[4]CUT USD'!$A:$Q,9,FALSE)</f>
        <v>0</v>
      </c>
      <c r="AG182" s="79">
        <f>+VLOOKUP($A182,'[4]CUT USD'!$A:$Q,10,FALSE)</f>
        <v>0</v>
      </c>
      <c r="AH182" s="79">
        <f>+VLOOKUP($A182,'[4]CUT USD'!$A:$Q,11,FALSE)</f>
        <v>0</v>
      </c>
      <c r="AI182" s="79">
        <f>+VLOOKUP($A182,'[4]CUT USD'!$A:$Q,12,FALSE)</f>
        <v>0</v>
      </c>
      <c r="AJ182" s="79">
        <f>+VLOOKUP($A182,'[4]CUT USD'!$A:$Q,13,FALSE)</f>
        <v>0</v>
      </c>
      <c r="AK182" s="79">
        <f>+VLOOKUP($A182,'[4]CUT USD'!$A:$Q,14,FALSE)</f>
        <v>0</v>
      </c>
      <c r="AL182" s="79">
        <v>0</v>
      </c>
      <c r="AM182" s="79">
        <f t="shared" si="2"/>
        <v>45603091.880000003</v>
      </c>
      <c r="AP182" s="45"/>
    </row>
    <row r="183" spans="1:42" ht="33" customHeight="1">
      <c r="A183" s="54">
        <v>573</v>
      </c>
      <c r="B183" s="55" t="s">
        <v>182</v>
      </c>
      <c r="C183" s="80" t="s">
        <v>686</v>
      </c>
      <c r="D183" s="79">
        <f>+VLOOKUP(A183,'[4]RES. TRL'!A:C,2,FALSE)</f>
        <v>0</v>
      </c>
      <c r="E183" s="79">
        <f>+VLOOKUP(A183,'[4]RES. TRL'!A:C,3,FALSE)</f>
        <v>0</v>
      </c>
      <c r="F183" s="79">
        <f>+VLOOKUP(A183,[4]RES.CDI!A:B,2,FALSE)</f>
        <v>13785463.199999999</v>
      </c>
      <c r="G183" s="79">
        <f>+VLOOKUP($A183,'[4]CUT Bs'!$A:$S,2,FALSE)</f>
        <v>0</v>
      </c>
      <c r="H183" s="79">
        <f>+VLOOKUP($A183,'[4]CUT Bs'!$A:$S,3,FALSE)</f>
        <v>0</v>
      </c>
      <c r="I183" s="79">
        <f>+VLOOKUP($A183,'[4]CUT Bs'!$A:$S,4,FALSE)</f>
        <v>50</v>
      </c>
      <c r="J183" s="79">
        <f>+VLOOKUP($A183,'[4]CUT Bs'!$A:$S,5,FALSE)</f>
        <v>0</v>
      </c>
      <c r="K183" s="79">
        <f>+VLOOKUP($A183,'[4]CUT Bs'!$A:$S,6,FALSE)</f>
        <v>0</v>
      </c>
      <c r="L183" s="79">
        <f>+VLOOKUP($A183,'[4]CUT Bs'!$A:$S,7,FALSE)</f>
        <v>0</v>
      </c>
      <c r="M183" s="79">
        <f>+VLOOKUP($A183,'[4]CUT Bs'!$A:$S,8,FALSE)</f>
        <v>0</v>
      </c>
      <c r="N183" s="79">
        <f>+VLOOKUP($A183,'[4]CUT Bs'!$A:$S,9,FALSE)</f>
        <v>0</v>
      </c>
      <c r="O183" s="79">
        <f>+VLOOKUP($A183,'[4]CUT Bs'!$A:$S,10,FALSE)</f>
        <v>0</v>
      </c>
      <c r="P183" s="79">
        <f>+VLOOKUP($A183,'[4]CUT Bs'!$A:$S,11,FALSE)</f>
        <v>0</v>
      </c>
      <c r="Q183" s="79">
        <f>+VLOOKUP($A183,'[4]CUT Bs'!$A:$S,12,FALSE)</f>
        <v>0</v>
      </c>
      <c r="R183" s="79">
        <f>+VLOOKUP($A183,'[4]CUT Bs'!$A:$S,13,FALSE)</f>
        <v>0</v>
      </c>
      <c r="S183" s="79">
        <f>+VLOOKUP($A183,'[4]CUT Bs'!$A:$S,14,FALSE)</f>
        <v>0</v>
      </c>
      <c r="T183" s="79">
        <f>+VLOOKUP($A183,'[4]CUT Bs'!$A:$S,15,FALSE)</f>
        <v>0</v>
      </c>
      <c r="U183" s="79">
        <f>+VLOOKUP($A183,'[4]CUT Bs'!$A:$S,16,FALSE)</f>
        <v>0</v>
      </c>
      <c r="V183" s="79">
        <f>+IFERROR(VLOOKUP(A183,'[4]RES. TCR'!A:C,3,FALSE),0)</f>
        <v>0</v>
      </c>
      <c r="W183" s="79">
        <f>+VLOOKUP(A183,'[4]RES. TRL'!F:H,2,FALSE)</f>
        <v>0</v>
      </c>
      <c r="X183" s="79">
        <f>+VLOOKUP(A183,'[4]RES. TRL'!F:H,3,FALSE)</f>
        <v>0</v>
      </c>
      <c r="Y183" s="79">
        <f>+VLOOKUP($A183,'[4]CUT USD'!$A:$Q,2,FALSE)</f>
        <v>0</v>
      </c>
      <c r="Z183" s="79">
        <f>+VLOOKUP($A183,'[4]CUT USD'!$A:$Q,3,FALSE)</f>
        <v>0</v>
      </c>
      <c r="AA183" s="79">
        <f>+VLOOKUP($A183,'[4]CUT USD'!$A:$Q,4,FALSE)</f>
        <v>0</v>
      </c>
      <c r="AB183" s="79">
        <f>+VLOOKUP($A183,'[4]CUT USD'!$A:$Q,5,FALSE)</f>
        <v>0</v>
      </c>
      <c r="AC183" s="79">
        <f>+VLOOKUP($A183,'[4]CUT USD'!$A:$Q,6,FALSE)</f>
        <v>0</v>
      </c>
      <c r="AD183" s="79">
        <f>+VLOOKUP($A183,'[4]CUT USD'!$A:$Q,7,FALSE)</f>
        <v>0</v>
      </c>
      <c r="AE183" s="79">
        <f>+VLOOKUP($A183,'[4]CUT USD'!$A:$Q,8,FALSE)</f>
        <v>0</v>
      </c>
      <c r="AF183" s="79">
        <f>+VLOOKUP($A183,'[4]CUT USD'!$A:$Q,9,FALSE)</f>
        <v>0</v>
      </c>
      <c r="AG183" s="79">
        <f>+VLOOKUP($A183,'[4]CUT USD'!$A:$Q,10,FALSE)</f>
        <v>0</v>
      </c>
      <c r="AH183" s="79">
        <f>+VLOOKUP($A183,'[4]CUT USD'!$A:$Q,11,FALSE)</f>
        <v>0</v>
      </c>
      <c r="AI183" s="79">
        <f>+VLOOKUP($A183,'[4]CUT USD'!$A:$Q,12,FALSE)</f>
        <v>0</v>
      </c>
      <c r="AJ183" s="79">
        <f>+VLOOKUP($A183,'[4]CUT USD'!$A:$Q,13,FALSE)</f>
        <v>0</v>
      </c>
      <c r="AK183" s="79">
        <f>+VLOOKUP($A183,'[4]CUT USD'!$A:$Q,14,FALSE)</f>
        <v>0</v>
      </c>
      <c r="AL183" s="79">
        <v>0</v>
      </c>
      <c r="AM183" s="79">
        <f t="shared" si="2"/>
        <v>13785513.199999999</v>
      </c>
      <c r="AP183" s="45"/>
    </row>
    <row r="184" spans="1:42" ht="33" customHeight="1">
      <c r="A184" s="54">
        <v>574</v>
      </c>
      <c r="B184" s="55" t="s">
        <v>11082</v>
      </c>
      <c r="C184" s="80" t="s">
        <v>691</v>
      </c>
      <c r="D184" s="79">
        <f>+VLOOKUP(A184,'[4]RES. TRL'!A:C,2,FALSE)</f>
        <v>41503235.059999995</v>
      </c>
      <c r="E184" s="79">
        <f>+VLOOKUP(A184,'[4]RES. TRL'!A:C,3,FALSE)</f>
        <v>0</v>
      </c>
      <c r="F184" s="79">
        <f>+VLOOKUP(A184,[4]RES.CDI!A:B,2,FALSE)</f>
        <v>0</v>
      </c>
      <c r="G184" s="79">
        <f>+VLOOKUP($A184,'[4]CUT Bs'!$A:$S,2,FALSE)</f>
        <v>0</v>
      </c>
      <c r="H184" s="79">
        <f>+VLOOKUP($A184,'[4]CUT Bs'!$A:$S,3,FALSE)</f>
        <v>0</v>
      </c>
      <c r="I184" s="79">
        <f>+VLOOKUP($A184,'[4]CUT Bs'!$A:$S,4,FALSE)</f>
        <v>0</v>
      </c>
      <c r="J184" s="79">
        <f>+VLOOKUP($A184,'[4]CUT Bs'!$A:$S,5,FALSE)</f>
        <v>0</v>
      </c>
      <c r="K184" s="79">
        <f>+VLOOKUP($A184,'[4]CUT Bs'!$A:$S,6,FALSE)</f>
        <v>0</v>
      </c>
      <c r="L184" s="79">
        <f>+VLOOKUP($A184,'[4]CUT Bs'!$A:$S,7,FALSE)</f>
        <v>0</v>
      </c>
      <c r="M184" s="79">
        <f>+VLOOKUP($A184,'[4]CUT Bs'!$A:$S,8,FALSE)</f>
        <v>0</v>
      </c>
      <c r="N184" s="79">
        <f>+VLOOKUP($A184,'[4]CUT Bs'!$A:$S,9,FALSE)</f>
        <v>0</v>
      </c>
      <c r="O184" s="79">
        <f>+VLOOKUP($A184,'[4]CUT Bs'!$A:$S,10,FALSE)</f>
        <v>0</v>
      </c>
      <c r="P184" s="79">
        <f>+VLOOKUP($A184,'[4]CUT Bs'!$A:$S,11,FALSE)</f>
        <v>0</v>
      </c>
      <c r="Q184" s="79">
        <f>+VLOOKUP($A184,'[4]CUT Bs'!$A:$S,12,FALSE)</f>
        <v>0</v>
      </c>
      <c r="R184" s="79">
        <f>+VLOOKUP($A184,'[4]CUT Bs'!$A:$S,13,FALSE)</f>
        <v>0</v>
      </c>
      <c r="S184" s="79">
        <f>+VLOOKUP($A184,'[4]CUT Bs'!$A:$S,14,FALSE)</f>
        <v>0</v>
      </c>
      <c r="T184" s="79">
        <f>+VLOOKUP($A184,'[4]CUT Bs'!$A:$S,15,FALSE)</f>
        <v>0</v>
      </c>
      <c r="U184" s="79">
        <f>+VLOOKUP($A184,'[4]CUT Bs'!$A:$S,16,FALSE)</f>
        <v>0</v>
      </c>
      <c r="V184" s="79">
        <f>+IFERROR(VLOOKUP(A184,'[4]RES. TCR'!A:C,3,FALSE),0)</f>
        <v>0</v>
      </c>
      <c r="W184" s="79">
        <f>+VLOOKUP(A184,'[4]RES. TRL'!F:H,2,FALSE)</f>
        <v>0</v>
      </c>
      <c r="X184" s="79">
        <f>+VLOOKUP(A184,'[4]RES. TRL'!F:H,3,FALSE)</f>
        <v>0</v>
      </c>
      <c r="Y184" s="79">
        <f>+VLOOKUP($A184,'[4]CUT USD'!$A:$Q,2,FALSE)</f>
        <v>0</v>
      </c>
      <c r="Z184" s="79">
        <f>+VLOOKUP($A184,'[4]CUT USD'!$A:$Q,3,FALSE)</f>
        <v>0</v>
      </c>
      <c r="AA184" s="79">
        <f>+VLOOKUP($A184,'[4]CUT USD'!$A:$Q,4,FALSE)</f>
        <v>0</v>
      </c>
      <c r="AB184" s="79">
        <f>+VLOOKUP($A184,'[4]CUT USD'!$A:$Q,5,FALSE)</f>
        <v>0</v>
      </c>
      <c r="AC184" s="79">
        <f>+VLOOKUP($A184,'[4]CUT USD'!$A:$Q,6,FALSE)</f>
        <v>0</v>
      </c>
      <c r="AD184" s="79">
        <f>+VLOOKUP($A184,'[4]CUT USD'!$A:$Q,7,FALSE)</f>
        <v>0</v>
      </c>
      <c r="AE184" s="79">
        <f>+VLOOKUP($A184,'[4]CUT USD'!$A:$Q,8,FALSE)</f>
        <v>0</v>
      </c>
      <c r="AF184" s="79">
        <f>+VLOOKUP($A184,'[4]CUT USD'!$A:$Q,9,FALSE)</f>
        <v>0</v>
      </c>
      <c r="AG184" s="79">
        <f>+VLOOKUP($A184,'[4]CUT USD'!$A:$Q,10,FALSE)</f>
        <v>0</v>
      </c>
      <c r="AH184" s="79">
        <f>+VLOOKUP($A184,'[4]CUT USD'!$A:$Q,11,FALSE)</f>
        <v>0</v>
      </c>
      <c r="AI184" s="79">
        <f>+VLOOKUP($A184,'[4]CUT USD'!$A:$Q,12,FALSE)</f>
        <v>0</v>
      </c>
      <c r="AJ184" s="79">
        <f>+VLOOKUP($A184,'[4]CUT USD'!$A:$Q,13,FALSE)</f>
        <v>0</v>
      </c>
      <c r="AK184" s="79">
        <f>+VLOOKUP($A184,'[4]CUT USD'!$A:$Q,14,FALSE)</f>
        <v>0</v>
      </c>
      <c r="AL184" s="79">
        <v>0</v>
      </c>
      <c r="AM184" s="79">
        <f t="shared" si="2"/>
        <v>41503235.059999995</v>
      </c>
      <c r="AP184" s="45"/>
    </row>
    <row r="185" spans="1:42" ht="33" customHeight="1">
      <c r="A185" s="54">
        <v>576</v>
      </c>
      <c r="B185" s="55" t="s">
        <v>11083</v>
      </c>
      <c r="C185" s="80" t="s">
        <v>691</v>
      </c>
      <c r="D185" s="79">
        <f>+VLOOKUP(A185,'[4]RES. TRL'!A:C,2,FALSE)</f>
        <v>0</v>
      </c>
      <c r="E185" s="79">
        <f>+VLOOKUP(A185,'[4]RES. TRL'!A:C,3,FALSE)</f>
        <v>0</v>
      </c>
      <c r="F185" s="79">
        <f>+VLOOKUP(A185,[4]RES.CDI!A:B,2,FALSE)</f>
        <v>0</v>
      </c>
      <c r="G185" s="79">
        <f>+VLOOKUP($A185,'[4]CUT Bs'!$A:$S,2,FALSE)</f>
        <v>5375.42</v>
      </c>
      <c r="H185" s="79">
        <f>+VLOOKUP($A185,'[4]CUT Bs'!$A:$S,3,FALSE)</f>
        <v>0</v>
      </c>
      <c r="I185" s="79">
        <f>+VLOOKUP($A185,'[4]CUT Bs'!$A:$S,4,FALSE)</f>
        <v>0</v>
      </c>
      <c r="J185" s="79">
        <f>+VLOOKUP($A185,'[4]CUT Bs'!$A:$S,5,FALSE)</f>
        <v>0</v>
      </c>
      <c r="K185" s="79">
        <f>+VLOOKUP($A185,'[4]CUT Bs'!$A:$S,6,FALSE)</f>
        <v>0</v>
      </c>
      <c r="L185" s="79">
        <f>+VLOOKUP($A185,'[4]CUT Bs'!$A:$S,7,FALSE)</f>
        <v>11988.78</v>
      </c>
      <c r="M185" s="79">
        <f>+VLOOKUP($A185,'[4]CUT Bs'!$A:$S,8,FALSE)</f>
        <v>0</v>
      </c>
      <c r="N185" s="79">
        <f>+VLOOKUP($A185,'[4]CUT Bs'!$A:$S,9,FALSE)</f>
        <v>0</v>
      </c>
      <c r="O185" s="79">
        <f>+VLOOKUP($A185,'[4]CUT Bs'!$A:$S,10,FALSE)</f>
        <v>0</v>
      </c>
      <c r="P185" s="79">
        <f>+VLOOKUP($A185,'[4]CUT Bs'!$A:$S,11,FALSE)</f>
        <v>328.27</v>
      </c>
      <c r="Q185" s="79">
        <f>+VLOOKUP($A185,'[4]CUT Bs'!$A:$S,12,FALSE)</f>
        <v>0</v>
      </c>
      <c r="R185" s="79">
        <f>+VLOOKUP($A185,'[4]CUT Bs'!$A:$S,13,FALSE)</f>
        <v>0</v>
      </c>
      <c r="S185" s="79">
        <f>+VLOOKUP($A185,'[4]CUT Bs'!$A:$S,14,FALSE)</f>
        <v>0</v>
      </c>
      <c r="T185" s="79">
        <f>+VLOOKUP($A185,'[4]CUT Bs'!$A:$S,15,FALSE)</f>
        <v>0</v>
      </c>
      <c r="U185" s="79">
        <f>+VLOOKUP($A185,'[4]CUT Bs'!$A:$S,16,FALSE)</f>
        <v>0</v>
      </c>
      <c r="V185" s="79">
        <f>+IFERROR(VLOOKUP(A185,'[4]RES. TCR'!A:C,3,FALSE),0)</f>
        <v>0</v>
      </c>
      <c r="W185" s="79">
        <f>+VLOOKUP(A185,'[4]RES. TRL'!F:H,2,FALSE)</f>
        <v>0</v>
      </c>
      <c r="X185" s="79">
        <f>+VLOOKUP(A185,'[4]RES. TRL'!F:H,3,FALSE)</f>
        <v>0</v>
      </c>
      <c r="Y185" s="79">
        <f>+VLOOKUP($A185,'[4]CUT USD'!$A:$Q,2,FALSE)</f>
        <v>0</v>
      </c>
      <c r="Z185" s="79">
        <f>+VLOOKUP($A185,'[4]CUT USD'!$A:$Q,3,FALSE)</f>
        <v>0</v>
      </c>
      <c r="AA185" s="79">
        <f>+VLOOKUP($A185,'[4]CUT USD'!$A:$Q,4,FALSE)</f>
        <v>0</v>
      </c>
      <c r="AB185" s="79">
        <f>+VLOOKUP($A185,'[4]CUT USD'!$A:$Q,5,FALSE)</f>
        <v>0</v>
      </c>
      <c r="AC185" s="79">
        <f>+VLOOKUP($A185,'[4]CUT USD'!$A:$Q,6,FALSE)</f>
        <v>0</v>
      </c>
      <c r="AD185" s="79">
        <f>+VLOOKUP($A185,'[4]CUT USD'!$A:$Q,7,FALSE)</f>
        <v>0</v>
      </c>
      <c r="AE185" s="79">
        <f>+VLOOKUP($A185,'[4]CUT USD'!$A:$Q,8,FALSE)</f>
        <v>0</v>
      </c>
      <c r="AF185" s="79">
        <f>+VLOOKUP($A185,'[4]CUT USD'!$A:$Q,9,FALSE)</f>
        <v>0</v>
      </c>
      <c r="AG185" s="79">
        <f>+VLOOKUP($A185,'[4]CUT USD'!$A:$Q,10,FALSE)</f>
        <v>0</v>
      </c>
      <c r="AH185" s="79">
        <f>+VLOOKUP($A185,'[4]CUT USD'!$A:$Q,11,FALSE)</f>
        <v>0</v>
      </c>
      <c r="AI185" s="79">
        <f>+VLOOKUP($A185,'[4]CUT USD'!$A:$Q,12,FALSE)</f>
        <v>0</v>
      </c>
      <c r="AJ185" s="79">
        <f>+VLOOKUP($A185,'[4]CUT USD'!$A:$Q,13,FALSE)</f>
        <v>0</v>
      </c>
      <c r="AK185" s="79">
        <f>+VLOOKUP($A185,'[4]CUT USD'!$A:$Q,14,FALSE)</f>
        <v>0</v>
      </c>
      <c r="AL185" s="79">
        <v>0</v>
      </c>
      <c r="AM185" s="79">
        <f t="shared" si="2"/>
        <v>17692.47</v>
      </c>
      <c r="AP185" s="45"/>
    </row>
    <row r="186" spans="1:42" ht="33" customHeight="1">
      <c r="A186" s="54">
        <v>578</v>
      </c>
      <c r="B186" s="55" t="s">
        <v>183</v>
      </c>
      <c r="C186" s="80" t="s">
        <v>686</v>
      </c>
      <c r="D186" s="79">
        <f>+VLOOKUP(A186,'[4]RES. TRL'!A:C,2,FALSE)</f>
        <v>313.2</v>
      </c>
      <c r="E186" s="79">
        <f>+VLOOKUP(A186,'[4]RES. TRL'!A:C,3,FALSE)</f>
        <v>45</v>
      </c>
      <c r="F186" s="79">
        <f>+VLOOKUP(A186,[4]RES.CDI!A:B,2,FALSE)</f>
        <v>0</v>
      </c>
      <c r="G186" s="79">
        <f>+VLOOKUP($A186,'[4]CUT Bs'!$A:$S,2,FALSE)</f>
        <v>756.90000000000009</v>
      </c>
      <c r="H186" s="79">
        <f>+VLOOKUP($A186,'[4]CUT Bs'!$A:$S,3,FALSE)</f>
        <v>0</v>
      </c>
      <c r="I186" s="79">
        <f>+VLOOKUP($A186,'[4]CUT Bs'!$A:$S,4,FALSE)</f>
        <v>50</v>
      </c>
      <c r="J186" s="79">
        <f>+VLOOKUP($A186,'[4]CUT Bs'!$A:$S,5,FALSE)</f>
        <v>0</v>
      </c>
      <c r="K186" s="79">
        <f>+VLOOKUP($A186,'[4]CUT Bs'!$A:$S,6,FALSE)</f>
        <v>0</v>
      </c>
      <c r="L186" s="79">
        <f>+VLOOKUP($A186,'[4]CUT Bs'!$A:$S,7,FALSE)</f>
        <v>64331.26</v>
      </c>
      <c r="M186" s="79">
        <f>+VLOOKUP($A186,'[4]CUT Bs'!$A:$S,8,FALSE)</f>
        <v>0</v>
      </c>
      <c r="N186" s="79">
        <f>+VLOOKUP($A186,'[4]CUT Bs'!$A:$S,9,FALSE)</f>
        <v>0</v>
      </c>
      <c r="O186" s="79">
        <f>+VLOOKUP($A186,'[4]CUT Bs'!$A:$S,10,FALSE)</f>
        <v>83709.2</v>
      </c>
      <c r="P186" s="79">
        <f>+VLOOKUP($A186,'[4]CUT Bs'!$A:$S,11,FALSE)</f>
        <v>0</v>
      </c>
      <c r="Q186" s="79">
        <f>+VLOOKUP($A186,'[4]CUT Bs'!$A:$S,12,FALSE)</f>
        <v>0</v>
      </c>
      <c r="R186" s="79">
        <f>+VLOOKUP($A186,'[4]CUT Bs'!$A:$S,13,FALSE)</f>
        <v>0</v>
      </c>
      <c r="S186" s="79">
        <f>+VLOOKUP($A186,'[4]CUT Bs'!$A:$S,14,FALSE)</f>
        <v>0</v>
      </c>
      <c r="T186" s="79">
        <f>+VLOOKUP($A186,'[4]CUT Bs'!$A:$S,15,FALSE)</f>
        <v>0</v>
      </c>
      <c r="U186" s="79">
        <f>+VLOOKUP($A186,'[4]CUT Bs'!$A:$S,16,FALSE)</f>
        <v>0</v>
      </c>
      <c r="V186" s="79">
        <f>+IFERROR(VLOOKUP(A186,'[4]RES. TCR'!A:C,3,FALSE),0)</f>
        <v>0</v>
      </c>
      <c r="W186" s="79">
        <f>+VLOOKUP(A186,'[4]RES. TRL'!F:H,2,FALSE)</f>
        <v>0</v>
      </c>
      <c r="X186" s="79">
        <f>+VLOOKUP(A186,'[4]RES. TRL'!F:H,3,FALSE)</f>
        <v>45</v>
      </c>
      <c r="Y186" s="79">
        <f>+VLOOKUP($A186,'[4]CUT USD'!$A:$Q,2,FALSE)</f>
        <v>308.7</v>
      </c>
      <c r="Z186" s="79">
        <f>+VLOOKUP($A186,'[4]CUT USD'!$A:$Q,3,FALSE)</f>
        <v>0</v>
      </c>
      <c r="AA186" s="79">
        <f>+VLOOKUP($A186,'[4]CUT USD'!$A:$Q,4,FALSE)</f>
        <v>0</v>
      </c>
      <c r="AB186" s="79">
        <f>+VLOOKUP($A186,'[4]CUT USD'!$A:$Q,5,FALSE)</f>
        <v>0</v>
      </c>
      <c r="AC186" s="79">
        <f>+VLOOKUP($A186,'[4]CUT USD'!$A:$Q,6,FALSE)</f>
        <v>0</v>
      </c>
      <c r="AD186" s="79">
        <f>+VLOOKUP($A186,'[4]CUT USD'!$A:$Q,7,FALSE)</f>
        <v>0</v>
      </c>
      <c r="AE186" s="79">
        <f>+VLOOKUP($A186,'[4]CUT USD'!$A:$Q,8,FALSE)</f>
        <v>0</v>
      </c>
      <c r="AF186" s="79">
        <f>+VLOOKUP($A186,'[4]CUT USD'!$A:$Q,9,FALSE)</f>
        <v>0</v>
      </c>
      <c r="AG186" s="79">
        <f>+VLOOKUP($A186,'[4]CUT USD'!$A:$Q,10,FALSE)</f>
        <v>0</v>
      </c>
      <c r="AH186" s="79">
        <f>+VLOOKUP($A186,'[4]CUT USD'!$A:$Q,11,FALSE)</f>
        <v>0</v>
      </c>
      <c r="AI186" s="79">
        <f>+VLOOKUP($A186,'[4]CUT USD'!$A:$Q,12,FALSE)</f>
        <v>0</v>
      </c>
      <c r="AJ186" s="79">
        <f>+VLOOKUP($A186,'[4]CUT USD'!$A:$Q,13,FALSE)</f>
        <v>0</v>
      </c>
      <c r="AK186" s="79">
        <f>+VLOOKUP($A186,'[4]CUT USD'!$A:$Q,14,FALSE)</f>
        <v>0</v>
      </c>
      <c r="AL186" s="79">
        <v>0</v>
      </c>
      <c r="AM186" s="79">
        <f t="shared" si="2"/>
        <v>149559.26</v>
      </c>
      <c r="AP186" s="45"/>
    </row>
    <row r="187" spans="1:42" ht="33" customHeight="1">
      <c r="A187" s="54">
        <v>580</v>
      </c>
      <c r="B187" s="55" t="s">
        <v>184</v>
      </c>
      <c r="C187" s="80" t="s">
        <v>753</v>
      </c>
      <c r="D187" s="79">
        <f>+VLOOKUP(A187,'[4]RES. TRL'!A:C,2,FALSE)</f>
        <v>0</v>
      </c>
      <c r="E187" s="79">
        <f>+VLOOKUP(A187,'[4]RES. TRL'!A:C,3,FALSE)</f>
        <v>0</v>
      </c>
      <c r="F187" s="79">
        <f>+VLOOKUP(A187,[4]RES.CDI!A:B,2,FALSE)</f>
        <v>24721.360000000001</v>
      </c>
      <c r="G187" s="79">
        <f>+VLOOKUP($A187,'[4]CUT Bs'!$A:$S,2,FALSE)</f>
        <v>63620.95</v>
      </c>
      <c r="H187" s="79">
        <f>+VLOOKUP($A187,'[4]CUT Bs'!$A:$S,3,FALSE)</f>
        <v>0</v>
      </c>
      <c r="I187" s="79">
        <f>+VLOOKUP($A187,'[4]CUT Bs'!$A:$S,4,FALSE)</f>
        <v>0</v>
      </c>
      <c r="J187" s="79">
        <f>+VLOOKUP($A187,'[4]CUT Bs'!$A:$S,5,FALSE)</f>
        <v>0</v>
      </c>
      <c r="K187" s="79">
        <f>+VLOOKUP($A187,'[4]CUT Bs'!$A:$S,6,FALSE)</f>
        <v>0</v>
      </c>
      <c r="L187" s="79">
        <f>+VLOOKUP($A187,'[4]CUT Bs'!$A:$S,7,FALSE)</f>
        <v>0</v>
      </c>
      <c r="M187" s="79">
        <f>+VLOOKUP($A187,'[4]CUT Bs'!$A:$S,8,FALSE)</f>
        <v>0</v>
      </c>
      <c r="N187" s="79">
        <f>+VLOOKUP($A187,'[4]CUT Bs'!$A:$S,9,FALSE)</f>
        <v>0</v>
      </c>
      <c r="O187" s="79">
        <f>+VLOOKUP($A187,'[4]CUT Bs'!$A:$S,10,FALSE)</f>
        <v>0</v>
      </c>
      <c r="P187" s="79">
        <f>+VLOOKUP($A187,'[4]CUT Bs'!$A:$S,11,FALSE)</f>
        <v>0</v>
      </c>
      <c r="Q187" s="79">
        <f>+VLOOKUP($A187,'[4]CUT Bs'!$A:$S,12,FALSE)</f>
        <v>0</v>
      </c>
      <c r="R187" s="79">
        <f>+VLOOKUP($A187,'[4]CUT Bs'!$A:$S,13,FALSE)</f>
        <v>0</v>
      </c>
      <c r="S187" s="79">
        <f>+VLOOKUP($A187,'[4]CUT Bs'!$A:$S,14,FALSE)</f>
        <v>0</v>
      </c>
      <c r="T187" s="79">
        <f>+VLOOKUP($A187,'[4]CUT Bs'!$A:$S,15,FALSE)</f>
        <v>0</v>
      </c>
      <c r="U187" s="79">
        <f>+VLOOKUP($A187,'[4]CUT Bs'!$A:$S,16,FALSE)</f>
        <v>0</v>
      </c>
      <c r="V187" s="79">
        <f>+IFERROR(VLOOKUP(A187,'[4]RES. TCR'!A:C,3,FALSE),0)</f>
        <v>0</v>
      </c>
      <c r="W187" s="79">
        <f>+VLOOKUP(A187,'[4]RES. TRL'!F:H,2,FALSE)</f>
        <v>0</v>
      </c>
      <c r="X187" s="79">
        <f>+VLOOKUP(A187,'[4]RES. TRL'!F:H,3,FALSE)</f>
        <v>0</v>
      </c>
      <c r="Y187" s="79">
        <f>+VLOOKUP($A187,'[4]CUT USD'!$A:$Q,2,FALSE)</f>
        <v>0</v>
      </c>
      <c r="Z187" s="79">
        <f>+VLOOKUP($A187,'[4]CUT USD'!$A:$Q,3,FALSE)</f>
        <v>0</v>
      </c>
      <c r="AA187" s="79">
        <f>+VLOOKUP($A187,'[4]CUT USD'!$A:$Q,4,FALSE)</f>
        <v>0</v>
      </c>
      <c r="AB187" s="79">
        <f>+VLOOKUP($A187,'[4]CUT USD'!$A:$Q,5,FALSE)</f>
        <v>0</v>
      </c>
      <c r="AC187" s="79">
        <f>+VLOOKUP($A187,'[4]CUT USD'!$A:$Q,6,FALSE)</f>
        <v>0</v>
      </c>
      <c r="AD187" s="79">
        <f>+VLOOKUP($A187,'[4]CUT USD'!$A:$Q,7,FALSE)</f>
        <v>0</v>
      </c>
      <c r="AE187" s="79">
        <f>+VLOOKUP($A187,'[4]CUT USD'!$A:$Q,8,FALSE)</f>
        <v>0</v>
      </c>
      <c r="AF187" s="79">
        <f>+VLOOKUP($A187,'[4]CUT USD'!$A:$Q,9,FALSE)</f>
        <v>0</v>
      </c>
      <c r="AG187" s="79">
        <f>+VLOOKUP($A187,'[4]CUT USD'!$A:$Q,10,FALSE)</f>
        <v>0</v>
      </c>
      <c r="AH187" s="79">
        <f>+VLOOKUP($A187,'[4]CUT USD'!$A:$Q,11,FALSE)</f>
        <v>0</v>
      </c>
      <c r="AI187" s="79">
        <f>+VLOOKUP($A187,'[4]CUT USD'!$A:$Q,12,FALSE)</f>
        <v>0</v>
      </c>
      <c r="AJ187" s="79">
        <f>+VLOOKUP($A187,'[4]CUT USD'!$A:$Q,13,FALSE)</f>
        <v>0</v>
      </c>
      <c r="AK187" s="79">
        <f>+VLOOKUP($A187,'[4]CUT USD'!$A:$Q,14,FALSE)</f>
        <v>0</v>
      </c>
      <c r="AL187" s="79">
        <v>0</v>
      </c>
      <c r="AM187" s="79">
        <f t="shared" si="2"/>
        <v>88342.31</v>
      </c>
      <c r="AP187" s="45"/>
    </row>
    <row r="188" spans="1:42" ht="33" customHeight="1">
      <c r="A188" s="297">
        <v>582</v>
      </c>
      <c r="B188" s="55" t="s">
        <v>185</v>
      </c>
      <c r="C188" s="56" t="s">
        <v>687</v>
      </c>
      <c r="D188" s="79">
        <f>+VLOOKUP(A188,'[4]RES. TRL'!A:C,2,FALSE)</f>
        <v>26904732.019999996</v>
      </c>
      <c r="E188" s="79">
        <f>+VLOOKUP(A188,'[4]RES. TRL'!A:C,3,FALSE)</f>
        <v>0</v>
      </c>
      <c r="F188" s="79">
        <f>+VLOOKUP(A188,[4]RES.CDI!A:B,2,FALSE)</f>
        <v>0</v>
      </c>
      <c r="G188" s="79">
        <f>+VLOOKUP($A188,'[4]CUT Bs'!$A:$S,2,FALSE)</f>
        <v>0</v>
      </c>
      <c r="H188" s="79">
        <f>+VLOOKUP($A188,'[4]CUT Bs'!$A:$S,3,FALSE)</f>
        <v>0</v>
      </c>
      <c r="I188" s="79">
        <f>+VLOOKUP($A188,'[4]CUT Bs'!$A:$S,4,FALSE)</f>
        <v>0</v>
      </c>
      <c r="J188" s="79">
        <f>+VLOOKUP($A188,'[4]CUT Bs'!$A:$S,5,FALSE)</f>
        <v>0</v>
      </c>
      <c r="K188" s="79">
        <f>+VLOOKUP($A188,'[4]CUT Bs'!$A:$S,6,FALSE)</f>
        <v>0</v>
      </c>
      <c r="L188" s="79">
        <f>+VLOOKUP($A188,'[4]CUT Bs'!$A:$S,7,FALSE)</f>
        <v>0</v>
      </c>
      <c r="M188" s="79">
        <f>+VLOOKUP($A188,'[4]CUT Bs'!$A:$S,8,FALSE)</f>
        <v>0</v>
      </c>
      <c r="N188" s="79">
        <f>+VLOOKUP($A188,'[4]CUT Bs'!$A:$S,9,FALSE)</f>
        <v>0</v>
      </c>
      <c r="O188" s="79">
        <f>+VLOOKUP($A188,'[4]CUT Bs'!$A:$S,10,FALSE)</f>
        <v>0</v>
      </c>
      <c r="P188" s="79">
        <f>+VLOOKUP($A188,'[4]CUT Bs'!$A:$S,11,FALSE)</f>
        <v>0</v>
      </c>
      <c r="Q188" s="79">
        <f>+VLOOKUP($A188,'[4]CUT Bs'!$A:$S,12,FALSE)</f>
        <v>0</v>
      </c>
      <c r="R188" s="79">
        <f>+VLOOKUP($A188,'[4]CUT Bs'!$A:$S,13,FALSE)</f>
        <v>0</v>
      </c>
      <c r="S188" s="79">
        <f>+VLOOKUP($A188,'[4]CUT Bs'!$A:$S,14,FALSE)</f>
        <v>0</v>
      </c>
      <c r="T188" s="79">
        <f>+VLOOKUP($A188,'[4]CUT Bs'!$A:$S,15,FALSE)</f>
        <v>0</v>
      </c>
      <c r="U188" s="79">
        <f>+VLOOKUP($A188,'[4]CUT Bs'!$A:$S,16,FALSE)</f>
        <v>0</v>
      </c>
      <c r="V188" s="79">
        <f>+IFERROR(VLOOKUP(A188,'[4]RES. TCR'!A:C,3,FALSE),0)</f>
        <v>0</v>
      </c>
      <c r="W188" s="79">
        <f>+VLOOKUP(A188,'[4]RES. TRL'!F:H,2,FALSE)</f>
        <v>0</v>
      </c>
      <c r="X188" s="79">
        <f>+VLOOKUP(A188,'[4]RES. TRL'!F:H,3,FALSE)</f>
        <v>0</v>
      </c>
      <c r="Y188" s="79">
        <f>+VLOOKUP($A188,'[4]CUT USD'!$A:$Q,2,FALSE)</f>
        <v>0</v>
      </c>
      <c r="Z188" s="79">
        <f>+VLOOKUP($A188,'[4]CUT USD'!$A:$Q,3,FALSE)</f>
        <v>0</v>
      </c>
      <c r="AA188" s="79">
        <f>+VLOOKUP($A188,'[4]CUT USD'!$A:$Q,4,FALSE)</f>
        <v>0</v>
      </c>
      <c r="AB188" s="79">
        <f>+VLOOKUP($A188,'[4]CUT USD'!$A:$Q,5,FALSE)</f>
        <v>0</v>
      </c>
      <c r="AC188" s="79">
        <f>+VLOOKUP($A188,'[4]CUT USD'!$A:$Q,6,FALSE)</f>
        <v>0</v>
      </c>
      <c r="AD188" s="79">
        <f>+VLOOKUP($A188,'[4]CUT USD'!$A:$Q,7,FALSE)</f>
        <v>0</v>
      </c>
      <c r="AE188" s="79">
        <f>+VLOOKUP($A188,'[4]CUT USD'!$A:$Q,8,FALSE)</f>
        <v>0</v>
      </c>
      <c r="AF188" s="79">
        <f>+VLOOKUP($A188,'[4]CUT USD'!$A:$Q,9,FALSE)</f>
        <v>0</v>
      </c>
      <c r="AG188" s="79">
        <f>+VLOOKUP($A188,'[4]CUT USD'!$A:$Q,10,FALSE)</f>
        <v>0</v>
      </c>
      <c r="AH188" s="79">
        <f>+VLOOKUP($A188,'[4]CUT USD'!$A:$Q,11,FALSE)</f>
        <v>0</v>
      </c>
      <c r="AI188" s="79">
        <f>+VLOOKUP($A188,'[4]CUT USD'!$A:$Q,12,FALSE)</f>
        <v>0</v>
      </c>
      <c r="AJ188" s="79">
        <f>+VLOOKUP($A188,'[4]CUT USD'!$A:$Q,13,FALSE)</f>
        <v>0</v>
      </c>
      <c r="AK188" s="79">
        <f>+VLOOKUP($A188,'[4]CUT USD'!$A:$Q,14,FALSE)</f>
        <v>0</v>
      </c>
      <c r="AL188" s="79">
        <v>0</v>
      </c>
      <c r="AM188" s="79">
        <f t="shared" si="2"/>
        <v>26904732.019999996</v>
      </c>
      <c r="AP188" s="45"/>
    </row>
    <row r="189" spans="1:42" ht="33" customHeight="1">
      <c r="A189" s="54">
        <v>584</v>
      </c>
      <c r="B189" s="55" t="s">
        <v>186</v>
      </c>
      <c r="C189" s="80" t="s">
        <v>690</v>
      </c>
      <c r="D189" s="79">
        <f>+VLOOKUP(A189,'[4]RES. TRL'!A:C,2,FALSE)</f>
        <v>0</v>
      </c>
      <c r="E189" s="79">
        <f>+VLOOKUP(A189,'[4]RES. TRL'!A:C,3,FALSE)</f>
        <v>0</v>
      </c>
      <c r="F189" s="79">
        <f>+VLOOKUP(A189,[4]RES.CDI!A:B,2,FALSE)</f>
        <v>0</v>
      </c>
      <c r="G189" s="79">
        <f>+VLOOKUP($A189,'[4]CUT Bs'!$A:$S,2,FALSE)</f>
        <v>0</v>
      </c>
      <c r="H189" s="79">
        <f>+VLOOKUP($A189,'[4]CUT Bs'!$A:$S,3,FALSE)</f>
        <v>0</v>
      </c>
      <c r="I189" s="79">
        <f>+VLOOKUP($A189,'[4]CUT Bs'!$A:$S,4,FALSE)</f>
        <v>0</v>
      </c>
      <c r="J189" s="79">
        <f>+VLOOKUP($A189,'[4]CUT Bs'!$A:$S,5,FALSE)</f>
        <v>0</v>
      </c>
      <c r="K189" s="79">
        <f>+VLOOKUP($A189,'[4]CUT Bs'!$A:$S,6,FALSE)</f>
        <v>0</v>
      </c>
      <c r="L189" s="79">
        <f>+VLOOKUP($A189,'[4]CUT Bs'!$A:$S,7,FALSE)</f>
        <v>0</v>
      </c>
      <c r="M189" s="79">
        <f>+VLOOKUP($A189,'[4]CUT Bs'!$A:$S,8,FALSE)</f>
        <v>0</v>
      </c>
      <c r="N189" s="79">
        <f>+VLOOKUP($A189,'[4]CUT Bs'!$A:$S,9,FALSE)</f>
        <v>0</v>
      </c>
      <c r="O189" s="79">
        <f>+VLOOKUP($A189,'[4]CUT Bs'!$A:$S,10,FALSE)</f>
        <v>0</v>
      </c>
      <c r="P189" s="79">
        <f>+VLOOKUP($A189,'[4]CUT Bs'!$A:$S,11,FALSE)</f>
        <v>0</v>
      </c>
      <c r="Q189" s="79">
        <f>+VLOOKUP($A189,'[4]CUT Bs'!$A:$S,12,FALSE)</f>
        <v>0</v>
      </c>
      <c r="R189" s="79">
        <f>+VLOOKUP($A189,'[4]CUT Bs'!$A:$S,13,FALSE)</f>
        <v>0</v>
      </c>
      <c r="S189" s="79">
        <f>+VLOOKUP($A189,'[4]CUT Bs'!$A:$S,14,FALSE)</f>
        <v>0</v>
      </c>
      <c r="T189" s="79">
        <f>+VLOOKUP($A189,'[4]CUT Bs'!$A:$S,15,FALSE)</f>
        <v>0</v>
      </c>
      <c r="U189" s="79">
        <f>+VLOOKUP($A189,'[4]CUT Bs'!$A:$S,16,FALSE)</f>
        <v>0</v>
      </c>
      <c r="V189" s="79">
        <f>+IFERROR(VLOOKUP(A189,'[4]RES. TCR'!A:C,3,FALSE),0)</f>
        <v>0</v>
      </c>
      <c r="W189" s="79">
        <f>+VLOOKUP(A189,'[4]RES. TRL'!F:H,2,FALSE)</f>
        <v>0</v>
      </c>
      <c r="X189" s="79">
        <f>+VLOOKUP(A189,'[4]RES. TRL'!F:H,3,FALSE)</f>
        <v>0</v>
      </c>
      <c r="Y189" s="79">
        <f>+VLOOKUP($A189,'[4]CUT USD'!$A:$Q,2,FALSE)</f>
        <v>0</v>
      </c>
      <c r="Z189" s="79">
        <f>+VLOOKUP($A189,'[4]CUT USD'!$A:$Q,3,FALSE)</f>
        <v>0</v>
      </c>
      <c r="AA189" s="79">
        <f>+VLOOKUP($A189,'[4]CUT USD'!$A:$Q,4,FALSE)</f>
        <v>0</v>
      </c>
      <c r="AB189" s="79">
        <f>+VLOOKUP($A189,'[4]CUT USD'!$A:$Q,5,FALSE)</f>
        <v>0</v>
      </c>
      <c r="AC189" s="79">
        <f>+VLOOKUP($A189,'[4]CUT USD'!$A:$Q,6,FALSE)</f>
        <v>0</v>
      </c>
      <c r="AD189" s="79">
        <f>+VLOOKUP($A189,'[4]CUT USD'!$A:$Q,7,FALSE)</f>
        <v>0</v>
      </c>
      <c r="AE189" s="79">
        <f>+VLOOKUP($A189,'[4]CUT USD'!$A:$Q,8,FALSE)</f>
        <v>0</v>
      </c>
      <c r="AF189" s="79">
        <f>+VLOOKUP($A189,'[4]CUT USD'!$A:$Q,9,FALSE)</f>
        <v>0</v>
      </c>
      <c r="AG189" s="79">
        <f>+VLOOKUP($A189,'[4]CUT USD'!$A:$Q,10,FALSE)</f>
        <v>0</v>
      </c>
      <c r="AH189" s="79">
        <f>+VLOOKUP($A189,'[4]CUT USD'!$A:$Q,11,FALSE)</f>
        <v>0</v>
      </c>
      <c r="AI189" s="79">
        <f>+VLOOKUP($A189,'[4]CUT USD'!$A:$Q,12,FALSE)</f>
        <v>0</v>
      </c>
      <c r="AJ189" s="79">
        <f>+VLOOKUP($A189,'[4]CUT USD'!$A:$Q,13,FALSE)</f>
        <v>0</v>
      </c>
      <c r="AK189" s="79">
        <f>+VLOOKUP($A189,'[4]CUT USD'!$A:$Q,14,FALSE)</f>
        <v>0</v>
      </c>
      <c r="AL189" s="79">
        <v>0</v>
      </c>
      <c r="AM189" s="79">
        <f t="shared" si="2"/>
        <v>0</v>
      </c>
      <c r="AP189" s="45"/>
    </row>
    <row r="190" spans="1:42" ht="33" customHeight="1">
      <c r="A190" s="54">
        <v>585</v>
      </c>
      <c r="B190" s="55" t="s">
        <v>187</v>
      </c>
      <c r="C190" s="56" t="s">
        <v>687</v>
      </c>
      <c r="D190" s="79">
        <f>+VLOOKUP(A190,'[4]RES. TRL'!A:C,2,FALSE)</f>
        <v>0</v>
      </c>
      <c r="E190" s="79">
        <f>+VLOOKUP(A190,'[4]RES. TRL'!A:C,3,FALSE)</f>
        <v>0</v>
      </c>
      <c r="F190" s="79">
        <f>+VLOOKUP(A190,[4]RES.CDI!A:B,2,FALSE)</f>
        <v>0</v>
      </c>
      <c r="G190" s="79">
        <f>+VLOOKUP($A190,'[4]CUT Bs'!$A:$S,2,FALSE)</f>
        <v>1839.1200000000001</v>
      </c>
      <c r="H190" s="79">
        <f>+VLOOKUP($A190,'[4]CUT Bs'!$A:$S,3,FALSE)</f>
        <v>0</v>
      </c>
      <c r="I190" s="79">
        <f>+VLOOKUP($A190,'[4]CUT Bs'!$A:$S,4,FALSE)</f>
        <v>0</v>
      </c>
      <c r="J190" s="79">
        <f>+VLOOKUP($A190,'[4]CUT Bs'!$A:$S,5,FALSE)</f>
        <v>1546.74</v>
      </c>
      <c r="K190" s="79">
        <f>+VLOOKUP($A190,'[4]CUT Bs'!$A:$S,6,FALSE)</f>
        <v>0</v>
      </c>
      <c r="L190" s="79">
        <f>+VLOOKUP($A190,'[4]CUT Bs'!$A:$S,7,FALSE)</f>
        <v>0</v>
      </c>
      <c r="M190" s="79">
        <f>+VLOOKUP($A190,'[4]CUT Bs'!$A:$S,8,FALSE)</f>
        <v>0</v>
      </c>
      <c r="N190" s="79">
        <f>+VLOOKUP($A190,'[4]CUT Bs'!$A:$S,9,FALSE)</f>
        <v>0</v>
      </c>
      <c r="O190" s="79">
        <f>+VLOOKUP($A190,'[4]CUT Bs'!$A:$S,10,FALSE)</f>
        <v>0</v>
      </c>
      <c r="P190" s="79">
        <f>+VLOOKUP($A190,'[4]CUT Bs'!$A:$S,11,FALSE)</f>
        <v>0</v>
      </c>
      <c r="Q190" s="79">
        <f>+VLOOKUP($A190,'[4]CUT Bs'!$A:$S,12,FALSE)</f>
        <v>0</v>
      </c>
      <c r="R190" s="79">
        <f>+VLOOKUP($A190,'[4]CUT Bs'!$A:$S,13,FALSE)</f>
        <v>0</v>
      </c>
      <c r="S190" s="79">
        <f>+VLOOKUP($A190,'[4]CUT Bs'!$A:$S,14,FALSE)</f>
        <v>0</v>
      </c>
      <c r="T190" s="79">
        <f>+VLOOKUP($A190,'[4]CUT Bs'!$A:$S,15,FALSE)</f>
        <v>0</v>
      </c>
      <c r="U190" s="79">
        <f>+VLOOKUP($A190,'[4]CUT Bs'!$A:$S,16,FALSE)</f>
        <v>0</v>
      </c>
      <c r="V190" s="79">
        <f>+IFERROR(VLOOKUP(A190,'[4]RES. TCR'!A:C,3,FALSE),0)</f>
        <v>0</v>
      </c>
      <c r="W190" s="79">
        <f>+VLOOKUP(A190,'[4]RES. TRL'!F:H,2,FALSE)</f>
        <v>0</v>
      </c>
      <c r="X190" s="79">
        <f>+VLOOKUP(A190,'[4]RES. TRL'!F:H,3,FALSE)</f>
        <v>0</v>
      </c>
      <c r="Y190" s="79">
        <f>+VLOOKUP($A190,'[4]CUT USD'!$A:$Q,2,FALSE)</f>
        <v>0</v>
      </c>
      <c r="Z190" s="79">
        <f>+VLOOKUP($A190,'[4]CUT USD'!$A:$Q,3,FALSE)</f>
        <v>0</v>
      </c>
      <c r="AA190" s="79">
        <f>+VLOOKUP($A190,'[4]CUT USD'!$A:$Q,4,FALSE)</f>
        <v>0</v>
      </c>
      <c r="AB190" s="79">
        <f>+VLOOKUP($A190,'[4]CUT USD'!$A:$Q,5,FALSE)</f>
        <v>212660</v>
      </c>
      <c r="AC190" s="79">
        <f>+VLOOKUP($A190,'[4]CUT USD'!$A:$Q,6,FALSE)</f>
        <v>0</v>
      </c>
      <c r="AD190" s="79">
        <f>+VLOOKUP($A190,'[4]CUT USD'!$A:$Q,7,FALSE)</f>
        <v>0</v>
      </c>
      <c r="AE190" s="79">
        <f>+VLOOKUP($A190,'[4]CUT USD'!$A:$Q,8,FALSE)</f>
        <v>0</v>
      </c>
      <c r="AF190" s="79">
        <f>+VLOOKUP($A190,'[4]CUT USD'!$A:$Q,9,FALSE)</f>
        <v>0</v>
      </c>
      <c r="AG190" s="79">
        <f>+VLOOKUP($A190,'[4]CUT USD'!$A:$Q,10,FALSE)</f>
        <v>0</v>
      </c>
      <c r="AH190" s="79">
        <f>+VLOOKUP($A190,'[4]CUT USD'!$A:$Q,11,FALSE)</f>
        <v>0</v>
      </c>
      <c r="AI190" s="79">
        <f>+VLOOKUP($A190,'[4]CUT USD'!$A:$Q,12,FALSE)</f>
        <v>0</v>
      </c>
      <c r="AJ190" s="79">
        <f>+VLOOKUP($A190,'[4]CUT USD'!$A:$Q,13,FALSE)</f>
        <v>0</v>
      </c>
      <c r="AK190" s="79">
        <f>+VLOOKUP($A190,'[4]CUT USD'!$A:$Q,14,FALSE)</f>
        <v>0</v>
      </c>
      <c r="AL190" s="79">
        <v>0</v>
      </c>
      <c r="AM190" s="79">
        <f t="shared" si="2"/>
        <v>216045.86</v>
      </c>
      <c r="AP190" s="45"/>
    </row>
    <row r="191" spans="1:42" ht="33" customHeight="1">
      <c r="A191" s="54">
        <v>586</v>
      </c>
      <c r="B191" s="55" t="s">
        <v>188</v>
      </c>
      <c r="C191" s="56" t="s">
        <v>687</v>
      </c>
      <c r="D191" s="79">
        <f>+VLOOKUP(A191,'[4]RES. TRL'!A:C,2,FALSE)</f>
        <v>0</v>
      </c>
      <c r="E191" s="79">
        <f>+VLOOKUP(A191,'[4]RES. TRL'!A:C,3,FALSE)</f>
        <v>0</v>
      </c>
      <c r="F191" s="79">
        <f>+VLOOKUP(A191,[4]RES.CDI!A:B,2,FALSE)</f>
        <v>2508771.15</v>
      </c>
      <c r="G191" s="79">
        <f>+VLOOKUP($A191,'[4]CUT Bs'!$A:$S,2,FALSE)</f>
        <v>2295</v>
      </c>
      <c r="H191" s="79">
        <f>+VLOOKUP($A191,'[4]CUT Bs'!$A:$S,3,FALSE)</f>
        <v>0</v>
      </c>
      <c r="I191" s="79">
        <f>+VLOOKUP($A191,'[4]CUT Bs'!$A:$S,4,FALSE)</f>
        <v>0</v>
      </c>
      <c r="J191" s="79">
        <f>+VLOOKUP($A191,'[4]CUT Bs'!$A:$S,5,FALSE)</f>
        <v>0</v>
      </c>
      <c r="K191" s="79">
        <f>+VLOOKUP($A191,'[4]CUT Bs'!$A:$S,6,FALSE)</f>
        <v>0</v>
      </c>
      <c r="L191" s="79">
        <f>+VLOOKUP($A191,'[4]CUT Bs'!$A:$S,7,FALSE)</f>
        <v>0</v>
      </c>
      <c r="M191" s="79">
        <f>+VLOOKUP($A191,'[4]CUT Bs'!$A:$S,8,FALSE)</f>
        <v>0</v>
      </c>
      <c r="N191" s="79">
        <f>+VLOOKUP($A191,'[4]CUT Bs'!$A:$S,9,FALSE)</f>
        <v>0</v>
      </c>
      <c r="O191" s="79">
        <f>+VLOOKUP($A191,'[4]CUT Bs'!$A:$S,10,FALSE)</f>
        <v>0</v>
      </c>
      <c r="P191" s="79">
        <f>+VLOOKUP($A191,'[4]CUT Bs'!$A:$S,11,FALSE)</f>
        <v>0</v>
      </c>
      <c r="Q191" s="79">
        <f>+VLOOKUP($A191,'[4]CUT Bs'!$A:$S,12,FALSE)</f>
        <v>0</v>
      </c>
      <c r="R191" s="79">
        <f>+VLOOKUP($A191,'[4]CUT Bs'!$A:$S,13,FALSE)</f>
        <v>0</v>
      </c>
      <c r="S191" s="79">
        <f>+VLOOKUP($A191,'[4]CUT Bs'!$A:$S,14,FALSE)</f>
        <v>0</v>
      </c>
      <c r="T191" s="79">
        <f>+VLOOKUP($A191,'[4]CUT Bs'!$A:$S,15,FALSE)</f>
        <v>0</v>
      </c>
      <c r="U191" s="79">
        <f>+VLOOKUP($A191,'[4]CUT Bs'!$A:$S,16,FALSE)</f>
        <v>0</v>
      </c>
      <c r="V191" s="79">
        <f>+IFERROR(VLOOKUP(A191,'[4]RES. TCR'!A:C,3,FALSE),0)</f>
        <v>0</v>
      </c>
      <c r="W191" s="79">
        <f>+VLOOKUP(A191,'[4]RES. TRL'!F:H,2,FALSE)</f>
        <v>0</v>
      </c>
      <c r="X191" s="79">
        <f>+VLOOKUP(A191,'[4]RES. TRL'!F:H,3,FALSE)</f>
        <v>0</v>
      </c>
      <c r="Y191" s="79">
        <f>+VLOOKUP($A191,'[4]CUT USD'!$A:$Q,2,FALSE)</f>
        <v>0</v>
      </c>
      <c r="Z191" s="79">
        <f>+VLOOKUP($A191,'[4]CUT USD'!$A:$Q,3,FALSE)</f>
        <v>0</v>
      </c>
      <c r="AA191" s="79">
        <f>+VLOOKUP($A191,'[4]CUT USD'!$A:$Q,4,FALSE)</f>
        <v>0</v>
      </c>
      <c r="AB191" s="79">
        <f>+VLOOKUP($A191,'[4]CUT USD'!$A:$Q,5,FALSE)</f>
        <v>0</v>
      </c>
      <c r="AC191" s="79">
        <f>+VLOOKUP($A191,'[4]CUT USD'!$A:$Q,6,FALSE)</f>
        <v>0</v>
      </c>
      <c r="AD191" s="79">
        <f>+VLOOKUP($A191,'[4]CUT USD'!$A:$Q,7,FALSE)</f>
        <v>0</v>
      </c>
      <c r="AE191" s="79">
        <f>+VLOOKUP($A191,'[4]CUT USD'!$A:$Q,8,FALSE)</f>
        <v>0</v>
      </c>
      <c r="AF191" s="79">
        <f>+VLOOKUP($A191,'[4]CUT USD'!$A:$Q,9,FALSE)</f>
        <v>0</v>
      </c>
      <c r="AG191" s="79">
        <f>+VLOOKUP($A191,'[4]CUT USD'!$A:$Q,10,FALSE)</f>
        <v>0</v>
      </c>
      <c r="AH191" s="79">
        <f>+VLOOKUP($A191,'[4]CUT USD'!$A:$Q,11,FALSE)</f>
        <v>0</v>
      </c>
      <c r="AI191" s="79">
        <f>+VLOOKUP($A191,'[4]CUT USD'!$A:$Q,12,FALSE)</f>
        <v>0</v>
      </c>
      <c r="AJ191" s="79">
        <f>+VLOOKUP($A191,'[4]CUT USD'!$A:$Q,13,FALSE)</f>
        <v>0</v>
      </c>
      <c r="AK191" s="79">
        <f>+VLOOKUP($A191,'[4]CUT USD'!$A:$Q,14,FALSE)</f>
        <v>0</v>
      </c>
      <c r="AL191" s="79">
        <v>0</v>
      </c>
      <c r="AM191" s="79">
        <f t="shared" si="2"/>
        <v>2511066.15</v>
      </c>
      <c r="AP191" s="45"/>
    </row>
    <row r="192" spans="1:42" ht="15" customHeight="1">
      <c r="A192" s="54">
        <v>587</v>
      </c>
      <c r="B192" s="208" t="s">
        <v>2113</v>
      </c>
      <c r="C192" s="56" t="s">
        <v>753</v>
      </c>
      <c r="D192" s="79">
        <f>+VLOOKUP(A192,'[4]RES. TRL'!A:C,2,FALSE)</f>
        <v>0</v>
      </c>
      <c r="E192" s="79">
        <f>+VLOOKUP(A192,'[4]RES. TRL'!A:C,3,FALSE)</f>
        <v>72076.19</v>
      </c>
      <c r="F192" s="79">
        <f>+VLOOKUP(A192,[4]RES.CDI!A:B,2,FALSE)</f>
        <v>25093881.890000001</v>
      </c>
      <c r="G192" s="79">
        <f>+VLOOKUP($A192,'[4]CUT Bs'!$A:$S,2,FALSE)</f>
        <v>670221.96999999986</v>
      </c>
      <c r="H192" s="79">
        <f>+VLOOKUP($A192,'[4]CUT Bs'!$A:$S,3,FALSE)</f>
        <v>0</v>
      </c>
      <c r="I192" s="79">
        <f>+VLOOKUP($A192,'[4]CUT Bs'!$A:$S,4,FALSE)</f>
        <v>0</v>
      </c>
      <c r="J192" s="79">
        <f>+VLOOKUP($A192,'[4]CUT Bs'!$A:$S,5,FALSE)</f>
        <v>7053</v>
      </c>
      <c r="K192" s="79">
        <f>+VLOOKUP($A192,'[4]CUT Bs'!$A:$S,6,FALSE)</f>
        <v>0</v>
      </c>
      <c r="L192" s="79">
        <f>+VLOOKUP($A192,'[4]CUT Bs'!$A:$S,7,FALSE)</f>
        <v>2346.1</v>
      </c>
      <c r="M192" s="79">
        <f>+VLOOKUP($A192,'[4]CUT Bs'!$A:$S,8,FALSE)</f>
        <v>0</v>
      </c>
      <c r="N192" s="79">
        <f>+VLOOKUP($A192,'[4]CUT Bs'!$A:$S,9,FALSE)</f>
        <v>0</v>
      </c>
      <c r="O192" s="79">
        <f>+VLOOKUP($A192,'[4]CUT Bs'!$A:$S,10,FALSE)</f>
        <v>0</v>
      </c>
      <c r="P192" s="79">
        <f>+VLOOKUP($A192,'[4]CUT Bs'!$A:$S,11,FALSE)</f>
        <v>0</v>
      </c>
      <c r="Q192" s="79">
        <f>+VLOOKUP($A192,'[4]CUT Bs'!$A:$S,12,FALSE)</f>
        <v>0</v>
      </c>
      <c r="R192" s="79">
        <f>+VLOOKUP($A192,'[4]CUT Bs'!$A:$S,13,FALSE)</f>
        <v>0</v>
      </c>
      <c r="S192" s="79">
        <f>+VLOOKUP($A192,'[4]CUT Bs'!$A:$S,14,FALSE)</f>
        <v>0</v>
      </c>
      <c r="T192" s="79">
        <f>+VLOOKUP($A192,'[4]CUT Bs'!$A:$S,15,FALSE)</f>
        <v>0</v>
      </c>
      <c r="U192" s="79">
        <f>+VLOOKUP($A192,'[4]CUT Bs'!$A:$S,16,FALSE)</f>
        <v>0</v>
      </c>
      <c r="V192" s="79">
        <f>+IFERROR(VLOOKUP(A192,'[4]RES. TCR'!A:C,3,FALSE),0)</f>
        <v>0</v>
      </c>
      <c r="W192" s="79">
        <f>+VLOOKUP(A192,'[4]RES. TRL'!F:H,2,FALSE)</f>
        <v>0</v>
      </c>
      <c r="X192" s="79">
        <f>+VLOOKUP(A192,'[4]RES. TRL'!F:H,3,FALSE)</f>
        <v>0</v>
      </c>
      <c r="Y192" s="79">
        <f>+VLOOKUP($A192,'[4]CUT USD'!$A:$Q,2,FALSE)</f>
        <v>0</v>
      </c>
      <c r="Z192" s="79">
        <f>+VLOOKUP($A192,'[4]CUT USD'!$A:$Q,3,FALSE)</f>
        <v>0</v>
      </c>
      <c r="AA192" s="79">
        <f>+VLOOKUP($A192,'[4]CUT USD'!$A:$Q,4,FALSE)</f>
        <v>0</v>
      </c>
      <c r="AB192" s="79">
        <f>+VLOOKUP($A192,'[4]CUT USD'!$A:$Q,5,FALSE)</f>
        <v>0</v>
      </c>
      <c r="AC192" s="79">
        <f>+VLOOKUP($A192,'[4]CUT USD'!$A:$Q,6,FALSE)</f>
        <v>0</v>
      </c>
      <c r="AD192" s="79">
        <f>+VLOOKUP($A192,'[4]CUT USD'!$A:$Q,7,FALSE)</f>
        <v>0</v>
      </c>
      <c r="AE192" s="79">
        <f>+VLOOKUP($A192,'[4]CUT USD'!$A:$Q,8,FALSE)</f>
        <v>0</v>
      </c>
      <c r="AF192" s="79">
        <f>+VLOOKUP($A192,'[4]CUT USD'!$A:$Q,9,FALSE)</f>
        <v>0</v>
      </c>
      <c r="AG192" s="79">
        <f>+VLOOKUP($A192,'[4]CUT USD'!$A:$Q,10,FALSE)</f>
        <v>0</v>
      </c>
      <c r="AH192" s="79">
        <f>+VLOOKUP($A192,'[4]CUT USD'!$A:$Q,11,FALSE)</f>
        <v>0</v>
      </c>
      <c r="AI192" s="79">
        <f>+VLOOKUP($A192,'[4]CUT USD'!$A:$Q,12,FALSE)</f>
        <v>0</v>
      </c>
      <c r="AJ192" s="79">
        <f>+VLOOKUP($A192,'[4]CUT USD'!$A:$Q,13,FALSE)</f>
        <v>0</v>
      </c>
      <c r="AK192" s="79">
        <f>+VLOOKUP($A192,'[4]CUT USD'!$A:$Q,14,FALSE)</f>
        <v>0</v>
      </c>
      <c r="AL192" s="79">
        <v>0</v>
      </c>
      <c r="AM192" s="79">
        <f t="shared" si="2"/>
        <v>25845579.150000002</v>
      </c>
      <c r="AP192" s="45"/>
    </row>
    <row r="193" spans="1:42" ht="33" customHeight="1">
      <c r="A193" s="54">
        <v>590</v>
      </c>
      <c r="B193" s="55" t="s">
        <v>617</v>
      </c>
      <c r="C193" s="80" t="s">
        <v>689</v>
      </c>
      <c r="D193" s="79">
        <f>+VLOOKUP(A193,'[4]RES. TRL'!A:C,2,FALSE)</f>
        <v>70769.279999999999</v>
      </c>
      <c r="E193" s="79">
        <f>+VLOOKUP(A193,'[4]RES. TRL'!A:C,3,FALSE)</f>
        <v>0</v>
      </c>
      <c r="F193" s="79">
        <f>+VLOOKUP(A193,[4]RES.CDI!A:B,2,FALSE)</f>
        <v>0</v>
      </c>
      <c r="G193" s="79">
        <f>+VLOOKUP($A193,'[4]CUT Bs'!$A:$S,2,FALSE)</f>
        <v>21115.5</v>
      </c>
      <c r="H193" s="79">
        <f>+VLOOKUP($A193,'[4]CUT Bs'!$A:$S,3,FALSE)</f>
        <v>0</v>
      </c>
      <c r="I193" s="79">
        <f>+VLOOKUP($A193,'[4]CUT Bs'!$A:$S,4,FALSE)</f>
        <v>3024.36</v>
      </c>
      <c r="J193" s="79">
        <f>+VLOOKUP($A193,'[4]CUT Bs'!$A:$S,5,FALSE)</f>
        <v>0</v>
      </c>
      <c r="K193" s="79">
        <f>+VLOOKUP($A193,'[4]CUT Bs'!$A:$S,6,FALSE)</f>
        <v>0</v>
      </c>
      <c r="L193" s="79">
        <f>+VLOOKUP($A193,'[4]CUT Bs'!$A:$S,7,FALSE)</f>
        <v>0</v>
      </c>
      <c r="M193" s="79">
        <f>+VLOOKUP($A193,'[4]CUT Bs'!$A:$S,8,FALSE)</f>
        <v>0</v>
      </c>
      <c r="N193" s="79">
        <f>+VLOOKUP($A193,'[4]CUT Bs'!$A:$S,9,FALSE)</f>
        <v>0</v>
      </c>
      <c r="O193" s="79">
        <f>+VLOOKUP($A193,'[4]CUT Bs'!$A:$S,10,FALSE)</f>
        <v>0</v>
      </c>
      <c r="P193" s="79">
        <f>+VLOOKUP($A193,'[4]CUT Bs'!$A:$S,11,FALSE)</f>
        <v>0</v>
      </c>
      <c r="Q193" s="79">
        <f>+VLOOKUP($A193,'[4]CUT Bs'!$A:$S,12,FALSE)</f>
        <v>0</v>
      </c>
      <c r="R193" s="79">
        <f>+VLOOKUP($A193,'[4]CUT Bs'!$A:$S,13,FALSE)</f>
        <v>0</v>
      </c>
      <c r="S193" s="79">
        <f>+VLOOKUP($A193,'[4]CUT Bs'!$A:$S,14,FALSE)</f>
        <v>0</v>
      </c>
      <c r="T193" s="79">
        <f>+VLOOKUP($A193,'[4]CUT Bs'!$A:$S,15,FALSE)</f>
        <v>0</v>
      </c>
      <c r="U193" s="79">
        <f>+VLOOKUP($A193,'[4]CUT Bs'!$A:$S,16,FALSE)</f>
        <v>0</v>
      </c>
      <c r="V193" s="79">
        <f>+IFERROR(VLOOKUP(A193,'[4]RES. TCR'!A:C,3,FALSE),0)</f>
        <v>0.4</v>
      </c>
      <c r="W193" s="79">
        <f>+VLOOKUP(A193,'[4]RES. TRL'!F:H,2,FALSE)</f>
        <v>0</v>
      </c>
      <c r="X193" s="79">
        <f>+VLOOKUP(A193,'[4]RES. TRL'!F:H,3,FALSE)</f>
        <v>0</v>
      </c>
      <c r="Y193" s="79">
        <f>+VLOOKUP($A193,'[4]CUT USD'!$A:$Q,2,FALSE)</f>
        <v>0</v>
      </c>
      <c r="Z193" s="79">
        <f>+VLOOKUP($A193,'[4]CUT USD'!$A:$Q,3,FALSE)</f>
        <v>0</v>
      </c>
      <c r="AA193" s="79">
        <f>+VLOOKUP($A193,'[4]CUT USD'!$A:$Q,4,FALSE)</f>
        <v>0</v>
      </c>
      <c r="AB193" s="79">
        <f>+VLOOKUP($A193,'[4]CUT USD'!$A:$Q,5,FALSE)</f>
        <v>0</v>
      </c>
      <c r="AC193" s="79">
        <f>+VLOOKUP($A193,'[4]CUT USD'!$A:$Q,6,FALSE)</f>
        <v>0</v>
      </c>
      <c r="AD193" s="79">
        <f>+VLOOKUP($A193,'[4]CUT USD'!$A:$Q,7,FALSE)</f>
        <v>0</v>
      </c>
      <c r="AE193" s="79">
        <f>+VLOOKUP($A193,'[4]CUT USD'!$A:$Q,8,FALSE)</f>
        <v>0</v>
      </c>
      <c r="AF193" s="79">
        <f>+VLOOKUP($A193,'[4]CUT USD'!$A:$Q,9,FALSE)</f>
        <v>0</v>
      </c>
      <c r="AG193" s="79">
        <f>+VLOOKUP($A193,'[4]CUT USD'!$A:$Q,10,FALSE)</f>
        <v>0</v>
      </c>
      <c r="AH193" s="79">
        <f>+VLOOKUP($A193,'[4]CUT USD'!$A:$Q,11,FALSE)</f>
        <v>0</v>
      </c>
      <c r="AI193" s="79">
        <f>+VLOOKUP($A193,'[4]CUT USD'!$A:$Q,12,FALSE)</f>
        <v>0</v>
      </c>
      <c r="AJ193" s="79">
        <f>+VLOOKUP($A193,'[4]CUT USD'!$A:$Q,13,FALSE)</f>
        <v>0</v>
      </c>
      <c r="AK193" s="79">
        <f>+VLOOKUP($A193,'[4]CUT USD'!$A:$Q,14,FALSE)</f>
        <v>0</v>
      </c>
      <c r="AL193" s="79">
        <v>0</v>
      </c>
      <c r="AM193" s="79">
        <f t="shared" si="2"/>
        <v>94909.54</v>
      </c>
      <c r="AP193" s="45"/>
    </row>
    <row r="194" spans="1:42" ht="33" customHeight="1">
      <c r="A194" s="297">
        <v>591</v>
      </c>
      <c r="B194" s="55" t="s">
        <v>11084</v>
      </c>
      <c r="C194" s="56" t="s">
        <v>688</v>
      </c>
      <c r="D194" s="79">
        <f>+VLOOKUP(A194,'[4]RES. TRL'!A:C,2,FALSE)</f>
        <v>0</v>
      </c>
      <c r="E194" s="79">
        <f>+VLOOKUP(A194,'[4]RES. TRL'!A:C,3,FALSE)</f>
        <v>0</v>
      </c>
      <c r="F194" s="79">
        <f>+VLOOKUP(A194,[4]RES.CDI!A:B,2,FALSE)</f>
        <v>22757228.800000001</v>
      </c>
      <c r="G194" s="79">
        <f>+VLOOKUP($A194,'[4]CUT Bs'!$A:$S,2,FALSE)</f>
        <v>195189.86000000002</v>
      </c>
      <c r="H194" s="79">
        <f>+VLOOKUP($A194,'[4]CUT Bs'!$A:$S,3,FALSE)</f>
        <v>0</v>
      </c>
      <c r="I194" s="79">
        <f>+VLOOKUP($A194,'[4]CUT Bs'!$A:$S,4,FALSE)</f>
        <v>0</v>
      </c>
      <c r="J194" s="79">
        <f>+VLOOKUP($A194,'[4]CUT Bs'!$A:$S,5,FALSE)</f>
        <v>0</v>
      </c>
      <c r="K194" s="79">
        <f>+VLOOKUP($A194,'[4]CUT Bs'!$A:$S,6,FALSE)</f>
        <v>0</v>
      </c>
      <c r="L194" s="79">
        <f>+VLOOKUP($A194,'[4]CUT Bs'!$A:$S,7,FALSE)</f>
        <v>0</v>
      </c>
      <c r="M194" s="79">
        <f>+VLOOKUP($A194,'[4]CUT Bs'!$A:$S,8,FALSE)</f>
        <v>0</v>
      </c>
      <c r="N194" s="79">
        <f>+VLOOKUP($A194,'[4]CUT Bs'!$A:$S,9,FALSE)</f>
        <v>0</v>
      </c>
      <c r="O194" s="79">
        <f>+VLOOKUP($A194,'[4]CUT Bs'!$A:$S,10,FALSE)</f>
        <v>0</v>
      </c>
      <c r="P194" s="79">
        <f>+VLOOKUP($A194,'[4]CUT Bs'!$A:$S,11,FALSE)</f>
        <v>0</v>
      </c>
      <c r="Q194" s="79">
        <f>+VLOOKUP($A194,'[4]CUT Bs'!$A:$S,12,FALSE)</f>
        <v>0</v>
      </c>
      <c r="R194" s="79">
        <f>+VLOOKUP($A194,'[4]CUT Bs'!$A:$S,13,FALSE)</f>
        <v>0</v>
      </c>
      <c r="S194" s="79">
        <f>+VLOOKUP($A194,'[4]CUT Bs'!$A:$S,14,FALSE)</f>
        <v>0</v>
      </c>
      <c r="T194" s="79">
        <f>+VLOOKUP($A194,'[4]CUT Bs'!$A:$S,15,FALSE)</f>
        <v>0</v>
      </c>
      <c r="U194" s="79">
        <f>+VLOOKUP($A194,'[4]CUT Bs'!$A:$S,16,FALSE)</f>
        <v>0</v>
      </c>
      <c r="V194" s="79">
        <f>+IFERROR(VLOOKUP(A194,'[4]RES. TCR'!A:C,3,FALSE),0)</f>
        <v>0</v>
      </c>
      <c r="W194" s="79">
        <f>+VLOOKUP(A194,'[4]RES. TRL'!F:H,2,FALSE)</f>
        <v>0</v>
      </c>
      <c r="X194" s="79">
        <f>+VLOOKUP(A194,'[4]RES. TRL'!F:H,3,FALSE)</f>
        <v>0</v>
      </c>
      <c r="Y194" s="79">
        <f>+VLOOKUP($A194,'[4]CUT USD'!$A:$Q,2,FALSE)</f>
        <v>0</v>
      </c>
      <c r="Z194" s="79">
        <f>+VLOOKUP($A194,'[4]CUT USD'!$A:$Q,3,FALSE)</f>
        <v>0</v>
      </c>
      <c r="AA194" s="79">
        <f>+VLOOKUP($A194,'[4]CUT USD'!$A:$Q,4,FALSE)</f>
        <v>0</v>
      </c>
      <c r="AB194" s="79">
        <f>+VLOOKUP($A194,'[4]CUT USD'!$A:$Q,5,FALSE)</f>
        <v>0</v>
      </c>
      <c r="AC194" s="79">
        <f>+VLOOKUP($A194,'[4]CUT USD'!$A:$Q,6,FALSE)</f>
        <v>0</v>
      </c>
      <c r="AD194" s="79">
        <f>+VLOOKUP($A194,'[4]CUT USD'!$A:$Q,7,FALSE)</f>
        <v>0</v>
      </c>
      <c r="AE194" s="79">
        <f>+VLOOKUP($A194,'[4]CUT USD'!$A:$Q,8,FALSE)</f>
        <v>0</v>
      </c>
      <c r="AF194" s="79">
        <f>+VLOOKUP($A194,'[4]CUT USD'!$A:$Q,9,FALSE)</f>
        <v>0</v>
      </c>
      <c r="AG194" s="79">
        <f>+VLOOKUP($A194,'[4]CUT USD'!$A:$Q,10,FALSE)</f>
        <v>0</v>
      </c>
      <c r="AH194" s="79">
        <f>+VLOOKUP($A194,'[4]CUT USD'!$A:$Q,11,FALSE)</f>
        <v>0</v>
      </c>
      <c r="AI194" s="79">
        <f>+VLOOKUP($A194,'[4]CUT USD'!$A:$Q,12,FALSE)</f>
        <v>0</v>
      </c>
      <c r="AJ194" s="79">
        <f>+VLOOKUP($A194,'[4]CUT USD'!$A:$Q,13,FALSE)</f>
        <v>0</v>
      </c>
      <c r="AK194" s="79">
        <f>+VLOOKUP($A194,'[4]CUT USD'!$A:$Q,14,FALSE)</f>
        <v>0</v>
      </c>
      <c r="AL194" s="79">
        <v>0</v>
      </c>
      <c r="AM194" s="79">
        <f t="shared" si="2"/>
        <v>22952418.66</v>
      </c>
      <c r="AP194" s="45"/>
    </row>
    <row r="195" spans="1:42" ht="33" customHeight="1">
      <c r="A195" s="54">
        <v>592</v>
      </c>
      <c r="B195" s="55" t="s">
        <v>653</v>
      </c>
      <c r="C195" s="56" t="s">
        <v>691</v>
      </c>
      <c r="D195" s="79">
        <f>+VLOOKUP(A195,'[4]RES. TRL'!A:C,2,FALSE)</f>
        <v>0</v>
      </c>
      <c r="E195" s="79">
        <f>+VLOOKUP(A195,'[4]RES. TRL'!A:C,3,FALSE)</f>
        <v>0</v>
      </c>
      <c r="F195" s="79">
        <f>+VLOOKUP(A195,[4]RES.CDI!A:B,2,FALSE)</f>
        <v>11987741.82</v>
      </c>
      <c r="G195" s="79">
        <f>+VLOOKUP($A195,'[4]CUT Bs'!$A:$S,2,FALSE)</f>
        <v>479544.78</v>
      </c>
      <c r="H195" s="79">
        <f>+VLOOKUP($A195,'[4]CUT Bs'!$A:$S,3,FALSE)</f>
        <v>0</v>
      </c>
      <c r="I195" s="79">
        <f>+VLOOKUP($A195,'[4]CUT Bs'!$A:$S,4,FALSE)</f>
        <v>0</v>
      </c>
      <c r="J195" s="79">
        <f>+VLOOKUP($A195,'[4]CUT Bs'!$A:$S,5,FALSE)</f>
        <v>0</v>
      </c>
      <c r="K195" s="79">
        <f>+VLOOKUP($A195,'[4]CUT Bs'!$A:$S,6,FALSE)</f>
        <v>0</v>
      </c>
      <c r="L195" s="79">
        <f>+VLOOKUP($A195,'[4]CUT Bs'!$A:$S,7,FALSE)</f>
        <v>0</v>
      </c>
      <c r="M195" s="79">
        <f>+VLOOKUP($A195,'[4]CUT Bs'!$A:$S,8,FALSE)</f>
        <v>0</v>
      </c>
      <c r="N195" s="79">
        <f>+VLOOKUP($A195,'[4]CUT Bs'!$A:$S,9,FALSE)</f>
        <v>0</v>
      </c>
      <c r="O195" s="79">
        <f>+VLOOKUP($A195,'[4]CUT Bs'!$A:$S,10,FALSE)</f>
        <v>0</v>
      </c>
      <c r="P195" s="79">
        <f>+VLOOKUP($A195,'[4]CUT Bs'!$A:$S,11,FALSE)</f>
        <v>0</v>
      </c>
      <c r="Q195" s="79">
        <f>+VLOOKUP($A195,'[4]CUT Bs'!$A:$S,12,FALSE)</f>
        <v>0</v>
      </c>
      <c r="R195" s="79">
        <f>+VLOOKUP($A195,'[4]CUT Bs'!$A:$S,13,FALSE)</f>
        <v>0</v>
      </c>
      <c r="S195" s="79">
        <f>+VLOOKUP($A195,'[4]CUT Bs'!$A:$S,14,FALSE)</f>
        <v>0</v>
      </c>
      <c r="T195" s="79">
        <f>+VLOOKUP($A195,'[4]CUT Bs'!$A:$S,15,FALSE)</f>
        <v>0</v>
      </c>
      <c r="U195" s="79">
        <f>+VLOOKUP($A195,'[4]CUT Bs'!$A:$S,16,FALSE)</f>
        <v>0</v>
      </c>
      <c r="V195" s="79">
        <f>+IFERROR(VLOOKUP(A195,'[4]RES. TCR'!A:C,3,FALSE),0)</f>
        <v>0</v>
      </c>
      <c r="W195" s="79">
        <f>+VLOOKUP(A195,'[4]RES. TRL'!F:H,2,FALSE)</f>
        <v>0</v>
      </c>
      <c r="X195" s="79">
        <f>+VLOOKUP(A195,'[4]RES. TRL'!F:H,3,FALSE)</f>
        <v>0</v>
      </c>
      <c r="Y195" s="79">
        <f>+VLOOKUP($A195,'[4]CUT USD'!$A:$Q,2,FALSE)</f>
        <v>0</v>
      </c>
      <c r="Z195" s="79">
        <f>+VLOOKUP($A195,'[4]CUT USD'!$A:$Q,3,FALSE)</f>
        <v>0</v>
      </c>
      <c r="AA195" s="79">
        <f>+VLOOKUP($A195,'[4]CUT USD'!$A:$Q,4,FALSE)</f>
        <v>0</v>
      </c>
      <c r="AB195" s="79">
        <f>+VLOOKUP($A195,'[4]CUT USD'!$A:$Q,5,FALSE)</f>
        <v>0</v>
      </c>
      <c r="AC195" s="79">
        <f>+VLOOKUP($A195,'[4]CUT USD'!$A:$Q,6,FALSE)</f>
        <v>0</v>
      </c>
      <c r="AD195" s="79">
        <f>+VLOOKUP($A195,'[4]CUT USD'!$A:$Q,7,FALSE)</f>
        <v>0</v>
      </c>
      <c r="AE195" s="79">
        <f>+VLOOKUP($A195,'[4]CUT USD'!$A:$Q,8,FALSE)</f>
        <v>0</v>
      </c>
      <c r="AF195" s="79">
        <f>+VLOOKUP($A195,'[4]CUT USD'!$A:$Q,9,FALSE)</f>
        <v>0</v>
      </c>
      <c r="AG195" s="79">
        <f>+VLOOKUP($A195,'[4]CUT USD'!$A:$Q,10,FALSE)</f>
        <v>0</v>
      </c>
      <c r="AH195" s="79">
        <f>+VLOOKUP($A195,'[4]CUT USD'!$A:$Q,11,FALSE)</f>
        <v>0</v>
      </c>
      <c r="AI195" s="79">
        <f>+VLOOKUP($A195,'[4]CUT USD'!$A:$Q,12,FALSE)</f>
        <v>0</v>
      </c>
      <c r="AJ195" s="79">
        <f>+VLOOKUP($A195,'[4]CUT USD'!$A:$Q,13,FALSE)</f>
        <v>0</v>
      </c>
      <c r="AK195" s="79">
        <f>+VLOOKUP($A195,'[4]CUT USD'!$A:$Q,14,FALSE)</f>
        <v>0</v>
      </c>
      <c r="AL195" s="79">
        <v>0</v>
      </c>
      <c r="AM195" s="79">
        <f t="shared" si="2"/>
        <v>12467286.6</v>
      </c>
      <c r="AP195" s="45"/>
    </row>
    <row r="196" spans="1:42" ht="33" customHeight="1">
      <c r="A196" s="54">
        <v>593</v>
      </c>
      <c r="B196" s="55" t="s">
        <v>618</v>
      </c>
      <c r="C196" s="56" t="s">
        <v>691</v>
      </c>
      <c r="D196" s="79">
        <f>+VLOOKUP(A196,'[4]RES. TRL'!A:C,2,FALSE)</f>
        <v>0</v>
      </c>
      <c r="E196" s="79">
        <f>+VLOOKUP(A196,'[4]RES. TRL'!A:C,3,FALSE)</f>
        <v>0</v>
      </c>
      <c r="F196" s="79">
        <f>+VLOOKUP(A196,[4]RES.CDI!A:B,2,FALSE)</f>
        <v>0</v>
      </c>
      <c r="G196" s="79">
        <f>+VLOOKUP($A196,'[4]CUT Bs'!$A:$S,2,FALSE)</f>
        <v>2433632.96</v>
      </c>
      <c r="H196" s="79">
        <f>+VLOOKUP($A196,'[4]CUT Bs'!$A:$S,3,FALSE)</f>
        <v>0</v>
      </c>
      <c r="I196" s="79">
        <f>+VLOOKUP($A196,'[4]CUT Bs'!$A:$S,4,FALSE)</f>
        <v>0</v>
      </c>
      <c r="J196" s="79">
        <f>+VLOOKUP($A196,'[4]CUT Bs'!$A:$S,5,FALSE)</f>
        <v>0</v>
      </c>
      <c r="K196" s="79">
        <f>+VLOOKUP($A196,'[4]CUT Bs'!$A:$S,6,FALSE)</f>
        <v>0</v>
      </c>
      <c r="L196" s="79">
        <f>+VLOOKUP($A196,'[4]CUT Bs'!$A:$S,7,FALSE)</f>
        <v>0</v>
      </c>
      <c r="M196" s="79">
        <f>+VLOOKUP($A196,'[4]CUT Bs'!$A:$S,8,FALSE)</f>
        <v>0</v>
      </c>
      <c r="N196" s="79">
        <f>+VLOOKUP($A196,'[4]CUT Bs'!$A:$S,9,FALSE)</f>
        <v>0</v>
      </c>
      <c r="O196" s="79">
        <f>+VLOOKUP($A196,'[4]CUT Bs'!$A:$S,10,FALSE)</f>
        <v>0</v>
      </c>
      <c r="P196" s="79">
        <f>+VLOOKUP($A196,'[4]CUT Bs'!$A:$S,11,FALSE)</f>
        <v>0</v>
      </c>
      <c r="Q196" s="79">
        <f>+VLOOKUP($A196,'[4]CUT Bs'!$A:$S,12,FALSE)</f>
        <v>0</v>
      </c>
      <c r="R196" s="79">
        <f>+VLOOKUP($A196,'[4]CUT Bs'!$A:$S,13,FALSE)</f>
        <v>0</v>
      </c>
      <c r="S196" s="79">
        <f>+VLOOKUP($A196,'[4]CUT Bs'!$A:$S,14,FALSE)</f>
        <v>0</v>
      </c>
      <c r="T196" s="79">
        <f>+VLOOKUP($A196,'[4]CUT Bs'!$A:$S,15,FALSE)</f>
        <v>0</v>
      </c>
      <c r="U196" s="79">
        <f>+VLOOKUP($A196,'[4]CUT Bs'!$A:$S,16,FALSE)</f>
        <v>0</v>
      </c>
      <c r="V196" s="79">
        <f>+IFERROR(VLOOKUP(A196,'[4]RES. TCR'!A:C,3,FALSE),0)</f>
        <v>0</v>
      </c>
      <c r="W196" s="79">
        <f>+VLOOKUP(A196,'[4]RES. TRL'!F:H,2,FALSE)</f>
        <v>0</v>
      </c>
      <c r="X196" s="79">
        <f>+VLOOKUP(A196,'[4]RES. TRL'!F:H,3,FALSE)</f>
        <v>0</v>
      </c>
      <c r="Y196" s="79">
        <f>+VLOOKUP($A196,'[4]CUT USD'!$A:$Q,2,FALSE)</f>
        <v>0</v>
      </c>
      <c r="Z196" s="79">
        <f>+VLOOKUP($A196,'[4]CUT USD'!$A:$Q,3,FALSE)</f>
        <v>0</v>
      </c>
      <c r="AA196" s="79">
        <f>+VLOOKUP($A196,'[4]CUT USD'!$A:$Q,4,FALSE)</f>
        <v>0</v>
      </c>
      <c r="AB196" s="79">
        <f>+VLOOKUP($A196,'[4]CUT USD'!$A:$Q,5,FALSE)</f>
        <v>0</v>
      </c>
      <c r="AC196" s="79">
        <f>+VLOOKUP($A196,'[4]CUT USD'!$A:$Q,6,FALSE)</f>
        <v>0</v>
      </c>
      <c r="AD196" s="79">
        <f>+VLOOKUP($A196,'[4]CUT USD'!$A:$Q,7,FALSE)</f>
        <v>0</v>
      </c>
      <c r="AE196" s="79">
        <f>+VLOOKUP($A196,'[4]CUT USD'!$A:$Q,8,FALSE)</f>
        <v>0</v>
      </c>
      <c r="AF196" s="79">
        <f>+VLOOKUP($A196,'[4]CUT USD'!$A:$Q,9,FALSE)</f>
        <v>0</v>
      </c>
      <c r="AG196" s="79">
        <f>+VLOOKUP($A196,'[4]CUT USD'!$A:$Q,10,FALSE)</f>
        <v>0</v>
      </c>
      <c r="AH196" s="79">
        <f>+VLOOKUP($A196,'[4]CUT USD'!$A:$Q,11,FALSE)</f>
        <v>0</v>
      </c>
      <c r="AI196" s="79">
        <f>+VLOOKUP($A196,'[4]CUT USD'!$A:$Q,12,FALSE)</f>
        <v>0</v>
      </c>
      <c r="AJ196" s="79">
        <f>+VLOOKUP($A196,'[4]CUT USD'!$A:$Q,13,FALSE)</f>
        <v>0</v>
      </c>
      <c r="AK196" s="79">
        <f>+VLOOKUP($A196,'[4]CUT USD'!$A:$Q,14,FALSE)</f>
        <v>0</v>
      </c>
      <c r="AL196" s="79">
        <v>0</v>
      </c>
      <c r="AM196" s="79">
        <f t="shared" si="2"/>
        <v>2433632.96</v>
      </c>
      <c r="AP196" s="45"/>
    </row>
    <row r="197" spans="1:42" ht="33" customHeight="1">
      <c r="A197" s="54">
        <v>594</v>
      </c>
      <c r="B197" s="55" t="s">
        <v>101</v>
      </c>
      <c r="C197" s="56" t="s">
        <v>686</v>
      </c>
      <c r="D197" s="79">
        <f>+VLOOKUP(A197,'[4]RES. TRL'!A:C,2,FALSE)</f>
        <v>0</v>
      </c>
      <c r="E197" s="79">
        <f>+VLOOKUP(A197,'[4]RES. TRL'!A:C,3,FALSE)</f>
        <v>0</v>
      </c>
      <c r="F197" s="79">
        <f>+VLOOKUP(A197,[4]RES.CDI!A:B,2,FALSE)</f>
        <v>3790.5700000000652</v>
      </c>
      <c r="G197" s="79">
        <f>+VLOOKUP($A197,'[4]CUT Bs'!$A:$S,2,FALSE)</f>
        <v>3350.57</v>
      </c>
      <c r="H197" s="79">
        <f>+VLOOKUP($A197,'[4]CUT Bs'!$A:$S,3,FALSE)</f>
        <v>0</v>
      </c>
      <c r="I197" s="79">
        <f>+VLOOKUP($A197,'[4]CUT Bs'!$A:$S,4,FALSE)</f>
        <v>0</v>
      </c>
      <c r="J197" s="79">
        <f>+VLOOKUP($A197,'[4]CUT Bs'!$A:$S,5,FALSE)</f>
        <v>0</v>
      </c>
      <c r="K197" s="79">
        <f>+VLOOKUP($A197,'[4]CUT Bs'!$A:$S,6,FALSE)</f>
        <v>0</v>
      </c>
      <c r="L197" s="79">
        <f>+VLOOKUP($A197,'[4]CUT Bs'!$A:$S,7,FALSE)</f>
        <v>25532.810000000005</v>
      </c>
      <c r="M197" s="79">
        <f>+VLOOKUP($A197,'[4]CUT Bs'!$A:$S,8,FALSE)</f>
        <v>0</v>
      </c>
      <c r="N197" s="79">
        <f>+VLOOKUP($A197,'[4]CUT Bs'!$A:$S,9,FALSE)</f>
        <v>0</v>
      </c>
      <c r="O197" s="79">
        <f>+VLOOKUP($A197,'[4]CUT Bs'!$A:$S,10,FALSE)</f>
        <v>0</v>
      </c>
      <c r="P197" s="79">
        <f>+VLOOKUP($A197,'[4]CUT Bs'!$A:$S,11,FALSE)</f>
        <v>0</v>
      </c>
      <c r="Q197" s="79">
        <f>+VLOOKUP($A197,'[4]CUT Bs'!$A:$S,12,FALSE)</f>
        <v>0</v>
      </c>
      <c r="R197" s="79">
        <f>+VLOOKUP($A197,'[4]CUT Bs'!$A:$S,13,FALSE)</f>
        <v>0</v>
      </c>
      <c r="S197" s="79">
        <f>+VLOOKUP($A197,'[4]CUT Bs'!$A:$S,14,FALSE)</f>
        <v>0</v>
      </c>
      <c r="T197" s="79">
        <f>+VLOOKUP($A197,'[4]CUT Bs'!$A:$S,15,FALSE)</f>
        <v>0</v>
      </c>
      <c r="U197" s="79">
        <f>+VLOOKUP($A197,'[4]CUT Bs'!$A:$S,16,FALSE)</f>
        <v>0</v>
      </c>
      <c r="V197" s="79">
        <f>+IFERROR(VLOOKUP(A197,'[4]RES. TCR'!A:C,3,FALSE),0)</f>
        <v>0</v>
      </c>
      <c r="W197" s="79">
        <f>+VLOOKUP(A197,'[4]RES. TRL'!F:H,2,FALSE)</f>
        <v>0</v>
      </c>
      <c r="X197" s="79">
        <f>+VLOOKUP(A197,'[4]RES. TRL'!F:H,3,FALSE)</f>
        <v>0</v>
      </c>
      <c r="Y197" s="79">
        <f>+VLOOKUP($A197,'[4]CUT USD'!$A:$Q,2,FALSE)</f>
        <v>0</v>
      </c>
      <c r="Z197" s="79">
        <f>+VLOOKUP($A197,'[4]CUT USD'!$A:$Q,3,FALSE)</f>
        <v>0</v>
      </c>
      <c r="AA197" s="79">
        <f>+VLOOKUP($A197,'[4]CUT USD'!$A:$Q,4,FALSE)</f>
        <v>0</v>
      </c>
      <c r="AB197" s="79">
        <f>+VLOOKUP($A197,'[4]CUT USD'!$A:$Q,5,FALSE)</f>
        <v>0</v>
      </c>
      <c r="AC197" s="79">
        <f>+VLOOKUP($A197,'[4]CUT USD'!$A:$Q,6,FALSE)</f>
        <v>0</v>
      </c>
      <c r="AD197" s="79">
        <f>+VLOOKUP($A197,'[4]CUT USD'!$A:$Q,7,FALSE)</f>
        <v>0</v>
      </c>
      <c r="AE197" s="79">
        <f>+VLOOKUP($A197,'[4]CUT USD'!$A:$Q,8,FALSE)</f>
        <v>0</v>
      </c>
      <c r="AF197" s="79">
        <f>+VLOOKUP($A197,'[4]CUT USD'!$A:$Q,9,FALSE)</f>
        <v>0</v>
      </c>
      <c r="AG197" s="79">
        <f>+VLOOKUP($A197,'[4]CUT USD'!$A:$Q,10,FALSE)</f>
        <v>0</v>
      </c>
      <c r="AH197" s="79">
        <f>+VLOOKUP($A197,'[4]CUT USD'!$A:$Q,11,FALSE)</f>
        <v>0</v>
      </c>
      <c r="AI197" s="79">
        <f>+VLOOKUP($A197,'[4]CUT USD'!$A:$Q,12,FALSE)</f>
        <v>0</v>
      </c>
      <c r="AJ197" s="79">
        <f>+VLOOKUP($A197,'[4]CUT USD'!$A:$Q,13,FALSE)</f>
        <v>0</v>
      </c>
      <c r="AK197" s="79">
        <f>+VLOOKUP($A197,'[4]CUT USD'!$A:$Q,14,FALSE)</f>
        <v>0</v>
      </c>
      <c r="AL197" s="79">
        <v>0</v>
      </c>
      <c r="AM197" s="79">
        <f t="shared" si="2"/>
        <v>32673.95000000007</v>
      </c>
      <c r="AP197" s="45"/>
    </row>
    <row r="198" spans="1:42" ht="33" customHeight="1">
      <c r="A198" s="54">
        <v>595</v>
      </c>
      <c r="B198" s="55" t="s">
        <v>648</v>
      </c>
      <c r="C198" s="56" t="s">
        <v>686</v>
      </c>
      <c r="D198" s="79">
        <f>+VLOOKUP(A198,'[4]RES. TRL'!A:C,2,FALSE)</f>
        <v>0</v>
      </c>
      <c r="E198" s="79">
        <f>+VLOOKUP(A198,'[4]RES. TRL'!A:C,3,FALSE)</f>
        <v>0</v>
      </c>
      <c r="F198" s="79">
        <f>+VLOOKUP(A198,[4]RES.CDI!A:B,2,FALSE)</f>
        <v>0</v>
      </c>
      <c r="G198" s="79">
        <f>+VLOOKUP($A198,'[4]CUT Bs'!$A:$S,2,FALSE)</f>
        <v>2658.61</v>
      </c>
      <c r="H198" s="79">
        <f>+VLOOKUP($A198,'[4]CUT Bs'!$A:$S,3,FALSE)</f>
        <v>0</v>
      </c>
      <c r="I198" s="79">
        <f>+VLOOKUP($A198,'[4]CUT Bs'!$A:$S,4,FALSE)</f>
        <v>50</v>
      </c>
      <c r="J198" s="79">
        <f>+VLOOKUP($A198,'[4]CUT Bs'!$A:$S,5,FALSE)</f>
        <v>0</v>
      </c>
      <c r="K198" s="79">
        <f>+VLOOKUP($A198,'[4]CUT Bs'!$A:$S,6,FALSE)</f>
        <v>0</v>
      </c>
      <c r="L198" s="79">
        <f>+VLOOKUP($A198,'[4]CUT Bs'!$A:$S,7,FALSE)</f>
        <v>0</v>
      </c>
      <c r="M198" s="79">
        <f>+VLOOKUP($A198,'[4]CUT Bs'!$A:$S,8,FALSE)</f>
        <v>0</v>
      </c>
      <c r="N198" s="79">
        <f>+VLOOKUP($A198,'[4]CUT Bs'!$A:$S,9,FALSE)</f>
        <v>0</v>
      </c>
      <c r="O198" s="79">
        <f>+VLOOKUP($A198,'[4]CUT Bs'!$A:$S,10,FALSE)</f>
        <v>0</v>
      </c>
      <c r="P198" s="79">
        <f>+VLOOKUP($A198,'[4]CUT Bs'!$A:$S,11,FALSE)</f>
        <v>0</v>
      </c>
      <c r="Q198" s="79">
        <f>+VLOOKUP($A198,'[4]CUT Bs'!$A:$S,12,FALSE)</f>
        <v>0</v>
      </c>
      <c r="R198" s="79">
        <f>+VLOOKUP($A198,'[4]CUT Bs'!$A:$S,13,FALSE)</f>
        <v>0</v>
      </c>
      <c r="S198" s="79">
        <f>+VLOOKUP($A198,'[4]CUT Bs'!$A:$S,14,FALSE)</f>
        <v>0</v>
      </c>
      <c r="T198" s="79">
        <f>+VLOOKUP($A198,'[4]CUT Bs'!$A:$S,15,FALSE)</f>
        <v>0</v>
      </c>
      <c r="U198" s="79">
        <f>+VLOOKUP($A198,'[4]CUT Bs'!$A:$S,16,FALSE)</f>
        <v>0</v>
      </c>
      <c r="V198" s="79">
        <f>+IFERROR(VLOOKUP(A198,'[4]RES. TCR'!A:C,3,FALSE),0)</f>
        <v>0</v>
      </c>
      <c r="W198" s="79">
        <f>+VLOOKUP(A198,'[4]RES. TRL'!F:H,2,FALSE)</f>
        <v>0</v>
      </c>
      <c r="X198" s="79">
        <f>+VLOOKUP(A198,'[4]RES. TRL'!F:H,3,FALSE)</f>
        <v>0</v>
      </c>
      <c r="Y198" s="79">
        <f>+VLOOKUP($A198,'[4]CUT USD'!$A:$Q,2,FALSE)</f>
        <v>0</v>
      </c>
      <c r="Z198" s="79">
        <f>+VLOOKUP($A198,'[4]CUT USD'!$A:$Q,3,FALSE)</f>
        <v>0</v>
      </c>
      <c r="AA198" s="79">
        <f>+VLOOKUP($A198,'[4]CUT USD'!$A:$Q,4,FALSE)</f>
        <v>0</v>
      </c>
      <c r="AB198" s="79">
        <f>+VLOOKUP($A198,'[4]CUT USD'!$A:$Q,5,FALSE)</f>
        <v>0</v>
      </c>
      <c r="AC198" s="79">
        <f>+VLOOKUP($A198,'[4]CUT USD'!$A:$Q,6,FALSE)</f>
        <v>0</v>
      </c>
      <c r="AD198" s="79">
        <f>+VLOOKUP($A198,'[4]CUT USD'!$A:$Q,7,FALSE)</f>
        <v>0</v>
      </c>
      <c r="AE198" s="79">
        <f>+VLOOKUP($A198,'[4]CUT USD'!$A:$Q,8,FALSE)</f>
        <v>0</v>
      </c>
      <c r="AF198" s="79">
        <f>+VLOOKUP($A198,'[4]CUT USD'!$A:$Q,9,FALSE)</f>
        <v>0</v>
      </c>
      <c r="AG198" s="79">
        <f>+VLOOKUP($A198,'[4]CUT USD'!$A:$Q,10,FALSE)</f>
        <v>0</v>
      </c>
      <c r="AH198" s="79">
        <f>+VLOOKUP($A198,'[4]CUT USD'!$A:$Q,11,FALSE)</f>
        <v>0</v>
      </c>
      <c r="AI198" s="79">
        <f>+VLOOKUP($A198,'[4]CUT USD'!$A:$Q,12,FALSE)</f>
        <v>0</v>
      </c>
      <c r="AJ198" s="79">
        <f>+VLOOKUP($A198,'[4]CUT USD'!$A:$Q,13,FALSE)</f>
        <v>0</v>
      </c>
      <c r="AK198" s="79">
        <f>+VLOOKUP($A198,'[4]CUT USD'!$A:$Q,14,FALSE)</f>
        <v>0</v>
      </c>
      <c r="AL198" s="79">
        <v>0</v>
      </c>
      <c r="AM198" s="79">
        <f t="shared" si="2"/>
        <v>2708.61</v>
      </c>
      <c r="AP198" s="45"/>
    </row>
    <row r="199" spans="1:42" ht="33" customHeight="1">
      <c r="A199" s="54">
        <v>596</v>
      </c>
      <c r="B199" s="55" t="s">
        <v>11085</v>
      </c>
      <c r="C199" s="56" t="s">
        <v>688</v>
      </c>
      <c r="D199" s="79">
        <f>+VLOOKUP(A199,'[4]RES. TRL'!A:C,2,FALSE)</f>
        <v>0</v>
      </c>
      <c r="E199" s="79">
        <f>+VLOOKUP(A199,'[4]RES. TRL'!A:C,3,FALSE)</f>
        <v>0</v>
      </c>
      <c r="F199" s="79">
        <f>+VLOOKUP(A199,[4]RES.CDI!A:B,2,FALSE)</f>
        <v>0</v>
      </c>
      <c r="G199" s="79">
        <f>+VLOOKUP($A199,'[4]CUT Bs'!$A:$S,2,FALSE)</f>
        <v>0</v>
      </c>
      <c r="H199" s="79">
        <f>+VLOOKUP($A199,'[4]CUT Bs'!$A:$S,3,FALSE)</f>
        <v>0</v>
      </c>
      <c r="I199" s="79">
        <f>+VLOOKUP($A199,'[4]CUT Bs'!$A:$S,4,FALSE)</f>
        <v>0</v>
      </c>
      <c r="J199" s="79">
        <f>+VLOOKUP($A199,'[4]CUT Bs'!$A:$S,5,FALSE)</f>
        <v>0</v>
      </c>
      <c r="K199" s="79">
        <f>+VLOOKUP($A199,'[4]CUT Bs'!$A:$S,6,FALSE)</f>
        <v>0</v>
      </c>
      <c r="L199" s="79">
        <f>+VLOOKUP($A199,'[4]CUT Bs'!$A:$S,7,FALSE)</f>
        <v>7087.72</v>
      </c>
      <c r="M199" s="79">
        <f>+VLOOKUP($A199,'[4]CUT Bs'!$A:$S,8,FALSE)</f>
        <v>0</v>
      </c>
      <c r="N199" s="79">
        <f>+VLOOKUP($A199,'[4]CUT Bs'!$A:$S,9,FALSE)</f>
        <v>0</v>
      </c>
      <c r="O199" s="79">
        <f>+VLOOKUP($A199,'[4]CUT Bs'!$A:$S,10,FALSE)</f>
        <v>0</v>
      </c>
      <c r="P199" s="79">
        <f>+VLOOKUP($A199,'[4]CUT Bs'!$A:$S,11,FALSE)</f>
        <v>3396.67</v>
      </c>
      <c r="Q199" s="79">
        <f>+VLOOKUP($A199,'[4]CUT Bs'!$A:$S,12,FALSE)</f>
        <v>0</v>
      </c>
      <c r="R199" s="79">
        <f>+VLOOKUP($A199,'[4]CUT Bs'!$A:$S,13,FALSE)</f>
        <v>0</v>
      </c>
      <c r="S199" s="79">
        <f>+VLOOKUP($A199,'[4]CUT Bs'!$A:$S,14,FALSE)</f>
        <v>0</v>
      </c>
      <c r="T199" s="79">
        <f>+VLOOKUP($A199,'[4]CUT Bs'!$A:$S,15,FALSE)</f>
        <v>0</v>
      </c>
      <c r="U199" s="79">
        <f>+VLOOKUP($A199,'[4]CUT Bs'!$A:$S,16,FALSE)</f>
        <v>0</v>
      </c>
      <c r="V199" s="79">
        <f>+IFERROR(VLOOKUP(A199,'[4]RES. TCR'!A:C,3,FALSE),0)</f>
        <v>0</v>
      </c>
      <c r="W199" s="79">
        <f>+VLOOKUP(A199,'[4]RES. TRL'!F:H,2,FALSE)</f>
        <v>0</v>
      </c>
      <c r="X199" s="79">
        <f>+VLOOKUP(A199,'[4]RES. TRL'!F:H,3,FALSE)</f>
        <v>0</v>
      </c>
      <c r="Y199" s="79">
        <f>+VLOOKUP($A199,'[4]CUT USD'!$A:$Q,2,FALSE)</f>
        <v>0</v>
      </c>
      <c r="Z199" s="79">
        <f>+VLOOKUP($A199,'[4]CUT USD'!$A:$Q,3,FALSE)</f>
        <v>0</v>
      </c>
      <c r="AA199" s="79">
        <f>+VLOOKUP($A199,'[4]CUT USD'!$A:$Q,4,FALSE)</f>
        <v>0</v>
      </c>
      <c r="AB199" s="79">
        <f>+VLOOKUP($A199,'[4]CUT USD'!$A:$Q,5,FALSE)</f>
        <v>0</v>
      </c>
      <c r="AC199" s="79">
        <f>+VLOOKUP($A199,'[4]CUT USD'!$A:$Q,6,FALSE)</f>
        <v>0</v>
      </c>
      <c r="AD199" s="79">
        <f>+VLOOKUP($A199,'[4]CUT USD'!$A:$Q,7,FALSE)</f>
        <v>0</v>
      </c>
      <c r="AE199" s="79">
        <f>+VLOOKUP($A199,'[4]CUT USD'!$A:$Q,8,FALSE)</f>
        <v>0</v>
      </c>
      <c r="AF199" s="79">
        <f>+VLOOKUP($A199,'[4]CUT USD'!$A:$Q,9,FALSE)</f>
        <v>0</v>
      </c>
      <c r="AG199" s="79">
        <f>+VLOOKUP($A199,'[4]CUT USD'!$A:$Q,10,FALSE)</f>
        <v>0</v>
      </c>
      <c r="AH199" s="79">
        <f>+VLOOKUP($A199,'[4]CUT USD'!$A:$Q,11,FALSE)</f>
        <v>0</v>
      </c>
      <c r="AI199" s="79">
        <f>+VLOOKUP($A199,'[4]CUT USD'!$A:$Q,12,FALSE)</f>
        <v>0</v>
      </c>
      <c r="AJ199" s="79">
        <f>+VLOOKUP($A199,'[4]CUT USD'!$A:$Q,13,FALSE)</f>
        <v>0</v>
      </c>
      <c r="AK199" s="79">
        <f>+VLOOKUP($A199,'[4]CUT USD'!$A:$Q,14,FALSE)</f>
        <v>0</v>
      </c>
      <c r="AL199" s="79">
        <v>0</v>
      </c>
      <c r="AM199" s="79">
        <f t="shared" si="2"/>
        <v>10484.39</v>
      </c>
      <c r="AP199" s="45"/>
    </row>
    <row r="200" spans="1:42" ht="33" customHeight="1">
      <c r="A200" s="54">
        <v>597</v>
      </c>
      <c r="B200" s="55" t="s">
        <v>2577</v>
      </c>
      <c r="C200" s="56" t="s">
        <v>752</v>
      </c>
      <c r="D200" s="79">
        <f>+VLOOKUP(A200,'[4]RES. TRL'!A:C,2,FALSE)</f>
        <v>0</v>
      </c>
      <c r="E200" s="79">
        <f>+VLOOKUP(A200,'[4]RES. TRL'!A:C,3,FALSE)</f>
        <v>0</v>
      </c>
      <c r="F200" s="79">
        <f>+VLOOKUP(A200,[4]RES.CDI!A:B,2,FALSE)</f>
        <v>0</v>
      </c>
      <c r="G200" s="79">
        <f>+VLOOKUP($A200,'[4]CUT Bs'!$A:$S,2,FALSE)</f>
        <v>3172461.2600000002</v>
      </c>
      <c r="H200" s="79">
        <f>+VLOOKUP($A200,'[4]CUT Bs'!$A:$S,3,FALSE)</f>
        <v>29698.34</v>
      </c>
      <c r="I200" s="79">
        <f>+VLOOKUP($A200,'[4]CUT Bs'!$A:$S,4,FALSE)</f>
        <v>16736.440000000002</v>
      </c>
      <c r="J200" s="79">
        <f>+VLOOKUP($A200,'[4]CUT Bs'!$A:$S,5,FALSE)</f>
        <v>3465348.84</v>
      </c>
      <c r="K200" s="79">
        <f>+VLOOKUP($A200,'[4]CUT Bs'!$A:$S,6,FALSE)</f>
        <v>0</v>
      </c>
      <c r="L200" s="79">
        <f>+VLOOKUP($A200,'[4]CUT Bs'!$A:$S,7,FALSE)</f>
        <v>330408.73</v>
      </c>
      <c r="M200" s="79">
        <f>+VLOOKUP($A200,'[4]CUT Bs'!$A:$S,8,FALSE)</f>
        <v>0</v>
      </c>
      <c r="N200" s="79">
        <f>+VLOOKUP($A200,'[4]CUT Bs'!$A:$S,9,FALSE)</f>
        <v>0</v>
      </c>
      <c r="O200" s="79">
        <f>+VLOOKUP($A200,'[4]CUT Bs'!$A:$S,10,FALSE)</f>
        <v>0</v>
      </c>
      <c r="P200" s="79">
        <f>+VLOOKUP($A200,'[4]CUT Bs'!$A:$S,11,FALSE)</f>
        <v>0</v>
      </c>
      <c r="Q200" s="79">
        <f>+VLOOKUP($A200,'[4]CUT Bs'!$A:$S,12,FALSE)</f>
        <v>0</v>
      </c>
      <c r="R200" s="79">
        <f>+VLOOKUP($A200,'[4]CUT Bs'!$A:$S,13,FALSE)</f>
        <v>0</v>
      </c>
      <c r="S200" s="79">
        <f>+VLOOKUP($A200,'[4]CUT Bs'!$A:$S,14,FALSE)</f>
        <v>0</v>
      </c>
      <c r="T200" s="79">
        <f>+VLOOKUP($A200,'[4]CUT Bs'!$A:$S,15,FALSE)</f>
        <v>0</v>
      </c>
      <c r="U200" s="79">
        <f>+VLOOKUP($A200,'[4]CUT Bs'!$A:$S,16,FALSE)</f>
        <v>0</v>
      </c>
      <c r="V200" s="79">
        <f>+IFERROR(VLOOKUP(A200,'[4]RES. TCR'!A:C,3,FALSE),0)</f>
        <v>0</v>
      </c>
      <c r="W200" s="79">
        <f>+VLOOKUP(A200,'[4]RES. TRL'!F:H,2,FALSE)</f>
        <v>0</v>
      </c>
      <c r="X200" s="79">
        <f>+VLOOKUP(A200,'[4]RES. TRL'!F:H,3,FALSE)</f>
        <v>215000</v>
      </c>
      <c r="Y200" s="79">
        <f>+VLOOKUP($A200,'[4]CUT USD'!$A:$Q,2,FALSE)</f>
        <v>0</v>
      </c>
      <c r="Z200" s="79">
        <f>+VLOOKUP($A200,'[4]CUT USD'!$A:$Q,3,FALSE)</f>
        <v>0</v>
      </c>
      <c r="AA200" s="79">
        <f>+VLOOKUP($A200,'[4]CUT USD'!$A:$Q,4,FALSE)</f>
        <v>0</v>
      </c>
      <c r="AB200" s="79">
        <f>+VLOOKUP($A200,'[4]CUT USD'!$A:$Q,5,FALSE)</f>
        <v>4308766</v>
      </c>
      <c r="AC200" s="79">
        <f>+VLOOKUP($A200,'[4]CUT USD'!$A:$Q,6,FALSE)</f>
        <v>0</v>
      </c>
      <c r="AD200" s="79">
        <f>+VLOOKUP($A200,'[4]CUT USD'!$A:$Q,7,FALSE)</f>
        <v>0</v>
      </c>
      <c r="AE200" s="79">
        <f>+VLOOKUP($A200,'[4]CUT USD'!$A:$Q,8,FALSE)</f>
        <v>0</v>
      </c>
      <c r="AF200" s="79">
        <f>+VLOOKUP($A200,'[4]CUT USD'!$A:$Q,9,FALSE)</f>
        <v>0</v>
      </c>
      <c r="AG200" s="79">
        <f>+VLOOKUP($A200,'[4]CUT USD'!$A:$Q,10,FALSE)</f>
        <v>0</v>
      </c>
      <c r="AH200" s="79">
        <f>+VLOOKUP($A200,'[4]CUT USD'!$A:$Q,11,FALSE)</f>
        <v>0</v>
      </c>
      <c r="AI200" s="79">
        <f>+VLOOKUP($A200,'[4]CUT USD'!$A:$Q,12,FALSE)</f>
        <v>0</v>
      </c>
      <c r="AJ200" s="79">
        <f>+VLOOKUP($A200,'[4]CUT USD'!$A:$Q,13,FALSE)</f>
        <v>0</v>
      </c>
      <c r="AK200" s="79">
        <f>+VLOOKUP($A200,'[4]CUT USD'!$A:$Q,14,FALSE)</f>
        <v>0</v>
      </c>
      <c r="AL200" s="79">
        <v>0</v>
      </c>
      <c r="AM200" s="79">
        <f t="shared" si="2"/>
        <v>11538419.609999999</v>
      </c>
      <c r="AP200" s="45"/>
    </row>
    <row r="201" spans="1:42" ht="33" customHeight="1">
      <c r="A201" s="54">
        <v>598</v>
      </c>
      <c r="B201" s="55" t="s">
        <v>754</v>
      </c>
      <c r="C201" s="56" t="s">
        <v>752</v>
      </c>
      <c r="D201" s="79">
        <f>+VLOOKUP(A201,'[4]RES. TRL'!A:C,2,FALSE)</f>
        <v>0</v>
      </c>
      <c r="E201" s="79">
        <f>+VLOOKUP(A201,'[4]RES. TRL'!A:C,3,FALSE)</f>
        <v>0</v>
      </c>
      <c r="F201" s="79">
        <f>+VLOOKUP(A201,[4]RES.CDI!A:B,2,FALSE)</f>
        <v>0</v>
      </c>
      <c r="G201" s="79">
        <f>+VLOOKUP($A201,'[4]CUT Bs'!$A:$S,2,FALSE)</f>
        <v>8154.3200000000006</v>
      </c>
      <c r="H201" s="79">
        <f>+VLOOKUP($A201,'[4]CUT Bs'!$A:$S,3,FALSE)</f>
        <v>0</v>
      </c>
      <c r="I201" s="79">
        <f>+VLOOKUP($A201,'[4]CUT Bs'!$A:$S,4,FALSE)</f>
        <v>0</v>
      </c>
      <c r="J201" s="79">
        <f>+VLOOKUP($A201,'[4]CUT Bs'!$A:$S,5,FALSE)</f>
        <v>0</v>
      </c>
      <c r="K201" s="79">
        <f>+VLOOKUP($A201,'[4]CUT Bs'!$A:$S,6,FALSE)</f>
        <v>0</v>
      </c>
      <c r="L201" s="79">
        <f>+VLOOKUP($A201,'[4]CUT Bs'!$A:$S,7,FALSE)</f>
        <v>0</v>
      </c>
      <c r="M201" s="79">
        <f>+VLOOKUP($A201,'[4]CUT Bs'!$A:$S,8,FALSE)</f>
        <v>0</v>
      </c>
      <c r="N201" s="79">
        <f>+VLOOKUP($A201,'[4]CUT Bs'!$A:$S,9,FALSE)</f>
        <v>0</v>
      </c>
      <c r="O201" s="79">
        <f>+VLOOKUP($A201,'[4]CUT Bs'!$A:$S,10,FALSE)</f>
        <v>0</v>
      </c>
      <c r="P201" s="79">
        <f>+VLOOKUP($A201,'[4]CUT Bs'!$A:$S,11,FALSE)</f>
        <v>0</v>
      </c>
      <c r="Q201" s="79">
        <f>+VLOOKUP($A201,'[4]CUT Bs'!$A:$S,12,FALSE)</f>
        <v>0</v>
      </c>
      <c r="R201" s="79">
        <f>+VLOOKUP($A201,'[4]CUT Bs'!$A:$S,13,FALSE)</f>
        <v>0</v>
      </c>
      <c r="S201" s="79">
        <f>+VLOOKUP($A201,'[4]CUT Bs'!$A:$S,14,FALSE)</f>
        <v>0</v>
      </c>
      <c r="T201" s="79">
        <f>+VLOOKUP($A201,'[4]CUT Bs'!$A:$S,15,FALSE)</f>
        <v>0</v>
      </c>
      <c r="U201" s="79">
        <f>+VLOOKUP($A201,'[4]CUT Bs'!$A:$S,16,FALSE)</f>
        <v>0</v>
      </c>
      <c r="V201" s="79">
        <f>+IFERROR(VLOOKUP(A201,'[4]RES. TCR'!A:C,3,FALSE),0)</f>
        <v>9978568.7199999988</v>
      </c>
      <c r="W201" s="79">
        <f>+VLOOKUP(A201,'[4]RES. TRL'!F:H,2,FALSE)</f>
        <v>0</v>
      </c>
      <c r="X201" s="79">
        <f>+VLOOKUP(A201,'[4]RES. TRL'!F:H,3,FALSE)</f>
        <v>0</v>
      </c>
      <c r="Y201" s="79">
        <f>+VLOOKUP($A201,'[4]CUT USD'!$A:$Q,2,FALSE)</f>
        <v>0</v>
      </c>
      <c r="Z201" s="79">
        <f>+VLOOKUP($A201,'[4]CUT USD'!$A:$Q,3,FALSE)</f>
        <v>0</v>
      </c>
      <c r="AA201" s="79">
        <f>+VLOOKUP($A201,'[4]CUT USD'!$A:$Q,4,FALSE)</f>
        <v>0</v>
      </c>
      <c r="AB201" s="79">
        <f>+VLOOKUP($A201,'[4]CUT USD'!$A:$Q,5,FALSE)</f>
        <v>0</v>
      </c>
      <c r="AC201" s="79">
        <f>+VLOOKUP($A201,'[4]CUT USD'!$A:$Q,6,FALSE)</f>
        <v>0</v>
      </c>
      <c r="AD201" s="79">
        <f>+VLOOKUP($A201,'[4]CUT USD'!$A:$Q,7,FALSE)</f>
        <v>0</v>
      </c>
      <c r="AE201" s="79">
        <f>+VLOOKUP($A201,'[4]CUT USD'!$A:$Q,8,FALSE)</f>
        <v>0</v>
      </c>
      <c r="AF201" s="79">
        <f>+VLOOKUP($A201,'[4]CUT USD'!$A:$Q,9,FALSE)</f>
        <v>0</v>
      </c>
      <c r="AG201" s="79">
        <f>+VLOOKUP($A201,'[4]CUT USD'!$A:$Q,10,FALSE)</f>
        <v>0</v>
      </c>
      <c r="AH201" s="79">
        <f>+VLOOKUP($A201,'[4]CUT USD'!$A:$Q,11,FALSE)</f>
        <v>0</v>
      </c>
      <c r="AI201" s="79">
        <f>+VLOOKUP($A201,'[4]CUT USD'!$A:$Q,12,FALSE)</f>
        <v>0</v>
      </c>
      <c r="AJ201" s="79">
        <f>+VLOOKUP($A201,'[4]CUT USD'!$A:$Q,13,FALSE)</f>
        <v>0</v>
      </c>
      <c r="AK201" s="79">
        <f>+VLOOKUP($A201,'[4]CUT USD'!$A:$Q,14,FALSE)</f>
        <v>0</v>
      </c>
      <c r="AL201" s="79">
        <v>0</v>
      </c>
      <c r="AM201" s="79">
        <f t="shared" si="2"/>
        <v>9986723.0399999991</v>
      </c>
      <c r="AP201" s="45"/>
    </row>
    <row r="202" spans="1:42" ht="33" customHeight="1">
      <c r="A202" s="54">
        <v>599</v>
      </c>
      <c r="B202" s="55" t="s">
        <v>11086</v>
      </c>
      <c r="C202" s="56" t="s">
        <v>688</v>
      </c>
      <c r="D202" s="79">
        <f>+VLOOKUP(A202,'[4]RES. TRL'!A:C,2,FALSE)</f>
        <v>0</v>
      </c>
      <c r="E202" s="79">
        <f>+VLOOKUP(A202,'[4]RES. TRL'!A:C,3,FALSE)</f>
        <v>135800972.80000001</v>
      </c>
      <c r="F202" s="79">
        <f>+VLOOKUP(A202,[4]RES.CDI!A:B,2,FALSE)</f>
        <v>4447115.2</v>
      </c>
      <c r="G202" s="79">
        <f>+VLOOKUP($A202,'[4]CUT Bs'!$A:$S,2,FALSE)</f>
        <v>22961.920000000002</v>
      </c>
      <c r="H202" s="79">
        <f>+VLOOKUP($A202,'[4]CUT Bs'!$A:$S,3,FALSE)</f>
        <v>572947.19999999995</v>
      </c>
      <c r="I202" s="79">
        <f>+VLOOKUP($A202,'[4]CUT Bs'!$A:$S,4,FALSE)</f>
        <v>690</v>
      </c>
      <c r="J202" s="79">
        <f>+VLOOKUP($A202,'[4]CUT Bs'!$A:$S,5,FALSE)</f>
        <v>1218141.5900000001</v>
      </c>
      <c r="K202" s="79">
        <f>+VLOOKUP($A202,'[4]CUT Bs'!$A:$S,6,FALSE)</f>
        <v>0</v>
      </c>
      <c r="L202" s="79">
        <f>+VLOOKUP($A202,'[4]CUT Bs'!$A:$S,7,FALSE)</f>
        <v>4970.2</v>
      </c>
      <c r="M202" s="79">
        <f>+VLOOKUP($A202,'[4]CUT Bs'!$A:$S,8,FALSE)</f>
        <v>0</v>
      </c>
      <c r="N202" s="79">
        <f>+VLOOKUP($A202,'[4]CUT Bs'!$A:$S,9,FALSE)</f>
        <v>0</v>
      </c>
      <c r="O202" s="79">
        <f>+VLOOKUP($A202,'[4]CUT Bs'!$A:$S,10,FALSE)</f>
        <v>1458.82</v>
      </c>
      <c r="P202" s="79">
        <f>+VLOOKUP($A202,'[4]CUT Bs'!$A:$S,11,FALSE)</f>
        <v>82155.850000000006</v>
      </c>
      <c r="Q202" s="79">
        <f>+VLOOKUP($A202,'[4]CUT Bs'!$A:$S,12,FALSE)</f>
        <v>0</v>
      </c>
      <c r="R202" s="79">
        <f>+VLOOKUP($A202,'[4]CUT Bs'!$A:$S,13,FALSE)</f>
        <v>0</v>
      </c>
      <c r="S202" s="79">
        <f>+VLOOKUP($A202,'[4]CUT Bs'!$A:$S,14,FALSE)</f>
        <v>0</v>
      </c>
      <c r="T202" s="79">
        <f>+VLOOKUP($A202,'[4]CUT Bs'!$A:$S,15,FALSE)</f>
        <v>0</v>
      </c>
      <c r="U202" s="79">
        <f>+VLOOKUP($A202,'[4]CUT Bs'!$A:$S,16,FALSE)</f>
        <v>0</v>
      </c>
      <c r="V202" s="79">
        <f>+IFERROR(VLOOKUP(A202,'[4]RES. TCR'!A:C,3,FALSE),0)</f>
        <v>0</v>
      </c>
      <c r="W202" s="79">
        <f>+VLOOKUP(A202,'[4]RES. TRL'!F:H,2,FALSE)</f>
        <v>0</v>
      </c>
      <c r="X202" s="79">
        <f>+VLOOKUP(A202,'[4]RES. TRL'!F:H,3,FALSE)</f>
        <v>0</v>
      </c>
      <c r="Y202" s="79">
        <f>+VLOOKUP($A202,'[4]CUT USD'!$A:$Q,2,FALSE)</f>
        <v>0</v>
      </c>
      <c r="Z202" s="79">
        <f>+VLOOKUP($A202,'[4]CUT USD'!$A:$Q,3,FALSE)</f>
        <v>0</v>
      </c>
      <c r="AA202" s="79">
        <f>+VLOOKUP($A202,'[4]CUT USD'!$A:$Q,4,FALSE)</f>
        <v>0</v>
      </c>
      <c r="AB202" s="79">
        <f>+VLOOKUP($A202,'[4]CUT USD'!$A:$Q,5,FALSE)</f>
        <v>0</v>
      </c>
      <c r="AC202" s="79">
        <f>+VLOOKUP($A202,'[4]CUT USD'!$A:$Q,6,FALSE)</f>
        <v>0</v>
      </c>
      <c r="AD202" s="79">
        <f>+VLOOKUP($A202,'[4]CUT USD'!$A:$Q,7,FALSE)</f>
        <v>0</v>
      </c>
      <c r="AE202" s="79">
        <f>+VLOOKUP($A202,'[4]CUT USD'!$A:$Q,8,FALSE)</f>
        <v>0</v>
      </c>
      <c r="AF202" s="79">
        <f>+VLOOKUP($A202,'[4]CUT USD'!$A:$Q,9,FALSE)</f>
        <v>0</v>
      </c>
      <c r="AG202" s="79">
        <f>+VLOOKUP($A202,'[4]CUT USD'!$A:$Q,10,FALSE)</f>
        <v>0</v>
      </c>
      <c r="AH202" s="79">
        <f>+VLOOKUP($A202,'[4]CUT USD'!$A:$Q,11,FALSE)</f>
        <v>0</v>
      </c>
      <c r="AI202" s="79">
        <f>+VLOOKUP($A202,'[4]CUT USD'!$A:$Q,12,FALSE)</f>
        <v>0</v>
      </c>
      <c r="AJ202" s="79">
        <f>+VLOOKUP($A202,'[4]CUT USD'!$A:$Q,13,FALSE)</f>
        <v>0</v>
      </c>
      <c r="AK202" s="79">
        <f>+VLOOKUP($A202,'[4]CUT USD'!$A:$Q,14,FALSE)</f>
        <v>0</v>
      </c>
      <c r="AL202" s="79">
        <v>0</v>
      </c>
      <c r="AM202" s="79">
        <f t="shared" si="2"/>
        <v>142151413.57999995</v>
      </c>
      <c r="AP202" s="45"/>
    </row>
    <row r="203" spans="1:42" ht="33" customHeight="1">
      <c r="A203" s="54">
        <v>633</v>
      </c>
      <c r="B203" s="55" t="s">
        <v>189</v>
      </c>
      <c r="C203" s="56" t="s">
        <v>692</v>
      </c>
      <c r="D203" s="79">
        <f>+VLOOKUP(A203,'[4]RES. TRL'!A:C,2,FALSE)</f>
        <v>0</v>
      </c>
      <c r="E203" s="79">
        <f>+VLOOKUP(A203,'[4]RES. TRL'!A:C,3,FALSE)</f>
        <v>0</v>
      </c>
      <c r="F203" s="79">
        <f>+VLOOKUP(A203,[4]RES.CDI!A:B,2,FALSE)</f>
        <v>0</v>
      </c>
      <c r="G203" s="79">
        <f>+VLOOKUP($A203,'[4]CUT Bs'!$A:$S,2,FALSE)</f>
        <v>0</v>
      </c>
      <c r="H203" s="79">
        <f>+VLOOKUP($A203,'[4]CUT Bs'!$A:$S,3,FALSE)</f>
        <v>0</v>
      </c>
      <c r="I203" s="79">
        <f>+VLOOKUP($A203,'[4]CUT Bs'!$A:$S,4,FALSE)</f>
        <v>0</v>
      </c>
      <c r="J203" s="79">
        <f>+VLOOKUP($A203,'[4]CUT Bs'!$A:$S,5,FALSE)</f>
        <v>0</v>
      </c>
      <c r="K203" s="79">
        <f>+VLOOKUP($A203,'[4]CUT Bs'!$A:$S,6,FALSE)</f>
        <v>0</v>
      </c>
      <c r="L203" s="79">
        <f>+VLOOKUP($A203,'[4]CUT Bs'!$A:$S,7,FALSE)</f>
        <v>0</v>
      </c>
      <c r="M203" s="79">
        <f>+VLOOKUP($A203,'[4]CUT Bs'!$A:$S,8,FALSE)</f>
        <v>0</v>
      </c>
      <c r="N203" s="79">
        <f>+VLOOKUP($A203,'[4]CUT Bs'!$A:$S,9,FALSE)</f>
        <v>0</v>
      </c>
      <c r="O203" s="79">
        <f>+VLOOKUP($A203,'[4]CUT Bs'!$A:$S,10,FALSE)</f>
        <v>0</v>
      </c>
      <c r="P203" s="79">
        <f>+VLOOKUP($A203,'[4]CUT Bs'!$A:$S,11,FALSE)</f>
        <v>0</v>
      </c>
      <c r="Q203" s="79">
        <f>+VLOOKUP($A203,'[4]CUT Bs'!$A:$S,12,FALSE)</f>
        <v>0</v>
      </c>
      <c r="R203" s="79">
        <f>+VLOOKUP($A203,'[4]CUT Bs'!$A:$S,13,FALSE)</f>
        <v>0</v>
      </c>
      <c r="S203" s="79">
        <f>+VLOOKUP($A203,'[4]CUT Bs'!$A:$S,14,FALSE)</f>
        <v>0</v>
      </c>
      <c r="T203" s="79">
        <f>+VLOOKUP($A203,'[4]CUT Bs'!$A:$S,15,FALSE)</f>
        <v>0</v>
      </c>
      <c r="U203" s="79">
        <f>+VLOOKUP($A203,'[4]CUT Bs'!$A:$S,16,FALSE)</f>
        <v>0</v>
      </c>
      <c r="V203" s="79">
        <f>+IFERROR(VLOOKUP(A203,'[4]RES. TCR'!A:C,3,FALSE),0)</f>
        <v>0</v>
      </c>
      <c r="W203" s="79">
        <f>+VLOOKUP(A203,'[4]RES. TRL'!F:H,2,FALSE)</f>
        <v>0</v>
      </c>
      <c r="X203" s="79">
        <f>+VLOOKUP(A203,'[4]RES. TRL'!F:H,3,FALSE)</f>
        <v>0</v>
      </c>
      <c r="Y203" s="79">
        <f>+VLOOKUP($A203,'[4]CUT USD'!$A:$Q,2,FALSE)</f>
        <v>0</v>
      </c>
      <c r="Z203" s="79">
        <f>+VLOOKUP($A203,'[4]CUT USD'!$A:$Q,3,FALSE)</f>
        <v>0</v>
      </c>
      <c r="AA203" s="79">
        <f>+VLOOKUP($A203,'[4]CUT USD'!$A:$Q,4,FALSE)</f>
        <v>0</v>
      </c>
      <c r="AB203" s="79">
        <f>+VLOOKUP($A203,'[4]CUT USD'!$A:$Q,5,FALSE)</f>
        <v>0</v>
      </c>
      <c r="AC203" s="79">
        <f>+VLOOKUP($A203,'[4]CUT USD'!$A:$Q,6,FALSE)</f>
        <v>0</v>
      </c>
      <c r="AD203" s="79">
        <f>+VLOOKUP($A203,'[4]CUT USD'!$A:$Q,7,FALSE)</f>
        <v>0</v>
      </c>
      <c r="AE203" s="79">
        <f>+VLOOKUP($A203,'[4]CUT USD'!$A:$Q,8,FALSE)</f>
        <v>0</v>
      </c>
      <c r="AF203" s="79">
        <f>+VLOOKUP($A203,'[4]CUT USD'!$A:$Q,9,FALSE)</f>
        <v>0</v>
      </c>
      <c r="AG203" s="79">
        <f>+VLOOKUP($A203,'[4]CUT USD'!$A:$Q,10,FALSE)</f>
        <v>0</v>
      </c>
      <c r="AH203" s="79">
        <f>+VLOOKUP($A203,'[4]CUT USD'!$A:$Q,11,FALSE)</f>
        <v>0</v>
      </c>
      <c r="AI203" s="79">
        <f>+VLOOKUP($A203,'[4]CUT USD'!$A:$Q,12,FALSE)</f>
        <v>0</v>
      </c>
      <c r="AJ203" s="79">
        <f>+VLOOKUP($A203,'[4]CUT USD'!$A:$Q,13,FALSE)</f>
        <v>0</v>
      </c>
      <c r="AK203" s="79">
        <f>+VLOOKUP($A203,'[4]CUT USD'!$A:$Q,14,FALSE)</f>
        <v>0</v>
      </c>
      <c r="AL203" s="79">
        <v>0</v>
      </c>
      <c r="AM203" s="79">
        <f t="shared" ref="AM203:AM266" si="3">SUM(D203:AL203)</f>
        <v>0</v>
      </c>
      <c r="AP203" s="45"/>
    </row>
    <row r="204" spans="1:42" ht="33" customHeight="1">
      <c r="A204" s="54">
        <v>634</v>
      </c>
      <c r="B204" s="55" t="s">
        <v>190</v>
      </c>
      <c r="C204" s="56" t="s">
        <v>752</v>
      </c>
      <c r="D204" s="79">
        <f>+VLOOKUP(A204,'[4]RES. TRL'!A:C,2,FALSE)</f>
        <v>0</v>
      </c>
      <c r="E204" s="79">
        <f>+VLOOKUP(A204,'[4]RES. TRL'!A:C,3,FALSE)</f>
        <v>0</v>
      </c>
      <c r="F204" s="79">
        <f>+VLOOKUP(A204,[4]RES.CDI!A:B,2,FALSE)</f>
        <v>0</v>
      </c>
      <c r="G204" s="79">
        <f>+VLOOKUP($A204,'[4]CUT Bs'!$A:$S,2,FALSE)</f>
        <v>0</v>
      </c>
      <c r="H204" s="79">
        <f>+VLOOKUP($A204,'[4]CUT Bs'!$A:$S,3,FALSE)</f>
        <v>0</v>
      </c>
      <c r="I204" s="79">
        <f>+VLOOKUP($A204,'[4]CUT Bs'!$A:$S,4,FALSE)</f>
        <v>0</v>
      </c>
      <c r="J204" s="79">
        <f>+VLOOKUP($A204,'[4]CUT Bs'!$A:$S,5,FALSE)</f>
        <v>0</v>
      </c>
      <c r="K204" s="79">
        <f>+VLOOKUP($A204,'[4]CUT Bs'!$A:$S,6,FALSE)</f>
        <v>0</v>
      </c>
      <c r="L204" s="79">
        <f>+VLOOKUP($A204,'[4]CUT Bs'!$A:$S,7,FALSE)</f>
        <v>0</v>
      </c>
      <c r="M204" s="79">
        <f>+VLOOKUP($A204,'[4]CUT Bs'!$A:$S,8,FALSE)</f>
        <v>0</v>
      </c>
      <c r="N204" s="79">
        <f>+VLOOKUP($A204,'[4]CUT Bs'!$A:$S,9,FALSE)</f>
        <v>0</v>
      </c>
      <c r="O204" s="79">
        <f>+VLOOKUP($A204,'[4]CUT Bs'!$A:$S,10,FALSE)</f>
        <v>0</v>
      </c>
      <c r="P204" s="79">
        <f>+VLOOKUP($A204,'[4]CUT Bs'!$A:$S,11,FALSE)</f>
        <v>0</v>
      </c>
      <c r="Q204" s="79">
        <f>+VLOOKUP($A204,'[4]CUT Bs'!$A:$S,12,FALSE)</f>
        <v>0</v>
      </c>
      <c r="R204" s="79">
        <f>+VLOOKUP($A204,'[4]CUT Bs'!$A:$S,13,FALSE)</f>
        <v>0</v>
      </c>
      <c r="S204" s="79">
        <f>+VLOOKUP($A204,'[4]CUT Bs'!$A:$S,14,FALSE)</f>
        <v>0</v>
      </c>
      <c r="T204" s="79">
        <f>+VLOOKUP($A204,'[4]CUT Bs'!$A:$S,15,FALSE)</f>
        <v>0</v>
      </c>
      <c r="U204" s="79">
        <f>+VLOOKUP($A204,'[4]CUT Bs'!$A:$S,16,FALSE)</f>
        <v>0</v>
      </c>
      <c r="V204" s="79">
        <f>+IFERROR(VLOOKUP(A204,'[4]RES. TCR'!A:C,3,FALSE),0)</f>
        <v>0</v>
      </c>
      <c r="W204" s="79">
        <f>+VLOOKUP(A204,'[4]RES. TRL'!F:H,2,FALSE)</f>
        <v>0</v>
      </c>
      <c r="X204" s="79">
        <f>+VLOOKUP(A204,'[4]RES. TRL'!F:H,3,FALSE)</f>
        <v>0</v>
      </c>
      <c r="Y204" s="79">
        <f>+VLOOKUP($A204,'[4]CUT USD'!$A:$Q,2,FALSE)</f>
        <v>0</v>
      </c>
      <c r="Z204" s="79">
        <f>+VLOOKUP($A204,'[4]CUT USD'!$A:$Q,3,FALSE)</f>
        <v>0</v>
      </c>
      <c r="AA204" s="79">
        <f>+VLOOKUP($A204,'[4]CUT USD'!$A:$Q,4,FALSE)</f>
        <v>0</v>
      </c>
      <c r="AB204" s="79">
        <f>+VLOOKUP($A204,'[4]CUT USD'!$A:$Q,5,FALSE)</f>
        <v>0</v>
      </c>
      <c r="AC204" s="79">
        <f>+VLOOKUP($A204,'[4]CUT USD'!$A:$Q,6,FALSE)</f>
        <v>0</v>
      </c>
      <c r="AD204" s="79">
        <f>+VLOOKUP($A204,'[4]CUT USD'!$A:$Q,7,FALSE)</f>
        <v>0</v>
      </c>
      <c r="AE204" s="79">
        <f>+VLOOKUP($A204,'[4]CUT USD'!$A:$Q,8,FALSE)</f>
        <v>0</v>
      </c>
      <c r="AF204" s="79">
        <f>+VLOOKUP($A204,'[4]CUT USD'!$A:$Q,9,FALSE)</f>
        <v>0</v>
      </c>
      <c r="AG204" s="79">
        <f>+VLOOKUP($A204,'[4]CUT USD'!$A:$Q,10,FALSE)</f>
        <v>0</v>
      </c>
      <c r="AH204" s="79">
        <f>+VLOOKUP($A204,'[4]CUT USD'!$A:$Q,11,FALSE)</f>
        <v>0</v>
      </c>
      <c r="AI204" s="79">
        <f>+VLOOKUP($A204,'[4]CUT USD'!$A:$Q,12,FALSE)</f>
        <v>0</v>
      </c>
      <c r="AJ204" s="79">
        <f>+VLOOKUP($A204,'[4]CUT USD'!$A:$Q,13,FALSE)</f>
        <v>0</v>
      </c>
      <c r="AK204" s="79">
        <f>+VLOOKUP($A204,'[4]CUT USD'!$A:$Q,14,FALSE)</f>
        <v>0</v>
      </c>
      <c r="AL204" s="79">
        <v>0</v>
      </c>
      <c r="AM204" s="79">
        <f t="shared" si="3"/>
        <v>0</v>
      </c>
      <c r="AP204" s="45"/>
    </row>
    <row r="205" spans="1:42" ht="33" customHeight="1">
      <c r="A205" s="54">
        <v>650</v>
      </c>
      <c r="B205" s="55" t="s">
        <v>191</v>
      </c>
      <c r="C205" s="56" t="s">
        <v>753</v>
      </c>
      <c r="D205" s="79">
        <f>+VLOOKUP(A205,'[4]RES. TRL'!A:C,2,FALSE)</f>
        <v>0</v>
      </c>
      <c r="E205" s="79">
        <f>+VLOOKUP(A205,'[4]RES. TRL'!A:C,3,FALSE)</f>
        <v>0</v>
      </c>
      <c r="F205" s="79">
        <f>+VLOOKUP(A205,[4]RES.CDI!A:B,2,FALSE)</f>
        <v>0</v>
      </c>
      <c r="G205" s="79">
        <f>+VLOOKUP($A205,'[4]CUT Bs'!$A:$S,2,FALSE)</f>
        <v>99433.11</v>
      </c>
      <c r="H205" s="79">
        <f>+VLOOKUP($A205,'[4]CUT Bs'!$A:$S,3,FALSE)</f>
        <v>0</v>
      </c>
      <c r="I205" s="79">
        <f>+VLOOKUP($A205,'[4]CUT Bs'!$A:$S,4,FALSE)</f>
        <v>0</v>
      </c>
      <c r="J205" s="79">
        <f>+VLOOKUP($A205,'[4]CUT Bs'!$A:$S,5,FALSE)</f>
        <v>76417</v>
      </c>
      <c r="K205" s="79">
        <f>+VLOOKUP($A205,'[4]CUT Bs'!$A:$S,6,FALSE)</f>
        <v>0</v>
      </c>
      <c r="L205" s="79">
        <f>+VLOOKUP($A205,'[4]CUT Bs'!$A:$S,7,FALSE)</f>
        <v>0</v>
      </c>
      <c r="M205" s="79">
        <f>+VLOOKUP($A205,'[4]CUT Bs'!$A:$S,8,FALSE)</f>
        <v>0</v>
      </c>
      <c r="N205" s="79">
        <f>+VLOOKUP($A205,'[4]CUT Bs'!$A:$S,9,FALSE)</f>
        <v>0</v>
      </c>
      <c r="O205" s="79">
        <f>+VLOOKUP($A205,'[4]CUT Bs'!$A:$S,10,FALSE)</f>
        <v>0</v>
      </c>
      <c r="P205" s="79">
        <f>+VLOOKUP($A205,'[4]CUT Bs'!$A:$S,11,FALSE)</f>
        <v>0</v>
      </c>
      <c r="Q205" s="79">
        <f>+VLOOKUP($A205,'[4]CUT Bs'!$A:$S,12,FALSE)</f>
        <v>0</v>
      </c>
      <c r="R205" s="79">
        <f>+VLOOKUP($A205,'[4]CUT Bs'!$A:$S,13,FALSE)</f>
        <v>0</v>
      </c>
      <c r="S205" s="79">
        <f>+VLOOKUP($A205,'[4]CUT Bs'!$A:$S,14,FALSE)</f>
        <v>0</v>
      </c>
      <c r="T205" s="79">
        <f>+VLOOKUP($A205,'[4]CUT Bs'!$A:$S,15,FALSE)</f>
        <v>0</v>
      </c>
      <c r="U205" s="79">
        <f>+VLOOKUP($A205,'[4]CUT Bs'!$A:$S,16,FALSE)</f>
        <v>0</v>
      </c>
      <c r="V205" s="79">
        <f>+IFERROR(VLOOKUP(A205,'[4]RES. TCR'!A:C,3,FALSE),0)</f>
        <v>0</v>
      </c>
      <c r="W205" s="79">
        <f>+VLOOKUP(A205,'[4]RES. TRL'!F:H,2,FALSE)</f>
        <v>0</v>
      </c>
      <c r="X205" s="79">
        <f>+VLOOKUP(A205,'[4]RES. TRL'!F:H,3,FALSE)</f>
        <v>0</v>
      </c>
      <c r="Y205" s="79">
        <f>+VLOOKUP($A205,'[4]CUT USD'!$A:$Q,2,FALSE)</f>
        <v>0</v>
      </c>
      <c r="Z205" s="79">
        <f>+VLOOKUP($A205,'[4]CUT USD'!$A:$Q,3,FALSE)</f>
        <v>0</v>
      </c>
      <c r="AA205" s="79">
        <f>+VLOOKUP($A205,'[4]CUT USD'!$A:$Q,4,FALSE)</f>
        <v>0</v>
      </c>
      <c r="AB205" s="79">
        <f>+VLOOKUP($A205,'[4]CUT USD'!$A:$Q,5,FALSE)</f>
        <v>0</v>
      </c>
      <c r="AC205" s="79">
        <f>+VLOOKUP($A205,'[4]CUT USD'!$A:$Q,6,FALSE)</f>
        <v>0</v>
      </c>
      <c r="AD205" s="79">
        <f>+VLOOKUP($A205,'[4]CUT USD'!$A:$Q,7,FALSE)</f>
        <v>0</v>
      </c>
      <c r="AE205" s="79">
        <f>+VLOOKUP($A205,'[4]CUT USD'!$A:$Q,8,FALSE)</f>
        <v>0</v>
      </c>
      <c r="AF205" s="79">
        <f>+VLOOKUP($A205,'[4]CUT USD'!$A:$Q,9,FALSE)</f>
        <v>0</v>
      </c>
      <c r="AG205" s="79">
        <f>+VLOOKUP($A205,'[4]CUT USD'!$A:$Q,10,FALSE)</f>
        <v>0</v>
      </c>
      <c r="AH205" s="79">
        <f>+VLOOKUP($A205,'[4]CUT USD'!$A:$Q,11,FALSE)</f>
        <v>0</v>
      </c>
      <c r="AI205" s="79">
        <f>+VLOOKUP($A205,'[4]CUT USD'!$A:$Q,12,FALSE)</f>
        <v>0</v>
      </c>
      <c r="AJ205" s="79">
        <f>+VLOOKUP($A205,'[4]CUT USD'!$A:$Q,13,FALSE)</f>
        <v>0</v>
      </c>
      <c r="AK205" s="79">
        <f>+VLOOKUP($A205,'[4]CUT USD'!$A:$Q,14,FALSE)</f>
        <v>0</v>
      </c>
      <c r="AL205" s="79">
        <v>0</v>
      </c>
      <c r="AM205" s="79">
        <f t="shared" si="3"/>
        <v>175850.11</v>
      </c>
      <c r="AP205" s="45"/>
    </row>
    <row r="206" spans="1:42" ht="33" customHeight="1">
      <c r="A206" s="54">
        <v>660</v>
      </c>
      <c r="B206" s="55" t="s">
        <v>192</v>
      </c>
      <c r="C206" s="56" t="s">
        <v>692</v>
      </c>
      <c r="D206" s="79">
        <f>+VLOOKUP(A206,'[4]RES. TRL'!A:C,2,FALSE)</f>
        <v>20000000</v>
      </c>
      <c r="E206" s="79">
        <f>+VLOOKUP(A206,'[4]RES. TRL'!A:C,3,FALSE)</f>
        <v>0</v>
      </c>
      <c r="F206" s="79">
        <f>+VLOOKUP(A206,[4]RES.CDI!A:B,2,FALSE)</f>
        <v>40892502.079999991</v>
      </c>
      <c r="G206" s="79">
        <f>+VLOOKUP($A206,'[4]CUT Bs'!$A:$S,2,FALSE)</f>
        <v>1333505.4600000002</v>
      </c>
      <c r="H206" s="79">
        <f>+VLOOKUP($A206,'[4]CUT Bs'!$A:$S,3,FALSE)</f>
        <v>0</v>
      </c>
      <c r="I206" s="79">
        <f>+VLOOKUP($A206,'[4]CUT Bs'!$A:$S,4,FALSE)</f>
        <v>0</v>
      </c>
      <c r="J206" s="79">
        <f>+VLOOKUP($A206,'[4]CUT Bs'!$A:$S,5,FALSE)</f>
        <v>0</v>
      </c>
      <c r="K206" s="79">
        <f>+VLOOKUP($A206,'[4]CUT Bs'!$A:$S,6,FALSE)</f>
        <v>0</v>
      </c>
      <c r="L206" s="79">
        <f>+VLOOKUP($A206,'[4]CUT Bs'!$A:$S,7,FALSE)</f>
        <v>0</v>
      </c>
      <c r="M206" s="79">
        <f>+VLOOKUP($A206,'[4]CUT Bs'!$A:$S,8,FALSE)</f>
        <v>0</v>
      </c>
      <c r="N206" s="79">
        <f>+VLOOKUP($A206,'[4]CUT Bs'!$A:$S,9,FALSE)</f>
        <v>0</v>
      </c>
      <c r="O206" s="79">
        <f>+VLOOKUP($A206,'[4]CUT Bs'!$A:$S,10,FALSE)</f>
        <v>0</v>
      </c>
      <c r="P206" s="79">
        <f>+VLOOKUP($A206,'[4]CUT Bs'!$A:$S,11,FALSE)</f>
        <v>0</v>
      </c>
      <c r="Q206" s="79">
        <f>+VLOOKUP($A206,'[4]CUT Bs'!$A:$S,12,FALSE)</f>
        <v>439684.98</v>
      </c>
      <c r="R206" s="79">
        <f>+VLOOKUP($A206,'[4]CUT Bs'!$A:$S,13,FALSE)</f>
        <v>0</v>
      </c>
      <c r="S206" s="79">
        <f>+VLOOKUP($A206,'[4]CUT Bs'!$A:$S,14,FALSE)</f>
        <v>0</v>
      </c>
      <c r="T206" s="79">
        <f>+VLOOKUP($A206,'[4]CUT Bs'!$A:$S,15,FALSE)</f>
        <v>0</v>
      </c>
      <c r="U206" s="79">
        <f>+VLOOKUP($A206,'[4]CUT Bs'!$A:$S,16,FALSE)</f>
        <v>0</v>
      </c>
      <c r="V206" s="79">
        <f>+IFERROR(VLOOKUP(A206,'[4]RES. TCR'!A:C,3,FALSE),0)</f>
        <v>0</v>
      </c>
      <c r="W206" s="79">
        <f>+VLOOKUP(A206,'[4]RES. TRL'!F:H,2,FALSE)</f>
        <v>0</v>
      </c>
      <c r="X206" s="79">
        <f>+VLOOKUP(A206,'[4]RES. TRL'!F:H,3,FALSE)</f>
        <v>0</v>
      </c>
      <c r="Y206" s="79">
        <f>+VLOOKUP($A206,'[4]CUT USD'!$A:$Q,2,FALSE)</f>
        <v>0</v>
      </c>
      <c r="Z206" s="79">
        <f>+VLOOKUP($A206,'[4]CUT USD'!$A:$Q,3,FALSE)</f>
        <v>0</v>
      </c>
      <c r="AA206" s="79">
        <f>+VLOOKUP($A206,'[4]CUT USD'!$A:$Q,4,FALSE)</f>
        <v>0</v>
      </c>
      <c r="AB206" s="79">
        <f>+VLOOKUP($A206,'[4]CUT USD'!$A:$Q,5,FALSE)</f>
        <v>0</v>
      </c>
      <c r="AC206" s="79">
        <f>+VLOOKUP($A206,'[4]CUT USD'!$A:$Q,6,FALSE)</f>
        <v>0</v>
      </c>
      <c r="AD206" s="79">
        <f>+VLOOKUP($A206,'[4]CUT USD'!$A:$Q,7,FALSE)</f>
        <v>0</v>
      </c>
      <c r="AE206" s="79">
        <f>+VLOOKUP($A206,'[4]CUT USD'!$A:$Q,8,FALSE)</f>
        <v>0</v>
      </c>
      <c r="AF206" s="79">
        <f>+VLOOKUP($A206,'[4]CUT USD'!$A:$Q,9,FALSE)</f>
        <v>0</v>
      </c>
      <c r="AG206" s="79">
        <f>+VLOOKUP($A206,'[4]CUT USD'!$A:$Q,10,FALSE)</f>
        <v>436491.65</v>
      </c>
      <c r="AH206" s="79">
        <f>+VLOOKUP($A206,'[4]CUT USD'!$A:$Q,11,FALSE)</f>
        <v>0</v>
      </c>
      <c r="AI206" s="79">
        <f>+VLOOKUP($A206,'[4]CUT USD'!$A:$Q,12,FALSE)</f>
        <v>0</v>
      </c>
      <c r="AJ206" s="79">
        <f>+VLOOKUP($A206,'[4]CUT USD'!$A:$Q,13,FALSE)</f>
        <v>0</v>
      </c>
      <c r="AK206" s="79">
        <f>+VLOOKUP($A206,'[4]CUT USD'!$A:$Q,14,FALSE)</f>
        <v>0</v>
      </c>
      <c r="AL206" s="79">
        <v>0</v>
      </c>
      <c r="AM206" s="79">
        <f t="shared" si="3"/>
        <v>63102184.169999987</v>
      </c>
      <c r="AP206" s="45"/>
    </row>
    <row r="207" spans="1:42" ht="33" customHeight="1">
      <c r="A207" s="54">
        <v>661</v>
      </c>
      <c r="B207" s="55" t="s">
        <v>193</v>
      </c>
      <c r="C207" s="56" t="s">
        <v>692</v>
      </c>
      <c r="D207" s="79">
        <f>+VLOOKUP(A207,'[4]RES. TRL'!A:C,2,FALSE)</f>
        <v>0</v>
      </c>
      <c r="E207" s="79">
        <f>+VLOOKUP(A207,'[4]RES. TRL'!A:C,3,FALSE)</f>
        <v>0</v>
      </c>
      <c r="F207" s="79">
        <f>+VLOOKUP(A207,[4]RES.CDI!A:B,2,FALSE)</f>
        <v>0</v>
      </c>
      <c r="G207" s="79">
        <f>+VLOOKUP($A207,'[4]CUT Bs'!$A:$S,2,FALSE)</f>
        <v>1286</v>
      </c>
      <c r="H207" s="79">
        <f>+VLOOKUP($A207,'[4]CUT Bs'!$A:$S,3,FALSE)</f>
        <v>0</v>
      </c>
      <c r="I207" s="79">
        <f>+VLOOKUP($A207,'[4]CUT Bs'!$A:$S,4,FALSE)</f>
        <v>0</v>
      </c>
      <c r="J207" s="79">
        <f>+VLOOKUP($A207,'[4]CUT Bs'!$A:$S,5,FALSE)</f>
        <v>0</v>
      </c>
      <c r="K207" s="79">
        <f>+VLOOKUP($A207,'[4]CUT Bs'!$A:$S,6,FALSE)</f>
        <v>0</v>
      </c>
      <c r="L207" s="79">
        <f>+VLOOKUP($A207,'[4]CUT Bs'!$A:$S,7,FALSE)</f>
        <v>0</v>
      </c>
      <c r="M207" s="79">
        <f>+VLOOKUP($A207,'[4]CUT Bs'!$A:$S,8,FALSE)</f>
        <v>0</v>
      </c>
      <c r="N207" s="79">
        <f>+VLOOKUP($A207,'[4]CUT Bs'!$A:$S,9,FALSE)</f>
        <v>0</v>
      </c>
      <c r="O207" s="79">
        <f>+VLOOKUP($A207,'[4]CUT Bs'!$A:$S,10,FALSE)</f>
        <v>0</v>
      </c>
      <c r="P207" s="79">
        <f>+VLOOKUP($A207,'[4]CUT Bs'!$A:$S,11,FALSE)</f>
        <v>0</v>
      </c>
      <c r="Q207" s="79">
        <f>+VLOOKUP($A207,'[4]CUT Bs'!$A:$S,12,FALSE)</f>
        <v>0</v>
      </c>
      <c r="R207" s="79">
        <f>+VLOOKUP($A207,'[4]CUT Bs'!$A:$S,13,FALSE)</f>
        <v>0</v>
      </c>
      <c r="S207" s="79">
        <f>+VLOOKUP($A207,'[4]CUT Bs'!$A:$S,14,FALSE)</f>
        <v>0</v>
      </c>
      <c r="T207" s="79">
        <f>+VLOOKUP($A207,'[4]CUT Bs'!$A:$S,15,FALSE)</f>
        <v>0</v>
      </c>
      <c r="U207" s="79">
        <f>+VLOOKUP($A207,'[4]CUT Bs'!$A:$S,16,FALSE)</f>
        <v>0</v>
      </c>
      <c r="V207" s="79">
        <f>+IFERROR(VLOOKUP(A207,'[4]RES. TCR'!A:C,3,FALSE),0)</f>
        <v>0</v>
      </c>
      <c r="W207" s="79">
        <f>+VLOOKUP(A207,'[4]RES. TRL'!F:H,2,FALSE)</f>
        <v>0</v>
      </c>
      <c r="X207" s="79">
        <f>+VLOOKUP(A207,'[4]RES. TRL'!F:H,3,FALSE)</f>
        <v>0</v>
      </c>
      <c r="Y207" s="79">
        <f>+VLOOKUP($A207,'[4]CUT USD'!$A:$Q,2,FALSE)</f>
        <v>0</v>
      </c>
      <c r="Z207" s="79">
        <f>+VLOOKUP($A207,'[4]CUT USD'!$A:$Q,3,FALSE)</f>
        <v>0</v>
      </c>
      <c r="AA207" s="79">
        <f>+VLOOKUP($A207,'[4]CUT USD'!$A:$Q,4,FALSE)</f>
        <v>0</v>
      </c>
      <c r="AB207" s="79">
        <f>+VLOOKUP($A207,'[4]CUT USD'!$A:$Q,5,FALSE)</f>
        <v>0</v>
      </c>
      <c r="AC207" s="79">
        <f>+VLOOKUP($A207,'[4]CUT USD'!$A:$Q,6,FALSE)</f>
        <v>0</v>
      </c>
      <c r="AD207" s="79">
        <f>+VLOOKUP($A207,'[4]CUT USD'!$A:$Q,7,FALSE)</f>
        <v>0</v>
      </c>
      <c r="AE207" s="79">
        <f>+VLOOKUP($A207,'[4]CUT USD'!$A:$Q,8,FALSE)</f>
        <v>0</v>
      </c>
      <c r="AF207" s="79">
        <f>+VLOOKUP($A207,'[4]CUT USD'!$A:$Q,9,FALSE)</f>
        <v>0</v>
      </c>
      <c r="AG207" s="79">
        <f>+VLOOKUP($A207,'[4]CUT USD'!$A:$Q,10,FALSE)</f>
        <v>0</v>
      </c>
      <c r="AH207" s="79">
        <f>+VLOOKUP($A207,'[4]CUT USD'!$A:$Q,11,FALSE)</f>
        <v>0</v>
      </c>
      <c r="AI207" s="79">
        <f>+VLOOKUP($A207,'[4]CUT USD'!$A:$Q,12,FALSE)</f>
        <v>0</v>
      </c>
      <c r="AJ207" s="79">
        <f>+VLOOKUP($A207,'[4]CUT USD'!$A:$Q,13,FALSE)</f>
        <v>0</v>
      </c>
      <c r="AK207" s="79">
        <f>+VLOOKUP($A207,'[4]CUT USD'!$A:$Q,14,FALSE)</f>
        <v>0</v>
      </c>
      <c r="AL207" s="79">
        <v>0</v>
      </c>
      <c r="AM207" s="79">
        <f t="shared" si="3"/>
        <v>1286</v>
      </c>
      <c r="AP207" s="45"/>
    </row>
    <row r="208" spans="1:42" ht="33" customHeight="1">
      <c r="A208" s="54">
        <v>670</v>
      </c>
      <c r="B208" s="55" t="s">
        <v>194</v>
      </c>
      <c r="C208" s="80" t="s">
        <v>753</v>
      </c>
      <c r="D208" s="79">
        <f>+VLOOKUP(A208,'[4]RES. TRL'!A:C,2,FALSE)</f>
        <v>0</v>
      </c>
      <c r="E208" s="79">
        <f>+VLOOKUP(A208,'[4]RES. TRL'!A:C,3,FALSE)</f>
        <v>74465</v>
      </c>
      <c r="F208" s="79">
        <f>+VLOOKUP(A208,[4]RES.CDI!A:B,2,FALSE)</f>
        <v>3096503.49</v>
      </c>
      <c r="G208" s="79">
        <f>+VLOOKUP($A208,'[4]CUT Bs'!$A:$S,2,FALSE)</f>
        <v>93344.37000000001</v>
      </c>
      <c r="H208" s="79">
        <f>+VLOOKUP($A208,'[4]CUT Bs'!$A:$S,3,FALSE)</f>
        <v>0</v>
      </c>
      <c r="I208" s="79">
        <f>+VLOOKUP($A208,'[4]CUT Bs'!$A:$S,4,FALSE)</f>
        <v>0</v>
      </c>
      <c r="J208" s="79">
        <f>+VLOOKUP($A208,'[4]CUT Bs'!$A:$S,5,FALSE)</f>
        <v>132102</v>
      </c>
      <c r="K208" s="79">
        <f>+VLOOKUP($A208,'[4]CUT Bs'!$A:$S,6,FALSE)</f>
        <v>0</v>
      </c>
      <c r="L208" s="79">
        <f>+VLOOKUP($A208,'[4]CUT Bs'!$A:$S,7,FALSE)</f>
        <v>590.63</v>
      </c>
      <c r="M208" s="79">
        <f>+VLOOKUP($A208,'[4]CUT Bs'!$A:$S,8,FALSE)</f>
        <v>0</v>
      </c>
      <c r="N208" s="79">
        <f>+VLOOKUP($A208,'[4]CUT Bs'!$A:$S,9,FALSE)</f>
        <v>0</v>
      </c>
      <c r="O208" s="79">
        <f>+VLOOKUP($A208,'[4]CUT Bs'!$A:$S,10,FALSE)</f>
        <v>0</v>
      </c>
      <c r="P208" s="79">
        <f>+VLOOKUP($A208,'[4]CUT Bs'!$A:$S,11,FALSE)</f>
        <v>0</v>
      </c>
      <c r="Q208" s="79">
        <f>+VLOOKUP($A208,'[4]CUT Bs'!$A:$S,12,FALSE)</f>
        <v>0</v>
      </c>
      <c r="R208" s="79">
        <f>+VLOOKUP($A208,'[4]CUT Bs'!$A:$S,13,FALSE)</f>
        <v>0</v>
      </c>
      <c r="S208" s="79">
        <f>+VLOOKUP($A208,'[4]CUT Bs'!$A:$S,14,FALSE)</f>
        <v>0</v>
      </c>
      <c r="T208" s="79">
        <f>+VLOOKUP($A208,'[4]CUT Bs'!$A:$S,15,FALSE)</f>
        <v>0</v>
      </c>
      <c r="U208" s="79">
        <f>+VLOOKUP($A208,'[4]CUT Bs'!$A:$S,16,FALSE)</f>
        <v>0</v>
      </c>
      <c r="V208" s="79">
        <f>+IFERROR(VLOOKUP(A208,'[4]RES. TCR'!A:C,3,FALSE),0)</f>
        <v>0</v>
      </c>
      <c r="W208" s="79">
        <f>+VLOOKUP(A208,'[4]RES. TRL'!F:H,2,FALSE)</f>
        <v>0</v>
      </c>
      <c r="X208" s="79">
        <f>+VLOOKUP(A208,'[4]RES. TRL'!F:H,3,FALSE)</f>
        <v>0</v>
      </c>
      <c r="Y208" s="79">
        <f>+VLOOKUP($A208,'[4]CUT USD'!$A:$Q,2,FALSE)</f>
        <v>0</v>
      </c>
      <c r="Z208" s="79">
        <f>+VLOOKUP($A208,'[4]CUT USD'!$A:$Q,3,FALSE)</f>
        <v>0</v>
      </c>
      <c r="AA208" s="79">
        <f>+VLOOKUP($A208,'[4]CUT USD'!$A:$Q,4,FALSE)</f>
        <v>0</v>
      </c>
      <c r="AB208" s="79">
        <f>+VLOOKUP($A208,'[4]CUT USD'!$A:$Q,5,FALSE)</f>
        <v>0</v>
      </c>
      <c r="AC208" s="79">
        <f>+VLOOKUP($A208,'[4]CUT USD'!$A:$Q,6,FALSE)</f>
        <v>0</v>
      </c>
      <c r="AD208" s="79">
        <f>+VLOOKUP($A208,'[4]CUT USD'!$A:$Q,7,FALSE)</f>
        <v>0</v>
      </c>
      <c r="AE208" s="79">
        <f>+VLOOKUP($A208,'[4]CUT USD'!$A:$Q,8,FALSE)</f>
        <v>0</v>
      </c>
      <c r="AF208" s="79">
        <f>+VLOOKUP($A208,'[4]CUT USD'!$A:$Q,9,FALSE)</f>
        <v>0</v>
      </c>
      <c r="AG208" s="79">
        <f>+VLOOKUP($A208,'[4]CUT USD'!$A:$Q,10,FALSE)</f>
        <v>0</v>
      </c>
      <c r="AH208" s="79">
        <f>+VLOOKUP($A208,'[4]CUT USD'!$A:$Q,11,FALSE)</f>
        <v>0</v>
      </c>
      <c r="AI208" s="79">
        <f>+VLOOKUP($A208,'[4]CUT USD'!$A:$Q,12,FALSE)</f>
        <v>0</v>
      </c>
      <c r="AJ208" s="79">
        <f>+VLOOKUP($A208,'[4]CUT USD'!$A:$Q,13,FALSE)</f>
        <v>0</v>
      </c>
      <c r="AK208" s="79">
        <f>+VLOOKUP($A208,'[4]CUT USD'!$A:$Q,14,FALSE)</f>
        <v>0</v>
      </c>
      <c r="AL208" s="79">
        <v>0</v>
      </c>
      <c r="AM208" s="79">
        <f t="shared" si="3"/>
        <v>3397005.49</v>
      </c>
      <c r="AP208" s="45"/>
    </row>
    <row r="209" spans="1:42" ht="33" customHeight="1">
      <c r="A209" s="54">
        <v>680</v>
      </c>
      <c r="B209" s="55" t="s">
        <v>195</v>
      </c>
      <c r="C209" s="56" t="s">
        <v>690</v>
      </c>
      <c r="D209" s="79">
        <f>+VLOOKUP(A209,'[4]RES. TRL'!A:C,2,FALSE)</f>
        <v>0</v>
      </c>
      <c r="E209" s="79">
        <f>+VLOOKUP(A209,'[4]RES. TRL'!A:C,3,FALSE)</f>
        <v>0</v>
      </c>
      <c r="F209" s="79">
        <f>+VLOOKUP(A209,[4]RES.CDI!A:B,2,FALSE)</f>
        <v>0</v>
      </c>
      <c r="G209" s="79">
        <f>+VLOOKUP($A209,'[4]CUT Bs'!$A:$S,2,FALSE)</f>
        <v>218969.94</v>
      </c>
      <c r="H209" s="79">
        <f>+VLOOKUP($A209,'[4]CUT Bs'!$A:$S,3,FALSE)</f>
        <v>0</v>
      </c>
      <c r="I209" s="79">
        <f>+VLOOKUP($A209,'[4]CUT Bs'!$A:$S,4,FALSE)</f>
        <v>0</v>
      </c>
      <c r="J209" s="79">
        <f>+VLOOKUP($A209,'[4]CUT Bs'!$A:$S,5,FALSE)</f>
        <v>0</v>
      </c>
      <c r="K209" s="79">
        <f>+VLOOKUP($A209,'[4]CUT Bs'!$A:$S,6,FALSE)</f>
        <v>0</v>
      </c>
      <c r="L209" s="79">
        <f>+VLOOKUP($A209,'[4]CUT Bs'!$A:$S,7,FALSE)</f>
        <v>0</v>
      </c>
      <c r="M209" s="79">
        <f>+VLOOKUP($A209,'[4]CUT Bs'!$A:$S,8,FALSE)</f>
        <v>0</v>
      </c>
      <c r="N209" s="79">
        <f>+VLOOKUP($A209,'[4]CUT Bs'!$A:$S,9,FALSE)</f>
        <v>0</v>
      </c>
      <c r="O209" s="79">
        <f>+VLOOKUP($A209,'[4]CUT Bs'!$A:$S,10,FALSE)</f>
        <v>0</v>
      </c>
      <c r="P209" s="79">
        <f>+VLOOKUP($A209,'[4]CUT Bs'!$A:$S,11,FALSE)</f>
        <v>0</v>
      </c>
      <c r="Q209" s="79">
        <f>+VLOOKUP($A209,'[4]CUT Bs'!$A:$S,12,FALSE)</f>
        <v>0</v>
      </c>
      <c r="R209" s="79">
        <f>+VLOOKUP($A209,'[4]CUT Bs'!$A:$S,13,FALSE)</f>
        <v>0</v>
      </c>
      <c r="S209" s="79">
        <f>+VLOOKUP($A209,'[4]CUT Bs'!$A:$S,14,FALSE)</f>
        <v>0</v>
      </c>
      <c r="T209" s="79">
        <f>+VLOOKUP($A209,'[4]CUT Bs'!$A:$S,15,FALSE)</f>
        <v>0</v>
      </c>
      <c r="U209" s="79">
        <f>+VLOOKUP($A209,'[4]CUT Bs'!$A:$S,16,FALSE)</f>
        <v>0</v>
      </c>
      <c r="V209" s="79">
        <f>+IFERROR(VLOOKUP(A209,'[4]RES. TCR'!A:C,3,FALSE),0)</f>
        <v>0</v>
      </c>
      <c r="W209" s="79">
        <f>+VLOOKUP(A209,'[4]RES. TRL'!F:H,2,FALSE)</f>
        <v>0</v>
      </c>
      <c r="X209" s="79">
        <f>+VLOOKUP(A209,'[4]RES. TRL'!F:H,3,FALSE)</f>
        <v>0</v>
      </c>
      <c r="Y209" s="79">
        <f>+VLOOKUP($A209,'[4]CUT USD'!$A:$Q,2,FALSE)</f>
        <v>0</v>
      </c>
      <c r="Z209" s="79">
        <f>+VLOOKUP($A209,'[4]CUT USD'!$A:$Q,3,FALSE)</f>
        <v>0</v>
      </c>
      <c r="AA209" s="79">
        <f>+VLOOKUP($A209,'[4]CUT USD'!$A:$Q,4,FALSE)</f>
        <v>0</v>
      </c>
      <c r="AB209" s="79">
        <f>+VLOOKUP($A209,'[4]CUT USD'!$A:$Q,5,FALSE)</f>
        <v>0</v>
      </c>
      <c r="AC209" s="79">
        <f>+VLOOKUP($A209,'[4]CUT USD'!$A:$Q,6,FALSE)</f>
        <v>0</v>
      </c>
      <c r="AD209" s="79">
        <f>+VLOOKUP($A209,'[4]CUT USD'!$A:$Q,7,FALSE)</f>
        <v>0</v>
      </c>
      <c r="AE209" s="79">
        <f>+VLOOKUP($A209,'[4]CUT USD'!$A:$Q,8,FALSE)</f>
        <v>0</v>
      </c>
      <c r="AF209" s="79">
        <f>+VLOOKUP($A209,'[4]CUT USD'!$A:$Q,9,FALSE)</f>
        <v>0</v>
      </c>
      <c r="AG209" s="79">
        <f>+VLOOKUP($A209,'[4]CUT USD'!$A:$Q,10,FALSE)</f>
        <v>0</v>
      </c>
      <c r="AH209" s="79">
        <f>+VLOOKUP($A209,'[4]CUT USD'!$A:$Q,11,FALSE)</f>
        <v>0</v>
      </c>
      <c r="AI209" s="79">
        <f>+VLOOKUP($A209,'[4]CUT USD'!$A:$Q,12,FALSE)</f>
        <v>0</v>
      </c>
      <c r="AJ209" s="79">
        <f>+VLOOKUP($A209,'[4]CUT USD'!$A:$Q,13,FALSE)</f>
        <v>0</v>
      </c>
      <c r="AK209" s="79">
        <f>+VLOOKUP($A209,'[4]CUT USD'!$A:$Q,14,FALSE)</f>
        <v>0</v>
      </c>
      <c r="AL209" s="79">
        <v>0</v>
      </c>
      <c r="AM209" s="79">
        <f t="shared" si="3"/>
        <v>218969.94</v>
      </c>
      <c r="AP209" s="45"/>
    </row>
    <row r="210" spans="1:42">
      <c r="A210" s="54">
        <v>681</v>
      </c>
      <c r="B210" s="55" t="s">
        <v>196</v>
      </c>
      <c r="C210" s="80" t="s">
        <v>752</v>
      </c>
      <c r="D210" s="79">
        <f>+VLOOKUP(A210,'[4]RES. TRL'!A:C,2,FALSE)</f>
        <v>0</v>
      </c>
      <c r="E210" s="79">
        <f>+VLOOKUP(A210,'[4]RES. TRL'!A:C,3,FALSE)</f>
        <v>0</v>
      </c>
      <c r="F210" s="79">
        <f>+VLOOKUP(A210,[4]RES.CDI!A:B,2,FALSE)</f>
        <v>0</v>
      </c>
      <c r="G210" s="79">
        <f>+VLOOKUP($A210,'[4]CUT Bs'!$A:$S,2,FALSE)</f>
        <v>95865.77</v>
      </c>
      <c r="H210" s="79">
        <f>+VLOOKUP($A210,'[4]CUT Bs'!$A:$S,3,FALSE)</f>
        <v>0</v>
      </c>
      <c r="I210" s="79">
        <f>+VLOOKUP($A210,'[4]CUT Bs'!$A:$S,4,FALSE)</f>
        <v>0</v>
      </c>
      <c r="J210" s="79">
        <f>+VLOOKUP($A210,'[4]CUT Bs'!$A:$S,5,FALSE)</f>
        <v>0</v>
      </c>
      <c r="K210" s="79">
        <f>+VLOOKUP($A210,'[4]CUT Bs'!$A:$S,6,FALSE)</f>
        <v>0</v>
      </c>
      <c r="L210" s="79">
        <f>+VLOOKUP($A210,'[4]CUT Bs'!$A:$S,7,FALSE)</f>
        <v>0</v>
      </c>
      <c r="M210" s="79">
        <f>+VLOOKUP($A210,'[4]CUT Bs'!$A:$S,8,FALSE)</f>
        <v>0</v>
      </c>
      <c r="N210" s="79">
        <f>+VLOOKUP($A210,'[4]CUT Bs'!$A:$S,9,FALSE)</f>
        <v>0</v>
      </c>
      <c r="O210" s="79">
        <f>+VLOOKUP($A210,'[4]CUT Bs'!$A:$S,10,FALSE)</f>
        <v>0</v>
      </c>
      <c r="P210" s="79">
        <f>+VLOOKUP($A210,'[4]CUT Bs'!$A:$S,11,FALSE)</f>
        <v>0</v>
      </c>
      <c r="Q210" s="79">
        <f>+VLOOKUP($A210,'[4]CUT Bs'!$A:$S,12,FALSE)</f>
        <v>0</v>
      </c>
      <c r="R210" s="79">
        <f>+VLOOKUP($A210,'[4]CUT Bs'!$A:$S,13,FALSE)</f>
        <v>0</v>
      </c>
      <c r="S210" s="79">
        <f>+VLOOKUP($A210,'[4]CUT Bs'!$A:$S,14,FALSE)</f>
        <v>0</v>
      </c>
      <c r="T210" s="79">
        <f>+VLOOKUP($A210,'[4]CUT Bs'!$A:$S,15,FALSE)</f>
        <v>0</v>
      </c>
      <c r="U210" s="79">
        <f>+VLOOKUP($A210,'[4]CUT Bs'!$A:$S,16,FALSE)</f>
        <v>0</v>
      </c>
      <c r="V210" s="79">
        <f>+IFERROR(VLOOKUP(A210,'[4]RES. TCR'!A:C,3,FALSE),0)</f>
        <v>0</v>
      </c>
      <c r="W210" s="79">
        <f>+VLOOKUP(A210,'[4]RES. TRL'!F:H,2,FALSE)</f>
        <v>0</v>
      </c>
      <c r="X210" s="79">
        <f>+VLOOKUP(A210,'[4]RES. TRL'!F:H,3,FALSE)</f>
        <v>0</v>
      </c>
      <c r="Y210" s="79">
        <f>+VLOOKUP($A210,'[4]CUT USD'!$A:$Q,2,FALSE)</f>
        <v>0</v>
      </c>
      <c r="Z210" s="79">
        <f>+VLOOKUP($A210,'[4]CUT USD'!$A:$Q,3,FALSE)</f>
        <v>0</v>
      </c>
      <c r="AA210" s="79">
        <f>+VLOOKUP($A210,'[4]CUT USD'!$A:$Q,4,FALSE)</f>
        <v>0</v>
      </c>
      <c r="AB210" s="79">
        <f>+VLOOKUP($A210,'[4]CUT USD'!$A:$Q,5,FALSE)</f>
        <v>0</v>
      </c>
      <c r="AC210" s="79">
        <f>+VLOOKUP($A210,'[4]CUT USD'!$A:$Q,6,FALSE)</f>
        <v>0</v>
      </c>
      <c r="AD210" s="79">
        <f>+VLOOKUP($A210,'[4]CUT USD'!$A:$Q,7,FALSE)</f>
        <v>0</v>
      </c>
      <c r="AE210" s="79">
        <f>+VLOOKUP($A210,'[4]CUT USD'!$A:$Q,8,FALSE)</f>
        <v>0</v>
      </c>
      <c r="AF210" s="79">
        <f>+VLOOKUP($A210,'[4]CUT USD'!$A:$Q,9,FALSE)</f>
        <v>0</v>
      </c>
      <c r="AG210" s="79">
        <f>+VLOOKUP($A210,'[4]CUT USD'!$A:$Q,10,FALSE)</f>
        <v>0</v>
      </c>
      <c r="AH210" s="79">
        <f>+VLOOKUP($A210,'[4]CUT USD'!$A:$Q,11,FALSE)</f>
        <v>0</v>
      </c>
      <c r="AI210" s="79">
        <f>+VLOOKUP($A210,'[4]CUT USD'!$A:$Q,12,FALSE)</f>
        <v>0</v>
      </c>
      <c r="AJ210" s="79">
        <f>+VLOOKUP($A210,'[4]CUT USD'!$A:$Q,13,FALSE)</f>
        <v>0</v>
      </c>
      <c r="AK210" s="79">
        <f>+VLOOKUP($A210,'[4]CUT USD'!$A:$Q,14,FALSE)</f>
        <v>0</v>
      </c>
      <c r="AL210" s="79">
        <v>0</v>
      </c>
      <c r="AM210" s="79">
        <f t="shared" si="3"/>
        <v>95865.77</v>
      </c>
      <c r="AP210" s="45"/>
    </row>
    <row r="211" spans="1:42" ht="33" customHeight="1">
      <c r="A211" s="54">
        <v>682</v>
      </c>
      <c r="B211" s="55" t="s">
        <v>11087</v>
      </c>
      <c r="C211" s="80" t="s">
        <v>692</v>
      </c>
      <c r="D211" s="79">
        <f>+VLOOKUP(A211,'[4]RES. TRL'!A:C,2,FALSE)</f>
        <v>0</v>
      </c>
      <c r="E211" s="79">
        <f>+VLOOKUP(A211,'[4]RES. TRL'!A:C,3,FALSE)</f>
        <v>0</v>
      </c>
      <c r="F211" s="79">
        <f>+VLOOKUP(A211,[4]RES.CDI!A:B,2,FALSE)</f>
        <v>0</v>
      </c>
      <c r="G211" s="79">
        <f>+VLOOKUP($A211,'[4]CUT Bs'!$A:$S,2,FALSE)</f>
        <v>1498.5</v>
      </c>
      <c r="H211" s="79">
        <f>+VLOOKUP($A211,'[4]CUT Bs'!$A:$S,3,FALSE)</f>
        <v>0</v>
      </c>
      <c r="I211" s="79">
        <f>+VLOOKUP($A211,'[4]CUT Bs'!$A:$S,4,FALSE)</f>
        <v>0</v>
      </c>
      <c r="J211" s="79">
        <f>+VLOOKUP($A211,'[4]CUT Bs'!$A:$S,5,FALSE)</f>
        <v>203511.6</v>
      </c>
      <c r="K211" s="79">
        <f>+VLOOKUP($A211,'[4]CUT Bs'!$A:$S,6,FALSE)</f>
        <v>0</v>
      </c>
      <c r="L211" s="79">
        <f>+VLOOKUP($A211,'[4]CUT Bs'!$A:$S,7,FALSE)</f>
        <v>0</v>
      </c>
      <c r="M211" s="79">
        <f>+VLOOKUP($A211,'[4]CUT Bs'!$A:$S,8,FALSE)</f>
        <v>0</v>
      </c>
      <c r="N211" s="79">
        <f>+VLOOKUP($A211,'[4]CUT Bs'!$A:$S,9,FALSE)</f>
        <v>0</v>
      </c>
      <c r="O211" s="79">
        <f>+VLOOKUP($A211,'[4]CUT Bs'!$A:$S,10,FALSE)</f>
        <v>0</v>
      </c>
      <c r="P211" s="79">
        <f>+VLOOKUP($A211,'[4]CUT Bs'!$A:$S,11,FALSE)</f>
        <v>0</v>
      </c>
      <c r="Q211" s="79">
        <f>+VLOOKUP($A211,'[4]CUT Bs'!$A:$S,12,FALSE)</f>
        <v>0</v>
      </c>
      <c r="R211" s="79">
        <f>+VLOOKUP($A211,'[4]CUT Bs'!$A:$S,13,FALSE)</f>
        <v>0</v>
      </c>
      <c r="S211" s="79">
        <f>+VLOOKUP($A211,'[4]CUT Bs'!$A:$S,14,FALSE)</f>
        <v>0</v>
      </c>
      <c r="T211" s="79">
        <f>+VLOOKUP($A211,'[4]CUT Bs'!$A:$S,15,FALSE)</f>
        <v>0</v>
      </c>
      <c r="U211" s="79">
        <f>+VLOOKUP($A211,'[4]CUT Bs'!$A:$S,16,FALSE)</f>
        <v>0</v>
      </c>
      <c r="V211" s="79">
        <f>+IFERROR(VLOOKUP(A211,'[4]RES. TCR'!A:C,3,FALSE),0)</f>
        <v>0</v>
      </c>
      <c r="W211" s="79">
        <f>+VLOOKUP(A211,'[4]RES. TRL'!F:H,2,FALSE)</f>
        <v>0</v>
      </c>
      <c r="X211" s="79">
        <f>+VLOOKUP(A211,'[4]RES. TRL'!F:H,3,FALSE)</f>
        <v>0</v>
      </c>
      <c r="Y211" s="79">
        <f>+VLOOKUP($A211,'[4]CUT USD'!$A:$Q,2,FALSE)</f>
        <v>0</v>
      </c>
      <c r="Z211" s="79">
        <f>+VLOOKUP($A211,'[4]CUT USD'!$A:$Q,3,FALSE)</f>
        <v>0</v>
      </c>
      <c r="AA211" s="79">
        <f>+VLOOKUP($A211,'[4]CUT USD'!$A:$Q,4,FALSE)</f>
        <v>0</v>
      </c>
      <c r="AB211" s="79">
        <f>+VLOOKUP($A211,'[4]CUT USD'!$A:$Q,5,FALSE)</f>
        <v>0</v>
      </c>
      <c r="AC211" s="79">
        <f>+VLOOKUP($A211,'[4]CUT USD'!$A:$Q,6,FALSE)</f>
        <v>0</v>
      </c>
      <c r="AD211" s="79">
        <f>+VLOOKUP($A211,'[4]CUT USD'!$A:$Q,7,FALSE)</f>
        <v>0</v>
      </c>
      <c r="AE211" s="79">
        <f>+VLOOKUP($A211,'[4]CUT USD'!$A:$Q,8,FALSE)</f>
        <v>0</v>
      </c>
      <c r="AF211" s="79">
        <f>+VLOOKUP($A211,'[4]CUT USD'!$A:$Q,9,FALSE)</f>
        <v>0</v>
      </c>
      <c r="AG211" s="79">
        <f>+VLOOKUP($A211,'[4]CUT USD'!$A:$Q,10,FALSE)</f>
        <v>0</v>
      </c>
      <c r="AH211" s="79">
        <f>+VLOOKUP($A211,'[4]CUT USD'!$A:$Q,11,FALSE)</f>
        <v>0</v>
      </c>
      <c r="AI211" s="79">
        <f>+VLOOKUP($A211,'[4]CUT USD'!$A:$Q,12,FALSE)</f>
        <v>0</v>
      </c>
      <c r="AJ211" s="79">
        <f>+VLOOKUP($A211,'[4]CUT USD'!$A:$Q,13,FALSE)</f>
        <v>0</v>
      </c>
      <c r="AK211" s="79">
        <f>+VLOOKUP($A211,'[4]CUT USD'!$A:$Q,14,FALSE)</f>
        <v>0</v>
      </c>
      <c r="AL211" s="79">
        <v>0</v>
      </c>
      <c r="AM211" s="79">
        <f t="shared" si="3"/>
        <v>205010.1</v>
      </c>
      <c r="AP211" s="45"/>
    </row>
    <row r="212" spans="1:42" ht="15" customHeight="1">
      <c r="A212" s="54">
        <v>683</v>
      </c>
      <c r="B212" s="55" t="s">
        <v>11088</v>
      </c>
      <c r="C212" s="56" t="s">
        <v>690</v>
      </c>
      <c r="D212" s="79">
        <f>+VLOOKUP(A212,'[4]RES. TRL'!A:C,2,FALSE)</f>
        <v>0</v>
      </c>
      <c r="E212" s="79">
        <f>+VLOOKUP(A212,'[4]RES. TRL'!A:C,3,FALSE)</f>
        <v>0</v>
      </c>
      <c r="F212" s="79">
        <f>+VLOOKUP(A212,[4]RES.CDI!A:B,2,FALSE)</f>
        <v>0</v>
      </c>
      <c r="G212" s="79">
        <f>+VLOOKUP($A212,'[4]CUT Bs'!$A:$S,2,FALSE)</f>
        <v>94658.950000000012</v>
      </c>
      <c r="H212" s="79">
        <f>+VLOOKUP($A212,'[4]CUT Bs'!$A:$S,3,FALSE)</f>
        <v>0</v>
      </c>
      <c r="I212" s="79">
        <f>+VLOOKUP($A212,'[4]CUT Bs'!$A:$S,4,FALSE)</f>
        <v>50</v>
      </c>
      <c r="J212" s="79">
        <f>+VLOOKUP($A212,'[4]CUT Bs'!$A:$S,5,FALSE)</f>
        <v>0</v>
      </c>
      <c r="K212" s="79">
        <f>+VLOOKUP($A212,'[4]CUT Bs'!$A:$S,6,FALSE)</f>
        <v>0</v>
      </c>
      <c r="L212" s="79">
        <f>+VLOOKUP($A212,'[4]CUT Bs'!$A:$S,7,FALSE)</f>
        <v>5469.38</v>
      </c>
      <c r="M212" s="79">
        <f>+VLOOKUP($A212,'[4]CUT Bs'!$A:$S,8,FALSE)</f>
        <v>0</v>
      </c>
      <c r="N212" s="79">
        <f>+VLOOKUP($A212,'[4]CUT Bs'!$A:$S,9,FALSE)</f>
        <v>0</v>
      </c>
      <c r="O212" s="79">
        <f>+VLOOKUP($A212,'[4]CUT Bs'!$A:$S,10,FALSE)</f>
        <v>99.32</v>
      </c>
      <c r="P212" s="79">
        <f>+VLOOKUP($A212,'[4]CUT Bs'!$A:$S,11,FALSE)</f>
        <v>657.82</v>
      </c>
      <c r="Q212" s="79">
        <f>+VLOOKUP($A212,'[4]CUT Bs'!$A:$S,12,FALSE)</f>
        <v>0</v>
      </c>
      <c r="R212" s="79">
        <f>+VLOOKUP($A212,'[4]CUT Bs'!$A:$S,13,FALSE)</f>
        <v>0</v>
      </c>
      <c r="S212" s="79">
        <f>+VLOOKUP($A212,'[4]CUT Bs'!$A:$S,14,FALSE)</f>
        <v>0</v>
      </c>
      <c r="T212" s="79">
        <f>+VLOOKUP($A212,'[4]CUT Bs'!$A:$S,15,FALSE)</f>
        <v>0</v>
      </c>
      <c r="U212" s="79">
        <f>+VLOOKUP($A212,'[4]CUT Bs'!$A:$S,16,FALSE)</f>
        <v>0</v>
      </c>
      <c r="V212" s="79">
        <f>+IFERROR(VLOOKUP(A212,'[4]RES. TCR'!A:C,3,FALSE),0)</f>
        <v>0</v>
      </c>
      <c r="W212" s="79">
        <f>+VLOOKUP(A212,'[4]RES. TRL'!F:H,2,FALSE)</f>
        <v>0</v>
      </c>
      <c r="X212" s="79">
        <f>+VLOOKUP(A212,'[4]RES. TRL'!F:H,3,FALSE)</f>
        <v>0</v>
      </c>
      <c r="Y212" s="79">
        <f>+VLOOKUP($A212,'[4]CUT USD'!$A:$Q,2,FALSE)</f>
        <v>0</v>
      </c>
      <c r="Z212" s="79">
        <f>+VLOOKUP($A212,'[4]CUT USD'!$A:$Q,3,FALSE)</f>
        <v>0</v>
      </c>
      <c r="AA212" s="79">
        <f>+VLOOKUP($A212,'[4]CUT USD'!$A:$Q,4,FALSE)</f>
        <v>0</v>
      </c>
      <c r="AB212" s="79">
        <f>+VLOOKUP($A212,'[4]CUT USD'!$A:$Q,5,FALSE)</f>
        <v>494052.74</v>
      </c>
      <c r="AC212" s="79">
        <f>+VLOOKUP($A212,'[4]CUT USD'!$A:$Q,6,FALSE)</f>
        <v>50.01</v>
      </c>
      <c r="AD212" s="79">
        <f>+VLOOKUP($A212,'[4]CUT USD'!$A:$Q,7,FALSE)</f>
        <v>0</v>
      </c>
      <c r="AE212" s="79">
        <f>+VLOOKUP($A212,'[4]CUT USD'!$A:$Q,8,FALSE)</f>
        <v>0</v>
      </c>
      <c r="AF212" s="79">
        <f>+VLOOKUP($A212,'[4]CUT USD'!$A:$Q,9,FALSE)</f>
        <v>0</v>
      </c>
      <c r="AG212" s="79">
        <f>+VLOOKUP($A212,'[4]CUT USD'!$A:$Q,10,FALSE)</f>
        <v>0</v>
      </c>
      <c r="AH212" s="79">
        <f>+VLOOKUP($A212,'[4]CUT USD'!$A:$Q,11,FALSE)</f>
        <v>0</v>
      </c>
      <c r="AI212" s="79">
        <f>+VLOOKUP($A212,'[4]CUT USD'!$A:$Q,12,FALSE)</f>
        <v>0</v>
      </c>
      <c r="AJ212" s="79">
        <f>+VLOOKUP($A212,'[4]CUT USD'!$A:$Q,13,FALSE)</f>
        <v>0</v>
      </c>
      <c r="AK212" s="79">
        <f>+VLOOKUP($A212,'[4]CUT USD'!$A:$Q,14,FALSE)</f>
        <v>0</v>
      </c>
      <c r="AL212" s="79">
        <v>0</v>
      </c>
      <c r="AM212" s="79">
        <f t="shared" si="3"/>
        <v>595038.22</v>
      </c>
      <c r="AP212" s="45"/>
    </row>
    <row r="213" spans="1:42" ht="33" customHeight="1">
      <c r="A213" s="54">
        <v>716</v>
      </c>
      <c r="B213" s="55" t="s">
        <v>197</v>
      </c>
      <c r="C213" s="56">
        <v>0</v>
      </c>
      <c r="D213" s="79">
        <f>+VLOOKUP(A213,'[4]RES. TRL'!A:C,2,FALSE)</f>
        <v>0</v>
      </c>
      <c r="E213" s="79">
        <f>+VLOOKUP(A213,'[4]RES. TRL'!A:C,3,FALSE)</f>
        <v>0</v>
      </c>
      <c r="F213" s="79">
        <f>+VLOOKUP(A213,[4]RES.CDI!A:B,2,FALSE)</f>
        <v>0</v>
      </c>
      <c r="G213" s="79">
        <f>+VLOOKUP($A213,'[4]CUT Bs'!$A:$S,2,FALSE)</f>
        <v>0</v>
      </c>
      <c r="H213" s="79">
        <f>+VLOOKUP($A213,'[4]CUT Bs'!$A:$S,3,FALSE)</f>
        <v>0</v>
      </c>
      <c r="I213" s="79">
        <f>+VLOOKUP($A213,'[4]CUT Bs'!$A:$S,4,FALSE)</f>
        <v>0</v>
      </c>
      <c r="J213" s="79">
        <f>+VLOOKUP($A213,'[4]CUT Bs'!$A:$S,5,FALSE)</f>
        <v>0</v>
      </c>
      <c r="K213" s="79">
        <f>+VLOOKUP($A213,'[4]CUT Bs'!$A:$S,6,FALSE)</f>
        <v>0</v>
      </c>
      <c r="L213" s="79">
        <f>+VLOOKUP($A213,'[4]CUT Bs'!$A:$S,7,FALSE)</f>
        <v>0</v>
      </c>
      <c r="M213" s="79">
        <f>+VLOOKUP($A213,'[4]CUT Bs'!$A:$S,8,FALSE)</f>
        <v>0</v>
      </c>
      <c r="N213" s="79">
        <f>+VLOOKUP($A213,'[4]CUT Bs'!$A:$S,9,FALSE)</f>
        <v>0</v>
      </c>
      <c r="O213" s="79">
        <f>+VLOOKUP($A213,'[4]CUT Bs'!$A:$S,10,FALSE)</f>
        <v>0</v>
      </c>
      <c r="P213" s="79">
        <f>+VLOOKUP($A213,'[4]CUT Bs'!$A:$S,11,FALSE)</f>
        <v>0</v>
      </c>
      <c r="Q213" s="79">
        <f>+VLOOKUP($A213,'[4]CUT Bs'!$A:$S,12,FALSE)</f>
        <v>0</v>
      </c>
      <c r="R213" s="79">
        <f>+VLOOKUP($A213,'[4]CUT Bs'!$A:$S,13,FALSE)</f>
        <v>0</v>
      </c>
      <c r="S213" s="79">
        <f>+VLOOKUP($A213,'[4]CUT Bs'!$A:$S,14,FALSE)</f>
        <v>0</v>
      </c>
      <c r="T213" s="79">
        <f>+VLOOKUP($A213,'[4]CUT Bs'!$A:$S,15,FALSE)</f>
        <v>0</v>
      </c>
      <c r="U213" s="79">
        <f>+VLOOKUP($A213,'[4]CUT Bs'!$A:$S,16,FALSE)</f>
        <v>0</v>
      </c>
      <c r="V213" s="79">
        <f>+IFERROR(VLOOKUP(A213,'[4]RES. TCR'!A:C,3,FALSE),0)</f>
        <v>0</v>
      </c>
      <c r="W213" s="79">
        <f>+VLOOKUP(A213,'[4]RES. TRL'!F:H,2,FALSE)</f>
        <v>0</v>
      </c>
      <c r="X213" s="79">
        <f>+VLOOKUP(A213,'[4]RES. TRL'!F:H,3,FALSE)</f>
        <v>0</v>
      </c>
      <c r="Y213" s="79">
        <f>+VLOOKUP($A213,'[4]CUT USD'!$A:$Q,2,FALSE)</f>
        <v>0</v>
      </c>
      <c r="Z213" s="79">
        <f>+VLOOKUP($A213,'[4]CUT USD'!$A:$Q,3,FALSE)</f>
        <v>0</v>
      </c>
      <c r="AA213" s="79">
        <f>+VLOOKUP($A213,'[4]CUT USD'!$A:$Q,4,FALSE)</f>
        <v>0</v>
      </c>
      <c r="AB213" s="79">
        <f>+VLOOKUP($A213,'[4]CUT USD'!$A:$Q,5,FALSE)</f>
        <v>0</v>
      </c>
      <c r="AC213" s="79">
        <f>+VLOOKUP($A213,'[4]CUT USD'!$A:$Q,6,FALSE)</f>
        <v>0</v>
      </c>
      <c r="AD213" s="79">
        <f>+VLOOKUP($A213,'[4]CUT USD'!$A:$Q,7,FALSE)</f>
        <v>0</v>
      </c>
      <c r="AE213" s="79">
        <f>+VLOOKUP($A213,'[4]CUT USD'!$A:$Q,8,FALSE)</f>
        <v>0</v>
      </c>
      <c r="AF213" s="79">
        <f>+VLOOKUP($A213,'[4]CUT USD'!$A:$Q,9,FALSE)</f>
        <v>0</v>
      </c>
      <c r="AG213" s="79">
        <f>+VLOOKUP($A213,'[4]CUT USD'!$A:$Q,10,FALSE)</f>
        <v>0</v>
      </c>
      <c r="AH213" s="79">
        <f>+VLOOKUP($A213,'[4]CUT USD'!$A:$Q,11,FALSE)</f>
        <v>0</v>
      </c>
      <c r="AI213" s="79">
        <f>+VLOOKUP($A213,'[4]CUT USD'!$A:$Q,12,FALSE)</f>
        <v>0</v>
      </c>
      <c r="AJ213" s="79">
        <f>+VLOOKUP($A213,'[4]CUT USD'!$A:$Q,13,FALSE)</f>
        <v>0</v>
      </c>
      <c r="AK213" s="79">
        <f>+VLOOKUP($A213,'[4]CUT USD'!$A:$Q,14,FALSE)</f>
        <v>0</v>
      </c>
      <c r="AL213" s="79">
        <v>0</v>
      </c>
      <c r="AM213" s="79">
        <f t="shared" si="3"/>
        <v>0</v>
      </c>
      <c r="AP213" s="45"/>
    </row>
    <row r="214" spans="1:42" ht="33" customHeight="1">
      <c r="A214" s="54">
        <v>761</v>
      </c>
      <c r="B214" s="55" t="s">
        <v>198</v>
      </c>
      <c r="C214" s="56">
        <v>0</v>
      </c>
      <c r="D214" s="79">
        <f>+VLOOKUP(A214,'[4]RES. TRL'!A:C,2,FALSE)</f>
        <v>0</v>
      </c>
      <c r="E214" s="79">
        <f>+VLOOKUP(A214,'[4]RES. TRL'!A:C,3,FALSE)</f>
        <v>0</v>
      </c>
      <c r="F214" s="79">
        <f>+VLOOKUP(A214,[4]RES.CDI!A:B,2,FALSE)</f>
        <v>0</v>
      </c>
      <c r="G214" s="79">
        <f>+VLOOKUP($A214,'[4]CUT Bs'!$A:$S,2,FALSE)</f>
        <v>0</v>
      </c>
      <c r="H214" s="79">
        <f>+VLOOKUP($A214,'[4]CUT Bs'!$A:$S,3,FALSE)</f>
        <v>0</v>
      </c>
      <c r="I214" s="79">
        <f>+VLOOKUP($A214,'[4]CUT Bs'!$A:$S,4,FALSE)</f>
        <v>0</v>
      </c>
      <c r="J214" s="79">
        <f>+VLOOKUP($A214,'[4]CUT Bs'!$A:$S,5,FALSE)</f>
        <v>0</v>
      </c>
      <c r="K214" s="79">
        <f>+VLOOKUP($A214,'[4]CUT Bs'!$A:$S,6,FALSE)</f>
        <v>0</v>
      </c>
      <c r="L214" s="79">
        <f>+VLOOKUP($A214,'[4]CUT Bs'!$A:$S,7,FALSE)</f>
        <v>0</v>
      </c>
      <c r="M214" s="79">
        <f>+VLOOKUP($A214,'[4]CUT Bs'!$A:$S,8,FALSE)</f>
        <v>0</v>
      </c>
      <c r="N214" s="79">
        <f>+VLOOKUP($A214,'[4]CUT Bs'!$A:$S,9,FALSE)</f>
        <v>0</v>
      </c>
      <c r="O214" s="79">
        <f>+VLOOKUP($A214,'[4]CUT Bs'!$A:$S,10,FALSE)</f>
        <v>0</v>
      </c>
      <c r="P214" s="79">
        <f>+VLOOKUP($A214,'[4]CUT Bs'!$A:$S,11,FALSE)</f>
        <v>0</v>
      </c>
      <c r="Q214" s="79">
        <f>+VLOOKUP($A214,'[4]CUT Bs'!$A:$S,12,FALSE)</f>
        <v>0</v>
      </c>
      <c r="R214" s="79">
        <f>+VLOOKUP($A214,'[4]CUT Bs'!$A:$S,13,FALSE)</f>
        <v>0</v>
      </c>
      <c r="S214" s="79">
        <f>+VLOOKUP($A214,'[4]CUT Bs'!$A:$S,14,FALSE)</f>
        <v>0</v>
      </c>
      <c r="T214" s="79">
        <f>+VLOOKUP($A214,'[4]CUT Bs'!$A:$S,15,FALSE)</f>
        <v>0</v>
      </c>
      <c r="U214" s="79">
        <f>+VLOOKUP($A214,'[4]CUT Bs'!$A:$S,16,FALSE)</f>
        <v>0</v>
      </c>
      <c r="V214" s="79">
        <f>+IFERROR(VLOOKUP(A214,'[4]RES. TCR'!A:C,3,FALSE),0)</f>
        <v>0</v>
      </c>
      <c r="W214" s="79">
        <f>+VLOOKUP(A214,'[4]RES. TRL'!F:H,2,FALSE)</f>
        <v>0</v>
      </c>
      <c r="X214" s="79">
        <f>+VLOOKUP(A214,'[4]RES. TRL'!F:H,3,FALSE)</f>
        <v>0</v>
      </c>
      <c r="Y214" s="79">
        <f>+VLOOKUP($A214,'[4]CUT USD'!$A:$Q,2,FALSE)</f>
        <v>0</v>
      </c>
      <c r="Z214" s="79">
        <f>+VLOOKUP($A214,'[4]CUT USD'!$A:$Q,3,FALSE)</f>
        <v>0</v>
      </c>
      <c r="AA214" s="79">
        <f>+VLOOKUP($A214,'[4]CUT USD'!$A:$Q,4,FALSE)</f>
        <v>0</v>
      </c>
      <c r="AB214" s="79">
        <f>+VLOOKUP($A214,'[4]CUT USD'!$A:$Q,5,FALSE)</f>
        <v>0</v>
      </c>
      <c r="AC214" s="79">
        <f>+VLOOKUP($A214,'[4]CUT USD'!$A:$Q,6,FALSE)</f>
        <v>0</v>
      </c>
      <c r="AD214" s="79">
        <f>+VLOOKUP($A214,'[4]CUT USD'!$A:$Q,7,FALSE)</f>
        <v>0</v>
      </c>
      <c r="AE214" s="79">
        <f>+VLOOKUP($A214,'[4]CUT USD'!$A:$Q,8,FALSE)</f>
        <v>0</v>
      </c>
      <c r="AF214" s="79">
        <f>+VLOOKUP($A214,'[4]CUT USD'!$A:$Q,9,FALSE)</f>
        <v>0</v>
      </c>
      <c r="AG214" s="79">
        <f>+VLOOKUP($A214,'[4]CUT USD'!$A:$Q,10,FALSE)</f>
        <v>0</v>
      </c>
      <c r="AH214" s="79">
        <f>+VLOOKUP($A214,'[4]CUT USD'!$A:$Q,11,FALSE)</f>
        <v>0</v>
      </c>
      <c r="AI214" s="79">
        <f>+VLOOKUP($A214,'[4]CUT USD'!$A:$Q,12,FALSE)</f>
        <v>0</v>
      </c>
      <c r="AJ214" s="79">
        <f>+VLOOKUP($A214,'[4]CUT USD'!$A:$Q,13,FALSE)</f>
        <v>0</v>
      </c>
      <c r="AK214" s="79">
        <f>+VLOOKUP($A214,'[4]CUT USD'!$A:$Q,14,FALSE)</f>
        <v>0</v>
      </c>
      <c r="AL214" s="79">
        <v>0</v>
      </c>
      <c r="AM214" s="79">
        <f t="shared" si="3"/>
        <v>0</v>
      </c>
      <c r="AP214" s="45"/>
    </row>
    <row r="215" spans="1:42" ht="33" customHeight="1">
      <c r="A215" s="54">
        <v>781</v>
      </c>
      <c r="B215" s="55" t="s">
        <v>199</v>
      </c>
      <c r="C215" s="56">
        <v>0</v>
      </c>
      <c r="D215" s="79">
        <f>+VLOOKUP(A215,'[4]RES. TRL'!A:C,2,FALSE)</f>
        <v>0</v>
      </c>
      <c r="E215" s="79">
        <f>+VLOOKUP(A215,'[4]RES. TRL'!A:C,3,FALSE)</f>
        <v>0</v>
      </c>
      <c r="F215" s="79">
        <f>+VLOOKUP(A215,[4]RES.CDI!A:B,2,FALSE)</f>
        <v>0</v>
      </c>
      <c r="G215" s="79">
        <f>+VLOOKUP($A215,'[4]CUT Bs'!$A:$S,2,FALSE)</f>
        <v>0</v>
      </c>
      <c r="H215" s="79">
        <f>+VLOOKUP($A215,'[4]CUT Bs'!$A:$S,3,FALSE)</f>
        <v>0</v>
      </c>
      <c r="I215" s="79">
        <f>+VLOOKUP($A215,'[4]CUT Bs'!$A:$S,4,FALSE)</f>
        <v>0</v>
      </c>
      <c r="J215" s="79">
        <f>+VLOOKUP($A215,'[4]CUT Bs'!$A:$S,5,FALSE)</f>
        <v>0</v>
      </c>
      <c r="K215" s="79">
        <f>+VLOOKUP($A215,'[4]CUT Bs'!$A:$S,6,FALSE)</f>
        <v>0</v>
      </c>
      <c r="L215" s="79">
        <f>+VLOOKUP($A215,'[4]CUT Bs'!$A:$S,7,FALSE)</f>
        <v>0</v>
      </c>
      <c r="M215" s="79">
        <f>+VLOOKUP($A215,'[4]CUT Bs'!$A:$S,8,FALSE)</f>
        <v>0</v>
      </c>
      <c r="N215" s="79">
        <f>+VLOOKUP($A215,'[4]CUT Bs'!$A:$S,9,FALSE)</f>
        <v>0</v>
      </c>
      <c r="O215" s="79">
        <f>+VLOOKUP($A215,'[4]CUT Bs'!$A:$S,10,FALSE)</f>
        <v>0</v>
      </c>
      <c r="P215" s="79">
        <f>+VLOOKUP($A215,'[4]CUT Bs'!$A:$S,11,FALSE)</f>
        <v>0</v>
      </c>
      <c r="Q215" s="79">
        <f>+VLOOKUP($A215,'[4]CUT Bs'!$A:$S,12,FALSE)</f>
        <v>0</v>
      </c>
      <c r="R215" s="79">
        <f>+VLOOKUP($A215,'[4]CUT Bs'!$A:$S,13,FALSE)</f>
        <v>0</v>
      </c>
      <c r="S215" s="79">
        <f>+VLOOKUP($A215,'[4]CUT Bs'!$A:$S,14,FALSE)</f>
        <v>0</v>
      </c>
      <c r="T215" s="79">
        <f>+VLOOKUP($A215,'[4]CUT Bs'!$A:$S,15,FALSE)</f>
        <v>0</v>
      </c>
      <c r="U215" s="79">
        <f>+VLOOKUP($A215,'[4]CUT Bs'!$A:$S,16,FALSE)</f>
        <v>0</v>
      </c>
      <c r="V215" s="79">
        <f>+IFERROR(VLOOKUP(A215,'[4]RES. TCR'!A:C,3,FALSE),0)</f>
        <v>0</v>
      </c>
      <c r="W215" s="79">
        <f>+VLOOKUP(A215,'[4]RES. TRL'!F:H,2,FALSE)</f>
        <v>0</v>
      </c>
      <c r="X215" s="79">
        <f>+VLOOKUP(A215,'[4]RES. TRL'!F:H,3,FALSE)</f>
        <v>0</v>
      </c>
      <c r="Y215" s="79">
        <f>+VLOOKUP($A215,'[4]CUT USD'!$A:$Q,2,FALSE)</f>
        <v>0</v>
      </c>
      <c r="Z215" s="79">
        <f>+VLOOKUP($A215,'[4]CUT USD'!$A:$Q,3,FALSE)</f>
        <v>0</v>
      </c>
      <c r="AA215" s="79">
        <f>+VLOOKUP($A215,'[4]CUT USD'!$A:$Q,4,FALSE)</f>
        <v>0</v>
      </c>
      <c r="AB215" s="79">
        <f>+VLOOKUP($A215,'[4]CUT USD'!$A:$Q,5,FALSE)</f>
        <v>0</v>
      </c>
      <c r="AC215" s="79">
        <f>+VLOOKUP($A215,'[4]CUT USD'!$A:$Q,6,FALSE)</f>
        <v>0</v>
      </c>
      <c r="AD215" s="79">
        <f>+VLOOKUP($A215,'[4]CUT USD'!$A:$Q,7,FALSE)</f>
        <v>0</v>
      </c>
      <c r="AE215" s="79">
        <f>+VLOOKUP($A215,'[4]CUT USD'!$A:$Q,8,FALSE)</f>
        <v>0</v>
      </c>
      <c r="AF215" s="79">
        <f>+VLOOKUP($A215,'[4]CUT USD'!$A:$Q,9,FALSE)</f>
        <v>0</v>
      </c>
      <c r="AG215" s="79">
        <f>+VLOOKUP($A215,'[4]CUT USD'!$A:$Q,10,FALSE)</f>
        <v>0</v>
      </c>
      <c r="AH215" s="79">
        <f>+VLOOKUP($A215,'[4]CUT USD'!$A:$Q,11,FALSE)</f>
        <v>0</v>
      </c>
      <c r="AI215" s="79">
        <f>+VLOOKUP($A215,'[4]CUT USD'!$A:$Q,12,FALSE)</f>
        <v>0</v>
      </c>
      <c r="AJ215" s="79">
        <f>+VLOOKUP($A215,'[4]CUT USD'!$A:$Q,13,FALSE)</f>
        <v>0</v>
      </c>
      <c r="AK215" s="79">
        <f>+VLOOKUP($A215,'[4]CUT USD'!$A:$Q,14,FALSE)</f>
        <v>0</v>
      </c>
      <c r="AL215" s="79">
        <v>0</v>
      </c>
      <c r="AM215" s="79">
        <f t="shared" si="3"/>
        <v>0</v>
      </c>
      <c r="AP215" s="45"/>
    </row>
    <row r="216" spans="1:42" ht="33" customHeight="1">
      <c r="A216" s="54">
        <v>802</v>
      </c>
      <c r="B216" s="55" t="s">
        <v>200</v>
      </c>
      <c r="C216" s="56">
        <v>0</v>
      </c>
      <c r="D216" s="79">
        <f>+VLOOKUP(A216,'[4]RES. TRL'!A:C,2,FALSE)</f>
        <v>0</v>
      </c>
      <c r="E216" s="79">
        <f>+VLOOKUP(A216,'[4]RES. TRL'!A:C,3,FALSE)</f>
        <v>0</v>
      </c>
      <c r="F216" s="79">
        <f>+VLOOKUP(A216,[4]RES.CDI!A:B,2,FALSE)</f>
        <v>0</v>
      </c>
      <c r="G216" s="79">
        <f>+VLOOKUP($A216,'[4]CUT Bs'!$A:$S,2,FALSE)</f>
        <v>0</v>
      </c>
      <c r="H216" s="79">
        <f>+VLOOKUP($A216,'[4]CUT Bs'!$A:$S,3,FALSE)</f>
        <v>0</v>
      </c>
      <c r="I216" s="79">
        <f>+VLOOKUP($A216,'[4]CUT Bs'!$A:$S,4,FALSE)</f>
        <v>0</v>
      </c>
      <c r="J216" s="79">
        <f>+VLOOKUP($A216,'[4]CUT Bs'!$A:$S,5,FALSE)</f>
        <v>0</v>
      </c>
      <c r="K216" s="79">
        <f>+VLOOKUP($A216,'[4]CUT Bs'!$A:$S,6,FALSE)</f>
        <v>0</v>
      </c>
      <c r="L216" s="79">
        <f>+VLOOKUP($A216,'[4]CUT Bs'!$A:$S,7,FALSE)</f>
        <v>0</v>
      </c>
      <c r="M216" s="79">
        <f>+VLOOKUP($A216,'[4]CUT Bs'!$A:$S,8,FALSE)</f>
        <v>0</v>
      </c>
      <c r="N216" s="79">
        <f>+VLOOKUP($A216,'[4]CUT Bs'!$A:$S,9,FALSE)</f>
        <v>0</v>
      </c>
      <c r="O216" s="79">
        <f>+VLOOKUP($A216,'[4]CUT Bs'!$A:$S,10,FALSE)</f>
        <v>0</v>
      </c>
      <c r="P216" s="79">
        <f>+VLOOKUP($A216,'[4]CUT Bs'!$A:$S,11,FALSE)</f>
        <v>0</v>
      </c>
      <c r="Q216" s="79">
        <f>+VLOOKUP($A216,'[4]CUT Bs'!$A:$S,12,FALSE)</f>
        <v>0</v>
      </c>
      <c r="R216" s="79">
        <f>+VLOOKUP($A216,'[4]CUT Bs'!$A:$S,13,FALSE)</f>
        <v>0</v>
      </c>
      <c r="S216" s="79">
        <f>+VLOOKUP($A216,'[4]CUT Bs'!$A:$S,14,FALSE)</f>
        <v>0</v>
      </c>
      <c r="T216" s="79">
        <f>+VLOOKUP($A216,'[4]CUT Bs'!$A:$S,15,FALSE)</f>
        <v>0</v>
      </c>
      <c r="U216" s="79">
        <f>+VLOOKUP($A216,'[4]CUT Bs'!$A:$S,16,FALSE)</f>
        <v>0</v>
      </c>
      <c r="V216" s="79">
        <f>+IFERROR(VLOOKUP(A216,'[4]RES. TCR'!A:C,3,FALSE),0)</f>
        <v>0</v>
      </c>
      <c r="W216" s="79">
        <f>+VLOOKUP(A216,'[4]RES. TRL'!F:H,2,FALSE)</f>
        <v>0</v>
      </c>
      <c r="X216" s="79">
        <f>+VLOOKUP(A216,'[4]RES. TRL'!F:H,3,FALSE)</f>
        <v>0</v>
      </c>
      <c r="Y216" s="79">
        <f>+VLOOKUP($A216,'[4]CUT USD'!$A:$Q,2,FALSE)</f>
        <v>0</v>
      </c>
      <c r="Z216" s="79">
        <f>+VLOOKUP($A216,'[4]CUT USD'!$A:$Q,3,FALSE)</f>
        <v>0</v>
      </c>
      <c r="AA216" s="79">
        <f>+VLOOKUP($A216,'[4]CUT USD'!$A:$Q,4,FALSE)</f>
        <v>0</v>
      </c>
      <c r="AB216" s="79">
        <f>+VLOOKUP($A216,'[4]CUT USD'!$A:$Q,5,FALSE)</f>
        <v>0</v>
      </c>
      <c r="AC216" s="79">
        <f>+VLOOKUP($A216,'[4]CUT USD'!$A:$Q,6,FALSE)</f>
        <v>0</v>
      </c>
      <c r="AD216" s="79">
        <f>+VLOOKUP($A216,'[4]CUT USD'!$A:$Q,7,FALSE)</f>
        <v>0</v>
      </c>
      <c r="AE216" s="79">
        <f>+VLOOKUP($A216,'[4]CUT USD'!$A:$Q,8,FALSE)</f>
        <v>0</v>
      </c>
      <c r="AF216" s="79">
        <f>+VLOOKUP($A216,'[4]CUT USD'!$A:$Q,9,FALSE)</f>
        <v>0</v>
      </c>
      <c r="AG216" s="79">
        <f>+VLOOKUP($A216,'[4]CUT USD'!$A:$Q,10,FALSE)</f>
        <v>0</v>
      </c>
      <c r="AH216" s="79">
        <f>+VLOOKUP($A216,'[4]CUT USD'!$A:$Q,11,FALSE)</f>
        <v>0</v>
      </c>
      <c r="AI216" s="79">
        <f>+VLOOKUP($A216,'[4]CUT USD'!$A:$Q,12,FALSE)</f>
        <v>0</v>
      </c>
      <c r="AJ216" s="79">
        <f>+VLOOKUP($A216,'[4]CUT USD'!$A:$Q,13,FALSE)</f>
        <v>0</v>
      </c>
      <c r="AK216" s="79">
        <f>+VLOOKUP($A216,'[4]CUT USD'!$A:$Q,14,FALSE)</f>
        <v>0</v>
      </c>
      <c r="AL216" s="79">
        <v>0</v>
      </c>
      <c r="AM216" s="79">
        <f t="shared" si="3"/>
        <v>0</v>
      </c>
      <c r="AP216" s="45"/>
    </row>
    <row r="217" spans="1:42" ht="33" customHeight="1">
      <c r="A217" s="54">
        <v>821</v>
      </c>
      <c r="B217" s="55" t="s">
        <v>201</v>
      </c>
      <c r="C217" s="56">
        <v>0</v>
      </c>
      <c r="D217" s="79">
        <f>+VLOOKUP(A217,'[4]RES. TRL'!A:C,2,FALSE)</f>
        <v>0</v>
      </c>
      <c r="E217" s="79">
        <f>+VLOOKUP(A217,'[4]RES. TRL'!A:C,3,FALSE)</f>
        <v>0</v>
      </c>
      <c r="F217" s="79">
        <f>+VLOOKUP(A217,[4]RES.CDI!A:B,2,FALSE)</f>
        <v>0</v>
      </c>
      <c r="G217" s="79">
        <f>+VLOOKUP($A217,'[4]CUT Bs'!$A:$S,2,FALSE)</f>
        <v>0</v>
      </c>
      <c r="H217" s="79">
        <f>+VLOOKUP($A217,'[4]CUT Bs'!$A:$S,3,FALSE)</f>
        <v>0</v>
      </c>
      <c r="I217" s="79">
        <f>+VLOOKUP($A217,'[4]CUT Bs'!$A:$S,4,FALSE)</f>
        <v>0</v>
      </c>
      <c r="J217" s="79">
        <f>+VLOOKUP($A217,'[4]CUT Bs'!$A:$S,5,FALSE)</f>
        <v>0</v>
      </c>
      <c r="K217" s="79">
        <f>+VLOOKUP($A217,'[4]CUT Bs'!$A:$S,6,FALSE)</f>
        <v>0</v>
      </c>
      <c r="L217" s="79">
        <f>+VLOOKUP($A217,'[4]CUT Bs'!$A:$S,7,FALSE)</f>
        <v>0</v>
      </c>
      <c r="M217" s="79">
        <f>+VLOOKUP($A217,'[4]CUT Bs'!$A:$S,8,FALSE)</f>
        <v>0</v>
      </c>
      <c r="N217" s="79">
        <f>+VLOOKUP($A217,'[4]CUT Bs'!$A:$S,9,FALSE)</f>
        <v>0</v>
      </c>
      <c r="O217" s="79">
        <f>+VLOOKUP($A217,'[4]CUT Bs'!$A:$S,10,FALSE)</f>
        <v>0</v>
      </c>
      <c r="P217" s="79">
        <f>+VLOOKUP($A217,'[4]CUT Bs'!$A:$S,11,FALSE)</f>
        <v>0</v>
      </c>
      <c r="Q217" s="79">
        <f>+VLOOKUP($A217,'[4]CUT Bs'!$A:$S,12,FALSE)</f>
        <v>0</v>
      </c>
      <c r="R217" s="79">
        <f>+VLOOKUP($A217,'[4]CUT Bs'!$A:$S,13,FALSE)</f>
        <v>0</v>
      </c>
      <c r="S217" s="79">
        <f>+VLOOKUP($A217,'[4]CUT Bs'!$A:$S,14,FALSE)</f>
        <v>0</v>
      </c>
      <c r="T217" s="79">
        <f>+VLOOKUP($A217,'[4]CUT Bs'!$A:$S,15,FALSE)</f>
        <v>0</v>
      </c>
      <c r="U217" s="79">
        <f>+VLOOKUP($A217,'[4]CUT Bs'!$A:$S,16,FALSE)</f>
        <v>0</v>
      </c>
      <c r="V217" s="79">
        <f>+IFERROR(VLOOKUP(A217,'[4]RES. TCR'!A:C,3,FALSE),0)</f>
        <v>0</v>
      </c>
      <c r="W217" s="79">
        <f>+VLOOKUP(A217,'[4]RES. TRL'!F:H,2,FALSE)</f>
        <v>0</v>
      </c>
      <c r="X217" s="79">
        <f>+VLOOKUP(A217,'[4]RES. TRL'!F:H,3,FALSE)</f>
        <v>0</v>
      </c>
      <c r="Y217" s="79">
        <f>+VLOOKUP($A217,'[4]CUT USD'!$A:$Q,2,FALSE)</f>
        <v>0</v>
      </c>
      <c r="Z217" s="79">
        <f>+VLOOKUP($A217,'[4]CUT USD'!$A:$Q,3,FALSE)</f>
        <v>0</v>
      </c>
      <c r="AA217" s="79">
        <f>+VLOOKUP($A217,'[4]CUT USD'!$A:$Q,4,FALSE)</f>
        <v>0</v>
      </c>
      <c r="AB217" s="79">
        <f>+VLOOKUP($A217,'[4]CUT USD'!$A:$Q,5,FALSE)</f>
        <v>0</v>
      </c>
      <c r="AC217" s="79">
        <f>+VLOOKUP($A217,'[4]CUT USD'!$A:$Q,6,FALSE)</f>
        <v>0</v>
      </c>
      <c r="AD217" s="79">
        <f>+VLOOKUP($A217,'[4]CUT USD'!$A:$Q,7,FALSE)</f>
        <v>0</v>
      </c>
      <c r="AE217" s="79">
        <f>+VLOOKUP($A217,'[4]CUT USD'!$A:$Q,8,FALSE)</f>
        <v>0</v>
      </c>
      <c r="AF217" s="79">
        <f>+VLOOKUP($A217,'[4]CUT USD'!$A:$Q,9,FALSE)</f>
        <v>0</v>
      </c>
      <c r="AG217" s="79">
        <f>+VLOOKUP($A217,'[4]CUT USD'!$A:$Q,10,FALSE)</f>
        <v>0</v>
      </c>
      <c r="AH217" s="79">
        <f>+VLOOKUP($A217,'[4]CUT USD'!$A:$Q,11,FALSE)</f>
        <v>0</v>
      </c>
      <c r="AI217" s="79">
        <f>+VLOOKUP($A217,'[4]CUT USD'!$A:$Q,12,FALSE)</f>
        <v>0</v>
      </c>
      <c r="AJ217" s="79">
        <f>+VLOOKUP($A217,'[4]CUT USD'!$A:$Q,13,FALSE)</f>
        <v>0</v>
      </c>
      <c r="AK217" s="79">
        <f>+VLOOKUP($A217,'[4]CUT USD'!$A:$Q,14,FALSE)</f>
        <v>0</v>
      </c>
      <c r="AL217" s="79">
        <v>0</v>
      </c>
      <c r="AM217" s="79">
        <f t="shared" si="3"/>
        <v>0</v>
      </c>
      <c r="AP217" s="45"/>
    </row>
    <row r="218" spans="1:42" ht="33" customHeight="1">
      <c r="A218" s="54">
        <v>831</v>
      </c>
      <c r="B218" s="55" t="s">
        <v>202</v>
      </c>
      <c r="C218" s="56">
        <v>0</v>
      </c>
      <c r="D218" s="79">
        <f>+VLOOKUP(A218,'[4]RES. TRL'!A:C,2,FALSE)</f>
        <v>0</v>
      </c>
      <c r="E218" s="79">
        <f>+VLOOKUP(A218,'[4]RES. TRL'!A:C,3,FALSE)</f>
        <v>0</v>
      </c>
      <c r="F218" s="79">
        <f>+VLOOKUP(A218,[4]RES.CDI!A:B,2,FALSE)</f>
        <v>0</v>
      </c>
      <c r="G218" s="79">
        <f>+VLOOKUP($A218,'[4]CUT Bs'!$A:$S,2,FALSE)</f>
        <v>0</v>
      </c>
      <c r="H218" s="79">
        <f>+VLOOKUP($A218,'[4]CUT Bs'!$A:$S,3,FALSE)</f>
        <v>0</v>
      </c>
      <c r="I218" s="79">
        <f>+VLOOKUP($A218,'[4]CUT Bs'!$A:$S,4,FALSE)</f>
        <v>0</v>
      </c>
      <c r="J218" s="79">
        <f>+VLOOKUP($A218,'[4]CUT Bs'!$A:$S,5,FALSE)</f>
        <v>0</v>
      </c>
      <c r="K218" s="79">
        <f>+VLOOKUP($A218,'[4]CUT Bs'!$A:$S,6,FALSE)</f>
        <v>0</v>
      </c>
      <c r="L218" s="79">
        <f>+VLOOKUP($A218,'[4]CUT Bs'!$A:$S,7,FALSE)</f>
        <v>0</v>
      </c>
      <c r="M218" s="79">
        <f>+VLOOKUP($A218,'[4]CUT Bs'!$A:$S,8,FALSE)</f>
        <v>0</v>
      </c>
      <c r="N218" s="79">
        <f>+VLOOKUP($A218,'[4]CUT Bs'!$A:$S,9,FALSE)</f>
        <v>0</v>
      </c>
      <c r="O218" s="79">
        <f>+VLOOKUP($A218,'[4]CUT Bs'!$A:$S,10,FALSE)</f>
        <v>0</v>
      </c>
      <c r="P218" s="79">
        <f>+VLOOKUP($A218,'[4]CUT Bs'!$A:$S,11,FALSE)</f>
        <v>0</v>
      </c>
      <c r="Q218" s="79">
        <f>+VLOOKUP($A218,'[4]CUT Bs'!$A:$S,12,FALSE)</f>
        <v>0</v>
      </c>
      <c r="R218" s="79">
        <f>+VLOOKUP($A218,'[4]CUT Bs'!$A:$S,13,FALSE)</f>
        <v>0</v>
      </c>
      <c r="S218" s="79">
        <f>+VLOOKUP($A218,'[4]CUT Bs'!$A:$S,14,FALSE)</f>
        <v>0</v>
      </c>
      <c r="T218" s="79">
        <f>+VLOOKUP($A218,'[4]CUT Bs'!$A:$S,15,FALSE)</f>
        <v>0</v>
      </c>
      <c r="U218" s="79">
        <f>+VLOOKUP($A218,'[4]CUT Bs'!$A:$S,16,FALSE)</f>
        <v>0</v>
      </c>
      <c r="V218" s="79">
        <f>+IFERROR(VLOOKUP(A218,'[4]RES. TCR'!A:C,3,FALSE),0)</f>
        <v>0</v>
      </c>
      <c r="W218" s="79">
        <f>+VLOOKUP(A218,'[4]RES. TRL'!F:H,2,FALSE)</f>
        <v>0</v>
      </c>
      <c r="X218" s="79">
        <f>+VLOOKUP(A218,'[4]RES. TRL'!F:H,3,FALSE)</f>
        <v>0</v>
      </c>
      <c r="Y218" s="79">
        <f>+VLOOKUP($A218,'[4]CUT USD'!$A:$Q,2,FALSE)</f>
        <v>0</v>
      </c>
      <c r="Z218" s="79">
        <f>+VLOOKUP($A218,'[4]CUT USD'!$A:$Q,3,FALSE)</f>
        <v>0</v>
      </c>
      <c r="AA218" s="79">
        <f>+VLOOKUP($A218,'[4]CUT USD'!$A:$Q,4,FALSE)</f>
        <v>0</v>
      </c>
      <c r="AB218" s="79">
        <f>+VLOOKUP($A218,'[4]CUT USD'!$A:$Q,5,FALSE)</f>
        <v>0</v>
      </c>
      <c r="AC218" s="79">
        <f>+VLOOKUP($A218,'[4]CUT USD'!$A:$Q,6,FALSE)</f>
        <v>0</v>
      </c>
      <c r="AD218" s="79">
        <f>+VLOOKUP($A218,'[4]CUT USD'!$A:$Q,7,FALSE)</f>
        <v>0</v>
      </c>
      <c r="AE218" s="79">
        <f>+VLOOKUP($A218,'[4]CUT USD'!$A:$Q,8,FALSE)</f>
        <v>0</v>
      </c>
      <c r="AF218" s="79">
        <f>+VLOOKUP($A218,'[4]CUT USD'!$A:$Q,9,FALSE)</f>
        <v>0</v>
      </c>
      <c r="AG218" s="79">
        <f>+VLOOKUP($A218,'[4]CUT USD'!$A:$Q,10,FALSE)</f>
        <v>0</v>
      </c>
      <c r="AH218" s="79">
        <f>+VLOOKUP($A218,'[4]CUT USD'!$A:$Q,11,FALSE)</f>
        <v>0</v>
      </c>
      <c r="AI218" s="79">
        <f>+VLOOKUP($A218,'[4]CUT USD'!$A:$Q,12,FALSE)</f>
        <v>0</v>
      </c>
      <c r="AJ218" s="79">
        <f>+VLOOKUP($A218,'[4]CUT USD'!$A:$Q,13,FALSE)</f>
        <v>0</v>
      </c>
      <c r="AK218" s="79">
        <f>+VLOOKUP($A218,'[4]CUT USD'!$A:$Q,14,FALSE)</f>
        <v>0</v>
      </c>
      <c r="AL218" s="79">
        <v>0</v>
      </c>
      <c r="AM218" s="79">
        <f t="shared" si="3"/>
        <v>0</v>
      </c>
      <c r="AP218" s="45"/>
    </row>
    <row r="219" spans="1:42" ht="33" customHeight="1">
      <c r="A219" s="54">
        <v>862</v>
      </c>
      <c r="B219" s="55" t="s">
        <v>203</v>
      </c>
      <c r="C219" s="80" t="s">
        <v>690</v>
      </c>
      <c r="D219" s="79">
        <f>+VLOOKUP(A219,'[4]RES. TRL'!A:C,2,FALSE)</f>
        <v>74465</v>
      </c>
      <c r="E219" s="79">
        <f>+VLOOKUP(A219,'[4]RES. TRL'!A:C,3,FALSE)</f>
        <v>0</v>
      </c>
      <c r="F219" s="79">
        <f>+VLOOKUP(A219,[4]RES.CDI!A:B,2,FALSE)</f>
        <v>0</v>
      </c>
      <c r="G219" s="79">
        <f>+VLOOKUP($A219,'[4]CUT Bs'!$A:$S,2,FALSE)</f>
        <v>0</v>
      </c>
      <c r="H219" s="79">
        <f>+VLOOKUP($A219,'[4]CUT Bs'!$A:$S,3,FALSE)</f>
        <v>0</v>
      </c>
      <c r="I219" s="79">
        <f>+VLOOKUP($A219,'[4]CUT Bs'!$A:$S,4,FALSE)</f>
        <v>0</v>
      </c>
      <c r="J219" s="79">
        <f>+VLOOKUP($A219,'[4]CUT Bs'!$A:$S,5,FALSE)</f>
        <v>856282.95</v>
      </c>
      <c r="K219" s="79">
        <f>+VLOOKUP($A219,'[4]CUT Bs'!$A:$S,6,FALSE)</f>
        <v>0</v>
      </c>
      <c r="L219" s="79">
        <f>+VLOOKUP($A219,'[4]CUT Bs'!$A:$S,7,FALSE)</f>
        <v>0</v>
      </c>
      <c r="M219" s="79">
        <f>+VLOOKUP($A219,'[4]CUT Bs'!$A:$S,8,FALSE)</f>
        <v>0</v>
      </c>
      <c r="N219" s="79">
        <f>+VLOOKUP($A219,'[4]CUT Bs'!$A:$S,9,FALSE)</f>
        <v>0</v>
      </c>
      <c r="O219" s="79">
        <f>+VLOOKUP($A219,'[4]CUT Bs'!$A:$S,10,FALSE)</f>
        <v>0</v>
      </c>
      <c r="P219" s="79">
        <f>+VLOOKUP($A219,'[4]CUT Bs'!$A:$S,11,FALSE)</f>
        <v>0</v>
      </c>
      <c r="Q219" s="79">
        <f>+VLOOKUP($A219,'[4]CUT Bs'!$A:$S,12,FALSE)</f>
        <v>2317088.560000001</v>
      </c>
      <c r="R219" s="79">
        <f>+VLOOKUP($A219,'[4]CUT Bs'!$A:$S,13,FALSE)</f>
        <v>0</v>
      </c>
      <c r="S219" s="79">
        <f>+VLOOKUP($A219,'[4]CUT Bs'!$A:$S,14,FALSE)</f>
        <v>0</v>
      </c>
      <c r="T219" s="79">
        <f>+VLOOKUP($A219,'[4]CUT Bs'!$A:$S,15,FALSE)</f>
        <v>0</v>
      </c>
      <c r="U219" s="79">
        <f>+VLOOKUP($A219,'[4]CUT Bs'!$A:$S,16,FALSE)</f>
        <v>0</v>
      </c>
      <c r="V219" s="79">
        <f>+IFERROR(VLOOKUP(A219,'[4]RES. TCR'!A:C,3,FALSE),0)</f>
        <v>0</v>
      </c>
      <c r="W219" s="79">
        <f>+VLOOKUP(A219,'[4]RES. TRL'!F:H,2,FALSE)</f>
        <v>0</v>
      </c>
      <c r="X219" s="79">
        <f>+VLOOKUP(A219,'[4]RES. TRL'!F:H,3,FALSE)</f>
        <v>0</v>
      </c>
      <c r="Y219" s="79">
        <f>+VLOOKUP($A219,'[4]CUT USD'!$A:$Q,2,FALSE)</f>
        <v>0</v>
      </c>
      <c r="Z219" s="79">
        <f>+VLOOKUP($A219,'[4]CUT USD'!$A:$Q,3,FALSE)</f>
        <v>0</v>
      </c>
      <c r="AA219" s="79">
        <f>+VLOOKUP($A219,'[4]CUT USD'!$A:$Q,4,FALSE)</f>
        <v>0</v>
      </c>
      <c r="AB219" s="79">
        <f>+VLOOKUP($A219,'[4]CUT USD'!$A:$Q,5,FALSE)</f>
        <v>0</v>
      </c>
      <c r="AC219" s="79">
        <f>+VLOOKUP($A219,'[4]CUT USD'!$A:$Q,6,FALSE)</f>
        <v>0</v>
      </c>
      <c r="AD219" s="79">
        <f>+VLOOKUP($A219,'[4]CUT USD'!$A:$Q,7,FALSE)</f>
        <v>0</v>
      </c>
      <c r="AE219" s="79">
        <f>+VLOOKUP($A219,'[4]CUT USD'!$A:$Q,8,FALSE)</f>
        <v>0</v>
      </c>
      <c r="AF219" s="79">
        <f>+VLOOKUP($A219,'[4]CUT USD'!$A:$Q,9,FALSE)</f>
        <v>0</v>
      </c>
      <c r="AG219" s="79">
        <f>+VLOOKUP($A219,'[4]CUT USD'!$A:$Q,10,FALSE)</f>
        <v>0</v>
      </c>
      <c r="AH219" s="79">
        <f>+VLOOKUP($A219,'[4]CUT USD'!$A:$Q,11,FALSE)</f>
        <v>0</v>
      </c>
      <c r="AI219" s="79">
        <f>+VLOOKUP($A219,'[4]CUT USD'!$A:$Q,12,FALSE)</f>
        <v>0</v>
      </c>
      <c r="AJ219" s="79">
        <f>+VLOOKUP($A219,'[4]CUT USD'!$A:$Q,13,FALSE)</f>
        <v>0</v>
      </c>
      <c r="AK219" s="79">
        <f>+VLOOKUP($A219,'[4]CUT USD'!$A:$Q,14,FALSE)</f>
        <v>0</v>
      </c>
      <c r="AL219" s="79">
        <v>0</v>
      </c>
      <c r="AM219" s="79">
        <f t="shared" si="3"/>
        <v>3247836.5100000007</v>
      </c>
      <c r="AP219" s="45"/>
    </row>
    <row r="220" spans="1:42" ht="33" customHeight="1">
      <c r="A220" s="54">
        <v>865</v>
      </c>
      <c r="B220" s="55" t="s">
        <v>204</v>
      </c>
      <c r="C220" s="56" t="s">
        <v>692</v>
      </c>
      <c r="D220" s="79">
        <f>+VLOOKUP(A220,'[4]RES. TRL'!A:C,2,FALSE)</f>
        <v>0</v>
      </c>
      <c r="E220" s="79">
        <f>+VLOOKUP(A220,'[4]RES. TRL'!A:C,3,FALSE)</f>
        <v>0</v>
      </c>
      <c r="F220" s="79">
        <f>+VLOOKUP(A220,[4]RES.CDI!A:B,2,FALSE)</f>
        <v>0</v>
      </c>
      <c r="G220" s="79">
        <f>+VLOOKUP($A220,'[4]CUT Bs'!$A:$S,2,FALSE)</f>
        <v>0</v>
      </c>
      <c r="H220" s="79">
        <f>+VLOOKUP($A220,'[4]CUT Bs'!$A:$S,3,FALSE)</f>
        <v>0</v>
      </c>
      <c r="I220" s="79">
        <f>+VLOOKUP($A220,'[4]CUT Bs'!$A:$S,4,FALSE)</f>
        <v>0</v>
      </c>
      <c r="J220" s="79">
        <f>+VLOOKUP($A220,'[4]CUT Bs'!$A:$S,5,FALSE)</f>
        <v>4392.0600000000004</v>
      </c>
      <c r="K220" s="79">
        <f>+VLOOKUP($A220,'[4]CUT Bs'!$A:$S,6,FALSE)</f>
        <v>0</v>
      </c>
      <c r="L220" s="79">
        <f>+VLOOKUP($A220,'[4]CUT Bs'!$A:$S,7,FALSE)</f>
        <v>0</v>
      </c>
      <c r="M220" s="79">
        <f>+VLOOKUP($A220,'[4]CUT Bs'!$A:$S,8,FALSE)</f>
        <v>0</v>
      </c>
      <c r="N220" s="79">
        <f>+VLOOKUP($A220,'[4]CUT Bs'!$A:$S,9,FALSE)</f>
        <v>0</v>
      </c>
      <c r="O220" s="79">
        <f>+VLOOKUP($A220,'[4]CUT Bs'!$A:$S,10,FALSE)</f>
        <v>0</v>
      </c>
      <c r="P220" s="79">
        <f>+VLOOKUP($A220,'[4]CUT Bs'!$A:$S,11,FALSE)</f>
        <v>0</v>
      </c>
      <c r="Q220" s="79">
        <f>+VLOOKUP($A220,'[4]CUT Bs'!$A:$S,12,FALSE)</f>
        <v>0</v>
      </c>
      <c r="R220" s="79">
        <f>+VLOOKUP($A220,'[4]CUT Bs'!$A:$S,13,FALSE)</f>
        <v>0</v>
      </c>
      <c r="S220" s="79">
        <f>+VLOOKUP($A220,'[4]CUT Bs'!$A:$S,14,FALSE)</f>
        <v>0</v>
      </c>
      <c r="T220" s="79">
        <f>+VLOOKUP($A220,'[4]CUT Bs'!$A:$S,15,FALSE)</f>
        <v>0</v>
      </c>
      <c r="U220" s="79">
        <f>+VLOOKUP($A220,'[4]CUT Bs'!$A:$S,16,FALSE)</f>
        <v>0</v>
      </c>
      <c r="V220" s="79">
        <f>+IFERROR(VLOOKUP(A220,'[4]RES. TCR'!A:C,3,FALSE),0)</f>
        <v>0</v>
      </c>
      <c r="W220" s="79">
        <f>+VLOOKUP(A220,'[4]RES. TRL'!F:H,2,FALSE)</f>
        <v>0</v>
      </c>
      <c r="X220" s="79">
        <f>+VLOOKUP(A220,'[4]RES. TRL'!F:H,3,FALSE)</f>
        <v>0</v>
      </c>
      <c r="Y220" s="79">
        <f>+VLOOKUP($A220,'[4]CUT USD'!$A:$Q,2,FALSE)</f>
        <v>0</v>
      </c>
      <c r="Z220" s="79">
        <f>+VLOOKUP($A220,'[4]CUT USD'!$A:$Q,3,FALSE)</f>
        <v>0</v>
      </c>
      <c r="AA220" s="79">
        <f>+VLOOKUP($A220,'[4]CUT USD'!$A:$Q,4,FALSE)</f>
        <v>0</v>
      </c>
      <c r="AB220" s="79">
        <f>+VLOOKUP($A220,'[4]CUT USD'!$A:$Q,5,FALSE)</f>
        <v>0</v>
      </c>
      <c r="AC220" s="79">
        <f>+VLOOKUP($A220,'[4]CUT USD'!$A:$Q,6,FALSE)</f>
        <v>0</v>
      </c>
      <c r="AD220" s="79">
        <f>+VLOOKUP($A220,'[4]CUT USD'!$A:$Q,7,FALSE)</f>
        <v>0</v>
      </c>
      <c r="AE220" s="79">
        <f>+VLOOKUP($A220,'[4]CUT USD'!$A:$Q,8,FALSE)</f>
        <v>0</v>
      </c>
      <c r="AF220" s="79">
        <f>+VLOOKUP($A220,'[4]CUT USD'!$A:$Q,9,FALSE)</f>
        <v>0</v>
      </c>
      <c r="AG220" s="79">
        <f>+VLOOKUP($A220,'[4]CUT USD'!$A:$Q,10,FALSE)</f>
        <v>0</v>
      </c>
      <c r="AH220" s="79">
        <f>+VLOOKUP($A220,'[4]CUT USD'!$A:$Q,11,FALSE)</f>
        <v>0</v>
      </c>
      <c r="AI220" s="79">
        <f>+VLOOKUP($A220,'[4]CUT USD'!$A:$Q,12,FALSE)</f>
        <v>0</v>
      </c>
      <c r="AJ220" s="79">
        <f>+VLOOKUP($A220,'[4]CUT USD'!$A:$Q,13,FALSE)</f>
        <v>0</v>
      </c>
      <c r="AK220" s="79">
        <f>+VLOOKUP($A220,'[4]CUT USD'!$A:$Q,14,FALSE)</f>
        <v>0</v>
      </c>
      <c r="AL220" s="79">
        <v>0</v>
      </c>
      <c r="AM220" s="79">
        <f t="shared" si="3"/>
        <v>4392.0600000000004</v>
      </c>
      <c r="AP220" s="45"/>
    </row>
    <row r="221" spans="1:42" ht="33" customHeight="1">
      <c r="A221" s="54">
        <v>867</v>
      </c>
      <c r="B221" s="55" t="s">
        <v>205</v>
      </c>
      <c r="C221" s="56" t="s">
        <v>692</v>
      </c>
      <c r="D221" s="79">
        <f>+VLOOKUP(A221,'[4]RES. TRL'!A:C,2,FALSE)</f>
        <v>0</v>
      </c>
      <c r="E221" s="79">
        <f>+VLOOKUP(A221,'[4]RES. TRL'!A:C,3,FALSE)</f>
        <v>0</v>
      </c>
      <c r="F221" s="79">
        <f>+VLOOKUP(A221,[4]RES.CDI!A:B,2,FALSE)</f>
        <v>0</v>
      </c>
      <c r="G221" s="79">
        <f>+VLOOKUP($A221,'[4]CUT Bs'!$A:$S,2,FALSE)</f>
        <v>0</v>
      </c>
      <c r="H221" s="79">
        <f>+VLOOKUP($A221,'[4]CUT Bs'!$A:$S,3,FALSE)</f>
        <v>0</v>
      </c>
      <c r="I221" s="79">
        <f>+VLOOKUP($A221,'[4]CUT Bs'!$A:$S,4,FALSE)</f>
        <v>0</v>
      </c>
      <c r="J221" s="79">
        <f>+VLOOKUP($A221,'[4]CUT Bs'!$A:$S,5,FALSE)</f>
        <v>0</v>
      </c>
      <c r="K221" s="79">
        <f>+VLOOKUP($A221,'[4]CUT Bs'!$A:$S,6,FALSE)</f>
        <v>0</v>
      </c>
      <c r="L221" s="79">
        <f>+VLOOKUP($A221,'[4]CUT Bs'!$A:$S,7,FALSE)</f>
        <v>0</v>
      </c>
      <c r="M221" s="79">
        <f>+VLOOKUP($A221,'[4]CUT Bs'!$A:$S,8,FALSE)</f>
        <v>0</v>
      </c>
      <c r="N221" s="79">
        <f>+VLOOKUP($A221,'[4]CUT Bs'!$A:$S,9,FALSE)</f>
        <v>0</v>
      </c>
      <c r="O221" s="79">
        <f>+VLOOKUP($A221,'[4]CUT Bs'!$A:$S,10,FALSE)</f>
        <v>0</v>
      </c>
      <c r="P221" s="79">
        <f>+VLOOKUP($A221,'[4]CUT Bs'!$A:$S,11,FALSE)</f>
        <v>0</v>
      </c>
      <c r="Q221" s="79">
        <f>+VLOOKUP($A221,'[4]CUT Bs'!$A:$S,12,FALSE)</f>
        <v>0</v>
      </c>
      <c r="R221" s="79">
        <f>+VLOOKUP($A221,'[4]CUT Bs'!$A:$S,13,FALSE)</f>
        <v>0</v>
      </c>
      <c r="S221" s="79">
        <f>+VLOOKUP($A221,'[4]CUT Bs'!$A:$S,14,FALSE)</f>
        <v>0</v>
      </c>
      <c r="T221" s="79">
        <f>+VLOOKUP($A221,'[4]CUT Bs'!$A:$S,15,FALSE)</f>
        <v>0</v>
      </c>
      <c r="U221" s="79">
        <f>+VLOOKUP($A221,'[4]CUT Bs'!$A:$S,16,FALSE)</f>
        <v>0</v>
      </c>
      <c r="V221" s="79">
        <f>+IFERROR(VLOOKUP(A221,'[4]RES. TCR'!A:C,3,FALSE),0)</f>
        <v>0</v>
      </c>
      <c r="W221" s="79">
        <f>+VLOOKUP(A221,'[4]RES. TRL'!F:H,2,FALSE)</f>
        <v>0</v>
      </c>
      <c r="X221" s="79">
        <f>+VLOOKUP(A221,'[4]RES. TRL'!F:H,3,FALSE)</f>
        <v>0</v>
      </c>
      <c r="Y221" s="79">
        <f>+VLOOKUP($A221,'[4]CUT USD'!$A:$Q,2,FALSE)</f>
        <v>0</v>
      </c>
      <c r="Z221" s="79">
        <f>+VLOOKUP($A221,'[4]CUT USD'!$A:$Q,3,FALSE)</f>
        <v>0</v>
      </c>
      <c r="AA221" s="79">
        <f>+VLOOKUP($A221,'[4]CUT USD'!$A:$Q,4,FALSE)</f>
        <v>0</v>
      </c>
      <c r="AB221" s="79">
        <f>+VLOOKUP($A221,'[4]CUT USD'!$A:$Q,5,FALSE)</f>
        <v>0</v>
      </c>
      <c r="AC221" s="79">
        <f>+VLOOKUP($A221,'[4]CUT USD'!$A:$Q,6,FALSE)</f>
        <v>0</v>
      </c>
      <c r="AD221" s="79">
        <f>+VLOOKUP($A221,'[4]CUT USD'!$A:$Q,7,FALSE)</f>
        <v>0</v>
      </c>
      <c r="AE221" s="79">
        <f>+VLOOKUP($A221,'[4]CUT USD'!$A:$Q,8,FALSE)</f>
        <v>0</v>
      </c>
      <c r="AF221" s="79">
        <f>+VLOOKUP($A221,'[4]CUT USD'!$A:$Q,9,FALSE)</f>
        <v>0</v>
      </c>
      <c r="AG221" s="79">
        <f>+VLOOKUP($A221,'[4]CUT USD'!$A:$Q,10,FALSE)</f>
        <v>0</v>
      </c>
      <c r="AH221" s="79">
        <f>+VLOOKUP($A221,'[4]CUT USD'!$A:$Q,11,FALSE)</f>
        <v>0</v>
      </c>
      <c r="AI221" s="79">
        <f>+VLOOKUP($A221,'[4]CUT USD'!$A:$Q,12,FALSE)</f>
        <v>0</v>
      </c>
      <c r="AJ221" s="79">
        <f>+VLOOKUP($A221,'[4]CUT USD'!$A:$Q,13,FALSE)</f>
        <v>0</v>
      </c>
      <c r="AK221" s="79">
        <f>+VLOOKUP($A221,'[4]CUT USD'!$A:$Q,14,FALSE)</f>
        <v>0</v>
      </c>
      <c r="AL221" s="79">
        <v>0</v>
      </c>
      <c r="AM221" s="79">
        <f t="shared" si="3"/>
        <v>0</v>
      </c>
      <c r="AP221" s="45"/>
    </row>
    <row r="222" spans="1:42" ht="33" customHeight="1">
      <c r="A222" s="54">
        <v>901</v>
      </c>
      <c r="B222" s="55" t="s">
        <v>206</v>
      </c>
      <c r="C222" s="56" t="s">
        <v>687</v>
      </c>
      <c r="D222" s="79">
        <f>+VLOOKUP(A222,'[4]RES. TRL'!A:C,2,FALSE)</f>
        <v>0</v>
      </c>
      <c r="E222" s="79">
        <f>+VLOOKUP(A222,'[4]RES. TRL'!A:C,3,FALSE)</f>
        <v>0</v>
      </c>
      <c r="F222" s="79">
        <f>+VLOOKUP(A222,[4]RES.CDI!A:B,2,FALSE)</f>
        <v>0</v>
      </c>
      <c r="G222" s="79">
        <f>+VLOOKUP($A222,'[4]CUT Bs'!$A:$S,2,FALSE)</f>
        <v>0</v>
      </c>
      <c r="H222" s="79">
        <f>+VLOOKUP($A222,'[4]CUT Bs'!$A:$S,3,FALSE)</f>
        <v>0</v>
      </c>
      <c r="I222" s="79">
        <f>+VLOOKUP($A222,'[4]CUT Bs'!$A:$S,4,FALSE)</f>
        <v>0</v>
      </c>
      <c r="J222" s="79">
        <f>+VLOOKUP($A222,'[4]CUT Bs'!$A:$S,5,FALSE)</f>
        <v>0</v>
      </c>
      <c r="K222" s="79">
        <f>+VLOOKUP($A222,'[4]CUT Bs'!$A:$S,6,FALSE)</f>
        <v>0</v>
      </c>
      <c r="L222" s="79">
        <f>+VLOOKUP($A222,'[4]CUT Bs'!$A:$S,7,FALSE)</f>
        <v>0</v>
      </c>
      <c r="M222" s="79">
        <f>+VLOOKUP($A222,'[4]CUT Bs'!$A:$S,8,FALSE)</f>
        <v>0</v>
      </c>
      <c r="N222" s="79">
        <f>+VLOOKUP($A222,'[4]CUT Bs'!$A:$S,9,FALSE)</f>
        <v>0</v>
      </c>
      <c r="O222" s="79">
        <f>+VLOOKUP($A222,'[4]CUT Bs'!$A:$S,10,FALSE)</f>
        <v>0</v>
      </c>
      <c r="P222" s="79">
        <f>+VLOOKUP($A222,'[4]CUT Bs'!$A:$S,11,FALSE)</f>
        <v>0</v>
      </c>
      <c r="Q222" s="79">
        <f>+VLOOKUP($A222,'[4]CUT Bs'!$A:$S,12,FALSE)</f>
        <v>0</v>
      </c>
      <c r="R222" s="79">
        <f>+VLOOKUP($A222,'[4]CUT Bs'!$A:$S,13,FALSE)</f>
        <v>0</v>
      </c>
      <c r="S222" s="79">
        <f>+VLOOKUP($A222,'[4]CUT Bs'!$A:$S,14,FALSE)</f>
        <v>0</v>
      </c>
      <c r="T222" s="79">
        <f>+VLOOKUP($A222,'[4]CUT Bs'!$A:$S,15,FALSE)</f>
        <v>0</v>
      </c>
      <c r="U222" s="79">
        <f>+VLOOKUP($A222,'[4]CUT Bs'!$A:$S,16,FALSE)</f>
        <v>0</v>
      </c>
      <c r="V222" s="79">
        <f>+IFERROR(VLOOKUP(A222,'[4]RES. TCR'!A:C,3,FALSE),0)</f>
        <v>0</v>
      </c>
      <c r="W222" s="79">
        <f>+VLOOKUP(A222,'[4]RES. TRL'!F:H,2,FALSE)</f>
        <v>0</v>
      </c>
      <c r="X222" s="79">
        <f>+VLOOKUP(A222,'[4]RES. TRL'!F:H,3,FALSE)</f>
        <v>0</v>
      </c>
      <c r="Y222" s="79">
        <f>+VLOOKUP($A222,'[4]CUT USD'!$A:$Q,2,FALSE)</f>
        <v>0</v>
      </c>
      <c r="Z222" s="79">
        <f>+VLOOKUP($A222,'[4]CUT USD'!$A:$Q,3,FALSE)</f>
        <v>0</v>
      </c>
      <c r="AA222" s="79">
        <f>+VLOOKUP($A222,'[4]CUT USD'!$A:$Q,4,FALSE)</f>
        <v>0</v>
      </c>
      <c r="AB222" s="79">
        <f>+VLOOKUP($A222,'[4]CUT USD'!$A:$Q,5,FALSE)</f>
        <v>0</v>
      </c>
      <c r="AC222" s="79">
        <f>+VLOOKUP($A222,'[4]CUT USD'!$A:$Q,6,FALSE)</f>
        <v>0</v>
      </c>
      <c r="AD222" s="79">
        <f>+VLOOKUP($A222,'[4]CUT USD'!$A:$Q,7,FALSE)</f>
        <v>0</v>
      </c>
      <c r="AE222" s="79">
        <f>+VLOOKUP($A222,'[4]CUT USD'!$A:$Q,8,FALSE)</f>
        <v>0</v>
      </c>
      <c r="AF222" s="79">
        <f>+VLOOKUP($A222,'[4]CUT USD'!$A:$Q,9,FALSE)</f>
        <v>0</v>
      </c>
      <c r="AG222" s="79">
        <f>+VLOOKUP($A222,'[4]CUT USD'!$A:$Q,10,FALSE)</f>
        <v>0</v>
      </c>
      <c r="AH222" s="79">
        <f>+VLOOKUP($A222,'[4]CUT USD'!$A:$Q,11,FALSE)</f>
        <v>0</v>
      </c>
      <c r="AI222" s="79">
        <f>+VLOOKUP($A222,'[4]CUT USD'!$A:$Q,12,FALSE)</f>
        <v>0</v>
      </c>
      <c r="AJ222" s="79">
        <f>+VLOOKUP($A222,'[4]CUT USD'!$A:$Q,13,FALSE)</f>
        <v>0</v>
      </c>
      <c r="AK222" s="79">
        <f>+VLOOKUP($A222,'[4]CUT USD'!$A:$Q,14,FALSE)</f>
        <v>0</v>
      </c>
      <c r="AL222" s="79">
        <v>0</v>
      </c>
      <c r="AM222" s="79">
        <f t="shared" si="3"/>
        <v>0</v>
      </c>
      <c r="AP222" s="45"/>
    </row>
    <row r="223" spans="1:42" ht="33" customHeight="1">
      <c r="A223" s="54">
        <v>902</v>
      </c>
      <c r="B223" s="55" t="s">
        <v>207</v>
      </c>
      <c r="C223" s="56" t="s">
        <v>687</v>
      </c>
      <c r="D223" s="79">
        <f>+VLOOKUP(A223,'[4]RES. TRL'!A:C,2,FALSE)</f>
        <v>0</v>
      </c>
      <c r="E223" s="79">
        <f>+VLOOKUP(A223,'[4]RES. TRL'!A:C,3,FALSE)</f>
        <v>0</v>
      </c>
      <c r="F223" s="79">
        <f>+VLOOKUP(A223,[4]RES.CDI!A:B,2,FALSE)</f>
        <v>0</v>
      </c>
      <c r="G223" s="79">
        <f>+VLOOKUP($A223,'[4]CUT Bs'!$A:$S,2,FALSE)</f>
        <v>580012.44999999995</v>
      </c>
      <c r="H223" s="79">
        <f>+VLOOKUP($A223,'[4]CUT Bs'!$A:$S,3,FALSE)</f>
        <v>0</v>
      </c>
      <c r="I223" s="79">
        <f>+VLOOKUP($A223,'[4]CUT Bs'!$A:$S,4,FALSE)</f>
        <v>0</v>
      </c>
      <c r="J223" s="79">
        <f>+VLOOKUP($A223,'[4]CUT Bs'!$A:$S,5,FALSE)</f>
        <v>0</v>
      </c>
      <c r="K223" s="79">
        <f>+VLOOKUP($A223,'[4]CUT Bs'!$A:$S,6,FALSE)</f>
        <v>0</v>
      </c>
      <c r="L223" s="79">
        <f>+VLOOKUP($A223,'[4]CUT Bs'!$A:$S,7,FALSE)</f>
        <v>0</v>
      </c>
      <c r="M223" s="79">
        <f>+VLOOKUP($A223,'[4]CUT Bs'!$A:$S,8,FALSE)</f>
        <v>0</v>
      </c>
      <c r="N223" s="79">
        <f>+VLOOKUP($A223,'[4]CUT Bs'!$A:$S,9,FALSE)</f>
        <v>0</v>
      </c>
      <c r="O223" s="79">
        <f>+VLOOKUP($A223,'[4]CUT Bs'!$A:$S,10,FALSE)</f>
        <v>0</v>
      </c>
      <c r="P223" s="79">
        <f>+VLOOKUP($A223,'[4]CUT Bs'!$A:$S,11,FALSE)</f>
        <v>0</v>
      </c>
      <c r="Q223" s="79">
        <f>+VLOOKUP($A223,'[4]CUT Bs'!$A:$S,12,FALSE)</f>
        <v>0</v>
      </c>
      <c r="R223" s="79">
        <f>+VLOOKUP($A223,'[4]CUT Bs'!$A:$S,13,FALSE)</f>
        <v>0</v>
      </c>
      <c r="S223" s="79">
        <f>+VLOOKUP($A223,'[4]CUT Bs'!$A:$S,14,FALSE)</f>
        <v>0</v>
      </c>
      <c r="T223" s="79">
        <f>+VLOOKUP($A223,'[4]CUT Bs'!$A:$S,15,FALSE)</f>
        <v>0</v>
      </c>
      <c r="U223" s="79">
        <f>+VLOOKUP($A223,'[4]CUT Bs'!$A:$S,16,FALSE)</f>
        <v>0</v>
      </c>
      <c r="V223" s="79">
        <f>+IFERROR(VLOOKUP(A223,'[4]RES. TCR'!A:C,3,FALSE),0)</f>
        <v>0</v>
      </c>
      <c r="W223" s="79">
        <f>+VLOOKUP(A223,'[4]RES. TRL'!F:H,2,FALSE)</f>
        <v>0</v>
      </c>
      <c r="X223" s="79">
        <f>+VLOOKUP(A223,'[4]RES. TRL'!F:H,3,FALSE)</f>
        <v>0</v>
      </c>
      <c r="Y223" s="79">
        <f>+VLOOKUP($A223,'[4]CUT USD'!$A:$Q,2,FALSE)</f>
        <v>0</v>
      </c>
      <c r="Z223" s="79">
        <f>+VLOOKUP($A223,'[4]CUT USD'!$A:$Q,3,FALSE)</f>
        <v>0</v>
      </c>
      <c r="AA223" s="79">
        <f>+VLOOKUP($A223,'[4]CUT USD'!$A:$Q,4,FALSE)</f>
        <v>0</v>
      </c>
      <c r="AB223" s="79">
        <f>+VLOOKUP($A223,'[4]CUT USD'!$A:$Q,5,FALSE)</f>
        <v>0</v>
      </c>
      <c r="AC223" s="79">
        <f>+VLOOKUP($A223,'[4]CUT USD'!$A:$Q,6,FALSE)</f>
        <v>0</v>
      </c>
      <c r="AD223" s="79">
        <f>+VLOOKUP($A223,'[4]CUT USD'!$A:$Q,7,FALSE)</f>
        <v>0</v>
      </c>
      <c r="AE223" s="79">
        <f>+VLOOKUP($A223,'[4]CUT USD'!$A:$Q,8,FALSE)</f>
        <v>0</v>
      </c>
      <c r="AF223" s="79">
        <f>+VLOOKUP($A223,'[4]CUT USD'!$A:$Q,9,FALSE)</f>
        <v>0</v>
      </c>
      <c r="AG223" s="79">
        <f>+VLOOKUP($A223,'[4]CUT USD'!$A:$Q,10,FALSE)</f>
        <v>0</v>
      </c>
      <c r="AH223" s="79">
        <f>+VLOOKUP($A223,'[4]CUT USD'!$A:$Q,11,FALSE)</f>
        <v>0</v>
      </c>
      <c r="AI223" s="79">
        <f>+VLOOKUP($A223,'[4]CUT USD'!$A:$Q,12,FALSE)</f>
        <v>0</v>
      </c>
      <c r="AJ223" s="79">
        <f>+VLOOKUP($A223,'[4]CUT USD'!$A:$Q,13,FALSE)</f>
        <v>0</v>
      </c>
      <c r="AK223" s="79">
        <f>+VLOOKUP($A223,'[4]CUT USD'!$A:$Q,14,FALSE)</f>
        <v>0</v>
      </c>
      <c r="AL223" s="79">
        <v>0</v>
      </c>
      <c r="AM223" s="79">
        <f t="shared" si="3"/>
        <v>580012.44999999995</v>
      </c>
      <c r="AP223" s="45"/>
    </row>
    <row r="224" spans="1:42" ht="33" customHeight="1">
      <c r="A224" s="54">
        <v>903</v>
      </c>
      <c r="B224" s="208" t="s">
        <v>208</v>
      </c>
      <c r="C224" s="56" t="s">
        <v>687</v>
      </c>
      <c r="D224" s="79">
        <f>+VLOOKUP(A224,'[4]RES. TRL'!A:C,2,FALSE)</f>
        <v>0</v>
      </c>
      <c r="E224" s="79">
        <f>+VLOOKUP(A224,'[4]RES. TRL'!A:C,3,FALSE)</f>
        <v>0</v>
      </c>
      <c r="F224" s="79">
        <f>+VLOOKUP(A224,[4]RES.CDI!A:B,2,FALSE)</f>
        <v>0</v>
      </c>
      <c r="G224" s="79">
        <f>+VLOOKUP($A224,'[4]CUT Bs'!$A:$S,2,FALSE)</f>
        <v>0</v>
      </c>
      <c r="H224" s="79">
        <f>+VLOOKUP($A224,'[4]CUT Bs'!$A:$S,3,FALSE)</f>
        <v>0</v>
      </c>
      <c r="I224" s="79">
        <f>+VLOOKUP($A224,'[4]CUT Bs'!$A:$S,4,FALSE)</f>
        <v>0</v>
      </c>
      <c r="J224" s="79">
        <f>+VLOOKUP($A224,'[4]CUT Bs'!$A:$S,5,FALSE)</f>
        <v>0</v>
      </c>
      <c r="K224" s="79">
        <f>+VLOOKUP($A224,'[4]CUT Bs'!$A:$S,6,FALSE)</f>
        <v>0</v>
      </c>
      <c r="L224" s="79">
        <f>+VLOOKUP($A224,'[4]CUT Bs'!$A:$S,7,FALSE)</f>
        <v>0</v>
      </c>
      <c r="M224" s="79">
        <f>+VLOOKUP($A224,'[4]CUT Bs'!$A:$S,8,FALSE)</f>
        <v>0</v>
      </c>
      <c r="N224" s="79">
        <f>+VLOOKUP($A224,'[4]CUT Bs'!$A:$S,9,FALSE)</f>
        <v>0</v>
      </c>
      <c r="O224" s="79">
        <f>+VLOOKUP($A224,'[4]CUT Bs'!$A:$S,10,FALSE)</f>
        <v>0</v>
      </c>
      <c r="P224" s="79">
        <f>+VLOOKUP($A224,'[4]CUT Bs'!$A:$S,11,FALSE)</f>
        <v>0</v>
      </c>
      <c r="Q224" s="79">
        <f>+VLOOKUP($A224,'[4]CUT Bs'!$A:$S,12,FALSE)</f>
        <v>0</v>
      </c>
      <c r="R224" s="79">
        <f>+VLOOKUP($A224,'[4]CUT Bs'!$A:$S,13,FALSE)</f>
        <v>0</v>
      </c>
      <c r="S224" s="79">
        <f>+VLOOKUP($A224,'[4]CUT Bs'!$A:$S,14,FALSE)</f>
        <v>0</v>
      </c>
      <c r="T224" s="79">
        <f>+VLOOKUP($A224,'[4]CUT Bs'!$A:$S,15,FALSE)</f>
        <v>0</v>
      </c>
      <c r="U224" s="79">
        <f>+VLOOKUP($A224,'[4]CUT Bs'!$A:$S,16,FALSE)</f>
        <v>0</v>
      </c>
      <c r="V224" s="79">
        <f>+IFERROR(VLOOKUP(A224,'[4]RES. TCR'!A:C,3,FALSE),0)</f>
        <v>0</v>
      </c>
      <c r="W224" s="79">
        <f>+VLOOKUP(A224,'[4]RES. TRL'!F:H,2,FALSE)</f>
        <v>0</v>
      </c>
      <c r="X224" s="79">
        <f>+VLOOKUP(A224,'[4]RES. TRL'!F:H,3,FALSE)</f>
        <v>0</v>
      </c>
      <c r="Y224" s="79">
        <f>+VLOOKUP($A224,'[4]CUT USD'!$A:$Q,2,FALSE)</f>
        <v>0</v>
      </c>
      <c r="Z224" s="79">
        <f>+VLOOKUP($A224,'[4]CUT USD'!$A:$Q,3,FALSE)</f>
        <v>0</v>
      </c>
      <c r="AA224" s="79">
        <f>+VLOOKUP($A224,'[4]CUT USD'!$A:$Q,4,FALSE)</f>
        <v>0</v>
      </c>
      <c r="AB224" s="79">
        <f>+VLOOKUP($A224,'[4]CUT USD'!$A:$Q,5,FALSE)</f>
        <v>0</v>
      </c>
      <c r="AC224" s="79">
        <f>+VLOOKUP($A224,'[4]CUT USD'!$A:$Q,6,FALSE)</f>
        <v>0</v>
      </c>
      <c r="AD224" s="79">
        <f>+VLOOKUP($A224,'[4]CUT USD'!$A:$Q,7,FALSE)</f>
        <v>0</v>
      </c>
      <c r="AE224" s="79">
        <f>+VLOOKUP($A224,'[4]CUT USD'!$A:$Q,8,FALSE)</f>
        <v>0</v>
      </c>
      <c r="AF224" s="79">
        <f>+VLOOKUP($A224,'[4]CUT USD'!$A:$Q,9,FALSE)</f>
        <v>0</v>
      </c>
      <c r="AG224" s="79">
        <f>+VLOOKUP($A224,'[4]CUT USD'!$A:$Q,10,FALSE)</f>
        <v>0</v>
      </c>
      <c r="AH224" s="79">
        <f>+VLOOKUP($A224,'[4]CUT USD'!$A:$Q,11,FALSE)</f>
        <v>0</v>
      </c>
      <c r="AI224" s="79">
        <f>+VLOOKUP($A224,'[4]CUT USD'!$A:$Q,12,FALSE)</f>
        <v>0</v>
      </c>
      <c r="AJ224" s="79">
        <f>+VLOOKUP($A224,'[4]CUT USD'!$A:$Q,13,FALSE)</f>
        <v>0</v>
      </c>
      <c r="AK224" s="79">
        <f>+VLOOKUP($A224,'[4]CUT USD'!$A:$Q,14,FALSE)</f>
        <v>0</v>
      </c>
      <c r="AL224" s="79">
        <v>0</v>
      </c>
      <c r="AM224" s="79">
        <f t="shared" si="3"/>
        <v>0</v>
      </c>
      <c r="AP224" s="45"/>
    </row>
    <row r="225" spans="1:42" ht="33" customHeight="1">
      <c r="A225" s="54">
        <v>904</v>
      </c>
      <c r="B225" s="55" t="s">
        <v>209</v>
      </c>
      <c r="C225" s="56" t="s">
        <v>687</v>
      </c>
      <c r="D225" s="79">
        <f>+VLOOKUP(A225,'[4]RES. TRL'!A:C,2,FALSE)</f>
        <v>0</v>
      </c>
      <c r="E225" s="79">
        <f>+VLOOKUP(A225,'[4]RES. TRL'!A:C,3,FALSE)</f>
        <v>0</v>
      </c>
      <c r="F225" s="79">
        <f>+VLOOKUP(A225,[4]RES.CDI!A:B,2,FALSE)</f>
        <v>0</v>
      </c>
      <c r="G225" s="79">
        <f>+VLOOKUP($A225,'[4]CUT Bs'!$A:$S,2,FALSE)</f>
        <v>0</v>
      </c>
      <c r="H225" s="79">
        <f>+VLOOKUP($A225,'[4]CUT Bs'!$A:$S,3,FALSE)</f>
        <v>0</v>
      </c>
      <c r="I225" s="79">
        <f>+VLOOKUP($A225,'[4]CUT Bs'!$A:$S,4,FALSE)</f>
        <v>0</v>
      </c>
      <c r="J225" s="79">
        <f>+VLOOKUP($A225,'[4]CUT Bs'!$A:$S,5,FALSE)</f>
        <v>0</v>
      </c>
      <c r="K225" s="79">
        <f>+VLOOKUP($A225,'[4]CUT Bs'!$A:$S,6,FALSE)</f>
        <v>0</v>
      </c>
      <c r="L225" s="79">
        <f>+VLOOKUP($A225,'[4]CUT Bs'!$A:$S,7,FALSE)</f>
        <v>0</v>
      </c>
      <c r="M225" s="79">
        <f>+VLOOKUP($A225,'[4]CUT Bs'!$A:$S,8,FALSE)</f>
        <v>0</v>
      </c>
      <c r="N225" s="79">
        <f>+VLOOKUP($A225,'[4]CUT Bs'!$A:$S,9,FALSE)</f>
        <v>0</v>
      </c>
      <c r="O225" s="79">
        <f>+VLOOKUP($A225,'[4]CUT Bs'!$A:$S,10,FALSE)</f>
        <v>0</v>
      </c>
      <c r="P225" s="79">
        <f>+VLOOKUP($A225,'[4]CUT Bs'!$A:$S,11,FALSE)</f>
        <v>0</v>
      </c>
      <c r="Q225" s="79">
        <f>+VLOOKUP($A225,'[4]CUT Bs'!$A:$S,12,FALSE)</f>
        <v>0</v>
      </c>
      <c r="R225" s="79">
        <f>+VLOOKUP($A225,'[4]CUT Bs'!$A:$S,13,FALSE)</f>
        <v>0</v>
      </c>
      <c r="S225" s="79">
        <f>+VLOOKUP($A225,'[4]CUT Bs'!$A:$S,14,FALSE)</f>
        <v>0</v>
      </c>
      <c r="T225" s="79">
        <f>+VLOOKUP($A225,'[4]CUT Bs'!$A:$S,15,FALSE)</f>
        <v>0</v>
      </c>
      <c r="U225" s="79">
        <f>+VLOOKUP($A225,'[4]CUT Bs'!$A:$S,16,FALSE)</f>
        <v>0</v>
      </c>
      <c r="V225" s="79">
        <f>+IFERROR(VLOOKUP(A225,'[4]RES. TCR'!A:C,3,FALSE),0)</f>
        <v>0</v>
      </c>
      <c r="W225" s="79">
        <f>+VLOOKUP(A225,'[4]RES. TRL'!F:H,2,FALSE)</f>
        <v>0</v>
      </c>
      <c r="X225" s="79">
        <f>+VLOOKUP(A225,'[4]RES. TRL'!F:H,3,FALSE)</f>
        <v>0</v>
      </c>
      <c r="Y225" s="79">
        <f>+VLOOKUP($A225,'[4]CUT USD'!$A:$Q,2,FALSE)</f>
        <v>0</v>
      </c>
      <c r="Z225" s="79">
        <f>+VLOOKUP($A225,'[4]CUT USD'!$A:$Q,3,FALSE)</f>
        <v>0</v>
      </c>
      <c r="AA225" s="79">
        <f>+VLOOKUP($A225,'[4]CUT USD'!$A:$Q,4,FALSE)</f>
        <v>0</v>
      </c>
      <c r="AB225" s="79">
        <f>+VLOOKUP($A225,'[4]CUT USD'!$A:$Q,5,FALSE)</f>
        <v>0</v>
      </c>
      <c r="AC225" s="79">
        <f>+VLOOKUP($A225,'[4]CUT USD'!$A:$Q,6,FALSE)</f>
        <v>0</v>
      </c>
      <c r="AD225" s="79">
        <f>+VLOOKUP($A225,'[4]CUT USD'!$A:$Q,7,FALSE)</f>
        <v>0</v>
      </c>
      <c r="AE225" s="79">
        <f>+VLOOKUP($A225,'[4]CUT USD'!$A:$Q,8,FALSE)</f>
        <v>0</v>
      </c>
      <c r="AF225" s="79">
        <f>+VLOOKUP($A225,'[4]CUT USD'!$A:$Q,9,FALSE)</f>
        <v>0</v>
      </c>
      <c r="AG225" s="79">
        <f>+VLOOKUP($A225,'[4]CUT USD'!$A:$Q,10,FALSE)</f>
        <v>0</v>
      </c>
      <c r="AH225" s="79">
        <f>+VLOOKUP($A225,'[4]CUT USD'!$A:$Q,11,FALSE)</f>
        <v>0</v>
      </c>
      <c r="AI225" s="79">
        <f>+VLOOKUP($A225,'[4]CUT USD'!$A:$Q,12,FALSE)</f>
        <v>0</v>
      </c>
      <c r="AJ225" s="79">
        <f>+VLOOKUP($A225,'[4]CUT USD'!$A:$Q,13,FALSE)</f>
        <v>0</v>
      </c>
      <c r="AK225" s="79">
        <f>+VLOOKUP($A225,'[4]CUT USD'!$A:$Q,14,FALSE)</f>
        <v>0</v>
      </c>
      <c r="AL225" s="79">
        <v>0</v>
      </c>
      <c r="AM225" s="79">
        <f t="shared" si="3"/>
        <v>0</v>
      </c>
      <c r="AP225" s="45"/>
    </row>
    <row r="226" spans="1:42" ht="33" customHeight="1">
      <c r="A226" s="54">
        <v>905</v>
      </c>
      <c r="B226" s="55" t="s">
        <v>210</v>
      </c>
      <c r="C226" s="56" t="s">
        <v>687</v>
      </c>
      <c r="D226" s="79">
        <f>+VLOOKUP(A226,'[4]RES. TRL'!A:C,2,FALSE)</f>
        <v>0</v>
      </c>
      <c r="E226" s="79">
        <f>+VLOOKUP(A226,'[4]RES. TRL'!A:C,3,FALSE)</f>
        <v>0</v>
      </c>
      <c r="F226" s="79">
        <f>+VLOOKUP(A226,[4]RES.CDI!A:B,2,FALSE)</f>
        <v>0</v>
      </c>
      <c r="G226" s="79">
        <f>+VLOOKUP($A226,'[4]CUT Bs'!$A:$S,2,FALSE)</f>
        <v>0</v>
      </c>
      <c r="H226" s="79">
        <f>+VLOOKUP($A226,'[4]CUT Bs'!$A:$S,3,FALSE)</f>
        <v>0</v>
      </c>
      <c r="I226" s="79">
        <f>+VLOOKUP($A226,'[4]CUT Bs'!$A:$S,4,FALSE)</f>
        <v>0</v>
      </c>
      <c r="J226" s="79">
        <f>+VLOOKUP($A226,'[4]CUT Bs'!$A:$S,5,FALSE)</f>
        <v>0</v>
      </c>
      <c r="K226" s="79">
        <f>+VLOOKUP($A226,'[4]CUT Bs'!$A:$S,6,FALSE)</f>
        <v>0</v>
      </c>
      <c r="L226" s="79">
        <f>+VLOOKUP($A226,'[4]CUT Bs'!$A:$S,7,FALSE)</f>
        <v>0</v>
      </c>
      <c r="M226" s="79">
        <f>+VLOOKUP($A226,'[4]CUT Bs'!$A:$S,8,FALSE)</f>
        <v>0</v>
      </c>
      <c r="N226" s="79">
        <f>+VLOOKUP($A226,'[4]CUT Bs'!$A:$S,9,FALSE)</f>
        <v>0</v>
      </c>
      <c r="O226" s="79">
        <f>+VLOOKUP($A226,'[4]CUT Bs'!$A:$S,10,FALSE)</f>
        <v>0</v>
      </c>
      <c r="P226" s="79">
        <f>+VLOOKUP($A226,'[4]CUT Bs'!$A:$S,11,FALSE)</f>
        <v>0</v>
      </c>
      <c r="Q226" s="79">
        <f>+VLOOKUP($A226,'[4]CUT Bs'!$A:$S,12,FALSE)</f>
        <v>0</v>
      </c>
      <c r="R226" s="79">
        <f>+VLOOKUP($A226,'[4]CUT Bs'!$A:$S,13,FALSE)</f>
        <v>0</v>
      </c>
      <c r="S226" s="79">
        <f>+VLOOKUP($A226,'[4]CUT Bs'!$A:$S,14,FALSE)</f>
        <v>0</v>
      </c>
      <c r="T226" s="79">
        <f>+VLOOKUP($A226,'[4]CUT Bs'!$A:$S,15,FALSE)</f>
        <v>0</v>
      </c>
      <c r="U226" s="79">
        <f>+VLOOKUP($A226,'[4]CUT Bs'!$A:$S,16,FALSE)</f>
        <v>0</v>
      </c>
      <c r="V226" s="79">
        <f>+IFERROR(VLOOKUP(A226,'[4]RES. TCR'!A:C,3,FALSE),0)</f>
        <v>0</v>
      </c>
      <c r="W226" s="79">
        <f>+VLOOKUP(A226,'[4]RES. TRL'!F:H,2,FALSE)</f>
        <v>0</v>
      </c>
      <c r="X226" s="79">
        <f>+VLOOKUP(A226,'[4]RES. TRL'!F:H,3,FALSE)</f>
        <v>0</v>
      </c>
      <c r="Y226" s="79">
        <f>+VLOOKUP($A226,'[4]CUT USD'!$A:$Q,2,FALSE)</f>
        <v>0</v>
      </c>
      <c r="Z226" s="79">
        <f>+VLOOKUP($A226,'[4]CUT USD'!$A:$Q,3,FALSE)</f>
        <v>0</v>
      </c>
      <c r="AA226" s="79">
        <f>+VLOOKUP($A226,'[4]CUT USD'!$A:$Q,4,FALSE)</f>
        <v>0</v>
      </c>
      <c r="AB226" s="79">
        <f>+VLOOKUP($A226,'[4]CUT USD'!$A:$Q,5,FALSE)</f>
        <v>0</v>
      </c>
      <c r="AC226" s="79">
        <f>+VLOOKUP($A226,'[4]CUT USD'!$A:$Q,6,FALSE)</f>
        <v>0</v>
      </c>
      <c r="AD226" s="79">
        <f>+VLOOKUP($A226,'[4]CUT USD'!$A:$Q,7,FALSE)</f>
        <v>0</v>
      </c>
      <c r="AE226" s="79">
        <f>+VLOOKUP($A226,'[4]CUT USD'!$A:$Q,8,FALSE)</f>
        <v>0</v>
      </c>
      <c r="AF226" s="79">
        <f>+VLOOKUP($A226,'[4]CUT USD'!$A:$Q,9,FALSE)</f>
        <v>0</v>
      </c>
      <c r="AG226" s="79">
        <f>+VLOOKUP($A226,'[4]CUT USD'!$A:$Q,10,FALSE)</f>
        <v>0</v>
      </c>
      <c r="AH226" s="79">
        <f>+VLOOKUP($A226,'[4]CUT USD'!$A:$Q,11,FALSE)</f>
        <v>0</v>
      </c>
      <c r="AI226" s="79">
        <f>+VLOOKUP($A226,'[4]CUT USD'!$A:$Q,12,FALSE)</f>
        <v>0</v>
      </c>
      <c r="AJ226" s="79">
        <f>+VLOOKUP($A226,'[4]CUT USD'!$A:$Q,13,FALSE)</f>
        <v>0</v>
      </c>
      <c r="AK226" s="79">
        <f>+VLOOKUP($A226,'[4]CUT USD'!$A:$Q,14,FALSE)</f>
        <v>0</v>
      </c>
      <c r="AL226" s="79">
        <v>0</v>
      </c>
      <c r="AM226" s="79">
        <f t="shared" si="3"/>
        <v>0</v>
      </c>
      <c r="AP226" s="45"/>
    </row>
    <row r="227" spans="1:42" ht="33" customHeight="1">
      <c r="A227" s="54">
        <v>906</v>
      </c>
      <c r="B227" s="55" t="s">
        <v>211</v>
      </c>
      <c r="C227" s="56" t="s">
        <v>687</v>
      </c>
      <c r="D227" s="79">
        <f>+VLOOKUP(A227,'[4]RES. TRL'!A:C,2,FALSE)</f>
        <v>0</v>
      </c>
      <c r="E227" s="79">
        <f>+VLOOKUP(A227,'[4]RES. TRL'!A:C,3,FALSE)</f>
        <v>0</v>
      </c>
      <c r="F227" s="79">
        <f>+VLOOKUP(A227,[4]RES.CDI!A:B,2,FALSE)</f>
        <v>0</v>
      </c>
      <c r="G227" s="79">
        <f>+VLOOKUP($A227,'[4]CUT Bs'!$A:$S,2,FALSE)</f>
        <v>0</v>
      </c>
      <c r="H227" s="79">
        <f>+VLOOKUP($A227,'[4]CUT Bs'!$A:$S,3,FALSE)</f>
        <v>0</v>
      </c>
      <c r="I227" s="79">
        <f>+VLOOKUP($A227,'[4]CUT Bs'!$A:$S,4,FALSE)</f>
        <v>0</v>
      </c>
      <c r="J227" s="79">
        <f>+VLOOKUP($A227,'[4]CUT Bs'!$A:$S,5,FALSE)</f>
        <v>0</v>
      </c>
      <c r="K227" s="79">
        <f>+VLOOKUP($A227,'[4]CUT Bs'!$A:$S,6,FALSE)</f>
        <v>0</v>
      </c>
      <c r="L227" s="79">
        <f>+VLOOKUP($A227,'[4]CUT Bs'!$A:$S,7,FALSE)</f>
        <v>0</v>
      </c>
      <c r="M227" s="79">
        <f>+VLOOKUP($A227,'[4]CUT Bs'!$A:$S,8,FALSE)</f>
        <v>0</v>
      </c>
      <c r="N227" s="79">
        <f>+VLOOKUP($A227,'[4]CUT Bs'!$A:$S,9,FALSE)</f>
        <v>0</v>
      </c>
      <c r="O227" s="79">
        <f>+VLOOKUP($A227,'[4]CUT Bs'!$A:$S,10,FALSE)</f>
        <v>0</v>
      </c>
      <c r="P227" s="79">
        <f>+VLOOKUP($A227,'[4]CUT Bs'!$A:$S,11,FALSE)</f>
        <v>0</v>
      </c>
      <c r="Q227" s="79">
        <f>+VLOOKUP($A227,'[4]CUT Bs'!$A:$S,12,FALSE)</f>
        <v>0</v>
      </c>
      <c r="R227" s="79">
        <f>+VLOOKUP($A227,'[4]CUT Bs'!$A:$S,13,FALSE)</f>
        <v>0</v>
      </c>
      <c r="S227" s="79">
        <f>+VLOOKUP($A227,'[4]CUT Bs'!$A:$S,14,FALSE)</f>
        <v>0</v>
      </c>
      <c r="T227" s="79">
        <f>+VLOOKUP($A227,'[4]CUT Bs'!$A:$S,15,FALSE)</f>
        <v>0</v>
      </c>
      <c r="U227" s="79">
        <f>+VLOOKUP($A227,'[4]CUT Bs'!$A:$S,16,FALSE)</f>
        <v>0</v>
      </c>
      <c r="V227" s="79">
        <f>+IFERROR(VLOOKUP(A227,'[4]RES. TCR'!A:C,3,FALSE),0)</f>
        <v>0</v>
      </c>
      <c r="W227" s="79">
        <f>+VLOOKUP(A227,'[4]RES. TRL'!F:H,2,FALSE)</f>
        <v>0</v>
      </c>
      <c r="X227" s="79">
        <f>+VLOOKUP(A227,'[4]RES. TRL'!F:H,3,FALSE)</f>
        <v>0</v>
      </c>
      <c r="Y227" s="79">
        <f>+VLOOKUP($A227,'[4]CUT USD'!$A:$Q,2,FALSE)</f>
        <v>0</v>
      </c>
      <c r="Z227" s="79">
        <f>+VLOOKUP($A227,'[4]CUT USD'!$A:$Q,3,FALSE)</f>
        <v>0</v>
      </c>
      <c r="AA227" s="79">
        <f>+VLOOKUP($A227,'[4]CUT USD'!$A:$Q,4,FALSE)</f>
        <v>0</v>
      </c>
      <c r="AB227" s="79">
        <f>+VLOOKUP($A227,'[4]CUT USD'!$A:$Q,5,FALSE)</f>
        <v>0</v>
      </c>
      <c r="AC227" s="79">
        <f>+VLOOKUP($A227,'[4]CUT USD'!$A:$Q,6,FALSE)</f>
        <v>0</v>
      </c>
      <c r="AD227" s="79">
        <f>+VLOOKUP($A227,'[4]CUT USD'!$A:$Q,7,FALSE)</f>
        <v>0</v>
      </c>
      <c r="AE227" s="79">
        <f>+VLOOKUP($A227,'[4]CUT USD'!$A:$Q,8,FALSE)</f>
        <v>0</v>
      </c>
      <c r="AF227" s="79">
        <f>+VLOOKUP($A227,'[4]CUT USD'!$A:$Q,9,FALSE)</f>
        <v>0</v>
      </c>
      <c r="AG227" s="79">
        <f>+VLOOKUP($A227,'[4]CUT USD'!$A:$Q,10,FALSE)</f>
        <v>0</v>
      </c>
      <c r="AH227" s="79">
        <f>+VLOOKUP($A227,'[4]CUT USD'!$A:$Q,11,FALSE)</f>
        <v>0</v>
      </c>
      <c r="AI227" s="79">
        <f>+VLOOKUP($A227,'[4]CUT USD'!$A:$Q,12,FALSE)</f>
        <v>0</v>
      </c>
      <c r="AJ227" s="79">
        <f>+VLOOKUP($A227,'[4]CUT USD'!$A:$Q,13,FALSE)</f>
        <v>0</v>
      </c>
      <c r="AK227" s="79">
        <f>+VLOOKUP($A227,'[4]CUT USD'!$A:$Q,14,FALSE)</f>
        <v>0</v>
      </c>
      <c r="AL227" s="79">
        <v>0</v>
      </c>
      <c r="AM227" s="79">
        <f t="shared" si="3"/>
        <v>0</v>
      </c>
      <c r="AP227" s="45"/>
    </row>
    <row r="228" spans="1:42" ht="33" customHeight="1">
      <c r="A228" s="54">
        <v>907</v>
      </c>
      <c r="B228" s="55" t="s">
        <v>212</v>
      </c>
      <c r="C228" s="56" t="s">
        <v>687</v>
      </c>
      <c r="D228" s="79">
        <f>+VLOOKUP(A228,'[4]RES. TRL'!A:C,2,FALSE)</f>
        <v>0</v>
      </c>
      <c r="E228" s="79">
        <f>+VLOOKUP(A228,'[4]RES. TRL'!A:C,3,FALSE)</f>
        <v>0</v>
      </c>
      <c r="F228" s="79">
        <f>+VLOOKUP(A228,[4]RES.CDI!A:B,2,FALSE)</f>
        <v>0</v>
      </c>
      <c r="G228" s="79">
        <f>+VLOOKUP($A228,'[4]CUT Bs'!$A:$S,2,FALSE)</f>
        <v>0</v>
      </c>
      <c r="H228" s="79">
        <f>+VLOOKUP($A228,'[4]CUT Bs'!$A:$S,3,FALSE)</f>
        <v>0</v>
      </c>
      <c r="I228" s="79">
        <f>+VLOOKUP($A228,'[4]CUT Bs'!$A:$S,4,FALSE)</f>
        <v>0</v>
      </c>
      <c r="J228" s="79">
        <f>+VLOOKUP($A228,'[4]CUT Bs'!$A:$S,5,FALSE)</f>
        <v>0</v>
      </c>
      <c r="K228" s="79">
        <f>+VLOOKUP($A228,'[4]CUT Bs'!$A:$S,6,FALSE)</f>
        <v>0</v>
      </c>
      <c r="L228" s="79">
        <f>+VLOOKUP($A228,'[4]CUT Bs'!$A:$S,7,FALSE)</f>
        <v>0</v>
      </c>
      <c r="M228" s="79">
        <f>+VLOOKUP($A228,'[4]CUT Bs'!$A:$S,8,FALSE)</f>
        <v>0</v>
      </c>
      <c r="N228" s="79">
        <f>+VLOOKUP($A228,'[4]CUT Bs'!$A:$S,9,FALSE)</f>
        <v>0</v>
      </c>
      <c r="O228" s="79">
        <f>+VLOOKUP($A228,'[4]CUT Bs'!$A:$S,10,FALSE)</f>
        <v>0</v>
      </c>
      <c r="P228" s="79">
        <f>+VLOOKUP($A228,'[4]CUT Bs'!$A:$S,11,FALSE)</f>
        <v>0</v>
      </c>
      <c r="Q228" s="79">
        <f>+VLOOKUP($A228,'[4]CUT Bs'!$A:$S,12,FALSE)</f>
        <v>0</v>
      </c>
      <c r="R228" s="79">
        <f>+VLOOKUP($A228,'[4]CUT Bs'!$A:$S,13,FALSE)</f>
        <v>0</v>
      </c>
      <c r="S228" s="79">
        <f>+VLOOKUP($A228,'[4]CUT Bs'!$A:$S,14,FALSE)</f>
        <v>0</v>
      </c>
      <c r="T228" s="79">
        <f>+VLOOKUP($A228,'[4]CUT Bs'!$A:$S,15,FALSE)</f>
        <v>0</v>
      </c>
      <c r="U228" s="79">
        <f>+VLOOKUP($A228,'[4]CUT Bs'!$A:$S,16,FALSE)</f>
        <v>0</v>
      </c>
      <c r="V228" s="79">
        <f>+IFERROR(VLOOKUP(A228,'[4]RES. TCR'!A:C,3,FALSE),0)</f>
        <v>0</v>
      </c>
      <c r="W228" s="79">
        <f>+VLOOKUP(A228,'[4]RES. TRL'!F:H,2,FALSE)</f>
        <v>0</v>
      </c>
      <c r="X228" s="79">
        <f>+VLOOKUP(A228,'[4]RES. TRL'!F:H,3,FALSE)</f>
        <v>0</v>
      </c>
      <c r="Y228" s="79">
        <f>+VLOOKUP($A228,'[4]CUT USD'!$A:$Q,2,FALSE)</f>
        <v>0</v>
      </c>
      <c r="Z228" s="79">
        <f>+VLOOKUP($A228,'[4]CUT USD'!$A:$Q,3,FALSE)</f>
        <v>0</v>
      </c>
      <c r="AA228" s="79">
        <f>+VLOOKUP($A228,'[4]CUT USD'!$A:$Q,4,FALSE)</f>
        <v>0</v>
      </c>
      <c r="AB228" s="79">
        <f>+VLOOKUP($A228,'[4]CUT USD'!$A:$Q,5,FALSE)</f>
        <v>0</v>
      </c>
      <c r="AC228" s="79">
        <f>+VLOOKUP($A228,'[4]CUT USD'!$A:$Q,6,FALSE)</f>
        <v>0</v>
      </c>
      <c r="AD228" s="79">
        <f>+VLOOKUP($A228,'[4]CUT USD'!$A:$Q,7,FALSE)</f>
        <v>0</v>
      </c>
      <c r="AE228" s="79">
        <f>+VLOOKUP($A228,'[4]CUT USD'!$A:$Q,8,FALSE)</f>
        <v>0</v>
      </c>
      <c r="AF228" s="79">
        <f>+VLOOKUP($A228,'[4]CUT USD'!$A:$Q,9,FALSE)</f>
        <v>0</v>
      </c>
      <c r="AG228" s="79">
        <f>+VLOOKUP($A228,'[4]CUT USD'!$A:$Q,10,FALSE)</f>
        <v>0</v>
      </c>
      <c r="AH228" s="79">
        <f>+VLOOKUP($A228,'[4]CUT USD'!$A:$Q,11,FALSE)</f>
        <v>0</v>
      </c>
      <c r="AI228" s="79">
        <f>+VLOOKUP($A228,'[4]CUT USD'!$A:$Q,12,FALSE)</f>
        <v>0</v>
      </c>
      <c r="AJ228" s="79">
        <f>+VLOOKUP($A228,'[4]CUT USD'!$A:$Q,13,FALSE)</f>
        <v>0</v>
      </c>
      <c r="AK228" s="79">
        <f>+VLOOKUP($A228,'[4]CUT USD'!$A:$Q,14,FALSE)</f>
        <v>0</v>
      </c>
      <c r="AL228" s="79">
        <v>0</v>
      </c>
      <c r="AM228" s="79">
        <f t="shared" si="3"/>
        <v>0</v>
      </c>
      <c r="AP228" s="45"/>
    </row>
    <row r="229" spans="1:42" ht="33" customHeight="1">
      <c r="A229" s="54">
        <v>908</v>
      </c>
      <c r="B229" s="55" t="s">
        <v>213</v>
      </c>
      <c r="C229" s="56" t="s">
        <v>687</v>
      </c>
      <c r="D229" s="79">
        <f>+VLOOKUP(A229,'[4]RES. TRL'!A:C,2,FALSE)</f>
        <v>0</v>
      </c>
      <c r="E229" s="79">
        <f>+VLOOKUP(A229,'[4]RES. TRL'!A:C,3,FALSE)</f>
        <v>0</v>
      </c>
      <c r="F229" s="79">
        <f>+VLOOKUP(A229,[4]RES.CDI!A:B,2,FALSE)</f>
        <v>0</v>
      </c>
      <c r="G229" s="79">
        <f>+VLOOKUP($A229,'[4]CUT Bs'!$A:$S,2,FALSE)</f>
        <v>0</v>
      </c>
      <c r="H229" s="79">
        <f>+VLOOKUP($A229,'[4]CUT Bs'!$A:$S,3,FALSE)</f>
        <v>0</v>
      </c>
      <c r="I229" s="79">
        <f>+VLOOKUP($A229,'[4]CUT Bs'!$A:$S,4,FALSE)</f>
        <v>0</v>
      </c>
      <c r="J229" s="79">
        <f>+VLOOKUP($A229,'[4]CUT Bs'!$A:$S,5,FALSE)</f>
        <v>0</v>
      </c>
      <c r="K229" s="79">
        <f>+VLOOKUP($A229,'[4]CUT Bs'!$A:$S,6,FALSE)</f>
        <v>0</v>
      </c>
      <c r="L229" s="79">
        <f>+VLOOKUP($A229,'[4]CUT Bs'!$A:$S,7,FALSE)</f>
        <v>0</v>
      </c>
      <c r="M229" s="79">
        <f>+VLOOKUP($A229,'[4]CUT Bs'!$A:$S,8,FALSE)</f>
        <v>0</v>
      </c>
      <c r="N229" s="79">
        <f>+VLOOKUP($A229,'[4]CUT Bs'!$A:$S,9,FALSE)</f>
        <v>0</v>
      </c>
      <c r="O229" s="79">
        <f>+VLOOKUP($A229,'[4]CUT Bs'!$A:$S,10,FALSE)</f>
        <v>0</v>
      </c>
      <c r="P229" s="79">
        <f>+VLOOKUP($A229,'[4]CUT Bs'!$A:$S,11,FALSE)</f>
        <v>0</v>
      </c>
      <c r="Q229" s="79">
        <f>+VLOOKUP($A229,'[4]CUT Bs'!$A:$S,12,FALSE)</f>
        <v>0</v>
      </c>
      <c r="R229" s="79">
        <f>+VLOOKUP($A229,'[4]CUT Bs'!$A:$S,13,FALSE)</f>
        <v>0</v>
      </c>
      <c r="S229" s="79">
        <f>+VLOOKUP($A229,'[4]CUT Bs'!$A:$S,14,FALSE)</f>
        <v>0</v>
      </c>
      <c r="T229" s="79">
        <f>+VLOOKUP($A229,'[4]CUT Bs'!$A:$S,15,FALSE)</f>
        <v>0</v>
      </c>
      <c r="U229" s="79">
        <f>+VLOOKUP($A229,'[4]CUT Bs'!$A:$S,16,FALSE)</f>
        <v>0</v>
      </c>
      <c r="V229" s="79">
        <f>+IFERROR(VLOOKUP(A229,'[4]RES. TCR'!A:C,3,FALSE),0)</f>
        <v>0</v>
      </c>
      <c r="W229" s="79">
        <f>+VLOOKUP(A229,'[4]RES. TRL'!F:H,2,FALSE)</f>
        <v>0</v>
      </c>
      <c r="X229" s="79">
        <f>+VLOOKUP(A229,'[4]RES. TRL'!F:H,3,FALSE)</f>
        <v>0</v>
      </c>
      <c r="Y229" s="79">
        <f>+VLOOKUP($A229,'[4]CUT USD'!$A:$Q,2,FALSE)</f>
        <v>0</v>
      </c>
      <c r="Z229" s="79">
        <f>+VLOOKUP($A229,'[4]CUT USD'!$A:$Q,3,FALSE)</f>
        <v>0</v>
      </c>
      <c r="AA229" s="79">
        <f>+VLOOKUP($A229,'[4]CUT USD'!$A:$Q,4,FALSE)</f>
        <v>0</v>
      </c>
      <c r="AB229" s="79">
        <f>+VLOOKUP($A229,'[4]CUT USD'!$A:$Q,5,FALSE)</f>
        <v>0</v>
      </c>
      <c r="AC229" s="79">
        <f>+VLOOKUP($A229,'[4]CUT USD'!$A:$Q,6,FALSE)</f>
        <v>0</v>
      </c>
      <c r="AD229" s="79">
        <f>+VLOOKUP($A229,'[4]CUT USD'!$A:$Q,7,FALSE)</f>
        <v>0</v>
      </c>
      <c r="AE229" s="79">
        <f>+VLOOKUP($A229,'[4]CUT USD'!$A:$Q,8,FALSE)</f>
        <v>0</v>
      </c>
      <c r="AF229" s="79">
        <f>+VLOOKUP($A229,'[4]CUT USD'!$A:$Q,9,FALSE)</f>
        <v>0</v>
      </c>
      <c r="AG229" s="79">
        <f>+VLOOKUP($A229,'[4]CUT USD'!$A:$Q,10,FALSE)</f>
        <v>0</v>
      </c>
      <c r="AH229" s="79">
        <f>+VLOOKUP($A229,'[4]CUT USD'!$A:$Q,11,FALSE)</f>
        <v>0</v>
      </c>
      <c r="AI229" s="79">
        <f>+VLOOKUP($A229,'[4]CUT USD'!$A:$Q,12,FALSE)</f>
        <v>0</v>
      </c>
      <c r="AJ229" s="79">
        <f>+VLOOKUP($A229,'[4]CUT USD'!$A:$Q,13,FALSE)</f>
        <v>0</v>
      </c>
      <c r="AK229" s="79">
        <f>+VLOOKUP($A229,'[4]CUT USD'!$A:$Q,14,FALSE)</f>
        <v>0</v>
      </c>
      <c r="AL229" s="79">
        <v>0</v>
      </c>
      <c r="AM229" s="79">
        <f t="shared" si="3"/>
        <v>0</v>
      </c>
      <c r="AP229" s="45"/>
    </row>
    <row r="230" spans="1:42" ht="33" customHeight="1">
      <c r="A230" s="54">
        <v>909</v>
      </c>
      <c r="B230" s="55" t="s">
        <v>214</v>
      </c>
      <c r="C230" s="56" t="s">
        <v>687</v>
      </c>
      <c r="D230" s="79">
        <f>+VLOOKUP(A230,'[4]RES. TRL'!A:C,2,FALSE)</f>
        <v>0</v>
      </c>
      <c r="E230" s="79">
        <f>+VLOOKUP(A230,'[4]RES. TRL'!A:C,3,FALSE)</f>
        <v>0</v>
      </c>
      <c r="F230" s="79">
        <f>+VLOOKUP(A230,[4]RES.CDI!A:B,2,FALSE)</f>
        <v>0</v>
      </c>
      <c r="G230" s="79">
        <f>+VLOOKUP($A230,'[4]CUT Bs'!$A:$S,2,FALSE)</f>
        <v>0</v>
      </c>
      <c r="H230" s="79">
        <f>+VLOOKUP($A230,'[4]CUT Bs'!$A:$S,3,FALSE)</f>
        <v>0</v>
      </c>
      <c r="I230" s="79">
        <f>+VLOOKUP($A230,'[4]CUT Bs'!$A:$S,4,FALSE)</f>
        <v>0</v>
      </c>
      <c r="J230" s="79">
        <f>+VLOOKUP($A230,'[4]CUT Bs'!$A:$S,5,FALSE)</f>
        <v>0</v>
      </c>
      <c r="K230" s="79">
        <f>+VLOOKUP($A230,'[4]CUT Bs'!$A:$S,6,FALSE)</f>
        <v>0</v>
      </c>
      <c r="L230" s="79">
        <f>+VLOOKUP($A230,'[4]CUT Bs'!$A:$S,7,FALSE)</f>
        <v>0</v>
      </c>
      <c r="M230" s="79">
        <f>+VLOOKUP($A230,'[4]CUT Bs'!$A:$S,8,FALSE)</f>
        <v>0</v>
      </c>
      <c r="N230" s="79">
        <f>+VLOOKUP($A230,'[4]CUT Bs'!$A:$S,9,FALSE)</f>
        <v>0</v>
      </c>
      <c r="O230" s="79">
        <f>+VLOOKUP($A230,'[4]CUT Bs'!$A:$S,10,FALSE)</f>
        <v>0</v>
      </c>
      <c r="P230" s="79">
        <f>+VLOOKUP($A230,'[4]CUT Bs'!$A:$S,11,FALSE)</f>
        <v>0</v>
      </c>
      <c r="Q230" s="79">
        <f>+VLOOKUP($A230,'[4]CUT Bs'!$A:$S,12,FALSE)</f>
        <v>0</v>
      </c>
      <c r="R230" s="79">
        <f>+VLOOKUP($A230,'[4]CUT Bs'!$A:$S,13,FALSE)</f>
        <v>0</v>
      </c>
      <c r="S230" s="79">
        <f>+VLOOKUP($A230,'[4]CUT Bs'!$A:$S,14,FALSE)</f>
        <v>0</v>
      </c>
      <c r="T230" s="79">
        <f>+VLOOKUP($A230,'[4]CUT Bs'!$A:$S,15,FALSE)</f>
        <v>0</v>
      </c>
      <c r="U230" s="79">
        <f>+VLOOKUP($A230,'[4]CUT Bs'!$A:$S,16,FALSE)</f>
        <v>0</v>
      </c>
      <c r="V230" s="79">
        <f>+IFERROR(VLOOKUP(A230,'[4]RES. TCR'!A:C,3,FALSE),0)</f>
        <v>0</v>
      </c>
      <c r="W230" s="79">
        <f>+VLOOKUP(A230,'[4]RES. TRL'!F:H,2,FALSE)</f>
        <v>0</v>
      </c>
      <c r="X230" s="79">
        <f>+VLOOKUP(A230,'[4]RES. TRL'!F:H,3,FALSE)</f>
        <v>0</v>
      </c>
      <c r="Y230" s="79">
        <f>+VLOOKUP($A230,'[4]CUT USD'!$A:$Q,2,FALSE)</f>
        <v>0</v>
      </c>
      <c r="Z230" s="79">
        <f>+VLOOKUP($A230,'[4]CUT USD'!$A:$Q,3,FALSE)</f>
        <v>0</v>
      </c>
      <c r="AA230" s="79">
        <f>+VLOOKUP($A230,'[4]CUT USD'!$A:$Q,4,FALSE)</f>
        <v>0</v>
      </c>
      <c r="AB230" s="79">
        <f>+VLOOKUP($A230,'[4]CUT USD'!$A:$Q,5,FALSE)</f>
        <v>0</v>
      </c>
      <c r="AC230" s="79">
        <f>+VLOOKUP($A230,'[4]CUT USD'!$A:$Q,6,FALSE)</f>
        <v>0</v>
      </c>
      <c r="AD230" s="79">
        <f>+VLOOKUP($A230,'[4]CUT USD'!$A:$Q,7,FALSE)</f>
        <v>0</v>
      </c>
      <c r="AE230" s="79">
        <f>+VLOOKUP($A230,'[4]CUT USD'!$A:$Q,8,FALSE)</f>
        <v>0</v>
      </c>
      <c r="AF230" s="79">
        <f>+VLOOKUP($A230,'[4]CUT USD'!$A:$Q,9,FALSE)</f>
        <v>0</v>
      </c>
      <c r="AG230" s="79">
        <f>+VLOOKUP($A230,'[4]CUT USD'!$A:$Q,10,FALSE)</f>
        <v>0</v>
      </c>
      <c r="AH230" s="79">
        <f>+VLOOKUP($A230,'[4]CUT USD'!$A:$Q,11,FALSE)</f>
        <v>0</v>
      </c>
      <c r="AI230" s="79">
        <f>+VLOOKUP($A230,'[4]CUT USD'!$A:$Q,12,FALSE)</f>
        <v>0</v>
      </c>
      <c r="AJ230" s="79">
        <f>+VLOOKUP($A230,'[4]CUT USD'!$A:$Q,13,FALSE)</f>
        <v>0</v>
      </c>
      <c r="AK230" s="79">
        <f>+VLOOKUP($A230,'[4]CUT USD'!$A:$Q,14,FALSE)</f>
        <v>0</v>
      </c>
      <c r="AL230" s="79">
        <v>0</v>
      </c>
      <c r="AM230" s="79">
        <f t="shared" si="3"/>
        <v>0</v>
      </c>
      <c r="AP230" s="45"/>
    </row>
    <row r="231" spans="1:42" ht="33" customHeight="1">
      <c r="A231" s="54">
        <v>951</v>
      </c>
      <c r="B231" s="55" t="s">
        <v>215</v>
      </c>
      <c r="C231" s="80">
        <v>0</v>
      </c>
      <c r="D231" s="79">
        <f>+VLOOKUP(A231,'[4]RES. TRL'!A:C,2,FALSE)</f>
        <v>0</v>
      </c>
      <c r="E231" s="79">
        <f>+VLOOKUP(A231,'[4]RES. TRL'!A:C,3,FALSE)</f>
        <v>0</v>
      </c>
      <c r="F231" s="79">
        <f>+VLOOKUP(A231,[4]RES.CDI!A:B,2,FALSE)</f>
        <v>0</v>
      </c>
      <c r="G231" s="79">
        <f>+VLOOKUP($A231,'[4]CUT Bs'!$A:$S,2,FALSE)</f>
        <v>0</v>
      </c>
      <c r="H231" s="79">
        <f>+VLOOKUP($A231,'[4]CUT Bs'!$A:$S,3,FALSE)</f>
        <v>0</v>
      </c>
      <c r="I231" s="79">
        <f>+VLOOKUP($A231,'[4]CUT Bs'!$A:$S,4,FALSE)</f>
        <v>0</v>
      </c>
      <c r="J231" s="79">
        <f>+VLOOKUP($A231,'[4]CUT Bs'!$A:$S,5,FALSE)</f>
        <v>0</v>
      </c>
      <c r="K231" s="79">
        <f>+VLOOKUP($A231,'[4]CUT Bs'!$A:$S,6,FALSE)</f>
        <v>0</v>
      </c>
      <c r="L231" s="79">
        <f>+VLOOKUP($A231,'[4]CUT Bs'!$A:$S,7,FALSE)</f>
        <v>0</v>
      </c>
      <c r="M231" s="79">
        <f>+VLOOKUP($A231,'[4]CUT Bs'!$A:$S,8,FALSE)</f>
        <v>0</v>
      </c>
      <c r="N231" s="79">
        <f>+VLOOKUP($A231,'[4]CUT Bs'!$A:$S,9,FALSE)</f>
        <v>0</v>
      </c>
      <c r="O231" s="79">
        <f>+VLOOKUP($A231,'[4]CUT Bs'!$A:$S,10,FALSE)</f>
        <v>0</v>
      </c>
      <c r="P231" s="79">
        <f>+VLOOKUP($A231,'[4]CUT Bs'!$A:$S,11,FALSE)</f>
        <v>0</v>
      </c>
      <c r="Q231" s="79">
        <f>+VLOOKUP($A231,'[4]CUT Bs'!$A:$S,12,FALSE)</f>
        <v>0</v>
      </c>
      <c r="R231" s="79">
        <f>+VLOOKUP($A231,'[4]CUT Bs'!$A:$S,13,FALSE)</f>
        <v>0</v>
      </c>
      <c r="S231" s="79">
        <f>+VLOOKUP($A231,'[4]CUT Bs'!$A:$S,14,FALSE)</f>
        <v>0</v>
      </c>
      <c r="T231" s="79">
        <f>+VLOOKUP($A231,'[4]CUT Bs'!$A:$S,15,FALSE)</f>
        <v>0</v>
      </c>
      <c r="U231" s="79">
        <f>+VLOOKUP($A231,'[4]CUT Bs'!$A:$S,16,FALSE)</f>
        <v>0</v>
      </c>
      <c r="V231" s="79">
        <f>+IFERROR(VLOOKUP(A231,'[4]RES. TCR'!A:C,3,FALSE),0)</f>
        <v>0</v>
      </c>
      <c r="W231" s="79">
        <f>+VLOOKUP(A231,'[4]RES. TRL'!F:H,2,FALSE)</f>
        <v>0</v>
      </c>
      <c r="X231" s="79">
        <f>+VLOOKUP(A231,'[4]RES. TRL'!F:H,3,FALSE)</f>
        <v>0</v>
      </c>
      <c r="Y231" s="79">
        <f>+VLOOKUP($A231,'[4]CUT USD'!$A:$Q,2,FALSE)</f>
        <v>0</v>
      </c>
      <c r="Z231" s="79">
        <f>+VLOOKUP($A231,'[4]CUT USD'!$A:$Q,3,FALSE)</f>
        <v>0</v>
      </c>
      <c r="AA231" s="79">
        <f>+VLOOKUP($A231,'[4]CUT USD'!$A:$Q,4,FALSE)</f>
        <v>0</v>
      </c>
      <c r="AB231" s="79">
        <f>+VLOOKUP($A231,'[4]CUT USD'!$A:$Q,5,FALSE)</f>
        <v>0</v>
      </c>
      <c r="AC231" s="79">
        <f>+VLOOKUP($A231,'[4]CUT USD'!$A:$Q,6,FALSE)</f>
        <v>0</v>
      </c>
      <c r="AD231" s="79">
        <f>+VLOOKUP($A231,'[4]CUT USD'!$A:$Q,7,FALSE)</f>
        <v>0</v>
      </c>
      <c r="AE231" s="79">
        <f>+VLOOKUP($A231,'[4]CUT USD'!$A:$Q,8,FALSE)</f>
        <v>0</v>
      </c>
      <c r="AF231" s="79">
        <f>+VLOOKUP($A231,'[4]CUT USD'!$A:$Q,9,FALSE)</f>
        <v>0</v>
      </c>
      <c r="AG231" s="79">
        <f>+VLOOKUP($A231,'[4]CUT USD'!$A:$Q,10,FALSE)</f>
        <v>0</v>
      </c>
      <c r="AH231" s="79">
        <f>+VLOOKUP($A231,'[4]CUT USD'!$A:$Q,11,FALSE)</f>
        <v>0</v>
      </c>
      <c r="AI231" s="79">
        <f>+VLOOKUP($A231,'[4]CUT USD'!$A:$Q,12,FALSE)</f>
        <v>0</v>
      </c>
      <c r="AJ231" s="79">
        <f>+VLOOKUP($A231,'[4]CUT USD'!$A:$Q,13,FALSE)</f>
        <v>0</v>
      </c>
      <c r="AK231" s="79">
        <f>+VLOOKUP($A231,'[4]CUT USD'!$A:$Q,14,FALSE)</f>
        <v>0</v>
      </c>
      <c r="AL231" s="79">
        <v>0</v>
      </c>
      <c r="AM231" s="79">
        <f t="shared" si="3"/>
        <v>0</v>
      </c>
      <c r="AP231" s="45"/>
    </row>
    <row r="232" spans="1:42" ht="33" customHeight="1">
      <c r="A232" s="54">
        <v>999</v>
      </c>
      <c r="B232" s="55" t="s">
        <v>216</v>
      </c>
      <c r="C232" s="56" t="s">
        <v>11122</v>
      </c>
      <c r="D232" s="79">
        <f>+VLOOKUP(A232,'[4]RES. TRL'!A:C,2,FALSE)</f>
        <v>0</v>
      </c>
      <c r="E232" s="79">
        <f>+VLOOKUP(A232,'[4]RES. TRL'!A:C,3,FALSE)</f>
        <v>0</v>
      </c>
      <c r="F232" s="79">
        <f>+VLOOKUP(A232,[4]RES.CDI!A:B,2,FALSE)</f>
        <v>0</v>
      </c>
      <c r="G232" s="79">
        <f>+VLOOKUP($A232,'[4]CUT Bs'!$A:$S,2,FALSE)</f>
        <v>0</v>
      </c>
      <c r="H232" s="79">
        <f>+VLOOKUP($A232,'[4]CUT Bs'!$A:$S,3,FALSE)</f>
        <v>0</v>
      </c>
      <c r="I232" s="79">
        <f>+VLOOKUP($A232,'[4]CUT Bs'!$A:$S,4,FALSE)</f>
        <v>0</v>
      </c>
      <c r="J232" s="79">
        <f>+VLOOKUP($A232,'[4]CUT Bs'!$A:$S,5,FALSE)</f>
        <v>0</v>
      </c>
      <c r="K232" s="79">
        <f>+VLOOKUP($A232,'[4]CUT Bs'!$A:$S,6,FALSE)</f>
        <v>0</v>
      </c>
      <c r="L232" s="79">
        <f>+VLOOKUP($A232,'[4]CUT Bs'!$A:$S,7,FALSE)</f>
        <v>0</v>
      </c>
      <c r="M232" s="79">
        <f>+VLOOKUP($A232,'[4]CUT Bs'!$A:$S,8,FALSE)</f>
        <v>0</v>
      </c>
      <c r="N232" s="79">
        <f>+VLOOKUP($A232,'[4]CUT Bs'!$A:$S,9,FALSE)</f>
        <v>0</v>
      </c>
      <c r="O232" s="79">
        <f>+VLOOKUP($A232,'[4]CUT Bs'!$A:$S,10,FALSE)</f>
        <v>0</v>
      </c>
      <c r="P232" s="79">
        <f>+VLOOKUP($A232,'[4]CUT Bs'!$A:$S,11,FALSE)</f>
        <v>0</v>
      </c>
      <c r="Q232" s="79">
        <f>+VLOOKUP($A232,'[4]CUT Bs'!$A:$S,12,FALSE)</f>
        <v>0</v>
      </c>
      <c r="R232" s="79">
        <f>+VLOOKUP($A232,'[4]CUT Bs'!$A:$S,13,FALSE)</f>
        <v>0</v>
      </c>
      <c r="S232" s="79">
        <f>+VLOOKUP($A232,'[4]CUT Bs'!$A:$S,14,FALSE)</f>
        <v>0</v>
      </c>
      <c r="T232" s="79">
        <f>+VLOOKUP($A232,'[4]CUT Bs'!$A:$S,15,FALSE)</f>
        <v>0</v>
      </c>
      <c r="U232" s="79">
        <f>+VLOOKUP($A232,'[4]CUT Bs'!$A:$S,16,FALSE)</f>
        <v>0</v>
      </c>
      <c r="V232" s="79">
        <f>+IFERROR(VLOOKUP(A232,'[4]RES. TCR'!A:C,3,FALSE),0)</f>
        <v>0</v>
      </c>
      <c r="W232" s="79">
        <f>+VLOOKUP(A232,'[4]RES. TRL'!F:H,2,FALSE)</f>
        <v>0</v>
      </c>
      <c r="X232" s="79">
        <f>+VLOOKUP(A232,'[4]RES. TRL'!F:H,3,FALSE)</f>
        <v>0</v>
      </c>
      <c r="Y232" s="79">
        <f>+VLOOKUP($A232,'[4]CUT USD'!$A:$Q,2,FALSE)</f>
        <v>0</v>
      </c>
      <c r="Z232" s="79">
        <f>+VLOOKUP($A232,'[4]CUT USD'!$A:$Q,3,FALSE)</f>
        <v>0</v>
      </c>
      <c r="AA232" s="79">
        <f>+VLOOKUP($A232,'[4]CUT USD'!$A:$Q,4,FALSE)</f>
        <v>0</v>
      </c>
      <c r="AB232" s="79">
        <f>+VLOOKUP($A232,'[4]CUT USD'!$A:$Q,5,FALSE)</f>
        <v>0</v>
      </c>
      <c r="AC232" s="79">
        <f>+VLOOKUP($A232,'[4]CUT USD'!$A:$Q,6,FALSE)</f>
        <v>0</v>
      </c>
      <c r="AD232" s="79">
        <f>+VLOOKUP($A232,'[4]CUT USD'!$A:$Q,7,FALSE)</f>
        <v>0</v>
      </c>
      <c r="AE232" s="79">
        <f>+VLOOKUP($A232,'[4]CUT USD'!$A:$Q,8,FALSE)</f>
        <v>0</v>
      </c>
      <c r="AF232" s="79">
        <f>+VLOOKUP($A232,'[4]CUT USD'!$A:$Q,9,FALSE)</f>
        <v>0</v>
      </c>
      <c r="AG232" s="79">
        <f>+VLOOKUP($A232,'[4]CUT USD'!$A:$Q,10,FALSE)</f>
        <v>0</v>
      </c>
      <c r="AH232" s="79">
        <f>+VLOOKUP($A232,'[4]CUT USD'!$A:$Q,11,FALSE)</f>
        <v>0</v>
      </c>
      <c r="AI232" s="79">
        <f>+VLOOKUP($A232,'[4]CUT USD'!$A:$Q,12,FALSE)</f>
        <v>0</v>
      </c>
      <c r="AJ232" s="79">
        <f>+VLOOKUP($A232,'[4]CUT USD'!$A:$Q,13,FALSE)</f>
        <v>0</v>
      </c>
      <c r="AK232" s="79">
        <f>+VLOOKUP($A232,'[4]CUT USD'!$A:$Q,14,FALSE)</f>
        <v>0</v>
      </c>
      <c r="AL232" s="79">
        <v>0</v>
      </c>
      <c r="AM232" s="79">
        <f t="shared" si="3"/>
        <v>0</v>
      </c>
      <c r="AP232" s="45"/>
    </row>
    <row r="233" spans="1:42" ht="33" customHeight="1">
      <c r="A233" s="54">
        <v>1101</v>
      </c>
      <c r="B233" s="55" t="s">
        <v>217</v>
      </c>
      <c r="C233" s="56" t="s">
        <v>687</v>
      </c>
      <c r="D233" s="79">
        <f>+VLOOKUP(A233,'[4]RES. TRL'!A:C,2,FALSE)</f>
        <v>0</v>
      </c>
      <c r="E233" s="79">
        <f>+VLOOKUP(A233,'[4]RES. TRL'!A:C,3,FALSE)</f>
        <v>0</v>
      </c>
      <c r="F233" s="79">
        <f>+VLOOKUP(A233,[4]RES.CDI!A:B,2,FALSE)</f>
        <v>0</v>
      </c>
      <c r="G233" s="79">
        <f>+VLOOKUP($A233,'[4]CUT Bs'!$A:$S,2,FALSE)</f>
        <v>0</v>
      </c>
      <c r="H233" s="79">
        <f>+VLOOKUP($A233,'[4]CUT Bs'!$A:$S,3,FALSE)</f>
        <v>0</v>
      </c>
      <c r="I233" s="79">
        <f>+VLOOKUP($A233,'[4]CUT Bs'!$A:$S,4,FALSE)</f>
        <v>0</v>
      </c>
      <c r="J233" s="79">
        <f>+VLOOKUP($A233,'[4]CUT Bs'!$A:$S,5,FALSE)</f>
        <v>0</v>
      </c>
      <c r="K233" s="79">
        <f>+VLOOKUP($A233,'[4]CUT Bs'!$A:$S,6,FALSE)</f>
        <v>0</v>
      </c>
      <c r="L233" s="79">
        <f>+VLOOKUP($A233,'[4]CUT Bs'!$A:$S,7,FALSE)</f>
        <v>0</v>
      </c>
      <c r="M233" s="79">
        <f>+VLOOKUP($A233,'[4]CUT Bs'!$A:$S,8,FALSE)</f>
        <v>0</v>
      </c>
      <c r="N233" s="79">
        <f>+VLOOKUP($A233,'[4]CUT Bs'!$A:$S,9,FALSE)</f>
        <v>0</v>
      </c>
      <c r="O233" s="79">
        <f>+VLOOKUP($A233,'[4]CUT Bs'!$A:$S,10,FALSE)</f>
        <v>0</v>
      </c>
      <c r="P233" s="79">
        <f>+VLOOKUP($A233,'[4]CUT Bs'!$A:$S,11,FALSE)</f>
        <v>0</v>
      </c>
      <c r="Q233" s="79">
        <f>+VLOOKUP($A233,'[4]CUT Bs'!$A:$S,12,FALSE)</f>
        <v>0</v>
      </c>
      <c r="R233" s="79">
        <f>+VLOOKUP($A233,'[4]CUT Bs'!$A:$S,13,FALSE)</f>
        <v>0</v>
      </c>
      <c r="S233" s="79">
        <f>+VLOOKUP($A233,'[4]CUT Bs'!$A:$S,14,FALSE)</f>
        <v>0</v>
      </c>
      <c r="T233" s="79">
        <f>+VLOOKUP($A233,'[4]CUT Bs'!$A:$S,15,FALSE)</f>
        <v>0</v>
      </c>
      <c r="U233" s="79">
        <f>+VLOOKUP($A233,'[4]CUT Bs'!$A:$S,16,FALSE)</f>
        <v>0</v>
      </c>
      <c r="V233" s="79">
        <f>+IFERROR(VLOOKUP(A233,'[4]RES. TCR'!A:C,3,FALSE),0)</f>
        <v>0</v>
      </c>
      <c r="W233" s="79">
        <f>+VLOOKUP(A233,'[4]RES. TRL'!F:H,2,FALSE)</f>
        <v>0</v>
      </c>
      <c r="X233" s="79">
        <f>+VLOOKUP(A233,'[4]RES. TRL'!F:H,3,FALSE)</f>
        <v>0</v>
      </c>
      <c r="Y233" s="79">
        <f>+VLOOKUP($A233,'[4]CUT USD'!$A:$Q,2,FALSE)</f>
        <v>0</v>
      </c>
      <c r="Z233" s="79">
        <f>+VLOOKUP($A233,'[4]CUT USD'!$A:$Q,3,FALSE)</f>
        <v>0</v>
      </c>
      <c r="AA233" s="79">
        <f>+VLOOKUP($A233,'[4]CUT USD'!$A:$Q,4,FALSE)</f>
        <v>0</v>
      </c>
      <c r="AB233" s="79">
        <f>+VLOOKUP($A233,'[4]CUT USD'!$A:$Q,5,FALSE)</f>
        <v>0</v>
      </c>
      <c r="AC233" s="79">
        <f>+VLOOKUP($A233,'[4]CUT USD'!$A:$Q,6,FALSE)</f>
        <v>0</v>
      </c>
      <c r="AD233" s="79">
        <f>+VLOOKUP($A233,'[4]CUT USD'!$A:$Q,7,FALSE)</f>
        <v>0</v>
      </c>
      <c r="AE233" s="79">
        <f>+VLOOKUP($A233,'[4]CUT USD'!$A:$Q,8,FALSE)</f>
        <v>0</v>
      </c>
      <c r="AF233" s="79">
        <f>+VLOOKUP($A233,'[4]CUT USD'!$A:$Q,9,FALSE)</f>
        <v>0</v>
      </c>
      <c r="AG233" s="79">
        <f>+VLOOKUP($A233,'[4]CUT USD'!$A:$Q,10,FALSE)</f>
        <v>0</v>
      </c>
      <c r="AH233" s="79">
        <f>+VLOOKUP($A233,'[4]CUT USD'!$A:$Q,11,FALSE)</f>
        <v>0</v>
      </c>
      <c r="AI233" s="79">
        <f>+VLOOKUP($A233,'[4]CUT USD'!$A:$Q,12,FALSE)</f>
        <v>0</v>
      </c>
      <c r="AJ233" s="79">
        <f>+VLOOKUP($A233,'[4]CUT USD'!$A:$Q,13,FALSE)</f>
        <v>0</v>
      </c>
      <c r="AK233" s="79">
        <f>+VLOOKUP($A233,'[4]CUT USD'!$A:$Q,14,FALSE)</f>
        <v>0</v>
      </c>
      <c r="AL233" s="79">
        <v>0</v>
      </c>
      <c r="AM233" s="79">
        <f t="shared" si="3"/>
        <v>0</v>
      </c>
      <c r="AP233" s="45"/>
    </row>
    <row r="234" spans="1:42" ht="33" customHeight="1">
      <c r="A234" s="54">
        <v>1102</v>
      </c>
      <c r="B234" s="55" t="s">
        <v>218</v>
      </c>
      <c r="C234" s="56" t="s">
        <v>687</v>
      </c>
      <c r="D234" s="79">
        <f>+VLOOKUP(A234,'[4]RES. TRL'!A:C,2,FALSE)</f>
        <v>0</v>
      </c>
      <c r="E234" s="79">
        <f>+VLOOKUP(A234,'[4]RES. TRL'!A:C,3,FALSE)</f>
        <v>0</v>
      </c>
      <c r="F234" s="79">
        <f>+VLOOKUP(A234,[4]RES.CDI!A:B,2,FALSE)</f>
        <v>0</v>
      </c>
      <c r="G234" s="79">
        <f>+VLOOKUP($A234,'[4]CUT Bs'!$A:$S,2,FALSE)</f>
        <v>0</v>
      </c>
      <c r="H234" s="79">
        <f>+VLOOKUP($A234,'[4]CUT Bs'!$A:$S,3,FALSE)</f>
        <v>0</v>
      </c>
      <c r="I234" s="79">
        <f>+VLOOKUP($A234,'[4]CUT Bs'!$A:$S,4,FALSE)</f>
        <v>0</v>
      </c>
      <c r="J234" s="79">
        <f>+VLOOKUP($A234,'[4]CUT Bs'!$A:$S,5,FALSE)</f>
        <v>0</v>
      </c>
      <c r="K234" s="79">
        <f>+VLOOKUP($A234,'[4]CUT Bs'!$A:$S,6,FALSE)</f>
        <v>0</v>
      </c>
      <c r="L234" s="79">
        <f>+VLOOKUP($A234,'[4]CUT Bs'!$A:$S,7,FALSE)</f>
        <v>0</v>
      </c>
      <c r="M234" s="79">
        <f>+VLOOKUP($A234,'[4]CUT Bs'!$A:$S,8,FALSE)</f>
        <v>0</v>
      </c>
      <c r="N234" s="79">
        <f>+VLOOKUP($A234,'[4]CUT Bs'!$A:$S,9,FALSE)</f>
        <v>0</v>
      </c>
      <c r="O234" s="79">
        <f>+VLOOKUP($A234,'[4]CUT Bs'!$A:$S,10,FALSE)</f>
        <v>0</v>
      </c>
      <c r="P234" s="79">
        <f>+VLOOKUP($A234,'[4]CUT Bs'!$A:$S,11,FALSE)</f>
        <v>0</v>
      </c>
      <c r="Q234" s="79">
        <f>+VLOOKUP($A234,'[4]CUT Bs'!$A:$S,12,FALSE)</f>
        <v>0</v>
      </c>
      <c r="R234" s="79">
        <f>+VLOOKUP($A234,'[4]CUT Bs'!$A:$S,13,FALSE)</f>
        <v>0</v>
      </c>
      <c r="S234" s="79">
        <f>+VLOOKUP($A234,'[4]CUT Bs'!$A:$S,14,FALSE)</f>
        <v>0</v>
      </c>
      <c r="T234" s="79">
        <f>+VLOOKUP($A234,'[4]CUT Bs'!$A:$S,15,FALSE)</f>
        <v>0</v>
      </c>
      <c r="U234" s="79">
        <f>+VLOOKUP($A234,'[4]CUT Bs'!$A:$S,16,FALSE)</f>
        <v>0</v>
      </c>
      <c r="V234" s="79">
        <f>+IFERROR(VLOOKUP(A234,'[4]RES. TCR'!A:C,3,FALSE),0)</f>
        <v>0</v>
      </c>
      <c r="W234" s="79">
        <f>+VLOOKUP(A234,'[4]RES. TRL'!F:H,2,FALSE)</f>
        <v>0</v>
      </c>
      <c r="X234" s="79">
        <f>+VLOOKUP(A234,'[4]RES. TRL'!F:H,3,FALSE)</f>
        <v>0</v>
      </c>
      <c r="Y234" s="79">
        <f>+VLOOKUP($A234,'[4]CUT USD'!$A:$Q,2,FALSE)</f>
        <v>0</v>
      </c>
      <c r="Z234" s="79">
        <f>+VLOOKUP($A234,'[4]CUT USD'!$A:$Q,3,FALSE)</f>
        <v>0</v>
      </c>
      <c r="AA234" s="79">
        <f>+VLOOKUP($A234,'[4]CUT USD'!$A:$Q,4,FALSE)</f>
        <v>0</v>
      </c>
      <c r="AB234" s="79">
        <f>+VLOOKUP($A234,'[4]CUT USD'!$A:$Q,5,FALSE)</f>
        <v>0</v>
      </c>
      <c r="AC234" s="79">
        <f>+VLOOKUP($A234,'[4]CUT USD'!$A:$Q,6,FALSE)</f>
        <v>0</v>
      </c>
      <c r="AD234" s="79">
        <f>+VLOOKUP($A234,'[4]CUT USD'!$A:$Q,7,FALSE)</f>
        <v>0</v>
      </c>
      <c r="AE234" s="79">
        <f>+VLOOKUP($A234,'[4]CUT USD'!$A:$Q,8,FALSE)</f>
        <v>0</v>
      </c>
      <c r="AF234" s="79">
        <f>+VLOOKUP($A234,'[4]CUT USD'!$A:$Q,9,FALSE)</f>
        <v>0</v>
      </c>
      <c r="AG234" s="79">
        <f>+VLOOKUP($A234,'[4]CUT USD'!$A:$Q,10,FALSE)</f>
        <v>0</v>
      </c>
      <c r="AH234" s="79">
        <f>+VLOOKUP($A234,'[4]CUT USD'!$A:$Q,11,FALSE)</f>
        <v>0</v>
      </c>
      <c r="AI234" s="79">
        <f>+VLOOKUP($A234,'[4]CUT USD'!$A:$Q,12,FALSE)</f>
        <v>0</v>
      </c>
      <c r="AJ234" s="79">
        <f>+VLOOKUP($A234,'[4]CUT USD'!$A:$Q,13,FALSE)</f>
        <v>0</v>
      </c>
      <c r="AK234" s="79">
        <f>+VLOOKUP($A234,'[4]CUT USD'!$A:$Q,14,FALSE)</f>
        <v>0</v>
      </c>
      <c r="AL234" s="79">
        <v>0</v>
      </c>
      <c r="AM234" s="79">
        <f t="shared" si="3"/>
        <v>0</v>
      </c>
      <c r="AP234" s="45"/>
    </row>
    <row r="235" spans="1:42" ht="33" customHeight="1">
      <c r="A235" s="54">
        <v>1103</v>
      </c>
      <c r="B235" s="55" t="s">
        <v>219</v>
      </c>
      <c r="C235" s="56" t="s">
        <v>687</v>
      </c>
      <c r="D235" s="79">
        <f>+VLOOKUP(A235,'[4]RES. TRL'!A:C,2,FALSE)</f>
        <v>0</v>
      </c>
      <c r="E235" s="79">
        <f>+VLOOKUP(A235,'[4]RES. TRL'!A:C,3,FALSE)</f>
        <v>0</v>
      </c>
      <c r="F235" s="79">
        <f>+VLOOKUP(A235,[4]RES.CDI!A:B,2,FALSE)</f>
        <v>0</v>
      </c>
      <c r="G235" s="79">
        <f>+VLOOKUP($A235,'[4]CUT Bs'!$A:$S,2,FALSE)</f>
        <v>0</v>
      </c>
      <c r="H235" s="79">
        <f>+VLOOKUP($A235,'[4]CUT Bs'!$A:$S,3,FALSE)</f>
        <v>0</v>
      </c>
      <c r="I235" s="79">
        <f>+VLOOKUP($A235,'[4]CUT Bs'!$A:$S,4,FALSE)</f>
        <v>0</v>
      </c>
      <c r="J235" s="79">
        <f>+VLOOKUP($A235,'[4]CUT Bs'!$A:$S,5,FALSE)</f>
        <v>0</v>
      </c>
      <c r="K235" s="79">
        <f>+VLOOKUP($A235,'[4]CUT Bs'!$A:$S,6,FALSE)</f>
        <v>0</v>
      </c>
      <c r="L235" s="79">
        <f>+VLOOKUP($A235,'[4]CUT Bs'!$A:$S,7,FALSE)</f>
        <v>0</v>
      </c>
      <c r="M235" s="79">
        <f>+VLOOKUP($A235,'[4]CUT Bs'!$A:$S,8,FALSE)</f>
        <v>0</v>
      </c>
      <c r="N235" s="79">
        <f>+VLOOKUP($A235,'[4]CUT Bs'!$A:$S,9,FALSE)</f>
        <v>0</v>
      </c>
      <c r="O235" s="79">
        <f>+VLOOKUP($A235,'[4]CUT Bs'!$A:$S,10,FALSE)</f>
        <v>0</v>
      </c>
      <c r="P235" s="79">
        <f>+VLOOKUP($A235,'[4]CUT Bs'!$A:$S,11,FALSE)</f>
        <v>0</v>
      </c>
      <c r="Q235" s="79">
        <f>+VLOOKUP($A235,'[4]CUT Bs'!$A:$S,12,FALSE)</f>
        <v>0</v>
      </c>
      <c r="R235" s="79">
        <f>+VLOOKUP($A235,'[4]CUT Bs'!$A:$S,13,FALSE)</f>
        <v>0</v>
      </c>
      <c r="S235" s="79">
        <f>+VLOOKUP($A235,'[4]CUT Bs'!$A:$S,14,FALSE)</f>
        <v>0</v>
      </c>
      <c r="T235" s="79">
        <f>+VLOOKUP($A235,'[4]CUT Bs'!$A:$S,15,FALSE)</f>
        <v>0</v>
      </c>
      <c r="U235" s="79">
        <f>+VLOOKUP($A235,'[4]CUT Bs'!$A:$S,16,FALSE)</f>
        <v>0</v>
      </c>
      <c r="V235" s="79">
        <f>+IFERROR(VLOOKUP(A235,'[4]RES. TCR'!A:C,3,FALSE),0)</f>
        <v>0</v>
      </c>
      <c r="W235" s="79">
        <f>+VLOOKUP(A235,'[4]RES. TRL'!F:H,2,FALSE)</f>
        <v>0</v>
      </c>
      <c r="X235" s="79">
        <f>+VLOOKUP(A235,'[4]RES. TRL'!F:H,3,FALSE)</f>
        <v>0</v>
      </c>
      <c r="Y235" s="79">
        <f>+VLOOKUP($A235,'[4]CUT USD'!$A:$Q,2,FALSE)</f>
        <v>0</v>
      </c>
      <c r="Z235" s="79">
        <f>+VLOOKUP($A235,'[4]CUT USD'!$A:$Q,3,FALSE)</f>
        <v>0</v>
      </c>
      <c r="AA235" s="79">
        <f>+VLOOKUP($A235,'[4]CUT USD'!$A:$Q,4,FALSE)</f>
        <v>0</v>
      </c>
      <c r="AB235" s="79">
        <f>+VLOOKUP($A235,'[4]CUT USD'!$A:$Q,5,FALSE)</f>
        <v>0</v>
      </c>
      <c r="AC235" s="79">
        <f>+VLOOKUP($A235,'[4]CUT USD'!$A:$Q,6,FALSE)</f>
        <v>0</v>
      </c>
      <c r="AD235" s="79">
        <f>+VLOOKUP($A235,'[4]CUT USD'!$A:$Q,7,FALSE)</f>
        <v>0</v>
      </c>
      <c r="AE235" s="79">
        <f>+VLOOKUP($A235,'[4]CUT USD'!$A:$Q,8,FALSE)</f>
        <v>0</v>
      </c>
      <c r="AF235" s="79">
        <f>+VLOOKUP($A235,'[4]CUT USD'!$A:$Q,9,FALSE)</f>
        <v>0</v>
      </c>
      <c r="AG235" s="79">
        <f>+VLOOKUP($A235,'[4]CUT USD'!$A:$Q,10,FALSE)</f>
        <v>0</v>
      </c>
      <c r="AH235" s="79">
        <f>+VLOOKUP($A235,'[4]CUT USD'!$A:$Q,11,FALSE)</f>
        <v>0</v>
      </c>
      <c r="AI235" s="79">
        <f>+VLOOKUP($A235,'[4]CUT USD'!$A:$Q,12,FALSE)</f>
        <v>0</v>
      </c>
      <c r="AJ235" s="79">
        <f>+VLOOKUP($A235,'[4]CUT USD'!$A:$Q,13,FALSE)</f>
        <v>0</v>
      </c>
      <c r="AK235" s="79">
        <f>+VLOOKUP($A235,'[4]CUT USD'!$A:$Q,14,FALSE)</f>
        <v>0</v>
      </c>
      <c r="AL235" s="79">
        <v>0</v>
      </c>
      <c r="AM235" s="79">
        <f t="shared" si="3"/>
        <v>0</v>
      </c>
      <c r="AP235" s="45"/>
    </row>
    <row r="236" spans="1:42" ht="33" customHeight="1">
      <c r="A236" s="54">
        <v>1104</v>
      </c>
      <c r="B236" s="55" t="s">
        <v>220</v>
      </c>
      <c r="C236" s="80" t="s">
        <v>687</v>
      </c>
      <c r="D236" s="79">
        <f>+VLOOKUP(A236,'[4]RES. TRL'!A:C,2,FALSE)</f>
        <v>0</v>
      </c>
      <c r="E236" s="79">
        <f>+VLOOKUP(A236,'[4]RES. TRL'!A:C,3,FALSE)</f>
        <v>0</v>
      </c>
      <c r="F236" s="79">
        <f>+VLOOKUP(A236,[4]RES.CDI!A:B,2,FALSE)</f>
        <v>0</v>
      </c>
      <c r="G236" s="79">
        <f>+VLOOKUP($A236,'[4]CUT Bs'!$A:$S,2,FALSE)</f>
        <v>0</v>
      </c>
      <c r="H236" s="79">
        <f>+VLOOKUP($A236,'[4]CUT Bs'!$A:$S,3,FALSE)</f>
        <v>0</v>
      </c>
      <c r="I236" s="79">
        <f>+VLOOKUP($A236,'[4]CUT Bs'!$A:$S,4,FALSE)</f>
        <v>0</v>
      </c>
      <c r="J236" s="79">
        <f>+VLOOKUP($A236,'[4]CUT Bs'!$A:$S,5,FALSE)</f>
        <v>0</v>
      </c>
      <c r="K236" s="79">
        <f>+VLOOKUP($A236,'[4]CUT Bs'!$A:$S,6,FALSE)</f>
        <v>0</v>
      </c>
      <c r="L236" s="79">
        <f>+VLOOKUP($A236,'[4]CUT Bs'!$A:$S,7,FALSE)</f>
        <v>0</v>
      </c>
      <c r="M236" s="79">
        <f>+VLOOKUP($A236,'[4]CUT Bs'!$A:$S,8,FALSE)</f>
        <v>0</v>
      </c>
      <c r="N236" s="79">
        <f>+VLOOKUP($A236,'[4]CUT Bs'!$A:$S,9,FALSE)</f>
        <v>0</v>
      </c>
      <c r="O236" s="79">
        <f>+VLOOKUP($A236,'[4]CUT Bs'!$A:$S,10,FALSE)</f>
        <v>0</v>
      </c>
      <c r="P236" s="79">
        <f>+VLOOKUP($A236,'[4]CUT Bs'!$A:$S,11,FALSE)</f>
        <v>0</v>
      </c>
      <c r="Q236" s="79">
        <f>+VLOOKUP($A236,'[4]CUT Bs'!$A:$S,12,FALSE)</f>
        <v>0</v>
      </c>
      <c r="R236" s="79">
        <f>+VLOOKUP($A236,'[4]CUT Bs'!$A:$S,13,FALSE)</f>
        <v>0</v>
      </c>
      <c r="S236" s="79">
        <f>+VLOOKUP($A236,'[4]CUT Bs'!$A:$S,14,FALSE)</f>
        <v>0</v>
      </c>
      <c r="T236" s="79">
        <f>+VLOOKUP($A236,'[4]CUT Bs'!$A:$S,15,FALSE)</f>
        <v>0</v>
      </c>
      <c r="U236" s="79">
        <f>+VLOOKUP($A236,'[4]CUT Bs'!$A:$S,16,FALSE)</f>
        <v>0</v>
      </c>
      <c r="V236" s="79">
        <f>+IFERROR(VLOOKUP(A236,'[4]RES. TCR'!A:C,3,FALSE),0)</f>
        <v>0</v>
      </c>
      <c r="W236" s="79">
        <f>+VLOOKUP(A236,'[4]RES. TRL'!F:H,2,FALSE)</f>
        <v>0</v>
      </c>
      <c r="X236" s="79">
        <f>+VLOOKUP(A236,'[4]RES. TRL'!F:H,3,FALSE)</f>
        <v>0</v>
      </c>
      <c r="Y236" s="79">
        <f>+VLOOKUP($A236,'[4]CUT USD'!$A:$Q,2,FALSE)</f>
        <v>0</v>
      </c>
      <c r="Z236" s="79">
        <f>+VLOOKUP($A236,'[4]CUT USD'!$A:$Q,3,FALSE)</f>
        <v>0</v>
      </c>
      <c r="AA236" s="79">
        <f>+VLOOKUP($A236,'[4]CUT USD'!$A:$Q,4,FALSE)</f>
        <v>0</v>
      </c>
      <c r="AB236" s="79">
        <f>+VLOOKUP($A236,'[4]CUT USD'!$A:$Q,5,FALSE)</f>
        <v>0</v>
      </c>
      <c r="AC236" s="79">
        <f>+VLOOKUP($A236,'[4]CUT USD'!$A:$Q,6,FALSE)</f>
        <v>0</v>
      </c>
      <c r="AD236" s="79">
        <f>+VLOOKUP($A236,'[4]CUT USD'!$A:$Q,7,FALSE)</f>
        <v>0</v>
      </c>
      <c r="AE236" s="79">
        <f>+VLOOKUP($A236,'[4]CUT USD'!$A:$Q,8,FALSE)</f>
        <v>0</v>
      </c>
      <c r="AF236" s="79">
        <f>+VLOOKUP($A236,'[4]CUT USD'!$A:$Q,9,FALSE)</f>
        <v>0</v>
      </c>
      <c r="AG236" s="79">
        <f>+VLOOKUP($A236,'[4]CUT USD'!$A:$Q,10,FALSE)</f>
        <v>0</v>
      </c>
      <c r="AH236" s="79">
        <f>+VLOOKUP($A236,'[4]CUT USD'!$A:$Q,11,FALSE)</f>
        <v>0</v>
      </c>
      <c r="AI236" s="79">
        <f>+VLOOKUP($A236,'[4]CUT USD'!$A:$Q,12,FALSE)</f>
        <v>0</v>
      </c>
      <c r="AJ236" s="79">
        <f>+VLOOKUP($A236,'[4]CUT USD'!$A:$Q,13,FALSE)</f>
        <v>0</v>
      </c>
      <c r="AK236" s="79">
        <f>+VLOOKUP($A236,'[4]CUT USD'!$A:$Q,14,FALSE)</f>
        <v>0</v>
      </c>
      <c r="AL236" s="79">
        <v>0</v>
      </c>
      <c r="AM236" s="79">
        <f t="shared" si="3"/>
        <v>0</v>
      </c>
      <c r="AP236" s="45"/>
    </row>
    <row r="237" spans="1:42" ht="33" customHeight="1">
      <c r="A237" s="54">
        <v>1105</v>
      </c>
      <c r="B237" s="55" t="s">
        <v>221</v>
      </c>
      <c r="C237" s="80" t="s">
        <v>687</v>
      </c>
      <c r="D237" s="79">
        <f>+VLOOKUP(A237,'[4]RES. TRL'!A:C,2,FALSE)</f>
        <v>0</v>
      </c>
      <c r="E237" s="79">
        <f>+VLOOKUP(A237,'[4]RES. TRL'!A:C,3,FALSE)</f>
        <v>0</v>
      </c>
      <c r="F237" s="79">
        <f>+VLOOKUP(A237,[4]RES.CDI!A:B,2,FALSE)</f>
        <v>0</v>
      </c>
      <c r="G237" s="79">
        <f>+VLOOKUP($A237,'[4]CUT Bs'!$A:$S,2,FALSE)</f>
        <v>0</v>
      </c>
      <c r="H237" s="79">
        <f>+VLOOKUP($A237,'[4]CUT Bs'!$A:$S,3,FALSE)</f>
        <v>0</v>
      </c>
      <c r="I237" s="79">
        <f>+VLOOKUP($A237,'[4]CUT Bs'!$A:$S,4,FALSE)</f>
        <v>0</v>
      </c>
      <c r="J237" s="79">
        <f>+VLOOKUP($A237,'[4]CUT Bs'!$A:$S,5,FALSE)</f>
        <v>0</v>
      </c>
      <c r="K237" s="79">
        <f>+VLOOKUP($A237,'[4]CUT Bs'!$A:$S,6,FALSE)</f>
        <v>0</v>
      </c>
      <c r="L237" s="79">
        <f>+VLOOKUP($A237,'[4]CUT Bs'!$A:$S,7,FALSE)</f>
        <v>0</v>
      </c>
      <c r="M237" s="79">
        <f>+VLOOKUP($A237,'[4]CUT Bs'!$A:$S,8,FALSE)</f>
        <v>0</v>
      </c>
      <c r="N237" s="79">
        <f>+VLOOKUP($A237,'[4]CUT Bs'!$A:$S,9,FALSE)</f>
        <v>0</v>
      </c>
      <c r="O237" s="79">
        <f>+VLOOKUP($A237,'[4]CUT Bs'!$A:$S,10,FALSE)</f>
        <v>0</v>
      </c>
      <c r="P237" s="79">
        <f>+VLOOKUP($A237,'[4]CUT Bs'!$A:$S,11,FALSE)</f>
        <v>0</v>
      </c>
      <c r="Q237" s="79">
        <f>+VLOOKUP($A237,'[4]CUT Bs'!$A:$S,12,FALSE)</f>
        <v>0</v>
      </c>
      <c r="R237" s="79">
        <f>+VLOOKUP($A237,'[4]CUT Bs'!$A:$S,13,FALSE)</f>
        <v>0</v>
      </c>
      <c r="S237" s="79">
        <f>+VLOOKUP($A237,'[4]CUT Bs'!$A:$S,14,FALSE)</f>
        <v>0</v>
      </c>
      <c r="T237" s="79">
        <f>+VLOOKUP($A237,'[4]CUT Bs'!$A:$S,15,FALSE)</f>
        <v>0</v>
      </c>
      <c r="U237" s="79">
        <f>+VLOOKUP($A237,'[4]CUT Bs'!$A:$S,16,FALSE)</f>
        <v>0</v>
      </c>
      <c r="V237" s="79">
        <f>+IFERROR(VLOOKUP(A237,'[4]RES. TCR'!A:C,3,FALSE),0)</f>
        <v>0</v>
      </c>
      <c r="W237" s="79">
        <f>+VLOOKUP(A237,'[4]RES. TRL'!F:H,2,FALSE)</f>
        <v>0</v>
      </c>
      <c r="X237" s="79">
        <f>+VLOOKUP(A237,'[4]RES. TRL'!F:H,3,FALSE)</f>
        <v>0</v>
      </c>
      <c r="Y237" s="79">
        <f>+VLOOKUP($A237,'[4]CUT USD'!$A:$Q,2,FALSE)</f>
        <v>0</v>
      </c>
      <c r="Z237" s="79">
        <f>+VLOOKUP($A237,'[4]CUT USD'!$A:$Q,3,FALSE)</f>
        <v>0</v>
      </c>
      <c r="AA237" s="79">
        <f>+VLOOKUP($A237,'[4]CUT USD'!$A:$Q,4,FALSE)</f>
        <v>0</v>
      </c>
      <c r="AB237" s="79">
        <f>+VLOOKUP($A237,'[4]CUT USD'!$A:$Q,5,FALSE)</f>
        <v>0</v>
      </c>
      <c r="AC237" s="79">
        <f>+VLOOKUP($A237,'[4]CUT USD'!$A:$Q,6,FALSE)</f>
        <v>0</v>
      </c>
      <c r="AD237" s="79">
        <f>+VLOOKUP($A237,'[4]CUT USD'!$A:$Q,7,FALSE)</f>
        <v>0</v>
      </c>
      <c r="AE237" s="79">
        <f>+VLOOKUP($A237,'[4]CUT USD'!$A:$Q,8,FALSE)</f>
        <v>0</v>
      </c>
      <c r="AF237" s="79">
        <f>+VLOOKUP($A237,'[4]CUT USD'!$A:$Q,9,FALSE)</f>
        <v>0</v>
      </c>
      <c r="AG237" s="79">
        <f>+VLOOKUP($A237,'[4]CUT USD'!$A:$Q,10,FALSE)</f>
        <v>0</v>
      </c>
      <c r="AH237" s="79">
        <f>+VLOOKUP($A237,'[4]CUT USD'!$A:$Q,11,FALSE)</f>
        <v>0</v>
      </c>
      <c r="AI237" s="79">
        <f>+VLOOKUP($A237,'[4]CUT USD'!$A:$Q,12,FALSE)</f>
        <v>0</v>
      </c>
      <c r="AJ237" s="79">
        <f>+VLOOKUP($A237,'[4]CUT USD'!$A:$Q,13,FALSE)</f>
        <v>0</v>
      </c>
      <c r="AK237" s="79">
        <f>+VLOOKUP($A237,'[4]CUT USD'!$A:$Q,14,FALSE)</f>
        <v>0</v>
      </c>
      <c r="AL237" s="79">
        <v>0</v>
      </c>
      <c r="AM237" s="79">
        <f t="shared" si="3"/>
        <v>0</v>
      </c>
      <c r="AP237" s="45"/>
    </row>
    <row r="238" spans="1:42" ht="33" customHeight="1">
      <c r="A238" s="54">
        <v>1106</v>
      </c>
      <c r="B238" s="55" t="s">
        <v>222</v>
      </c>
      <c r="C238" s="80" t="s">
        <v>687</v>
      </c>
      <c r="D238" s="79">
        <f>+VLOOKUP(A238,'[4]RES. TRL'!A:C,2,FALSE)</f>
        <v>0</v>
      </c>
      <c r="E238" s="79">
        <f>+VLOOKUP(A238,'[4]RES. TRL'!A:C,3,FALSE)</f>
        <v>0</v>
      </c>
      <c r="F238" s="79">
        <f>+VLOOKUP(A238,[4]RES.CDI!A:B,2,FALSE)</f>
        <v>0</v>
      </c>
      <c r="G238" s="79">
        <f>+VLOOKUP($A238,'[4]CUT Bs'!$A:$S,2,FALSE)</f>
        <v>0</v>
      </c>
      <c r="H238" s="79">
        <f>+VLOOKUP($A238,'[4]CUT Bs'!$A:$S,3,FALSE)</f>
        <v>0</v>
      </c>
      <c r="I238" s="79">
        <f>+VLOOKUP($A238,'[4]CUT Bs'!$A:$S,4,FALSE)</f>
        <v>0</v>
      </c>
      <c r="J238" s="79">
        <f>+VLOOKUP($A238,'[4]CUT Bs'!$A:$S,5,FALSE)</f>
        <v>0</v>
      </c>
      <c r="K238" s="79">
        <f>+VLOOKUP($A238,'[4]CUT Bs'!$A:$S,6,FALSE)</f>
        <v>0</v>
      </c>
      <c r="L238" s="79">
        <f>+VLOOKUP($A238,'[4]CUT Bs'!$A:$S,7,FALSE)</f>
        <v>0</v>
      </c>
      <c r="M238" s="79">
        <f>+VLOOKUP($A238,'[4]CUT Bs'!$A:$S,8,FALSE)</f>
        <v>0</v>
      </c>
      <c r="N238" s="79">
        <f>+VLOOKUP($A238,'[4]CUT Bs'!$A:$S,9,FALSE)</f>
        <v>0</v>
      </c>
      <c r="O238" s="79">
        <f>+VLOOKUP($A238,'[4]CUT Bs'!$A:$S,10,FALSE)</f>
        <v>0</v>
      </c>
      <c r="P238" s="79">
        <f>+VLOOKUP($A238,'[4]CUT Bs'!$A:$S,11,FALSE)</f>
        <v>0</v>
      </c>
      <c r="Q238" s="79">
        <f>+VLOOKUP($A238,'[4]CUT Bs'!$A:$S,12,FALSE)</f>
        <v>0</v>
      </c>
      <c r="R238" s="79">
        <f>+VLOOKUP($A238,'[4]CUT Bs'!$A:$S,13,FALSE)</f>
        <v>0</v>
      </c>
      <c r="S238" s="79">
        <f>+VLOOKUP($A238,'[4]CUT Bs'!$A:$S,14,FALSE)</f>
        <v>0</v>
      </c>
      <c r="T238" s="79">
        <f>+VLOOKUP($A238,'[4]CUT Bs'!$A:$S,15,FALSE)</f>
        <v>0</v>
      </c>
      <c r="U238" s="79">
        <f>+VLOOKUP($A238,'[4]CUT Bs'!$A:$S,16,FALSE)</f>
        <v>0</v>
      </c>
      <c r="V238" s="79">
        <f>+IFERROR(VLOOKUP(A238,'[4]RES. TCR'!A:C,3,FALSE),0)</f>
        <v>0</v>
      </c>
      <c r="W238" s="79">
        <f>+VLOOKUP(A238,'[4]RES. TRL'!F:H,2,FALSE)</f>
        <v>0</v>
      </c>
      <c r="X238" s="79">
        <f>+VLOOKUP(A238,'[4]RES. TRL'!F:H,3,FALSE)</f>
        <v>0</v>
      </c>
      <c r="Y238" s="79">
        <f>+VLOOKUP($A238,'[4]CUT USD'!$A:$Q,2,FALSE)</f>
        <v>0</v>
      </c>
      <c r="Z238" s="79">
        <f>+VLOOKUP($A238,'[4]CUT USD'!$A:$Q,3,FALSE)</f>
        <v>0</v>
      </c>
      <c r="AA238" s="79">
        <f>+VLOOKUP($A238,'[4]CUT USD'!$A:$Q,4,FALSE)</f>
        <v>0</v>
      </c>
      <c r="AB238" s="79">
        <f>+VLOOKUP($A238,'[4]CUT USD'!$A:$Q,5,FALSE)</f>
        <v>0</v>
      </c>
      <c r="AC238" s="79">
        <f>+VLOOKUP($A238,'[4]CUT USD'!$A:$Q,6,FALSE)</f>
        <v>0</v>
      </c>
      <c r="AD238" s="79">
        <f>+VLOOKUP($A238,'[4]CUT USD'!$A:$Q,7,FALSE)</f>
        <v>0</v>
      </c>
      <c r="AE238" s="79">
        <f>+VLOOKUP($A238,'[4]CUT USD'!$A:$Q,8,FALSE)</f>
        <v>0</v>
      </c>
      <c r="AF238" s="79">
        <f>+VLOOKUP($A238,'[4]CUT USD'!$A:$Q,9,FALSE)</f>
        <v>0</v>
      </c>
      <c r="AG238" s="79">
        <f>+VLOOKUP($A238,'[4]CUT USD'!$A:$Q,10,FALSE)</f>
        <v>0</v>
      </c>
      <c r="AH238" s="79">
        <f>+VLOOKUP($A238,'[4]CUT USD'!$A:$Q,11,FALSE)</f>
        <v>0</v>
      </c>
      <c r="AI238" s="79">
        <f>+VLOOKUP($A238,'[4]CUT USD'!$A:$Q,12,FALSE)</f>
        <v>0</v>
      </c>
      <c r="AJ238" s="79">
        <f>+VLOOKUP($A238,'[4]CUT USD'!$A:$Q,13,FALSE)</f>
        <v>0</v>
      </c>
      <c r="AK238" s="79">
        <f>+VLOOKUP($A238,'[4]CUT USD'!$A:$Q,14,FALSE)</f>
        <v>0</v>
      </c>
      <c r="AL238" s="79">
        <v>0</v>
      </c>
      <c r="AM238" s="79">
        <f t="shared" si="3"/>
        <v>0</v>
      </c>
      <c r="AP238" s="45"/>
    </row>
    <row r="239" spans="1:42" ht="33" customHeight="1">
      <c r="A239" s="54">
        <v>1107</v>
      </c>
      <c r="B239" s="55" t="s">
        <v>223</v>
      </c>
      <c r="C239" s="80" t="s">
        <v>687</v>
      </c>
      <c r="D239" s="79">
        <f>+VLOOKUP(A239,'[4]RES. TRL'!A:C,2,FALSE)</f>
        <v>0</v>
      </c>
      <c r="E239" s="79">
        <f>+VLOOKUP(A239,'[4]RES. TRL'!A:C,3,FALSE)</f>
        <v>0</v>
      </c>
      <c r="F239" s="79">
        <f>+VLOOKUP(A239,[4]RES.CDI!A:B,2,FALSE)</f>
        <v>0</v>
      </c>
      <c r="G239" s="79">
        <f>+VLOOKUP($A239,'[4]CUT Bs'!$A:$S,2,FALSE)</f>
        <v>0</v>
      </c>
      <c r="H239" s="79">
        <f>+VLOOKUP($A239,'[4]CUT Bs'!$A:$S,3,FALSE)</f>
        <v>0</v>
      </c>
      <c r="I239" s="79">
        <f>+VLOOKUP($A239,'[4]CUT Bs'!$A:$S,4,FALSE)</f>
        <v>0</v>
      </c>
      <c r="J239" s="79">
        <f>+VLOOKUP($A239,'[4]CUT Bs'!$A:$S,5,FALSE)</f>
        <v>0</v>
      </c>
      <c r="K239" s="79">
        <f>+VLOOKUP($A239,'[4]CUT Bs'!$A:$S,6,FALSE)</f>
        <v>0</v>
      </c>
      <c r="L239" s="79">
        <f>+VLOOKUP($A239,'[4]CUT Bs'!$A:$S,7,FALSE)</f>
        <v>0</v>
      </c>
      <c r="M239" s="79">
        <f>+VLOOKUP($A239,'[4]CUT Bs'!$A:$S,8,FALSE)</f>
        <v>0</v>
      </c>
      <c r="N239" s="79">
        <f>+VLOOKUP($A239,'[4]CUT Bs'!$A:$S,9,FALSE)</f>
        <v>0</v>
      </c>
      <c r="O239" s="79">
        <f>+VLOOKUP($A239,'[4]CUT Bs'!$A:$S,10,FALSE)</f>
        <v>0</v>
      </c>
      <c r="P239" s="79">
        <f>+VLOOKUP($A239,'[4]CUT Bs'!$A:$S,11,FALSE)</f>
        <v>0</v>
      </c>
      <c r="Q239" s="79">
        <f>+VLOOKUP($A239,'[4]CUT Bs'!$A:$S,12,FALSE)</f>
        <v>0</v>
      </c>
      <c r="R239" s="79">
        <f>+VLOOKUP($A239,'[4]CUT Bs'!$A:$S,13,FALSE)</f>
        <v>0</v>
      </c>
      <c r="S239" s="79">
        <f>+VLOOKUP($A239,'[4]CUT Bs'!$A:$S,14,FALSE)</f>
        <v>0</v>
      </c>
      <c r="T239" s="79">
        <f>+VLOOKUP($A239,'[4]CUT Bs'!$A:$S,15,FALSE)</f>
        <v>0</v>
      </c>
      <c r="U239" s="79">
        <f>+VLOOKUP($A239,'[4]CUT Bs'!$A:$S,16,FALSE)</f>
        <v>0</v>
      </c>
      <c r="V239" s="79">
        <f>+IFERROR(VLOOKUP(A239,'[4]RES. TCR'!A:C,3,FALSE),0)</f>
        <v>0</v>
      </c>
      <c r="W239" s="79">
        <f>+VLOOKUP(A239,'[4]RES. TRL'!F:H,2,FALSE)</f>
        <v>0</v>
      </c>
      <c r="X239" s="79">
        <f>+VLOOKUP(A239,'[4]RES. TRL'!F:H,3,FALSE)</f>
        <v>0</v>
      </c>
      <c r="Y239" s="79">
        <f>+VLOOKUP($A239,'[4]CUT USD'!$A:$Q,2,FALSE)</f>
        <v>0</v>
      </c>
      <c r="Z239" s="79">
        <f>+VLOOKUP($A239,'[4]CUT USD'!$A:$Q,3,FALSE)</f>
        <v>0</v>
      </c>
      <c r="AA239" s="79">
        <f>+VLOOKUP($A239,'[4]CUT USD'!$A:$Q,4,FALSE)</f>
        <v>0</v>
      </c>
      <c r="AB239" s="79">
        <f>+VLOOKUP($A239,'[4]CUT USD'!$A:$Q,5,FALSE)</f>
        <v>0</v>
      </c>
      <c r="AC239" s="79">
        <f>+VLOOKUP($A239,'[4]CUT USD'!$A:$Q,6,FALSE)</f>
        <v>0</v>
      </c>
      <c r="AD239" s="79">
        <f>+VLOOKUP($A239,'[4]CUT USD'!$A:$Q,7,FALSE)</f>
        <v>0</v>
      </c>
      <c r="AE239" s="79">
        <f>+VLOOKUP($A239,'[4]CUT USD'!$A:$Q,8,FALSE)</f>
        <v>0</v>
      </c>
      <c r="AF239" s="79">
        <f>+VLOOKUP($A239,'[4]CUT USD'!$A:$Q,9,FALSE)</f>
        <v>0</v>
      </c>
      <c r="AG239" s="79">
        <f>+VLOOKUP($A239,'[4]CUT USD'!$A:$Q,10,FALSE)</f>
        <v>0</v>
      </c>
      <c r="AH239" s="79">
        <f>+VLOOKUP($A239,'[4]CUT USD'!$A:$Q,11,FALSE)</f>
        <v>0</v>
      </c>
      <c r="AI239" s="79">
        <f>+VLOOKUP($A239,'[4]CUT USD'!$A:$Q,12,FALSE)</f>
        <v>0</v>
      </c>
      <c r="AJ239" s="79">
        <f>+VLOOKUP($A239,'[4]CUT USD'!$A:$Q,13,FALSE)</f>
        <v>0</v>
      </c>
      <c r="AK239" s="79">
        <f>+VLOOKUP($A239,'[4]CUT USD'!$A:$Q,14,FALSE)</f>
        <v>0</v>
      </c>
      <c r="AL239" s="79">
        <v>0</v>
      </c>
      <c r="AM239" s="79">
        <f t="shared" si="3"/>
        <v>0</v>
      </c>
      <c r="AP239" s="45"/>
    </row>
    <row r="240" spans="1:42" ht="33" customHeight="1">
      <c r="A240" s="54">
        <v>1108</v>
      </c>
      <c r="B240" s="55" t="s">
        <v>224</v>
      </c>
      <c r="C240" s="80" t="s">
        <v>687</v>
      </c>
      <c r="D240" s="79">
        <f>+VLOOKUP(A240,'[4]RES. TRL'!A:C,2,FALSE)</f>
        <v>0</v>
      </c>
      <c r="E240" s="79">
        <f>+VLOOKUP(A240,'[4]RES. TRL'!A:C,3,FALSE)</f>
        <v>0</v>
      </c>
      <c r="F240" s="79">
        <f>+VLOOKUP(A240,[4]RES.CDI!A:B,2,FALSE)</f>
        <v>0</v>
      </c>
      <c r="G240" s="79">
        <f>+VLOOKUP($A240,'[4]CUT Bs'!$A:$S,2,FALSE)</f>
        <v>0</v>
      </c>
      <c r="H240" s="79">
        <f>+VLOOKUP($A240,'[4]CUT Bs'!$A:$S,3,FALSE)</f>
        <v>0</v>
      </c>
      <c r="I240" s="79">
        <f>+VLOOKUP($A240,'[4]CUT Bs'!$A:$S,4,FALSE)</f>
        <v>0</v>
      </c>
      <c r="J240" s="79">
        <f>+VLOOKUP($A240,'[4]CUT Bs'!$A:$S,5,FALSE)</f>
        <v>0</v>
      </c>
      <c r="K240" s="79">
        <f>+VLOOKUP($A240,'[4]CUT Bs'!$A:$S,6,FALSE)</f>
        <v>0</v>
      </c>
      <c r="L240" s="79">
        <f>+VLOOKUP($A240,'[4]CUT Bs'!$A:$S,7,FALSE)</f>
        <v>0</v>
      </c>
      <c r="M240" s="79">
        <f>+VLOOKUP($A240,'[4]CUT Bs'!$A:$S,8,FALSE)</f>
        <v>0</v>
      </c>
      <c r="N240" s="79">
        <f>+VLOOKUP($A240,'[4]CUT Bs'!$A:$S,9,FALSE)</f>
        <v>0</v>
      </c>
      <c r="O240" s="79">
        <f>+VLOOKUP($A240,'[4]CUT Bs'!$A:$S,10,FALSE)</f>
        <v>0</v>
      </c>
      <c r="P240" s="79">
        <f>+VLOOKUP($A240,'[4]CUT Bs'!$A:$S,11,FALSE)</f>
        <v>0</v>
      </c>
      <c r="Q240" s="79">
        <f>+VLOOKUP($A240,'[4]CUT Bs'!$A:$S,12,FALSE)</f>
        <v>0</v>
      </c>
      <c r="R240" s="79">
        <f>+VLOOKUP($A240,'[4]CUT Bs'!$A:$S,13,FALSE)</f>
        <v>0</v>
      </c>
      <c r="S240" s="79">
        <f>+VLOOKUP($A240,'[4]CUT Bs'!$A:$S,14,FALSE)</f>
        <v>0</v>
      </c>
      <c r="T240" s="79">
        <f>+VLOOKUP($A240,'[4]CUT Bs'!$A:$S,15,FALSE)</f>
        <v>0</v>
      </c>
      <c r="U240" s="79">
        <f>+VLOOKUP($A240,'[4]CUT Bs'!$A:$S,16,FALSE)</f>
        <v>0</v>
      </c>
      <c r="V240" s="79">
        <f>+IFERROR(VLOOKUP(A240,'[4]RES. TCR'!A:C,3,FALSE),0)</f>
        <v>0</v>
      </c>
      <c r="W240" s="79">
        <f>+VLOOKUP(A240,'[4]RES. TRL'!F:H,2,FALSE)</f>
        <v>0</v>
      </c>
      <c r="X240" s="79">
        <f>+VLOOKUP(A240,'[4]RES. TRL'!F:H,3,FALSE)</f>
        <v>0</v>
      </c>
      <c r="Y240" s="79">
        <f>+VLOOKUP($A240,'[4]CUT USD'!$A:$Q,2,FALSE)</f>
        <v>0</v>
      </c>
      <c r="Z240" s="79">
        <f>+VLOOKUP($A240,'[4]CUT USD'!$A:$Q,3,FALSE)</f>
        <v>0</v>
      </c>
      <c r="AA240" s="79">
        <f>+VLOOKUP($A240,'[4]CUT USD'!$A:$Q,4,FALSE)</f>
        <v>0</v>
      </c>
      <c r="AB240" s="79">
        <f>+VLOOKUP($A240,'[4]CUT USD'!$A:$Q,5,FALSE)</f>
        <v>0</v>
      </c>
      <c r="AC240" s="79">
        <f>+VLOOKUP($A240,'[4]CUT USD'!$A:$Q,6,FALSE)</f>
        <v>0</v>
      </c>
      <c r="AD240" s="79">
        <f>+VLOOKUP($A240,'[4]CUT USD'!$A:$Q,7,FALSE)</f>
        <v>0</v>
      </c>
      <c r="AE240" s="79">
        <f>+VLOOKUP($A240,'[4]CUT USD'!$A:$Q,8,FALSE)</f>
        <v>0</v>
      </c>
      <c r="AF240" s="79">
        <f>+VLOOKUP($A240,'[4]CUT USD'!$A:$Q,9,FALSE)</f>
        <v>0</v>
      </c>
      <c r="AG240" s="79">
        <f>+VLOOKUP($A240,'[4]CUT USD'!$A:$Q,10,FALSE)</f>
        <v>0</v>
      </c>
      <c r="AH240" s="79">
        <f>+VLOOKUP($A240,'[4]CUT USD'!$A:$Q,11,FALSE)</f>
        <v>0</v>
      </c>
      <c r="AI240" s="79">
        <f>+VLOOKUP($A240,'[4]CUT USD'!$A:$Q,12,FALSE)</f>
        <v>0</v>
      </c>
      <c r="AJ240" s="79">
        <f>+VLOOKUP($A240,'[4]CUT USD'!$A:$Q,13,FALSE)</f>
        <v>0</v>
      </c>
      <c r="AK240" s="79">
        <f>+VLOOKUP($A240,'[4]CUT USD'!$A:$Q,14,FALSE)</f>
        <v>0</v>
      </c>
      <c r="AL240" s="79">
        <v>0</v>
      </c>
      <c r="AM240" s="79">
        <f t="shared" si="3"/>
        <v>0</v>
      </c>
      <c r="AP240" s="45"/>
    </row>
    <row r="241" spans="1:42" ht="33" customHeight="1">
      <c r="A241" s="54">
        <v>1109</v>
      </c>
      <c r="B241" s="55" t="s">
        <v>225</v>
      </c>
      <c r="C241" s="80" t="s">
        <v>687</v>
      </c>
      <c r="D241" s="79">
        <f>+VLOOKUP(A241,'[4]RES. TRL'!A:C,2,FALSE)</f>
        <v>0</v>
      </c>
      <c r="E241" s="79">
        <f>+VLOOKUP(A241,'[4]RES. TRL'!A:C,3,FALSE)</f>
        <v>0</v>
      </c>
      <c r="F241" s="79">
        <f>+VLOOKUP(A241,[4]RES.CDI!A:B,2,FALSE)</f>
        <v>0</v>
      </c>
      <c r="G241" s="79">
        <f>+VLOOKUP($A241,'[4]CUT Bs'!$A:$S,2,FALSE)</f>
        <v>0</v>
      </c>
      <c r="H241" s="79">
        <f>+VLOOKUP($A241,'[4]CUT Bs'!$A:$S,3,FALSE)</f>
        <v>0</v>
      </c>
      <c r="I241" s="79">
        <f>+VLOOKUP($A241,'[4]CUT Bs'!$A:$S,4,FALSE)</f>
        <v>0</v>
      </c>
      <c r="J241" s="79">
        <f>+VLOOKUP($A241,'[4]CUT Bs'!$A:$S,5,FALSE)</f>
        <v>0</v>
      </c>
      <c r="K241" s="79">
        <f>+VLOOKUP($A241,'[4]CUT Bs'!$A:$S,6,FALSE)</f>
        <v>0</v>
      </c>
      <c r="L241" s="79">
        <f>+VLOOKUP($A241,'[4]CUT Bs'!$A:$S,7,FALSE)</f>
        <v>0</v>
      </c>
      <c r="M241" s="79">
        <f>+VLOOKUP($A241,'[4]CUT Bs'!$A:$S,8,FALSE)</f>
        <v>0</v>
      </c>
      <c r="N241" s="79">
        <f>+VLOOKUP($A241,'[4]CUT Bs'!$A:$S,9,FALSE)</f>
        <v>0</v>
      </c>
      <c r="O241" s="79">
        <f>+VLOOKUP($A241,'[4]CUT Bs'!$A:$S,10,FALSE)</f>
        <v>0</v>
      </c>
      <c r="P241" s="79">
        <f>+VLOOKUP($A241,'[4]CUT Bs'!$A:$S,11,FALSE)</f>
        <v>0</v>
      </c>
      <c r="Q241" s="79">
        <f>+VLOOKUP($A241,'[4]CUT Bs'!$A:$S,12,FALSE)</f>
        <v>0</v>
      </c>
      <c r="R241" s="79">
        <f>+VLOOKUP($A241,'[4]CUT Bs'!$A:$S,13,FALSE)</f>
        <v>0</v>
      </c>
      <c r="S241" s="79">
        <f>+VLOOKUP($A241,'[4]CUT Bs'!$A:$S,14,FALSE)</f>
        <v>0</v>
      </c>
      <c r="T241" s="79">
        <f>+VLOOKUP($A241,'[4]CUT Bs'!$A:$S,15,FALSE)</f>
        <v>0</v>
      </c>
      <c r="U241" s="79">
        <f>+VLOOKUP($A241,'[4]CUT Bs'!$A:$S,16,FALSE)</f>
        <v>0</v>
      </c>
      <c r="V241" s="79">
        <f>+IFERROR(VLOOKUP(A241,'[4]RES. TCR'!A:C,3,FALSE),0)</f>
        <v>0</v>
      </c>
      <c r="W241" s="79">
        <f>+VLOOKUP(A241,'[4]RES. TRL'!F:H,2,FALSE)</f>
        <v>0</v>
      </c>
      <c r="X241" s="79">
        <f>+VLOOKUP(A241,'[4]RES. TRL'!F:H,3,FALSE)</f>
        <v>0</v>
      </c>
      <c r="Y241" s="79">
        <f>+VLOOKUP($A241,'[4]CUT USD'!$A:$Q,2,FALSE)</f>
        <v>0</v>
      </c>
      <c r="Z241" s="79">
        <f>+VLOOKUP($A241,'[4]CUT USD'!$A:$Q,3,FALSE)</f>
        <v>0</v>
      </c>
      <c r="AA241" s="79">
        <f>+VLOOKUP($A241,'[4]CUT USD'!$A:$Q,4,FALSE)</f>
        <v>0</v>
      </c>
      <c r="AB241" s="79">
        <f>+VLOOKUP($A241,'[4]CUT USD'!$A:$Q,5,FALSE)</f>
        <v>0</v>
      </c>
      <c r="AC241" s="79">
        <f>+VLOOKUP($A241,'[4]CUT USD'!$A:$Q,6,FALSE)</f>
        <v>0</v>
      </c>
      <c r="AD241" s="79">
        <f>+VLOOKUP($A241,'[4]CUT USD'!$A:$Q,7,FALSE)</f>
        <v>0</v>
      </c>
      <c r="AE241" s="79">
        <f>+VLOOKUP($A241,'[4]CUT USD'!$A:$Q,8,FALSE)</f>
        <v>0</v>
      </c>
      <c r="AF241" s="79">
        <f>+VLOOKUP($A241,'[4]CUT USD'!$A:$Q,9,FALSE)</f>
        <v>0</v>
      </c>
      <c r="AG241" s="79">
        <f>+VLOOKUP($A241,'[4]CUT USD'!$A:$Q,10,FALSE)</f>
        <v>0</v>
      </c>
      <c r="AH241" s="79">
        <f>+VLOOKUP($A241,'[4]CUT USD'!$A:$Q,11,FALSE)</f>
        <v>0</v>
      </c>
      <c r="AI241" s="79">
        <f>+VLOOKUP($A241,'[4]CUT USD'!$A:$Q,12,FALSE)</f>
        <v>0</v>
      </c>
      <c r="AJ241" s="79">
        <f>+VLOOKUP($A241,'[4]CUT USD'!$A:$Q,13,FALSE)</f>
        <v>0</v>
      </c>
      <c r="AK241" s="79">
        <f>+VLOOKUP($A241,'[4]CUT USD'!$A:$Q,14,FALSE)</f>
        <v>0</v>
      </c>
      <c r="AL241" s="79">
        <v>0</v>
      </c>
      <c r="AM241" s="79">
        <f t="shared" si="3"/>
        <v>0</v>
      </c>
      <c r="AP241" s="45"/>
    </row>
    <row r="242" spans="1:42" ht="33" customHeight="1">
      <c r="A242" s="54">
        <v>1110</v>
      </c>
      <c r="B242" s="55" t="s">
        <v>226</v>
      </c>
      <c r="C242" s="80" t="s">
        <v>687</v>
      </c>
      <c r="D242" s="79">
        <f>+VLOOKUP(A242,'[4]RES. TRL'!A:C,2,FALSE)</f>
        <v>0</v>
      </c>
      <c r="E242" s="79">
        <f>+VLOOKUP(A242,'[4]RES. TRL'!A:C,3,FALSE)</f>
        <v>0</v>
      </c>
      <c r="F242" s="79">
        <f>+VLOOKUP(A242,[4]RES.CDI!A:B,2,FALSE)</f>
        <v>0</v>
      </c>
      <c r="G242" s="79">
        <f>+VLOOKUP($A242,'[4]CUT Bs'!$A:$S,2,FALSE)</f>
        <v>0</v>
      </c>
      <c r="H242" s="79">
        <f>+VLOOKUP($A242,'[4]CUT Bs'!$A:$S,3,FALSE)</f>
        <v>0</v>
      </c>
      <c r="I242" s="79">
        <f>+VLOOKUP($A242,'[4]CUT Bs'!$A:$S,4,FALSE)</f>
        <v>0</v>
      </c>
      <c r="J242" s="79">
        <f>+VLOOKUP($A242,'[4]CUT Bs'!$A:$S,5,FALSE)</f>
        <v>0</v>
      </c>
      <c r="K242" s="79">
        <f>+VLOOKUP($A242,'[4]CUT Bs'!$A:$S,6,FALSE)</f>
        <v>0</v>
      </c>
      <c r="L242" s="79">
        <f>+VLOOKUP($A242,'[4]CUT Bs'!$A:$S,7,FALSE)</f>
        <v>0</v>
      </c>
      <c r="M242" s="79">
        <f>+VLOOKUP($A242,'[4]CUT Bs'!$A:$S,8,FALSE)</f>
        <v>0</v>
      </c>
      <c r="N242" s="79">
        <f>+VLOOKUP($A242,'[4]CUT Bs'!$A:$S,9,FALSE)</f>
        <v>0</v>
      </c>
      <c r="O242" s="79">
        <f>+VLOOKUP($A242,'[4]CUT Bs'!$A:$S,10,FALSE)</f>
        <v>0</v>
      </c>
      <c r="P242" s="79">
        <f>+VLOOKUP($A242,'[4]CUT Bs'!$A:$S,11,FALSE)</f>
        <v>0</v>
      </c>
      <c r="Q242" s="79">
        <f>+VLOOKUP($A242,'[4]CUT Bs'!$A:$S,12,FALSE)</f>
        <v>0</v>
      </c>
      <c r="R242" s="79">
        <f>+VLOOKUP($A242,'[4]CUT Bs'!$A:$S,13,FALSE)</f>
        <v>0</v>
      </c>
      <c r="S242" s="79">
        <f>+VLOOKUP($A242,'[4]CUT Bs'!$A:$S,14,FALSE)</f>
        <v>0</v>
      </c>
      <c r="T242" s="79">
        <f>+VLOOKUP($A242,'[4]CUT Bs'!$A:$S,15,FALSE)</f>
        <v>0</v>
      </c>
      <c r="U242" s="79">
        <f>+VLOOKUP($A242,'[4]CUT Bs'!$A:$S,16,FALSE)</f>
        <v>0</v>
      </c>
      <c r="V242" s="79">
        <f>+IFERROR(VLOOKUP(A242,'[4]RES. TCR'!A:C,3,FALSE),0)</f>
        <v>0</v>
      </c>
      <c r="W242" s="79">
        <f>+VLOOKUP(A242,'[4]RES. TRL'!F:H,2,FALSE)</f>
        <v>0</v>
      </c>
      <c r="X242" s="79">
        <f>+VLOOKUP(A242,'[4]RES. TRL'!F:H,3,FALSE)</f>
        <v>0</v>
      </c>
      <c r="Y242" s="79">
        <f>+VLOOKUP($A242,'[4]CUT USD'!$A:$Q,2,FALSE)</f>
        <v>0</v>
      </c>
      <c r="Z242" s="79">
        <f>+VLOOKUP($A242,'[4]CUT USD'!$A:$Q,3,FALSE)</f>
        <v>0</v>
      </c>
      <c r="AA242" s="79">
        <f>+VLOOKUP($A242,'[4]CUT USD'!$A:$Q,4,FALSE)</f>
        <v>0</v>
      </c>
      <c r="AB242" s="79">
        <f>+VLOOKUP($A242,'[4]CUT USD'!$A:$Q,5,FALSE)</f>
        <v>0</v>
      </c>
      <c r="AC242" s="79">
        <f>+VLOOKUP($A242,'[4]CUT USD'!$A:$Q,6,FALSE)</f>
        <v>0</v>
      </c>
      <c r="AD242" s="79">
        <f>+VLOOKUP($A242,'[4]CUT USD'!$A:$Q,7,FALSE)</f>
        <v>0</v>
      </c>
      <c r="AE242" s="79">
        <f>+VLOOKUP($A242,'[4]CUT USD'!$A:$Q,8,FALSE)</f>
        <v>0</v>
      </c>
      <c r="AF242" s="79">
        <f>+VLOOKUP($A242,'[4]CUT USD'!$A:$Q,9,FALSE)</f>
        <v>0</v>
      </c>
      <c r="AG242" s="79">
        <f>+VLOOKUP($A242,'[4]CUT USD'!$A:$Q,10,FALSE)</f>
        <v>0</v>
      </c>
      <c r="AH242" s="79">
        <f>+VLOOKUP($A242,'[4]CUT USD'!$A:$Q,11,FALSE)</f>
        <v>0</v>
      </c>
      <c r="AI242" s="79">
        <f>+VLOOKUP($A242,'[4]CUT USD'!$A:$Q,12,FALSE)</f>
        <v>0</v>
      </c>
      <c r="AJ242" s="79">
        <f>+VLOOKUP($A242,'[4]CUT USD'!$A:$Q,13,FALSE)</f>
        <v>0</v>
      </c>
      <c r="AK242" s="79">
        <f>+VLOOKUP($A242,'[4]CUT USD'!$A:$Q,14,FALSE)</f>
        <v>0</v>
      </c>
      <c r="AL242" s="79">
        <v>0</v>
      </c>
      <c r="AM242" s="79">
        <f t="shared" si="3"/>
        <v>0</v>
      </c>
      <c r="AP242" s="45"/>
    </row>
    <row r="243" spans="1:42" ht="33" customHeight="1">
      <c r="A243" s="54">
        <v>1111</v>
      </c>
      <c r="B243" s="55" t="s">
        <v>227</v>
      </c>
      <c r="C243" s="56" t="s">
        <v>687</v>
      </c>
      <c r="D243" s="79">
        <f>+VLOOKUP(A243,'[4]RES. TRL'!A:C,2,FALSE)</f>
        <v>0</v>
      </c>
      <c r="E243" s="79">
        <f>+VLOOKUP(A243,'[4]RES. TRL'!A:C,3,FALSE)</f>
        <v>0</v>
      </c>
      <c r="F243" s="79">
        <f>+VLOOKUP(A243,[4]RES.CDI!A:B,2,FALSE)</f>
        <v>0</v>
      </c>
      <c r="G243" s="79">
        <f>+VLOOKUP($A243,'[4]CUT Bs'!$A:$S,2,FALSE)</f>
        <v>0</v>
      </c>
      <c r="H243" s="79">
        <f>+VLOOKUP($A243,'[4]CUT Bs'!$A:$S,3,FALSE)</f>
        <v>0</v>
      </c>
      <c r="I243" s="79">
        <f>+VLOOKUP($A243,'[4]CUT Bs'!$A:$S,4,FALSE)</f>
        <v>0</v>
      </c>
      <c r="J243" s="79">
        <f>+VLOOKUP($A243,'[4]CUT Bs'!$A:$S,5,FALSE)</f>
        <v>0</v>
      </c>
      <c r="K243" s="79">
        <f>+VLOOKUP($A243,'[4]CUT Bs'!$A:$S,6,FALSE)</f>
        <v>0</v>
      </c>
      <c r="L243" s="79">
        <f>+VLOOKUP($A243,'[4]CUT Bs'!$A:$S,7,FALSE)</f>
        <v>0</v>
      </c>
      <c r="M243" s="79">
        <f>+VLOOKUP($A243,'[4]CUT Bs'!$A:$S,8,FALSE)</f>
        <v>0</v>
      </c>
      <c r="N243" s="79">
        <f>+VLOOKUP($A243,'[4]CUT Bs'!$A:$S,9,FALSE)</f>
        <v>0</v>
      </c>
      <c r="O243" s="79">
        <f>+VLOOKUP($A243,'[4]CUT Bs'!$A:$S,10,FALSE)</f>
        <v>0</v>
      </c>
      <c r="P243" s="79">
        <f>+VLOOKUP($A243,'[4]CUT Bs'!$A:$S,11,FALSE)</f>
        <v>0</v>
      </c>
      <c r="Q243" s="79">
        <f>+VLOOKUP($A243,'[4]CUT Bs'!$A:$S,12,FALSE)</f>
        <v>0</v>
      </c>
      <c r="R243" s="79">
        <f>+VLOOKUP($A243,'[4]CUT Bs'!$A:$S,13,FALSE)</f>
        <v>0</v>
      </c>
      <c r="S243" s="79">
        <f>+VLOOKUP($A243,'[4]CUT Bs'!$A:$S,14,FALSE)</f>
        <v>0</v>
      </c>
      <c r="T243" s="79">
        <f>+VLOOKUP($A243,'[4]CUT Bs'!$A:$S,15,FALSE)</f>
        <v>0</v>
      </c>
      <c r="U243" s="79">
        <f>+VLOOKUP($A243,'[4]CUT Bs'!$A:$S,16,FALSE)</f>
        <v>0</v>
      </c>
      <c r="V243" s="79">
        <f>+IFERROR(VLOOKUP(A243,'[4]RES. TCR'!A:C,3,FALSE),0)</f>
        <v>0</v>
      </c>
      <c r="W243" s="79">
        <f>+VLOOKUP(A243,'[4]RES. TRL'!F:H,2,FALSE)</f>
        <v>0</v>
      </c>
      <c r="X243" s="79">
        <f>+VLOOKUP(A243,'[4]RES. TRL'!F:H,3,FALSE)</f>
        <v>0</v>
      </c>
      <c r="Y243" s="79">
        <f>+VLOOKUP($A243,'[4]CUT USD'!$A:$Q,2,FALSE)</f>
        <v>0</v>
      </c>
      <c r="Z243" s="79">
        <f>+VLOOKUP($A243,'[4]CUT USD'!$A:$Q,3,FALSE)</f>
        <v>0</v>
      </c>
      <c r="AA243" s="79">
        <f>+VLOOKUP($A243,'[4]CUT USD'!$A:$Q,4,FALSE)</f>
        <v>0</v>
      </c>
      <c r="AB243" s="79">
        <f>+VLOOKUP($A243,'[4]CUT USD'!$A:$Q,5,FALSE)</f>
        <v>0</v>
      </c>
      <c r="AC243" s="79">
        <f>+VLOOKUP($A243,'[4]CUT USD'!$A:$Q,6,FALSE)</f>
        <v>0</v>
      </c>
      <c r="AD243" s="79">
        <f>+VLOOKUP($A243,'[4]CUT USD'!$A:$Q,7,FALSE)</f>
        <v>0</v>
      </c>
      <c r="AE243" s="79">
        <f>+VLOOKUP($A243,'[4]CUT USD'!$A:$Q,8,FALSE)</f>
        <v>0</v>
      </c>
      <c r="AF243" s="79">
        <f>+VLOOKUP($A243,'[4]CUT USD'!$A:$Q,9,FALSE)</f>
        <v>0</v>
      </c>
      <c r="AG243" s="79">
        <f>+VLOOKUP($A243,'[4]CUT USD'!$A:$Q,10,FALSE)</f>
        <v>0</v>
      </c>
      <c r="AH243" s="79">
        <f>+VLOOKUP($A243,'[4]CUT USD'!$A:$Q,11,FALSE)</f>
        <v>0</v>
      </c>
      <c r="AI243" s="79">
        <f>+VLOOKUP($A243,'[4]CUT USD'!$A:$Q,12,FALSE)</f>
        <v>0</v>
      </c>
      <c r="AJ243" s="79">
        <f>+VLOOKUP($A243,'[4]CUT USD'!$A:$Q,13,FALSE)</f>
        <v>0</v>
      </c>
      <c r="AK243" s="79">
        <f>+VLOOKUP($A243,'[4]CUT USD'!$A:$Q,14,FALSE)</f>
        <v>0</v>
      </c>
      <c r="AL243" s="79">
        <v>0</v>
      </c>
      <c r="AM243" s="79">
        <f t="shared" si="3"/>
        <v>0</v>
      </c>
      <c r="AP243" s="45"/>
    </row>
    <row r="244" spans="1:42" ht="33" customHeight="1">
      <c r="A244" s="54">
        <v>1112</v>
      </c>
      <c r="B244" s="55" t="s">
        <v>228</v>
      </c>
      <c r="C244" s="56" t="s">
        <v>687</v>
      </c>
      <c r="D244" s="79">
        <f>+VLOOKUP(A244,'[4]RES. TRL'!A:C,2,FALSE)</f>
        <v>0</v>
      </c>
      <c r="E244" s="79">
        <f>+VLOOKUP(A244,'[4]RES. TRL'!A:C,3,FALSE)</f>
        <v>0</v>
      </c>
      <c r="F244" s="79">
        <f>+VLOOKUP(A244,[4]RES.CDI!A:B,2,FALSE)</f>
        <v>0</v>
      </c>
      <c r="G244" s="79">
        <f>+VLOOKUP($A244,'[4]CUT Bs'!$A:$S,2,FALSE)</f>
        <v>0</v>
      </c>
      <c r="H244" s="79">
        <f>+VLOOKUP($A244,'[4]CUT Bs'!$A:$S,3,FALSE)</f>
        <v>0</v>
      </c>
      <c r="I244" s="79">
        <f>+VLOOKUP($A244,'[4]CUT Bs'!$A:$S,4,FALSE)</f>
        <v>0</v>
      </c>
      <c r="J244" s="79">
        <f>+VLOOKUP($A244,'[4]CUT Bs'!$A:$S,5,FALSE)</f>
        <v>0</v>
      </c>
      <c r="K244" s="79">
        <f>+VLOOKUP($A244,'[4]CUT Bs'!$A:$S,6,FALSE)</f>
        <v>0</v>
      </c>
      <c r="L244" s="79">
        <f>+VLOOKUP($A244,'[4]CUT Bs'!$A:$S,7,FALSE)</f>
        <v>0</v>
      </c>
      <c r="M244" s="79">
        <f>+VLOOKUP($A244,'[4]CUT Bs'!$A:$S,8,FALSE)</f>
        <v>0</v>
      </c>
      <c r="N244" s="79">
        <f>+VLOOKUP($A244,'[4]CUT Bs'!$A:$S,9,FALSE)</f>
        <v>0</v>
      </c>
      <c r="O244" s="79">
        <f>+VLOOKUP($A244,'[4]CUT Bs'!$A:$S,10,FALSE)</f>
        <v>0</v>
      </c>
      <c r="P244" s="79">
        <f>+VLOOKUP($A244,'[4]CUT Bs'!$A:$S,11,FALSE)</f>
        <v>0</v>
      </c>
      <c r="Q244" s="79">
        <f>+VLOOKUP($A244,'[4]CUT Bs'!$A:$S,12,FALSE)</f>
        <v>0</v>
      </c>
      <c r="R244" s="79">
        <f>+VLOOKUP($A244,'[4]CUT Bs'!$A:$S,13,FALSE)</f>
        <v>0</v>
      </c>
      <c r="S244" s="79">
        <f>+VLOOKUP($A244,'[4]CUT Bs'!$A:$S,14,FALSE)</f>
        <v>0</v>
      </c>
      <c r="T244" s="79">
        <f>+VLOOKUP($A244,'[4]CUT Bs'!$A:$S,15,FALSE)</f>
        <v>0</v>
      </c>
      <c r="U244" s="79">
        <f>+VLOOKUP($A244,'[4]CUT Bs'!$A:$S,16,FALSE)</f>
        <v>0</v>
      </c>
      <c r="V244" s="79">
        <f>+IFERROR(VLOOKUP(A244,'[4]RES. TCR'!A:C,3,FALSE),0)</f>
        <v>0</v>
      </c>
      <c r="W244" s="79">
        <f>+VLOOKUP(A244,'[4]RES. TRL'!F:H,2,FALSE)</f>
        <v>0</v>
      </c>
      <c r="X244" s="79">
        <f>+VLOOKUP(A244,'[4]RES. TRL'!F:H,3,FALSE)</f>
        <v>0</v>
      </c>
      <c r="Y244" s="79">
        <f>+VLOOKUP($A244,'[4]CUT USD'!$A:$Q,2,FALSE)</f>
        <v>0</v>
      </c>
      <c r="Z244" s="79">
        <f>+VLOOKUP($A244,'[4]CUT USD'!$A:$Q,3,FALSE)</f>
        <v>0</v>
      </c>
      <c r="AA244" s="79">
        <f>+VLOOKUP($A244,'[4]CUT USD'!$A:$Q,4,FALSE)</f>
        <v>0</v>
      </c>
      <c r="AB244" s="79">
        <f>+VLOOKUP($A244,'[4]CUT USD'!$A:$Q,5,FALSE)</f>
        <v>0</v>
      </c>
      <c r="AC244" s="79">
        <f>+VLOOKUP($A244,'[4]CUT USD'!$A:$Q,6,FALSE)</f>
        <v>0</v>
      </c>
      <c r="AD244" s="79">
        <f>+VLOOKUP($A244,'[4]CUT USD'!$A:$Q,7,FALSE)</f>
        <v>0</v>
      </c>
      <c r="AE244" s="79">
        <f>+VLOOKUP($A244,'[4]CUT USD'!$A:$Q,8,FALSE)</f>
        <v>0</v>
      </c>
      <c r="AF244" s="79">
        <f>+VLOOKUP($A244,'[4]CUT USD'!$A:$Q,9,FALSE)</f>
        <v>0</v>
      </c>
      <c r="AG244" s="79">
        <f>+VLOOKUP($A244,'[4]CUT USD'!$A:$Q,10,FALSE)</f>
        <v>0</v>
      </c>
      <c r="AH244" s="79">
        <f>+VLOOKUP($A244,'[4]CUT USD'!$A:$Q,11,FALSE)</f>
        <v>0</v>
      </c>
      <c r="AI244" s="79">
        <f>+VLOOKUP($A244,'[4]CUT USD'!$A:$Q,12,FALSE)</f>
        <v>0</v>
      </c>
      <c r="AJ244" s="79">
        <f>+VLOOKUP($A244,'[4]CUT USD'!$A:$Q,13,FALSE)</f>
        <v>0</v>
      </c>
      <c r="AK244" s="79">
        <f>+VLOOKUP($A244,'[4]CUT USD'!$A:$Q,14,FALSE)</f>
        <v>0</v>
      </c>
      <c r="AL244" s="79">
        <v>0</v>
      </c>
      <c r="AM244" s="79">
        <f t="shared" si="3"/>
        <v>0</v>
      </c>
      <c r="AP244" s="45"/>
    </row>
    <row r="245" spans="1:42" ht="33" customHeight="1">
      <c r="A245" s="54">
        <v>1113</v>
      </c>
      <c r="B245" s="55" t="s">
        <v>229</v>
      </c>
      <c r="C245" s="80" t="s">
        <v>687</v>
      </c>
      <c r="D245" s="79">
        <f>+VLOOKUP(A245,'[4]RES. TRL'!A:C,2,FALSE)</f>
        <v>0</v>
      </c>
      <c r="E245" s="79">
        <f>+VLOOKUP(A245,'[4]RES. TRL'!A:C,3,FALSE)</f>
        <v>0</v>
      </c>
      <c r="F245" s="79">
        <f>+VLOOKUP(A245,[4]RES.CDI!A:B,2,FALSE)</f>
        <v>0</v>
      </c>
      <c r="G245" s="79">
        <f>+VLOOKUP($A245,'[4]CUT Bs'!$A:$S,2,FALSE)</f>
        <v>0</v>
      </c>
      <c r="H245" s="79">
        <f>+VLOOKUP($A245,'[4]CUT Bs'!$A:$S,3,FALSE)</f>
        <v>0</v>
      </c>
      <c r="I245" s="79">
        <f>+VLOOKUP($A245,'[4]CUT Bs'!$A:$S,4,FALSE)</f>
        <v>0</v>
      </c>
      <c r="J245" s="79">
        <f>+VLOOKUP($A245,'[4]CUT Bs'!$A:$S,5,FALSE)</f>
        <v>0</v>
      </c>
      <c r="K245" s="79">
        <f>+VLOOKUP($A245,'[4]CUT Bs'!$A:$S,6,FALSE)</f>
        <v>0</v>
      </c>
      <c r="L245" s="79">
        <f>+VLOOKUP($A245,'[4]CUT Bs'!$A:$S,7,FALSE)</f>
        <v>0</v>
      </c>
      <c r="M245" s="79">
        <f>+VLOOKUP($A245,'[4]CUT Bs'!$A:$S,8,FALSE)</f>
        <v>0</v>
      </c>
      <c r="N245" s="79">
        <f>+VLOOKUP($A245,'[4]CUT Bs'!$A:$S,9,FALSE)</f>
        <v>0</v>
      </c>
      <c r="O245" s="79">
        <f>+VLOOKUP($A245,'[4]CUT Bs'!$A:$S,10,FALSE)</f>
        <v>0</v>
      </c>
      <c r="P245" s="79">
        <f>+VLOOKUP($A245,'[4]CUT Bs'!$A:$S,11,FALSE)</f>
        <v>0</v>
      </c>
      <c r="Q245" s="79">
        <f>+VLOOKUP($A245,'[4]CUT Bs'!$A:$S,12,FALSE)</f>
        <v>0</v>
      </c>
      <c r="R245" s="79">
        <f>+VLOOKUP($A245,'[4]CUT Bs'!$A:$S,13,FALSE)</f>
        <v>0</v>
      </c>
      <c r="S245" s="79">
        <f>+VLOOKUP($A245,'[4]CUT Bs'!$A:$S,14,FALSE)</f>
        <v>0</v>
      </c>
      <c r="T245" s="79">
        <f>+VLOOKUP($A245,'[4]CUT Bs'!$A:$S,15,FALSE)</f>
        <v>0</v>
      </c>
      <c r="U245" s="79">
        <f>+VLOOKUP($A245,'[4]CUT Bs'!$A:$S,16,FALSE)</f>
        <v>0</v>
      </c>
      <c r="V245" s="79">
        <f>+IFERROR(VLOOKUP(A245,'[4]RES. TCR'!A:C,3,FALSE),0)</f>
        <v>0</v>
      </c>
      <c r="W245" s="79">
        <f>+VLOOKUP(A245,'[4]RES. TRL'!F:H,2,FALSE)</f>
        <v>0</v>
      </c>
      <c r="X245" s="79">
        <f>+VLOOKUP(A245,'[4]RES. TRL'!F:H,3,FALSE)</f>
        <v>0</v>
      </c>
      <c r="Y245" s="79">
        <f>+VLOOKUP($A245,'[4]CUT USD'!$A:$Q,2,FALSE)</f>
        <v>0</v>
      </c>
      <c r="Z245" s="79">
        <f>+VLOOKUP($A245,'[4]CUT USD'!$A:$Q,3,FALSE)</f>
        <v>0</v>
      </c>
      <c r="AA245" s="79">
        <f>+VLOOKUP($A245,'[4]CUT USD'!$A:$Q,4,FALSE)</f>
        <v>0</v>
      </c>
      <c r="AB245" s="79">
        <f>+VLOOKUP($A245,'[4]CUT USD'!$A:$Q,5,FALSE)</f>
        <v>0</v>
      </c>
      <c r="AC245" s="79">
        <f>+VLOOKUP($A245,'[4]CUT USD'!$A:$Q,6,FALSE)</f>
        <v>0</v>
      </c>
      <c r="AD245" s="79">
        <f>+VLOOKUP($A245,'[4]CUT USD'!$A:$Q,7,FALSE)</f>
        <v>0</v>
      </c>
      <c r="AE245" s="79">
        <f>+VLOOKUP($A245,'[4]CUT USD'!$A:$Q,8,FALSE)</f>
        <v>0</v>
      </c>
      <c r="AF245" s="79">
        <f>+VLOOKUP($A245,'[4]CUT USD'!$A:$Q,9,FALSE)</f>
        <v>0</v>
      </c>
      <c r="AG245" s="79">
        <f>+VLOOKUP($A245,'[4]CUT USD'!$A:$Q,10,FALSE)</f>
        <v>0</v>
      </c>
      <c r="AH245" s="79">
        <f>+VLOOKUP($A245,'[4]CUT USD'!$A:$Q,11,FALSE)</f>
        <v>0</v>
      </c>
      <c r="AI245" s="79">
        <f>+VLOOKUP($A245,'[4]CUT USD'!$A:$Q,12,FALSE)</f>
        <v>0</v>
      </c>
      <c r="AJ245" s="79">
        <f>+VLOOKUP($A245,'[4]CUT USD'!$A:$Q,13,FALSE)</f>
        <v>0</v>
      </c>
      <c r="AK245" s="79">
        <f>+VLOOKUP($A245,'[4]CUT USD'!$A:$Q,14,FALSE)</f>
        <v>0</v>
      </c>
      <c r="AL245" s="79">
        <v>0</v>
      </c>
      <c r="AM245" s="79">
        <f t="shared" si="3"/>
        <v>0</v>
      </c>
      <c r="AP245" s="45"/>
    </row>
    <row r="246" spans="1:42" ht="33" customHeight="1">
      <c r="A246" s="54">
        <v>1114</v>
      </c>
      <c r="B246" s="55" t="s">
        <v>11089</v>
      </c>
      <c r="C246" s="56" t="s">
        <v>687</v>
      </c>
      <c r="D246" s="79">
        <f>+VLOOKUP(A246,'[4]RES. TRL'!A:C,2,FALSE)</f>
        <v>0</v>
      </c>
      <c r="E246" s="79">
        <f>+VLOOKUP(A246,'[4]RES. TRL'!A:C,3,FALSE)</f>
        <v>0</v>
      </c>
      <c r="F246" s="79">
        <f>+VLOOKUP(A246,[4]RES.CDI!A:B,2,FALSE)</f>
        <v>0</v>
      </c>
      <c r="G246" s="79">
        <f>+VLOOKUP($A246,'[4]CUT Bs'!$A:$S,2,FALSE)</f>
        <v>0</v>
      </c>
      <c r="H246" s="79">
        <f>+VLOOKUP($A246,'[4]CUT Bs'!$A:$S,3,FALSE)</f>
        <v>0</v>
      </c>
      <c r="I246" s="79">
        <f>+VLOOKUP($A246,'[4]CUT Bs'!$A:$S,4,FALSE)</f>
        <v>0</v>
      </c>
      <c r="J246" s="79">
        <f>+VLOOKUP($A246,'[4]CUT Bs'!$A:$S,5,FALSE)</f>
        <v>0</v>
      </c>
      <c r="K246" s="79">
        <f>+VLOOKUP($A246,'[4]CUT Bs'!$A:$S,6,FALSE)</f>
        <v>0</v>
      </c>
      <c r="L246" s="79">
        <f>+VLOOKUP($A246,'[4]CUT Bs'!$A:$S,7,FALSE)</f>
        <v>0</v>
      </c>
      <c r="M246" s="79">
        <f>+VLOOKUP($A246,'[4]CUT Bs'!$A:$S,8,FALSE)</f>
        <v>0</v>
      </c>
      <c r="N246" s="79">
        <f>+VLOOKUP($A246,'[4]CUT Bs'!$A:$S,9,FALSE)</f>
        <v>0</v>
      </c>
      <c r="O246" s="79">
        <f>+VLOOKUP($A246,'[4]CUT Bs'!$A:$S,10,FALSE)</f>
        <v>0</v>
      </c>
      <c r="P246" s="79">
        <f>+VLOOKUP($A246,'[4]CUT Bs'!$A:$S,11,FALSE)</f>
        <v>0</v>
      </c>
      <c r="Q246" s="79">
        <f>+VLOOKUP($A246,'[4]CUT Bs'!$A:$S,12,FALSE)</f>
        <v>0</v>
      </c>
      <c r="R246" s="79">
        <f>+VLOOKUP($A246,'[4]CUT Bs'!$A:$S,13,FALSE)</f>
        <v>0</v>
      </c>
      <c r="S246" s="79">
        <f>+VLOOKUP($A246,'[4]CUT Bs'!$A:$S,14,FALSE)</f>
        <v>0</v>
      </c>
      <c r="T246" s="79">
        <f>+VLOOKUP($A246,'[4]CUT Bs'!$A:$S,15,FALSE)</f>
        <v>0</v>
      </c>
      <c r="U246" s="79">
        <f>+VLOOKUP($A246,'[4]CUT Bs'!$A:$S,16,FALSE)</f>
        <v>0</v>
      </c>
      <c r="V246" s="79">
        <f>+IFERROR(VLOOKUP(A246,'[4]RES. TCR'!A:C,3,FALSE),0)</f>
        <v>0</v>
      </c>
      <c r="W246" s="79">
        <f>+VLOOKUP(A246,'[4]RES. TRL'!F:H,2,FALSE)</f>
        <v>0</v>
      </c>
      <c r="X246" s="79">
        <f>+VLOOKUP(A246,'[4]RES. TRL'!F:H,3,FALSE)</f>
        <v>0</v>
      </c>
      <c r="Y246" s="79">
        <f>+VLOOKUP($A246,'[4]CUT USD'!$A:$Q,2,FALSE)</f>
        <v>0</v>
      </c>
      <c r="Z246" s="79">
        <f>+VLOOKUP($A246,'[4]CUT USD'!$A:$Q,3,FALSE)</f>
        <v>0</v>
      </c>
      <c r="AA246" s="79">
        <f>+VLOOKUP($A246,'[4]CUT USD'!$A:$Q,4,FALSE)</f>
        <v>0</v>
      </c>
      <c r="AB246" s="79">
        <f>+VLOOKUP($A246,'[4]CUT USD'!$A:$Q,5,FALSE)</f>
        <v>0</v>
      </c>
      <c r="AC246" s="79">
        <f>+VLOOKUP($A246,'[4]CUT USD'!$A:$Q,6,FALSE)</f>
        <v>0</v>
      </c>
      <c r="AD246" s="79">
        <f>+VLOOKUP($A246,'[4]CUT USD'!$A:$Q,7,FALSE)</f>
        <v>0</v>
      </c>
      <c r="AE246" s="79">
        <f>+VLOOKUP($A246,'[4]CUT USD'!$A:$Q,8,FALSE)</f>
        <v>0</v>
      </c>
      <c r="AF246" s="79">
        <f>+VLOOKUP($A246,'[4]CUT USD'!$A:$Q,9,FALSE)</f>
        <v>0</v>
      </c>
      <c r="AG246" s="79">
        <f>+VLOOKUP($A246,'[4]CUT USD'!$A:$Q,10,FALSE)</f>
        <v>0</v>
      </c>
      <c r="AH246" s="79">
        <f>+VLOOKUP($A246,'[4]CUT USD'!$A:$Q,11,FALSE)</f>
        <v>0</v>
      </c>
      <c r="AI246" s="79">
        <f>+VLOOKUP($A246,'[4]CUT USD'!$A:$Q,12,FALSE)</f>
        <v>0</v>
      </c>
      <c r="AJ246" s="79">
        <f>+VLOOKUP($A246,'[4]CUT USD'!$A:$Q,13,FALSE)</f>
        <v>0</v>
      </c>
      <c r="AK246" s="79">
        <f>+VLOOKUP($A246,'[4]CUT USD'!$A:$Q,14,FALSE)</f>
        <v>0</v>
      </c>
      <c r="AL246" s="79">
        <v>0</v>
      </c>
      <c r="AM246" s="79">
        <f t="shared" si="3"/>
        <v>0</v>
      </c>
      <c r="AP246" s="45"/>
    </row>
    <row r="247" spans="1:42" ht="33" customHeight="1">
      <c r="A247" s="54">
        <v>1115</v>
      </c>
      <c r="B247" s="55" t="s">
        <v>230</v>
      </c>
      <c r="C247" s="80" t="s">
        <v>687</v>
      </c>
      <c r="D247" s="79">
        <f>+VLOOKUP(A247,'[4]RES. TRL'!A:C,2,FALSE)</f>
        <v>0</v>
      </c>
      <c r="E247" s="79">
        <f>+VLOOKUP(A247,'[4]RES. TRL'!A:C,3,FALSE)</f>
        <v>0</v>
      </c>
      <c r="F247" s="79">
        <f>+VLOOKUP(A247,[4]RES.CDI!A:B,2,FALSE)</f>
        <v>0</v>
      </c>
      <c r="G247" s="79">
        <f>+VLOOKUP($A247,'[4]CUT Bs'!$A:$S,2,FALSE)</f>
        <v>0</v>
      </c>
      <c r="H247" s="79">
        <f>+VLOOKUP($A247,'[4]CUT Bs'!$A:$S,3,FALSE)</f>
        <v>0</v>
      </c>
      <c r="I247" s="79">
        <f>+VLOOKUP($A247,'[4]CUT Bs'!$A:$S,4,FALSE)</f>
        <v>0</v>
      </c>
      <c r="J247" s="79">
        <f>+VLOOKUP($A247,'[4]CUT Bs'!$A:$S,5,FALSE)</f>
        <v>0</v>
      </c>
      <c r="K247" s="79">
        <f>+VLOOKUP($A247,'[4]CUT Bs'!$A:$S,6,FALSE)</f>
        <v>0</v>
      </c>
      <c r="L247" s="79">
        <f>+VLOOKUP($A247,'[4]CUT Bs'!$A:$S,7,FALSE)</f>
        <v>0</v>
      </c>
      <c r="M247" s="79">
        <f>+VLOOKUP($A247,'[4]CUT Bs'!$A:$S,8,FALSE)</f>
        <v>0</v>
      </c>
      <c r="N247" s="79">
        <f>+VLOOKUP($A247,'[4]CUT Bs'!$A:$S,9,FALSE)</f>
        <v>0</v>
      </c>
      <c r="O247" s="79">
        <f>+VLOOKUP($A247,'[4]CUT Bs'!$A:$S,10,FALSE)</f>
        <v>0</v>
      </c>
      <c r="P247" s="79">
        <f>+VLOOKUP($A247,'[4]CUT Bs'!$A:$S,11,FALSE)</f>
        <v>0</v>
      </c>
      <c r="Q247" s="79">
        <f>+VLOOKUP($A247,'[4]CUT Bs'!$A:$S,12,FALSE)</f>
        <v>0</v>
      </c>
      <c r="R247" s="79">
        <f>+VLOOKUP($A247,'[4]CUT Bs'!$A:$S,13,FALSE)</f>
        <v>0</v>
      </c>
      <c r="S247" s="79">
        <f>+VLOOKUP($A247,'[4]CUT Bs'!$A:$S,14,FALSE)</f>
        <v>0</v>
      </c>
      <c r="T247" s="79">
        <f>+VLOOKUP($A247,'[4]CUT Bs'!$A:$S,15,FALSE)</f>
        <v>0</v>
      </c>
      <c r="U247" s="79">
        <f>+VLOOKUP($A247,'[4]CUT Bs'!$A:$S,16,FALSE)</f>
        <v>0</v>
      </c>
      <c r="V247" s="79">
        <f>+IFERROR(VLOOKUP(A247,'[4]RES. TCR'!A:C,3,FALSE),0)</f>
        <v>0</v>
      </c>
      <c r="W247" s="79">
        <f>+VLOOKUP(A247,'[4]RES. TRL'!F:H,2,FALSE)</f>
        <v>0</v>
      </c>
      <c r="X247" s="79">
        <f>+VLOOKUP(A247,'[4]RES. TRL'!F:H,3,FALSE)</f>
        <v>0</v>
      </c>
      <c r="Y247" s="79">
        <f>+VLOOKUP($A247,'[4]CUT USD'!$A:$Q,2,FALSE)</f>
        <v>0</v>
      </c>
      <c r="Z247" s="79">
        <f>+VLOOKUP($A247,'[4]CUT USD'!$A:$Q,3,FALSE)</f>
        <v>0</v>
      </c>
      <c r="AA247" s="79">
        <f>+VLOOKUP($A247,'[4]CUT USD'!$A:$Q,4,FALSE)</f>
        <v>0</v>
      </c>
      <c r="AB247" s="79">
        <f>+VLOOKUP($A247,'[4]CUT USD'!$A:$Q,5,FALSE)</f>
        <v>0</v>
      </c>
      <c r="AC247" s="79">
        <f>+VLOOKUP($A247,'[4]CUT USD'!$A:$Q,6,FALSE)</f>
        <v>0</v>
      </c>
      <c r="AD247" s="79">
        <f>+VLOOKUP($A247,'[4]CUT USD'!$A:$Q,7,FALSE)</f>
        <v>0</v>
      </c>
      <c r="AE247" s="79">
        <f>+VLOOKUP($A247,'[4]CUT USD'!$A:$Q,8,FALSE)</f>
        <v>0</v>
      </c>
      <c r="AF247" s="79">
        <f>+VLOOKUP($A247,'[4]CUT USD'!$A:$Q,9,FALSE)</f>
        <v>0</v>
      </c>
      <c r="AG247" s="79">
        <f>+VLOOKUP($A247,'[4]CUT USD'!$A:$Q,10,FALSE)</f>
        <v>0</v>
      </c>
      <c r="AH247" s="79">
        <f>+VLOOKUP($A247,'[4]CUT USD'!$A:$Q,11,FALSE)</f>
        <v>0</v>
      </c>
      <c r="AI247" s="79">
        <f>+VLOOKUP($A247,'[4]CUT USD'!$A:$Q,12,FALSE)</f>
        <v>0</v>
      </c>
      <c r="AJ247" s="79">
        <f>+VLOOKUP($A247,'[4]CUT USD'!$A:$Q,13,FALSE)</f>
        <v>0</v>
      </c>
      <c r="AK247" s="79">
        <f>+VLOOKUP($A247,'[4]CUT USD'!$A:$Q,14,FALSE)</f>
        <v>0</v>
      </c>
      <c r="AL247" s="79">
        <v>0</v>
      </c>
      <c r="AM247" s="79">
        <f t="shared" si="3"/>
        <v>0</v>
      </c>
      <c r="AP247" s="45"/>
    </row>
    <row r="248" spans="1:42" ht="33" customHeight="1">
      <c r="A248" s="54">
        <v>1116</v>
      </c>
      <c r="B248" s="55" t="s">
        <v>231</v>
      </c>
      <c r="C248" s="80" t="s">
        <v>687</v>
      </c>
      <c r="D248" s="79">
        <f>+VLOOKUP(A248,'[4]RES. TRL'!A:C,2,FALSE)</f>
        <v>0</v>
      </c>
      <c r="E248" s="79">
        <f>+VLOOKUP(A248,'[4]RES. TRL'!A:C,3,FALSE)</f>
        <v>0</v>
      </c>
      <c r="F248" s="79">
        <f>+VLOOKUP(A248,[4]RES.CDI!A:B,2,FALSE)</f>
        <v>0</v>
      </c>
      <c r="G248" s="79">
        <f>+VLOOKUP($A248,'[4]CUT Bs'!$A:$S,2,FALSE)</f>
        <v>0</v>
      </c>
      <c r="H248" s="79">
        <f>+VLOOKUP($A248,'[4]CUT Bs'!$A:$S,3,FALSE)</f>
        <v>0</v>
      </c>
      <c r="I248" s="79">
        <f>+VLOOKUP($A248,'[4]CUT Bs'!$A:$S,4,FALSE)</f>
        <v>0</v>
      </c>
      <c r="J248" s="79">
        <f>+VLOOKUP($A248,'[4]CUT Bs'!$A:$S,5,FALSE)</f>
        <v>0</v>
      </c>
      <c r="K248" s="79">
        <f>+VLOOKUP($A248,'[4]CUT Bs'!$A:$S,6,FALSE)</f>
        <v>0</v>
      </c>
      <c r="L248" s="79">
        <f>+VLOOKUP($A248,'[4]CUT Bs'!$A:$S,7,FALSE)</f>
        <v>0</v>
      </c>
      <c r="M248" s="79">
        <f>+VLOOKUP($A248,'[4]CUT Bs'!$A:$S,8,FALSE)</f>
        <v>0</v>
      </c>
      <c r="N248" s="79">
        <f>+VLOOKUP($A248,'[4]CUT Bs'!$A:$S,9,FALSE)</f>
        <v>0</v>
      </c>
      <c r="O248" s="79">
        <f>+VLOOKUP($A248,'[4]CUT Bs'!$A:$S,10,FALSE)</f>
        <v>0</v>
      </c>
      <c r="P248" s="79">
        <f>+VLOOKUP($A248,'[4]CUT Bs'!$A:$S,11,FALSE)</f>
        <v>0</v>
      </c>
      <c r="Q248" s="79">
        <f>+VLOOKUP($A248,'[4]CUT Bs'!$A:$S,12,FALSE)</f>
        <v>0</v>
      </c>
      <c r="R248" s="79">
        <f>+VLOOKUP($A248,'[4]CUT Bs'!$A:$S,13,FALSE)</f>
        <v>0</v>
      </c>
      <c r="S248" s="79">
        <f>+VLOOKUP($A248,'[4]CUT Bs'!$A:$S,14,FALSE)</f>
        <v>0</v>
      </c>
      <c r="T248" s="79">
        <f>+VLOOKUP($A248,'[4]CUT Bs'!$A:$S,15,FALSE)</f>
        <v>0</v>
      </c>
      <c r="U248" s="79">
        <f>+VLOOKUP($A248,'[4]CUT Bs'!$A:$S,16,FALSE)</f>
        <v>0</v>
      </c>
      <c r="V248" s="79">
        <f>+IFERROR(VLOOKUP(A248,'[4]RES. TCR'!A:C,3,FALSE),0)</f>
        <v>0</v>
      </c>
      <c r="W248" s="79">
        <f>+VLOOKUP(A248,'[4]RES. TRL'!F:H,2,FALSE)</f>
        <v>0</v>
      </c>
      <c r="X248" s="79">
        <f>+VLOOKUP(A248,'[4]RES. TRL'!F:H,3,FALSE)</f>
        <v>0</v>
      </c>
      <c r="Y248" s="79">
        <f>+VLOOKUP($A248,'[4]CUT USD'!$A:$Q,2,FALSE)</f>
        <v>0</v>
      </c>
      <c r="Z248" s="79">
        <f>+VLOOKUP($A248,'[4]CUT USD'!$A:$Q,3,FALSE)</f>
        <v>0</v>
      </c>
      <c r="AA248" s="79">
        <f>+VLOOKUP($A248,'[4]CUT USD'!$A:$Q,4,FALSE)</f>
        <v>0</v>
      </c>
      <c r="AB248" s="79">
        <f>+VLOOKUP($A248,'[4]CUT USD'!$A:$Q,5,FALSE)</f>
        <v>0</v>
      </c>
      <c r="AC248" s="79">
        <f>+VLOOKUP($A248,'[4]CUT USD'!$A:$Q,6,FALSE)</f>
        <v>0</v>
      </c>
      <c r="AD248" s="79">
        <f>+VLOOKUP($A248,'[4]CUT USD'!$A:$Q,7,FALSE)</f>
        <v>0</v>
      </c>
      <c r="AE248" s="79">
        <f>+VLOOKUP($A248,'[4]CUT USD'!$A:$Q,8,FALSE)</f>
        <v>0</v>
      </c>
      <c r="AF248" s="79">
        <f>+VLOOKUP($A248,'[4]CUT USD'!$A:$Q,9,FALSE)</f>
        <v>0</v>
      </c>
      <c r="AG248" s="79">
        <f>+VLOOKUP($A248,'[4]CUT USD'!$A:$Q,10,FALSE)</f>
        <v>0</v>
      </c>
      <c r="AH248" s="79">
        <f>+VLOOKUP($A248,'[4]CUT USD'!$A:$Q,11,FALSE)</f>
        <v>0</v>
      </c>
      <c r="AI248" s="79">
        <f>+VLOOKUP($A248,'[4]CUT USD'!$A:$Q,12,FALSE)</f>
        <v>0</v>
      </c>
      <c r="AJ248" s="79">
        <f>+VLOOKUP($A248,'[4]CUT USD'!$A:$Q,13,FALSE)</f>
        <v>0</v>
      </c>
      <c r="AK248" s="79">
        <f>+VLOOKUP($A248,'[4]CUT USD'!$A:$Q,14,FALSE)</f>
        <v>0</v>
      </c>
      <c r="AL248" s="79">
        <v>0</v>
      </c>
      <c r="AM248" s="79">
        <f t="shared" si="3"/>
        <v>0</v>
      </c>
      <c r="AP248" s="45"/>
    </row>
    <row r="249" spans="1:42" ht="33" customHeight="1">
      <c r="A249" s="54">
        <v>1117</v>
      </c>
      <c r="B249" s="55" t="s">
        <v>232</v>
      </c>
      <c r="C249" s="80" t="s">
        <v>687</v>
      </c>
      <c r="D249" s="79">
        <f>+VLOOKUP(A249,'[4]RES. TRL'!A:C,2,FALSE)</f>
        <v>0</v>
      </c>
      <c r="E249" s="79">
        <f>+VLOOKUP(A249,'[4]RES. TRL'!A:C,3,FALSE)</f>
        <v>0</v>
      </c>
      <c r="F249" s="79">
        <f>+VLOOKUP(A249,[4]RES.CDI!A:B,2,FALSE)</f>
        <v>0</v>
      </c>
      <c r="G249" s="79">
        <f>+VLOOKUP($A249,'[4]CUT Bs'!$A:$S,2,FALSE)</f>
        <v>0</v>
      </c>
      <c r="H249" s="79">
        <f>+VLOOKUP($A249,'[4]CUT Bs'!$A:$S,3,FALSE)</f>
        <v>0</v>
      </c>
      <c r="I249" s="79">
        <f>+VLOOKUP($A249,'[4]CUT Bs'!$A:$S,4,FALSE)</f>
        <v>0</v>
      </c>
      <c r="J249" s="79">
        <f>+VLOOKUP($A249,'[4]CUT Bs'!$A:$S,5,FALSE)</f>
        <v>0</v>
      </c>
      <c r="K249" s="79">
        <f>+VLOOKUP($A249,'[4]CUT Bs'!$A:$S,6,FALSE)</f>
        <v>0</v>
      </c>
      <c r="L249" s="79">
        <f>+VLOOKUP($A249,'[4]CUT Bs'!$A:$S,7,FALSE)</f>
        <v>0</v>
      </c>
      <c r="M249" s="79">
        <f>+VLOOKUP($A249,'[4]CUT Bs'!$A:$S,8,FALSE)</f>
        <v>0</v>
      </c>
      <c r="N249" s="79">
        <f>+VLOOKUP($A249,'[4]CUT Bs'!$A:$S,9,FALSE)</f>
        <v>0</v>
      </c>
      <c r="O249" s="79">
        <f>+VLOOKUP($A249,'[4]CUT Bs'!$A:$S,10,FALSE)</f>
        <v>0</v>
      </c>
      <c r="P249" s="79">
        <f>+VLOOKUP($A249,'[4]CUT Bs'!$A:$S,11,FALSE)</f>
        <v>0</v>
      </c>
      <c r="Q249" s="79">
        <f>+VLOOKUP($A249,'[4]CUT Bs'!$A:$S,12,FALSE)</f>
        <v>0</v>
      </c>
      <c r="R249" s="79">
        <f>+VLOOKUP($A249,'[4]CUT Bs'!$A:$S,13,FALSE)</f>
        <v>0</v>
      </c>
      <c r="S249" s="79">
        <f>+VLOOKUP($A249,'[4]CUT Bs'!$A:$S,14,FALSE)</f>
        <v>0</v>
      </c>
      <c r="T249" s="79">
        <f>+VLOOKUP($A249,'[4]CUT Bs'!$A:$S,15,FALSE)</f>
        <v>0</v>
      </c>
      <c r="U249" s="79">
        <f>+VLOOKUP($A249,'[4]CUT Bs'!$A:$S,16,FALSE)</f>
        <v>0</v>
      </c>
      <c r="V249" s="79">
        <f>+IFERROR(VLOOKUP(A249,'[4]RES. TCR'!A:C,3,FALSE),0)</f>
        <v>0</v>
      </c>
      <c r="W249" s="79">
        <f>+VLOOKUP(A249,'[4]RES. TRL'!F:H,2,FALSE)</f>
        <v>0</v>
      </c>
      <c r="X249" s="79">
        <f>+VLOOKUP(A249,'[4]RES. TRL'!F:H,3,FALSE)</f>
        <v>0</v>
      </c>
      <c r="Y249" s="79">
        <f>+VLOOKUP($A249,'[4]CUT USD'!$A:$Q,2,FALSE)</f>
        <v>0</v>
      </c>
      <c r="Z249" s="79">
        <f>+VLOOKUP($A249,'[4]CUT USD'!$A:$Q,3,FALSE)</f>
        <v>0</v>
      </c>
      <c r="AA249" s="79">
        <f>+VLOOKUP($A249,'[4]CUT USD'!$A:$Q,4,FALSE)</f>
        <v>0</v>
      </c>
      <c r="AB249" s="79">
        <f>+VLOOKUP($A249,'[4]CUT USD'!$A:$Q,5,FALSE)</f>
        <v>0</v>
      </c>
      <c r="AC249" s="79">
        <f>+VLOOKUP($A249,'[4]CUT USD'!$A:$Q,6,FALSE)</f>
        <v>0</v>
      </c>
      <c r="AD249" s="79">
        <f>+VLOOKUP($A249,'[4]CUT USD'!$A:$Q,7,FALSE)</f>
        <v>0</v>
      </c>
      <c r="AE249" s="79">
        <f>+VLOOKUP($A249,'[4]CUT USD'!$A:$Q,8,FALSE)</f>
        <v>0</v>
      </c>
      <c r="AF249" s="79">
        <f>+VLOOKUP($A249,'[4]CUT USD'!$A:$Q,9,FALSE)</f>
        <v>0</v>
      </c>
      <c r="AG249" s="79">
        <f>+VLOOKUP($A249,'[4]CUT USD'!$A:$Q,10,FALSE)</f>
        <v>0</v>
      </c>
      <c r="AH249" s="79">
        <f>+VLOOKUP($A249,'[4]CUT USD'!$A:$Q,11,FALSE)</f>
        <v>0</v>
      </c>
      <c r="AI249" s="79">
        <f>+VLOOKUP($A249,'[4]CUT USD'!$A:$Q,12,FALSE)</f>
        <v>0</v>
      </c>
      <c r="AJ249" s="79">
        <f>+VLOOKUP($A249,'[4]CUT USD'!$A:$Q,13,FALSE)</f>
        <v>0</v>
      </c>
      <c r="AK249" s="79">
        <f>+VLOOKUP($A249,'[4]CUT USD'!$A:$Q,14,FALSE)</f>
        <v>0</v>
      </c>
      <c r="AL249" s="79">
        <v>0</v>
      </c>
      <c r="AM249" s="79">
        <f t="shared" si="3"/>
        <v>0</v>
      </c>
      <c r="AP249" s="45"/>
    </row>
    <row r="250" spans="1:42" ht="33" customHeight="1">
      <c r="A250" s="54">
        <v>1118</v>
      </c>
      <c r="B250" s="55" t="s">
        <v>233</v>
      </c>
      <c r="C250" s="80" t="s">
        <v>687</v>
      </c>
      <c r="D250" s="79">
        <f>+VLOOKUP(A250,'[4]RES. TRL'!A:C,2,FALSE)</f>
        <v>0</v>
      </c>
      <c r="E250" s="79">
        <f>+VLOOKUP(A250,'[4]RES. TRL'!A:C,3,FALSE)</f>
        <v>0</v>
      </c>
      <c r="F250" s="79">
        <f>+VLOOKUP(A250,[4]RES.CDI!A:B,2,FALSE)</f>
        <v>0</v>
      </c>
      <c r="G250" s="79">
        <f>+VLOOKUP($A250,'[4]CUT Bs'!$A:$S,2,FALSE)</f>
        <v>0</v>
      </c>
      <c r="H250" s="79">
        <f>+VLOOKUP($A250,'[4]CUT Bs'!$A:$S,3,FALSE)</f>
        <v>0</v>
      </c>
      <c r="I250" s="79">
        <f>+VLOOKUP($A250,'[4]CUT Bs'!$A:$S,4,FALSE)</f>
        <v>0</v>
      </c>
      <c r="J250" s="79">
        <f>+VLOOKUP($A250,'[4]CUT Bs'!$A:$S,5,FALSE)</f>
        <v>0</v>
      </c>
      <c r="K250" s="79">
        <f>+VLOOKUP($A250,'[4]CUT Bs'!$A:$S,6,FALSE)</f>
        <v>0</v>
      </c>
      <c r="L250" s="79">
        <f>+VLOOKUP($A250,'[4]CUT Bs'!$A:$S,7,FALSE)</f>
        <v>0</v>
      </c>
      <c r="M250" s="79">
        <f>+VLOOKUP($A250,'[4]CUT Bs'!$A:$S,8,FALSE)</f>
        <v>0</v>
      </c>
      <c r="N250" s="79">
        <f>+VLOOKUP($A250,'[4]CUT Bs'!$A:$S,9,FALSE)</f>
        <v>0</v>
      </c>
      <c r="O250" s="79">
        <f>+VLOOKUP($A250,'[4]CUT Bs'!$A:$S,10,FALSE)</f>
        <v>0</v>
      </c>
      <c r="P250" s="79">
        <f>+VLOOKUP($A250,'[4]CUT Bs'!$A:$S,11,FALSE)</f>
        <v>0</v>
      </c>
      <c r="Q250" s="79">
        <f>+VLOOKUP($A250,'[4]CUT Bs'!$A:$S,12,FALSE)</f>
        <v>0</v>
      </c>
      <c r="R250" s="79">
        <f>+VLOOKUP($A250,'[4]CUT Bs'!$A:$S,13,FALSE)</f>
        <v>0</v>
      </c>
      <c r="S250" s="79">
        <f>+VLOOKUP($A250,'[4]CUT Bs'!$A:$S,14,FALSE)</f>
        <v>0</v>
      </c>
      <c r="T250" s="79">
        <f>+VLOOKUP($A250,'[4]CUT Bs'!$A:$S,15,FALSE)</f>
        <v>0</v>
      </c>
      <c r="U250" s="79">
        <f>+VLOOKUP($A250,'[4]CUT Bs'!$A:$S,16,FALSE)</f>
        <v>0</v>
      </c>
      <c r="V250" s="79">
        <f>+IFERROR(VLOOKUP(A250,'[4]RES. TCR'!A:C,3,FALSE),0)</f>
        <v>0</v>
      </c>
      <c r="W250" s="79">
        <f>+VLOOKUP(A250,'[4]RES. TRL'!F:H,2,FALSE)</f>
        <v>0</v>
      </c>
      <c r="X250" s="79">
        <f>+VLOOKUP(A250,'[4]RES. TRL'!F:H,3,FALSE)</f>
        <v>0</v>
      </c>
      <c r="Y250" s="79">
        <f>+VLOOKUP($A250,'[4]CUT USD'!$A:$Q,2,FALSE)</f>
        <v>0</v>
      </c>
      <c r="Z250" s="79">
        <f>+VLOOKUP($A250,'[4]CUT USD'!$A:$Q,3,FALSE)</f>
        <v>0</v>
      </c>
      <c r="AA250" s="79">
        <f>+VLOOKUP($A250,'[4]CUT USD'!$A:$Q,4,FALSE)</f>
        <v>0</v>
      </c>
      <c r="AB250" s="79">
        <f>+VLOOKUP($A250,'[4]CUT USD'!$A:$Q,5,FALSE)</f>
        <v>0</v>
      </c>
      <c r="AC250" s="79">
        <f>+VLOOKUP($A250,'[4]CUT USD'!$A:$Q,6,FALSE)</f>
        <v>0</v>
      </c>
      <c r="AD250" s="79">
        <f>+VLOOKUP($A250,'[4]CUT USD'!$A:$Q,7,FALSE)</f>
        <v>0</v>
      </c>
      <c r="AE250" s="79">
        <f>+VLOOKUP($A250,'[4]CUT USD'!$A:$Q,8,FALSE)</f>
        <v>0</v>
      </c>
      <c r="AF250" s="79">
        <f>+VLOOKUP($A250,'[4]CUT USD'!$A:$Q,9,FALSE)</f>
        <v>0</v>
      </c>
      <c r="AG250" s="79">
        <f>+VLOOKUP($A250,'[4]CUT USD'!$A:$Q,10,FALSE)</f>
        <v>0</v>
      </c>
      <c r="AH250" s="79">
        <f>+VLOOKUP($A250,'[4]CUT USD'!$A:$Q,11,FALSE)</f>
        <v>0</v>
      </c>
      <c r="AI250" s="79">
        <f>+VLOOKUP($A250,'[4]CUT USD'!$A:$Q,12,FALSE)</f>
        <v>0</v>
      </c>
      <c r="AJ250" s="79">
        <f>+VLOOKUP($A250,'[4]CUT USD'!$A:$Q,13,FALSE)</f>
        <v>0</v>
      </c>
      <c r="AK250" s="79">
        <f>+VLOOKUP($A250,'[4]CUT USD'!$A:$Q,14,FALSE)</f>
        <v>0</v>
      </c>
      <c r="AL250" s="79">
        <v>0</v>
      </c>
      <c r="AM250" s="79">
        <f t="shared" si="3"/>
        <v>0</v>
      </c>
      <c r="AP250" s="45"/>
    </row>
    <row r="251" spans="1:42" ht="33" customHeight="1">
      <c r="A251" s="54">
        <v>1119</v>
      </c>
      <c r="B251" s="55" t="s">
        <v>234</v>
      </c>
      <c r="C251" s="80" t="s">
        <v>687</v>
      </c>
      <c r="D251" s="79">
        <f>+VLOOKUP(A251,'[4]RES. TRL'!A:C,2,FALSE)</f>
        <v>0</v>
      </c>
      <c r="E251" s="79">
        <f>+VLOOKUP(A251,'[4]RES. TRL'!A:C,3,FALSE)</f>
        <v>0</v>
      </c>
      <c r="F251" s="79">
        <f>+VLOOKUP(A251,[4]RES.CDI!A:B,2,FALSE)</f>
        <v>0</v>
      </c>
      <c r="G251" s="79">
        <f>+VLOOKUP($A251,'[4]CUT Bs'!$A:$S,2,FALSE)</f>
        <v>0</v>
      </c>
      <c r="H251" s="79">
        <f>+VLOOKUP($A251,'[4]CUT Bs'!$A:$S,3,FALSE)</f>
        <v>0</v>
      </c>
      <c r="I251" s="79">
        <f>+VLOOKUP($A251,'[4]CUT Bs'!$A:$S,4,FALSE)</f>
        <v>0</v>
      </c>
      <c r="J251" s="79">
        <f>+VLOOKUP($A251,'[4]CUT Bs'!$A:$S,5,FALSE)</f>
        <v>0</v>
      </c>
      <c r="K251" s="79">
        <f>+VLOOKUP($A251,'[4]CUT Bs'!$A:$S,6,FALSE)</f>
        <v>0</v>
      </c>
      <c r="L251" s="79">
        <f>+VLOOKUP($A251,'[4]CUT Bs'!$A:$S,7,FALSE)</f>
        <v>0</v>
      </c>
      <c r="M251" s="79">
        <f>+VLOOKUP($A251,'[4]CUT Bs'!$A:$S,8,FALSE)</f>
        <v>0</v>
      </c>
      <c r="N251" s="79">
        <f>+VLOOKUP($A251,'[4]CUT Bs'!$A:$S,9,FALSE)</f>
        <v>0</v>
      </c>
      <c r="O251" s="79">
        <f>+VLOOKUP($A251,'[4]CUT Bs'!$A:$S,10,FALSE)</f>
        <v>0</v>
      </c>
      <c r="P251" s="79">
        <f>+VLOOKUP($A251,'[4]CUT Bs'!$A:$S,11,FALSE)</f>
        <v>0</v>
      </c>
      <c r="Q251" s="79">
        <f>+VLOOKUP($A251,'[4]CUT Bs'!$A:$S,12,FALSE)</f>
        <v>0</v>
      </c>
      <c r="R251" s="79">
        <f>+VLOOKUP($A251,'[4]CUT Bs'!$A:$S,13,FALSE)</f>
        <v>0</v>
      </c>
      <c r="S251" s="79">
        <f>+VLOOKUP($A251,'[4]CUT Bs'!$A:$S,14,FALSE)</f>
        <v>0</v>
      </c>
      <c r="T251" s="79">
        <f>+VLOOKUP($A251,'[4]CUT Bs'!$A:$S,15,FALSE)</f>
        <v>0</v>
      </c>
      <c r="U251" s="79">
        <f>+VLOOKUP($A251,'[4]CUT Bs'!$A:$S,16,FALSE)</f>
        <v>0</v>
      </c>
      <c r="V251" s="79">
        <f>+IFERROR(VLOOKUP(A251,'[4]RES. TCR'!A:C,3,FALSE),0)</f>
        <v>0</v>
      </c>
      <c r="W251" s="79">
        <f>+VLOOKUP(A251,'[4]RES. TRL'!F:H,2,FALSE)</f>
        <v>0</v>
      </c>
      <c r="X251" s="79">
        <f>+VLOOKUP(A251,'[4]RES. TRL'!F:H,3,FALSE)</f>
        <v>0</v>
      </c>
      <c r="Y251" s="79">
        <f>+VLOOKUP($A251,'[4]CUT USD'!$A:$Q,2,FALSE)</f>
        <v>0</v>
      </c>
      <c r="Z251" s="79">
        <f>+VLOOKUP($A251,'[4]CUT USD'!$A:$Q,3,FALSE)</f>
        <v>0</v>
      </c>
      <c r="AA251" s="79">
        <f>+VLOOKUP($A251,'[4]CUT USD'!$A:$Q,4,FALSE)</f>
        <v>0</v>
      </c>
      <c r="AB251" s="79">
        <f>+VLOOKUP($A251,'[4]CUT USD'!$A:$Q,5,FALSE)</f>
        <v>0</v>
      </c>
      <c r="AC251" s="79">
        <f>+VLOOKUP($A251,'[4]CUT USD'!$A:$Q,6,FALSE)</f>
        <v>0</v>
      </c>
      <c r="AD251" s="79">
        <f>+VLOOKUP($A251,'[4]CUT USD'!$A:$Q,7,FALSE)</f>
        <v>0</v>
      </c>
      <c r="AE251" s="79">
        <f>+VLOOKUP($A251,'[4]CUT USD'!$A:$Q,8,FALSE)</f>
        <v>0</v>
      </c>
      <c r="AF251" s="79">
        <f>+VLOOKUP($A251,'[4]CUT USD'!$A:$Q,9,FALSE)</f>
        <v>0</v>
      </c>
      <c r="AG251" s="79">
        <f>+VLOOKUP($A251,'[4]CUT USD'!$A:$Q,10,FALSE)</f>
        <v>0</v>
      </c>
      <c r="AH251" s="79">
        <f>+VLOOKUP($A251,'[4]CUT USD'!$A:$Q,11,FALSE)</f>
        <v>0</v>
      </c>
      <c r="AI251" s="79">
        <f>+VLOOKUP($A251,'[4]CUT USD'!$A:$Q,12,FALSE)</f>
        <v>0</v>
      </c>
      <c r="AJ251" s="79">
        <f>+VLOOKUP($A251,'[4]CUT USD'!$A:$Q,13,FALSE)</f>
        <v>0</v>
      </c>
      <c r="AK251" s="79">
        <f>+VLOOKUP($A251,'[4]CUT USD'!$A:$Q,14,FALSE)</f>
        <v>0</v>
      </c>
      <c r="AL251" s="79">
        <v>0</v>
      </c>
      <c r="AM251" s="79">
        <f t="shared" si="3"/>
        <v>0</v>
      </c>
      <c r="AP251" s="45"/>
    </row>
    <row r="252" spans="1:42" ht="33" customHeight="1">
      <c r="A252" s="54">
        <v>1120</v>
      </c>
      <c r="B252" s="55" t="s">
        <v>235</v>
      </c>
      <c r="C252" s="80" t="s">
        <v>687</v>
      </c>
      <c r="D252" s="79">
        <f>+VLOOKUP(A252,'[4]RES. TRL'!A:C,2,FALSE)</f>
        <v>0</v>
      </c>
      <c r="E252" s="79">
        <f>+VLOOKUP(A252,'[4]RES. TRL'!A:C,3,FALSE)</f>
        <v>0</v>
      </c>
      <c r="F252" s="79">
        <f>+VLOOKUP(A252,[4]RES.CDI!A:B,2,FALSE)</f>
        <v>0</v>
      </c>
      <c r="G252" s="79">
        <f>+VLOOKUP($A252,'[4]CUT Bs'!$A:$S,2,FALSE)</f>
        <v>0</v>
      </c>
      <c r="H252" s="79">
        <f>+VLOOKUP($A252,'[4]CUT Bs'!$A:$S,3,FALSE)</f>
        <v>0</v>
      </c>
      <c r="I252" s="79">
        <f>+VLOOKUP($A252,'[4]CUT Bs'!$A:$S,4,FALSE)</f>
        <v>0</v>
      </c>
      <c r="J252" s="79">
        <f>+VLOOKUP($A252,'[4]CUT Bs'!$A:$S,5,FALSE)</f>
        <v>0</v>
      </c>
      <c r="K252" s="79">
        <f>+VLOOKUP($A252,'[4]CUT Bs'!$A:$S,6,FALSE)</f>
        <v>0</v>
      </c>
      <c r="L252" s="79">
        <f>+VLOOKUP($A252,'[4]CUT Bs'!$A:$S,7,FALSE)</f>
        <v>0</v>
      </c>
      <c r="M252" s="79">
        <f>+VLOOKUP($A252,'[4]CUT Bs'!$A:$S,8,FALSE)</f>
        <v>0</v>
      </c>
      <c r="N252" s="79">
        <f>+VLOOKUP($A252,'[4]CUT Bs'!$A:$S,9,FALSE)</f>
        <v>0</v>
      </c>
      <c r="O252" s="79">
        <f>+VLOOKUP($A252,'[4]CUT Bs'!$A:$S,10,FALSE)</f>
        <v>0</v>
      </c>
      <c r="P252" s="79">
        <f>+VLOOKUP($A252,'[4]CUT Bs'!$A:$S,11,FALSE)</f>
        <v>0</v>
      </c>
      <c r="Q252" s="79">
        <f>+VLOOKUP($A252,'[4]CUT Bs'!$A:$S,12,FALSE)</f>
        <v>0</v>
      </c>
      <c r="R252" s="79">
        <f>+VLOOKUP($A252,'[4]CUT Bs'!$A:$S,13,FALSE)</f>
        <v>0</v>
      </c>
      <c r="S252" s="79">
        <f>+VLOOKUP($A252,'[4]CUT Bs'!$A:$S,14,FALSE)</f>
        <v>0</v>
      </c>
      <c r="T252" s="79">
        <f>+VLOOKUP($A252,'[4]CUT Bs'!$A:$S,15,FALSE)</f>
        <v>0</v>
      </c>
      <c r="U252" s="79">
        <f>+VLOOKUP($A252,'[4]CUT Bs'!$A:$S,16,FALSE)</f>
        <v>0</v>
      </c>
      <c r="V252" s="79">
        <f>+IFERROR(VLOOKUP(A252,'[4]RES. TCR'!A:C,3,FALSE),0)</f>
        <v>0</v>
      </c>
      <c r="W252" s="79">
        <f>+VLOOKUP(A252,'[4]RES. TRL'!F:H,2,FALSE)</f>
        <v>0</v>
      </c>
      <c r="X252" s="79">
        <f>+VLOOKUP(A252,'[4]RES. TRL'!F:H,3,FALSE)</f>
        <v>0</v>
      </c>
      <c r="Y252" s="79">
        <f>+VLOOKUP($A252,'[4]CUT USD'!$A:$Q,2,FALSE)</f>
        <v>0</v>
      </c>
      <c r="Z252" s="79">
        <f>+VLOOKUP($A252,'[4]CUT USD'!$A:$Q,3,FALSE)</f>
        <v>0</v>
      </c>
      <c r="AA252" s="79">
        <f>+VLOOKUP($A252,'[4]CUT USD'!$A:$Q,4,FALSE)</f>
        <v>0</v>
      </c>
      <c r="AB252" s="79">
        <f>+VLOOKUP($A252,'[4]CUT USD'!$A:$Q,5,FALSE)</f>
        <v>0</v>
      </c>
      <c r="AC252" s="79">
        <f>+VLOOKUP($A252,'[4]CUT USD'!$A:$Q,6,FALSE)</f>
        <v>0</v>
      </c>
      <c r="AD252" s="79">
        <f>+VLOOKUP($A252,'[4]CUT USD'!$A:$Q,7,FALSE)</f>
        <v>0</v>
      </c>
      <c r="AE252" s="79">
        <f>+VLOOKUP($A252,'[4]CUT USD'!$A:$Q,8,FALSE)</f>
        <v>0</v>
      </c>
      <c r="AF252" s="79">
        <f>+VLOOKUP($A252,'[4]CUT USD'!$A:$Q,9,FALSE)</f>
        <v>0</v>
      </c>
      <c r="AG252" s="79">
        <f>+VLOOKUP($A252,'[4]CUT USD'!$A:$Q,10,FALSE)</f>
        <v>0</v>
      </c>
      <c r="AH252" s="79">
        <f>+VLOOKUP($A252,'[4]CUT USD'!$A:$Q,11,FALSE)</f>
        <v>0</v>
      </c>
      <c r="AI252" s="79">
        <f>+VLOOKUP($A252,'[4]CUT USD'!$A:$Q,12,FALSE)</f>
        <v>0</v>
      </c>
      <c r="AJ252" s="79">
        <f>+VLOOKUP($A252,'[4]CUT USD'!$A:$Q,13,FALSE)</f>
        <v>0</v>
      </c>
      <c r="AK252" s="79">
        <f>+VLOOKUP($A252,'[4]CUT USD'!$A:$Q,14,FALSE)</f>
        <v>0</v>
      </c>
      <c r="AL252" s="79">
        <v>0</v>
      </c>
      <c r="AM252" s="79">
        <f t="shared" si="3"/>
        <v>0</v>
      </c>
      <c r="AP252" s="45"/>
    </row>
    <row r="253" spans="1:42" ht="33" customHeight="1">
      <c r="A253" s="54">
        <v>1121</v>
      </c>
      <c r="B253" s="55" t="s">
        <v>236</v>
      </c>
      <c r="C253" s="80" t="s">
        <v>687</v>
      </c>
      <c r="D253" s="79">
        <f>+VLOOKUP(A253,'[4]RES. TRL'!A:C,2,FALSE)</f>
        <v>0</v>
      </c>
      <c r="E253" s="79">
        <f>+VLOOKUP(A253,'[4]RES. TRL'!A:C,3,FALSE)</f>
        <v>0</v>
      </c>
      <c r="F253" s="79">
        <f>+VLOOKUP(A253,[4]RES.CDI!A:B,2,FALSE)</f>
        <v>0</v>
      </c>
      <c r="G253" s="79">
        <f>+VLOOKUP($A253,'[4]CUT Bs'!$A:$S,2,FALSE)</f>
        <v>0</v>
      </c>
      <c r="H253" s="79">
        <f>+VLOOKUP($A253,'[4]CUT Bs'!$A:$S,3,FALSE)</f>
        <v>0</v>
      </c>
      <c r="I253" s="79">
        <f>+VLOOKUP($A253,'[4]CUT Bs'!$A:$S,4,FALSE)</f>
        <v>0</v>
      </c>
      <c r="J253" s="79">
        <f>+VLOOKUP($A253,'[4]CUT Bs'!$A:$S,5,FALSE)</f>
        <v>0</v>
      </c>
      <c r="K253" s="79">
        <f>+VLOOKUP($A253,'[4]CUT Bs'!$A:$S,6,FALSE)</f>
        <v>0</v>
      </c>
      <c r="L253" s="79">
        <f>+VLOOKUP($A253,'[4]CUT Bs'!$A:$S,7,FALSE)</f>
        <v>0</v>
      </c>
      <c r="M253" s="79">
        <f>+VLOOKUP($A253,'[4]CUT Bs'!$A:$S,8,FALSE)</f>
        <v>0</v>
      </c>
      <c r="N253" s="79">
        <f>+VLOOKUP($A253,'[4]CUT Bs'!$A:$S,9,FALSE)</f>
        <v>0</v>
      </c>
      <c r="O253" s="79">
        <f>+VLOOKUP($A253,'[4]CUT Bs'!$A:$S,10,FALSE)</f>
        <v>0</v>
      </c>
      <c r="P253" s="79">
        <f>+VLOOKUP($A253,'[4]CUT Bs'!$A:$S,11,FALSE)</f>
        <v>0</v>
      </c>
      <c r="Q253" s="79">
        <f>+VLOOKUP($A253,'[4]CUT Bs'!$A:$S,12,FALSE)</f>
        <v>0</v>
      </c>
      <c r="R253" s="79">
        <f>+VLOOKUP($A253,'[4]CUT Bs'!$A:$S,13,FALSE)</f>
        <v>0</v>
      </c>
      <c r="S253" s="79">
        <f>+VLOOKUP($A253,'[4]CUT Bs'!$A:$S,14,FALSE)</f>
        <v>0</v>
      </c>
      <c r="T253" s="79">
        <f>+VLOOKUP($A253,'[4]CUT Bs'!$A:$S,15,FALSE)</f>
        <v>0</v>
      </c>
      <c r="U253" s="79">
        <f>+VLOOKUP($A253,'[4]CUT Bs'!$A:$S,16,FALSE)</f>
        <v>0</v>
      </c>
      <c r="V253" s="79">
        <f>+IFERROR(VLOOKUP(A253,'[4]RES. TCR'!A:C,3,FALSE),0)</f>
        <v>0</v>
      </c>
      <c r="W253" s="79">
        <f>+VLOOKUP(A253,'[4]RES. TRL'!F:H,2,FALSE)</f>
        <v>0</v>
      </c>
      <c r="X253" s="79">
        <f>+VLOOKUP(A253,'[4]RES. TRL'!F:H,3,FALSE)</f>
        <v>0</v>
      </c>
      <c r="Y253" s="79">
        <f>+VLOOKUP($A253,'[4]CUT USD'!$A:$Q,2,FALSE)</f>
        <v>0</v>
      </c>
      <c r="Z253" s="79">
        <f>+VLOOKUP($A253,'[4]CUT USD'!$A:$Q,3,FALSE)</f>
        <v>0</v>
      </c>
      <c r="AA253" s="79">
        <f>+VLOOKUP($A253,'[4]CUT USD'!$A:$Q,4,FALSE)</f>
        <v>0</v>
      </c>
      <c r="AB253" s="79">
        <f>+VLOOKUP($A253,'[4]CUT USD'!$A:$Q,5,FALSE)</f>
        <v>0</v>
      </c>
      <c r="AC253" s="79">
        <f>+VLOOKUP($A253,'[4]CUT USD'!$A:$Q,6,FALSE)</f>
        <v>0</v>
      </c>
      <c r="AD253" s="79">
        <f>+VLOOKUP($A253,'[4]CUT USD'!$A:$Q,7,FALSE)</f>
        <v>0</v>
      </c>
      <c r="AE253" s="79">
        <f>+VLOOKUP($A253,'[4]CUT USD'!$A:$Q,8,FALSE)</f>
        <v>0</v>
      </c>
      <c r="AF253" s="79">
        <f>+VLOOKUP($A253,'[4]CUT USD'!$A:$Q,9,FALSE)</f>
        <v>0</v>
      </c>
      <c r="AG253" s="79">
        <f>+VLOOKUP($A253,'[4]CUT USD'!$A:$Q,10,FALSE)</f>
        <v>0</v>
      </c>
      <c r="AH253" s="79">
        <f>+VLOOKUP($A253,'[4]CUT USD'!$A:$Q,11,FALSE)</f>
        <v>0</v>
      </c>
      <c r="AI253" s="79">
        <f>+VLOOKUP($A253,'[4]CUT USD'!$A:$Q,12,FALSE)</f>
        <v>0</v>
      </c>
      <c r="AJ253" s="79">
        <f>+VLOOKUP($A253,'[4]CUT USD'!$A:$Q,13,FALSE)</f>
        <v>0</v>
      </c>
      <c r="AK253" s="79">
        <f>+VLOOKUP($A253,'[4]CUT USD'!$A:$Q,14,FALSE)</f>
        <v>0</v>
      </c>
      <c r="AL253" s="79">
        <v>0</v>
      </c>
      <c r="AM253" s="79">
        <f t="shared" si="3"/>
        <v>0</v>
      </c>
      <c r="AP253" s="45"/>
    </row>
    <row r="254" spans="1:42" ht="33" customHeight="1">
      <c r="A254" s="54">
        <v>1122</v>
      </c>
      <c r="B254" s="55" t="s">
        <v>237</v>
      </c>
      <c r="C254" s="80" t="s">
        <v>687</v>
      </c>
      <c r="D254" s="79">
        <f>+VLOOKUP(A254,'[4]RES. TRL'!A:C,2,FALSE)</f>
        <v>0</v>
      </c>
      <c r="E254" s="79">
        <f>+VLOOKUP(A254,'[4]RES. TRL'!A:C,3,FALSE)</f>
        <v>0</v>
      </c>
      <c r="F254" s="79">
        <f>+VLOOKUP(A254,[4]RES.CDI!A:B,2,FALSE)</f>
        <v>0</v>
      </c>
      <c r="G254" s="79">
        <f>+VLOOKUP($A254,'[4]CUT Bs'!$A:$S,2,FALSE)</f>
        <v>0</v>
      </c>
      <c r="H254" s="79">
        <f>+VLOOKUP($A254,'[4]CUT Bs'!$A:$S,3,FALSE)</f>
        <v>0</v>
      </c>
      <c r="I254" s="79">
        <f>+VLOOKUP($A254,'[4]CUT Bs'!$A:$S,4,FALSE)</f>
        <v>0</v>
      </c>
      <c r="J254" s="79">
        <f>+VLOOKUP($A254,'[4]CUT Bs'!$A:$S,5,FALSE)</f>
        <v>0</v>
      </c>
      <c r="K254" s="79">
        <f>+VLOOKUP($A254,'[4]CUT Bs'!$A:$S,6,FALSE)</f>
        <v>0</v>
      </c>
      <c r="L254" s="79">
        <f>+VLOOKUP($A254,'[4]CUT Bs'!$A:$S,7,FALSE)</f>
        <v>0</v>
      </c>
      <c r="M254" s="79">
        <f>+VLOOKUP($A254,'[4]CUT Bs'!$A:$S,8,FALSE)</f>
        <v>0</v>
      </c>
      <c r="N254" s="79">
        <f>+VLOOKUP($A254,'[4]CUT Bs'!$A:$S,9,FALSE)</f>
        <v>0</v>
      </c>
      <c r="O254" s="79">
        <f>+VLOOKUP($A254,'[4]CUT Bs'!$A:$S,10,FALSE)</f>
        <v>0</v>
      </c>
      <c r="P254" s="79">
        <f>+VLOOKUP($A254,'[4]CUT Bs'!$A:$S,11,FALSE)</f>
        <v>0</v>
      </c>
      <c r="Q254" s="79">
        <f>+VLOOKUP($A254,'[4]CUT Bs'!$A:$S,12,FALSE)</f>
        <v>0</v>
      </c>
      <c r="R254" s="79">
        <f>+VLOOKUP($A254,'[4]CUT Bs'!$A:$S,13,FALSE)</f>
        <v>0</v>
      </c>
      <c r="S254" s="79">
        <f>+VLOOKUP($A254,'[4]CUT Bs'!$A:$S,14,FALSE)</f>
        <v>0</v>
      </c>
      <c r="T254" s="79">
        <f>+VLOOKUP($A254,'[4]CUT Bs'!$A:$S,15,FALSE)</f>
        <v>0</v>
      </c>
      <c r="U254" s="79">
        <f>+VLOOKUP($A254,'[4]CUT Bs'!$A:$S,16,FALSE)</f>
        <v>0</v>
      </c>
      <c r="V254" s="79">
        <f>+IFERROR(VLOOKUP(A254,'[4]RES. TCR'!A:C,3,FALSE),0)</f>
        <v>0</v>
      </c>
      <c r="W254" s="79">
        <f>+VLOOKUP(A254,'[4]RES. TRL'!F:H,2,FALSE)</f>
        <v>0</v>
      </c>
      <c r="X254" s="79">
        <f>+VLOOKUP(A254,'[4]RES. TRL'!F:H,3,FALSE)</f>
        <v>0</v>
      </c>
      <c r="Y254" s="79">
        <f>+VLOOKUP($A254,'[4]CUT USD'!$A:$Q,2,FALSE)</f>
        <v>0</v>
      </c>
      <c r="Z254" s="79">
        <f>+VLOOKUP($A254,'[4]CUT USD'!$A:$Q,3,FALSE)</f>
        <v>0</v>
      </c>
      <c r="AA254" s="79">
        <f>+VLOOKUP($A254,'[4]CUT USD'!$A:$Q,4,FALSE)</f>
        <v>0</v>
      </c>
      <c r="AB254" s="79">
        <f>+VLOOKUP($A254,'[4]CUT USD'!$A:$Q,5,FALSE)</f>
        <v>0</v>
      </c>
      <c r="AC254" s="79">
        <f>+VLOOKUP($A254,'[4]CUT USD'!$A:$Q,6,FALSE)</f>
        <v>0</v>
      </c>
      <c r="AD254" s="79">
        <f>+VLOOKUP($A254,'[4]CUT USD'!$A:$Q,7,FALSE)</f>
        <v>0</v>
      </c>
      <c r="AE254" s="79">
        <f>+VLOOKUP($A254,'[4]CUT USD'!$A:$Q,8,FALSE)</f>
        <v>0</v>
      </c>
      <c r="AF254" s="79">
        <f>+VLOOKUP($A254,'[4]CUT USD'!$A:$Q,9,FALSE)</f>
        <v>0</v>
      </c>
      <c r="AG254" s="79">
        <f>+VLOOKUP($A254,'[4]CUT USD'!$A:$Q,10,FALSE)</f>
        <v>0</v>
      </c>
      <c r="AH254" s="79">
        <f>+VLOOKUP($A254,'[4]CUT USD'!$A:$Q,11,FALSE)</f>
        <v>0</v>
      </c>
      <c r="AI254" s="79">
        <f>+VLOOKUP($A254,'[4]CUT USD'!$A:$Q,12,FALSE)</f>
        <v>0</v>
      </c>
      <c r="AJ254" s="79">
        <f>+VLOOKUP($A254,'[4]CUT USD'!$A:$Q,13,FALSE)</f>
        <v>0</v>
      </c>
      <c r="AK254" s="79">
        <f>+VLOOKUP($A254,'[4]CUT USD'!$A:$Q,14,FALSE)</f>
        <v>0</v>
      </c>
      <c r="AL254" s="79">
        <v>0</v>
      </c>
      <c r="AM254" s="79">
        <f t="shared" si="3"/>
        <v>0</v>
      </c>
      <c r="AP254" s="45"/>
    </row>
    <row r="255" spans="1:42" ht="33" customHeight="1">
      <c r="A255" s="54">
        <v>1123</v>
      </c>
      <c r="B255" s="55" t="s">
        <v>238</v>
      </c>
      <c r="C255" s="80" t="s">
        <v>687</v>
      </c>
      <c r="D255" s="79">
        <f>+VLOOKUP(A255,'[4]RES. TRL'!A:C,2,FALSE)</f>
        <v>0</v>
      </c>
      <c r="E255" s="79">
        <f>+VLOOKUP(A255,'[4]RES. TRL'!A:C,3,FALSE)</f>
        <v>0</v>
      </c>
      <c r="F255" s="79">
        <f>+VLOOKUP(A255,[4]RES.CDI!A:B,2,FALSE)</f>
        <v>0</v>
      </c>
      <c r="G255" s="79">
        <f>+VLOOKUP($A255,'[4]CUT Bs'!$A:$S,2,FALSE)</f>
        <v>0</v>
      </c>
      <c r="H255" s="79">
        <f>+VLOOKUP($A255,'[4]CUT Bs'!$A:$S,3,FALSE)</f>
        <v>0</v>
      </c>
      <c r="I255" s="79">
        <f>+VLOOKUP($A255,'[4]CUT Bs'!$A:$S,4,FALSE)</f>
        <v>0</v>
      </c>
      <c r="J255" s="79">
        <f>+VLOOKUP($A255,'[4]CUT Bs'!$A:$S,5,FALSE)</f>
        <v>0</v>
      </c>
      <c r="K255" s="79">
        <f>+VLOOKUP($A255,'[4]CUT Bs'!$A:$S,6,FALSE)</f>
        <v>0</v>
      </c>
      <c r="L255" s="79">
        <f>+VLOOKUP($A255,'[4]CUT Bs'!$A:$S,7,FALSE)</f>
        <v>0</v>
      </c>
      <c r="M255" s="79">
        <f>+VLOOKUP($A255,'[4]CUT Bs'!$A:$S,8,FALSE)</f>
        <v>0</v>
      </c>
      <c r="N255" s="79">
        <f>+VLOOKUP($A255,'[4]CUT Bs'!$A:$S,9,FALSE)</f>
        <v>0</v>
      </c>
      <c r="O255" s="79">
        <f>+VLOOKUP($A255,'[4]CUT Bs'!$A:$S,10,FALSE)</f>
        <v>0</v>
      </c>
      <c r="P255" s="79">
        <f>+VLOOKUP($A255,'[4]CUT Bs'!$A:$S,11,FALSE)</f>
        <v>0</v>
      </c>
      <c r="Q255" s="79">
        <f>+VLOOKUP($A255,'[4]CUT Bs'!$A:$S,12,FALSE)</f>
        <v>0</v>
      </c>
      <c r="R255" s="79">
        <f>+VLOOKUP($A255,'[4]CUT Bs'!$A:$S,13,FALSE)</f>
        <v>0</v>
      </c>
      <c r="S255" s="79">
        <f>+VLOOKUP($A255,'[4]CUT Bs'!$A:$S,14,FALSE)</f>
        <v>0</v>
      </c>
      <c r="T255" s="79">
        <f>+VLOOKUP($A255,'[4]CUT Bs'!$A:$S,15,FALSE)</f>
        <v>0</v>
      </c>
      <c r="U255" s="79">
        <f>+VLOOKUP($A255,'[4]CUT Bs'!$A:$S,16,FALSE)</f>
        <v>0</v>
      </c>
      <c r="V255" s="79">
        <f>+IFERROR(VLOOKUP(A255,'[4]RES. TCR'!A:C,3,FALSE),0)</f>
        <v>0</v>
      </c>
      <c r="W255" s="79">
        <f>+VLOOKUP(A255,'[4]RES. TRL'!F:H,2,FALSE)</f>
        <v>0</v>
      </c>
      <c r="X255" s="79">
        <f>+VLOOKUP(A255,'[4]RES. TRL'!F:H,3,FALSE)</f>
        <v>0</v>
      </c>
      <c r="Y255" s="79">
        <f>+VLOOKUP($A255,'[4]CUT USD'!$A:$Q,2,FALSE)</f>
        <v>0</v>
      </c>
      <c r="Z255" s="79">
        <f>+VLOOKUP($A255,'[4]CUT USD'!$A:$Q,3,FALSE)</f>
        <v>0</v>
      </c>
      <c r="AA255" s="79">
        <f>+VLOOKUP($A255,'[4]CUT USD'!$A:$Q,4,FALSE)</f>
        <v>0</v>
      </c>
      <c r="AB255" s="79">
        <f>+VLOOKUP($A255,'[4]CUT USD'!$A:$Q,5,FALSE)</f>
        <v>0</v>
      </c>
      <c r="AC255" s="79">
        <f>+VLOOKUP($A255,'[4]CUT USD'!$A:$Q,6,FALSE)</f>
        <v>0</v>
      </c>
      <c r="AD255" s="79">
        <f>+VLOOKUP($A255,'[4]CUT USD'!$A:$Q,7,FALSE)</f>
        <v>0</v>
      </c>
      <c r="AE255" s="79">
        <f>+VLOOKUP($A255,'[4]CUT USD'!$A:$Q,8,FALSE)</f>
        <v>0</v>
      </c>
      <c r="AF255" s="79">
        <f>+VLOOKUP($A255,'[4]CUT USD'!$A:$Q,9,FALSE)</f>
        <v>0</v>
      </c>
      <c r="AG255" s="79">
        <f>+VLOOKUP($A255,'[4]CUT USD'!$A:$Q,10,FALSE)</f>
        <v>0</v>
      </c>
      <c r="AH255" s="79">
        <f>+VLOOKUP($A255,'[4]CUT USD'!$A:$Q,11,FALSE)</f>
        <v>0</v>
      </c>
      <c r="AI255" s="79">
        <f>+VLOOKUP($A255,'[4]CUT USD'!$A:$Q,12,FALSE)</f>
        <v>0</v>
      </c>
      <c r="AJ255" s="79">
        <f>+VLOOKUP($A255,'[4]CUT USD'!$A:$Q,13,FALSE)</f>
        <v>0</v>
      </c>
      <c r="AK255" s="79">
        <f>+VLOOKUP($A255,'[4]CUT USD'!$A:$Q,14,FALSE)</f>
        <v>0</v>
      </c>
      <c r="AL255" s="79">
        <v>0</v>
      </c>
      <c r="AM255" s="79">
        <f t="shared" si="3"/>
        <v>0</v>
      </c>
      <c r="AP255" s="45"/>
    </row>
    <row r="256" spans="1:42" ht="33" customHeight="1">
      <c r="A256" s="54">
        <v>1124</v>
      </c>
      <c r="B256" s="55" t="s">
        <v>239</v>
      </c>
      <c r="C256" s="80" t="s">
        <v>687</v>
      </c>
      <c r="D256" s="79">
        <f>+VLOOKUP(A256,'[4]RES. TRL'!A:C,2,FALSE)</f>
        <v>0</v>
      </c>
      <c r="E256" s="79">
        <f>+VLOOKUP(A256,'[4]RES. TRL'!A:C,3,FALSE)</f>
        <v>0</v>
      </c>
      <c r="F256" s="79">
        <f>+VLOOKUP(A256,[4]RES.CDI!A:B,2,FALSE)</f>
        <v>0</v>
      </c>
      <c r="G256" s="79">
        <f>+VLOOKUP($A256,'[4]CUT Bs'!$A:$S,2,FALSE)</f>
        <v>0</v>
      </c>
      <c r="H256" s="79">
        <f>+VLOOKUP($A256,'[4]CUT Bs'!$A:$S,3,FALSE)</f>
        <v>0</v>
      </c>
      <c r="I256" s="79">
        <f>+VLOOKUP($A256,'[4]CUT Bs'!$A:$S,4,FALSE)</f>
        <v>0</v>
      </c>
      <c r="J256" s="79">
        <f>+VLOOKUP($A256,'[4]CUT Bs'!$A:$S,5,FALSE)</f>
        <v>0</v>
      </c>
      <c r="K256" s="79">
        <f>+VLOOKUP($A256,'[4]CUT Bs'!$A:$S,6,FALSE)</f>
        <v>0</v>
      </c>
      <c r="L256" s="79">
        <f>+VLOOKUP($A256,'[4]CUT Bs'!$A:$S,7,FALSE)</f>
        <v>0</v>
      </c>
      <c r="M256" s="79">
        <f>+VLOOKUP($A256,'[4]CUT Bs'!$A:$S,8,FALSE)</f>
        <v>0</v>
      </c>
      <c r="N256" s="79">
        <f>+VLOOKUP($A256,'[4]CUT Bs'!$A:$S,9,FALSE)</f>
        <v>0</v>
      </c>
      <c r="O256" s="79">
        <f>+VLOOKUP($A256,'[4]CUT Bs'!$A:$S,10,FALSE)</f>
        <v>0</v>
      </c>
      <c r="P256" s="79">
        <f>+VLOOKUP($A256,'[4]CUT Bs'!$A:$S,11,FALSE)</f>
        <v>0</v>
      </c>
      <c r="Q256" s="79">
        <f>+VLOOKUP($A256,'[4]CUT Bs'!$A:$S,12,FALSE)</f>
        <v>0</v>
      </c>
      <c r="R256" s="79">
        <f>+VLOOKUP($A256,'[4]CUT Bs'!$A:$S,13,FALSE)</f>
        <v>0</v>
      </c>
      <c r="S256" s="79">
        <f>+VLOOKUP($A256,'[4]CUT Bs'!$A:$S,14,FALSE)</f>
        <v>0</v>
      </c>
      <c r="T256" s="79">
        <f>+VLOOKUP($A256,'[4]CUT Bs'!$A:$S,15,FALSE)</f>
        <v>0</v>
      </c>
      <c r="U256" s="79">
        <f>+VLOOKUP($A256,'[4]CUT Bs'!$A:$S,16,FALSE)</f>
        <v>0</v>
      </c>
      <c r="V256" s="79">
        <f>+IFERROR(VLOOKUP(A256,'[4]RES. TCR'!A:C,3,FALSE),0)</f>
        <v>0</v>
      </c>
      <c r="W256" s="79">
        <f>+VLOOKUP(A256,'[4]RES. TRL'!F:H,2,FALSE)</f>
        <v>0</v>
      </c>
      <c r="X256" s="79">
        <f>+VLOOKUP(A256,'[4]RES. TRL'!F:H,3,FALSE)</f>
        <v>0</v>
      </c>
      <c r="Y256" s="79">
        <f>+VLOOKUP($A256,'[4]CUT USD'!$A:$Q,2,FALSE)</f>
        <v>0</v>
      </c>
      <c r="Z256" s="79">
        <f>+VLOOKUP($A256,'[4]CUT USD'!$A:$Q,3,FALSE)</f>
        <v>0</v>
      </c>
      <c r="AA256" s="79">
        <f>+VLOOKUP($A256,'[4]CUT USD'!$A:$Q,4,FALSE)</f>
        <v>0</v>
      </c>
      <c r="AB256" s="79">
        <f>+VLOOKUP($A256,'[4]CUT USD'!$A:$Q,5,FALSE)</f>
        <v>0</v>
      </c>
      <c r="AC256" s="79">
        <f>+VLOOKUP($A256,'[4]CUT USD'!$A:$Q,6,FALSE)</f>
        <v>0</v>
      </c>
      <c r="AD256" s="79">
        <f>+VLOOKUP($A256,'[4]CUT USD'!$A:$Q,7,FALSE)</f>
        <v>0</v>
      </c>
      <c r="AE256" s="79">
        <f>+VLOOKUP($A256,'[4]CUT USD'!$A:$Q,8,FALSE)</f>
        <v>0</v>
      </c>
      <c r="AF256" s="79">
        <f>+VLOOKUP($A256,'[4]CUT USD'!$A:$Q,9,FALSE)</f>
        <v>0</v>
      </c>
      <c r="AG256" s="79">
        <f>+VLOOKUP($A256,'[4]CUT USD'!$A:$Q,10,FALSE)</f>
        <v>0</v>
      </c>
      <c r="AH256" s="79">
        <f>+VLOOKUP($A256,'[4]CUT USD'!$A:$Q,11,FALSE)</f>
        <v>0</v>
      </c>
      <c r="AI256" s="79">
        <f>+VLOOKUP($A256,'[4]CUT USD'!$A:$Q,12,FALSE)</f>
        <v>0</v>
      </c>
      <c r="AJ256" s="79">
        <f>+VLOOKUP($A256,'[4]CUT USD'!$A:$Q,13,FALSE)</f>
        <v>0</v>
      </c>
      <c r="AK256" s="79">
        <f>+VLOOKUP($A256,'[4]CUT USD'!$A:$Q,14,FALSE)</f>
        <v>0</v>
      </c>
      <c r="AL256" s="79">
        <v>0</v>
      </c>
      <c r="AM256" s="79">
        <f t="shared" si="3"/>
        <v>0</v>
      </c>
      <c r="AP256" s="45"/>
    </row>
    <row r="257" spans="1:42" ht="33" customHeight="1">
      <c r="A257" s="54">
        <v>1125</v>
      </c>
      <c r="B257" s="55" t="s">
        <v>240</v>
      </c>
      <c r="C257" s="80" t="s">
        <v>687</v>
      </c>
      <c r="D257" s="79">
        <f>+VLOOKUP(A257,'[4]RES. TRL'!A:C,2,FALSE)</f>
        <v>0</v>
      </c>
      <c r="E257" s="79">
        <f>+VLOOKUP(A257,'[4]RES. TRL'!A:C,3,FALSE)</f>
        <v>0</v>
      </c>
      <c r="F257" s="79">
        <f>+VLOOKUP(A257,[4]RES.CDI!A:B,2,FALSE)</f>
        <v>0</v>
      </c>
      <c r="G257" s="79">
        <f>+VLOOKUP($A257,'[4]CUT Bs'!$A:$S,2,FALSE)</f>
        <v>0</v>
      </c>
      <c r="H257" s="79">
        <f>+VLOOKUP($A257,'[4]CUT Bs'!$A:$S,3,FALSE)</f>
        <v>0</v>
      </c>
      <c r="I257" s="79">
        <f>+VLOOKUP($A257,'[4]CUT Bs'!$A:$S,4,FALSE)</f>
        <v>0</v>
      </c>
      <c r="J257" s="79">
        <f>+VLOOKUP($A257,'[4]CUT Bs'!$A:$S,5,FALSE)</f>
        <v>0</v>
      </c>
      <c r="K257" s="79">
        <f>+VLOOKUP($A257,'[4]CUT Bs'!$A:$S,6,FALSE)</f>
        <v>0</v>
      </c>
      <c r="L257" s="79">
        <f>+VLOOKUP($A257,'[4]CUT Bs'!$A:$S,7,FALSE)</f>
        <v>0</v>
      </c>
      <c r="M257" s="79">
        <f>+VLOOKUP($A257,'[4]CUT Bs'!$A:$S,8,FALSE)</f>
        <v>0</v>
      </c>
      <c r="N257" s="79">
        <f>+VLOOKUP($A257,'[4]CUT Bs'!$A:$S,9,FALSE)</f>
        <v>0</v>
      </c>
      <c r="O257" s="79">
        <f>+VLOOKUP($A257,'[4]CUT Bs'!$A:$S,10,FALSE)</f>
        <v>0</v>
      </c>
      <c r="P257" s="79">
        <f>+VLOOKUP($A257,'[4]CUT Bs'!$A:$S,11,FALSE)</f>
        <v>0</v>
      </c>
      <c r="Q257" s="79">
        <f>+VLOOKUP($A257,'[4]CUT Bs'!$A:$S,12,FALSE)</f>
        <v>0</v>
      </c>
      <c r="R257" s="79">
        <f>+VLOOKUP($A257,'[4]CUT Bs'!$A:$S,13,FALSE)</f>
        <v>0</v>
      </c>
      <c r="S257" s="79">
        <f>+VLOOKUP($A257,'[4]CUT Bs'!$A:$S,14,FALSE)</f>
        <v>0</v>
      </c>
      <c r="T257" s="79">
        <f>+VLOOKUP($A257,'[4]CUT Bs'!$A:$S,15,FALSE)</f>
        <v>0</v>
      </c>
      <c r="U257" s="79">
        <f>+VLOOKUP($A257,'[4]CUT Bs'!$A:$S,16,FALSE)</f>
        <v>0</v>
      </c>
      <c r="V257" s="79">
        <f>+IFERROR(VLOOKUP(A257,'[4]RES. TCR'!A:C,3,FALSE),0)</f>
        <v>0</v>
      </c>
      <c r="W257" s="79">
        <f>+VLOOKUP(A257,'[4]RES. TRL'!F:H,2,FALSE)</f>
        <v>0</v>
      </c>
      <c r="X257" s="79">
        <f>+VLOOKUP(A257,'[4]RES. TRL'!F:H,3,FALSE)</f>
        <v>0</v>
      </c>
      <c r="Y257" s="79">
        <f>+VLOOKUP($A257,'[4]CUT USD'!$A:$Q,2,FALSE)</f>
        <v>0</v>
      </c>
      <c r="Z257" s="79">
        <f>+VLOOKUP($A257,'[4]CUT USD'!$A:$Q,3,FALSE)</f>
        <v>0</v>
      </c>
      <c r="AA257" s="79">
        <f>+VLOOKUP($A257,'[4]CUT USD'!$A:$Q,4,FALSE)</f>
        <v>0</v>
      </c>
      <c r="AB257" s="79">
        <f>+VLOOKUP($A257,'[4]CUT USD'!$A:$Q,5,FALSE)</f>
        <v>0</v>
      </c>
      <c r="AC257" s="79">
        <f>+VLOOKUP($A257,'[4]CUT USD'!$A:$Q,6,FALSE)</f>
        <v>0</v>
      </c>
      <c r="AD257" s="79">
        <f>+VLOOKUP($A257,'[4]CUT USD'!$A:$Q,7,FALSE)</f>
        <v>0</v>
      </c>
      <c r="AE257" s="79">
        <f>+VLOOKUP($A257,'[4]CUT USD'!$A:$Q,8,FALSE)</f>
        <v>0</v>
      </c>
      <c r="AF257" s="79">
        <f>+VLOOKUP($A257,'[4]CUT USD'!$A:$Q,9,FALSE)</f>
        <v>0</v>
      </c>
      <c r="AG257" s="79">
        <f>+VLOOKUP($A257,'[4]CUT USD'!$A:$Q,10,FALSE)</f>
        <v>0</v>
      </c>
      <c r="AH257" s="79">
        <f>+VLOOKUP($A257,'[4]CUT USD'!$A:$Q,11,FALSE)</f>
        <v>0</v>
      </c>
      <c r="AI257" s="79">
        <f>+VLOOKUP($A257,'[4]CUT USD'!$A:$Q,12,FALSE)</f>
        <v>0</v>
      </c>
      <c r="AJ257" s="79">
        <f>+VLOOKUP($A257,'[4]CUT USD'!$A:$Q,13,FALSE)</f>
        <v>0</v>
      </c>
      <c r="AK257" s="79">
        <f>+VLOOKUP($A257,'[4]CUT USD'!$A:$Q,14,FALSE)</f>
        <v>0</v>
      </c>
      <c r="AL257" s="79">
        <v>0</v>
      </c>
      <c r="AM257" s="79">
        <f t="shared" si="3"/>
        <v>0</v>
      </c>
      <c r="AP257" s="45"/>
    </row>
    <row r="258" spans="1:42" ht="33" customHeight="1">
      <c r="A258" s="54">
        <v>1126</v>
      </c>
      <c r="B258" s="55" t="s">
        <v>241</v>
      </c>
      <c r="C258" s="80" t="s">
        <v>687</v>
      </c>
      <c r="D258" s="79">
        <f>+VLOOKUP(A258,'[4]RES. TRL'!A:C,2,FALSE)</f>
        <v>0</v>
      </c>
      <c r="E258" s="79">
        <f>+VLOOKUP(A258,'[4]RES. TRL'!A:C,3,FALSE)</f>
        <v>0</v>
      </c>
      <c r="F258" s="79">
        <f>+VLOOKUP(A258,[4]RES.CDI!A:B,2,FALSE)</f>
        <v>0</v>
      </c>
      <c r="G258" s="79">
        <f>+VLOOKUP($A258,'[4]CUT Bs'!$A:$S,2,FALSE)</f>
        <v>0</v>
      </c>
      <c r="H258" s="79">
        <f>+VLOOKUP($A258,'[4]CUT Bs'!$A:$S,3,FALSE)</f>
        <v>0</v>
      </c>
      <c r="I258" s="79">
        <f>+VLOOKUP($A258,'[4]CUT Bs'!$A:$S,4,FALSE)</f>
        <v>0</v>
      </c>
      <c r="J258" s="79">
        <f>+VLOOKUP($A258,'[4]CUT Bs'!$A:$S,5,FALSE)</f>
        <v>0</v>
      </c>
      <c r="K258" s="79">
        <f>+VLOOKUP($A258,'[4]CUT Bs'!$A:$S,6,FALSE)</f>
        <v>0</v>
      </c>
      <c r="L258" s="79">
        <f>+VLOOKUP($A258,'[4]CUT Bs'!$A:$S,7,FALSE)</f>
        <v>0</v>
      </c>
      <c r="M258" s="79">
        <f>+VLOOKUP($A258,'[4]CUT Bs'!$A:$S,8,FALSE)</f>
        <v>0</v>
      </c>
      <c r="N258" s="79">
        <f>+VLOOKUP($A258,'[4]CUT Bs'!$A:$S,9,FALSE)</f>
        <v>0</v>
      </c>
      <c r="O258" s="79">
        <f>+VLOOKUP($A258,'[4]CUT Bs'!$A:$S,10,FALSE)</f>
        <v>0</v>
      </c>
      <c r="P258" s="79">
        <f>+VLOOKUP($A258,'[4]CUT Bs'!$A:$S,11,FALSE)</f>
        <v>0</v>
      </c>
      <c r="Q258" s="79">
        <f>+VLOOKUP($A258,'[4]CUT Bs'!$A:$S,12,FALSE)</f>
        <v>0</v>
      </c>
      <c r="R258" s="79">
        <f>+VLOOKUP($A258,'[4]CUT Bs'!$A:$S,13,FALSE)</f>
        <v>0</v>
      </c>
      <c r="S258" s="79">
        <f>+VLOOKUP($A258,'[4]CUT Bs'!$A:$S,14,FALSE)</f>
        <v>0</v>
      </c>
      <c r="T258" s="79">
        <f>+VLOOKUP($A258,'[4]CUT Bs'!$A:$S,15,FALSE)</f>
        <v>0</v>
      </c>
      <c r="U258" s="79">
        <f>+VLOOKUP($A258,'[4]CUT Bs'!$A:$S,16,FALSE)</f>
        <v>0</v>
      </c>
      <c r="V258" s="79">
        <f>+IFERROR(VLOOKUP(A258,'[4]RES. TCR'!A:C,3,FALSE),0)</f>
        <v>0</v>
      </c>
      <c r="W258" s="79">
        <f>+VLOOKUP(A258,'[4]RES. TRL'!F:H,2,FALSE)</f>
        <v>0</v>
      </c>
      <c r="X258" s="79">
        <f>+VLOOKUP(A258,'[4]RES. TRL'!F:H,3,FALSE)</f>
        <v>0</v>
      </c>
      <c r="Y258" s="79">
        <f>+VLOOKUP($A258,'[4]CUT USD'!$A:$Q,2,FALSE)</f>
        <v>0</v>
      </c>
      <c r="Z258" s="79">
        <f>+VLOOKUP($A258,'[4]CUT USD'!$A:$Q,3,FALSE)</f>
        <v>0</v>
      </c>
      <c r="AA258" s="79">
        <f>+VLOOKUP($A258,'[4]CUT USD'!$A:$Q,4,FALSE)</f>
        <v>0</v>
      </c>
      <c r="AB258" s="79">
        <f>+VLOOKUP($A258,'[4]CUT USD'!$A:$Q,5,FALSE)</f>
        <v>0</v>
      </c>
      <c r="AC258" s="79">
        <f>+VLOOKUP($A258,'[4]CUT USD'!$A:$Q,6,FALSE)</f>
        <v>0</v>
      </c>
      <c r="AD258" s="79">
        <f>+VLOOKUP($A258,'[4]CUT USD'!$A:$Q,7,FALSE)</f>
        <v>0</v>
      </c>
      <c r="AE258" s="79">
        <f>+VLOOKUP($A258,'[4]CUT USD'!$A:$Q,8,FALSE)</f>
        <v>0</v>
      </c>
      <c r="AF258" s="79">
        <f>+VLOOKUP($A258,'[4]CUT USD'!$A:$Q,9,FALSE)</f>
        <v>0</v>
      </c>
      <c r="AG258" s="79">
        <f>+VLOOKUP($A258,'[4]CUT USD'!$A:$Q,10,FALSE)</f>
        <v>0</v>
      </c>
      <c r="AH258" s="79">
        <f>+VLOOKUP($A258,'[4]CUT USD'!$A:$Q,11,FALSE)</f>
        <v>0</v>
      </c>
      <c r="AI258" s="79">
        <f>+VLOOKUP($A258,'[4]CUT USD'!$A:$Q,12,FALSE)</f>
        <v>0</v>
      </c>
      <c r="AJ258" s="79">
        <f>+VLOOKUP($A258,'[4]CUT USD'!$A:$Q,13,FALSE)</f>
        <v>0</v>
      </c>
      <c r="AK258" s="79">
        <f>+VLOOKUP($A258,'[4]CUT USD'!$A:$Q,14,FALSE)</f>
        <v>0</v>
      </c>
      <c r="AL258" s="79">
        <v>0</v>
      </c>
      <c r="AM258" s="79">
        <f t="shared" si="3"/>
        <v>0</v>
      </c>
      <c r="AP258" s="45"/>
    </row>
    <row r="259" spans="1:42" ht="33" customHeight="1">
      <c r="A259" s="54">
        <v>1127</v>
      </c>
      <c r="B259" s="55" t="s">
        <v>242</v>
      </c>
      <c r="C259" s="80" t="s">
        <v>687</v>
      </c>
      <c r="D259" s="79">
        <f>+VLOOKUP(A259,'[4]RES. TRL'!A:C,2,FALSE)</f>
        <v>0</v>
      </c>
      <c r="E259" s="79">
        <f>+VLOOKUP(A259,'[4]RES. TRL'!A:C,3,FALSE)</f>
        <v>0</v>
      </c>
      <c r="F259" s="79">
        <f>+VLOOKUP(A259,[4]RES.CDI!A:B,2,FALSE)</f>
        <v>0</v>
      </c>
      <c r="G259" s="79">
        <f>+VLOOKUP($A259,'[4]CUT Bs'!$A:$S,2,FALSE)</f>
        <v>0</v>
      </c>
      <c r="H259" s="79">
        <f>+VLOOKUP($A259,'[4]CUT Bs'!$A:$S,3,FALSE)</f>
        <v>0</v>
      </c>
      <c r="I259" s="79">
        <f>+VLOOKUP($A259,'[4]CUT Bs'!$A:$S,4,FALSE)</f>
        <v>0</v>
      </c>
      <c r="J259" s="79">
        <f>+VLOOKUP($A259,'[4]CUT Bs'!$A:$S,5,FALSE)</f>
        <v>0</v>
      </c>
      <c r="K259" s="79">
        <f>+VLOOKUP($A259,'[4]CUT Bs'!$A:$S,6,FALSE)</f>
        <v>0</v>
      </c>
      <c r="L259" s="79">
        <f>+VLOOKUP($A259,'[4]CUT Bs'!$A:$S,7,FALSE)</f>
        <v>0</v>
      </c>
      <c r="M259" s="79">
        <f>+VLOOKUP($A259,'[4]CUT Bs'!$A:$S,8,FALSE)</f>
        <v>0</v>
      </c>
      <c r="N259" s="79">
        <f>+VLOOKUP($A259,'[4]CUT Bs'!$A:$S,9,FALSE)</f>
        <v>0</v>
      </c>
      <c r="O259" s="79">
        <f>+VLOOKUP($A259,'[4]CUT Bs'!$A:$S,10,FALSE)</f>
        <v>0</v>
      </c>
      <c r="P259" s="79">
        <f>+VLOOKUP($A259,'[4]CUT Bs'!$A:$S,11,FALSE)</f>
        <v>0</v>
      </c>
      <c r="Q259" s="79">
        <f>+VLOOKUP($A259,'[4]CUT Bs'!$A:$S,12,FALSE)</f>
        <v>0</v>
      </c>
      <c r="R259" s="79">
        <f>+VLOOKUP($A259,'[4]CUT Bs'!$A:$S,13,FALSE)</f>
        <v>0</v>
      </c>
      <c r="S259" s="79">
        <f>+VLOOKUP($A259,'[4]CUT Bs'!$A:$S,14,FALSE)</f>
        <v>0</v>
      </c>
      <c r="T259" s="79">
        <f>+VLOOKUP($A259,'[4]CUT Bs'!$A:$S,15,FALSE)</f>
        <v>0</v>
      </c>
      <c r="U259" s="79">
        <f>+VLOOKUP($A259,'[4]CUT Bs'!$A:$S,16,FALSE)</f>
        <v>0</v>
      </c>
      <c r="V259" s="79">
        <f>+IFERROR(VLOOKUP(A259,'[4]RES. TCR'!A:C,3,FALSE),0)</f>
        <v>0</v>
      </c>
      <c r="W259" s="79">
        <f>+VLOOKUP(A259,'[4]RES. TRL'!F:H,2,FALSE)</f>
        <v>0</v>
      </c>
      <c r="X259" s="79">
        <f>+VLOOKUP(A259,'[4]RES. TRL'!F:H,3,FALSE)</f>
        <v>0</v>
      </c>
      <c r="Y259" s="79">
        <f>+VLOOKUP($A259,'[4]CUT USD'!$A:$Q,2,FALSE)</f>
        <v>0</v>
      </c>
      <c r="Z259" s="79">
        <f>+VLOOKUP($A259,'[4]CUT USD'!$A:$Q,3,FALSE)</f>
        <v>0</v>
      </c>
      <c r="AA259" s="79">
        <f>+VLOOKUP($A259,'[4]CUT USD'!$A:$Q,4,FALSE)</f>
        <v>0</v>
      </c>
      <c r="AB259" s="79">
        <f>+VLOOKUP($A259,'[4]CUT USD'!$A:$Q,5,FALSE)</f>
        <v>0</v>
      </c>
      <c r="AC259" s="79">
        <f>+VLOOKUP($A259,'[4]CUT USD'!$A:$Q,6,FALSE)</f>
        <v>0</v>
      </c>
      <c r="AD259" s="79">
        <f>+VLOOKUP($A259,'[4]CUT USD'!$A:$Q,7,FALSE)</f>
        <v>0</v>
      </c>
      <c r="AE259" s="79">
        <f>+VLOOKUP($A259,'[4]CUT USD'!$A:$Q,8,FALSE)</f>
        <v>0</v>
      </c>
      <c r="AF259" s="79">
        <f>+VLOOKUP($A259,'[4]CUT USD'!$A:$Q,9,FALSE)</f>
        <v>0</v>
      </c>
      <c r="AG259" s="79">
        <f>+VLOOKUP($A259,'[4]CUT USD'!$A:$Q,10,FALSE)</f>
        <v>0</v>
      </c>
      <c r="AH259" s="79">
        <f>+VLOOKUP($A259,'[4]CUT USD'!$A:$Q,11,FALSE)</f>
        <v>0</v>
      </c>
      <c r="AI259" s="79">
        <f>+VLOOKUP($A259,'[4]CUT USD'!$A:$Q,12,FALSE)</f>
        <v>0</v>
      </c>
      <c r="AJ259" s="79">
        <f>+VLOOKUP($A259,'[4]CUT USD'!$A:$Q,13,FALSE)</f>
        <v>0</v>
      </c>
      <c r="AK259" s="79">
        <f>+VLOOKUP($A259,'[4]CUT USD'!$A:$Q,14,FALSE)</f>
        <v>0</v>
      </c>
      <c r="AL259" s="79">
        <v>0</v>
      </c>
      <c r="AM259" s="79">
        <f t="shared" si="3"/>
        <v>0</v>
      </c>
      <c r="AP259" s="45"/>
    </row>
    <row r="260" spans="1:42" ht="33" customHeight="1">
      <c r="A260" s="54">
        <v>1128</v>
      </c>
      <c r="B260" s="55" t="s">
        <v>243</v>
      </c>
      <c r="C260" s="80" t="s">
        <v>687</v>
      </c>
      <c r="D260" s="79">
        <f>+VLOOKUP(A260,'[4]RES. TRL'!A:C,2,FALSE)</f>
        <v>0</v>
      </c>
      <c r="E260" s="79">
        <f>+VLOOKUP(A260,'[4]RES. TRL'!A:C,3,FALSE)</f>
        <v>0</v>
      </c>
      <c r="F260" s="79">
        <f>+VLOOKUP(A260,[4]RES.CDI!A:B,2,FALSE)</f>
        <v>0</v>
      </c>
      <c r="G260" s="79">
        <f>+VLOOKUP($A260,'[4]CUT Bs'!$A:$S,2,FALSE)</f>
        <v>0</v>
      </c>
      <c r="H260" s="79">
        <f>+VLOOKUP($A260,'[4]CUT Bs'!$A:$S,3,FALSE)</f>
        <v>0</v>
      </c>
      <c r="I260" s="79">
        <f>+VLOOKUP($A260,'[4]CUT Bs'!$A:$S,4,FALSE)</f>
        <v>0</v>
      </c>
      <c r="J260" s="79">
        <f>+VLOOKUP($A260,'[4]CUT Bs'!$A:$S,5,FALSE)</f>
        <v>0</v>
      </c>
      <c r="K260" s="79">
        <f>+VLOOKUP($A260,'[4]CUT Bs'!$A:$S,6,FALSE)</f>
        <v>0</v>
      </c>
      <c r="L260" s="79">
        <f>+VLOOKUP($A260,'[4]CUT Bs'!$A:$S,7,FALSE)</f>
        <v>0</v>
      </c>
      <c r="M260" s="79">
        <f>+VLOOKUP($A260,'[4]CUT Bs'!$A:$S,8,FALSE)</f>
        <v>0</v>
      </c>
      <c r="N260" s="79">
        <f>+VLOOKUP($A260,'[4]CUT Bs'!$A:$S,9,FALSE)</f>
        <v>0</v>
      </c>
      <c r="O260" s="79">
        <f>+VLOOKUP($A260,'[4]CUT Bs'!$A:$S,10,FALSE)</f>
        <v>0</v>
      </c>
      <c r="P260" s="79">
        <f>+VLOOKUP($A260,'[4]CUT Bs'!$A:$S,11,FALSE)</f>
        <v>0</v>
      </c>
      <c r="Q260" s="79">
        <f>+VLOOKUP($A260,'[4]CUT Bs'!$A:$S,12,FALSE)</f>
        <v>0</v>
      </c>
      <c r="R260" s="79">
        <f>+VLOOKUP($A260,'[4]CUT Bs'!$A:$S,13,FALSE)</f>
        <v>0</v>
      </c>
      <c r="S260" s="79">
        <f>+VLOOKUP($A260,'[4]CUT Bs'!$A:$S,14,FALSE)</f>
        <v>0</v>
      </c>
      <c r="T260" s="79">
        <f>+VLOOKUP($A260,'[4]CUT Bs'!$A:$S,15,FALSE)</f>
        <v>0</v>
      </c>
      <c r="U260" s="79">
        <f>+VLOOKUP($A260,'[4]CUT Bs'!$A:$S,16,FALSE)</f>
        <v>0</v>
      </c>
      <c r="V260" s="79">
        <f>+IFERROR(VLOOKUP(A260,'[4]RES. TCR'!A:C,3,FALSE),0)</f>
        <v>0</v>
      </c>
      <c r="W260" s="79">
        <f>+VLOOKUP(A260,'[4]RES. TRL'!F:H,2,FALSE)</f>
        <v>0</v>
      </c>
      <c r="X260" s="79">
        <f>+VLOOKUP(A260,'[4]RES. TRL'!F:H,3,FALSE)</f>
        <v>0</v>
      </c>
      <c r="Y260" s="79">
        <f>+VLOOKUP($A260,'[4]CUT USD'!$A:$Q,2,FALSE)</f>
        <v>0</v>
      </c>
      <c r="Z260" s="79">
        <f>+VLOOKUP($A260,'[4]CUT USD'!$A:$Q,3,FALSE)</f>
        <v>0</v>
      </c>
      <c r="AA260" s="79">
        <f>+VLOOKUP($A260,'[4]CUT USD'!$A:$Q,4,FALSE)</f>
        <v>0</v>
      </c>
      <c r="AB260" s="79">
        <f>+VLOOKUP($A260,'[4]CUT USD'!$A:$Q,5,FALSE)</f>
        <v>0</v>
      </c>
      <c r="AC260" s="79">
        <f>+VLOOKUP($A260,'[4]CUT USD'!$A:$Q,6,FALSE)</f>
        <v>0</v>
      </c>
      <c r="AD260" s="79">
        <f>+VLOOKUP($A260,'[4]CUT USD'!$A:$Q,7,FALSE)</f>
        <v>0</v>
      </c>
      <c r="AE260" s="79">
        <f>+VLOOKUP($A260,'[4]CUT USD'!$A:$Q,8,FALSE)</f>
        <v>0</v>
      </c>
      <c r="AF260" s="79">
        <f>+VLOOKUP($A260,'[4]CUT USD'!$A:$Q,9,FALSE)</f>
        <v>0</v>
      </c>
      <c r="AG260" s="79">
        <f>+VLOOKUP($A260,'[4]CUT USD'!$A:$Q,10,FALSE)</f>
        <v>0</v>
      </c>
      <c r="AH260" s="79">
        <f>+VLOOKUP($A260,'[4]CUT USD'!$A:$Q,11,FALSE)</f>
        <v>0</v>
      </c>
      <c r="AI260" s="79">
        <f>+VLOOKUP($A260,'[4]CUT USD'!$A:$Q,12,FALSE)</f>
        <v>0</v>
      </c>
      <c r="AJ260" s="79">
        <f>+VLOOKUP($A260,'[4]CUT USD'!$A:$Q,13,FALSE)</f>
        <v>0</v>
      </c>
      <c r="AK260" s="79">
        <f>+VLOOKUP($A260,'[4]CUT USD'!$A:$Q,14,FALSE)</f>
        <v>0</v>
      </c>
      <c r="AL260" s="79">
        <v>0</v>
      </c>
      <c r="AM260" s="79">
        <f t="shared" si="3"/>
        <v>0</v>
      </c>
      <c r="AP260" s="45"/>
    </row>
    <row r="261" spans="1:42" ht="33" customHeight="1">
      <c r="A261" s="54">
        <v>1129</v>
      </c>
      <c r="B261" s="55" t="s">
        <v>244</v>
      </c>
      <c r="C261" s="80" t="s">
        <v>687</v>
      </c>
      <c r="D261" s="79">
        <f>+VLOOKUP(A261,'[4]RES. TRL'!A:C,2,FALSE)</f>
        <v>0</v>
      </c>
      <c r="E261" s="79">
        <f>+VLOOKUP(A261,'[4]RES. TRL'!A:C,3,FALSE)</f>
        <v>0</v>
      </c>
      <c r="F261" s="79">
        <f>+VLOOKUP(A261,[4]RES.CDI!A:B,2,FALSE)</f>
        <v>0</v>
      </c>
      <c r="G261" s="79">
        <f>+VLOOKUP($A261,'[4]CUT Bs'!$A:$S,2,FALSE)</f>
        <v>0</v>
      </c>
      <c r="H261" s="79">
        <f>+VLOOKUP($A261,'[4]CUT Bs'!$A:$S,3,FALSE)</f>
        <v>0</v>
      </c>
      <c r="I261" s="79">
        <f>+VLOOKUP($A261,'[4]CUT Bs'!$A:$S,4,FALSE)</f>
        <v>0</v>
      </c>
      <c r="J261" s="79">
        <f>+VLOOKUP($A261,'[4]CUT Bs'!$A:$S,5,FALSE)</f>
        <v>0</v>
      </c>
      <c r="K261" s="79">
        <f>+VLOOKUP($A261,'[4]CUT Bs'!$A:$S,6,FALSE)</f>
        <v>0</v>
      </c>
      <c r="L261" s="79">
        <f>+VLOOKUP($A261,'[4]CUT Bs'!$A:$S,7,FALSE)</f>
        <v>0</v>
      </c>
      <c r="M261" s="79">
        <f>+VLOOKUP($A261,'[4]CUT Bs'!$A:$S,8,FALSE)</f>
        <v>0</v>
      </c>
      <c r="N261" s="79">
        <f>+VLOOKUP($A261,'[4]CUT Bs'!$A:$S,9,FALSE)</f>
        <v>0</v>
      </c>
      <c r="O261" s="79">
        <f>+VLOOKUP($A261,'[4]CUT Bs'!$A:$S,10,FALSE)</f>
        <v>0</v>
      </c>
      <c r="P261" s="79">
        <f>+VLOOKUP($A261,'[4]CUT Bs'!$A:$S,11,FALSE)</f>
        <v>0</v>
      </c>
      <c r="Q261" s="79">
        <f>+VLOOKUP($A261,'[4]CUT Bs'!$A:$S,12,FALSE)</f>
        <v>0</v>
      </c>
      <c r="R261" s="79">
        <f>+VLOOKUP($A261,'[4]CUT Bs'!$A:$S,13,FALSE)</f>
        <v>0</v>
      </c>
      <c r="S261" s="79">
        <f>+VLOOKUP($A261,'[4]CUT Bs'!$A:$S,14,FALSE)</f>
        <v>0</v>
      </c>
      <c r="T261" s="79">
        <f>+VLOOKUP($A261,'[4]CUT Bs'!$A:$S,15,FALSE)</f>
        <v>0</v>
      </c>
      <c r="U261" s="79">
        <f>+VLOOKUP($A261,'[4]CUT Bs'!$A:$S,16,FALSE)</f>
        <v>0</v>
      </c>
      <c r="V261" s="79">
        <f>+IFERROR(VLOOKUP(A261,'[4]RES. TCR'!A:C,3,FALSE),0)</f>
        <v>0</v>
      </c>
      <c r="W261" s="79">
        <f>+VLOOKUP(A261,'[4]RES. TRL'!F:H,2,FALSE)</f>
        <v>0</v>
      </c>
      <c r="X261" s="79">
        <f>+VLOOKUP(A261,'[4]RES. TRL'!F:H,3,FALSE)</f>
        <v>0</v>
      </c>
      <c r="Y261" s="79">
        <f>+VLOOKUP($A261,'[4]CUT USD'!$A:$Q,2,FALSE)</f>
        <v>0</v>
      </c>
      <c r="Z261" s="79">
        <f>+VLOOKUP($A261,'[4]CUT USD'!$A:$Q,3,FALSE)</f>
        <v>0</v>
      </c>
      <c r="AA261" s="79">
        <f>+VLOOKUP($A261,'[4]CUT USD'!$A:$Q,4,FALSE)</f>
        <v>0</v>
      </c>
      <c r="AB261" s="79">
        <f>+VLOOKUP($A261,'[4]CUT USD'!$A:$Q,5,FALSE)</f>
        <v>0</v>
      </c>
      <c r="AC261" s="79">
        <f>+VLOOKUP($A261,'[4]CUT USD'!$A:$Q,6,FALSE)</f>
        <v>0</v>
      </c>
      <c r="AD261" s="79">
        <f>+VLOOKUP($A261,'[4]CUT USD'!$A:$Q,7,FALSE)</f>
        <v>0</v>
      </c>
      <c r="AE261" s="79">
        <f>+VLOOKUP($A261,'[4]CUT USD'!$A:$Q,8,FALSE)</f>
        <v>0</v>
      </c>
      <c r="AF261" s="79">
        <f>+VLOOKUP($A261,'[4]CUT USD'!$A:$Q,9,FALSE)</f>
        <v>0</v>
      </c>
      <c r="AG261" s="79">
        <f>+VLOOKUP($A261,'[4]CUT USD'!$A:$Q,10,FALSE)</f>
        <v>0</v>
      </c>
      <c r="AH261" s="79">
        <f>+VLOOKUP($A261,'[4]CUT USD'!$A:$Q,11,FALSE)</f>
        <v>0</v>
      </c>
      <c r="AI261" s="79">
        <f>+VLOOKUP($A261,'[4]CUT USD'!$A:$Q,12,FALSE)</f>
        <v>0</v>
      </c>
      <c r="AJ261" s="79">
        <f>+VLOOKUP($A261,'[4]CUT USD'!$A:$Q,13,FALSE)</f>
        <v>0</v>
      </c>
      <c r="AK261" s="79">
        <f>+VLOOKUP($A261,'[4]CUT USD'!$A:$Q,14,FALSE)</f>
        <v>0</v>
      </c>
      <c r="AL261" s="79">
        <v>0</v>
      </c>
      <c r="AM261" s="79">
        <f t="shared" si="3"/>
        <v>0</v>
      </c>
      <c r="AP261" s="45"/>
    </row>
    <row r="262" spans="1:42" ht="33" customHeight="1">
      <c r="A262" s="54">
        <v>1201</v>
      </c>
      <c r="B262" s="55" t="s">
        <v>245</v>
      </c>
      <c r="C262" s="80" t="s">
        <v>687</v>
      </c>
      <c r="D262" s="79">
        <f>+VLOOKUP(A262,'[4]RES. TRL'!A:C,2,FALSE)</f>
        <v>0</v>
      </c>
      <c r="E262" s="79">
        <f>+VLOOKUP(A262,'[4]RES. TRL'!A:C,3,FALSE)</f>
        <v>0</v>
      </c>
      <c r="F262" s="79">
        <f>+VLOOKUP(A262,[4]RES.CDI!A:B,2,FALSE)</f>
        <v>0</v>
      </c>
      <c r="G262" s="79">
        <f>+VLOOKUP($A262,'[4]CUT Bs'!$A:$S,2,FALSE)</f>
        <v>0</v>
      </c>
      <c r="H262" s="79">
        <f>+VLOOKUP($A262,'[4]CUT Bs'!$A:$S,3,FALSE)</f>
        <v>0</v>
      </c>
      <c r="I262" s="79">
        <f>+VLOOKUP($A262,'[4]CUT Bs'!$A:$S,4,FALSE)</f>
        <v>0</v>
      </c>
      <c r="J262" s="79">
        <f>+VLOOKUP($A262,'[4]CUT Bs'!$A:$S,5,FALSE)</f>
        <v>0</v>
      </c>
      <c r="K262" s="79">
        <f>+VLOOKUP($A262,'[4]CUT Bs'!$A:$S,6,FALSE)</f>
        <v>0</v>
      </c>
      <c r="L262" s="79">
        <f>+VLOOKUP($A262,'[4]CUT Bs'!$A:$S,7,FALSE)</f>
        <v>0</v>
      </c>
      <c r="M262" s="79">
        <f>+VLOOKUP($A262,'[4]CUT Bs'!$A:$S,8,FALSE)</f>
        <v>0</v>
      </c>
      <c r="N262" s="79">
        <f>+VLOOKUP($A262,'[4]CUT Bs'!$A:$S,9,FALSE)</f>
        <v>0</v>
      </c>
      <c r="O262" s="79">
        <f>+VLOOKUP($A262,'[4]CUT Bs'!$A:$S,10,FALSE)</f>
        <v>0</v>
      </c>
      <c r="P262" s="79">
        <f>+VLOOKUP($A262,'[4]CUT Bs'!$A:$S,11,FALSE)</f>
        <v>0</v>
      </c>
      <c r="Q262" s="79">
        <f>+VLOOKUP($A262,'[4]CUT Bs'!$A:$S,12,FALSE)</f>
        <v>0</v>
      </c>
      <c r="R262" s="79">
        <f>+VLOOKUP($A262,'[4]CUT Bs'!$A:$S,13,FALSE)</f>
        <v>0</v>
      </c>
      <c r="S262" s="79">
        <f>+VLOOKUP($A262,'[4]CUT Bs'!$A:$S,14,FALSE)</f>
        <v>0</v>
      </c>
      <c r="T262" s="79">
        <f>+VLOOKUP($A262,'[4]CUT Bs'!$A:$S,15,FALSE)</f>
        <v>0</v>
      </c>
      <c r="U262" s="79">
        <f>+VLOOKUP($A262,'[4]CUT Bs'!$A:$S,16,FALSE)</f>
        <v>0</v>
      </c>
      <c r="V262" s="79">
        <f>+IFERROR(VLOOKUP(A262,'[4]RES. TCR'!A:C,3,FALSE),0)</f>
        <v>0</v>
      </c>
      <c r="W262" s="79">
        <f>+VLOOKUP(A262,'[4]RES. TRL'!F:H,2,FALSE)</f>
        <v>0</v>
      </c>
      <c r="X262" s="79">
        <f>+VLOOKUP(A262,'[4]RES. TRL'!F:H,3,FALSE)</f>
        <v>0</v>
      </c>
      <c r="Y262" s="79">
        <f>+VLOOKUP($A262,'[4]CUT USD'!$A:$Q,2,FALSE)</f>
        <v>0</v>
      </c>
      <c r="Z262" s="79">
        <f>+VLOOKUP($A262,'[4]CUT USD'!$A:$Q,3,FALSE)</f>
        <v>0</v>
      </c>
      <c r="AA262" s="79">
        <f>+VLOOKUP($A262,'[4]CUT USD'!$A:$Q,4,FALSE)</f>
        <v>0</v>
      </c>
      <c r="AB262" s="79">
        <f>+VLOOKUP($A262,'[4]CUT USD'!$A:$Q,5,FALSE)</f>
        <v>0</v>
      </c>
      <c r="AC262" s="79">
        <f>+VLOOKUP($A262,'[4]CUT USD'!$A:$Q,6,FALSE)</f>
        <v>0</v>
      </c>
      <c r="AD262" s="79">
        <f>+VLOOKUP($A262,'[4]CUT USD'!$A:$Q,7,FALSE)</f>
        <v>0</v>
      </c>
      <c r="AE262" s="79">
        <f>+VLOOKUP($A262,'[4]CUT USD'!$A:$Q,8,FALSE)</f>
        <v>0</v>
      </c>
      <c r="AF262" s="79">
        <f>+VLOOKUP($A262,'[4]CUT USD'!$A:$Q,9,FALSE)</f>
        <v>0</v>
      </c>
      <c r="AG262" s="79">
        <f>+VLOOKUP($A262,'[4]CUT USD'!$A:$Q,10,FALSE)</f>
        <v>0</v>
      </c>
      <c r="AH262" s="79">
        <f>+VLOOKUP($A262,'[4]CUT USD'!$A:$Q,11,FALSE)</f>
        <v>0</v>
      </c>
      <c r="AI262" s="79">
        <f>+VLOOKUP($A262,'[4]CUT USD'!$A:$Q,12,FALSE)</f>
        <v>0</v>
      </c>
      <c r="AJ262" s="79">
        <f>+VLOOKUP($A262,'[4]CUT USD'!$A:$Q,13,FALSE)</f>
        <v>0</v>
      </c>
      <c r="AK262" s="79">
        <f>+VLOOKUP($A262,'[4]CUT USD'!$A:$Q,14,FALSE)</f>
        <v>0</v>
      </c>
      <c r="AL262" s="79">
        <v>0</v>
      </c>
      <c r="AM262" s="79">
        <f t="shared" si="3"/>
        <v>0</v>
      </c>
      <c r="AP262" s="45"/>
    </row>
    <row r="263" spans="1:42" ht="33" customHeight="1">
      <c r="A263" s="54">
        <v>1202</v>
      </c>
      <c r="B263" s="55" t="s">
        <v>246</v>
      </c>
      <c r="C263" s="80" t="s">
        <v>687</v>
      </c>
      <c r="D263" s="79">
        <f>+VLOOKUP(A263,'[4]RES. TRL'!A:C,2,FALSE)</f>
        <v>0</v>
      </c>
      <c r="E263" s="79">
        <f>+VLOOKUP(A263,'[4]RES. TRL'!A:C,3,FALSE)</f>
        <v>0</v>
      </c>
      <c r="F263" s="79">
        <f>+VLOOKUP(A263,[4]RES.CDI!A:B,2,FALSE)</f>
        <v>0</v>
      </c>
      <c r="G263" s="79">
        <f>+VLOOKUP($A263,'[4]CUT Bs'!$A:$S,2,FALSE)</f>
        <v>0</v>
      </c>
      <c r="H263" s="79">
        <f>+VLOOKUP($A263,'[4]CUT Bs'!$A:$S,3,FALSE)</f>
        <v>0</v>
      </c>
      <c r="I263" s="79">
        <f>+VLOOKUP($A263,'[4]CUT Bs'!$A:$S,4,FALSE)</f>
        <v>0</v>
      </c>
      <c r="J263" s="79">
        <f>+VLOOKUP($A263,'[4]CUT Bs'!$A:$S,5,FALSE)</f>
        <v>0</v>
      </c>
      <c r="K263" s="79">
        <f>+VLOOKUP($A263,'[4]CUT Bs'!$A:$S,6,FALSE)</f>
        <v>0</v>
      </c>
      <c r="L263" s="79">
        <f>+VLOOKUP($A263,'[4]CUT Bs'!$A:$S,7,FALSE)</f>
        <v>0</v>
      </c>
      <c r="M263" s="79">
        <f>+VLOOKUP($A263,'[4]CUT Bs'!$A:$S,8,FALSE)</f>
        <v>0</v>
      </c>
      <c r="N263" s="79">
        <f>+VLOOKUP($A263,'[4]CUT Bs'!$A:$S,9,FALSE)</f>
        <v>0</v>
      </c>
      <c r="O263" s="79">
        <f>+VLOOKUP($A263,'[4]CUT Bs'!$A:$S,10,FALSE)</f>
        <v>0</v>
      </c>
      <c r="P263" s="79">
        <f>+VLOOKUP($A263,'[4]CUT Bs'!$A:$S,11,FALSE)</f>
        <v>0</v>
      </c>
      <c r="Q263" s="79">
        <f>+VLOOKUP($A263,'[4]CUT Bs'!$A:$S,12,FALSE)</f>
        <v>0</v>
      </c>
      <c r="R263" s="79">
        <f>+VLOOKUP($A263,'[4]CUT Bs'!$A:$S,13,FALSE)</f>
        <v>0</v>
      </c>
      <c r="S263" s="79">
        <f>+VLOOKUP($A263,'[4]CUT Bs'!$A:$S,14,FALSE)</f>
        <v>0</v>
      </c>
      <c r="T263" s="79">
        <f>+VLOOKUP($A263,'[4]CUT Bs'!$A:$S,15,FALSE)</f>
        <v>0</v>
      </c>
      <c r="U263" s="79">
        <f>+VLOOKUP($A263,'[4]CUT Bs'!$A:$S,16,FALSE)</f>
        <v>0</v>
      </c>
      <c r="V263" s="79">
        <f>+IFERROR(VLOOKUP(A263,'[4]RES. TCR'!A:C,3,FALSE),0)</f>
        <v>0</v>
      </c>
      <c r="W263" s="79">
        <f>+VLOOKUP(A263,'[4]RES. TRL'!F:H,2,FALSE)</f>
        <v>0</v>
      </c>
      <c r="X263" s="79">
        <f>+VLOOKUP(A263,'[4]RES. TRL'!F:H,3,FALSE)</f>
        <v>0</v>
      </c>
      <c r="Y263" s="79">
        <f>+VLOOKUP($A263,'[4]CUT USD'!$A:$Q,2,FALSE)</f>
        <v>0</v>
      </c>
      <c r="Z263" s="79">
        <f>+VLOOKUP($A263,'[4]CUT USD'!$A:$Q,3,FALSE)</f>
        <v>0</v>
      </c>
      <c r="AA263" s="79">
        <f>+VLOOKUP($A263,'[4]CUT USD'!$A:$Q,4,FALSE)</f>
        <v>0</v>
      </c>
      <c r="AB263" s="79">
        <f>+VLOOKUP($A263,'[4]CUT USD'!$A:$Q,5,FALSE)</f>
        <v>0</v>
      </c>
      <c r="AC263" s="79">
        <f>+VLOOKUP($A263,'[4]CUT USD'!$A:$Q,6,FALSE)</f>
        <v>0</v>
      </c>
      <c r="AD263" s="79">
        <f>+VLOOKUP($A263,'[4]CUT USD'!$A:$Q,7,FALSE)</f>
        <v>0</v>
      </c>
      <c r="AE263" s="79">
        <f>+VLOOKUP($A263,'[4]CUT USD'!$A:$Q,8,FALSE)</f>
        <v>0</v>
      </c>
      <c r="AF263" s="79">
        <f>+VLOOKUP($A263,'[4]CUT USD'!$A:$Q,9,FALSE)</f>
        <v>0</v>
      </c>
      <c r="AG263" s="79">
        <f>+VLOOKUP($A263,'[4]CUT USD'!$A:$Q,10,FALSE)</f>
        <v>0</v>
      </c>
      <c r="AH263" s="79">
        <f>+VLOOKUP($A263,'[4]CUT USD'!$A:$Q,11,FALSE)</f>
        <v>0</v>
      </c>
      <c r="AI263" s="79">
        <f>+VLOOKUP($A263,'[4]CUT USD'!$A:$Q,12,FALSE)</f>
        <v>0</v>
      </c>
      <c r="AJ263" s="79">
        <f>+VLOOKUP($A263,'[4]CUT USD'!$A:$Q,13,FALSE)</f>
        <v>0</v>
      </c>
      <c r="AK263" s="79">
        <f>+VLOOKUP($A263,'[4]CUT USD'!$A:$Q,14,FALSE)</f>
        <v>0</v>
      </c>
      <c r="AL263" s="79">
        <v>0</v>
      </c>
      <c r="AM263" s="79">
        <f t="shared" si="3"/>
        <v>0</v>
      </c>
      <c r="AP263" s="45"/>
    </row>
    <row r="264" spans="1:42" ht="33" customHeight="1">
      <c r="A264" s="54">
        <v>1203</v>
      </c>
      <c r="B264" s="55" t="s">
        <v>247</v>
      </c>
      <c r="C264" s="80" t="s">
        <v>687</v>
      </c>
      <c r="D264" s="79">
        <f>+VLOOKUP(A264,'[4]RES. TRL'!A:C,2,FALSE)</f>
        <v>0</v>
      </c>
      <c r="E264" s="79">
        <f>+VLOOKUP(A264,'[4]RES. TRL'!A:C,3,FALSE)</f>
        <v>0</v>
      </c>
      <c r="F264" s="79">
        <f>+VLOOKUP(A264,[4]RES.CDI!A:B,2,FALSE)</f>
        <v>0</v>
      </c>
      <c r="G264" s="79">
        <f>+VLOOKUP($A264,'[4]CUT Bs'!$A:$S,2,FALSE)</f>
        <v>0</v>
      </c>
      <c r="H264" s="79">
        <f>+VLOOKUP($A264,'[4]CUT Bs'!$A:$S,3,FALSE)</f>
        <v>0</v>
      </c>
      <c r="I264" s="79">
        <f>+VLOOKUP($A264,'[4]CUT Bs'!$A:$S,4,FALSE)</f>
        <v>0</v>
      </c>
      <c r="J264" s="79">
        <f>+VLOOKUP($A264,'[4]CUT Bs'!$A:$S,5,FALSE)</f>
        <v>0</v>
      </c>
      <c r="K264" s="79">
        <f>+VLOOKUP($A264,'[4]CUT Bs'!$A:$S,6,FALSE)</f>
        <v>0</v>
      </c>
      <c r="L264" s="79">
        <f>+VLOOKUP($A264,'[4]CUT Bs'!$A:$S,7,FALSE)</f>
        <v>0</v>
      </c>
      <c r="M264" s="79">
        <f>+VLOOKUP($A264,'[4]CUT Bs'!$A:$S,8,FALSE)</f>
        <v>0</v>
      </c>
      <c r="N264" s="79">
        <f>+VLOOKUP($A264,'[4]CUT Bs'!$A:$S,9,FALSE)</f>
        <v>0</v>
      </c>
      <c r="O264" s="79">
        <f>+VLOOKUP($A264,'[4]CUT Bs'!$A:$S,10,FALSE)</f>
        <v>0</v>
      </c>
      <c r="P264" s="79">
        <f>+VLOOKUP($A264,'[4]CUT Bs'!$A:$S,11,FALSE)</f>
        <v>0</v>
      </c>
      <c r="Q264" s="79">
        <f>+VLOOKUP($A264,'[4]CUT Bs'!$A:$S,12,FALSE)</f>
        <v>0</v>
      </c>
      <c r="R264" s="79">
        <f>+VLOOKUP($A264,'[4]CUT Bs'!$A:$S,13,FALSE)</f>
        <v>0</v>
      </c>
      <c r="S264" s="79">
        <f>+VLOOKUP($A264,'[4]CUT Bs'!$A:$S,14,FALSE)</f>
        <v>0</v>
      </c>
      <c r="T264" s="79">
        <f>+VLOOKUP($A264,'[4]CUT Bs'!$A:$S,15,FALSE)</f>
        <v>0</v>
      </c>
      <c r="U264" s="79">
        <f>+VLOOKUP($A264,'[4]CUT Bs'!$A:$S,16,FALSE)</f>
        <v>0</v>
      </c>
      <c r="V264" s="79">
        <f>+IFERROR(VLOOKUP(A264,'[4]RES. TCR'!A:C,3,FALSE),0)</f>
        <v>0</v>
      </c>
      <c r="W264" s="79">
        <f>+VLOOKUP(A264,'[4]RES. TRL'!F:H,2,FALSE)</f>
        <v>0</v>
      </c>
      <c r="X264" s="79">
        <f>+VLOOKUP(A264,'[4]RES. TRL'!F:H,3,FALSE)</f>
        <v>0</v>
      </c>
      <c r="Y264" s="79">
        <f>+VLOOKUP($A264,'[4]CUT USD'!$A:$Q,2,FALSE)</f>
        <v>0</v>
      </c>
      <c r="Z264" s="79">
        <f>+VLOOKUP($A264,'[4]CUT USD'!$A:$Q,3,FALSE)</f>
        <v>0</v>
      </c>
      <c r="AA264" s="79">
        <f>+VLOOKUP($A264,'[4]CUT USD'!$A:$Q,4,FALSE)</f>
        <v>0</v>
      </c>
      <c r="AB264" s="79">
        <f>+VLOOKUP($A264,'[4]CUT USD'!$A:$Q,5,FALSE)</f>
        <v>0</v>
      </c>
      <c r="AC264" s="79">
        <f>+VLOOKUP($A264,'[4]CUT USD'!$A:$Q,6,FALSE)</f>
        <v>0</v>
      </c>
      <c r="AD264" s="79">
        <f>+VLOOKUP($A264,'[4]CUT USD'!$A:$Q,7,FALSE)</f>
        <v>0</v>
      </c>
      <c r="AE264" s="79">
        <f>+VLOOKUP($A264,'[4]CUT USD'!$A:$Q,8,FALSE)</f>
        <v>0</v>
      </c>
      <c r="AF264" s="79">
        <f>+VLOOKUP($A264,'[4]CUT USD'!$A:$Q,9,FALSE)</f>
        <v>0</v>
      </c>
      <c r="AG264" s="79">
        <f>+VLOOKUP($A264,'[4]CUT USD'!$A:$Q,10,FALSE)</f>
        <v>0</v>
      </c>
      <c r="AH264" s="79">
        <f>+VLOOKUP($A264,'[4]CUT USD'!$A:$Q,11,FALSE)</f>
        <v>0</v>
      </c>
      <c r="AI264" s="79">
        <f>+VLOOKUP($A264,'[4]CUT USD'!$A:$Q,12,FALSE)</f>
        <v>0</v>
      </c>
      <c r="AJ264" s="79">
        <f>+VLOOKUP($A264,'[4]CUT USD'!$A:$Q,13,FALSE)</f>
        <v>0</v>
      </c>
      <c r="AK264" s="79">
        <f>+VLOOKUP($A264,'[4]CUT USD'!$A:$Q,14,FALSE)</f>
        <v>0</v>
      </c>
      <c r="AL264" s="79">
        <v>0</v>
      </c>
      <c r="AM264" s="79">
        <f t="shared" si="3"/>
        <v>0</v>
      </c>
      <c r="AP264" s="45"/>
    </row>
    <row r="265" spans="1:42" ht="33" customHeight="1">
      <c r="A265" s="54">
        <v>1204</v>
      </c>
      <c r="B265" s="55" t="s">
        <v>248</v>
      </c>
      <c r="C265" s="80" t="s">
        <v>687</v>
      </c>
      <c r="D265" s="79">
        <f>+VLOOKUP(A265,'[4]RES. TRL'!A:C,2,FALSE)</f>
        <v>0</v>
      </c>
      <c r="E265" s="79">
        <f>+VLOOKUP(A265,'[4]RES. TRL'!A:C,3,FALSE)</f>
        <v>0</v>
      </c>
      <c r="F265" s="79">
        <f>+VLOOKUP(A265,[4]RES.CDI!A:B,2,FALSE)</f>
        <v>0</v>
      </c>
      <c r="G265" s="79">
        <f>+VLOOKUP($A265,'[4]CUT Bs'!$A:$S,2,FALSE)</f>
        <v>0</v>
      </c>
      <c r="H265" s="79">
        <f>+VLOOKUP($A265,'[4]CUT Bs'!$A:$S,3,FALSE)</f>
        <v>0</v>
      </c>
      <c r="I265" s="79">
        <f>+VLOOKUP($A265,'[4]CUT Bs'!$A:$S,4,FALSE)</f>
        <v>0</v>
      </c>
      <c r="J265" s="79">
        <f>+VLOOKUP($A265,'[4]CUT Bs'!$A:$S,5,FALSE)</f>
        <v>0</v>
      </c>
      <c r="K265" s="79">
        <f>+VLOOKUP($A265,'[4]CUT Bs'!$A:$S,6,FALSE)</f>
        <v>0</v>
      </c>
      <c r="L265" s="79">
        <f>+VLOOKUP($A265,'[4]CUT Bs'!$A:$S,7,FALSE)</f>
        <v>0</v>
      </c>
      <c r="M265" s="79">
        <f>+VLOOKUP($A265,'[4]CUT Bs'!$A:$S,8,FALSE)</f>
        <v>0</v>
      </c>
      <c r="N265" s="79">
        <f>+VLOOKUP($A265,'[4]CUT Bs'!$A:$S,9,FALSE)</f>
        <v>0</v>
      </c>
      <c r="O265" s="79">
        <f>+VLOOKUP($A265,'[4]CUT Bs'!$A:$S,10,FALSE)</f>
        <v>0</v>
      </c>
      <c r="P265" s="79">
        <f>+VLOOKUP($A265,'[4]CUT Bs'!$A:$S,11,FALSE)</f>
        <v>0</v>
      </c>
      <c r="Q265" s="79">
        <f>+VLOOKUP($A265,'[4]CUT Bs'!$A:$S,12,FALSE)</f>
        <v>0</v>
      </c>
      <c r="R265" s="79">
        <f>+VLOOKUP($A265,'[4]CUT Bs'!$A:$S,13,FALSE)</f>
        <v>0</v>
      </c>
      <c r="S265" s="79">
        <f>+VLOOKUP($A265,'[4]CUT Bs'!$A:$S,14,FALSE)</f>
        <v>0</v>
      </c>
      <c r="T265" s="79">
        <f>+VLOOKUP($A265,'[4]CUT Bs'!$A:$S,15,FALSE)</f>
        <v>0</v>
      </c>
      <c r="U265" s="79">
        <f>+VLOOKUP($A265,'[4]CUT Bs'!$A:$S,16,FALSE)</f>
        <v>0</v>
      </c>
      <c r="V265" s="79">
        <f>+IFERROR(VLOOKUP(A265,'[4]RES. TCR'!A:C,3,FALSE),0)</f>
        <v>0</v>
      </c>
      <c r="W265" s="79">
        <f>+VLOOKUP(A265,'[4]RES. TRL'!F:H,2,FALSE)</f>
        <v>0</v>
      </c>
      <c r="X265" s="79">
        <f>+VLOOKUP(A265,'[4]RES. TRL'!F:H,3,FALSE)</f>
        <v>0</v>
      </c>
      <c r="Y265" s="79">
        <f>+VLOOKUP($A265,'[4]CUT USD'!$A:$Q,2,FALSE)</f>
        <v>0</v>
      </c>
      <c r="Z265" s="79">
        <f>+VLOOKUP($A265,'[4]CUT USD'!$A:$Q,3,FALSE)</f>
        <v>0</v>
      </c>
      <c r="AA265" s="79">
        <f>+VLOOKUP($A265,'[4]CUT USD'!$A:$Q,4,FALSE)</f>
        <v>0</v>
      </c>
      <c r="AB265" s="79">
        <f>+VLOOKUP($A265,'[4]CUT USD'!$A:$Q,5,FALSE)</f>
        <v>0</v>
      </c>
      <c r="AC265" s="79">
        <f>+VLOOKUP($A265,'[4]CUT USD'!$A:$Q,6,FALSE)</f>
        <v>0</v>
      </c>
      <c r="AD265" s="79">
        <f>+VLOOKUP($A265,'[4]CUT USD'!$A:$Q,7,FALSE)</f>
        <v>0</v>
      </c>
      <c r="AE265" s="79">
        <f>+VLOOKUP($A265,'[4]CUT USD'!$A:$Q,8,FALSE)</f>
        <v>0</v>
      </c>
      <c r="AF265" s="79">
        <f>+VLOOKUP($A265,'[4]CUT USD'!$A:$Q,9,FALSE)</f>
        <v>0</v>
      </c>
      <c r="AG265" s="79">
        <f>+VLOOKUP($A265,'[4]CUT USD'!$A:$Q,10,FALSE)</f>
        <v>0</v>
      </c>
      <c r="AH265" s="79">
        <f>+VLOOKUP($A265,'[4]CUT USD'!$A:$Q,11,FALSE)</f>
        <v>0</v>
      </c>
      <c r="AI265" s="79">
        <f>+VLOOKUP($A265,'[4]CUT USD'!$A:$Q,12,FALSE)</f>
        <v>0</v>
      </c>
      <c r="AJ265" s="79">
        <f>+VLOOKUP($A265,'[4]CUT USD'!$A:$Q,13,FALSE)</f>
        <v>0</v>
      </c>
      <c r="AK265" s="79">
        <f>+VLOOKUP($A265,'[4]CUT USD'!$A:$Q,14,FALSE)</f>
        <v>0</v>
      </c>
      <c r="AL265" s="79">
        <v>0</v>
      </c>
      <c r="AM265" s="79">
        <f t="shared" si="3"/>
        <v>0</v>
      </c>
      <c r="AP265" s="45"/>
    </row>
    <row r="266" spans="1:42" ht="33" customHeight="1">
      <c r="A266" s="54">
        <v>1205</v>
      </c>
      <c r="B266" s="55" t="s">
        <v>249</v>
      </c>
      <c r="C266" s="80" t="s">
        <v>687</v>
      </c>
      <c r="D266" s="79">
        <f>+VLOOKUP(A266,'[4]RES. TRL'!A:C,2,FALSE)</f>
        <v>0</v>
      </c>
      <c r="E266" s="79">
        <f>+VLOOKUP(A266,'[4]RES. TRL'!A:C,3,FALSE)</f>
        <v>0</v>
      </c>
      <c r="F266" s="79">
        <f>+VLOOKUP(A266,[4]RES.CDI!A:B,2,FALSE)</f>
        <v>0</v>
      </c>
      <c r="G266" s="79">
        <f>+VLOOKUP($A266,'[4]CUT Bs'!$A:$S,2,FALSE)</f>
        <v>0</v>
      </c>
      <c r="H266" s="79">
        <f>+VLOOKUP($A266,'[4]CUT Bs'!$A:$S,3,FALSE)</f>
        <v>0</v>
      </c>
      <c r="I266" s="79">
        <f>+VLOOKUP($A266,'[4]CUT Bs'!$A:$S,4,FALSE)</f>
        <v>0</v>
      </c>
      <c r="J266" s="79">
        <f>+VLOOKUP($A266,'[4]CUT Bs'!$A:$S,5,FALSE)</f>
        <v>0</v>
      </c>
      <c r="K266" s="79">
        <f>+VLOOKUP($A266,'[4]CUT Bs'!$A:$S,6,FALSE)</f>
        <v>0</v>
      </c>
      <c r="L266" s="79">
        <f>+VLOOKUP($A266,'[4]CUT Bs'!$A:$S,7,FALSE)</f>
        <v>0</v>
      </c>
      <c r="M266" s="79">
        <f>+VLOOKUP($A266,'[4]CUT Bs'!$A:$S,8,FALSE)</f>
        <v>0</v>
      </c>
      <c r="N266" s="79">
        <f>+VLOOKUP($A266,'[4]CUT Bs'!$A:$S,9,FALSE)</f>
        <v>0</v>
      </c>
      <c r="O266" s="79">
        <f>+VLOOKUP($A266,'[4]CUT Bs'!$A:$S,10,FALSE)</f>
        <v>0</v>
      </c>
      <c r="P266" s="79">
        <f>+VLOOKUP($A266,'[4]CUT Bs'!$A:$S,11,FALSE)</f>
        <v>0</v>
      </c>
      <c r="Q266" s="79">
        <f>+VLOOKUP($A266,'[4]CUT Bs'!$A:$S,12,FALSE)</f>
        <v>0</v>
      </c>
      <c r="R266" s="79">
        <f>+VLOOKUP($A266,'[4]CUT Bs'!$A:$S,13,FALSE)</f>
        <v>0</v>
      </c>
      <c r="S266" s="79">
        <f>+VLOOKUP($A266,'[4]CUT Bs'!$A:$S,14,FALSE)</f>
        <v>0</v>
      </c>
      <c r="T266" s="79">
        <f>+VLOOKUP($A266,'[4]CUT Bs'!$A:$S,15,FALSE)</f>
        <v>0</v>
      </c>
      <c r="U266" s="79">
        <f>+VLOOKUP($A266,'[4]CUT Bs'!$A:$S,16,FALSE)</f>
        <v>0</v>
      </c>
      <c r="V266" s="79">
        <f>+IFERROR(VLOOKUP(A266,'[4]RES. TCR'!A:C,3,FALSE),0)</f>
        <v>0</v>
      </c>
      <c r="W266" s="79">
        <f>+VLOOKUP(A266,'[4]RES. TRL'!F:H,2,FALSE)</f>
        <v>0</v>
      </c>
      <c r="X266" s="79">
        <f>+VLOOKUP(A266,'[4]RES. TRL'!F:H,3,FALSE)</f>
        <v>0</v>
      </c>
      <c r="Y266" s="79">
        <f>+VLOOKUP($A266,'[4]CUT USD'!$A:$Q,2,FALSE)</f>
        <v>0</v>
      </c>
      <c r="Z266" s="79">
        <f>+VLOOKUP($A266,'[4]CUT USD'!$A:$Q,3,FALSE)</f>
        <v>0</v>
      </c>
      <c r="AA266" s="79">
        <f>+VLOOKUP($A266,'[4]CUT USD'!$A:$Q,4,FALSE)</f>
        <v>0</v>
      </c>
      <c r="AB266" s="79">
        <f>+VLOOKUP($A266,'[4]CUT USD'!$A:$Q,5,FALSE)</f>
        <v>0</v>
      </c>
      <c r="AC266" s="79">
        <f>+VLOOKUP($A266,'[4]CUT USD'!$A:$Q,6,FALSE)</f>
        <v>0</v>
      </c>
      <c r="AD266" s="79">
        <f>+VLOOKUP($A266,'[4]CUT USD'!$A:$Q,7,FALSE)</f>
        <v>0</v>
      </c>
      <c r="AE266" s="79">
        <f>+VLOOKUP($A266,'[4]CUT USD'!$A:$Q,8,FALSE)</f>
        <v>0</v>
      </c>
      <c r="AF266" s="79">
        <f>+VLOOKUP($A266,'[4]CUT USD'!$A:$Q,9,FALSE)</f>
        <v>0</v>
      </c>
      <c r="AG266" s="79">
        <f>+VLOOKUP($A266,'[4]CUT USD'!$A:$Q,10,FALSE)</f>
        <v>0</v>
      </c>
      <c r="AH266" s="79">
        <f>+VLOOKUP($A266,'[4]CUT USD'!$A:$Q,11,FALSE)</f>
        <v>0</v>
      </c>
      <c r="AI266" s="79">
        <f>+VLOOKUP($A266,'[4]CUT USD'!$A:$Q,12,FALSE)</f>
        <v>0</v>
      </c>
      <c r="AJ266" s="79">
        <f>+VLOOKUP($A266,'[4]CUT USD'!$A:$Q,13,FALSE)</f>
        <v>0</v>
      </c>
      <c r="AK266" s="79">
        <f>+VLOOKUP($A266,'[4]CUT USD'!$A:$Q,14,FALSE)</f>
        <v>0</v>
      </c>
      <c r="AL266" s="79">
        <v>0</v>
      </c>
      <c r="AM266" s="79">
        <f t="shared" si="3"/>
        <v>0</v>
      </c>
      <c r="AP266" s="45"/>
    </row>
    <row r="267" spans="1:42" ht="33" customHeight="1">
      <c r="A267" s="54">
        <v>1206</v>
      </c>
      <c r="B267" s="55" t="s">
        <v>250</v>
      </c>
      <c r="C267" s="80" t="s">
        <v>687</v>
      </c>
      <c r="D267" s="79">
        <f>+VLOOKUP(A267,'[4]RES. TRL'!A:C,2,FALSE)</f>
        <v>0</v>
      </c>
      <c r="E267" s="79">
        <f>+VLOOKUP(A267,'[4]RES. TRL'!A:C,3,FALSE)</f>
        <v>0</v>
      </c>
      <c r="F267" s="79">
        <f>+VLOOKUP(A267,[4]RES.CDI!A:B,2,FALSE)</f>
        <v>0</v>
      </c>
      <c r="G267" s="79">
        <f>+VLOOKUP($A267,'[4]CUT Bs'!$A:$S,2,FALSE)</f>
        <v>0</v>
      </c>
      <c r="H267" s="79">
        <f>+VLOOKUP($A267,'[4]CUT Bs'!$A:$S,3,FALSE)</f>
        <v>0</v>
      </c>
      <c r="I267" s="79">
        <f>+VLOOKUP($A267,'[4]CUT Bs'!$A:$S,4,FALSE)</f>
        <v>0</v>
      </c>
      <c r="J267" s="79">
        <f>+VLOOKUP($A267,'[4]CUT Bs'!$A:$S,5,FALSE)</f>
        <v>0</v>
      </c>
      <c r="K267" s="79">
        <f>+VLOOKUP($A267,'[4]CUT Bs'!$A:$S,6,FALSE)</f>
        <v>0</v>
      </c>
      <c r="L267" s="79">
        <f>+VLOOKUP($A267,'[4]CUT Bs'!$A:$S,7,FALSE)</f>
        <v>0</v>
      </c>
      <c r="M267" s="79">
        <f>+VLOOKUP($A267,'[4]CUT Bs'!$A:$S,8,FALSE)</f>
        <v>0</v>
      </c>
      <c r="N267" s="79">
        <f>+VLOOKUP($A267,'[4]CUT Bs'!$A:$S,9,FALSE)</f>
        <v>0</v>
      </c>
      <c r="O267" s="79">
        <f>+VLOOKUP($A267,'[4]CUT Bs'!$A:$S,10,FALSE)</f>
        <v>0</v>
      </c>
      <c r="P267" s="79">
        <f>+VLOOKUP($A267,'[4]CUT Bs'!$A:$S,11,FALSE)</f>
        <v>0</v>
      </c>
      <c r="Q267" s="79">
        <f>+VLOOKUP($A267,'[4]CUT Bs'!$A:$S,12,FALSE)</f>
        <v>0</v>
      </c>
      <c r="R267" s="79">
        <f>+VLOOKUP($A267,'[4]CUT Bs'!$A:$S,13,FALSE)</f>
        <v>0</v>
      </c>
      <c r="S267" s="79">
        <f>+VLOOKUP($A267,'[4]CUT Bs'!$A:$S,14,FALSE)</f>
        <v>0</v>
      </c>
      <c r="T267" s="79">
        <f>+VLOOKUP($A267,'[4]CUT Bs'!$A:$S,15,FALSE)</f>
        <v>0</v>
      </c>
      <c r="U267" s="79">
        <f>+VLOOKUP($A267,'[4]CUT Bs'!$A:$S,16,FALSE)</f>
        <v>0</v>
      </c>
      <c r="V267" s="79">
        <f>+IFERROR(VLOOKUP(A267,'[4]RES. TCR'!A:C,3,FALSE),0)</f>
        <v>0</v>
      </c>
      <c r="W267" s="79">
        <f>+VLOOKUP(A267,'[4]RES. TRL'!F:H,2,FALSE)</f>
        <v>0</v>
      </c>
      <c r="X267" s="79">
        <f>+VLOOKUP(A267,'[4]RES. TRL'!F:H,3,FALSE)</f>
        <v>0</v>
      </c>
      <c r="Y267" s="79">
        <f>+VLOOKUP($A267,'[4]CUT USD'!$A:$Q,2,FALSE)</f>
        <v>0</v>
      </c>
      <c r="Z267" s="79">
        <f>+VLOOKUP($A267,'[4]CUT USD'!$A:$Q,3,FALSE)</f>
        <v>0</v>
      </c>
      <c r="AA267" s="79">
        <f>+VLOOKUP($A267,'[4]CUT USD'!$A:$Q,4,FALSE)</f>
        <v>0</v>
      </c>
      <c r="AB267" s="79">
        <f>+VLOOKUP($A267,'[4]CUT USD'!$A:$Q,5,FALSE)</f>
        <v>0</v>
      </c>
      <c r="AC267" s="79">
        <f>+VLOOKUP($A267,'[4]CUT USD'!$A:$Q,6,FALSE)</f>
        <v>0</v>
      </c>
      <c r="AD267" s="79">
        <f>+VLOOKUP($A267,'[4]CUT USD'!$A:$Q,7,FALSE)</f>
        <v>0</v>
      </c>
      <c r="AE267" s="79">
        <f>+VLOOKUP($A267,'[4]CUT USD'!$A:$Q,8,FALSE)</f>
        <v>0</v>
      </c>
      <c r="AF267" s="79">
        <f>+VLOOKUP($A267,'[4]CUT USD'!$A:$Q,9,FALSE)</f>
        <v>0</v>
      </c>
      <c r="AG267" s="79">
        <f>+VLOOKUP($A267,'[4]CUT USD'!$A:$Q,10,FALSE)</f>
        <v>0</v>
      </c>
      <c r="AH267" s="79">
        <f>+VLOOKUP($A267,'[4]CUT USD'!$A:$Q,11,FALSE)</f>
        <v>0</v>
      </c>
      <c r="AI267" s="79">
        <f>+VLOOKUP($A267,'[4]CUT USD'!$A:$Q,12,FALSE)</f>
        <v>0</v>
      </c>
      <c r="AJ267" s="79">
        <f>+VLOOKUP($A267,'[4]CUT USD'!$A:$Q,13,FALSE)</f>
        <v>0</v>
      </c>
      <c r="AK267" s="79">
        <f>+VLOOKUP($A267,'[4]CUT USD'!$A:$Q,14,FALSE)</f>
        <v>0</v>
      </c>
      <c r="AL267" s="79">
        <v>0</v>
      </c>
      <c r="AM267" s="79">
        <f t="shared" ref="AM267:AM330" si="4">SUM(D267:AL267)</f>
        <v>0</v>
      </c>
      <c r="AP267" s="45"/>
    </row>
    <row r="268" spans="1:42" ht="33" customHeight="1">
      <c r="A268" s="54">
        <v>1207</v>
      </c>
      <c r="B268" s="55" t="s">
        <v>251</v>
      </c>
      <c r="C268" s="80" t="s">
        <v>687</v>
      </c>
      <c r="D268" s="79">
        <f>+VLOOKUP(A268,'[4]RES. TRL'!A:C,2,FALSE)</f>
        <v>0</v>
      </c>
      <c r="E268" s="79">
        <f>+VLOOKUP(A268,'[4]RES. TRL'!A:C,3,FALSE)</f>
        <v>0</v>
      </c>
      <c r="F268" s="79">
        <f>+VLOOKUP(A268,[4]RES.CDI!A:B,2,FALSE)</f>
        <v>0</v>
      </c>
      <c r="G268" s="79">
        <f>+VLOOKUP($A268,'[4]CUT Bs'!$A:$S,2,FALSE)</f>
        <v>0</v>
      </c>
      <c r="H268" s="79">
        <f>+VLOOKUP($A268,'[4]CUT Bs'!$A:$S,3,FALSE)</f>
        <v>0</v>
      </c>
      <c r="I268" s="79">
        <f>+VLOOKUP($A268,'[4]CUT Bs'!$A:$S,4,FALSE)</f>
        <v>0</v>
      </c>
      <c r="J268" s="79">
        <f>+VLOOKUP($A268,'[4]CUT Bs'!$A:$S,5,FALSE)</f>
        <v>0</v>
      </c>
      <c r="K268" s="79">
        <f>+VLOOKUP($A268,'[4]CUT Bs'!$A:$S,6,FALSE)</f>
        <v>0</v>
      </c>
      <c r="L268" s="79">
        <f>+VLOOKUP($A268,'[4]CUT Bs'!$A:$S,7,FALSE)</f>
        <v>0</v>
      </c>
      <c r="M268" s="79">
        <f>+VLOOKUP($A268,'[4]CUT Bs'!$A:$S,8,FALSE)</f>
        <v>0</v>
      </c>
      <c r="N268" s="79">
        <f>+VLOOKUP($A268,'[4]CUT Bs'!$A:$S,9,FALSE)</f>
        <v>0</v>
      </c>
      <c r="O268" s="79">
        <f>+VLOOKUP($A268,'[4]CUT Bs'!$A:$S,10,FALSE)</f>
        <v>0</v>
      </c>
      <c r="P268" s="79">
        <f>+VLOOKUP($A268,'[4]CUT Bs'!$A:$S,11,FALSE)</f>
        <v>0</v>
      </c>
      <c r="Q268" s="79">
        <f>+VLOOKUP($A268,'[4]CUT Bs'!$A:$S,12,FALSE)</f>
        <v>0</v>
      </c>
      <c r="R268" s="79">
        <f>+VLOOKUP($A268,'[4]CUT Bs'!$A:$S,13,FALSE)</f>
        <v>0</v>
      </c>
      <c r="S268" s="79">
        <f>+VLOOKUP($A268,'[4]CUT Bs'!$A:$S,14,FALSE)</f>
        <v>0</v>
      </c>
      <c r="T268" s="79">
        <f>+VLOOKUP($A268,'[4]CUT Bs'!$A:$S,15,FALSE)</f>
        <v>0</v>
      </c>
      <c r="U268" s="79">
        <f>+VLOOKUP($A268,'[4]CUT Bs'!$A:$S,16,FALSE)</f>
        <v>0</v>
      </c>
      <c r="V268" s="79">
        <f>+IFERROR(VLOOKUP(A268,'[4]RES. TCR'!A:C,3,FALSE),0)</f>
        <v>0</v>
      </c>
      <c r="W268" s="79">
        <f>+VLOOKUP(A268,'[4]RES. TRL'!F:H,2,FALSE)</f>
        <v>0</v>
      </c>
      <c r="X268" s="79">
        <f>+VLOOKUP(A268,'[4]RES. TRL'!F:H,3,FALSE)</f>
        <v>0</v>
      </c>
      <c r="Y268" s="79">
        <f>+VLOOKUP($A268,'[4]CUT USD'!$A:$Q,2,FALSE)</f>
        <v>0</v>
      </c>
      <c r="Z268" s="79">
        <f>+VLOOKUP($A268,'[4]CUT USD'!$A:$Q,3,FALSE)</f>
        <v>0</v>
      </c>
      <c r="AA268" s="79">
        <f>+VLOOKUP($A268,'[4]CUT USD'!$A:$Q,4,FALSE)</f>
        <v>0</v>
      </c>
      <c r="AB268" s="79">
        <f>+VLOOKUP($A268,'[4]CUT USD'!$A:$Q,5,FALSE)</f>
        <v>0</v>
      </c>
      <c r="AC268" s="79">
        <f>+VLOOKUP($A268,'[4]CUT USD'!$A:$Q,6,FALSE)</f>
        <v>0</v>
      </c>
      <c r="AD268" s="79">
        <f>+VLOOKUP($A268,'[4]CUT USD'!$A:$Q,7,FALSE)</f>
        <v>0</v>
      </c>
      <c r="AE268" s="79">
        <f>+VLOOKUP($A268,'[4]CUT USD'!$A:$Q,8,FALSE)</f>
        <v>0</v>
      </c>
      <c r="AF268" s="79">
        <f>+VLOOKUP($A268,'[4]CUT USD'!$A:$Q,9,FALSE)</f>
        <v>0</v>
      </c>
      <c r="AG268" s="79">
        <f>+VLOOKUP($A268,'[4]CUT USD'!$A:$Q,10,FALSE)</f>
        <v>0</v>
      </c>
      <c r="AH268" s="79">
        <f>+VLOOKUP($A268,'[4]CUT USD'!$A:$Q,11,FALSE)</f>
        <v>0</v>
      </c>
      <c r="AI268" s="79">
        <f>+VLOOKUP($A268,'[4]CUT USD'!$A:$Q,12,FALSE)</f>
        <v>0</v>
      </c>
      <c r="AJ268" s="79">
        <f>+VLOOKUP($A268,'[4]CUT USD'!$A:$Q,13,FALSE)</f>
        <v>0</v>
      </c>
      <c r="AK268" s="79">
        <f>+VLOOKUP($A268,'[4]CUT USD'!$A:$Q,14,FALSE)</f>
        <v>0</v>
      </c>
      <c r="AL268" s="79">
        <v>0</v>
      </c>
      <c r="AM268" s="79">
        <f t="shared" si="4"/>
        <v>0</v>
      </c>
      <c r="AP268" s="45"/>
    </row>
    <row r="269" spans="1:42" ht="33" customHeight="1">
      <c r="A269" s="54">
        <v>1208</v>
      </c>
      <c r="B269" s="55" t="s">
        <v>252</v>
      </c>
      <c r="C269" s="80" t="s">
        <v>687</v>
      </c>
      <c r="D269" s="79">
        <f>+VLOOKUP(A269,'[4]RES. TRL'!A:C,2,FALSE)</f>
        <v>0</v>
      </c>
      <c r="E269" s="79">
        <f>+VLOOKUP(A269,'[4]RES. TRL'!A:C,3,FALSE)</f>
        <v>0</v>
      </c>
      <c r="F269" s="79">
        <f>+VLOOKUP(A269,[4]RES.CDI!A:B,2,FALSE)</f>
        <v>0</v>
      </c>
      <c r="G269" s="79">
        <f>+VLOOKUP($A269,'[4]CUT Bs'!$A:$S,2,FALSE)</f>
        <v>0</v>
      </c>
      <c r="H269" s="79">
        <f>+VLOOKUP($A269,'[4]CUT Bs'!$A:$S,3,FALSE)</f>
        <v>0</v>
      </c>
      <c r="I269" s="79">
        <f>+VLOOKUP($A269,'[4]CUT Bs'!$A:$S,4,FALSE)</f>
        <v>0</v>
      </c>
      <c r="J269" s="79">
        <f>+VLOOKUP($A269,'[4]CUT Bs'!$A:$S,5,FALSE)</f>
        <v>0</v>
      </c>
      <c r="K269" s="79">
        <f>+VLOOKUP($A269,'[4]CUT Bs'!$A:$S,6,FALSE)</f>
        <v>0</v>
      </c>
      <c r="L269" s="79">
        <f>+VLOOKUP($A269,'[4]CUT Bs'!$A:$S,7,FALSE)</f>
        <v>0</v>
      </c>
      <c r="M269" s="79">
        <f>+VLOOKUP($A269,'[4]CUT Bs'!$A:$S,8,FALSE)</f>
        <v>0</v>
      </c>
      <c r="N269" s="79">
        <f>+VLOOKUP($A269,'[4]CUT Bs'!$A:$S,9,FALSE)</f>
        <v>0</v>
      </c>
      <c r="O269" s="79">
        <f>+VLOOKUP($A269,'[4]CUT Bs'!$A:$S,10,FALSE)</f>
        <v>0</v>
      </c>
      <c r="P269" s="79">
        <f>+VLOOKUP($A269,'[4]CUT Bs'!$A:$S,11,FALSE)</f>
        <v>0</v>
      </c>
      <c r="Q269" s="79">
        <f>+VLOOKUP($A269,'[4]CUT Bs'!$A:$S,12,FALSE)</f>
        <v>0</v>
      </c>
      <c r="R269" s="79">
        <f>+VLOOKUP($A269,'[4]CUT Bs'!$A:$S,13,FALSE)</f>
        <v>0</v>
      </c>
      <c r="S269" s="79">
        <f>+VLOOKUP($A269,'[4]CUT Bs'!$A:$S,14,FALSE)</f>
        <v>0</v>
      </c>
      <c r="T269" s="79">
        <f>+VLOOKUP($A269,'[4]CUT Bs'!$A:$S,15,FALSE)</f>
        <v>0</v>
      </c>
      <c r="U269" s="79">
        <f>+VLOOKUP($A269,'[4]CUT Bs'!$A:$S,16,FALSE)</f>
        <v>0</v>
      </c>
      <c r="V269" s="79">
        <f>+IFERROR(VLOOKUP(A269,'[4]RES. TCR'!A:C,3,FALSE),0)</f>
        <v>0</v>
      </c>
      <c r="W269" s="79">
        <f>+VLOOKUP(A269,'[4]RES. TRL'!F:H,2,FALSE)</f>
        <v>0</v>
      </c>
      <c r="X269" s="79">
        <f>+VLOOKUP(A269,'[4]RES. TRL'!F:H,3,FALSE)</f>
        <v>0</v>
      </c>
      <c r="Y269" s="79">
        <f>+VLOOKUP($A269,'[4]CUT USD'!$A:$Q,2,FALSE)</f>
        <v>0</v>
      </c>
      <c r="Z269" s="79">
        <f>+VLOOKUP($A269,'[4]CUT USD'!$A:$Q,3,FALSE)</f>
        <v>0</v>
      </c>
      <c r="AA269" s="79">
        <f>+VLOOKUP($A269,'[4]CUT USD'!$A:$Q,4,FALSE)</f>
        <v>0</v>
      </c>
      <c r="AB269" s="79">
        <f>+VLOOKUP($A269,'[4]CUT USD'!$A:$Q,5,FALSE)</f>
        <v>0</v>
      </c>
      <c r="AC269" s="79">
        <f>+VLOOKUP($A269,'[4]CUT USD'!$A:$Q,6,FALSE)</f>
        <v>0</v>
      </c>
      <c r="AD269" s="79">
        <f>+VLOOKUP($A269,'[4]CUT USD'!$A:$Q,7,FALSE)</f>
        <v>0</v>
      </c>
      <c r="AE269" s="79">
        <f>+VLOOKUP($A269,'[4]CUT USD'!$A:$Q,8,FALSE)</f>
        <v>0</v>
      </c>
      <c r="AF269" s="79">
        <f>+VLOOKUP($A269,'[4]CUT USD'!$A:$Q,9,FALSE)</f>
        <v>0</v>
      </c>
      <c r="AG269" s="79">
        <f>+VLOOKUP($A269,'[4]CUT USD'!$A:$Q,10,FALSE)</f>
        <v>0</v>
      </c>
      <c r="AH269" s="79">
        <f>+VLOOKUP($A269,'[4]CUT USD'!$A:$Q,11,FALSE)</f>
        <v>0</v>
      </c>
      <c r="AI269" s="79">
        <f>+VLOOKUP($A269,'[4]CUT USD'!$A:$Q,12,FALSE)</f>
        <v>0</v>
      </c>
      <c r="AJ269" s="79">
        <f>+VLOOKUP($A269,'[4]CUT USD'!$A:$Q,13,FALSE)</f>
        <v>0</v>
      </c>
      <c r="AK269" s="79">
        <f>+VLOOKUP($A269,'[4]CUT USD'!$A:$Q,14,FALSE)</f>
        <v>0</v>
      </c>
      <c r="AL269" s="79">
        <v>0</v>
      </c>
      <c r="AM269" s="79">
        <f t="shared" si="4"/>
        <v>0</v>
      </c>
      <c r="AP269" s="45"/>
    </row>
    <row r="270" spans="1:42" ht="33" customHeight="1">
      <c r="A270" s="54">
        <v>1209</v>
      </c>
      <c r="B270" s="55" t="s">
        <v>253</v>
      </c>
      <c r="C270" s="80" t="s">
        <v>687</v>
      </c>
      <c r="D270" s="79">
        <f>+VLOOKUP(A270,'[4]RES. TRL'!A:C,2,FALSE)</f>
        <v>0</v>
      </c>
      <c r="E270" s="79">
        <f>+VLOOKUP(A270,'[4]RES. TRL'!A:C,3,FALSE)</f>
        <v>0</v>
      </c>
      <c r="F270" s="79">
        <f>+VLOOKUP(A270,[4]RES.CDI!A:B,2,FALSE)</f>
        <v>0</v>
      </c>
      <c r="G270" s="79">
        <f>+VLOOKUP($A270,'[4]CUT Bs'!$A:$S,2,FALSE)</f>
        <v>0</v>
      </c>
      <c r="H270" s="79">
        <f>+VLOOKUP($A270,'[4]CUT Bs'!$A:$S,3,FALSE)</f>
        <v>0</v>
      </c>
      <c r="I270" s="79">
        <f>+VLOOKUP($A270,'[4]CUT Bs'!$A:$S,4,FALSE)</f>
        <v>0</v>
      </c>
      <c r="J270" s="79">
        <f>+VLOOKUP($A270,'[4]CUT Bs'!$A:$S,5,FALSE)</f>
        <v>0</v>
      </c>
      <c r="K270" s="79">
        <f>+VLOOKUP($A270,'[4]CUT Bs'!$A:$S,6,FALSE)</f>
        <v>0</v>
      </c>
      <c r="L270" s="79">
        <f>+VLOOKUP($A270,'[4]CUT Bs'!$A:$S,7,FALSE)</f>
        <v>0</v>
      </c>
      <c r="M270" s="79">
        <f>+VLOOKUP($A270,'[4]CUT Bs'!$A:$S,8,FALSE)</f>
        <v>0</v>
      </c>
      <c r="N270" s="79">
        <f>+VLOOKUP($A270,'[4]CUT Bs'!$A:$S,9,FALSE)</f>
        <v>0</v>
      </c>
      <c r="O270" s="79">
        <f>+VLOOKUP($A270,'[4]CUT Bs'!$A:$S,10,FALSE)</f>
        <v>0</v>
      </c>
      <c r="P270" s="79">
        <f>+VLOOKUP($A270,'[4]CUT Bs'!$A:$S,11,FALSE)</f>
        <v>0</v>
      </c>
      <c r="Q270" s="79">
        <f>+VLOOKUP($A270,'[4]CUT Bs'!$A:$S,12,FALSE)</f>
        <v>0</v>
      </c>
      <c r="R270" s="79">
        <f>+VLOOKUP($A270,'[4]CUT Bs'!$A:$S,13,FALSE)</f>
        <v>0</v>
      </c>
      <c r="S270" s="79">
        <f>+VLOOKUP($A270,'[4]CUT Bs'!$A:$S,14,FALSE)</f>
        <v>0</v>
      </c>
      <c r="T270" s="79">
        <f>+VLOOKUP($A270,'[4]CUT Bs'!$A:$S,15,FALSE)</f>
        <v>0</v>
      </c>
      <c r="U270" s="79">
        <f>+VLOOKUP($A270,'[4]CUT Bs'!$A:$S,16,FALSE)</f>
        <v>0</v>
      </c>
      <c r="V270" s="79">
        <f>+IFERROR(VLOOKUP(A270,'[4]RES. TCR'!A:C,3,FALSE),0)</f>
        <v>0</v>
      </c>
      <c r="W270" s="79">
        <f>+VLOOKUP(A270,'[4]RES. TRL'!F:H,2,FALSE)</f>
        <v>0</v>
      </c>
      <c r="X270" s="79">
        <f>+VLOOKUP(A270,'[4]RES. TRL'!F:H,3,FALSE)</f>
        <v>0</v>
      </c>
      <c r="Y270" s="79">
        <f>+VLOOKUP($A270,'[4]CUT USD'!$A:$Q,2,FALSE)</f>
        <v>0</v>
      </c>
      <c r="Z270" s="79">
        <f>+VLOOKUP($A270,'[4]CUT USD'!$A:$Q,3,FALSE)</f>
        <v>0</v>
      </c>
      <c r="AA270" s="79">
        <f>+VLOOKUP($A270,'[4]CUT USD'!$A:$Q,4,FALSE)</f>
        <v>0</v>
      </c>
      <c r="AB270" s="79">
        <f>+VLOOKUP($A270,'[4]CUT USD'!$A:$Q,5,FALSE)</f>
        <v>0</v>
      </c>
      <c r="AC270" s="79">
        <f>+VLOOKUP($A270,'[4]CUT USD'!$A:$Q,6,FALSE)</f>
        <v>0</v>
      </c>
      <c r="AD270" s="79">
        <f>+VLOOKUP($A270,'[4]CUT USD'!$A:$Q,7,FALSE)</f>
        <v>0</v>
      </c>
      <c r="AE270" s="79">
        <f>+VLOOKUP($A270,'[4]CUT USD'!$A:$Q,8,FALSE)</f>
        <v>0</v>
      </c>
      <c r="AF270" s="79">
        <f>+VLOOKUP($A270,'[4]CUT USD'!$A:$Q,9,FALSE)</f>
        <v>0</v>
      </c>
      <c r="AG270" s="79">
        <f>+VLOOKUP($A270,'[4]CUT USD'!$A:$Q,10,FALSE)</f>
        <v>0</v>
      </c>
      <c r="AH270" s="79">
        <f>+VLOOKUP($A270,'[4]CUT USD'!$A:$Q,11,FALSE)</f>
        <v>0</v>
      </c>
      <c r="AI270" s="79">
        <f>+VLOOKUP($A270,'[4]CUT USD'!$A:$Q,12,FALSE)</f>
        <v>0</v>
      </c>
      <c r="AJ270" s="79">
        <f>+VLOOKUP($A270,'[4]CUT USD'!$A:$Q,13,FALSE)</f>
        <v>0</v>
      </c>
      <c r="AK270" s="79">
        <f>+VLOOKUP($A270,'[4]CUT USD'!$A:$Q,14,FALSE)</f>
        <v>0</v>
      </c>
      <c r="AL270" s="79">
        <v>0</v>
      </c>
      <c r="AM270" s="79">
        <f t="shared" si="4"/>
        <v>0</v>
      </c>
      <c r="AP270" s="45"/>
    </row>
    <row r="271" spans="1:42" ht="33" customHeight="1">
      <c r="A271" s="54">
        <v>1210</v>
      </c>
      <c r="B271" s="55" t="s">
        <v>254</v>
      </c>
      <c r="C271" s="80" t="s">
        <v>687</v>
      </c>
      <c r="D271" s="79">
        <f>+VLOOKUP(A271,'[4]RES. TRL'!A:C,2,FALSE)</f>
        <v>0</v>
      </c>
      <c r="E271" s="79">
        <f>+VLOOKUP(A271,'[4]RES. TRL'!A:C,3,FALSE)</f>
        <v>0</v>
      </c>
      <c r="F271" s="79">
        <f>+VLOOKUP(A271,[4]RES.CDI!A:B,2,FALSE)</f>
        <v>0</v>
      </c>
      <c r="G271" s="79">
        <f>+VLOOKUP($A271,'[4]CUT Bs'!$A:$S,2,FALSE)</f>
        <v>0</v>
      </c>
      <c r="H271" s="79">
        <f>+VLOOKUP($A271,'[4]CUT Bs'!$A:$S,3,FALSE)</f>
        <v>0</v>
      </c>
      <c r="I271" s="79">
        <f>+VLOOKUP($A271,'[4]CUT Bs'!$A:$S,4,FALSE)</f>
        <v>0</v>
      </c>
      <c r="J271" s="79">
        <f>+VLOOKUP($A271,'[4]CUT Bs'!$A:$S,5,FALSE)</f>
        <v>0</v>
      </c>
      <c r="K271" s="79">
        <f>+VLOOKUP($A271,'[4]CUT Bs'!$A:$S,6,FALSE)</f>
        <v>0</v>
      </c>
      <c r="L271" s="79">
        <f>+VLOOKUP($A271,'[4]CUT Bs'!$A:$S,7,FALSE)</f>
        <v>0</v>
      </c>
      <c r="M271" s="79">
        <f>+VLOOKUP($A271,'[4]CUT Bs'!$A:$S,8,FALSE)</f>
        <v>0</v>
      </c>
      <c r="N271" s="79">
        <f>+VLOOKUP($A271,'[4]CUT Bs'!$A:$S,9,FALSE)</f>
        <v>0</v>
      </c>
      <c r="O271" s="79">
        <f>+VLOOKUP($A271,'[4]CUT Bs'!$A:$S,10,FALSE)</f>
        <v>0</v>
      </c>
      <c r="P271" s="79">
        <f>+VLOOKUP($A271,'[4]CUT Bs'!$A:$S,11,FALSE)</f>
        <v>0</v>
      </c>
      <c r="Q271" s="79">
        <f>+VLOOKUP($A271,'[4]CUT Bs'!$A:$S,12,FALSE)</f>
        <v>0</v>
      </c>
      <c r="R271" s="79">
        <f>+VLOOKUP($A271,'[4]CUT Bs'!$A:$S,13,FALSE)</f>
        <v>0</v>
      </c>
      <c r="S271" s="79">
        <f>+VLOOKUP($A271,'[4]CUT Bs'!$A:$S,14,FALSE)</f>
        <v>0</v>
      </c>
      <c r="T271" s="79">
        <f>+VLOOKUP($A271,'[4]CUT Bs'!$A:$S,15,FALSE)</f>
        <v>0</v>
      </c>
      <c r="U271" s="79">
        <f>+VLOOKUP($A271,'[4]CUT Bs'!$A:$S,16,FALSE)</f>
        <v>0</v>
      </c>
      <c r="V271" s="79">
        <f>+IFERROR(VLOOKUP(A271,'[4]RES. TCR'!A:C,3,FALSE),0)</f>
        <v>0</v>
      </c>
      <c r="W271" s="79">
        <f>+VLOOKUP(A271,'[4]RES. TRL'!F:H,2,FALSE)</f>
        <v>0</v>
      </c>
      <c r="X271" s="79">
        <f>+VLOOKUP(A271,'[4]RES. TRL'!F:H,3,FALSE)</f>
        <v>0</v>
      </c>
      <c r="Y271" s="79">
        <f>+VLOOKUP($A271,'[4]CUT USD'!$A:$Q,2,FALSE)</f>
        <v>0</v>
      </c>
      <c r="Z271" s="79">
        <f>+VLOOKUP($A271,'[4]CUT USD'!$A:$Q,3,FALSE)</f>
        <v>0</v>
      </c>
      <c r="AA271" s="79">
        <f>+VLOOKUP($A271,'[4]CUT USD'!$A:$Q,4,FALSE)</f>
        <v>0</v>
      </c>
      <c r="AB271" s="79">
        <f>+VLOOKUP($A271,'[4]CUT USD'!$A:$Q,5,FALSE)</f>
        <v>0</v>
      </c>
      <c r="AC271" s="79">
        <f>+VLOOKUP($A271,'[4]CUT USD'!$A:$Q,6,FALSE)</f>
        <v>0</v>
      </c>
      <c r="AD271" s="79">
        <f>+VLOOKUP($A271,'[4]CUT USD'!$A:$Q,7,FALSE)</f>
        <v>0</v>
      </c>
      <c r="AE271" s="79">
        <f>+VLOOKUP($A271,'[4]CUT USD'!$A:$Q,8,FALSE)</f>
        <v>0</v>
      </c>
      <c r="AF271" s="79">
        <f>+VLOOKUP($A271,'[4]CUT USD'!$A:$Q,9,FALSE)</f>
        <v>0</v>
      </c>
      <c r="AG271" s="79">
        <f>+VLOOKUP($A271,'[4]CUT USD'!$A:$Q,10,FALSE)</f>
        <v>0</v>
      </c>
      <c r="AH271" s="79">
        <f>+VLOOKUP($A271,'[4]CUT USD'!$A:$Q,11,FALSE)</f>
        <v>0</v>
      </c>
      <c r="AI271" s="79">
        <f>+VLOOKUP($A271,'[4]CUT USD'!$A:$Q,12,FALSE)</f>
        <v>0</v>
      </c>
      <c r="AJ271" s="79">
        <f>+VLOOKUP($A271,'[4]CUT USD'!$A:$Q,13,FALSE)</f>
        <v>0</v>
      </c>
      <c r="AK271" s="79">
        <f>+VLOOKUP($A271,'[4]CUT USD'!$A:$Q,14,FALSE)</f>
        <v>0</v>
      </c>
      <c r="AL271" s="79">
        <v>0</v>
      </c>
      <c r="AM271" s="79">
        <f t="shared" si="4"/>
        <v>0</v>
      </c>
      <c r="AP271" s="45"/>
    </row>
    <row r="272" spans="1:42" ht="33" customHeight="1">
      <c r="A272" s="54">
        <v>1211</v>
      </c>
      <c r="B272" s="55" t="s">
        <v>255</v>
      </c>
      <c r="C272" s="80" t="s">
        <v>687</v>
      </c>
      <c r="D272" s="79">
        <f>+VLOOKUP(A272,'[4]RES. TRL'!A:C,2,FALSE)</f>
        <v>0</v>
      </c>
      <c r="E272" s="79">
        <f>+VLOOKUP(A272,'[4]RES. TRL'!A:C,3,FALSE)</f>
        <v>0</v>
      </c>
      <c r="F272" s="79">
        <f>+VLOOKUP(A272,[4]RES.CDI!A:B,2,FALSE)</f>
        <v>0</v>
      </c>
      <c r="G272" s="79">
        <f>+VLOOKUP($A272,'[4]CUT Bs'!$A:$S,2,FALSE)</f>
        <v>0</v>
      </c>
      <c r="H272" s="79">
        <f>+VLOOKUP($A272,'[4]CUT Bs'!$A:$S,3,FALSE)</f>
        <v>0</v>
      </c>
      <c r="I272" s="79">
        <f>+VLOOKUP($A272,'[4]CUT Bs'!$A:$S,4,FALSE)</f>
        <v>0</v>
      </c>
      <c r="J272" s="79">
        <f>+VLOOKUP($A272,'[4]CUT Bs'!$A:$S,5,FALSE)</f>
        <v>0</v>
      </c>
      <c r="K272" s="79">
        <f>+VLOOKUP($A272,'[4]CUT Bs'!$A:$S,6,FALSE)</f>
        <v>0</v>
      </c>
      <c r="L272" s="79">
        <f>+VLOOKUP($A272,'[4]CUT Bs'!$A:$S,7,FALSE)</f>
        <v>0</v>
      </c>
      <c r="M272" s="79">
        <f>+VLOOKUP($A272,'[4]CUT Bs'!$A:$S,8,FALSE)</f>
        <v>0</v>
      </c>
      <c r="N272" s="79">
        <f>+VLOOKUP($A272,'[4]CUT Bs'!$A:$S,9,FALSE)</f>
        <v>0</v>
      </c>
      <c r="O272" s="79">
        <f>+VLOOKUP($A272,'[4]CUT Bs'!$A:$S,10,FALSE)</f>
        <v>0</v>
      </c>
      <c r="P272" s="79">
        <f>+VLOOKUP($A272,'[4]CUT Bs'!$A:$S,11,FALSE)</f>
        <v>0</v>
      </c>
      <c r="Q272" s="79">
        <f>+VLOOKUP($A272,'[4]CUT Bs'!$A:$S,12,FALSE)</f>
        <v>0</v>
      </c>
      <c r="R272" s="79">
        <f>+VLOOKUP($A272,'[4]CUT Bs'!$A:$S,13,FALSE)</f>
        <v>0</v>
      </c>
      <c r="S272" s="79">
        <f>+VLOOKUP($A272,'[4]CUT Bs'!$A:$S,14,FALSE)</f>
        <v>0</v>
      </c>
      <c r="T272" s="79">
        <f>+VLOOKUP($A272,'[4]CUT Bs'!$A:$S,15,FALSE)</f>
        <v>0</v>
      </c>
      <c r="U272" s="79">
        <f>+VLOOKUP($A272,'[4]CUT Bs'!$A:$S,16,FALSE)</f>
        <v>0</v>
      </c>
      <c r="V272" s="79">
        <f>+IFERROR(VLOOKUP(A272,'[4]RES. TCR'!A:C,3,FALSE),0)</f>
        <v>0</v>
      </c>
      <c r="W272" s="79">
        <f>+VLOOKUP(A272,'[4]RES. TRL'!F:H,2,FALSE)</f>
        <v>0</v>
      </c>
      <c r="X272" s="79">
        <f>+VLOOKUP(A272,'[4]RES. TRL'!F:H,3,FALSE)</f>
        <v>0</v>
      </c>
      <c r="Y272" s="79">
        <f>+VLOOKUP($A272,'[4]CUT USD'!$A:$Q,2,FALSE)</f>
        <v>0</v>
      </c>
      <c r="Z272" s="79">
        <f>+VLOOKUP($A272,'[4]CUT USD'!$A:$Q,3,FALSE)</f>
        <v>0</v>
      </c>
      <c r="AA272" s="79">
        <f>+VLOOKUP($A272,'[4]CUT USD'!$A:$Q,4,FALSE)</f>
        <v>0</v>
      </c>
      <c r="AB272" s="79">
        <f>+VLOOKUP($A272,'[4]CUT USD'!$A:$Q,5,FALSE)</f>
        <v>0</v>
      </c>
      <c r="AC272" s="79">
        <f>+VLOOKUP($A272,'[4]CUT USD'!$A:$Q,6,FALSE)</f>
        <v>0</v>
      </c>
      <c r="AD272" s="79">
        <f>+VLOOKUP($A272,'[4]CUT USD'!$A:$Q,7,FALSE)</f>
        <v>0</v>
      </c>
      <c r="AE272" s="79">
        <f>+VLOOKUP($A272,'[4]CUT USD'!$A:$Q,8,FALSE)</f>
        <v>0</v>
      </c>
      <c r="AF272" s="79">
        <f>+VLOOKUP($A272,'[4]CUT USD'!$A:$Q,9,FALSE)</f>
        <v>0</v>
      </c>
      <c r="AG272" s="79">
        <f>+VLOOKUP($A272,'[4]CUT USD'!$A:$Q,10,FALSE)</f>
        <v>0</v>
      </c>
      <c r="AH272" s="79">
        <f>+VLOOKUP($A272,'[4]CUT USD'!$A:$Q,11,FALSE)</f>
        <v>0</v>
      </c>
      <c r="AI272" s="79">
        <f>+VLOOKUP($A272,'[4]CUT USD'!$A:$Q,12,FALSE)</f>
        <v>0</v>
      </c>
      <c r="AJ272" s="79">
        <f>+VLOOKUP($A272,'[4]CUT USD'!$A:$Q,13,FALSE)</f>
        <v>0</v>
      </c>
      <c r="AK272" s="79">
        <f>+VLOOKUP($A272,'[4]CUT USD'!$A:$Q,14,FALSE)</f>
        <v>0</v>
      </c>
      <c r="AL272" s="79">
        <v>0</v>
      </c>
      <c r="AM272" s="79">
        <f t="shared" si="4"/>
        <v>0</v>
      </c>
      <c r="AP272" s="45"/>
    </row>
    <row r="273" spans="1:42" ht="33" customHeight="1">
      <c r="A273" s="54">
        <v>1212</v>
      </c>
      <c r="B273" s="55" t="s">
        <v>256</v>
      </c>
      <c r="C273" s="80" t="s">
        <v>687</v>
      </c>
      <c r="D273" s="79">
        <f>+VLOOKUP(A273,'[4]RES. TRL'!A:C,2,FALSE)</f>
        <v>0</v>
      </c>
      <c r="E273" s="79">
        <f>+VLOOKUP(A273,'[4]RES. TRL'!A:C,3,FALSE)</f>
        <v>0</v>
      </c>
      <c r="F273" s="79">
        <f>+VLOOKUP(A273,[4]RES.CDI!A:B,2,FALSE)</f>
        <v>0</v>
      </c>
      <c r="G273" s="79">
        <f>+VLOOKUP($A273,'[4]CUT Bs'!$A:$S,2,FALSE)</f>
        <v>0</v>
      </c>
      <c r="H273" s="79">
        <f>+VLOOKUP($A273,'[4]CUT Bs'!$A:$S,3,FALSE)</f>
        <v>0</v>
      </c>
      <c r="I273" s="79">
        <f>+VLOOKUP($A273,'[4]CUT Bs'!$A:$S,4,FALSE)</f>
        <v>0</v>
      </c>
      <c r="J273" s="79">
        <f>+VLOOKUP($A273,'[4]CUT Bs'!$A:$S,5,FALSE)</f>
        <v>0</v>
      </c>
      <c r="K273" s="79">
        <f>+VLOOKUP($A273,'[4]CUT Bs'!$A:$S,6,FALSE)</f>
        <v>0</v>
      </c>
      <c r="L273" s="79">
        <f>+VLOOKUP($A273,'[4]CUT Bs'!$A:$S,7,FALSE)</f>
        <v>0</v>
      </c>
      <c r="M273" s="79">
        <f>+VLOOKUP($A273,'[4]CUT Bs'!$A:$S,8,FALSE)</f>
        <v>0</v>
      </c>
      <c r="N273" s="79">
        <f>+VLOOKUP($A273,'[4]CUT Bs'!$A:$S,9,FALSE)</f>
        <v>0</v>
      </c>
      <c r="O273" s="79">
        <f>+VLOOKUP($A273,'[4]CUT Bs'!$A:$S,10,FALSE)</f>
        <v>0</v>
      </c>
      <c r="P273" s="79">
        <f>+VLOOKUP($A273,'[4]CUT Bs'!$A:$S,11,FALSE)</f>
        <v>0</v>
      </c>
      <c r="Q273" s="79">
        <f>+VLOOKUP($A273,'[4]CUT Bs'!$A:$S,12,FALSE)</f>
        <v>0</v>
      </c>
      <c r="R273" s="79">
        <f>+VLOOKUP($A273,'[4]CUT Bs'!$A:$S,13,FALSE)</f>
        <v>0</v>
      </c>
      <c r="S273" s="79">
        <f>+VLOOKUP($A273,'[4]CUT Bs'!$A:$S,14,FALSE)</f>
        <v>0</v>
      </c>
      <c r="T273" s="79">
        <f>+VLOOKUP($A273,'[4]CUT Bs'!$A:$S,15,FALSE)</f>
        <v>0</v>
      </c>
      <c r="U273" s="79">
        <f>+VLOOKUP($A273,'[4]CUT Bs'!$A:$S,16,FALSE)</f>
        <v>0</v>
      </c>
      <c r="V273" s="79">
        <f>+IFERROR(VLOOKUP(A273,'[4]RES. TCR'!A:C,3,FALSE),0)</f>
        <v>0</v>
      </c>
      <c r="W273" s="79">
        <f>+VLOOKUP(A273,'[4]RES. TRL'!F:H,2,FALSE)</f>
        <v>0</v>
      </c>
      <c r="X273" s="79">
        <f>+VLOOKUP(A273,'[4]RES. TRL'!F:H,3,FALSE)</f>
        <v>0</v>
      </c>
      <c r="Y273" s="79">
        <f>+VLOOKUP($A273,'[4]CUT USD'!$A:$Q,2,FALSE)</f>
        <v>0</v>
      </c>
      <c r="Z273" s="79">
        <f>+VLOOKUP($A273,'[4]CUT USD'!$A:$Q,3,FALSE)</f>
        <v>0</v>
      </c>
      <c r="AA273" s="79">
        <f>+VLOOKUP($A273,'[4]CUT USD'!$A:$Q,4,FALSE)</f>
        <v>0</v>
      </c>
      <c r="AB273" s="79">
        <f>+VLOOKUP($A273,'[4]CUT USD'!$A:$Q,5,FALSE)</f>
        <v>0</v>
      </c>
      <c r="AC273" s="79">
        <f>+VLOOKUP($A273,'[4]CUT USD'!$A:$Q,6,FALSE)</f>
        <v>0</v>
      </c>
      <c r="AD273" s="79">
        <f>+VLOOKUP($A273,'[4]CUT USD'!$A:$Q,7,FALSE)</f>
        <v>0</v>
      </c>
      <c r="AE273" s="79">
        <f>+VLOOKUP($A273,'[4]CUT USD'!$A:$Q,8,FALSE)</f>
        <v>0</v>
      </c>
      <c r="AF273" s="79">
        <f>+VLOOKUP($A273,'[4]CUT USD'!$A:$Q,9,FALSE)</f>
        <v>0</v>
      </c>
      <c r="AG273" s="79">
        <f>+VLOOKUP($A273,'[4]CUT USD'!$A:$Q,10,FALSE)</f>
        <v>0</v>
      </c>
      <c r="AH273" s="79">
        <f>+VLOOKUP($A273,'[4]CUT USD'!$A:$Q,11,FALSE)</f>
        <v>0</v>
      </c>
      <c r="AI273" s="79">
        <f>+VLOOKUP($A273,'[4]CUT USD'!$A:$Q,12,FALSE)</f>
        <v>0</v>
      </c>
      <c r="AJ273" s="79">
        <f>+VLOOKUP($A273,'[4]CUT USD'!$A:$Q,13,FALSE)</f>
        <v>0</v>
      </c>
      <c r="AK273" s="79">
        <f>+VLOOKUP($A273,'[4]CUT USD'!$A:$Q,14,FALSE)</f>
        <v>0</v>
      </c>
      <c r="AL273" s="79">
        <v>0</v>
      </c>
      <c r="AM273" s="79">
        <f t="shared" si="4"/>
        <v>0</v>
      </c>
      <c r="AP273" s="45"/>
    </row>
    <row r="274" spans="1:42" ht="33" customHeight="1">
      <c r="A274" s="54">
        <v>1213</v>
      </c>
      <c r="B274" s="55" t="s">
        <v>257</v>
      </c>
      <c r="C274" s="80" t="s">
        <v>687</v>
      </c>
      <c r="D274" s="79">
        <f>+VLOOKUP(A274,'[4]RES. TRL'!A:C,2,FALSE)</f>
        <v>0</v>
      </c>
      <c r="E274" s="79">
        <f>+VLOOKUP(A274,'[4]RES. TRL'!A:C,3,FALSE)</f>
        <v>0</v>
      </c>
      <c r="F274" s="79">
        <f>+VLOOKUP(A274,[4]RES.CDI!A:B,2,FALSE)</f>
        <v>0</v>
      </c>
      <c r="G274" s="79">
        <f>+VLOOKUP($A274,'[4]CUT Bs'!$A:$S,2,FALSE)</f>
        <v>0</v>
      </c>
      <c r="H274" s="79">
        <f>+VLOOKUP($A274,'[4]CUT Bs'!$A:$S,3,FALSE)</f>
        <v>0</v>
      </c>
      <c r="I274" s="79">
        <f>+VLOOKUP($A274,'[4]CUT Bs'!$A:$S,4,FALSE)</f>
        <v>0</v>
      </c>
      <c r="J274" s="79">
        <f>+VLOOKUP($A274,'[4]CUT Bs'!$A:$S,5,FALSE)</f>
        <v>0</v>
      </c>
      <c r="K274" s="79">
        <f>+VLOOKUP($A274,'[4]CUT Bs'!$A:$S,6,FALSE)</f>
        <v>0</v>
      </c>
      <c r="L274" s="79">
        <f>+VLOOKUP($A274,'[4]CUT Bs'!$A:$S,7,FALSE)</f>
        <v>0</v>
      </c>
      <c r="M274" s="79">
        <f>+VLOOKUP($A274,'[4]CUT Bs'!$A:$S,8,FALSE)</f>
        <v>0</v>
      </c>
      <c r="N274" s="79">
        <f>+VLOOKUP($A274,'[4]CUT Bs'!$A:$S,9,FALSE)</f>
        <v>0</v>
      </c>
      <c r="O274" s="79">
        <f>+VLOOKUP($A274,'[4]CUT Bs'!$A:$S,10,FALSE)</f>
        <v>0</v>
      </c>
      <c r="P274" s="79">
        <f>+VLOOKUP($A274,'[4]CUT Bs'!$A:$S,11,FALSE)</f>
        <v>0</v>
      </c>
      <c r="Q274" s="79">
        <f>+VLOOKUP($A274,'[4]CUT Bs'!$A:$S,12,FALSE)</f>
        <v>0</v>
      </c>
      <c r="R274" s="79">
        <f>+VLOOKUP($A274,'[4]CUT Bs'!$A:$S,13,FALSE)</f>
        <v>0</v>
      </c>
      <c r="S274" s="79">
        <f>+VLOOKUP($A274,'[4]CUT Bs'!$A:$S,14,FALSE)</f>
        <v>0</v>
      </c>
      <c r="T274" s="79">
        <f>+VLOOKUP($A274,'[4]CUT Bs'!$A:$S,15,FALSE)</f>
        <v>0</v>
      </c>
      <c r="U274" s="79">
        <f>+VLOOKUP($A274,'[4]CUT Bs'!$A:$S,16,FALSE)</f>
        <v>0</v>
      </c>
      <c r="V274" s="79">
        <f>+IFERROR(VLOOKUP(A274,'[4]RES. TCR'!A:C,3,FALSE),0)</f>
        <v>0</v>
      </c>
      <c r="W274" s="79">
        <f>+VLOOKUP(A274,'[4]RES. TRL'!F:H,2,FALSE)</f>
        <v>0</v>
      </c>
      <c r="X274" s="79">
        <f>+VLOOKUP(A274,'[4]RES. TRL'!F:H,3,FALSE)</f>
        <v>0</v>
      </c>
      <c r="Y274" s="79">
        <f>+VLOOKUP($A274,'[4]CUT USD'!$A:$Q,2,FALSE)</f>
        <v>0</v>
      </c>
      <c r="Z274" s="79">
        <f>+VLOOKUP($A274,'[4]CUT USD'!$A:$Q,3,FALSE)</f>
        <v>0</v>
      </c>
      <c r="AA274" s="79">
        <f>+VLOOKUP($A274,'[4]CUT USD'!$A:$Q,4,FALSE)</f>
        <v>0</v>
      </c>
      <c r="AB274" s="79">
        <f>+VLOOKUP($A274,'[4]CUT USD'!$A:$Q,5,FALSE)</f>
        <v>0</v>
      </c>
      <c r="AC274" s="79">
        <f>+VLOOKUP($A274,'[4]CUT USD'!$A:$Q,6,FALSE)</f>
        <v>0</v>
      </c>
      <c r="AD274" s="79">
        <f>+VLOOKUP($A274,'[4]CUT USD'!$A:$Q,7,FALSE)</f>
        <v>0</v>
      </c>
      <c r="AE274" s="79">
        <f>+VLOOKUP($A274,'[4]CUT USD'!$A:$Q,8,FALSE)</f>
        <v>0</v>
      </c>
      <c r="AF274" s="79">
        <f>+VLOOKUP($A274,'[4]CUT USD'!$A:$Q,9,FALSE)</f>
        <v>0</v>
      </c>
      <c r="AG274" s="79">
        <f>+VLOOKUP($A274,'[4]CUT USD'!$A:$Q,10,FALSE)</f>
        <v>0</v>
      </c>
      <c r="AH274" s="79">
        <f>+VLOOKUP($A274,'[4]CUT USD'!$A:$Q,11,FALSE)</f>
        <v>0</v>
      </c>
      <c r="AI274" s="79">
        <f>+VLOOKUP($A274,'[4]CUT USD'!$A:$Q,12,FALSE)</f>
        <v>0</v>
      </c>
      <c r="AJ274" s="79">
        <f>+VLOOKUP($A274,'[4]CUT USD'!$A:$Q,13,FALSE)</f>
        <v>0</v>
      </c>
      <c r="AK274" s="79">
        <f>+VLOOKUP($A274,'[4]CUT USD'!$A:$Q,14,FALSE)</f>
        <v>0</v>
      </c>
      <c r="AL274" s="79">
        <v>0</v>
      </c>
      <c r="AM274" s="79">
        <f t="shared" si="4"/>
        <v>0</v>
      </c>
      <c r="AP274" s="45"/>
    </row>
    <row r="275" spans="1:42" ht="33" customHeight="1">
      <c r="A275" s="54">
        <v>1214</v>
      </c>
      <c r="B275" s="55" t="s">
        <v>258</v>
      </c>
      <c r="C275" s="80" t="s">
        <v>687</v>
      </c>
      <c r="D275" s="79">
        <f>+VLOOKUP(A275,'[4]RES. TRL'!A:C,2,FALSE)</f>
        <v>0</v>
      </c>
      <c r="E275" s="79">
        <f>+VLOOKUP(A275,'[4]RES. TRL'!A:C,3,FALSE)</f>
        <v>0</v>
      </c>
      <c r="F275" s="79">
        <f>+VLOOKUP(A275,[4]RES.CDI!A:B,2,FALSE)</f>
        <v>0</v>
      </c>
      <c r="G275" s="79">
        <f>+VLOOKUP($A275,'[4]CUT Bs'!$A:$S,2,FALSE)</f>
        <v>0</v>
      </c>
      <c r="H275" s="79">
        <f>+VLOOKUP($A275,'[4]CUT Bs'!$A:$S,3,FALSE)</f>
        <v>0</v>
      </c>
      <c r="I275" s="79">
        <f>+VLOOKUP($A275,'[4]CUT Bs'!$A:$S,4,FALSE)</f>
        <v>0</v>
      </c>
      <c r="J275" s="79">
        <f>+VLOOKUP($A275,'[4]CUT Bs'!$A:$S,5,FALSE)</f>
        <v>0</v>
      </c>
      <c r="K275" s="79">
        <f>+VLOOKUP($A275,'[4]CUT Bs'!$A:$S,6,FALSE)</f>
        <v>0</v>
      </c>
      <c r="L275" s="79">
        <f>+VLOOKUP($A275,'[4]CUT Bs'!$A:$S,7,FALSE)</f>
        <v>0</v>
      </c>
      <c r="M275" s="79">
        <f>+VLOOKUP($A275,'[4]CUT Bs'!$A:$S,8,FALSE)</f>
        <v>0</v>
      </c>
      <c r="N275" s="79">
        <f>+VLOOKUP($A275,'[4]CUT Bs'!$A:$S,9,FALSE)</f>
        <v>0</v>
      </c>
      <c r="O275" s="79">
        <f>+VLOOKUP($A275,'[4]CUT Bs'!$A:$S,10,FALSE)</f>
        <v>0</v>
      </c>
      <c r="P275" s="79">
        <f>+VLOOKUP($A275,'[4]CUT Bs'!$A:$S,11,FALSE)</f>
        <v>0</v>
      </c>
      <c r="Q275" s="79">
        <f>+VLOOKUP($A275,'[4]CUT Bs'!$A:$S,12,FALSE)</f>
        <v>0</v>
      </c>
      <c r="R275" s="79">
        <f>+VLOOKUP($A275,'[4]CUT Bs'!$A:$S,13,FALSE)</f>
        <v>0</v>
      </c>
      <c r="S275" s="79">
        <f>+VLOOKUP($A275,'[4]CUT Bs'!$A:$S,14,FALSE)</f>
        <v>0</v>
      </c>
      <c r="T275" s="79">
        <f>+VLOOKUP($A275,'[4]CUT Bs'!$A:$S,15,FALSE)</f>
        <v>0</v>
      </c>
      <c r="U275" s="79">
        <f>+VLOOKUP($A275,'[4]CUT Bs'!$A:$S,16,FALSE)</f>
        <v>0</v>
      </c>
      <c r="V275" s="79">
        <f>+IFERROR(VLOOKUP(A275,'[4]RES. TCR'!A:C,3,FALSE),0)</f>
        <v>0</v>
      </c>
      <c r="W275" s="79">
        <f>+VLOOKUP(A275,'[4]RES. TRL'!F:H,2,FALSE)</f>
        <v>0</v>
      </c>
      <c r="X275" s="79">
        <f>+VLOOKUP(A275,'[4]RES. TRL'!F:H,3,FALSE)</f>
        <v>0</v>
      </c>
      <c r="Y275" s="79">
        <f>+VLOOKUP($A275,'[4]CUT USD'!$A:$Q,2,FALSE)</f>
        <v>0</v>
      </c>
      <c r="Z275" s="79">
        <f>+VLOOKUP($A275,'[4]CUT USD'!$A:$Q,3,FALSE)</f>
        <v>0</v>
      </c>
      <c r="AA275" s="79">
        <f>+VLOOKUP($A275,'[4]CUT USD'!$A:$Q,4,FALSE)</f>
        <v>0</v>
      </c>
      <c r="AB275" s="79">
        <f>+VLOOKUP($A275,'[4]CUT USD'!$A:$Q,5,FALSE)</f>
        <v>0</v>
      </c>
      <c r="AC275" s="79">
        <f>+VLOOKUP($A275,'[4]CUT USD'!$A:$Q,6,FALSE)</f>
        <v>0</v>
      </c>
      <c r="AD275" s="79">
        <f>+VLOOKUP($A275,'[4]CUT USD'!$A:$Q,7,FALSE)</f>
        <v>0</v>
      </c>
      <c r="AE275" s="79">
        <f>+VLOOKUP($A275,'[4]CUT USD'!$A:$Q,8,FALSE)</f>
        <v>0</v>
      </c>
      <c r="AF275" s="79">
        <f>+VLOOKUP($A275,'[4]CUT USD'!$A:$Q,9,FALSE)</f>
        <v>0</v>
      </c>
      <c r="AG275" s="79">
        <f>+VLOOKUP($A275,'[4]CUT USD'!$A:$Q,10,FALSE)</f>
        <v>0</v>
      </c>
      <c r="AH275" s="79">
        <f>+VLOOKUP($A275,'[4]CUT USD'!$A:$Q,11,FALSE)</f>
        <v>0</v>
      </c>
      <c r="AI275" s="79">
        <f>+VLOOKUP($A275,'[4]CUT USD'!$A:$Q,12,FALSE)</f>
        <v>0</v>
      </c>
      <c r="AJ275" s="79">
        <f>+VLOOKUP($A275,'[4]CUT USD'!$A:$Q,13,FALSE)</f>
        <v>0</v>
      </c>
      <c r="AK275" s="79">
        <f>+VLOOKUP($A275,'[4]CUT USD'!$A:$Q,14,FALSE)</f>
        <v>0</v>
      </c>
      <c r="AL275" s="79">
        <v>0</v>
      </c>
      <c r="AM275" s="79">
        <f t="shared" si="4"/>
        <v>0</v>
      </c>
      <c r="AP275" s="45"/>
    </row>
    <row r="276" spans="1:42" ht="33" customHeight="1">
      <c r="A276" s="54">
        <v>1215</v>
      </c>
      <c r="B276" s="55" t="s">
        <v>259</v>
      </c>
      <c r="C276" s="80" t="s">
        <v>687</v>
      </c>
      <c r="D276" s="79">
        <f>+VLOOKUP(A276,'[4]RES. TRL'!A:C,2,FALSE)</f>
        <v>0</v>
      </c>
      <c r="E276" s="79">
        <f>+VLOOKUP(A276,'[4]RES. TRL'!A:C,3,FALSE)</f>
        <v>0</v>
      </c>
      <c r="F276" s="79">
        <f>+VLOOKUP(A276,[4]RES.CDI!A:B,2,FALSE)</f>
        <v>0</v>
      </c>
      <c r="G276" s="79">
        <f>+VLOOKUP($A276,'[4]CUT Bs'!$A:$S,2,FALSE)</f>
        <v>0</v>
      </c>
      <c r="H276" s="79">
        <f>+VLOOKUP($A276,'[4]CUT Bs'!$A:$S,3,FALSE)</f>
        <v>0</v>
      </c>
      <c r="I276" s="79">
        <f>+VLOOKUP($A276,'[4]CUT Bs'!$A:$S,4,FALSE)</f>
        <v>0</v>
      </c>
      <c r="J276" s="79">
        <f>+VLOOKUP($A276,'[4]CUT Bs'!$A:$S,5,FALSE)</f>
        <v>0</v>
      </c>
      <c r="K276" s="79">
        <f>+VLOOKUP($A276,'[4]CUT Bs'!$A:$S,6,FALSE)</f>
        <v>0</v>
      </c>
      <c r="L276" s="79">
        <f>+VLOOKUP($A276,'[4]CUT Bs'!$A:$S,7,FALSE)</f>
        <v>0</v>
      </c>
      <c r="M276" s="79">
        <f>+VLOOKUP($A276,'[4]CUT Bs'!$A:$S,8,FALSE)</f>
        <v>0</v>
      </c>
      <c r="N276" s="79">
        <f>+VLOOKUP($A276,'[4]CUT Bs'!$A:$S,9,FALSE)</f>
        <v>0</v>
      </c>
      <c r="O276" s="79">
        <f>+VLOOKUP($A276,'[4]CUT Bs'!$A:$S,10,FALSE)</f>
        <v>0</v>
      </c>
      <c r="P276" s="79">
        <f>+VLOOKUP($A276,'[4]CUT Bs'!$A:$S,11,FALSE)</f>
        <v>0</v>
      </c>
      <c r="Q276" s="79">
        <f>+VLOOKUP($A276,'[4]CUT Bs'!$A:$S,12,FALSE)</f>
        <v>0</v>
      </c>
      <c r="R276" s="79">
        <f>+VLOOKUP($A276,'[4]CUT Bs'!$A:$S,13,FALSE)</f>
        <v>0</v>
      </c>
      <c r="S276" s="79">
        <f>+VLOOKUP($A276,'[4]CUT Bs'!$A:$S,14,FALSE)</f>
        <v>0</v>
      </c>
      <c r="T276" s="79">
        <f>+VLOOKUP($A276,'[4]CUT Bs'!$A:$S,15,FALSE)</f>
        <v>0</v>
      </c>
      <c r="U276" s="79">
        <f>+VLOOKUP($A276,'[4]CUT Bs'!$A:$S,16,FALSE)</f>
        <v>0</v>
      </c>
      <c r="V276" s="79">
        <f>+IFERROR(VLOOKUP(A276,'[4]RES. TCR'!A:C,3,FALSE),0)</f>
        <v>0</v>
      </c>
      <c r="W276" s="79">
        <f>+VLOOKUP(A276,'[4]RES. TRL'!F:H,2,FALSE)</f>
        <v>0</v>
      </c>
      <c r="X276" s="79">
        <f>+VLOOKUP(A276,'[4]RES. TRL'!F:H,3,FALSE)</f>
        <v>0</v>
      </c>
      <c r="Y276" s="79">
        <f>+VLOOKUP($A276,'[4]CUT USD'!$A:$Q,2,FALSE)</f>
        <v>0</v>
      </c>
      <c r="Z276" s="79">
        <f>+VLOOKUP($A276,'[4]CUT USD'!$A:$Q,3,FALSE)</f>
        <v>0</v>
      </c>
      <c r="AA276" s="79">
        <f>+VLOOKUP($A276,'[4]CUT USD'!$A:$Q,4,FALSE)</f>
        <v>0</v>
      </c>
      <c r="AB276" s="79">
        <f>+VLOOKUP($A276,'[4]CUT USD'!$A:$Q,5,FALSE)</f>
        <v>0</v>
      </c>
      <c r="AC276" s="79">
        <f>+VLOOKUP($A276,'[4]CUT USD'!$A:$Q,6,FALSE)</f>
        <v>0</v>
      </c>
      <c r="AD276" s="79">
        <f>+VLOOKUP($A276,'[4]CUT USD'!$A:$Q,7,FALSE)</f>
        <v>0</v>
      </c>
      <c r="AE276" s="79">
        <f>+VLOOKUP($A276,'[4]CUT USD'!$A:$Q,8,FALSE)</f>
        <v>0</v>
      </c>
      <c r="AF276" s="79">
        <f>+VLOOKUP($A276,'[4]CUT USD'!$A:$Q,9,FALSE)</f>
        <v>0</v>
      </c>
      <c r="AG276" s="79">
        <f>+VLOOKUP($A276,'[4]CUT USD'!$A:$Q,10,FALSE)</f>
        <v>0</v>
      </c>
      <c r="AH276" s="79">
        <f>+VLOOKUP($A276,'[4]CUT USD'!$A:$Q,11,FALSE)</f>
        <v>0</v>
      </c>
      <c r="AI276" s="79">
        <f>+VLOOKUP($A276,'[4]CUT USD'!$A:$Q,12,FALSE)</f>
        <v>0</v>
      </c>
      <c r="AJ276" s="79">
        <f>+VLOOKUP($A276,'[4]CUT USD'!$A:$Q,13,FALSE)</f>
        <v>0</v>
      </c>
      <c r="AK276" s="79">
        <f>+VLOOKUP($A276,'[4]CUT USD'!$A:$Q,14,FALSE)</f>
        <v>0</v>
      </c>
      <c r="AL276" s="79">
        <v>0</v>
      </c>
      <c r="AM276" s="79">
        <f t="shared" si="4"/>
        <v>0</v>
      </c>
      <c r="AP276" s="45"/>
    </row>
    <row r="277" spans="1:42" ht="33" customHeight="1">
      <c r="A277" s="54">
        <v>1216</v>
      </c>
      <c r="B277" s="55" t="s">
        <v>260</v>
      </c>
      <c r="C277" s="80" t="s">
        <v>687</v>
      </c>
      <c r="D277" s="79">
        <f>+VLOOKUP(A277,'[4]RES. TRL'!A:C,2,FALSE)</f>
        <v>0</v>
      </c>
      <c r="E277" s="79">
        <f>+VLOOKUP(A277,'[4]RES. TRL'!A:C,3,FALSE)</f>
        <v>0</v>
      </c>
      <c r="F277" s="79">
        <f>+VLOOKUP(A277,[4]RES.CDI!A:B,2,FALSE)</f>
        <v>0</v>
      </c>
      <c r="G277" s="79">
        <f>+VLOOKUP($A277,'[4]CUT Bs'!$A:$S,2,FALSE)</f>
        <v>0</v>
      </c>
      <c r="H277" s="79">
        <f>+VLOOKUP($A277,'[4]CUT Bs'!$A:$S,3,FALSE)</f>
        <v>0</v>
      </c>
      <c r="I277" s="79">
        <f>+VLOOKUP($A277,'[4]CUT Bs'!$A:$S,4,FALSE)</f>
        <v>0</v>
      </c>
      <c r="J277" s="79">
        <f>+VLOOKUP($A277,'[4]CUT Bs'!$A:$S,5,FALSE)</f>
        <v>0</v>
      </c>
      <c r="K277" s="79">
        <f>+VLOOKUP($A277,'[4]CUT Bs'!$A:$S,6,FALSE)</f>
        <v>0</v>
      </c>
      <c r="L277" s="79">
        <f>+VLOOKUP($A277,'[4]CUT Bs'!$A:$S,7,FALSE)</f>
        <v>0</v>
      </c>
      <c r="M277" s="79">
        <f>+VLOOKUP($A277,'[4]CUT Bs'!$A:$S,8,FALSE)</f>
        <v>0</v>
      </c>
      <c r="N277" s="79">
        <f>+VLOOKUP($A277,'[4]CUT Bs'!$A:$S,9,FALSE)</f>
        <v>0</v>
      </c>
      <c r="O277" s="79">
        <f>+VLOOKUP($A277,'[4]CUT Bs'!$A:$S,10,FALSE)</f>
        <v>0</v>
      </c>
      <c r="P277" s="79">
        <f>+VLOOKUP($A277,'[4]CUT Bs'!$A:$S,11,FALSE)</f>
        <v>0</v>
      </c>
      <c r="Q277" s="79">
        <f>+VLOOKUP($A277,'[4]CUT Bs'!$A:$S,12,FALSE)</f>
        <v>0</v>
      </c>
      <c r="R277" s="79">
        <f>+VLOOKUP($A277,'[4]CUT Bs'!$A:$S,13,FALSE)</f>
        <v>0</v>
      </c>
      <c r="S277" s="79">
        <f>+VLOOKUP($A277,'[4]CUT Bs'!$A:$S,14,FALSE)</f>
        <v>0</v>
      </c>
      <c r="T277" s="79">
        <f>+VLOOKUP($A277,'[4]CUT Bs'!$A:$S,15,FALSE)</f>
        <v>0</v>
      </c>
      <c r="U277" s="79">
        <f>+VLOOKUP($A277,'[4]CUT Bs'!$A:$S,16,FALSE)</f>
        <v>0</v>
      </c>
      <c r="V277" s="79">
        <f>+IFERROR(VLOOKUP(A277,'[4]RES. TCR'!A:C,3,FALSE),0)</f>
        <v>0</v>
      </c>
      <c r="W277" s="79">
        <f>+VLOOKUP(A277,'[4]RES. TRL'!F:H,2,FALSE)</f>
        <v>0</v>
      </c>
      <c r="X277" s="79">
        <f>+VLOOKUP(A277,'[4]RES. TRL'!F:H,3,FALSE)</f>
        <v>0</v>
      </c>
      <c r="Y277" s="79">
        <f>+VLOOKUP($A277,'[4]CUT USD'!$A:$Q,2,FALSE)</f>
        <v>0</v>
      </c>
      <c r="Z277" s="79">
        <f>+VLOOKUP($A277,'[4]CUT USD'!$A:$Q,3,FALSE)</f>
        <v>0</v>
      </c>
      <c r="AA277" s="79">
        <f>+VLOOKUP($A277,'[4]CUT USD'!$A:$Q,4,FALSE)</f>
        <v>0</v>
      </c>
      <c r="AB277" s="79">
        <f>+VLOOKUP($A277,'[4]CUT USD'!$A:$Q,5,FALSE)</f>
        <v>0</v>
      </c>
      <c r="AC277" s="79">
        <f>+VLOOKUP($A277,'[4]CUT USD'!$A:$Q,6,FALSE)</f>
        <v>0</v>
      </c>
      <c r="AD277" s="79">
        <f>+VLOOKUP($A277,'[4]CUT USD'!$A:$Q,7,FALSE)</f>
        <v>0</v>
      </c>
      <c r="AE277" s="79">
        <f>+VLOOKUP($A277,'[4]CUT USD'!$A:$Q,8,FALSE)</f>
        <v>0</v>
      </c>
      <c r="AF277" s="79">
        <f>+VLOOKUP($A277,'[4]CUT USD'!$A:$Q,9,FALSE)</f>
        <v>0</v>
      </c>
      <c r="AG277" s="79">
        <f>+VLOOKUP($A277,'[4]CUT USD'!$A:$Q,10,FALSE)</f>
        <v>0</v>
      </c>
      <c r="AH277" s="79">
        <f>+VLOOKUP($A277,'[4]CUT USD'!$A:$Q,11,FALSE)</f>
        <v>0</v>
      </c>
      <c r="AI277" s="79">
        <f>+VLOOKUP($A277,'[4]CUT USD'!$A:$Q,12,FALSE)</f>
        <v>0</v>
      </c>
      <c r="AJ277" s="79">
        <f>+VLOOKUP($A277,'[4]CUT USD'!$A:$Q,13,FALSE)</f>
        <v>0</v>
      </c>
      <c r="AK277" s="79">
        <f>+VLOOKUP($A277,'[4]CUT USD'!$A:$Q,14,FALSE)</f>
        <v>0</v>
      </c>
      <c r="AL277" s="79">
        <v>0</v>
      </c>
      <c r="AM277" s="79">
        <f t="shared" si="4"/>
        <v>0</v>
      </c>
      <c r="AP277" s="45"/>
    </row>
    <row r="278" spans="1:42" ht="33" customHeight="1">
      <c r="A278" s="54">
        <v>1217</v>
      </c>
      <c r="B278" s="55" t="s">
        <v>261</v>
      </c>
      <c r="C278" s="80" t="s">
        <v>687</v>
      </c>
      <c r="D278" s="79">
        <f>+VLOOKUP(A278,'[4]RES. TRL'!A:C,2,FALSE)</f>
        <v>0</v>
      </c>
      <c r="E278" s="79">
        <f>+VLOOKUP(A278,'[4]RES. TRL'!A:C,3,FALSE)</f>
        <v>0</v>
      </c>
      <c r="F278" s="79">
        <f>+VLOOKUP(A278,[4]RES.CDI!A:B,2,FALSE)</f>
        <v>0</v>
      </c>
      <c r="G278" s="79">
        <f>+VLOOKUP($A278,'[4]CUT Bs'!$A:$S,2,FALSE)</f>
        <v>0</v>
      </c>
      <c r="H278" s="79">
        <f>+VLOOKUP($A278,'[4]CUT Bs'!$A:$S,3,FALSE)</f>
        <v>0</v>
      </c>
      <c r="I278" s="79">
        <f>+VLOOKUP($A278,'[4]CUT Bs'!$A:$S,4,FALSE)</f>
        <v>0</v>
      </c>
      <c r="J278" s="79">
        <f>+VLOOKUP($A278,'[4]CUT Bs'!$A:$S,5,FALSE)</f>
        <v>0</v>
      </c>
      <c r="K278" s="79">
        <f>+VLOOKUP($A278,'[4]CUT Bs'!$A:$S,6,FALSE)</f>
        <v>0</v>
      </c>
      <c r="L278" s="79">
        <f>+VLOOKUP($A278,'[4]CUT Bs'!$A:$S,7,FALSE)</f>
        <v>0</v>
      </c>
      <c r="M278" s="79">
        <f>+VLOOKUP($A278,'[4]CUT Bs'!$A:$S,8,FALSE)</f>
        <v>0</v>
      </c>
      <c r="N278" s="79">
        <f>+VLOOKUP($A278,'[4]CUT Bs'!$A:$S,9,FALSE)</f>
        <v>0</v>
      </c>
      <c r="O278" s="79">
        <f>+VLOOKUP($A278,'[4]CUT Bs'!$A:$S,10,FALSE)</f>
        <v>0</v>
      </c>
      <c r="P278" s="79">
        <f>+VLOOKUP($A278,'[4]CUT Bs'!$A:$S,11,FALSE)</f>
        <v>0</v>
      </c>
      <c r="Q278" s="79">
        <f>+VLOOKUP($A278,'[4]CUT Bs'!$A:$S,12,FALSE)</f>
        <v>0</v>
      </c>
      <c r="R278" s="79">
        <f>+VLOOKUP($A278,'[4]CUT Bs'!$A:$S,13,FALSE)</f>
        <v>0</v>
      </c>
      <c r="S278" s="79">
        <f>+VLOOKUP($A278,'[4]CUT Bs'!$A:$S,14,FALSE)</f>
        <v>0</v>
      </c>
      <c r="T278" s="79">
        <f>+VLOOKUP($A278,'[4]CUT Bs'!$A:$S,15,FALSE)</f>
        <v>0</v>
      </c>
      <c r="U278" s="79">
        <f>+VLOOKUP($A278,'[4]CUT Bs'!$A:$S,16,FALSE)</f>
        <v>0</v>
      </c>
      <c r="V278" s="79">
        <f>+IFERROR(VLOOKUP(A278,'[4]RES. TCR'!A:C,3,FALSE),0)</f>
        <v>0</v>
      </c>
      <c r="W278" s="79">
        <f>+VLOOKUP(A278,'[4]RES. TRL'!F:H,2,FALSE)</f>
        <v>0</v>
      </c>
      <c r="X278" s="79">
        <f>+VLOOKUP(A278,'[4]RES. TRL'!F:H,3,FALSE)</f>
        <v>0</v>
      </c>
      <c r="Y278" s="79">
        <f>+VLOOKUP($A278,'[4]CUT USD'!$A:$Q,2,FALSE)</f>
        <v>0</v>
      </c>
      <c r="Z278" s="79">
        <f>+VLOOKUP($A278,'[4]CUT USD'!$A:$Q,3,FALSE)</f>
        <v>0</v>
      </c>
      <c r="AA278" s="79">
        <f>+VLOOKUP($A278,'[4]CUT USD'!$A:$Q,4,FALSE)</f>
        <v>0</v>
      </c>
      <c r="AB278" s="79">
        <f>+VLOOKUP($A278,'[4]CUT USD'!$A:$Q,5,FALSE)</f>
        <v>0</v>
      </c>
      <c r="AC278" s="79">
        <f>+VLOOKUP($A278,'[4]CUT USD'!$A:$Q,6,FALSE)</f>
        <v>0</v>
      </c>
      <c r="AD278" s="79">
        <f>+VLOOKUP($A278,'[4]CUT USD'!$A:$Q,7,FALSE)</f>
        <v>0</v>
      </c>
      <c r="AE278" s="79">
        <f>+VLOOKUP($A278,'[4]CUT USD'!$A:$Q,8,FALSE)</f>
        <v>0</v>
      </c>
      <c r="AF278" s="79">
        <f>+VLOOKUP($A278,'[4]CUT USD'!$A:$Q,9,FALSE)</f>
        <v>0</v>
      </c>
      <c r="AG278" s="79">
        <f>+VLOOKUP($A278,'[4]CUT USD'!$A:$Q,10,FALSE)</f>
        <v>0</v>
      </c>
      <c r="AH278" s="79">
        <f>+VLOOKUP($A278,'[4]CUT USD'!$A:$Q,11,FALSE)</f>
        <v>0</v>
      </c>
      <c r="AI278" s="79">
        <f>+VLOOKUP($A278,'[4]CUT USD'!$A:$Q,12,FALSE)</f>
        <v>0</v>
      </c>
      <c r="AJ278" s="79">
        <f>+VLOOKUP($A278,'[4]CUT USD'!$A:$Q,13,FALSE)</f>
        <v>0</v>
      </c>
      <c r="AK278" s="79">
        <f>+VLOOKUP($A278,'[4]CUT USD'!$A:$Q,14,FALSE)</f>
        <v>0</v>
      </c>
      <c r="AL278" s="79">
        <v>0</v>
      </c>
      <c r="AM278" s="79">
        <f t="shared" si="4"/>
        <v>0</v>
      </c>
      <c r="AP278" s="45"/>
    </row>
    <row r="279" spans="1:42" ht="33" customHeight="1">
      <c r="A279" s="54">
        <v>1218</v>
      </c>
      <c r="B279" s="55" t="s">
        <v>262</v>
      </c>
      <c r="C279" s="80" t="s">
        <v>687</v>
      </c>
      <c r="D279" s="79">
        <f>+VLOOKUP(A279,'[4]RES. TRL'!A:C,2,FALSE)</f>
        <v>0</v>
      </c>
      <c r="E279" s="79">
        <f>+VLOOKUP(A279,'[4]RES. TRL'!A:C,3,FALSE)</f>
        <v>0</v>
      </c>
      <c r="F279" s="79">
        <f>+VLOOKUP(A279,[4]RES.CDI!A:B,2,FALSE)</f>
        <v>0</v>
      </c>
      <c r="G279" s="79">
        <f>+VLOOKUP($A279,'[4]CUT Bs'!$A:$S,2,FALSE)</f>
        <v>0</v>
      </c>
      <c r="H279" s="79">
        <f>+VLOOKUP($A279,'[4]CUT Bs'!$A:$S,3,FALSE)</f>
        <v>0</v>
      </c>
      <c r="I279" s="79">
        <f>+VLOOKUP($A279,'[4]CUT Bs'!$A:$S,4,FALSE)</f>
        <v>0</v>
      </c>
      <c r="J279" s="79">
        <f>+VLOOKUP($A279,'[4]CUT Bs'!$A:$S,5,FALSE)</f>
        <v>0</v>
      </c>
      <c r="K279" s="79">
        <f>+VLOOKUP($A279,'[4]CUT Bs'!$A:$S,6,FALSE)</f>
        <v>0</v>
      </c>
      <c r="L279" s="79">
        <f>+VLOOKUP($A279,'[4]CUT Bs'!$A:$S,7,FALSE)</f>
        <v>0</v>
      </c>
      <c r="M279" s="79">
        <f>+VLOOKUP($A279,'[4]CUT Bs'!$A:$S,8,FALSE)</f>
        <v>0</v>
      </c>
      <c r="N279" s="79">
        <f>+VLOOKUP($A279,'[4]CUT Bs'!$A:$S,9,FALSE)</f>
        <v>0</v>
      </c>
      <c r="O279" s="79">
        <f>+VLOOKUP($A279,'[4]CUT Bs'!$A:$S,10,FALSE)</f>
        <v>0</v>
      </c>
      <c r="P279" s="79">
        <f>+VLOOKUP($A279,'[4]CUT Bs'!$A:$S,11,FALSE)</f>
        <v>0</v>
      </c>
      <c r="Q279" s="79">
        <f>+VLOOKUP($A279,'[4]CUT Bs'!$A:$S,12,FALSE)</f>
        <v>0</v>
      </c>
      <c r="R279" s="79">
        <f>+VLOOKUP($A279,'[4]CUT Bs'!$A:$S,13,FALSE)</f>
        <v>0</v>
      </c>
      <c r="S279" s="79">
        <f>+VLOOKUP($A279,'[4]CUT Bs'!$A:$S,14,FALSE)</f>
        <v>0</v>
      </c>
      <c r="T279" s="79">
        <f>+VLOOKUP($A279,'[4]CUT Bs'!$A:$S,15,FALSE)</f>
        <v>0</v>
      </c>
      <c r="U279" s="79">
        <f>+VLOOKUP($A279,'[4]CUT Bs'!$A:$S,16,FALSE)</f>
        <v>0</v>
      </c>
      <c r="V279" s="79">
        <f>+IFERROR(VLOOKUP(A279,'[4]RES. TCR'!A:C,3,FALSE),0)</f>
        <v>0</v>
      </c>
      <c r="W279" s="79">
        <f>+VLOOKUP(A279,'[4]RES. TRL'!F:H,2,FALSE)</f>
        <v>0</v>
      </c>
      <c r="X279" s="79">
        <f>+VLOOKUP(A279,'[4]RES. TRL'!F:H,3,FALSE)</f>
        <v>0</v>
      </c>
      <c r="Y279" s="79">
        <f>+VLOOKUP($A279,'[4]CUT USD'!$A:$Q,2,FALSE)</f>
        <v>0</v>
      </c>
      <c r="Z279" s="79">
        <f>+VLOOKUP($A279,'[4]CUT USD'!$A:$Q,3,FALSE)</f>
        <v>0</v>
      </c>
      <c r="AA279" s="79">
        <f>+VLOOKUP($A279,'[4]CUT USD'!$A:$Q,4,FALSE)</f>
        <v>0</v>
      </c>
      <c r="AB279" s="79">
        <f>+VLOOKUP($A279,'[4]CUT USD'!$A:$Q,5,FALSE)</f>
        <v>0</v>
      </c>
      <c r="AC279" s="79">
        <f>+VLOOKUP($A279,'[4]CUT USD'!$A:$Q,6,FALSE)</f>
        <v>0</v>
      </c>
      <c r="AD279" s="79">
        <f>+VLOOKUP($A279,'[4]CUT USD'!$A:$Q,7,FALSE)</f>
        <v>0</v>
      </c>
      <c r="AE279" s="79">
        <f>+VLOOKUP($A279,'[4]CUT USD'!$A:$Q,8,FALSE)</f>
        <v>0</v>
      </c>
      <c r="AF279" s="79">
        <f>+VLOOKUP($A279,'[4]CUT USD'!$A:$Q,9,FALSE)</f>
        <v>0</v>
      </c>
      <c r="AG279" s="79">
        <f>+VLOOKUP($A279,'[4]CUT USD'!$A:$Q,10,FALSE)</f>
        <v>0</v>
      </c>
      <c r="AH279" s="79">
        <f>+VLOOKUP($A279,'[4]CUT USD'!$A:$Q,11,FALSE)</f>
        <v>0</v>
      </c>
      <c r="AI279" s="79">
        <f>+VLOOKUP($A279,'[4]CUT USD'!$A:$Q,12,FALSE)</f>
        <v>0</v>
      </c>
      <c r="AJ279" s="79">
        <f>+VLOOKUP($A279,'[4]CUT USD'!$A:$Q,13,FALSE)</f>
        <v>0</v>
      </c>
      <c r="AK279" s="79">
        <f>+VLOOKUP($A279,'[4]CUT USD'!$A:$Q,14,FALSE)</f>
        <v>0</v>
      </c>
      <c r="AL279" s="79">
        <v>0</v>
      </c>
      <c r="AM279" s="79">
        <f t="shared" si="4"/>
        <v>0</v>
      </c>
      <c r="AP279" s="45"/>
    </row>
    <row r="280" spans="1:42" ht="33" customHeight="1">
      <c r="A280" s="54">
        <v>1219</v>
      </c>
      <c r="B280" s="55" t="s">
        <v>263</v>
      </c>
      <c r="C280" s="80" t="s">
        <v>687</v>
      </c>
      <c r="D280" s="79">
        <f>+VLOOKUP(A280,'[4]RES. TRL'!A:C,2,FALSE)</f>
        <v>0</v>
      </c>
      <c r="E280" s="79">
        <f>+VLOOKUP(A280,'[4]RES. TRL'!A:C,3,FALSE)</f>
        <v>0</v>
      </c>
      <c r="F280" s="79">
        <f>+VLOOKUP(A280,[4]RES.CDI!A:B,2,FALSE)</f>
        <v>0</v>
      </c>
      <c r="G280" s="79">
        <f>+VLOOKUP($A280,'[4]CUT Bs'!$A:$S,2,FALSE)</f>
        <v>0</v>
      </c>
      <c r="H280" s="79">
        <f>+VLOOKUP($A280,'[4]CUT Bs'!$A:$S,3,FALSE)</f>
        <v>0</v>
      </c>
      <c r="I280" s="79">
        <f>+VLOOKUP($A280,'[4]CUT Bs'!$A:$S,4,FALSE)</f>
        <v>0</v>
      </c>
      <c r="J280" s="79">
        <f>+VLOOKUP($A280,'[4]CUT Bs'!$A:$S,5,FALSE)</f>
        <v>0</v>
      </c>
      <c r="K280" s="79">
        <f>+VLOOKUP($A280,'[4]CUT Bs'!$A:$S,6,FALSE)</f>
        <v>0</v>
      </c>
      <c r="L280" s="79">
        <f>+VLOOKUP($A280,'[4]CUT Bs'!$A:$S,7,FALSE)</f>
        <v>0</v>
      </c>
      <c r="M280" s="79">
        <f>+VLOOKUP($A280,'[4]CUT Bs'!$A:$S,8,FALSE)</f>
        <v>0</v>
      </c>
      <c r="N280" s="79">
        <f>+VLOOKUP($A280,'[4]CUT Bs'!$A:$S,9,FALSE)</f>
        <v>0</v>
      </c>
      <c r="O280" s="79">
        <f>+VLOOKUP($A280,'[4]CUT Bs'!$A:$S,10,FALSE)</f>
        <v>0</v>
      </c>
      <c r="P280" s="79">
        <f>+VLOOKUP($A280,'[4]CUT Bs'!$A:$S,11,FALSE)</f>
        <v>0</v>
      </c>
      <c r="Q280" s="79">
        <f>+VLOOKUP($A280,'[4]CUT Bs'!$A:$S,12,FALSE)</f>
        <v>0</v>
      </c>
      <c r="R280" s="79">
        <f>+VLOOKUP($A280,'[4]CUT Bs'!$A:$S,13,FALSE)</f>
        <v>0</v>
      </c>
      <c r="S280" s="79">
        <f>+VLOOKUP($A280,'[4]CUT Bs'!$A:$S,14,FALSE)</f>
        <v>0</v>
      </c>
      <c r="T280" s="79">
        <f>+VLOOKUP($A280,'[4]CUT Bs'!$A:$S,15,FALSE)</f>
        <v>0</v>
      </c>
      <c r="U280" s="79">
        <f>+VLOOKUP($A280,'[4]CUT Bs'!$A:$S,16,FALSE)</f>
        <v>0</v>
      </c>
      <c r="V280" s="79">
        <f>+IFERROR(VLOOKUP(A280,'[4]RES. TCR'!A:C,3,FALSE),0)</f>
        <v>0</v>
      </c>
      <c r="W280" s="79">
        <f>+VLOOKUP(A280,'[4]RES. TRL'!F:H,2,FALSE)</f>
        <v>0</v>
      </c>
      <c r="X280" s="79">
        <f>+VLOOKUP(A280,'[4]RES. TRL'!F:H,3,FALSE)</f>
        <v>0</v>
      </c>
      <c r="Y280" s="79">
        <f>+VLOOKUP($A280,'[4]CUT USD'!$A:$Q,2,FALSE)</f>
        <v>0</v>
      </c>
      <c r="Z280" s="79">
        <f>+VLOOKUP($A280,'[4]CUT USD'!$A:$Q,3,FALSE)</f>
        <v>0</v>
      </c>
      <c r="AA280" s="79">
        <f>+VLOOKUP($A280,'[4]CUT USD'!$A:$Q,4,FALSE)</f>
        <v>0</v>
      </c>
      <c r="AB280" s="79">
        <f>+VLOOKUP($A280,'[4]CUT USD'!$A:$Q,5,FALSE)</f>
        <v>0</v>
      </c>
      <c r="AC280" s="79">
        <f>+VLOOKUP($A280,'[4]CUT USD'!$A:$Q,6,FALSE)</f>
        <v>0</v>
      </c>
      <c r="AD280" s="79">
        <f>+VLOOKUP($A280,'[4]CUT USD'!$A:$Q,7,FALSE)</f>
        <v>0</v>
      </c>
      <c r="AE280" s="79">
        <f>+VLOOKUP($A280,'[4]CUT USD'!$A:$Q,8,FALSE)</f>
        <v>0</v>
      </c>
      <c r="AF280" s="79">
        <f>+VLOOKUP($A280,'[4]CUT USD'!$A:$Q,9,FALSE)</f>
        <v>0</v>
      </c>
      <c r="AG280" s="79">
        <f>+VLOOKUP($A280,'[4]CUT USD'!$A:$Q,10,FALSE)</f>
        <v>0</v>
      </c>
      <c r="AH280" s="79">
        <f>+VLOOKUP($A280,'[4]CUT USD'!$A:$Q,11,FALSE)</f>
        <v>0</v>
      </c>
      <c r="AI280" s="79">
        <f>+VLOOKUP($A280,'[4]CUT USD'!$A:$Q,12,FALSE)</f>
        <v>0</v>
      </c>
      <c r="AJ280" s="79">
        <f>+VLOOKUP($A280,'[4]CUT USD'!$A:$Q,13,FALSE)</f>
        <v>0</v>
      </c>
      <c r="AK280" s="79">
        <f>+VLOOKUP($A280,'[4]CUT USD'!$A:$Q,14,FALSE)</f>
        <v>0</v>
      </c>
      <c r="AL280" s="79">
        <v>0</v>
      </c>
      <c r="AM280" s="79">
        <f t="shared" si="4"/>
        <v>0</v>
      </c>
      <c r="AP280" s="45"/>
    </row>
    <row r="281" spans="1:42" ht="33" customHeight="1">
      <c r="A281" s="54">
        <v>1220</v>
      </c>
      <c r="B281" s="55" t="s">
        <v>264</v>
      </c>
      <c r="C281" s="80" t="s">
        <v>687</v>
      </c>
      <c r="D281" s="79">
        <f>+VLOOKUP(A281,'[4]RES. TRL'!A:C,2,FALSE)</f>
        <v>0</v>
      </c>
      <c r="E281" s="79">
        <f>+VLOOKUP(A281,'[4]RES. TRL'!A:C,3,FALSE)</f>
        <v>0</v>
      </c>
      <c r="F281" s="79">
        <f>+VLOOKUP(A281,[4]RES.CDI!A:B,2,FALSE)</f>
        <v>0</v>
      </c>
      <c r="G281" s="79">
        <f>+VLOOKUP($A281,'[4]CUT Bs'!$A:$S,2,FALSE)</f>
        <v>0</v>
      </c>
      <c r="H281" s="79">
        <f>+VLOOKUP($A281,'[4]CUT Bs'!$A:$S,3,FALSE)</f>
        <v>0</v>
      </c>
      <c r="I281" s="79">
        <f>+VLOOKUP($A281,'[4]CUT Bs'!$A:$S,4,FALSE)</f>
        <v>0</v>
      </c>
      <c r="J281" s="79">
        <f>+VLOOKUP($A281,'[4]CUT Bs'!$A:$S,5,FALSE)</f>
        <v>0</v>
      </c>
      <c r="K281" s="79">
        <f>+VLOOKUP($A281,'[4]CUT Bs'!$A:$S,6,FALSE)</f>
        <v>0</v>
      </c>
      <c r="L281" s="79">
        <f>+VLOOKUP($A281,'[4]CUT Bs'!$A:$S,7,FALSE)</f>
        <v>0</v>
      </c>
      <c r="M281" s="79">
        <f>+VLOOKUP($A281,'[4]CUT Bs'!$A:$S,8,FALSE)</f>
        <v>0</v>
      </c>
      <c r="N281" s="79">
        <f>+VLOOKUP($A281,'[4]CUT Bs'!$A:$S,9,FALSE)</f>
        <v>0</v>
      </c>
      <c r="O281" s="79">
        <f>+VLOOKUP($A281,'[4]CUT Bs'!$A:$S,10,FALSE)</f>
        <v>0</v>
      </c>
      <c r="P281" s="79">
        <f>+VLOOKUP($A281,'[4]CUT Bs'!$A:$S,11,FALSE)</f>
        <v>0</v>
      </c>
      <c r="Q281" s="79">
        <f>+VLOOKUP($A281,'[4]CUT Bs'!$A:$S,12,FALSE)</f>
        <v>0</v>
      </c>
      <c r="R281" s="79">
        <f>+VLOOKUP($A281,'[4]CUT Bs'!$A:$S,13,FALSE)</f>
        <v>0</v>
      </c>
      <c r="S281" s="79">
        <f>+VLOOKUP($A281,'[4]CUT Bs'!$A:$S,14,FALSE)</f>
        <v>0</v>
      </c>
      <c r="T281" s="79">
        <f>+VLOOKUP($A281,'[4]CUT Bs'!$A:$S,15,FALSE)</f>
        <v>0</v>
      </c>
      <c r="U281" s="79">
        <f>+VLOOKUP($A281,'[4]CUT Bs'!$A:$S,16,FALSE)</f>
        <v>0</v>
      </c>
      <c r="V281" s="79">
        <f>+IFERROR(VLOOKUP(A281,'[4]RES. TCR'!A:C,3,FALSE),0)</f>
        <v>0</v>
      </c>
      <c r="W281" s="79">
        <f>+VLOOKUP(A281,'[4]RES. TRL'!F:H,2,FALSE)</f>
        <v>0</v>
      </c>
      <c r="X281" s="79">
        <f>+VLOOKUP(A281,'[4]RES. TRL'!F:H,3,FALSE)</f>
        <v>0</v>
      </c>
      <c r="Y281" s="79">
        <f>+VLOOKUP($A281,'[4]CUT USD'!$A:$Q,2,FALSE)</f>
        <v>0</v>
      </c>
      <c r="Z281" s="79">
        <f>+VLOOKUP($A281,'[4]CUT USD'!$A:$Q,3,FALSE)</f>
        <v>0</v>
      </c>
      <c r="AA281" s="79">
        <f>+VLOOKUP($A281,'[4]CUT USD'!$A:$Q,4,FALSE)</f>
        <v>0</v>
      </c>
      <c r="AB281" s="79">
        <f>+VLOOKUP($A281,'[4]CUT USD'!$A:$Q,5,FALSE)</f>
        <v>0</v>
      </c>
      <c r="AC281" s="79">
        <f>+VLOOKUP($A281,'[4]CUT USD'!$A:$Q,6,FALSE)</f>
        <v>0</v>
      </c>
      <c r="AD281" s="79">
        <f>+VLOOKUP($A281,'[4]CUT USD'!$A:$Q,7,FALSE)</f>
        <v>0</v>
      </c>
      <c r="AE281" s="79">
        <f>+VLOOKUP($A281,'[4]CUT USD'!$A:$Q,8,FALSE)</f>
        <v>0</v>
      </c>
      <c r="AF281" s="79">
        <f>+VLOOKUP($A281,'[4]CUT USD'!$A:$Q,9,FALSE)</f>
        <v>0</v>
      </c>
      <c r="AG281" s="79">
        <f>+VLOOKUP($A281,'[4]CUT USD'!$A:$Q,10,FALSE)</f>
        <v>0</v>
      </c>
      <c r="AH281" s="79">
        <f>+VLOOKUP($A281,'[4]CUT USD'!$A:$Q,11,FALSE)</f>
        <v>0</v>
      </c>
      <c r="AI281" s="79">
        <f>+VLOOKUP($A281,'[4]CUT USD'!$A:$Q,12,FALSE)</f>
        <v>0</v>
      </c>
      <c r="AJ281" s="79">
        <f>+VLOOKUP($A281,'[4]CUT USD'!$A:$Q,13,FALSE)</f>
        <v>0</v>
      </c>
      <c r="AK281" s="79">
        <f>+VLOOKUP($A281,'[4]CUT USD'!$A:$Q,14,FALSE)</f>
        <v>0</v>
      </c>
      <c r="AL281" s="79">
        <v>0</v>
      </c>
      <c r="AM281" s="79">
        <f t="shared" si="4"/>
        <v>0</v>
      </c>
      <c r="AP281" s="45"/>
    </row>
    <row r="282" spans="1:42" ht="33" customHeight="1">
      <c r="A282" s="54">
        <v>1221</v>
      </c>
      <c r="B282" s="55" t="s">
        <v>265</v>
      </c>
      <c r="C282" s="80" t="s">
        <v>687</v>
      </c>
      <c r="D282" s="79">
        <f>+VLOOKUP(A282,'[4]RES. TRL'!A:C,2,FALSE)</f>
        <v>0</v>
      </c>
      <c r="E282" s="79">
        <f>+VLOOKUP(A282,'[4]RES. TRL'!A:C,3,FALSE)</f>
        <v>0</v>
      </c>
      <c r="F282" s="79">
        <f>+VLOOKUP(A282,[4]RES.CDI!A:B,2,FALSE)</f>
        <v>0</v>
      </c>
      <c r="G282" s="79">
        <f>+VLOOKUP($A282,'[4]CUT Bs'!$A:$S,2,FALSE)</f>
        <v>0</v>
      </c>
      <c r="H282" s="79">
        <f>+VLOOKUP($A282,'[4]CUT Bs'!$A:$S,3,FALSE)</f>
        <v>0</v>
      </c>
      <c r="I282" s="79">
        <f>+VLOOKUP($A282,'[4]CUT Bs'!$A:$S,4,FALSE)</f>
        <v>0</v>
      </c>
      <c r="J282" s="79">
        <f>+VLOOKUP($A282,'[4]CUT Bs'!$A:$S,5,FALSE)</f>
        <v>0</v>
      </c>
      <c r="K282" s="79">
        <f>+VLOOKUP($A282,'[4]CUT Bs'!$A:$S,6,FALSE)</f>
        <v>0</v>
      </c>
      <c r="L282" s="79">
        <f>+VLOOKUP($A282,'[4]CUT Bs'!$A:$S,7,FALSE)</f>
        <v>0</v>
      </c>
      <c r="M282" s="79">
        <f>+VLOOKUP($A282,'[4]CUT Bs'!$A:$S,8,FALSE)</f>
        <v>0</v>
      </c>
      <c r="N282" s="79">
        <f>+VLOOKUP($A282,'[4]CUT Bs'!$A:$S,9,FALSE)</f>
        <v>0</v>
      </c>
      <c r="O282" s="79">
        <f>+VLOOKUP($A282,'[4]CUT Bs'!$A:$S,10,FALSE)</f>
        <v>0</v>
      </c>
      <c r="P282" s="79">
        <f>+VLOOKUP($A282,'[4]CUT Bs'!$A:$S,11,FALSE)</f>
        <v>0</v>
      </c>
      <c r="Q282" s="79">
        <f>+VLOOKUP($A282,'[4]CUT Bs'!$A:$S,12,FALSE)</f>
        <v>0</v>
      </c>
      <c r="R282" s="79">
        <f>+VLOOKUP($A282,'[4]CUT Bs'!$A:$S,13,FALSE)</f>
        <v>0</v>
      </c>
      <c r="S282" s="79">
        <f>+VLOOKUP($A282,'[4]CUT Bs'!$A:$S,14,FALSE)</f>
        <v>0</v>
      </c>
      <c r="T282" s="79">
        <f>+VLOOKUP($A282,'[4]CUT Bs'!$A:$S,15,FALSE)</f>
        <v>0</v>
      </c>
      <c r="U282" s="79">
        <f>+VLOOKUP($A282,'[4]CUT Bs'!$A:$S,16,FALSE)</f>
        <v>0</v>
      </c>
      <c r="V282" s="79">
        <f>+IFERROR(VLOOKUP(A282,'[4]RES. TCR'!A:C,3,FALSE),0)</f>
        <v>0</v>
      </c>
      <c r="W282" s="79">
        <f>+VLOOKUP(A282,'[4]RES. TRL'!F:H,2,FALSE)</f>
        <v>0</v>
      </c>
      <c r="X282" s="79">
        <f>+VLOOKUP(A282,'[4]RES. TRL'!F:H,3,FALSE)</f>
        <v>0</v>
      </c>
      <c r="Y282" s="79">
        <f>+VLOOKUP($A282,'[4]CUT USD'!$A:$Q,2,FALSE)</f>
        <v>0</v>
      </c>
      <c r="Z282" s="79">
        <f>+VLOOKUP($A282,'[4]CUT USD'!$A:$Q,3,FALSE)</f>
        <v>0</v>
      </c>
      <c r="AA282" s="79">
        <f>+VLOOKUP($A282,'[4]CUT USD'!$A:$Q,4,FALSE)</f>
        <v>0</v>
      </c>
      <c r="AB282" s="79">
        <f>+VLOOKUP($A282,'[4]CUT USD'!$A:$Q,5,FALSE)</f>
        <v>0</v>
      </c>
      <c r="AC282" s="79">
        <f>+VLOOKUP($A282,'[4]CUT USD'!$A:$Q,6,FALSE)</f>
        <v>0</v>
      </c>
      <c r="AD282" s="79">
        <f>+VLOOKUP($A282,'[4]CUT USD'!$A:$Q,7,FALSE)</f>
        <v>0</v>
      </c>
      <c r="AE282" s="79">
        <f>+VLOOKUP($A282,'[4]CUT USD'!$A:$Q,8,FALSE)</f>
        <v>0</v>
      </c>
      <c r="AF282" s="79">
        <f>+VLOOKUP($A282,'[4]CUT USD'!$A:$Q,9,FALSE)</f>
        <v>0</v>
      </c>
      <c r="AG282" s="79">
        <f>+VLOOKUP($A282,'[4]CUT USD'!$A:$Q,10,FALSE)</f>
        <v>0</v>
      </c>
      <c r="AH282" s="79">
        <f>+VLOOKUP($A282,'[4]CUT USD'!$A:$Q,11,FALSE)</f>
        <v>0</v>
      </c>
      <c r="AI282" s="79">
        <f>+VLOOKUP($A282,'[4]CUT USD'!$A:$Q,12,FALSE)</f>
        <v>0</v>
      </c>
      <c r="AJ282" s="79">
        <f>+VLOOKUP($A282,'[4]CUT USD'!$A:$Q,13,FALSE)</f>
        <v>0</v>
      </c>
      <c r="AK282" s="79">
        <f>+VLOOKUP($A282,'[4]CUT USD'!$A:$Q,14,FALSE)</f>
        <v>0</v>
      </c>
      <c r="AL282" s="79">
        <v>0</v>
      </c>
      <c r="AM282" s="79">
        <f t="shared" si="4"/>
        <v>0</v>
      </c>
      <c r="AP282" s="45"/>
    </row>
    <row r="283" spans="1:42" ht="33" customHeight="1">
      <c r="A283" s="54">
        <v>1222</v>
      </c>
      <c r="B283" s="55" t="s">
        <v>266</v>
      </c>
      <c r="C283" s="80" t="s">
        <v>687</v>
      </c>
      <c r="D283" s="79">
        <f>+VLOOKUP(A283,'[4]RES. TRL'!A:C,2,FALSE)</f>
        <v>0</v>
      </c>
      <c r="E283" s="79">
        <f>+VLOOKUP(A283,'[4]RES. TRL'!A:C,3,FALSE)</f>
        <v>0</v>
      </c>
      <c r="F283" s="79">
        <f>+VLOOKUP(A283,[4]RES.CDI!A:B,2,FALSE)</f>
        <v>0</v>
      </c>
      <c r="G283" s="79">
        <f>+VLOOKUP($A283,'[4]CUT Bs'!$A:$S,2,FALSE)</f>
        <v>0</v>
      </c>
      <c r="H283" s="79">
        <f>+VLOOKUP($A283,'[4]CUT Bs'!$A:$S,3,FALSE)</f>
        <v>0</v>
      </c>
      <c r="I283" s="79">
        <f>+VLOOKUP($A283,'[4]CUT Bs'!$A:$S,4,FALSE)</f>
        <v>0</v>
      </c>
      <c r="J283" s="79">
        <f>+VLOOKUP($A283,'[4]CUT Bs'!$A:$S,5,FALSE)</f>
        <v>0</v>
      </c>
      <c r="K283" s="79">
        <f>+VLOOKUP($A283,'[4]CUT Bs'!$A:$S,6,FALSE)</f>
        <v>0</v>
      </c>
      <c r="L283" s="79">
        <f>+VLOOKUP($A283,'[4]CUT Bs'!$A:$S,7,FALSE)</f>
        <v>0</v>
      </c>
      <c r="M283" s="79">
        <f>+VLOOKUP($A283,'[4]CUT Bs'!$A:$S,8,FALSE)</f>
        <v>0</v>
      </c>
      <c r="N283" s="79">
        <f>+VLOOKUP($A283,'[4]CUT Bs'!$A:$S,9,FALSE)</f>
        <v>0</v>
      </c>
      <c r="O283" s="79">
        <f>+VLOOKUP($A283,'[4]CUT Bs'!$A:$S,10,FALSE)</f>
        <v>0</v>
      </c>
      <c r="P283" s="79">
        <f>+VLOOKUP($A283,'[4]CUT Bs'!$A:$S,11,FALSE)</f>
        <v>0</v>
      </c>
      <c r="Q283" s="79">
        <f>+VLOOKUP($A283,'[4]CUT Bs'!$A:$S,12,FALSE)</f>
        <v>0</v>
      </c>
      <c r="R283" s="79">
        <f>+VLOOKUP($A283,'[4]CUT Bs'!$A:$S,13,FALSE)</f>
        <v>0</v>
      </c>
      <c r="S283" s="79">
        <f>+VLOOKUP($A283,'[4]CUT Bs'!$A:$S,14,FALSE)</f>
        <v>0</v>
      </c>
      <c r="T283" s="79">
        <f>+VLOOKUP($A283,'[4]CUT Bs'!$A:$S,15,FALSE)</f>
        <v>0</v>
      </c>
      <c r="U283" s="79">
        <f>+VLOOKUP($A283,'[4]CUT Bs'!$A:$S,16,FALSE)</f>
        <v>0</v>
      </c>
      <c r="V283" s="79">
        <f>+IFERROR(VLOOKUP(A283,'[4]RES. TCR'!A:C,3,FALSE),0)</f>
        <v>0</v>
      </c>
      <c r="W283" s="79">
        <f>+VLOOKUP(A283,'[4]RES. TRL'!F:H,2,FALSE)</f>
        <v>0</v>
      </c>
      <c r="X283" s="79">
        <f>+VLOOKUP(A283,'[4]RES. TRL'!F:H,3,FALSE)</f>
        <v>0</v>
      </c>
      <c r="Y283" s="79">
        <f>+VLOOKUP($A283,'[4]CUT USD'!$A:$Q,2,FALSE)</f>
        <v>0</v>
      </c>
      <c r="Z283" s="79">
        <f>+VLOOKUP($A283,'[4]CUT USD'!$A:$Q,3,FALSE)</f>
        <v>0</v>
      </c>
      <c r="AA283" s="79">
        <f>+VLOOKUP($A283,'[4]CUT USD'!$A:$Q,4,FALSE)</f>
        <v>0</v>
      </c>
      <c r="AB283" s="79">
        <f>+VLOOKUP($A283,'[4]CUT USD'!$A:$Q,5,FALSE)</f>
        <v>0</v>
      </c>
      <c r="AC283" s="79">
        <f>+VLOOKUP($A283,'[4]CUT USD'!$A:$Q,6,FALSE)</f>
        <v>0</v>
      </c>
      <c r="AD283" s="79">
        <f>+VLOOKUP($A283,'[4]CUT USD'!$A:$Q,7,FALSE)</f>
        <v>0</v>
      </c>
      <c r="AE283" s="79">
        <f>+VLOOKUP($A283,'[4]CUT USD'!$A:$Q,8,FALSE)</f>
        <v>0</v>
      </c>
      <c r="AF283" s="79">
        <f>+VLOOKUP($A283,'[4]CUT USD'!$A:$Q,9,FALSE)</f>
        <v>0</v>
      </c>
      <c r="AG283" s="79">
        <f>+VLOOKUP($A283,'[4]CUT USD'!$A:$Q,10,FALSE)</f>
        <v>0</v>
      </c>
      <c r="AH283" s="79">
        <f>+VLOOKUP($A283,'[4]CUT USD'!$A:$Q,11,FALSE)</f>
        <v>0</v>
      </c>
      <c r="AI283" s="79">
        <f>+VLOOKUP($A283,'[4]CUT USD'!$A:$Q,12,FALSE)</f>
        <v>0</v>
      </c>
      <c r="AJ283" s="79">
        <f>+VLOOKUP($A283,'[4]CUT USD'!$A:$Q,13,FALSE)</f>
        <v>0</v>
      </c>
      <c r="AK283" s="79">
        <f>+VLOOKUP($A283,'[4]CUT USD'!$A:$Q,14,FALSE)</f>
        <v>0</v>
      </c>
      <c r="AL283" s="79">
        <v>0</v>
      </c>
      <c r="AM283" s="79">
        <f t="shared" si="4"/>
        <v>0</v>
      </c>
      <c r="AP283" s="45"/>
    </row>
    <row r="284" spans="1:42" ht="33" customHeight="1">
      <c r="A284" s="54">
        <v>1223</v>
      </c>
      <c r="B284" s="55" t="s">
        <v>267</v>
      </c>
      <c r="C284" s="80" t="s">
        <v>687</v>
      </c>
      <c r="D284" s="79">
        <f>+VLOOKUP(A284,'[4]RES. TRL'!A:C,2,FALSE)</f>
        <v>0</v>
      </c>
      <c r="E284" s="79">
        <f>+VLOOKUP(A284,'[4]RES. TRL'!A:C,3,FALSE)</f>
        <v>0</v>
      </c>
      <c r="F284" s="79">
        <f>+VLOOKUP(A284,[4]RES.CDI!A:B,2,FALSE)</f>
        <v>0</v>
      </c>
      <c r="G284" s="79">
        <f>+VLOOKUP($A284,'[4]CUT Bs'!$A:$S,2,FALSE)</f>
        <v>0</v>
      </c>
      <c r="H284" s="79">
        <f>+VLOOKUP($A284,'[4]CUT Bs'!$A:$S,3,FALSE)</f>
        <v>0</v>
      </c>
      <c r="I284" s="79">
        <f>+VLOOKUP($A284,'[4]CUT Bs'!$A:$S,4,FALSE)</f>
        <v>0</v>
      </c>
      <c r="J284" s="79">
        <f>+VLOOKUP($A284,'[4]CUT Bs'!$A:$S,5,FALSE)</f>
        <v>0</v>
      </c>
      <c r="K284" s="79">
        <f>+VLOOKUP($A284,'[4]CUT Bs'!$A:$S,6,FALSE)</f>
        <v>0</v>
      </c>
      <c r="L284" s="79">
        <f>+VLOOKUP($A284,'[4]CUT Bs'!$A:$S,7,FALSE)</f>
        <v>0</v>
      </c>
      <c r="M284" s="79">
        <f>+VLOOKUP($A284,'[4]CUT Bs'!$A:$S,8,FALSE)</f>
        <v>0</v>
      </c>
      <c r="N284" s="79">
        <f>+VLOOKUP($A284,'[4]CUT Bs'!$A:$S,9,FALSE)</f>
        <v>0</v>
      </c>
      <c r="O284" s="79">
        <f>+VLOOKUP($A284,'[4]CUT Bs'!$A:$S,10,FALSE)</f>
        <v>0</v>
      </c>
      <c r="P284" s="79">
        <f>+VLOOKUP($A284,'[4]CUT Bs'!$A:$S,11,FALSE)</f>
        <v>0</v>
      </c>
      <c r="Q284" s="79">
        <f>+VLOOKUP($A284,'[4]CUT Bs'!$A:$S,12,FALSE)</f>
        <v>0</v>
      </c>
      <c r="R284" s="79">
        <f>+VLOOKUP($A284,'[4]CUT Bs'!$A:$S,13,FALSE)</f>
        <v>0</v>
      </c>
      <c r="S284" s="79">
        <f>+VLOOKUP($A284,'[4]CUT Bs'!$A:$S,14,FALSE)</f>
        <v>0</v>
      </c>
      <c r="T284" s="79">
        <f>+VLOOKUP($A284,'[4]CUT Bs'!$A:$S,15,FALSE)</f>
        <v>0</v>
      </c>
      <c r="U284" s="79">
        <f>+VLOOKUP($A284,'[4]CUT Bs'!$A:$S,16,FALSE)</f>
        <v>0</v>
      </c>
      <c r="V284" s="79">
        <f>+IFERROR(VLOOKUP(A284,'[4]RES. TCR'!A:C,3,FALSE),0)</f>
        <v>0</v>
      </c>
      <c r="W284" s="79">
        <f>+VLOOKUP(A284,'[4]RES. TRL'!F:H,2,FALSE)</f>
        <v>0</v>
      </c>
      <c r="X284" s="79">
        <f>+VLOOKUP(A284,'[4]RES. TRL'!F:H,3,FALSE)</f>
        <v>0</v>
      </c>
      <c r="Y284" s="79">
        <f>+VLOOKUP($A284,'[4]CUT USD'!$A:$Q,2,FALSE)</f>
        <v>0</v>
      </c>
      <c r="Z284" s="79">
        <f>+VLOOKUP($A284,'[4]CUT USD'!$A:$Q,3,FALSE)</f>
        <v>0</v>
      </c>
      <c r="AA284" s="79">
        <f>+VLOOKUP($A284,'[4]CUT USD'!$A:$Q,4,FALSE)</f>
        <v>0</v>
      </c>
      <c r="AB284" s="79">
        <f>+VLOOKUP($A284,'[4]CUT USD'!$A:$Q,5,FALSE)</f>
        <v>0</v>
      </c>
      <c r="AC284" s="79">
        <f>+VLOOKUP($A284,'[4]CUT USD'!$A:$Q,6,FALSE)</f>
        <v>0</v>
      </c>
      <c r="AD284" s="79">
        <f>+VLOOKUP($A284,'[4]CUT USD'!$A:$Q,7,FALSE)</f>
        <v>0</v>
      </c>
      <c r="AE284" s="79">
        <f>+VLOOKUP($A284,'[4]CUT USD'!$A:$Q,8,FALSE)</f>
        <v>0</v>
      </c>
      <c r="AF284" s="79">
        <f>+VLOOKUP($A284,'[4]CUT USD'!$A:$Q,9,FALSE)</f>
        <v>0</v>
      </c>
      <c r="AG284" s="79">
        <f>+VLOOKUP($A284,'[4]CUT USD'!$A:$Q,10,FALSE)</f>
        <v>0</v>
      </c>
      <c r="AH284" s="79">
        <f>+VLOOKUP($A284,'[4]CUT USD'!$A:$Q,11,FALSE)</f>
        <v>0</v>
      </c>
      <c r="AI284" s="79">
        <f>+VLOOKUP($A284,'[4]CUT USD'!$A:$Q,12,FALSE)</f>
        <v>0</v>
      </c>
      <c r="AJ284" s="79">
        <f>+VLOOKUP($A284,'[4]CUT USD'!$A:$Q,13,FALSE)</f>
        <v>0</v>
      </c>
      <c r="AK284" s="79">
        <f>+VLOOKUP($A284,'[4]CUT USD'!$A:$Q,14,FALSE)</f>
        <v>0</v>
      </c>
      <c r="AL284" s="79">
        <v>0</v>
      </c>
      <c r="AM284" s="79">
        <f t="shared" si="4"/>
        <v>0</v>
      </c>
      <c r="AP284" s="45"/>
    </row>
    <row r="285" spans="1:42" ht="33" customHeight="1">
      <c r="A285" s="54">
        <v>1224</v>
      </c>
      <c r="B285" s="55" t="s">
        <v>268</v>
      </c>
      <c r="C285" s="80" t="s">
        <v>687</v>
      </c>
      <c r="D285" s="79">
        <f>+VLOOKUP(A285,'[4]RES. TRL'!A:C,2,FALSE)</f>
        <v>0</v>
      </c>
      <c r="E285" s="79">
        <f>+VLOOKUP(A285,'[4]RES. TRL'!A:C,3,FALSE)</f>
        <v>0</v>
      </c>
      <c r="F285" s="79">
        <f>+VLOOKUP(A285,[4]RES.CDI!A:B,2,FALSE)</f>
        <v>0</v>
      </c>
      <c r="G285" s="79">
        <f>+VLOOKUP($A285,'[4]CUT Bs'!$A:$S,2,FALSE)</f>
        <v>0</v>
      </c>
      <c r="H285" s="79">
        <f>+VLOOKUP($A285,'[4]CUT Bs'!$A:$S,3,FALSE)</f>
        <v>0</v>
      </c>
      <c r="I285" s="79">
        <f>+VLOOKUP($A285,'[4]CUT Bs'!$A:$S,4,FALSE)</f>
        <v>0</v>
      </c>
      <c r="J285" s="79">
        <f>+VLOOKUP($A285,'[4]CUT Bs'!$A:$S,5,FALSE)</f>
        <v>0</v>
      </c>
      <c r="K285" s="79">
        <f>+VLOOKUP($A285,'[4]CUT Bs'!$A:$S,6,FALSE)</f>
        <v>0</v>
      </c>
      <c r="L285" s="79">
        <f>+VLOOKUP($A285,'[4]CUT Bs'!$A:$S,7,FALSE)</f>
        <v>0</v>
      </c>
      <c r="M285" s="79">
        <f>+VLOOKUP($A285,'[4]CUT Bs'!$A:$S,8,FALSE)</f>
        <v>0</v>
      </c>
      <c r="N285" s="79">
        <f>+VLOOKUP($A285,'[4]CUT Bs'!$A:$S,9,FALSE)</f>
        <v>0</v>
      </c>
      <c r="O285" s="79">
        <f>+VLOOKUP($A285,'[4]CUT Bs'!$A:$S,10,FALSE)</f>
        <v>0</v>
      </c>
      <c r="P285" s="79">
        <f>+VLOOKUP($A285,'[4]CUT Bs'!$A:$S,11,FALSE)</f>
        <v>0</v>
      </c>
      <c r="Q285" s="79">
        <f>+VLOOKUP($A285,'[4]CUT Bs'!$A:$S,12,FALSE)</f>
        <v>0</v>
      </c>
      <c r="R285" s="79">
        <f>+VLOOKUP($A285,'[4]CUT Bs'!$A:$S,13,FALSE)</f>
        <v>0</v>
      </c>
      <c r="S285" s="79">
        <f>+VLOOKUP($A285,'[4]CUT Bs'!$A:$S,14,FALSE)</f>
        <v>0</v>
      </c>
      <c r="T285" s="79">
        <f>+VLOOKUP($A285,'[4]CUT Bs'!$A:$S,15,FALSE)</f>
        <v>0</v>
      </c>
      <c r="U285" s="79">
        <f>+VLOOKUP($A285,'[4]CUT Bs'!$A:$S,16,FALSE)</f>
        <v>0</v>
      </c>
      <c r="V285" s="79">
        <f>+IFERROR(VLOOKUP(A285,'[4]RES. TCR'!A:C,3,FALSE),0)</f>
        <v>0</v>
      </c>
      <c r="W285" s="79">
        <f>+VLOOKUP(A285,'[4]RES. TRL'!F:H,2,FALSE)</f>
        <v>0</v>
      </c>
      <c r="X285" s="79">
        <f>+VLOOKUP(A285,'[4]RES. TRL'!F:H,3,FALSE)</f>
        <v>0</v>
      </c>
      <c r="Y285" s="79">
        <f>+VLOOKUP($A285,'[4]CUT USD'!$A:$Q,2,FALSE)</f>
        <v>0</v>
      </c>
      <c r="Z285" s="79">
        <f>+VLOOKUP($A285,'[4]CUT USD'!$A:$Q,3,FALSE)</f>
        <v>0</v>
      </c>
      <c r="AA285" s="79">
        <f>+VLOOKUP($A285,'[4]CUT USD'!$A:$Q,4,FALSE)</f>
        <v>0</v>
      </c>
      <c r="AB285" s="79">
        <f>+VLOOKUP($A285,'[4]CUT USD'!$A:$Q,5,FALSE)</f>
        <v>0</v>
      </c>
      <c r="AC285" s="79">
        <f>+VLOOKUP($A285,'[4]CUT USD'!$A:$Q,6,FALSE)</f>
        <v>0</v>
      </c>
      <c r="AD285" s="79">
        <f>+VLOOKUP($A285,'[4]CUT USD'!$A:$Q,7,FALSE)</f>
        <v>0</v>
      </c>
      <c r="AE285" s="79">
        <f>+VLOOKUP($A285,'[4]CUT USD'!$A:$Q,8,FALSE)</f>
        <v>0</v>
      </c>
      <c r="AF285" s="79">
        <f>+VLOOKUP($A285,'[4]CUT USD'!$A:$Q,9,FALSE)</f>
        <v>0</v>
      </c>
      <c r="AG285" s="79">
        <f>+VLOOKUP($A285,'[4]CUT USD'!$A:$Q,10,FALSE)</f>
        <v>0</v>
      </c>
      <c r="AH285" s="79">
        <f>+VLOOKUP($A285,'[4]CUT USD'!$A:$Q,11,FALSE)</f>
        <v>0</v>
      </c>
      <c r="AI285" s="79">
        <f>+VLOOKUP($A285,'[4]CUT USD'!$A:$Q,12,FALSE)</f>
        <v>0</v>
      </c>
      <c r="AJ285" s="79">
        <f>+VLOOKUP($A285,'[4]CUT USD'!$A:$Q,13,FALSE)</f>
        <v>0</v>
      </c>
      <c r="AK285" s="79">
        <f>+VLOOKUP($A285,'[4]CUT USD'!$A:$Q,14,FALSE)</f>
        <v>0</v>
      </c>
      <c r="AL285" s="79">
        <v>0</v>
      </c>
      <c r="AM285" s="79">
        <f t="shared" si="4"/>
        <v>0</v>
      </c>
      <c r="AP285" s="45"/>
    </row>
    <row r="286" spans="1:42" ht="33" customHeight="1">
      <c r="A286" s="54">
        <v>1225</v>
      </c>
      <c r="B286" s="55" t="s">
        <v>269</v>
      </c>
      <c r="C286" s="80" t="s">
        <v>687</v>
      </c>
      <c r="D286" s="79">
        <f>+VLOOKUP(A286,'[4]RES. TRL'!A:C,2,FALSE)</f>
        <v>0</v>
      </c>
      <c r="E286" s="79">
        <f>+VLOOKUP(A286,'[4]RES. TRL'!A:C,3,FALSE)</f>
        <v>0</v>
      </c>
      <c r="F286" s="79">
        <f>+VLOOKUP(A286,[4]RES.CDI!A:B,2,FALSE)</f>
        <v>0</v>
      </c>
      <c r="G286" s="79">
        <f>+VLOOKUP($A286,'[4]CUT Bs'!$A:$S,2,FALSE)</f>
        <v>0</v>
      </c>
      <c r="H286" s="79">
        <f>+VLOOKUP($A286,'[4]CUT Bs'!$A:$S,3,FALSE)</f>
        <v>0</v>
      </c>
      <c r="I286" s="79">
        <f>+VLOOKUP($A286,'[4]CUT Bs'!$A:$S,4,FALSE)</f>
        <v>0</v>
      </c>
      <c r="J286" s="79">
        <f>+VLOOKUP($A286,'[4]CUT Bs'!$A:$S,5,FALSE)</f>
        <v>0</v>
      </c>
      <c r="K286" s="79">
        <f>+VLOOKUP($A286,'[4]CUT Bs'!$A:$S,6,FALSE)</f>
        <v>0</v>
      </c>
      <c r="L286" s="79">
        <f>+VLOOKUP($A286,'[4]CUT Bs'!$A:$S,7,FALSE)</f>
        <v>0</v>
      </c>
      <c r="M286" s="79">
        <f>+VLOOKUP($A286,'[4]CUT Bs'!$A:$S,8,FALSE)</f>
        <v>0</v>
      </c>
      <c r="N286" s="79">
        <f>+VLOOKUP($A286,'[4]CUT Bs'!$A:$S,9,FALSE)</f>
        <v>0</v>
      </c>
      <c r="O286" s="79">
        <f>+VLOOKUP($A286,'[4]CUT Bs'!$A:$S,10,FALSE)</f>
        <v>0</v>
      </c>
      <c r="P286" s="79">
        <f>+VLOOKUP($A286,'[4]CUT Bs'!$A:$S,11,FALSE)</f>
        <v>0</v>
      </c>
      <c r="Q286" s="79">
        <f>+VLOOKUP($A286,'[4]CUT Bs'!$A:$S,12,FALSE)</f>
        <v>0</v>
      </c>
      <c r="R286" s="79">
        <f>+VLOOKUP($A286,'[4]CUT Bs'!$A:$S,13,FALSE)</f>
        <v>0</v>
      </c>
      <c r="S286" s="79">
        <f>+VLOOKUP($A286,'[4]CUT Bs'!$A:$S,14,FALSE)</f>
        <v>0</v>
      </c>
      <c r="T286" s="79">
        <f>+VLOOKUP($A286,'[4]CUT Bs'!$A:$S,15,FALSE)</f>
        <v>0</v>
      </c>
      <c r="U286" s="79">
        <f>+VLOOKUP($A286,'[4]CUT Bs'!$A:$S,16,FALSE)</f>
        <v>0</v>
      </c>
      <c r="V286" s="79">
        <f>+IFERROR(VLOOKUP(A286,'[4]RES. TCR'!A:C,3,FALSE),0)</f>
        <v>0</v>
      </c>
      <c r="W286" s="79">
        <f>+VLOOKUP(A286,'[4]RES. TRL'!F:H,2,FALSE)</f>
        <v>0</v>
      </c>
      <c r="X286" s="79">
        <f>+VLOOKUP(A286,'[4]RES. TRL'!F:H,3,FALSE)</f>
        <v>0</v>
      </c>
      <c r="Y286" s="79">
        <f>+VLOOKUP($A286,'[4]CUT USD'!$A:$Q,2,FALSE)</f>
        <v>0</v>
      </c>
      <c r="Z286" s="79">
        <f>+VLOOKUP($A286,'[4]CUT USD'!$A:$Q,3,FALSE)</f>
        <v>0</v>
      </c>
      <c r="AA286" s="79">
        <f>+VLOOKUP($A286,'[4]CUT USD'!$A:$Q,4,FALSE)</f>
        <v>0</v>
      </c>
      <c r="AB286" s="79">
        <f>+VLOOKUP($A286,'[4]CUT USD'!$A:$Q,5,FALSE)</f>
        <v>0</v>
      </c>
      <c r="AC286" s="79">
        <f>+VLOOKUP($A286,'[4]CUT USD'!$A:$Q,6,FALSE)</f>
        <v>0</v>
      </c>
      <c r="AD286" s="79">
        <f>+VLOOKUP($A286,'[4]CUT USD'!$A:$Q,7,FALSE)</f>
        <v>0</v>
      </c>
      <c r="AE286" s="79">
        <f>+VLOOKUP($A286,'[4]CUT USD'!$A:$Q,8,FALSE)</f>
        <v>0</v>
      </c>
      <c r="AF286" s="79">
        <f>+VLOOKUP($A286,'[4]CUT USD'!$A:$Q,9,FALSE)</f>
        <v>0</v>
      </c>
      <c r="AG286" s="79">
        <f>+VLOOKUP($A286,'[4]CUT USD'!$A:$Q,10,FALSE)</f>
        <v>0</v>
      </c>
      <c r="AH286" s="79">
        <f>+VLOOKUP($A286,'[4]CUT USD'!$A:$Q,11,FALSE)</f>
        <v>0</v>
      </c>
      <c r="AI286" s="79">
        <f>+VLOOKUP($A286,'[4]CUT USD'!$A:$Q,12,FALSE)</f>
        <v>0</v>
      </c>
      <c r="AJ286" s="79">
        <f>+VLOOKUP($A286,'[4]CUT USD'!$A:$Q,13,FALSE)</f>
        <v>0</v>
      </c>
      <c r="AK286" s="79">
        <f>+VLOOKUP($A286,'[4]CUT USD'!$A:$Q,14,FALSE)</f>
        <v>0</v>
      </c>
      <c r="AL286" s="79">
        <v>0</v>
      </c>
      <c r="AM286" s="79">
        <f t="shared" si="4"/>
        <v>0</v>
      </c>
      <c r="AP286" s="45"/>
    </row>
    <row r="287" spans="1:42" ht="33" customHeight="1">
      <c r="A287" s="54">
        <v>1226</v>
      </c>
      <c r="B287" s="55" t="s">
        <v>270</v>
      </c>
      <c r="C287" s="80" t="s">
        <v>687</v>
      </c>
      <c r="D287" s="79">
        <f>+VLOOKUP(A287,'[4]RES. TRL'!A:C,2,FALSE)</f>
        <v>0</v>
      </c>
      <c r="E287" s="79">
        <f>+VLOOKUP(A287,'[4]RES. TRL'!A:C,3,FALSE)</f>
        <v>0</v>
      </c>
      <c r="F287" s="79">
        <f>+VLOOKUP(A287,[4]RES.CDI!A:B,2,FALSE)</f>
        <v>0</v>
      </c>
      <c r="G287" s="79">
        <f>+VLOOKUP($A287,'[4]CUT Bs'!$A:$S,2,FALSE)</f>
        <v>0</v>
      </c>
      <c r="H287" s="79">
        <f>+VLOOKUP($A287,'[4]CUT Bs'!$A:$S,3,FALSE)</f>
        <v>0</v>
      </c>
      <c r="I287" s="79">
        <f>+VLOOKUP($A287,'[4]CUT Bs'!$A:$S,4,FALSE)</f>
        <v>0</v>
      </c>
      <c r="J287" s="79">
        <f>+VLOOKUP($A287,'[4]CUT Bs'!$A:$S,5,FALSE)</f>
        <v>0</v>
      </c>
      <c r="K287" s="79">
        <f>+VLOOKUP($A287,'[4]CUT Bs'!$A:$S,6,FALSE)</f>
        <v>0</v>
      </c>
      <c r="L287" s="79">
        <f>+VLOOKUP($A287,'[4]CUT Bs'!$A:$S,7,FALSE)</f>
        <v>0</v>
      </c>
      <c r="M287" s="79">
        <f>+VLOOKUP($A287,'[4]CUT Bs'!$A:$S,8,FALSE)</f>
        <v>0</v>
      </c>
      <c r="N287" s="79">
        <f>+VLOOKUP($A287,'[4]CUT Bs'!$A:$S,9,FALSE)</f>
        <v>0</v>
      </c>
      <c r="O287" s="79">
        <f>+VLOOKUP($A287,'[4]CUT Bs'!$A:$S,10,FALSE)</f>
        <v>0</v>
      </c>
      <c r="P287" s="79">
        <f>+VLOOKUP($A287,'[4]CUT Bs'!$A:$S,11,FALSE)</f>
        <v>0</v>
      </c>
      <c r="Q287" s="79">
        <f>+VLOOKUP($A287,'[4]CUT Bs'!$A:$S,12,FALSE)</f>
        <v>0</v>
      </c>
      <c r="R287" s="79">
        <f>+VLOOKUP($A287,'[4]CUT Bs'!$A:$S,13,FALSE)</f>
        <v>0</v>
      </c>
      <c r="S287" s="79">
        <f>+VLOOKUP($A287,'[4]CUT Bs'!$A:$S,14,FALSE)</f>
        <v>0</v>
      </c>
      <c r="T287" s="79">
        <f>+VLOOKUP($A287,'[4]CUT Bs'!$A:$S,15,FALSE)</f>
        <v>0</v>
      </c>
      <c r="U287" s="79">
        <f>+VLOOKUP($A287,'[4]CUT Bs'!$A:$S,16,FALSE)</f>
        <v>0</v>
      </c>
      <c r="V287" s="79">
        <f>+IFERROR(VLOOKUP(A287,'[4]RES. TCR'!A:C,3,FALSE),0)</f>
        <v>0</v>
      </c>
      <c r="W287" s="79">
        <f>+VLOOKUP(A287,'[4]RES. TRL'!F:H,2,FALSE)</f>
        <v>0</v>
      </c>
      <c r="X287" s="79">
        <f>+VLOOKUP(A287,'[4]RES. TRL'!F:H,3,FALSE)</f>
        <v>0</v>
      </c>
      <c r="Y287" s="79">
        <f>+VLOOKUP($A287,'[4]CUT USD'!$A:$Q,2,FALSE)</f>
        <v>0</v>
      </c>
      <c r="Z287" s="79">
        <f>+VLOOKUP($A287,'[4]CUT USD'!$A:$Q,3,FALSE)</f>
        <v>0</v>
      </c>
      <c r="AA287" s="79">
        <f>+VLOOKUP($A287,'[4]CUT USD'!$A:$Q,4,FALSE)</f>
        <v>0</v>
      </c>
      <c r="AB287" s="79">
        <f>+VLOOKUP($A287,'[4]CUT USD'!$A:$Q,5,FALSE)</f>
        <v>0</v>
      </c>
      <c r="AC287" s="79">
        <f>+VLOOKUP($A287,'[4]CUT USD'!$A:$Q,6,FALSE)</f>
        <v>0</v>
      </c>
      <c r="AD287" s="79">
        <f>+VLOOKUP($A287,'[4]CUT USD'!$A:$Q,7,FALSE)</f>
        <v>0</v>
      </c>
      <c r="AE287" s="79">
        <f>+VLOOKUP($A287,'[4]CUT USD'!$A:$Q,8,FALSE)</f>
        <v>0</v>
      </c>
      <c r="AF287" s="79">
        <f>+VLOOKUP($A287,'[4]CUT USD'!$A:$Q,9,FALSE)</f>
        <v>0</v>
      </c>
      <c r="AG287" s="79">
        <f>+VLOOKUP($A287,'[4]CUT USD'!$A:$Q,10,FALSE)</f>
        <v>0</v>
      </c>
      <c r="AH287" s="79">
        <f>+VLOOKUP($A287,'[4]CUT USD'!$A:$Q,11,FALSE)</f>
        <v>0</v>
      </c>
      <c r="AI287" s="79">
        <f>+VLOOKUP($A287,'[4]CUT USD'!$A:$Q,12,FALSE)</f>
        <v>0</v>
      </c>
      <c r="AJ287" s="79">
        <f>+VLOOKUP($A287,'[4]CUT USD'!$A:$Q,13,FALSE)</f>
        <v>0</v>
      </c>
      <c r="AK287" s="79">
        <f>+VLOOKUP($A287,'[4]CUT USD'!$A:$Q,14,FALSE)</f>
        <v>0</v>
      </c>
      <c r="AL287" s="79">
        <v>0</v>
      </c>
      <c r="AM287" s="79">
        <f t="shared" si="4"/>
        <v>0</v>
      </c>
      <c r="AP287" s="45"/>
    </row>
    <row r="288" spans="1:42" ht="33" customHeight="1">
      <c r="A288" s="54">
        <v>1227</v>
      </c>
      <c r="B288" s="55" t="s">
        <v>271</v>
      </c>
      <c r="C288" s="80" t="s">
        <v>687</v>
      </c>
      <c r="D288" s="79">
        <f>+VLOOKUP(A288,'[4]RES. TRL'!A:C,2,FALSE)</f>
        <v>0</v>
      </c>
      <c r="E288" s="79">
        <f>+VLOOKUP(A288,'[4]RES. TRL'!A:C,3,FALSE)</f>
        <v>0</v>
      </c>
      <c r="F288" s="79">
        <f>+VLOOKUP(A288,[4]RES.CDI!A:B,2,FALSE)</f>
        <v>0</v>
      </c>
      <c r="G288" s="79">
        <f>+VLOOKUP($A288,'[4]CUT Bs'!$A:$S,2,FALSE)</f>
        <v>0</v>
      </c>
      <c r="H288" s="79">
        <f>+VLOOKUP($A288,'[4]CUT Bs'!$A:$S,3,FALSE)</f>
        <v>0</v>
      </c>
      <c r="I288" s="79">
        <f>+VLOOKUP($A288,'[4]CUT Bs'!$A:$S,4,FALSE)</f>
        <v>0</v>
      </c>
      <c r="J288" s="79">
        <f>+VLOOKUP($A288,'[4]CUT Bs'!$A:$S,5,FALSE)</f>
        <v>0</v>
      </c>
      <c r="K288" s="79">
        <f>+VLOOKUP($A288,'[4]CUT Bs'!$A:$S,6,FALSE)</f>
        <v>0</v>
      </c>
      <c r="L288" s="79">
        <f>+VLOOKUP($A288,'[4]CUT Bs'!$A:$S,7,FALSE)</f>
        <v>0</v>
      </c>
      <c r="M288" s="79">
        <f>+VLOOKUP($A288,'[4]CUT Bs'!$A:$S,8,FALSE)</f>
        <v>0</v>
      </c>
      <c r="N288" s="79">
        <f>+VLOOKUP($A288,'[4]CUT Bs'!$A:$S,9,FALSE)</f>
        <v>0</v>
      </c>
      <c r="O288" s="79">
        <f>+VLOOKUP($A288,'[4]CUT Bs'!$A:$S,10,FALSE)</f>
        <v>0</v>
      </c>
      <c r="P288" s="79">
        <f>+VLOOKUP($A288,'[4]CUT Bs'!$A:$S,11,FALSE)</f>
        <v>0</v>
      </c>
      <c r="Q288" s="79">
        <f>+VLOOKUP($A288,'[4]CUT Bs'!$A:$S,12,FALSE)</f>
        <v>0</v>
      </c>
      <c r="R288" s="79">
        <f>+VLOOKUP($A288,'[4]CUT Bs'!$A:$S,13,FALSE)</f>
        <v>0</v>
      </c>
      <c r="S288" s="79">
        <f>+VLOOKUP($A288,'[4]CUT Bs'!$A:$S,14,FALSE)</f>
        <v>0</v>
      </c>
      <c r="T288" s="79">
        <f>+VLOOKUP($A288,'[4]CUT Bs'!$A:$S,15,FALSE)</f>
        <v>0</v>
      </c>
      <c r="U288" s="79">
        <f>+VLOOKUP($A288,'[4]CUT Bs'!$A:$S,16,FALSE)</f>
        <v>0</v>
      </c>
      <c r="V288" s="79">
        <f>+IFERROR(VLOOKUP(A288,'[4]RES. TCR'!A:C,3,FALSE),0)</f>
        <v>0</v>
      </c>
      <c r="W288" s="79">
        <f>+VLOOKUP(A288,'[4]RES. TRL'!F:H,2,FALSE)</f>
        <v>0</v>
      </c>
      <c r="X288" s="79">
        <f>+VLOOKUP(A288,'[4]RES. TRL'!F:H,3,FALSE)</f>
        <v>0</v>
      </c>
      <c r="Y288" s="79">
        <f>+VLOOKUP($A288,'[4]CUT USD'!$A:$Q,2,FALSE)</f>
        <v>0</v>
      </c>
      <c r="Z288" s="79">
        <f>+VLOOKUP($A288,'[4]CUT USD'!$A:$Q,3,FALSE)</f>
        <v>0</v>
      </c>
      <c r="AA288" s="79">
        <f>+VLOOKUP($A288,'[4]CUT USD'!$A:$Q,4,FALSE)</f>
        <v>0</v>
      </c>
      <c r="AB288" s="79">
        <f>+VLOOKUP($A288,'[4]CUT USD'!$A:$Q,5,FALSE)</f>
        <v>0</v>
      </c>
      <c r="AC288" s="79">
        <f>+VLOOKUP($A288,'[4]CUT USD'!$A:$Q,6,FALSE)</f>
        <v>0</v>
      </c>
      <c r="AD288" s="79">
        <f>+VLOOKUP($A288,'[4]CUT USD'!$A:$Q,7,FALSE)</f>
        <v>0</v>
      </c>
      <c r="AE288" s="79">
        <f>+VLOOKUP($A288,'[4]CUT USD'!$A:$Q,8,FALSE)</f>
        <v>0</v>
      </c>
      <c r="AF288" s="79">
        <f>+VLOOKUP($A288,'[4]CUT USD'!$A:$Q,9,FALSE)</f>
        <v>0</v>
      </c>
      <c r="AG288" s="79">
        <f>+VLOOKUP($A288,'[4]CUT USD'!$A:$Q,10,FALSE)</f>
        <v>0</v>
      </c>
      <c r="AH288" s="79">
        <f>+VLOOKUP($A288,'[4]CUT USD'!$A:$Q,11,FALSE)</f>
        <v>0</v>
      </c>
      <c r="AI288" s="79">
        <f>+VLOOKUP($A288,'[4]CUT USD'!$A:$Q,12,FALSE)</f>
        <v>0</v>
      </c>
      <c r="AJ288" s="79">
        <f>+VLOOKUP($A288,'[4]CUT USD'!$A:$Q,13,FALSE)</f>
        <v>0</v>
      </c>
      <c r="AK288" s="79">
        <f>+VLOOKUP($A288,'[4]CUT USD'!$A:$Q,14,FALSE)</f>
        <v>0</v>
      </c>
      <c r="AL288" s="79">
        <v>0</v>
      </c>
      <c r="AM288" s="79">
        <f t="shared" si="4"/>
        <v>0</v>
      </c>
      <c r="AP288" s="45"/>
    </row>
    <row r="289" spans="1:42" ht="33" customHeight="1">
      <c r="A289" s="54">
        <v>1228</v>
      </c>
      <c r="B289" s="55" t="s">
        <v>272</v>
      </c>
      <c r="C289" s="80" t="s">
        <v>687</v>
      </c>
      <c r="D289" s="79">
        <f>+VLOOKUP(A289,'[4]RES. TRL'!A:C,2,FALSE)</f>
        <v>0</v>
      </c>
      <c r="E289" s="79">
        <f>+VLOOKUP(A289,'[4]RES. TRL'!A:C,3,FALSE)</f>
        <v>0</v>
      </c>
      <c r="F289" s="79">
        <f>+VLOOKUP(A289,[4]RES.CDI!A:B,2,FALSE)</f>
        <v>0</v>
      </c>
      <c r="G289" s="79">
        <f>+VLOOKUP($A289,'[4]CUT Bs'!$A:$S,2,FALSE)</f>
        <v>0</v>
      </c>
      <c r="H289" s="79">
        <f>+VLOOKUP($A289,'[4]CUT Bs'!$A:$S,3,FALSE)</f>
        <v>0</v>
      </c>
      <c r="I289" s="79">
        <f>+VLOOKUP($A289,'[4]CUT Bs'!$A:$S,4,FALSE)</f>
        <v>0</v>
      </c>
      <c r="J289" s="79">
        <f>+VLOOKUP($A289,'[4]CUT Bs'!$A:$S,5,FALSE)</f>
        <v>0</v>
      </c>
      <c r="K289" s="79">
        <f>+VLOOKUP($A289,'[4]CUT Bs'!$A:$S,6,FALSE)</f>
        <v>0</v>
      </c>
      <c r="L289" s="79">
        <f>+VLOOKUP($A289,'[4]CUT Bs'!$A:$S,7,FALSE)</f>
        <v>0</v>
      </c>
      <c r="M289" s="79">
        <f>+VLOOKUP($A289,'[4]CUT Bs'!$A:$S,8,FALSE)</f>
        <v>0</v>
      </c>
      <c r="N289" s="79">
        <f>+VLOOKUP($A289,'[4]CUT Bs'!$A:$S,9,FALSE)</f>
        <v>0</v>
      </c>
      <c r="O289" s="79">
        <f>+VLOOKUP($A289,'[4]CUT Bs'!$A:$S,10,FALSE)</f>
        <v>0</v>
      </c>
      <c r="P289" s="79">
        <f>+VLOOKUP($A289,'[4]CUT Bs'!$A:$S,11,FALSE)</f>
        <v>0</v>
      </c>
      <c r="Q289" s="79">
        <f>+VLOOKUP($A289,'[4]CUT Bs'!$A:$S,12,FALSE)</f>
        <v>0</v>
      </c>
      <c r="R289" s="79">
        <f>+VLOOKUP($A289,'[4]CUT Bs'!$A:$S,13,FALSE)</f>
        <v>0</v>
      </c>
      <c r="S289" s="79">
        <f>+VLOOKUP($A289,'[4]CUT Bs'!$A:$S,14,FALSE)</f>
        <v>0</v>
      </c>
      <c r="T289" s="79">
        <f>+VLOOKUP($A289,'[4]CUT Bs'!$A:$S,15,FALSE)</f>
        <v>0</v>
      </c>
      <c r="U289" s="79">
        <f>+VLOOKUP($A289,'[4]CUT Bs'!$A:$S,16,FALSE)</f>
        <v>0</v>
      </c>
      <c r="V289" s="79">
        <f>+IFERROR(VLOOKUP(A289,'[4]RES. TCR'!A:C,3,FALSE),0)</f>
        <v>0</v>
      </c>
      <c r="W289" s="79">
        <f>+VLOOKUP(A289,'[4]RES. TRL'!F:H,2,FALSE)</f>
        <v>0</v>
      </c>
      <c r="X289" s="79">
        <f>+VLOOKUP(A289,'[4]RES. TRL'!F:H,3,FALSE)</f>
        <v>0</v>
      </c>
      <c r="Y289" s="79">
        <f>+VLOOKUP($A289,'[4]CUT USD'!$A:$Q,2,FALSE)</f>
        <v>0</v>
      </c>
      <c r="Z289" s="79">
        <f>+VLOOKUP($A289,'[4]CUT USD'!$A:$Q,3,FALSE)</f>
        <v>0</v>
      </c>
      <c r="AA289" s="79">
        <f>+VLOOKUP($A289,'[4]CUT USD'!$A:$Q,4,FALSE)</f>
        <v>0</v>
      </c>
      <c r="AB289" s="79">
        <f>+VLOOKUP($A289,'[4]CUT USD'!$A:$Q,5,FALSE)</f>
        <v>0</v>
      </c>
      <c r="AC289" s="79">
        <f>+VLOOKUP($A289,'[4]CUT USD'!$A:$Q,6,FALSE)</f>
        <v>0</v>
      </c>
      <c r="AD289" s="79">
        <f>+VLOOKUP($A289,'[4]CUT USD'!$A:$Q,7,FALSE)</f>
        <v>0</v>
      </c>
      <c r="AE289" s="79">
        <f>+VLOOKUP($A289,'[4]CUT USD'!$A:$Q,8,FALSE)</f>
        <v>0</v>
      </c>
      <c r="AF289" s="79">
        <f>+VLOOKUP($A289,'[4]CUT USD'!$A:$Q,9,FALSE)</f>
        <v>0</v>
      </c>
      <c r="AG289" s="79">
        <f>+VLOOKUP($A289,'[4]CUT USD'!$A:$Q,10,FALSE)</f>
        <v>0</v>
      </c>
      <c r="AH289" s="79">
        <f>+VLOOKUP($A289,'[4]CUT USD'!$A:$Q,11,FALSE)</f>
        <v>0</v>
      </c>
      <c r="AI289" s="79">
        <f>+VLOOKUP($A289,'[4]CUT USD'!$A:$Q,12,FALSE)</f>
        <v>0</v>
      </c>
      <c r="AJ289" s="79">
        <f>+VLOOKUP($A289,'[4]CUT USD'!$A:$Q,13,FALSE)</f>
        <v>0</v>
      </c>
      <c r="AK289" s="79">
        <f>+VLOOKUP($A289,'[4]CUT USD'!$A:$Q,14,FALSE)</f>
        <v>0</v>
      </c>
      <c r="AL289" s="79">
        <v>0</v>
      </c>
      <c r="AM289" s="79">
        <f t="shared" si="4"/>
        <v>0</v>
      </c>
      <c r="AP289" s="45"/>
    </row>
    <row r="290" spans="1:42" ht="33" customHeight="1">
      <c r="A290" s="54">
        <v>1229</v>
      </c>
      <c r="B290" s="55" t="s">
        <v>273</v>
      </c>
      <c r="C290" s="80" t="s">
        <v>687</v>
      </c>
      <c r="D290" s="79">
        <f>+VLOOKUP(A290,'[4]RES. TRL'!A:C,2,FALSE)</f>
        <v>0</v>
      </c>
      <c r="E290" s="79">
        <f>+VLOOKUP(A290,'[4]RES. TRL'!A:C,3,FALSE)</f>
        <v>0</v>
      </c>
      <c r="F290" s="79">
        <f>+VLOOKUP(A290,[4]RES.CDI!A:B,2,FALSE)</f>
        <v>0</v>
      </c>
      <c r="G290" s="79">
        <f>+VLOOKUP($A290,'[4]CUT Bs'!$A:$S,2,FALSE)</f>
        <v>0</v>
      </c>
      <c r="H290" s="79">
        <f>+VLOOKUP($A290,'[4]CUT Bs'!$A:$S,3,FALSE)</f>
        <v>0</v>
      </c>
      <c r="I290" s="79">
        <f>+VLOOKUP($A290,'[4]CUT Bs'!$A:$S,4,FALSE)</f>
        <v>0</v>
      </c>
      <c r="J290" s="79">
        <f>+VLOOKUP($A290,'[4]CUT Bs'!$A:$S,5,FALSE)</f>
        <v>0</v>
      </c>
      <c r="K290" s="79">
        <f>+VLOOKUP($A290,'[4]CUT Bs'!$A:$S,6,FALSE)</f>
        <v>0</v>
      </c>
      <c r="L290" s="79">
        <f>+VLOOKUP($A290,'[4]CUT Bs'!$A:$S,7,FALSE)</f>
        <v>0</v>
      </c>
      <c r="M290" s="79">
        <f>+VLOOKUP($A290,'[4]CUT Bs'!$A:$S,8,FALSE)</f>
        <v>0</v>
      </c>
      <c r="N290" s="79">
        <f>+VLOOKUP($A290,'[4]CUT Bs'!$A:$S,9,FALSE)</f>
        <v>0</v>
      </c>
      <c r="O290" s="79">
        <f>+VLOOKUP($A290,'[4]CUT Bs'!$A:$S,10,FALSE)</f>
        <v>0</v>
      </c>
      <c r="P290" s="79">
        <f>+VLOOKUP($A290,'[4]CUT Bs'!$A:$S,11,FALSE)</f>
        <v>0</v>
      </c>
      <c r="Q290" s="79">
        <f>+VLOOKUP($A290,'[4]CUT Bs'!$A:$S,12,FALSE)</f>
        <v>0</v>
      </c>
      <c r="R290" s="79">
        <f>+VLOOKUP($A290,'[4]CUT Bs'!$A:$S,13,FALSE)</f>
        <v>0</v>
      </c>
      <c r="S290" s="79">
        <f>+VLOOKUP($A290,'[4]CUT Bs'!$A:$S,14,FALSE)</f>
        <v>0</v>
      </c>
      <c r="T290" s="79">
        <f>+VLOOKUP($A290,'[4]CUT Bs'!$A:$S,15,FALSE)</f>
        <v>0</v>
      </c>
      <c r="U290" s="79">
        <f>+VLOOKUP($A290,'[4]CUT Bs'!$A:$S,16,FALSE)</f>
        <v>0</v>
      </c>
      <c r="V290" s="79">
        <f>+IFERROR(VLOOKUP(A290,'[4]RES. TCR'!A:C,3,FALSE),0)</f>
        <v>0</v>
      </c>
      <c r="W290" s="79">
        <f>+VLOOKUP(A290,'[4]RES. TRL'!F:H,2,FALSE)</f>
        <v>0</v>
      </c>
      <c r="X290" s="79">
        <f>+VLOOKUP(A290,'[4]RES. TRL'!F:H,3,FALSE)</f>
        <v>0</v>
      </c>
      <c r="Y290" s="79">
        <f>+VLOOKUP($A290,'[4]CUT USD'!$A:$Q,2,FALSE)</f>
        <v>0</v>
      </c>
      <c r="Z290" s="79">
        <f>+VLOOKUP($A290,'[4]CUT USD'!$A:$Q,3,FALSE)</f>
        <v>0</v>
      </c>
      <c r="AA290" s="79">
        <f>+VLOOKUP($A290,'[4]CUT USD'!$A:$Q,4,FALSE)</f>
        <v>0</v>
      </c>
      <c r="AB290" s="79">
        <f>+VLOOKUP($A290,'[4]CUT USD'!$A:$Q,5,FALSE)</f>
        <v>0</v>
      </c>
      <c r="AC290" s="79">
        <f>+VLOOKUP($A290,'[4]CUT USD'!$A:$Q,6,FALSE)</f>
        <v>0</v>
      </c>
      <c r="AD290" s="79">
        <f>+VLOOKUP($A290,'[4]CUT USD'!$A:$Q,7,FALSE)</f>
        <v>0</v>
      </c>
      <c r="AE290" s="79">
        <f>+VLOOKUP($A290,'[4]CUT USD'!$A:$Q,8,FALSE)</f>
        <v>0</v>
      </c>
      <c r="AF290" s="79">
        <f>+VLOOKUP($A290,'[4]CUT USD'!$A:$Q,9,FALSE)</f>
        <v>0</v>
      </c>
      <c r="AG290" s="79">
        <f>+VLOOKUP($A290,'[4]CUT USD'!$A:$Q,10,FALSE)</f>
        <v>0</v>
      </c>
      <c r="AH290" s="79">
        <f>+VLOOKUP($A290,'[4]CUT USD'!$A:$Q,11,FALSE)</f>
        <v>0</v>
      </c>
      <c r="AI290" s="79">
        <f>+VLOOKUP($A290,'[4]CUT USD'!$A:$Q,12,FALSE)</f>
        <v>0</v>
      </c>
      <c r="AJ290" s="79">
        <f>+VLOOKUP($A290,'[4]CUT USD'!$A:$Q,13,FALSE)</f>
        <v>0</v>
      </c>
      <c r="AK290" s="79">
        <f>+VLOOKUP($A290,'[4]CUT USD'!$A:$Q,14,FALSE)</f>
        <v>0</v>
      </c>
      <c r="AL290" s="79">
        <v>0</v>
      </c>
      <c r="AM290" s="79">
        <f t="shared" si="4"/>
        <v>0</v>
      </c>
      <c r="AP290" s="45"/>
    </row>
    <row r="291" spans="1:42" ht="33" customHeight="1">
      <c r="A291" s="54">
        <v>1230</v>
      </c>
      <c r="B291" s="55" t="s">
        <v>274</v>
      </c>
      <c r="C291" s="80" t="s">
        <v>687</v>
      </c>
      <c r="D291" s="79">
        <f>+VLOOKUP(A291,'[4]RES. TRL'!A:C,2,FALSE)</f>
        <v>0</v>
      </c>
      <c r="E291" s="79">
        <f>+VLOOKUP(A291,'[4]RES. TRL'!A:C,3,FALSE)</f>
        <v>0</v>
      </c>
      <c r="F291" s="79">
        <f>+VLOOKUP(A291,[4]RES.CDI!A:B,2,FALSE)</f>
        <v>0</v>
      </c>
      <c r="G291" s="79">
        <f>+VLOOKUP($A291,'[4]CUT Bs'!$A:$S,2,FALSE)</f>
        <v>0</v>
      </c>
      <c r="H291" s="79">
        <f>+VLOOKUP($A291,'[4]CUT Bs'!$A:$S,3,FALSE)</f>
        <v>0</v>
      </c>
      <c r="I291" s="79">
        <f>+VLOOKUP($A291,'[4]CUT Bs'!$A:$S,4,FALSE)</f>
        <v>0</v>
      </c>
      <c r="J291" s="79">
        <f>+VLOOKUP($A291,'[4]CUT Bs'!$A:$S,5,FALSE)</f>
        <v>0</v>
      </c>
      <c r="K291" s="79">
        <f>+VLOOKUP($A291,'[4]CUT Bs'!$A:$S,6,FALSE)</f>
        <v>0</v>
      </c>
      <c r="L291" s="79">
        <f>+VLOOKUP($A291,'[4]CUT Bs'!$A:$S,7,FALSE)</f>
        <v>0</v>
      </c>
      <c r="M291" s="79">
        <f>+VLOOKUP($A291,'[4]CUT Bs'!$A:$S,8,FALSE)</f>
        <v>0</v>
      </c>
      <c r="N291" s="79">
        <f>+VLOOKUP($A291,'[4]CUT Bs'!$A:$S,9,FALSE)</f>
        <v>0</v>
      </c>
      <c r="O291" s="79">
        <f>+VLOOKUP($A291,'[4]CUT Bs'!$A:$S,10,FALSE)</f>
        <v>0</v>
      </c>
      <c r="P291" s="79">
        <f>+VLOOKUP($A291,'[4]CUT Bs'!$A:$S,11,FALSE)</f>
        <v>0</v>
      </c>
      <c r="Q291" s="79">
        <f>+VLOOKUP($A291,'[4]CUT Bs'!$A:$S,12,FALSE)</f>
        <v>0</v>
      </c>
      <c r="R291" s="79">
        <f>+VLOOKUP($A291,'[4]CUT Bs'!$A:$S,13,FALSE)</f>
        <v>0</v>
      </c>
      <c r="S291" s="79">
        <f>+VLOOKUP($A291,'[4]CUT Bs'!$A:$S,14,FALSE)</f>
        <v>0</v>
      </c>
      <c r="T291" s="79">
        <f>+VLOOKUP($A291,'[4]CUT Bs'!$A:$S,15,FALSE)</f>
        <v>0</v>
      </c>
      <c r="U291" s="79">
        <f>+VLOOKUP($A291,'[4]CUT Bs'!$A:$S,16,FALSE)</f>
        <v>0</v>
      </c>
      <c r="V291" s="79">
        <f>+IFERROR(VLOOKUP(A291,'[4]RES. TCR'!A:C,3,FALSE),0)</f>
        <v>0</v>
      </c>
      <c r="W291" s="79">
        <f>+VLOOKUP(A291,'[4]RES. TRL'!F:H,2,FALSE)</f>
        <v>0</v>
      </c>
      <c r="X291" s="79">
        <f>+VLOOKUP(A291,'[4]RES. TRL'!F:H,3,FALSE)</f>
        <v>0</v>
      </c>
      <c r="Y291" s="79">
        <f>+VLOOKUP($A291,'[4]CUT USD'!$A:$Q,2,FALSE)</f>
        <v>0</v>
      </c>
      <c r="Z291" s="79">
        <f>+VLOOKUP($A291,'[4]CUT USD'!$A:$Q,3,FALSE)</f>
        <v>0</v>
      </c>
      <c r="AA291" s="79">
        <f>+VLOOKUP($A291,'[4]CUT USD'!$A:$Q,4,FALSE)</f>
        <v>0</v>
      </c>
      <c r="AB291" s="79">
        <f>+VLOOKUP($A291,'[4]CUT USD'!$A:$Q,5,FALSE)</f>
        <v>0</v>
      </c>
      <c r="AC291" s="79">
        <f>+VLOOKUP($A291,'[4]CUT USD'!$A:$Q,6,FALSE)</f>
        <v>0</v>
      </c>
      <c r="AD291" s="79">
        <f>+VLOOKUP($A291,'[4]CUT USD'!$A:$Q,7,FALSE)</f>
        <v>0</v>
      </c>
      <c r="AE291" s="79">
        <f>+VLOOKUP($A291,'[4]CUT USD'!$A:$Q,8,FALSE)</f>
        <v>0</v>
      </c>
      <c r="AF291" s="79">
        <f>+VLOOKUP($A291,'[4]CUT USD'!$A:$Q,9,FALSE)</f>
        <v>0</v>
      </c>
      <c r="AG291" s="79">
        <f>+VLOOKUP($A291,'[4]CUT USD'!$A:$Q,10,FALSE)</f>
        <v>0</v>
      </c>
      <c r="AH291" s="79">
        <f>+VLOOKUP($A291,'[4]CUT USD'!$A:$Q,11,FALSE)</f>
        <v>0</v>
      </c>
      <c r="AI291" s="79">
        <f>+VLOOKUP($A291,'[4]CUT USD'!$A:$Q,12,FALSE)</f>
        <v>0</v>
      </c>
      <c r="AJ291" s="79">
        <f>+VLOOKUP($A291,'[4]CUT USD'!$A:$Q,13,FALSE)</f>
        <v>0</v>
      </c>
      <c r="AK291" s="79">
        <f>+VLOOKUP($A291,'[4]CUT USD'!$A:$Q,14,FALSE)</f>
        <v>0</v>
      </c>
      <c r="AL291" s="79">
        <v>0</v>
      </c>
      <c r="AM291" s="79">
        <f t="shared" si="4"/>
        <v>0</v>
      </c>
      <c r="AP291" s="45"/>
    </row>
    <row r="292" spans="1:42" ht="33" customHeight="1">
      <c r="A292" s="54">
        <v>1231</v>
      </c>
      <c r="B292" s="55" t="s">
        <v>275</v>
      </c>
      <c r="C292" s="80" t="s">
        <v>687</v>
      </c>
      <c r="D292" s="79">
        <f>+VLOOKUP(A292,'[4]RES. TRL'!A:C,2,FALSE)</f>
        <v>0</v>
      </c>
      <c r="E292" s="79">
        <f>+VLOOKUP(A292,'[4]RES. TRL'!A:C,3,FALSE)</f>
        <v>0</v>
      </c>
      <c r="F292" s="79">
        <f>+VLOOKUP(A292,[4]RES.CDI!A:B,2,FALSE)</f>
        <v>0</v>
      </c>
      <c r="G292" s="79">
        <f>+VLOOKUP($A292,'[4]CUT Bs'!$A:$S,2,FALSE)</f>
        <v>0</v>
      </c>
      <c r="H292" s="79">
        <f>+VLOOKUP($A292,'[4]CUT Bs'!$A:$S,3,FALSE)</f>
        <v>0</v>
      </c>
      <c r="I292" s="79">
        <f>+VLOOKUP($A292,'[4]CUT Bs'!$A:$S,4,FALSE)</f>
        <v>0</v>
      </c>
      <c r="J292" s="79">
        <f>+VLOOKUP($A292,'[4]CUT Bs'!$A:$S,5,FALSE)</f>
        <v>0</v>
      </c>
      <c r="K292" s="79">
        <f>+VLOOKUP($A292,'[4]CUT Bs'!$A:$S,6,FALSE)</f>
        <v>0</v>
      </c>
      <c r="L292" s="79">
        <f>+VLOOKUP($A292,'[4]CUT Bs'!$A:$S,7,FALSE)</f>
        <v>0</v>
      </c>
      <c r="M292" s="79">
        <f>+VLOOKUP($A292,'[4]CUT Bs'!$A:$S,8,FALSE)</f>
        <v>0</v>
      </c>
      <c r="N292" s="79">
        <f>+VLOOKUP($A292,'[4]CUT Bs'!$A:$S,9,FALSE)</f>
        <v>0</v>
      </c>
      <c r="O292" s="79">
        <f>+VLOOKUP($A292,'[4]CUT Bs'!$A:$S,10,FALSE)</f>
        <v>0</v>
      </c>
      <c r="P292" s="79">
        <f>+VLOOKUP($A292,'[4]CUT Bs'!$A:$S,11,FALSE)</f>
        <v>0</v>
      </c>
      <c r="Q292" s="79">
        <f>+VLOOKUP($A292,'[4]CUT Bs'!$A:$S,12,FALSE)</f>
        <v>0</v>
      </c>
      <c r="R292" s="79">
        <f>+VLOOKUP($A292,'[4]CUT Bs'!$A:$S,13,FALSE)</f>
        <v>0</v>
      </c>
      <c r="S292" s="79">
        <f>+VLOOKUP($A292,'[4]CUT Bs'!$A:$S,14,FALSE)</f>
        <v>0</v>
      </c>
      <c r="T292" s="79">
        <f>+VLOOKUP($A292,'[4]CUT Bs'!$A:$S,15,FALSE)</f>
        <v>0</v>
      </c>
      <c r="U292" s="79">
        <f>+VLOOKUP($A292,'[4]CUT Bs'!$A:$S,16,FALSE)</f>
        <v>0</v>
      </c>
      <c r="V292" s="79">
        <f>+IFERROR(VLOOKUP(A292,'[4]RES. TCR'!A:C,3,FALSE),0)</f>
        <v>0</v>
      </c>
      <c r="W292" s="79">
        <f>+VLOOKUP(A292,'[4]RES. TRL'!F:H,2,FALSE)</f>
        <v>0</v>
      </c>
      <c r="X292" s="79">
        <f>+VLOOKUP(A292,'[4]RES. TRL'!F:H,3,FALSE)</f>
        <v>0</v>
      </c>
      <c r="Y292" s="79">
        <f>+VLOOKUP($A292,'[4]CUT USD'!$A:$Q,2,FALSE)</f>
        <v>0</v>
      </c>
      <c r="Z292" s="79">
        <f>+VLOOKUP($A292,'[4]CUT USD'!$A:$Q,3,FALSE)</f>
        <v>0</v>
      </c>
      <c r="AA292" s="79">
        <f>+VLOOKUP($A292,'[4]CUT USD'!$A:$Q,4,FALSE)</f>
        <v>0</v>
      </c>
      <c r="AB292" s="79">
        <f>+VLOOKUP($A292,'[4]CUT USD'!$A:$Q,5,FALSE)</f>
        <v>0</v>
      </c>
      <c r="AC292" s="79">
        <f>+VLOOKUP($A292,'[4]CUT USD'!$A:$Q,6,FALSE)</f>
        <v>0</v>
      </c>
      <c r="AD292" s="79">
        <f>+VLOOKUP($A292,'[4]CUT USD'!$A:$Q,7,FALSE)</f>
        <v>0</v>
      </c>
      <c r="AE292" s="79">
        <f>+VLOOKUP($A292,'[4]CUT USD'!$A:$Q,8,FALSE)</f>
        <v>0</v>
      </c>
      <c r="AF292" s="79">
        <f>+VLOOKUP($A292,'[4]CUT USD'!$A:$Q,9,FALSE)</f>
        <v>0</v>
      </c>
      <c r="AG292" s="79">
        <f>+VLOOKUP($A292,'[4]CUT USD'!$A:$Q,10,FALSE)</f>
        <v>0</v>
      </c>
      <c r="AH292" s="79">
        <f>+VLOOKUP($A292,'[4]CUT USD'!$A:$Q,11,FALSE)</f>
        <v>0</v>
      </c>
      <c r="AI292" s="79">
        <f>+VLOOKUP($A292,'[4]CUT USD'!$A:$Q,12,FALSE)</f>
        <v>0</v>
      </c>
      <c r="AJ292" s="79">
        <f>+VLOOKUP($A292,'[4]CUT USD'!$A:$Q,13,FALSE)</f>
        <v>0</v>
      </c>
      <c r="AK292" s="79">
        <f>+VLOOKUP($A292,'[4]CUT USD'!$A:$Q,14,FALSE)</f>
        <v>0</v>
      </c>
      <c r="AL292" s="79">
        <v>0</v>
      </c>
      <c r="AM292" s="79">
        <f t="shared" si="4"/>
        <v>0</v>
      </c>
      <c r="AP292" s="45"/>
    </row>
    <row r="293" spans="1:42" ht="33" customHeight="1">
      <c r="A293" s="54">
        <v>1232</v>
      </c>
      <c r="B293" s="55" t="s">
        <v>276</v>
      </c>
      <c r="C293" s="80" t="s">
        <v>687</v>
      </c>
      <c r="D293" s="79">
        <f>+VLOOKUP(A293,'[4]RES. TRL'!A:C,2,FALSE)</f>
        <v>0</v>
      </c>
      <c r="E293" s="79">
        <f>+VLOOKUP(A293,'[4]RES. TRL'!A:C,3,FALSE)</f>
        <v>0</v>
      </c>
      <c r="F293" s="79">
        <f>+VLOOKUP(A293,[4]RES.CDI!A:B,2,FALSE)</f>
        <v>0</v>
      </c>
      <c r="G293" s="79">
        <f>+VLOOKUP($A293,'[4]CUT Bs'!$A:$S,2,FALSE)</f>
        <v>0</v>
      </c>
      <c r="H293" s="79">
        <f>+VLOOKUP($A293,'[4]CUT Bs'!$A:$S,3,FALSE)</f>
        <v>0</v>
      </c>
      <c r="I293" s="79">
        <f>+VLOOKUP($A293,'[4]CUT Bs'!$A:$S,4,FALSE)</f>
        <v>0</v>
      </c>
      <c r="J293" s="79">
        <f>+VLOOKUP($A293,'[4]CUT Bs'!$A:$S,5,FALSE)</f>
        <v>0</v>
      </c>
      <c r="K293" s="79">
        <f>+VLOOKUP($A293,'[4]CUT Bs'!$A:$S,6,FALSE)</f>
        <v>0</v>
      </c>
      <c r="L293" s="79">
        <f>+VLOOKUP($A293,'[4]CUT Bs'!$A:$S,7,FALSE)</f>
        <v>0</v>
      </c>
      <c r="M293" s="79">
        <f>+VLOOKUP($A293,'[4]CUT Bs'!$A:$S,8,FALSE)</f>
        <v>0</v>
      </c>
      <c r="N293" s="79">
        <f>+VLOOKUP($A293,'[4]CUT Bs'!$A:$S,9,FALSE)</f>
        <v>0</v>
      </c>
      <c r="O293" s="79">
        <f>+VLOOKUP($A293,'[4]CUT Bs'!$A:$S,10,FALSE)</f>
        <v>0</v>
      </c>
      <c r="P293" s="79">
        <f>+VLOOKUP($A293,'[4]CUT Bs'!$A:$S,11,FALSE)</f>
        <v>0</v>
      </c>
      <c r="Q293" s="79">
        <f>+VLOOKUP($A293,'[4]CUT Bs'!$A:$S,12,FALSE)</f>
        <v>0</v>
      </c>
      <c r="R293" s="79">
        <f>+VLOOKUP($A293,'[4]CUT Bs'!$A:$S,13,FALSE)</f>
        <v>0</v>
      </c>
      <c r="S293" s="79">
        <f>+VLOOKUP($A293,'[4]CUT Bs'!$A:$S,14,FALSE)</f>
        <v>0</v>
      </c>
      <c r="T293" s="79">
        <f>+VLOOKUP($A293,'[4]CUT Bs'!$A:$S,15,FALSE)</f>
        <v>0</v>
      </c>
      <c r="U293" s="79">
        <f>+VLOOKUP($A293,'[4]CUT Bs'!$A:$S,16,FALSE)</f>
        <v>0</v>
      </c>
      <c r="V293" s="79">
        <f>+IFERROR(VLOOKUP(A293,'[4]RES. TCR'!A:C,3,FALSE),0)</f>
        <v>0</v>
      </c>
      <c r="W293" s="79">
        <f>+VLOOKUP(A293,'[4]RES. TRL'!F:H,2,FALSE)</f>
        <v>0</v>
      </c>
      <c r="X293" s="79">
        <f>+VLOOKUP(A293,'[4]RES. TRL'!F:H,3,FALSE)</f>
        <v>0</v>
      </c>
      <c r="Y293" s="79">
        <f>+VLOOKUP($A293,'[4]CUT USD'!$A:$Q,2,FALSE)</f>
        <v>0</v>
      </c>
      <c r="Z293" s="79">
        <f>+VLOOKUP($A293,'[4]CUT USD'!$A:$Q,3,FALSE)</f>
        <v>0</v>
      </c>
      <c r="AA293" s="79">
        <f>+VLOOKUP($A293,'[4]CUT USD'!$A:$Q,4,FALSE)</f>
        <v>0</v>
      </c>
      <c r="AB293" s="79">
        <f>+VLOOKUP($A293,'[4]CUT USD'!$A:$Q,5,FALSE)</f>
        <v>0</v>
      </c>
      <c r="AC293" s="79">
        <f>+VLOOKUP($A293,'[4]CUT USD'!$A:$Q,6,FALSE)</f>
        <v>0</v>
      </c>
      <c r="AD293" s="79">
        <f>+VLOOKUP($A293,'[4]CUT USD'!$A:$Q,7,FALSE)</f>
        <v>0</v>
      </c>
      <c r="AE293" s="79">
        <f>+VLOOKUP($A293,'[4]CUT USD'!$A:$Q,8,FALSE)</f>
        <v>0</v>
      </c>
      <c r="AF293" s="79">
        <f>+VLOOKUP($A293,'[4]CUT USD'!$A:$Q,9,FALSE)</f>
        <v>0</v>
      </c>
      <c r="AG293" s="79">
        <f>+VLOOKUP($A293,'[4]CUT USD'!$A:$Q,10,FALSE)</f>
        <v>0</v>
      </c>
      <c r="AH293" s="79">
        <f>+VLOOKUP($A293,'[4]CUT USD'!$A:$Q,11,FALSE)</f>
        <v>0</v>
      </c>
      <c r="AI293" s="79">
        <f>+VLOOKUP($A293,'[4]CUT USD'!$A:$Q,12,FALSE)</f>
        <v>0</v>
      </c>
      <c r="AJ293" s="79">
        <f>+VLOOKUP($A293,'[4]CUT USD'!$A:$Q,13,FALSE)</f>
        <v>0</v>
      </c>
      <c r="AK293" s="79">
        <f>+VLOOKUP($A293,'[4]CUT USD'!$A:$Q,14,FALSE)</f>
        <v>0</v>
      </c>
      <c r="AL293" s="79">
        <v>0</v>
      </c>
      <c r="AM293" s="79">
        <f t="shared" si="4"/>
        <v>0</v>
      </c>
      <c r="AP293" s="45"/>
    </row>
    <row r="294" spans="1:42" ht="33" customHeight="1">
      <c r="A294" s="54">
        <v>1233</v>
      </c>
      <c r="B294" s="55" t="s">
        <v>277</v>
      </c>
      <c r="C294" s="80" t="s">
        <v>687</v>
      </c>
      <c r="D294" s="79">
        <f>+VLOOKUP(A294,'[4]RES. TRL'!A:C,2,FALSE)</f>
        <v>0</v>
      </c>
      <c r="E294" s="79">
        <f>+VLOOKUP(A294,'[4]RES. TRL'!A:C,3,FALSE)</f>
        <v>0</v>
      </c>
      <c r="F294" s="79">
        <f>+VLOOKUP(A294,[4]RES.CDI!A:B,2,FALSE)</f>
        <v>0</v>
      </c>
      <c r="G294" s="79">
        <f>+VLOOKUP($A294,'[4]CUT Bs'!$A:$S,2,FALSE)</f>
        <v>0</v>
      </c>
      <c r="H294" s="79">
        <f>+VLOOKUP($A294,'[4]CUT Bs'!$A:$S,3,FALSE)</f>
        <v>0</v>
      </c>
      <c r="I294" s="79">
        <f>+VLOOKUP($A294,'[4]CUT Bs'!$A:$S,4,FALSE)</f>
        <v>0</v>
      </c>
      <c r="J294" s="79">
        <f>+VLOOKUP($A294,'[4]CUT Bs'!$A:$S,5,FALSE)</f>
        <v>0</v>
      </c>
      <c r="K294" s="79">
        <f>+VLOOKUP($A294,'[4]CUT Bs'!$A:$S,6,FALSE)</f>
        <v>0</v>
      </c>
      <c r="L294" s="79">
        <f>+VLOOKUP($A294,'[4]CUT Bs'!$A:$S,7,FALSE)</f>
        <v>0</v>
      </c>
      <c r="M294" s="79">
        <f>+VLOOKUP($A294,'[4]CUT Bs'!$A:$S,8,FALSE)</f>
        <v>0</v>
      </c>
      <c r="N294" s="79">
        <f>+VLOOKUP($A294,'[4]CUT Bs'!$A:$S,9,FALSE)</f>
        <v>0</v>
      </c>
      <c r="O294" s="79">
        <f>+VLOOKUP($A294,'[4]CUT Bs'!$A:$S,10,FALSE)</f>
        <v>0</v>
      </c>
      <c r="P294" s="79">
        <f>+VLOOKUP($A294,'[4]CUT Bs'!$A:$S,11,FALSE)</f>
        <v>0</v>
      </c>
      <c r="Q294" s="79">
        <f>+VLOOKUP($A294,'[4]CUT Bs'!$A:$S,12,FALSE)</f>
        <v>0</v>
      </c>
      <c r="R294" s="79">
        <f>+VLOOKUP($A294,'[4]CUT Bs'!$A:$S,13,FALSE)</f>
        <v>0</v>
      </c>
      <c r="S294" s="79">
        <f>+VLOOKUP($A294,'[4]CUT Bs'!$A:$S,14,FALSE)</f>
        <v>0</v>
      </c>
      <c r="T294" s="79">
        <f>+VLOOKUP($A294,'[4]CUT Bs'!$A:$S,15,FALSE)</f>
        <v>0</v>
      </c>
      <c r="U294" s="79">
        <f>+VLOOKUP($A294,'[4]CUT Bs'!$A:$S,16,FALSE)</f>
        <v>0</v>
      </c>
      <c r="V294" s="79">
        <f>+IFERROR(VLOOKUP(A294,'[4]RES. TCR'!A:C,3,FALSE),0)</f>
        <v>0</v>
      </c>
      <c r="W294" s="79">
        <f>+VLOOKUP(A294,'[4]RES. TRL'!F:H,2,FALSE)</f>
        <v>0</v>
      </c>
      <c r="X294" s="79">
        <f>+VLOOKUP(A294,'[4]RES. TRL'!F:H,3,FALSE)</f>
        <v>0</v>
      </c>
      <c r="Y294" s="79">
        <f>+VLOOKUP($A294,'[4]CUT USD'!$A:$Q,2,FALSE)</f>
        <v>0</v>
      </c>
      <c r="Z294" s="79">
        <f>+VLOOKUP($A294,'[4]CUT USD'!$A:$Q,3,FALSE)</f>
        <v>0</v>
      </c>
      <c r="AA294" s="79">
        <f>+VLOOKUP($A294,'[4]CUT USD'!$A:$Q,4,FALSE)</f>
        <v>0</v>
      </c>
      <c r="AB294" s="79">
        <f>+VLOOKUP($A294,'[4]CUT USD'!$A:$Q,5,FALSE)</f>
        <v>0</v>
      </c>
      <c r="AC294" s="79">
        <f>+VLOOKUP($A294,'[4]CUT USD'!$A:$Q,6,FALSE)</f>
        <v>0</v>
      </c>
      <c r="AD294" s="79">
        <f>+VLOOKUP($A294,'[4]CUT USD'!$A:$Q,7,FALSE)</f>
        <v>0</v>
      </c>
      <c r="AE294" s="79">
        <f>+VLOOKUP($A294,'[4]CUT USD'!$A:$Q,8,FALSE)</f>
        <v>0</v>
      </c>
      <c r="AF294" s="79">
        <f>+VLOOKUP($A294,'[4]CUT USD'!$A:$Q,9,FALSE)</f>
        <v>0</v>
      </c>
      <c r="AG294" s="79">
        <f>+VLOOKUP($A294,'[4]CUT USD'!$A:$Q,10,FALSE)</f>
        <v>0</v>
      </c>
      <c r="AH294" s="79">
        <f>+VLOOKUP($A294,'[4]CUT USD'!$A:$Q,11,FALSE)</f>
        <v>0</v>
      </c>
      <c r="AI294" s="79">
        <f>+VLOOKUP($A294,'[4]CUT USD'!$A:$Q,12,FALSE)</f>
        <v>0</v>
      </c>
      <c r="AJ294" s="79">
        <f>+VLOOKUP($A294,'[4]CUT USD'!$A:$Q,13,FALSE)</f>
        <v>0</v>
      </c>
      <c r="AK294" s="79">
        <f>+VLOOKUP($A294,'[4]CUT USD'!$A:$Q,14,FALSE)</f>
        <v>0</v>
      </c>
      <c r="AL294" s="79">
        <v>0</v>
      </c>
      <c r="AM294" s="79">
        <f t="shared" si="4"/>
        <v>0</v>
      </c>
      <c r="AP294" s="45"/>
    </row>
    <row r="295" spans="1:42" ht="33" customHeight="1">
      <c r="A295" s="54">
        <v>1234</v>
      </c>
      <c r="B295" s="55" t="s">
        <v>278</v>
      </c>
      <c r="C295" s="80" t="s">
        <v>687</v>
      </c>
      <c r="D295" s="79">
        <f>+VLOOKUP(A295,'[4]RES. TRL'!A:C,2,FALSE)</f>
        <v>0</v>
      </c>
      <c r="E295" s="79">
        <f>+VLOOKUP(A295,'[4]RES. TRL'!A:C,3,FALSE)</f>
        <v>0</v>
      </c>
      <c r="F295" s="79">
        <f>+VLOOKUP(A295,[4]RES.CDI!A:B,2,FALSE)</f>
        <v>0</v>
      </c>
      <c r="G295" s="79">
        <f>+VLOOKUP($A295,'[4]CUT Bs'!$A:$S,2,FALSE)</f>
        <v>0</v>
      </c>
      <c r="H295" s="79">
        <f>+VLOOKUP($A295,'[4]CUT Bs'!$A:$S,3,FALSE)</f>
        <v>0</v>
      </c>
      <c r="I295" s="79">
        <f>+VLOOKUP($A295,'[4]CUT Bs'!$A:$S,4,FALSE)</f>
        <v>0</v>
      </c>
      <c r="J295" s="79">
        <f>+VLOOKUP($A295,'[4]CUT Bs'!$A:$S,5,FALSE)</f>
        <v>0</v>
      </c>
      <c r="K295" s="79">
        <f>+VLOOKUP($A295,'[4]CUT Bs'!$A:$S,6,FALSE)</f>
        <v>0</v>
      </c>
      <c r="L295" s="79">
        <f>+VLOOKUP($A295,'[4]CUT Bs'!$A:$S,7,FALSE)</f>
        <v>0</v>
      </c>
      <c r="M295" s="79">
        <f>+VLOOKUP($A295,'[4]CUT Bs'!$A:$S,8,FALSE)</f>
        <v>0</v>
      </c>
      <c r="N295" s="79">
        <f>+VLOOKUP($A295,'[4]CUT Bs'!$A:$S,9,FALSE)</f>
        <v>0</v>
      </c>
      <c r="O295" s="79">
        <f>+VLOOKUP($A295,'[4]CUT Bs'!$A:$S,10,FALSE)</f>
        <v>0</v>
      </c>
      <c r="P295" s="79">
        <f>+VLOOKUP($A295,'[4]CUT Bs'!$A:$S,11,FALSE)</f>
        <v>0</v>
      </c>
      <c r="Q295" s="79">
        <f>+VLOOKUP($A295,'[4]CUT Bs'!$A:$S,12,FALSE)</f>
        <v>0</v>
      </c>
      <c r="R295" s="79">
        <f>+VLOOKUP($A295,'[4]CUT Bs'!$A:$S,13,FALSE)</f>
        <v>0</v>
      </c>
      <c r="S295" s="79">
        <f>+VLOOKUP($A295,'[4]CUT Bs'!$A:$S,14,FALSE)</f>
        <v>0</v>
      </c>
      <c r="T295" s="79">
        <f>+VLOOKUP($A295,'[4]CUT Bs'!$A:$S,15,FALSE)</f>
        <v>0</v>
      </c>
      <c r="U295" s="79">
        <f>+VLOOKUP($A295,'[4]CUT Bs'!$A:$S,16,FALSE)</f>
        <v>0</v>
      </c>
      <c r="V295" s="79">
        <f>+IFERROR(VLOOKUP(A295,'[4]RES. TCR'!A:C,3,FALSE),0)</f>
        <v>0</v>
      </c>
      <c r="W295" s="79">
        <f>+VLOOKUP(A295,'[4]RES. TRL'!F:H,2,FALSE)</f>
        <v>0</v>
      </c>
      <c r="X295" s="79">
        <f>+VLOOKUP(A295,'[4]RES. TRL'!F:H,3,FALSE)</f>
        <v>0</v>
      </c>
      <c r="Y295" s="79">
        <f>+VLOOKUP($A295,'[4]CUT USD'!$A:$Q,2,FALSE)</f>
        <v>0</v>
      </c>
      <c r="Z295" s="79">
        <f>+VLOOKUP($A295,'[4]CUT USD'!$A:$Q,3,FALSE)</f>
        <v>0</v>
      </c>
      <c r="AA295" s="79">
        <f>+VLOOKUP($A295,'[4]CUT USD'!$A:$Q,4,FALSE)</f>
        <v>0</v>
      </c>
      <c r="AB295" s="79">
        <f>+VLOOKUP($A295,'[4]CUT USD'!$A:$Q,5,FALSE)</f>
        <v>0</v>
      </c>
      <c r="AC295" s="79">
        <f>+VLOOKUP($A295,'[4]CUT USD'!$A:$Q,6,FALSE)</f>
        <v>0</v>
      </c>
      <c r="AD295" s="79">
        <f>+VLOOKUP($A295,'[4]CUT USD'!$A:$Q,7,FALSE)</f>
        <v>0</v>
      </c>
      <c r="AE295" s="79">
        <f>+VLOOKUP($A295,'[4]CUT USD'!$A:$Q,8,FALSE)</f>
        <v>0</v>
      </c>
      <c r="AF295" s="79">
        <f>+VLOOKUP($A295,'[4]CUT USD'!$A:$Q,9,FALSE)</f>
        <v>0</v>
      </c>
      <c r="AG295" s="79">
        <f>+VLOOKUP($A295,'[4]CUT USD'!$A:$Q,10,FALSE)</f>
        <v>0</v>
      </c>
      <c r="AH295" s="79">
        <f>+VLOOKUP($A295,'[4]CUT USD'!$A:$Q,11,FALSE)</f>
        <v>0</v>
      </c>
      <c r="AI295" s="79">
        <f>+VLOOKUP($A295,'[4]CUT USD'!$A:$Q,12,FALSE)</f>
        <v>0</v>
      </c>
      <c r="AJ295" s="79">
        <f>+VLOOKUP($A295,'[4]CUT USD'!$A:$Q,13,FALSE)</f>
        <v>0</v>
      </c>
      <c r="AK295" s="79">
        <f>+VLOOKUP($A295,'[4]CUT USD'!$A:$Q,14,FALSE)</f>
        <v>0</v>
      </c>
      <c r="AL295" s="79">
        <v>0</v>
      </c>
      <c r="AM295" s="79">
        <f t="shared" si="4"/>
        <v>0</v>
      </c>
      <c r="AP295" s="45"/>
    </row>
    <row r="296" spans="1:42" ht="33" customHeight="1">
      <c r="A296" s="54">
        <v>1235</v>
      </c>
      <c r="B296" s="55" t="s">
        <v>279</v>
      </c>
      <c r="C296" s="80" t="s">
        <v>687</v>
      </c>
      <c r="D296" s="79">
        <f>+VLOOKUP(A296,'[4]RES. TRL'!A:C,2,FALSE)</f>
        <v>0</v>
      </c>
      <c r="E296" s="79">
        <f>+VLOOKUP(A296,'[4]RES. TRL'!A:C,3,FALSE)</f>
        <v>0</v>
      </c>
      <c r="F296" s="79">
        <f>+VLOOKUP(A296,[4]RES.CDI!A:B,2,FALSE)</f>
        <v>0</v>
      </c>
      <c r="G296" s="79">
        <f>+VLOOKUP($A296,'[4]CUT Bs'!$A:$S,2,FALSE)</f>
        <v>0</v>
      </c>
      <c r="H296" s="79">
        <f>+VLOOKUP($A296,'[4]CUT Bs'!$A:$S,3,FALSE)</f>
        <v>0</v>
      </c>
      <c r="I296" s="79">
        <f>+VLOOKUP($A296,'[4]CUT Bs'!$A:$S,4,FALSE)</f>
        <v>0</v>
      </c>
      <c r="J296" s="79">
        <f>+VLOOKUP($A296,'[4]CUT Bs'!$A:$S,5,FALSE)</f>
        <v>0</v>
      </c>
      <c r="K296" s="79">
        <f>+VLOOKUP($A296,'[4]CUT Bs'!$A:$S,6,FALSE)</f>
        <v>0</v>
      </c>
      <c r="L296" s="79">
        <f>+VLOOKUP($A296,'[4]CUT Bs'!$A:$S,7,FALSE)</f>
        <v>0</v>
      </c>
      <c r="M296" s="79">
        <f>+VLOOKUP($A296,'[4]CUT Bs'!$A:$S,8,FALSE)</f>
        <v>0</v>
      </c>
      <c r="N296" s="79">
        <f>+VLOOKUP($A296,'[4]CUT Bs'!$A:$S,9,FALSE)</f>
        <v>0</v>
      </c>
      <c r="O296" s="79">
        <f>+VLOOKUP($A296,'[4]CUT Bs'!$A:$S,10,FALSE)</f>
        <v>0</v>
      </c>
      <c r="P296" s="79">
        <f>+VLOOKUP($A296,'[4]CUT Bs'!$A:$S,11,FALSE)</f>
        <v>0</v>
      </c>
      <c r="Q296" s="79">
        <f>+VLOOKUP($A296,'[4]CUT Bs'!$A:$S,12,FALSE)</f>
        <v>0</v>
      </c>
      <c r="R296" s="79">
        <f>+VLOOKUP($A296,'[4]CUT Bs'!$A:$S,13,FALSE)</f>
        <v>0</v>
      </c>
      <c r="S296" s="79">
        <f>+VLOOKUP($A296,'[4]CUT Bs'!$A:$S,14,FALSE)</f>
        <v>0</v>
      </c>
      <c r="T296" s="79">
        <f>+VLOOKUP($A296,'[4]CUT Bs'!$A:$S,15,FALSE)</f>
        <v>0</v>
      </c>
      <c r="U296" s="79">
        <f>+VLOOKUP($A296,'[4]CUT Bs'!$A:$S,16,FALSE)</f>
        <v>0</v>
      </c>
      <c r="V296" s="79">
        <f>+IFERROR(VLOOKUP(A296,'[4]RES. TCR'!A:C,3,FALSE),0)</f>
        <v>0</v>
      </c>
      <c r="W296" s="79">
        <f>+VLOOKUP(A296,'[4]RES. TRL'!F:H,2,FALSE)</f>
        <v>0</v>
      </c>
      <c r="X296" s="79">
        <f>+VLOOKUP(A296,'[4]RES. TRL'!F:H,3,FALSE)</f>
        <v>0</v>
      </c>
      <c r="Y296" s="79">
        <f>+VLOOKUP($A296,'[4]CUT USD'!$A:$Q,2,FALSE)</f>
        <v>0</v>
      </c>
      <c r="Z296" s="79">
        <f>+VLOOKUP($A296,'[4]CUT USD'!$A:$Q,3,FALSE)</f>
        <v>0</v>
      </c>
      <c r="AA296" s="79">
        <f>+VLOOKUP($A296,'[4]CUT USD'!$A:$Q,4,FALSE)</f>
        <v>0</v>
      </c>
      <c r="AB296" s="79">
        <f>+VLOOKUP($A296,'[4]CUT USD'!$A:$Q,5,FALSE)</f>
        <v>0</v>
      </c>
      <c r="AC296" s="79">
        <f>+VLOOKUP($A296,'[4]CUT USD'!$A:$Q,6,FALSE)</f>
        <v>0</v>
      </c>
      <c r="AD296" s="79">
        <f>+VLOOKUP($A296,'[4]CUT USD'!$A:$Q,7,FALSE)</f>
        <v>0</v>
      </c>
      <c r="AE296" s="79">
        <f>+VLOOKUP($A296,'[4]CUT USD'!$A:$Q,8,FALSE)</f>
        <v>0</v>
      </c>
      <c r="AF296" s="79">
        <f>+VLOOKUP($A296,'[4]CUT USD'!$A:$Q,9,FALSE)</f>
        <v>0</v>
      </c>
      <c r="AG296" s="79">
        <f>+VLOOKUP($A296,'[4]CUT USD'!$A:$Q,10,FALSE)</f>
        <v>0</v>
      </c>
      <c r="AH296" s="79">
        <f>+VLOOKUP($A296,'[4]CUT USD'!$A:$Q,11,FALSE)</f>
        <v>0</v>
      </c>
      <c r="AI296" s="79">
        <f>+VLOOKUP($A296,'[4]CUT USD'!$A:$Q,12,FALSE)</f>
        <v>0</v>
      </c>
      <c r="AJ296" s="79">
        <f>+VLOOKUP($A296,'[4]CUT USD'!$A:$Q,13,FALSE)</f>
        <v>0</v>
      </c>
      <c r="AK296" s="79">
        <f>+VLOOKUP($A296,'[4]CUT USD'!$A:$Q,14,FALSE)</f>
        <v>0</v>
      </c>
      <c r="AL296" s="79">
        <v>0</v>
      </c>
      <c r="AM296" s="79">
        <f t="shared" si="4"/>
        <v>0</v>
      </c>
      <c r="AP296" s="45"/>
    </row>
    <row r="297" spans="1:42" ht="33" customHeight="1">
      <c r="A297" s="54">
        <v>1236</v>
      </c>
      <c r="B297" s="55" t="s">
        <v>280</v>
      </c>
      <c r="C297" s="80" t="s">
        <v>687</v>
      </c>
      <c r="D297" s="79">
        <f>+VLOOKUP(A297,'[4]RES. TRL'!A:C,2,FALSE)</f>
        <v>0</v>
      </c>
      <c r="E297" s="79">
        <f>+VLOOKUP(A297,'[4]RES. TRL'!A:C,3,FALSE)</f>
        <v>0</v>
      </c>
      <c r="F297" s="79">
        <f>+VLOOKUP(A297,[4]RES.CDI!A:B,2,FALSE)</f>
        <v>0</v>
      </c>
      <c r="G297" s="79">
        <f>+VLOOKUP($A297,'[4]CUT Bs'!$A:$S,2,FALSE)</f>
        <v>0</v>
      </c>
      <c r="H297" s="79">
        <f>+VLOOKUP($A297,'[4]CUT Bs'!$A:$S,3,FALSE)</f>
        <v>0</v>
      </c>
      <c r="I297" s="79">
        <f>+VLOOKUP($A297,'[4]CUT Bs'!$A:$S,4,FALSE)</f>
        <v>0</v>
      </c>
      <c r="J297" s="79">
        <f>+VLOOKUP($A297,'[4]CUT Bs'!$A:$S,5,FALSE)</f>
        <v>0</v>
      </c>
      <c r="K297" s="79">
        <f>+VLOOKUP($A297,'[4]CUT Bs'!$A:$S,6,FALSE)</f>
        <v>0</v>
      </c>
      <c r="L297" s="79">
        <f>+VLOOKUP($A297,'[4]CUT Bs'!$A:$S,7,FALSE)</f>
        <v>0</v>
      </c>
      <c r="M297" s="79">
        <f>+VLOOKUP($A297,'[4]CUT Bs'!$A:$S,8,FALSE)</f>
        <v>0</v>
      </c>
      <c r="N297" s="79">
        <f>+VLOOKUP($A297,'[4]CUT Bs'!$A:$S,9,FALSE)</f>
        <v>0</v>
      </c>
      <c r="O297" s="79">
        <f>+VLOOKUP($A297,'[4]CUT Bs'!$A:$S,10,FALSE)</f>
        <v>0</v>
      </c>
      <c r="P297" s="79">
        <f>+VLOOKUP($A297,'[4]CUT Bs'!$A:$S,11,FALSE)</f>
        <v>0</v>
      </c>
      <c r="Q297" s="79">
        <f>+VLOOKUP($A297,'[4]CUT Bs'!$A:$S,12,FALSE)</f>
        <v>0</v>
      </c>
      <c r="R297" s="79">
        <f>+VLOOKUP($A297,'[4]CUT Bs'!$A:$S,13,FALSE)</f>
        <v>0</v>
      </c>
      <c r="S297" s="79">
        <f>+VLOOKUP($A297,'[4]CUT Bs'!$A:$S,14,FALSE)</f>
        <v>0</v>
      </c>
      <c r="T297" s="79">
        <f>+VLOOKUP($A297,'[4]CUT Bs'!$A:$S,15,FALSE)</f>
        <v>0</v>
      </c>
      <c r="U297" s="79">
        <f>+VLOOKUP($A297,'[4]CUT Bs'!$A:$S,16,FALSE)</f>
        <v>0</v>
      </c>
      <c r="V297" s="79">
        <f>+IFERROR(VLOOKUP(A297,'[4]RES. TCR'!A:C,3,FALSE),0)</f>
        <v>0</v>
      </c>
      <c r="W297" s="79">
        <f>+VLOOKUP(A297,'[4]RES. TRL'!F:H,2,FALSE)</f>
        <v>0</v>
      </c>
      <c r="X297" s="79">
        <f>+VLOOKUP(A297,'[4]RES. TRL'!F:H,3,FALSE)</f>
        <v>0</v>
      </c>
      <c r="Y297" s="79">
        <f>+VLOOKUP($A297,'[4]CUT USD'!$A:$Q,2,FALSE)</f>
        <v>0</v>
      </c>
      <c r="Z297" s="79">
        <f>+VLOOKUP($A297,'[4]CUT USD'!$A:$Q,3,FALSE)</f>
        <v>0</v>
      </c>
      <c r="AA297" s="79">
        <f>+VLOOKUP($A297,'[4]CUT USD'!$A:$Q,4,FALSE)</f>
        <v>0</v>
      </c>
      <c r="AB297" s="79">
        <f>+VLOOKUP($A297,'[4]CUT USD'!$A:$Q,5,FALSE)</f>
        <v>0</v>
      </c>
      <c r="AC297" s="79">
        <f>+VLOOKUP($A297,'[4]CUT USD'!$A:$Q,6,FALSE)</f>
        <v>0</v>
      </c>
      <c r="AD297" s="79">
        <f>+VLOOKUP($A297,'[4]CUT USD'!$A:$Q,7,FALSE)</f>
        <v>0</v>
      </c>
      <c r="AE297" s="79">
        <f>+VLOOKUP($A297,'[4]CUT USD'!$A:$Q,8,FALSE)</f>
        <v>0</v>
      </c>
      <c r="AF297" s="79">
        <f>+VLOOKUP($A297,'[4]CUT USD'!$A:$Q,9,FALSE)</f>
        <v>0</v>
      </c>
      <c r="AG297" s="79">
        <f>+VLOOKUP($A297,'[4]CUT USD'!$A:$Q,10,FALSE)</f>
        <v>0</v>
      </c>
      <c r="AH297" s="79">
        <f>+VLOOKUP($A297,'[4]CUT USD'!$A:$Q,11,FALSE)</f>
        <v>0</v>
      </c>
      <c r="AI297" s="79">
        <f>+VLOOKUP($A297,'[4]CUT USD'!$A:$Q,12,FALSE)</f>
        <v>0</v>
      </c>
      <c r="AJ297" s="79">
        <f>+VLOOKUP($A297,'[4]CUT USD'!$A:$Q,13,FALSE)</f>
        <v>0</v>
      </c>
      <c r="AK297" s="79">
        <f>+VLOOKUP($A297,'[4]CUT USD'!$A:$Q,14,FALSE)</f>
        <v>0</v>
      </c>
      <c r="AL297" s="79">
        <v>0</v>
      </c>
      <c r="AM297" s="79">
        <f t="shared" si="4"/>
        <v>0</v>
      </c>
      <c r="AP297" s="45"/>
    </row>
    <row r="298" spans="1:42" ht="33" customHeight="1">
      <c r="A298" s="54">
        <v>1237</v>
      </c>
      <c r="B298" s="55" t="s">
        <v>281</v>
      </c>
      <c r="C298" s="80" t="s">
        <v>687</v>
      </c>
      <c r="D298" s="79">
        <f>+VLOOKUP(A298,'[4]RES. TRL'!A:C,2,FALSE)</f>
        <v>0</v>
      </c>
      <c r="E298" s="79">
        <f>+VLOOKUP(A298,'[4]RES. TRL'!A:C,3,FALSE)</f>
        <v>0</v>
      </c>
      <c r="F298" s="79">
        <f>+VLOOKUP(A298,[4]RES.CDI!A:B,2,FALSE)</f>
        <v>0</v>
      </c>
      <c r="G298" s="79">
        <f>+VLOOKUP($A298,'[4]CUT Bs'!$A:$S,2,FALSE)</f>
        <v>0</v>
      </c>
      <c r="H298" s="79">
        <f>+VLOOKUP($A298,'[4]CUT Bs'!$A:$S,3,FALSE)</f>
        <v>0</v>
      </c>
      <c r="I298" s="79">
        <f>+VLOOKUP($A298,'[4]CUT Bs'!$A:$S,4,FALSE)</f>
        <v>0</v>
      </c>
      <c r="J298" s="79">
        <f>+VLOOKUP($A298,'[4]CUT Bs'!$A:$S,5,FALSE)</f>
        <v>0</v>
      </c>
      <c r="K298" s="79">
        <f>+VLOOKUP($A298,'[4]CUT Bs'!$A:$S,6,FALSE)</f>
        <v>0</v>
      </c>
      <c r="L298" s="79">
        <f>+VLOOKUP($A298,'[4]CUT Bs'!$A:$S,7,FALSE)</f>
        <v>0</v>
      </c>
      <c r="M298" s="79">
        <f>+VLOOKUP($A298,'[4]CUT Bs'!$A:$S,8,FALSE)</f>
        <v>0</v>
      </c>
      <c r="N298" s="79">
        <f>+VLOOKUP($A298,'[4]CUT Bs'!$A:$S,9,FALSE)</f>
        <v>0</v>
      </c>
      <c r="O298" s="79">
        <f>+VLOOKUP($A298,'[4]CUT Bs'!$A:$S,10,FALSE)</f>
        <v>0</v>
      </c>
      <c r="P298" s="79">
        <f>+VLOOKUP($A298,'[4]CUT Bs'!$A:$S,11,FALSE)</f>
        <v>0</v>
      </c>
      <c r="Q298" s="79">
        <f>+VLOOKUP($A298,'[4]CUT Bs'!$A:$S,12,FALSE)</f>
        <v>0</v>
      </c>
      <c r="R298" s="79">
        <f>+VLOOKUP($A298,'[4]CUT Bs'!$A:$S,13,FALSE)</f>
        <v>0</v>
      </c>
      <c r="S298" s="79">
        <f>+VLOOKUP($A298,'[4]CUT Bs'!$A:$S,14,FALSE)</f>
        <v>0</v>
      </c>
      <c r="T298" s="79">
        <f>+VLOOKUP($A298,'[4]CUT Bs'!$A:$S,15,FALSE)</f>
        <v>0</v>
      </c>
      <c r="U298" s="79">
        <f>+VLOOKUP($A298,'[4]CUT Bs'!$A:$S,16,FALSE)</f>
        <v>0</v>
      </c>
      <c r="V298" s="79">
        <f>+IFERROR(VLOOKUP(A298,'[4]RES. TCR'!A:C,3,FALSE),0)</f>
        <v>0</v>
      </c>
      <c r="W298" s="79">
        <f>+VLOOKUP(A298,'[4]RES. TRL'!F:H,2,FALSE)</f>
        <v>0</v>
      </c>
      <c r="X298" s="79">
        <f>+VLOOKUP(A298,'[4]RES. TRL'!F:H,3,FALSE)</f>
        <v>0</v>
      </c>
      <c r="Y298" s="79">
        <f>+VLOOKUP($A298,'[4]CUT USD'!$A:$Q,2,FALSE)</f>
        <v>0</v>
      </c>
      <c r="Z298" s="79">
        <f>+VLOOKUP($A298,'[4]CUT USD'!$A:$Q,3,FALSE)</f>
        <v>0</v>
      </c>
      <c r="AA298" s="79">
        <f>+VLOOKUP($A298,'[4]CUT USD'!$A:$Q,4,FALSE)</f>
        <v>0</v>
      </c>
      <c r="AB298" s="79">
        <f>+VLOOKUP($A298,'[4]CUT USD'!$A:$Q,5,FALSE)</f>
        <v>0</v>
      </c>
      <c r="AC298" s="79">
        <f>+VLOOKUP($A298,'[4]CUT USD'!$A:$Q,6,FALSE)</f>
        <v>0</v>
      </c>
      <c r="AD298" s="79">
        <f>+VLOOKUP($A298,'[4]CUT USD'!$A:$Q,7,FALSE)</f>
        <v>0</v>
      </c>
      <c r="AE298" s="79">
        <f>+VLOOKUP($A298,'[4]CUT USD'!$A:$Q,8,FALSE)</f>
        <v>0</v>
      </c>
      <c r="AF298" s="79">
        <f>+VLOOKUP($A298,'[4]CUT USD'!$A:$Q,9,FALSE)</f>
        <v>0</v>
      </c>
      <c r="AG298" s="79">
        <f>+VLOOKUP($A298,'[4]CUT USD'!$A:$Q,10,FALSE)</f>
        <v>0</v>
      </c>
      <c r="AH298" s="79">
        <f>+VLOOKUP($A298,'[4]CUT USD'!$A:$Q,11,FALSE)</f>
        <v>0</v>
      </c>
      <c r="AI298" s="79">
        <f>+VLOOKUP($A298,'[4]CUT USD'!$A:$Q,12,FALSE)</f>
        <v>0</v>
      </c>
      <c r="AJ298" s="79">
        <f>+VLOOKUP($A298,'[4]CUT USD'!$A:$Q,13,FALSE)</f>
        <v>0</v>
      </c>
      <c r="AK298" s="79">
        <f>+VLOOKUP($A298,'[4]CUT USD'!$A:$Q,14,FALSE)</f>
        <v>0</v>
      </c>
      <c r="AL298" s="79">
        <v>0</v>
      </c>
      <c r="AM298" s="79">
        <f t="shared" si="4"/>
        <v>0</v>
      </c>
      <c r="AP298" s="45"/>
    </row>
    <row r="299" spans="1:42" ht="33" customHeight="1">
      <c r="A299" s="54">
        <v>1238</v>
      </c>
      <c r="B299" s="55" t="s">
        <v>282</v>
      </c>
      <c r="C299" s="80" t="s">
        <v>687</v>
      </c>
      <c r="D299" s="79">
        <f>+VLOOKUP(A299,'[4]RES. TRL'!A:C,2,FALSE)</f>
        <v>0</v>
      </c>
      <c r="E299" s="79">
        <f>+VLOOKUP(A299,'[4]RES. TRL'!A:C,3,FALSE)</f>
        <v>0</v>
      </c>
      <c r="F299" s="79">
        <f>+VLOOKUP(A299,[4]RES.CDI!A:B,2,FALSE)</f>
        <v>0</v>
      </c>
      <c r="G299" s="79">
        <f>+VLOOKUP($A299,'[4]CUT Bs'!$A:$S,2,FALSE)</f>
        <v>0</v>
      </c>
      <c r="H299" s="79">
        <f>+VLOOKUP($A299,'[4]CUT Bs'!$A:$S,3,FALSE)</f>
        <v>0</v>
      </c>
      <c r="I299" s="79">
        <f>+VLOOKUP($A299,'[4]CUT Bs'!$A:$S,4,FALSE)</f>
        <v>0</v>
      </c>
      <c r="J299" s="79">
        <f>+VLOOKUP($A299,'[4]CUT Bs'!$A:$S,5,FALSE)</f>
        <v>0</v>
      </c>
      <c r="K299" s="79">
        <f>+VLOOKUP($A299,'[4]CUT Bs'!$A:$S,6,FALSE)</f>
        <v>0</v>
      </c>
      <c r="L299" s="79">
        <f>+VLOOKUP($A299,'[4]CUT Bs'!$A:$S,7,FALSE)</f>
        <v>0</v>
      </c>
      <c r="M299" s="79">
        <f>+VLOOKUP($A299,'[4]CUT Bs'!$A:$S,8,FALSE)</f>
        <v>0</v>
      </c>
      <c r="N299" s="79">
        <f>+VLOOKUP($A299,'[4]CUT Bs'!$A:$S,9,FALSE)</f>
        <v>0</v>
      </c>
      <c r="O299" s="79">
        <f>+VLOOKUP($A299,'[4]CUT Bs'!$A:$S,10,FALSE)</f>
        <v>0</v>
      </c>
      <c r="P299" s="79">
        <f>+VLOOKUP($A299,'[4]CUT Bs'!$A:$S,11,FALSE)</f>
        <v>0</v>
      </c>
      <c r="Q299" s="79">
        <f>+VLOOKUP($A299,'[4]CUT Bs'!$A:$S,12,FALSE)</f>
        <v>0</v>
      </c>
      <c r="R299" s="79">
        <f>+VLOOKUP($A299,'[4]CUT Bs'!$A:$S,13,FALSE)</f>
        <v>0</v>
      </c>
      <c r="S299" s="79">
        <f>+VLOOKUP($A299,'[4]CUT Bs'!$A:$S,14,FALSE)</f>
        <v>0</v>
      </c>
      <c r="T299" s="79">
        <f>+VLOOKUP($A299,'[4]CUT Bs'!$A:$S,15,FALSE)</f>
        <v>0</v>
      </c>
      <c r="U299" s="79">
        <f>+VLOOKUP($A299,'[4]CUT Bs'!$A:$S,16,FALSE)</f>
        <v>0</v>
      </c>
      <c r="V299" s="79">
        <f>+IFERROR(VLOOKUP(A299,'[4]RES. TCR'!A:C,3,FALSE),0)</f>
        <v>0</v>
      </c>
      <c r="W299" s="79">
        <f>+VLOOKUP(A299,'[4]RES. TRL'!F:H,2,FALSE)</f>
        <v>0</v>
      </c>
      <c r="X299" s="79">
        <f>+VLOOKUP(A299,'[4]RES. TRL'!F:H,3,FALSE)</f>
        <v>0</v>
      </c>
      <c r="Y299" s="79">
        <f>+VLOOKUP($A299,'[4]CUT USD'!$A:$Q,2,FALSE)</f>
        <v>0</v>
      </c>
      <c r="Z299" s="79">
        <f>+VLOOKUP($A299,'[4]CUT USD'!$A:$Q,3,FALSE)</f>
        <v>0</v>
      </c>
      <c r="AA299" s="79">
        <f>+VLOOKUP($A299,'[4]CUT USD'!$A:$Q,4,FALSE)</f>
        <v>0</v>
      </c>
      <c r="AB299" s="79">
        <f>+VLOOKUP($A299,'[4]CUT USD'!$A:$Q,5,FALSE)</f>
        <v>0</v>
      </c>
      <c r="AC299" s="79">
        <f>+VLOOKUP($A299,'[4]CUT USD'!$A:$Q,6,FALSE)</f>
        <v>0</v>
      </c>
      <c r="AD299" s="79">
        <f>+VLOOKUP($A299,'[4]CUT USD'!$A:$Q,7,FALSE)</f>
        <v>0</v>
      </c>
      <c r="AE299" s="79">
        <f>+VLOOKUP($A299,'[4]CUT USD'!$A:$Q,8,FALSE)</f>
        <v>0</v>
      </c>
      <c r="AF299" s="79">
        <f>+VLOOKUP($A299,'[4]CUT USD'!$A:$Q,9,FALSE)</f>
        <v>0</v>
      </c>
      <c r="AG299" s="79">
        <f>+VLOOKUP($A299,'[4]CUT USD'!$A:$Q,10,FALSE)</f>
        <v>0</v>
      </c>
      <c r="AH299" s="79">
        <f>+VLOOKUP($A299,'[4]CUT USD'!$A:$Q,11,FALSE)</f>
        <v>0</v>
      </c>
      <c r="AI299" s="79">
        <f>+VLOOKUP($A299,'[4]CUT USD'!$A:$Q,12,FALSE)</f>
        <v>0</v>
      </c>
      <c r="AJ299" s="79">
        <f>+VLOOKUP($A299,'[4]CUT USD'!$A:$Q,13,FALSE)</f>
        <v>0</v>
      </c>
      <c r="AK299" s="79">
        <f>+VLOOKUP($A299,'[4]CUT USD'!$A:$Q,14,FALSE)</f>
        <v>0</v>
      </c>
      <c r="AL299" s="79">
        <v>0</v>
      </c>
      <c r="AM299" s="79">
        <f t="shared" si="4"/>
        <v>0</v>
      </c>
      <c r="AP299" s="45"/>
    </row>
    <row r="300" spans="1:42" ht="33" customHeight="1">
      <c r="A300" s="54">
        <v>1239</v>
      </c>
      <c r="B300" s="55" t="s">
        <v>283</v>
      </c>
      <c r="C300" s="80" t="s">
        <v>687</v>
      </c>
      <c r="D300" s="79">
        <f>+VLOOKUP(A300,'[4]RES. TRL'!A:C,2,FALSE)</f>
        <v>0</v>
      </c>
      <c r="E300" s="79">
        <f>+VLOOKUP(A300,'[4]RES. TRL'!A:C,3,FALSE)</f>
        <v>0</v>
      </c>
      <c r="F300" s="79">
        <f>+VLOOKUP(A300,[4]RES.CDI!A:B,2,FALSE)</f>
        <v>0</v>
      </c>
      <c r="G300" s="79">
        <f>+VLOOKUP($A300,'[4]CUT Bs'!$A:$S,2,FALSE)</f>
        <v>0</v>
      </c>
      <c r="H300" s="79">
        <f>+VLOOKUP($A300,'[4]CUT Bs'!$A:$S,3,FALSE)</f>
        <v>0</v>
      </c>
      <c r="I300" s="79">
        <f>+VLOOKUP($A300,'[4]CUT Bs'!$A:$S,4,FALSE)</f>
        <v>0</v>
      </c>
      <c r="J300" s="79">
        <f>+VLOOKUP($A300,'[4]CUT Bs'!$A:$S,5,FALSE)</f>
        <v>0</v>
      </c>
      <c r="K300" s="79">
        <f>+VLOOKUP($A300,'[4]CUT Bs'!$A:$S,6,FALSE)</f>
        <v>0</v>
      </c>
      <c r="L300" s="79">
        <f>+VLOOKUP($A300,'[4]CUT Bs'!$A:$S,7,FALSE)</f>
        <v>0</v>
      </c>
      <c r="M300" s="79">
        <f>+VLOOKUP($A300,'[4]CUT Bs'!$A:$S,8,FALSE)</f>
        <v>0</v>
      </c>
      <c r="N300" s="79">
        <f>+VLOOKUP($A300,'[4]CUT Bs'!$A:$S,9,FALSE)</f>
        <v>0</v>
      </c>
      <c r="O300" s="79">
        <f>+VLOOKUP($A300,'[4]CUT Bs'!$A:$S,10,FALSE)</f>
        <v>0</v>
      </c>
      <c r="P300" s="79">
        <f>+VLOOKUP($A300,'[4]CUT Bs'!$A:$S,11,FALSE)</f>
        <v>0</v>
      </c>
      <c r="Q300" s="79">
        <f>+VLOOKUP($A300,'[4]CUT Bs'!$A:$S,12,FALSE)</f>
        <v>0</v>
      </c>
      <c r="R300" s="79">
        <f>+VLOOKUP($A300,'[4]CUT Bs'!$A:$S,13,FALSE)</f>
        <v>0</v>
      </c>
      <c r="S300" s="79">
        <f>+VLOOKUP($A300,'[4]CUT Bs'!$A:$S,14,FALSE)</f>
        <v>0</v>
      </c>
      <c r="T300" s="79">
        <f>+VLOOKUP($A300,'[4]CUT Bs'!$A:$S,15,FALSE)</f>
        <v>0</v>
      </c>
      <c r="U300" s="79">
        <f>+VLOOKUP($A300,'[4]CUT Bs'!$A:$S,16,FALSE)</f>
        <v>0</v>
      </c>
      <c r="V300" s="79">
        <f>+IFERROR(VLOOKUP(A300,'[4]RES. TCR'!A:C,3,FALSE),0)</f>
        <v>0</v>
      </c>
      <c r="W300" s="79">
        <f>+VLOOKUP(A300,'[4]RES. TRL'!F:H,2,FALSE)</f>
        <v>0</v>
      </c>
      <c r="X300" s="79">
        <f>+VLOOKUP(A300,'[4]RES. TRL'!F:H,3,FALSE)</f>
        <v>0</v>
      </c>
      <c r="Y300" s="79">
        <f>+VLOOKUP($A300,'[4]CUT USD'!$A:$Q,2,FALSE)</f>
        <v>0</v>
      </c>
      <c r="Z300" s="79">
        <f>+VLOOKUP($A300,'[4]CUT USD'!$A:$Q,3,FALSE)</f>
        <v>0</v>
      </c>
      <c r="AA300" s="79">
        <f>+VLOOKUP($A300,'[4]CUT USD'!$A:$Q,4,FALSE)</f>
        <v>0</v>
      </c>
      <c r="AB300" s="79">
        <f>+VLOOKUP($A300,'[4]CUT USD'!$A:$Q,5,FALSE)</f>
        <v>0</v>
      </c>
      <c r="AC300" s="79">
        <f>+VLOOKUP($A300,'[4]CUT USD'!$A:$Q,6,FALSE)</f>
        <v>0</v>
      </c>
      <c r="AD300" s="79">
        <f>+VLOOKUP($A300,'[4]CUT USD'!$A:$Q,7,FALSE)</f>
        <v>0</v>
      </c>
      <c r="AE300" s="79">
        <f>+VLOOKUP($A300,'[4]CUT USD'!$A:$Q,8,FALSE)</f>
        <v>0</v>
      </c>
      <c r="AF300" s="79">
        <f>+VLOOKUP($A300,'[4]CUT USD'!$A:$Q,9,FALSE)</f>
        <v>0</v>
      </c>
      <c r="AG300" s="79">
        <f>+VLOOKUP($A300,'[4]CUT USD'!$A:$Q,10,FALSE)</f>
        <v>0</v>
      </c>
      <c r="AH300" s="79">
        <f>+VLOOKUP($A300,'[4]CUT USD'!$A:$Q,11,FALSE)</f>
        <v>0</v>
      </c>
      <c r="AI300" s="79">
        <f>+VLOOKUP($A300,'[4]CUT USD'!$A:$Q,12,FALSE)</f>
        <v>0</v>
      </c>
      <c r="AJ300" s="79">
        <f>+VLOOKUP($A300,'[4]CUT USD'!$A:$Q,13,FALSE)</f>
        <v>0</v>
      </c>
      <c r="AK300" s="79">
        <f>+VLOOKUP($A300,'[4]CUT USD'!$A:$Q,14,FALSE)</f>
        <v>0</v>
      </c>
      <c r="AL300" s="79">
        <v>0</v>
      </c>
      <c r="AM300" s="79">
        <f t="shared" si="4"/>
        <v>0</v>
      </c>
      <c r="AP300" s="45"/>
    </row>
    <row r="301" spans="1:42" ht="33" customHeight="1">
      <c r="A301" s="54">
        <v>1240</v>
      </c>
      <c r="B301" s="55" t="s">
        <v>284</v>
      </c>
      <c r="C301" s="80" t="s">
        <v>687</v>
      </c>
      <c r="D301" s="79">
        <f>+VLOOKUP(A301,'[4]RES. TRL'!A:C,2,FALSE)</f>
        <v>0</v>
      </c>
      <c r="E301" s="79">
        <f>+VLOOKUP(A301,'[4]RES. TRL'!A:C,3,FALSE)</f>
        <v>0</v>
      </c>
      <c r="F301" s="79">
        <f>+VLOOKUP(A301,[4]RES.CDI!A:B,2,FALSE)</f>
        <v>0</v>
      </c>
      <c r="G301" s="79">
        <f>+VLOOKUP($A301,'[4]CUT Bs'!$A:$S,2,FALSE)</f>
        <v>0</v>
      </c>
      <c r="H301" s="79">
        <f>+VLOOKUP($A301,'[4]CUT Bs'!$A:$S,3,FALSE)</f>
        <v>0</v>
      </c>
      <c r="I301" s="79">
        <f>+VLOOKUP($A301,'[4]CUT Bs'!$A:$S,4,FALSE)</f>
        <v>0</v>
      </c>
      <c r="J301" s="79">
        <f>+VLOOKUP($A301,'[4]CUT Bs'!$A:$S,5,FALSE)</f>
        <v>0</v>
      </c>
      <c r="K301" s="79">
        <f>+VLOOKUP($A301,'[4]CUT Bs'!$A:$S,6,FALSE)</f>
        <v>0</v>
      </c>
      <c r="L301" s="79">
        <f>+VLOOKUP($A301,'[4]CUT Bs'!$A:$S,7,FALSE)</f>
        <v>0</v>
      </c>
      <c r="M301" s="79">
        <f>+VLOOKUP($A301,'[4]CUT Bs'!$A:$S,8,FALSE)</f>
        <v>0</v>
      </c>
      <c r="N301" s="79">
        <f>+VLOOKUP($A301,'[4]CUT Bs'!$A:$S,9,FALSE)</f>
        <v>0</v>
      </c>
      <c r="O301" s="79">
        <f>+VLOOKUP($A301,'[4]CUT Bs'!$A:$S,10,FALSE)</f>
        <v>0</v>
      </c>
      <c r="P301" s="79">
        <f>+VLOOKUP($A301,'[4]CUT Bs'!$A:$S,11,FALSE)</f>
        <v>0</v>
      </c>
      <c r="Q301" s="79">
        <f>+VLOOKUP($A301,'[4]CUT Bs'!$A:$S,12,FALSE)</f>
        <v>0</v>
      </c>
      <c r="R301" s="79">
        <f>+VLOOKUP($A301,'[4]CUT Bs'!$A:$S,13,FALSE)</f>
        <v>0</v>
      </c>
      <c r="S301" s="79">
        <f>+VLOOKUP($A301,'[4]CUT Bs'!$A:$S,14,FALSE)</f>
        <v>0</v>
      </c>
      <c r="T301" s="79">
        <f>+VLOOKUP($A301,'[4]CUT Bs'!$A:$S,15,FALSE)</f>
        <v>0</v>
      </c>
      <c r="U301" s="79">
        <f>+VLOOKUP($A301,'[4]CUT Bs'!$A:$S,16,FALSE)</f>
        <v>0</v>
      </c>
      <c r="V301" s="79">
        <f>+IFERROR(VLOOKUP(A301,'[4]RES. TCR'!A:C,3,FALSE),0)</f>
        <v>0</v>
      </c>
      <c r="W301" s="79">
        <f>+VLOOKUP(A301,'[4]RES. TRL'!F:H,2,FALSE)</f>
        <v>0</v>
      </c>
      <c r="X301" s="79">
        <f>+VLOOKUP(A301,'[4]RES. TRL'!F:H,3,FALSE)</f>
        <v>0</v>
      </c>
      <c r="Y301" s="79">
        <f>+VLOOKUP($A301,'[4]CUT USD'!$A:$Q,2,FALSE)</f>
        <v>0</v>
      </c>
      <c r="Z301" s="79">
        <f>+VLOOKUP($A301,'[4]CUT USD'!$A:$Q,3,FALSE)</f>
        <v>0</v>
      </c>
      <c r="AA301" s="79">
        <f>+VLOOKUP($A301,'[4]CUT USD'!$A:$Q,4,FALSE)</f>
        <v>0</v>
      </c>
      <c r="AB301" s="79">
        <f>+VLOOKUP($A301,'[4]CUT USD'!$A:$Q,5,FALSE)</f>
        <v>0</v>
      </c>
      <c r="AC301" s="79">
        <f>+VLOOKUP($A301,'[4]CUT USD'!$A:$Q,6,FALSE)</f>
        <v>0</v>
      </c>
      <c r="AD301" s="79">
        <f>+VLOOKUP($A301,'[4]CUT USD'!$A:$Q,7,FALSE)</f>
        <v>0</v>
      </c>
      <c r="AE301" s="79">
        <f>+VLOOKUP($A301,'[4]CUT USD'!$A:$Q,8,FALSE)</f>
        <v>0</v>
      </c>
      <c r="AF301" s="79">
        <f>+VLOOKUP($A301,'[4]CUT USD'!$A:$Q,9,FALSE)</f>
        <v>0</v>
      </c>
      <c r="AG301" s="79">
        <f>+VLOOKUP($A301,'[4]CUT USD'!$A:$Q,10,FALSE)</f>
        <v>0</v>
      </c>
      <c r="AH301" s="79">
        <f>+VLOOKUP($A301,'[4]CUT USD'!$A:$Q,11,FALSE)</f>
        <v>0</v>
      </c>
      <c r="AI301" s="79">
        <f>+VLOOKUP($A301,'[4]CUT USD'!$A:$Q,12,FALSE)</f>
        <v>0</v>
      </c>
      <c r="AJ301" s="79">
        <f>+VLOOKUP($A301,'[4]CUT USD'!$A:$Q,13,FALSE)</f>
        <v>0</v>
      </c>
      <c r="AK301" s="79">
        <f>+VLOOKUP($A301,'[4]CUT USD'!$A:$Q,14,FALSE)</f>
        <v>0</v>
      </c>
      <c r="AL301" s="79">
        <v>0</v>
      </c>
      <c r="AM301" s="79">
        <f t="shared" si="4"/>
        <v>0</v>
      </c>
      <c r="AP301" s="45"/>
    </row>
    <row r="302" spans="1:42" ht="33" customHeight="1">
      <c r="A302" s="54">
        <v>1241</v>
      </c>
      <c r="B302" s="55" t="s">
        <v>285</v>
      </c>
      <c r="C302" s="80" t="s">
        <v>687</v>
      </c>
      <c r="D302" s="79">
        <f>+VLOOKUP(A302,'[4]RES. TRL'!A:C,2,FALSE)</f>
        <v>0</v>
      </c>
      <c r="E302" s="79">
        <f>+VLOOKUP(A302,'[4]RES. TRL'!A:C,3,FALSE)</f>
        <v>0</v>
      </c>
      <c r="F302" s="79">
        <f>+VLOOKUP(A302,[4]RES.CDI!A:B,2,FALSE)</f>
        <v>0</v>
      </c>
      <c r="G302" s="79">
        <f>+VLOOKUP($A302,'[4]CUT Bs'!$A:$S,2,FALSE)</f>
        <v>0</v>
      </c>
      <c r="H302" s="79">
        <f>+VLOOKUP($A302,'[4]CUT Bs'!$A:$S,3,FALSE)</f>
        <v>0</v>
      </c>
      <c r="I302" s="79">
        <f>+VLOOKUP($A302,'[4]CUT Bs'!$A:$S,4,FALSE)</f>
        <v>0</v>
      </c>
      <c r="J302" s="79">
        <f>+VLOOKUP($A302,'[4]CUT Bs'!$A:$S,5,FALSE)</f>
        <v>0</v>
      </c>
      <c r="K302" s="79">
        <f>+VLOOKUP($A302,'[4]CUT Bs'!$A:$S,6,FALSE)</f>
        <v>0</v>
      </c>
      <c r="L302" s="79">
        <f>+VLOOKUP($A302,'[4]CUT Bs'!$A:$S,7,FALSE)</f>
        <v>0</v>
      </c>
      <c r="M302" s="79">
        <f>+VLOOKUP($A302,'[4]CUT Bs'!$A:$S,8,FALSE)</f>
        <v>0</v>
      </c>
      <c r="N302" s="79">
        <f>+VLOOKUP($A302,'[4]CUT Bs'!$A:$S,9,FALSE)</f>
        <v>0</v>
      </c>
      <c r="O302" s="79">
        <f>+VLOOKUP($A302,'[4]CUT Bs'!$A:$S,10,FALSE)</f>
        <v>0</v>
      </c>
      <c r="P302" s="79">
        <f>+VLOOKUP($A302,'[4]CUT Bs'!$A:$S,11,FALSE)</f>
        <v>0</v>
      </c>
      <c r="Q302" s="79">
        <f>+VLOOKUP($A302,'[4]CUT Bs'!$A:$S,12,FALSE)</f>
        <v>0</v>
      </c>
      <c r="R302" s="79">
        <f>+VLOOKUP($A302,'[4]CUT Bs'!$A:$S,13,FALSE)</f>
        <v>0</v>
      </c>
      <c r="S302" s="79">
        <f>+VLOOKUP($A302,'[4]CUT Bs'!$A:$S,14,FALSE)</f>
        <v>0</v>
      </c>
      <c r="T302" s="79">
        <f>+VLOOKUP($A302,'[4]CUT Bs'!$A:$S,15,FALSE)</f>
        <v>0</v>
      </c>
      <c r="U302" s="79">
        <f>+VLOOKUP($A302,'[4]CUT Bs'!$A:$S,16,FALSE)</f>
        <v>0</v>
      </c>
      <c r="V302" s="79">
        <f>+IFERROR(VLOOKUP(A302,'[4]RES. TCR'!A:C,3,FALSE),0)</f>
        <v>0</v>
      </c>
      <c r="W302" s="79">
        <f>+VLOOKUP(A302,'[4]RES. TRL'!F:H,2,FALSE)</f>
        <v>0</v>
      </c>
      <c r="X302" s="79">
        <f>+VLOOKUP(A302,'[4]RES. TRL'!F:H,3,FALSE)</f>
        <v>0</v>
      </c>
      <c r="Y302" s="79">
        <f>+VLOOKUP($A302,'[4]CUT USD'!$A:$Q,2,FALSE)</f>
        <v>0</v>
      </c>
      <c r="Z302" s="79">
        <f>+VLOOKUP($A302,'[4]CUT USD'!$A:$Q,3,FALSE)</f>
        <v>0</v>
      </c>
      <c r="AA302" s="79">
        <f>+VLOOKUP($A302,'[4]CUT USD'!$A:$Q,4,FALSE)</f>
        <v>0</v>
      </c>
      <c r="AB302" s="79">
        <f>+VLOOKUP($A302,'[4]CUT USD'!$A:$Q,5,FALSE)</f>
        <v>0</v>
      </c>
      <c r="AC302" s="79">
        <f>+VLOOKUP($A302,'[4]CUT USD'!$A:$Q,6,FALSE)</f>
        <v>0</v>
      </c>
      <c r="AD302" s="79">
        <f>+VLOOKUP($A302,'[4]CUT USD'!$A:$Q,7,FALSE)</f>
        <v>0</v>
      </c>
      <c r="AE302" s="79">
        <f>+VLOOKUP($A302,'[4]CUT USD'!$A:$Q,8,FALSE)</f>
        <v>0</v>
      </c>
      <c r="AF302" s="79">
        <f>+VLOOKUP($A302,'[4]CUT USD'!$A:$Q,9,FALSE)</f>
        <v>0</v>
      </c>
      <c r="AG302" s="79">
        <f>+VLOOKUP($A302,'[4]CUT USD'!$A:$Q,10,FALSE)</f>
        <v>0</v>
      </c>
      <c r="AH302" s="79">
        <f>+VLOOKUP($A302,'[4]CUT USD'!$A:$Q,11,FALSE)</f>
        <v>0</v>
      </c>
      <c r="AI302" s="79">
        <f>+VLOOKUP($A302,'[4]CUT USD'!$A:$Q,12,FALSE)</f>
        <v>0</v>
      </c>
      <c r="AJ302" s="79">
        <f>+VLOOKUP($A302,'[4]CUT USD'!$A:$Q,13,FALSE)</f>
        <v>0</v>
      </c>
      <c r="AK302" s="79">
        <f>+VLOOKUP($A302,'[4]CUT USD'!$A:$Q,14,FALSE)</f>
        <v>0</v>
      </c>
      <c r="AL302" s="79">
        <v>0</v>
      </c>
      <c r="AM302" s="79">
        <f t="shared" si="4"/>
        <v>0</v>
      </c>
      <c r="AP302" s="45"/>
    </row>
    <row r="303" spans="1:42" ht="33" customHeight="1">
      <c r="A303" s="54">
        <v>1242</v>
      </c>
      <c r="B303" s="55" t="s">
        <v>286</v>
      </c>
      <c r="C303" s="80" t="s">
        <v>687</v>
      </c>
      <c r="D303" s="79">
        <f>+VLOOKUP(A303,'[4]RES. TRL'!A:C,2,FALSE)</f>
        <v>0</v>
      </c>
      <c r="E303" s="79">
        <f>+VLOOKUP(A303,'[4]RES. TRL'!A:C,3,FALSE)</f>
        <v>0</v>
      </c>
      <c r="F303" s="79">
        <f>+VLOOKUP(A303,[4]RES.CDI!A:B,2,FALSE)</f>
        <v>0</v>
      </c>
      <c r="G303" s="79">
        <f>+VLOOKUP($A303,'[4]CUT Bs'!$A:$S,2,FALSE)</f>
        <v>0</v>
      </c>
      <c r="H303" s="79">
        <f>+VLOOKUP($A303,'[4]CUT Bs'!$A:$S,3,FALSE)</f>
        <v>0</v>
      </c>
      <c r="I303" s="79">
        <f>+VLOOKUP($A303,'[4]CUT Bs'!$A:$S,4,FALSE)</f>
        <v>0</v>
      </c>
      <c r="J303" s="79">
        <f>+VLOOKUP($A303,'[4]CUT Bs'!$A:$S,5,FALSE)</f>
        <v>0</v>
      </c>
      <c r="K303" s="79">
        <f>+VLOOKUP($A303,'[4]CUT Bs'!$A:$S,6,FALSE)</f>
        <v>0</v>
      </c>
      <c r="L303" s="79">
        <f>+VLOOKUP($A303,'[4]CUT Bs'!$A:$S,7,FALSE)</f>
        <v>0</v>
      </c>
      <c r="M303" s="79">
        <f>+VLOOKUP($A303,'[4]CUT Bs'!$A:$S,8,FALSE)</f>
        <v>0</v>
      </c>
      <c r="N303" s="79">
        <f>+VLOOKUP($A303,'[4]CUT Bs'!$A:$S,9,FALSE)</f>
        <v>0</v>
      </c>
      <c r="O303" s="79">
        <f>+VLOOKUP($A303,'[4]CUT Bs'!$A:$S,10,FALSE)</f>
        <v>0</v>
      </c>
      <c r="P303" s="79">
        <f>+VLOOKUP($A303,'[4]CUT Bs'!$A:$S,11,FALSE)</f>
        <v>0</v>
      </c>
      <c r="Q303" s="79">
        <f>+VLOOKUP($A303,'[4]CUT Bs'!$A:$S,12,FALSE)</f>
        <v>0</v>
      </c>
      <c r="R303" s="79">
        <f>+VLOOKUP($A303,'[4]CUT Bs'!$A:$S,13,FALSE)</f>
        <v>0</v>
      </c>
      <c r="S303" s="79">
        <f>+VLOOKUP($A303,'[4]CUT Bs'!$A:$S,14,FALSE)</f>
        <v>0</v>
      </c>
      <c r="T303" s="79">
        <f>+VLOOKUP($A303,'[4]CUT Bs'!$A:$S,15,FALSE)</f>
        <v>0</v>
      </c>
      <c r="U303" s="79">
        <f>+VLOOKUP($A303,'[4]CUT Bs'!$A:$S,16,FALSE)</f>
        <v>0</v>
      </c>
      <c r="V303" s="79">
        <f>+IFERROR(VLOOKUP(A303,'[4]RES. TCR'!A:C,3,FALSE),0)</f>
        <v>0</v>
      </c>
      <c r="W303" s="79">
        <f>+VLOOKUP(A303,'[4]RES. TRL'!F:H,2,FALSE)</f>
        <v>0</v>
      </c>
      <c r="X303" s="79">
        <f>+VLOOKUP(A303,'[4]RES. TRL'!F:H,3,FALSE)</f>
        <v>0</v>
      </c>
      <c r="Y303" s="79">
        <f>+VLOOKUP($A303,'[4]CUT USD'!$A:$Q,2,FALSE)</f>
        <v>0</v>
      </c>
      <c r="Z303" s="79">
        <f>+VLOOKUP($A303,'[4]CUT USD'!$A:$Q,3,FALSE)</f>
        <v>0</v>
      </c>
      <c r="AA303" s="79">
        <f>+VLOOKUP($A303,'[4]CUT USD'!$A:$Q,4,FALSE)</f>
        <v>0</v>
      </c>
      <c r="AB303" s="79">
        <f>+VLOOKUP($A303,'[4]CUT USD'!$A:$Q,5,FALSE)</f>
        <v>0</v>
      </c>
      <c r="AC303" s="79">
        <f>+VLOOKUP($A303,'[4]CUT USD'!$A:$Q,6,FALSE)</f>
        <v>0</v>
      </c>
      <c r="AD303" s="79">
        <f>+VLOOKUP($A303,'[4]CUT USD'!$A:$Q,7,FALSE)</f>
        <v>0</v>
      </c>
      <c r="AE303" s="79">
        <f>+VLOOKUP($A303,'[4]CUT USD'!$A:$Q,8,FALSE)</f>
        <v>0</v>
      </c>
      <c r="AF303" s="79">
        <f>+VLOOKUP($A303,'[4]CUT USD'!$A:$Q,9,FALSE)</f>
        <v>0</v>
      </c>
      <c r="AG303" s="79">
        <f>+VLOOKUP($A303,'[4]CUT USD'!$A:$Q,10,FALSE)</f>
        <v>0</v>
      </c>
      <c r="AH303" s="79">
        <f>+VLOOKUP($A303,'[4]CUT USD'!$A:$Q,11,FALSE)</f>
        <v>0</v>
      </c>
      <c r="AI303" s="79">
        <f>+VLOOKUP($A303,'[4]CUT USD'!$A:$Q,12,FALSE)</f>
        <v>0</v>
      </c>
      <c r="AJ303" s="79">
        <f>+VLOOKUP($A303,'[4]CUT USD'!$A:$Q,13,FALSE)</f>
        <v>0</v>
      </c>
      <c r="AK303" s="79">
        <f>+VLOOKUP($A303,'[4]CUT USD'!$A:$Q,14,FALSE)</f>
        <v>0</v>
      </c>
      <c r="AL303" s="79">
        <v>0</v>
      </c>
      <c r="AM303" s="79">
        <f t="shared" si="4"/>
        <v>0</v>
      </c>
      <c r="AP303" s="45"/>
    </row>
    <row r="304" spans="1:42" ht="33" customHeight="1">
      <c r="A304" s="54">
        <v>1243</v>
      </c>
      <c r="B304" s="55" t="s">
        <v>287</v>
      </c>
      <c r="C304" s="80" t="s">
        <v>687</v>
      </c>
      <c r="D304" s="79">
        <f>+VLOOKUP(A304,'[4]RES. TRL'!A:C,2,FALSE)</f>
        <v>0</v>
      </c>
      <c r="E304" s="79">
        <f>+VLOOKUP(A304,'[4]RES. TRL'!A:C,3,FALSE)</f>
        <v>0</v>
      </c>
      <c r="F304" s="79">
        <f>+VLOOKUP(A304,[4]RES.CDI!A:B,2,FALSE)</f>
        <v>0</v>
      </c>
      <c r="G304" s="79">
        <f>+VLOOKUP($A304,'[4]CUT Bs'!$A:$S,2,FALSE)</f>
        <v>0</v>
      </c>
      <c r="H304" s="79">
        <f>+VLOOKUP($A304,'[4]CUT Bs'!$A:$S,3,FALSE)</f>
        <v>0</v>
      </c>
      <c r="I304" s="79">
        <f>+VLOOKUP($A304,'[4]CUT Bs'!$A:$S,4,FALSE)</f>
        <v>0</v>
      </c>
      <c r="J304" s="79">
        <f>+VLOOKUP($A304,'[4]CUT Bs'!$A:$S,5,FALSE)</f>
        <v>0</v>
      </c>
      <c r="K304" s="79">
        <f>+VLOOKUP($A304,'[4]CUT Bs'!$A:$S,6,FALSE)</f>
        <v>0</v>
      </c>
      <c r="L304" s="79">
        <f>+VLOOKUP($A304,'[4]CUT Bs'!$A:$S,7,FALSE)</f>
        <v>0</v>
      </c>
      <c r="M304" s="79">
        <f>+VLOOKUP($A304,'[4]CUT Bs'!$A:$S,8,FALSE)</f>
        <v>0</v>
      </c>
      <c r="N304" s="79">
        <f>+VLOOKUP($A304,'[4]CUT Bs'!$A:$S,9,FALSE)</f>
        <v>0</v>
      </c>
      <c r="O304" s="79">
        <f>+VLOOKUP($A304,'[4]CUT Bs'!$A:$S,10,FALSE)</f>
        <v>0</v>
      </c>
      <c r="P304" s="79">
        <f>+VLOOKUP($A304,'[4]CUT Bs'!$A:$S,11,FALSE)</f>
        <v>0</v>
      </c>
      <c r="Q304" s="79">
        <f>+VLOOKUP($A304,'[4]CUT Bs'!$A:$S,12,FALSE)</f>
        <v>0</v>
      </c>
      <c r="R304" s="79">
        <f>+VLOOKUP($A304,'[4]CUT Bs'!$A:$S,13,FALSE)</f>
        <v>0</v>
      </c>
      <c r="S304" s="79">
        <f>+VLOOKUP($A304,'[4]CUT Bs'!$A:$S,14,FALSE)</f>
        <v>0</v>
      </c>
      <c r="T304" s="79">
        <f>+VLOOKUP($A304,'[4]CUT Bs'!$A:$S,15,FALSE)</f>
        <v>0</v>
      </c>
      <c r="U304" s="79">
        <f>+VLOOKUP($A304,'[4]CUT Bs'!$A:$S,16,FALSE)</f>
        <v>0</v>
      </c>
      <c r="V304" s="79">
        <f>+IFERROR(VLOOKUP(A304,'[4]RES. TCR'!A:C,3,FALSE),0)</f>
        <v>0</v>
      </c>
      <c r="W304" s="79">
        <f>+VLOOKUP(A304,'[4]RES. TRL'!F:H,2,FALSE)</f>
        <v>0</v>
      </c>
      <c r="X304" s="79">
        <f>+VLOOKUP(A304,'[4]RES. TRL'!F:H,3,FALSE)</f>
        <v>0</v>
      </c>
      <c r="Y304" s="79">
        <f>+VLOOKUP($A304,'[4]CUT USD'!$A:$Q,2,FALSE)</f>
        <v>0</v>
      </c>
      <c r="Z304" s="79">
        <f>+VLOOKUP($A304,'[4]CUT USD'!$A:$Q,3,FALSE)</f>
        <v>0</v>
      </c>
      <c r="AA304" s="79">
        <f>+VLOOKUP($A304,'[4]CUT USD'!$A:$Q,4,FALSE)</f>
        <v>0</v>
      </c>
      <c r="AB304" s="79">
        <f>+VLOOKUP($A304,'[4]CUT USD'!$A:$Q,5,FALSE)</f>
        <v>0</v>
      </c>
      <c r="AC304" s="79">
        <f>+VLOOKUP($A304,'[4]CUT USD'!$A:$Q,6,FALSE)</f>
        <v>0</v>
      </c>
      <c r="AD304" s="79">
        <f>+VLOOKUP($A304,'[4]CUT USD'!$A:$Q,7,FALSE)</f>
        <v>0</v>
      </c>
      <c r="AE304" s="79">
        <f>+VLOOKUP($A304,'[4]CUT USD'!$A:$Q,8,FALSE)</f>
        <v>0</v>
      </c>
      <c r="AF304" s="79">
        <f>+VLOOKUP($A304,'[4]CUT USD'!$A:$Q,9,FALSE)</f>
        <v>0</v>
      </c>
      <c r="AG304" s="79">
        <f>+VLOOKUP($A304,'[4]CUT USD'!$A:$Q,10,FALSE)</f>
        <v>0</v>
      </c>
      <c r="AH304" s="79">
        <f>+VLOOKUP($A304,'[4]CUT USD'!$A:$Q,11,FALSE)</f>
        <v>0</v>
      </c>
      <c r="AI304" s="79">
        <f>+VLOOKUP($A304,'[4]CUT USD'!$A:$Q,12,FALSE)</f>
        <v>0</v>
      </c>
      <c r="AJ304" s="79">
        <f>+VLOOKUP($A304,'[4]CUT USD'!$A:$Q,13,FALSE)</f>
        <v>0</v>
      </c>
      <c r="AK304" s="79">
        <f>+VLOOKUP($A304,'[4]CUT USD'!$A:$Q,14,FALSE)</f>
        <v>0</v>
      </c>
      <c r="AL304" s="79">
        <v>0</v>
      </c>
      <c r="AM304" s="79">
        <f t="shared" si="4"/>
        <v>0</v>
      </c>
      <c r="AP304" s="45"/>
    </row>
    <row r="305" spans="1:42" ht="33" customHeight="1">
      <c r="A305" s="54">
        <v>1244</v>
      </c>
      <c r="B305" s="55" t="s">
        <v>288</v>
      </c>
      <c r="C305" s="80" t="s">
        <v>687</v>
      </c>
      <c r="D305" s="79">
        <f>+VLOOKUP(A305,'[4]RES. TRL'!A:C,2,FALSE)</f>
        <v>0</v>
      </c>
      <c r="E305" s="79">
        <f>+VLOOKUP(A305,'[4]RES. TRL'!A:C,3,FALSE)</f>
        <v>0</v>
      </c>
      <c r="F305" s="79">
        <f>+VLOOKUP(A305,[4]RES.CDI!A:B,2,FALSE)</f>
        <v>0</v>
      </c>
      <c r="G305" s="79">
        <f>+VLOOKUP($A305,'[4]CUT Bs'!$A:$S,2,FALSE)</f>
        <v>0</v>
      </c>
      <c r="H305" s="79">
        <f>+VLOOKUP($A305,'[4]CUT Bs'!$A:$S,3,FALSE)</f>
        <v>0</v>
      </c>
      <c r="I305" s="79">
        <f>+VLOOKUP($A305,'[4]CUT Bs'!$A:$S,4,FALSE)</f>
        <v>0</v>
      </c>
      <c r="J305" s="79">
        <f>+VLOOKUP($A305,'[4]CUT Bs'!$A:$S,5,FALSE)</f>
        <v>0</v>
      </c>
      <c r="K305" s="79">
        <f>+VLOOKUP($A305,'[4]CUT Bs'!$A:$S,6,FALSE)</f>
        <v>0</v>
      </c>
      <c r="L305" s="79">
        <f>+VLOOKUP($A305,'[4]CUT Bs'!$A:$S,7,FALSE)</f>
        <v>0</v>
      </c>
      <c r="M305" s="79">
        <f>+VLOOKUP($A305,'[4]CUT Bs'!$A:$S,8,FALSE)</f>
        <v>0</v>
      </c>
      <c r="N305" s="79">
        <f>+VLOOKUP($A305,'[4]CUT Bs'!$A:$S,9,FALSE)</f>
        <v>0</v>
      </c>
      <c r="O305" s="79">
        <f>+VLOOKUP($A305,'[4]CUT Bs'!$A:$S,10,FALSE)</f>
        <v>0</v>
      </c>
      <c r="P305" s="79">
        <f>+VLOOKUP($A305,'[4]CUT Bs'!$A:$S,11,FALSE)</f>
        <v>0</v>
      </c>
      <c r="Q305" s="79">
        <f>+VLOOKUP($A305,'[4]CUT Bs'!$A:$S,12,FALSE)</f>
        <v>0</v>
      </c>
      <c r="R305" s="79">
        <f>+VLOOKUP($A305,'[4]CUT Bs'!$A:$S,13,FALSE)</f>
        <v>0</v>
      </c>
      <c r="S305" s="79">
        <f>+VLOOKUP($A305,'[4]CUT Bs'!$A:$S,14,FALSE)</f>
        <v>0</v>
      </c>
      <c r="T305" s="79">
        <f>+VLOOKUP($A305,'[4]CUT Bs'!$A:$S,15,FALSE)</f>
        <v>0</v>
      </c>
      <c r="U305" s="79">
        <f>+VLOOKUP($A305,'[4]CUT Bs'!$A:$S,16,FALSE)</f>
        <v>0</v>
      </c>
      <c r="V305" s="79">
        <f>+IFERROR(VLOOKUP(A305,'[4]RES. TCR'!A:C,3,FALSE),0)</f>
        <v>0</v>
      </c>
      <c r="W305" s="79">
        <f>+VLOOKUP(A305,'[4]RES. TRL'!F:H,2,FALSE)</f>
        <v>0</v>
      </c>
      <c r="X305" s="79">
        <f>+VLOOKUP(A305,'[4]RES. TRL'!F:H,3,FALSE)</f>
        <v>0</v>
      </c>
      <c r="Y305" s="79">
        <f>+VLOOKUP($A305,'[4]CUT USD'!$A:$Q,2,FALSE)</f>
        <v>0</v>
      </c>
      <c r="Z305" s="79">
        <f>+VLOOKUP($A305,'[4]CUT USD'!$A:$Q,3,FALSE)</f>
        <v>0</v>
      </c>
      <c r="AA305" s="79">
        <f>+VLOOKUP($A305,'[4]CUT USD'!$A:$Q,4,FALSE)</f>
        <v>0</v>
      </c>
      <c r="AB305" s="79">
        <f>+VLOOKUP($A305,'[4]CUT USD'!$A:$Q,5,FALSE)</f>
        <v>0</v>
      </c>
      <c r="AC305" s="79">
        <f>+VLOOKUP($A305,'[4]CUT USD'!$A:$Q,6,FALSE)</f>
        <v>0</v>
      </c>
      <c r="AD305" s="79">
        <f>+VLOOKUP($A305,'[4]CUT USD'!$A:$Q,7,FALSE)</f>
        <v>0</v>
      </c>
      <c r="AE305" s="79">
        <f>+VLOOKUP($A305,'[4]CUT USD'!$A:$Q,8,FALSE)</f>
        <v>0</v>
      </c>
      <c r="AF305" s="79">
        <f>+VLOOKUP($A305,'[4]CUT USD'!$A:$Q,9,FALSE)</f>
        <v>0</v>
      </c>
      <c r="AG305" s="79">
        <f>+VLOOKUP($A305,'[4]CUT USD'!$A:$Q,10,FALSE)</f>
        <v>0</v>
      </c>
      <c r="AH305" s="79">
        <f>+VLOOKUP($A305,'[4]CUT USD'!$A:$Q,11,FALSE)</f>
        <v>0</v>
      </c>
      <c r="AI305" s="79">
        <f>+VLOOKUP($A305,'[4]CUT USD'!$A:$Q,12,FALSE)</f>
        <v>0</v>
      </c>
      <c r="AJ305" s="79">
        <f>+VLOOKUP($A305,'[4]CUT USD'!$A:$Q,13,FALSE)</f>
        <v>0</v>
      </c>
      <c r="AK305" s="79">
        <f>+VLOOKUP($A305,'[4]CUT USD'!$A:$Q,14,FALSE)</f>
        <v>0</v>
      </c>
      <c r="AL305" s="79">
        <v>0</v>
      </c>
      <c r="AM305" s="79">
        <f t="shared" si="4"/>
        <v>0</v>
      </c>
      <c r="AP305" s="45"/>
    </row>
    <row r="306" spans="1:42" ht="33" customHeight="1">
      <c r="A306" s="54">
        <v>1245</v>
      </c>
      <c r="B306" s="55" t="s">
        <v>289</v>
      </c>
      <c r="C306" s="80" t="s">
        <v>687</v>
      </c>
      <c r="D306" s="79">
        <f>+VLOOKUP(A306,'[4]RES. TRL'!A:C,2,FALSE)</f>
        <v>0</v>
      </c>
      <c r="E306" s="79">
        <f>+VLOOKUP(A306,'[4]RES. TRL'!A:C,3,FALSE)</f>
        <v>0</v>
      </c>
      <c r="F306" s="79">
        <f>+VLOOKUP(A306,[4]RES.CDI!A:B,2,FALSE)</f>
        <v>0</v>
      </c>
      <c r="G306" s="79">
        <f>+VLOOKUP($A306,'[4]CUT Bs'!$A:$S,2,FALSE)</f>
        <v>0</v>
      </c>
      <c r="H306" s="79">
        <f>+VLOOKUP($A306,'[4]CUT Bs'!$A:$S,3,FALSE)</f>
        <v>0</v>
      </c>
      <c r="I306" s="79">
        <f>+VLOOKUP($A306,'[4]CUT Bs'!$A:$S,4,FALSE)</f>
        <v>0</v>
      </c>
      <c r="J306" s="79">
        <f>+VLOOKUP($A306,'[4]CUT Bs'!$A:$S,5,FALSE)</f>
        <v>0</v>
      </c>
      <c r="K306" s="79">
        <f>+VLOOKUP($A306,'[4]CUT Bs'!$A:$S,6,FALSE)</f>
        <v>0</v>
      </c>
      <c r="L306" s="79">
        <f>+VLOOKUP($A306,'[4]CUT Bs'!$A:$S,7,FALSE)</f>
        <v>0</v>
      </c>
      <c r="M306" s="79">
        <f>+VLOOKUP($A306,'[4]CUT Bs'!$A:$S,8,FALSE)</f>
        <v>0</v>
      </c>
      <c r="N306" s="79">
        <f>+VLOOKUP($A306,'[4]CUT Bs'!$A:$S,9,FALSE)</f>
        <v>0</v>
      </c>
      <c r="O306" s="79">
        <f>+VLOOKUP($A306,'[4]CUT Bs'!$A:$S,10,FALSE)</f>
        <v>0</v>
      </c>
      <c r="P306" s="79">
        <f>+VLOOKUP($A306,'[4]CUT Bs'!$A:$S,11,FALSE)</f>
        <v>0</v>
      </c>
      <c r="Q306" s="79">
        <f>+VLOOKUP($A306,'[4]CUT Bs'!$A:$S,12,FALSE)</f>
        <v>0</v>
      </c>
      <c r="R306" s="79">
        <f>+VLOOKUP($A306,'[4]CUT Bs'!$A:$S,13,FALSE)</f>
        <v>0</v>
      </c>
      <c r="S306" s="79">
        <f>+VLOOKUP($A306,'[4]CUT Bs'!$A:$S,14,FALSE)</f>
        <v>0</v>
      </c>
      <c r="T306" s="79">
        <f>+VLOOKUP($A306,'[4]CUT Bs'!$A:$S,15,FALSE)</f>
        <v>0</v>
      </c>
      <c r="U306" s="79">
        <f>+VLOOKUP($A306,'[4]CUT Bs'!$A:$S,16,FALSE)</f>
        <v>0</v>
      </c>
      <c r="V306" s="79">
        <f>+IFERROR(VLOOKUP(A306,'[4]RES. TCR'!A:C,3,FALSE),0)</f>
        <v>0</v>
      </c>
      <c r="W306" s="79">
        <f>+VLOOKUP(A306,'[4]RES. TRL'!F:H,2,FALSE)</f>
        <v>0</v>
      </c>
      <c r="X306" s="79">
        <f>+VLOOKUP(A306,'[4]RES. TRL'!F:H,3,FALSE)</f>
        <v>0</v>
      </c>
      <c r="Y306" s="79">
        <f>+VLOOKUP($A306,'[4]CUT USD'!$A:$Q,2,FALSE)</f>
        <v>0</v>
      </c>
      <c r="Z306" s="79">
        <f>+VLOOKUP($A306,'[4]CUT USD'!$A:$Q,3,FALSE)</f>
        <v>0</v>
      </c>
      <c r="AA306" s="79">
        <f>+VLOOKUP($A306,'[4]CUT USD'!$A:$Q,4,FALSE)</f>
        <v>0</v>
      </c>
      <c r="AB306" s="79">
        <f>+VLOOKUP($A306,'[4]CUT USD'!$A:$Q,5,FALSE)</f>
        <v>0</v>
      </c>
      <c r="AC306" s="79">
        <f>+VLOOKUP($A306,'[4]CUT USD'!$A:$Q,6,FALSE)</f>
        <v>0</v>
      </c>
      <c r="AD306" s="79">
        <f>+VLOOKUP($A306,'[4]CUT USD'!$A:$Q,7,FALSE)</f>
        <v>0</v>
      </c>
      <c r="AE306" s="79">
        <f>+VLOOKUP($A306,'[4]CUT USD'!$A:$Q,8,FALSE)</f>
        <v>0</v>
      </c>
      <c r="AF306" s="79">
        <f>+VLOOKUP($A306,'[4]CUT USD'!$A:$Q,9,FALSE)</f>
        <v>0</v>
      </c>
      <c r="AG306" s="79">
        <f>+VLOOKUP($A306,'[4]CUT USD'!$A:$Q,10,FALSE)</f>
        <v>0</v>
      </c>
      <c r="AH306" s="79">
        <f>+VLOOKUP($A306,'[4]CUT USD'!$A:$Q,11,FALSE)</f>
        <v>0</v>
      </c>
      <c r="AI306" s="79">
        <f>+VLOOKUP($A306,'[4]CUT USD'!$A:$Q,12,FALSE)</f>
        <v>0</v>
      </c>
      <c r="AJ306" s="79">
        <f>+VLOOKUP($A306,'[4]CUT USD'!$A:$Q,13,FALSE)</f>
        <v>0</v>
      </c>
      <c r="AK306" s="79">
        <f>+VLOOKUP($A306,'[4]CUT USD'!$A:$Q,14,FALSE)</f>
        <v>0</v>
      </c>
      <c r="AL306" s="79">
        <v>0</v>
      </c>
      <c r="AM306" s="79">
        <f t="shared" si="4"/>
        <v>0</v>
      </c>
      <c r="AP306" s="45"/>
    </row>
    <row r="307" spans="1:42" ht="33" customHeight="1">
      <c r="A307" s="54">
        <v>1246</v>
      </c>
      <c r="B307" s="55" t="s">
        <v>290</v>
      </c>
      <c r="C307" s="80" t="s">
        <v>687</v>
      </c>
      <c r="D307" s="79">
        <f>+VLOOKUP(A307,'[4]RES. TRL'!A:C,2,FALSE)</f>
        <v>0</v>
      </c>
      <c r="E307" s="79">
        <f>+VLOOKUP(A307,'[4]RES. TRL'!A:C,3,FALSE)</f>
        <v>0</v>
      </c>
      <c r="F307" s="79">
        <f>+VLOOKUP(A307,[4]RES.CDI!A:B,2,FALSE)</f>
        <v>0</v>
      </c>
      <c r="G307" s="79">
        <f>+VLOOKUP($A307,'[4]CUT Bs'!$A:$S,2,FALSE)</f>
        <v>0</v>
      </c>
      <c r="H307" s="79">
        <f>+VLOOKUP($A307,'[4]CUT Bs'!$A:$S,3,FALSE)</f>
        <v>0</v>
      </c>
      <c r="I307" s="79">
        <f>+VLOOKUP($A307,'[4]CUT Bs'!$A:$S,4,FALSE)</f>
        <v>0</v>
      </c>
      <c r="J307" s="79">
        <f>+VLOOKUP($A307,'[4]CUT Bs'!$A:$S,5,FALSE)</f>
        <v>0</v>
      </c>
      <c r="K307" s="79">
        <f>+VLOOKUP($A307,'[4]CUT Bs'!$A:$S,6,FALSE)</f>
        <v>0</v>
      </c>
      <c r="L307" s="79">
        <f>+VLOOKUP($A307,'[4]CUT Bs'!$A:$S,7,FALSE)</f>
        <v>0</v>
      </c>
      <c r="M307" s="79">
        <f>+VLOOKUP($A307,'[4]CUT Bs'!$A:$S,8,FALSE)</f>
        <v>0</v>
      </c>
      <c r="N307" s="79">
        <f>+VLOOKUP($A307,'[4]CUT Bs'!$A:$S,9,FALSE)</f>
        <v>0</v>
      </c>
      <c r="O307" s="79">
        <f>+VLOOKUP($A307,'[4]CUT Bs'!$A:$S,10,FALSE)</f>
        <v>0</v>
      </c>
      <c r="P307" s="79">
        <f>+VLOOKUP($A307,'[4]CUT Bs'!$A:$S,11,FALSE)</f>
        <v>0</v>
      </c>
      <c r="Q307" s="79">
        <f>+VLOOKUP($A307,'[4]CUT Bs'!$A:$S,12,FALSE)</f>
        <v>0</v>
      </c>
      <c r="R307" s="79">
        <f>+VLOOKUP($A307,'[4]CUT Bs'!$A:$S,13,FALSE)</f>
        <v>0</v>
      </c>
      <c r="S307" s="79">
        <f>+VLOOKUP($A307,'[4]CUT Bs'!$A:$S,14,FALSE)</f>
        <v>0</v>
      </c>
      <c r="T307" s="79">
        <f>+VLOOKUP($A307,'[4]CUT Bs'!$A:$S,15,FALSE)</f>
        <v>0</v>
      </c>
      <c r="U307" s="79">
        <f>+VLOOKUP($A307,'[4]CUT Bs'!$A:$S,16,FALSE)</f>
        <v>0</v>
      </c>
      <c r="V307" s="79">
        <f>+IFERROR(VLOOKUP(A307,'[4]RES. TCR'!A:C,3,FALSE),0)</f>
        <v>0</v>
      </c>
      <c r="W307" s="79">
        <f>+VLOOKUP(A307,'[4]RES. TRL'!F:H,2,FALSE)</f>
        <v>0</v>
      </c>
      <c r="X307" s="79">
        <f>+VLOOKUP(A307,'[4]RES. TRL'!F:H,3,FALSE)</f>
        <v>0</v>
      </c>
      <c r="Y307" s="79">
        <f>+VLOOKUP($A307,'[4]CUT USD'!$A:$Q,2,FALSE)</f>
        <v>0</v>
      </c>
      <c r="Z307" s="79">
        <f>+VLOOKUP($A307,'[4]CUT USD'!$A:$Q,3,FALSE)</f>
        <v>0</v>
      </c>
      <c r="AA307" s="79">
        <f>+VLOOKUP($A307,'[4]CUT USD'!$A:$Q,4,FALSE)</f>
        <v>0</v>
      </c>
      <c r="AB307" s="79">
        <f>+VLOOKUP($A307,'[4]CUT USD'!$A:$Q,5,FALSE)</f>
        <v>0</v>
      </c>
      <c r="AC307" s="79">
        <f>+VLOOKUP($A307,'[4]CUT USD'!$A:$Q,6,FALSE)</f>
        <v>0</v>
      </c>
      <c r="AD307" s="79">
        <f>+VLOOKUP($A307,'[4]CUT USD'!$A:$Q,7,FALSE)</f>
        <v>0</v>
      </c>
      <c r="AE307" s="79">
        <f>+VLOOKUP($A307,'[4]CUT USD'!$A:$Q,8,FALSE)</f>
        <v>0</v>
      </c>
      <c r="AF307" s="79">
        <f>+VLOOKUP($A307,'[4]CUT USD'!$A:$Q,9,FALSE)</f>
        <v>0</v>
      </c>
      <c r="AG307" s="79">
        <f>+VLOOKUP($A307,'[4]CUT USD'!$A:$Q,10,FALSE)</f>
        <v>0</v>
      </c>
      <c r="AH307" s="79">
        <f>+VLOOKUP($A307,'[4]CUT USD'!$A:$Q,11,FALSE)</f>
        <v>0</v>
      </c>
      <c r="AI307" s="79">
        <f>+VLOOKUP($A307,'[4]CUT USD'!$A:$Q,12,FALSE)</f>
        <v>0</v>
      </c>
      <c r="AJ307" s="79">
        <f>+VLOOKUP($A307,'[4]CUT USD'!$A:$Q,13,FALSE)</f>
        <v>0</v>
      </c>
      <c r="AK307" s="79">
        <f>+VLOOKUP($A307,'[4]CUT USD'!$A:$Q,14,FALSE)</f>
        <v>0</v>
      </c>
      <c r="AL307" s="79">
        <v>0</v>
      </c>
      <c r="AM307" s="79">
        <f t="shared" si="4"/>
        <v>0</v>
      </c>
      <c r="AP307" s="45"/>
    </row>
    <row r="308" spans="1:42" ht="33" customHeight="1">
      <c r="A308" s="54">
        <v>1247</v>
      </c>
      <c r="B308" s="55" t="s">
        <v>291</v>
      </c>
      <c r="C308" s="80" t="s">
        <v>687</v>
      </c>
      <c r="D308" s="79">
        <f>+VLOOKUP(A308,'[4]RES. TRL'!A:C,2,FALSE)</f>
        <v>0</v>
      </c>
      <c r="E308" s="79">
        <f>+VLOOKUP(A308,'[4]RES. TRL'!A:C,3,FALSE)</f>
        <v>0</v>
      </c>
      <c r="F308" s="79">
        <f>+VLOOKUP(A308,[4]RES.CDI!A:B,2,FALSE)</f>
        <v>0</v>
      </c>
      <c r="G308" s="79">
        <f>+VLOOKUP($A308,'[4]CUT Bs'!$A:$S,2,FALSE)</f>
        <v>0</v>
      </c>
      <c r="H308" s="79">
        <f>+VLOOKUP($A308,'[4]CUT Bs'!$A:$S,3,FALSE)</f>
        <v>0</v>
      </c>
      <c r="I308" s="79">
        <f>+VLOOKUP($A308,'[4]CUT Bs'!$A:$S,4,FALSE)</f>
        <v>0</v>
      </c>
      <c r="J308" s="79">
        <f>+VLOOKUP($A308,'[4]CUT Bs'!$A:$S,5,FALSE)</f>
        <v>0</v>
      </c>
      <c r="K308" s="79">
        <f>+VLOOKUP($A308,'[4]CUT Bs'!$A:$S,6,FALSE)</f>
        <v>0</v>
      </c>
      <c r="L308" s="79">
        <f>+VLOOKUP($A308,'[4]CUT Bs'!$A:$S,7,FALSE)</f>
        <v>0</v>
      </c>
      <c r="M308" s="79">
        <f>+VLOOKUP($A308,'[4]CUT Bs'!$A:$S,8,FALSE)</f>
        <v>0</v>
      </c>
      <c r="N308" s="79">
        <f>+VLOOKUP($A308,'[4]CUT Bs'!$A:$S,9,FALSE)</f>
        <v>0</v>
      </c>
      <c r="O308" s="79">
        <f>+VLOOKUP($A308,'[4]CUT Bs'!$A:$S,10,FALSE)</f>
        <v>0</v>
      </c>
      <c r="P308" s="79">
        <f>+VLOOKUP($A308,'[4]CUT Bs'!$A:$S,11,FALSE)</f>
        <v>0</v>
      </c>
      <c r="Q308" s="79">
        <f>+VLOOKUP($A308,'[4]CUT Bs'!$A:$S,12,FALSE)</f>
        <v>0</v>
      </c>
      <c r="R308" s="79">
        <f>+VLOOKUP($A308,'[4]CUT Bs'!$A:$S,13,FALSE)</f>
        <v>0</v>
      </c>
      <c r="S308" s="79">
        <f>+VLOOKUP($A308,'[4]CUT Bs'!$A:$S,14,FALSE)</f>
        <v>0</v>
      </c>
      <c r="T308" s="79">
        <f>+VLOOKUP($A308,'[4]CUT Bs'!$A:$S,15,FALSE)</f>
        <v>0</v>
      </c>
      <c r="U308" s="79">
        <f>+VLOOKUP($A308,'[4]CUT Bs'!$A:$S,16,FALSE)</f>
        <v>0</v>
      </c>
      <c r="V308" s="79">
        <f>+IFERROR(VLOOKUP(A308,'[4]RES. TCR'!A:C,3,FALSE),0)</f>
        <v>0</v>
      </c>
      <c r="W308" s="79">
        <f>+VLOOKUP(A308,'[4]RES. TRL'!F:H,2,FALSE)</f>
        <v>0</v>
      </c>
      <c r="X308" s="79">
        <f>+VLOOKUP(A308,'[4]RES. TRL'!F:H,3,FALSE)</f>
        <v>0</v>
      </c>
      <c r="Y308" s="79">
        <f>+VLOOKUP($A308,'[4]CUT USD'!$A:$Q,2,FALSE)</f>
        <v>0</v>
      </c>
      <c r="Z308" s="79">
        <f>+VLOOKUP($A308,'[4]CUT USD'!$A:$Q,3,FALSE)</f>
        <v>0</v>
      </c>
      <c r="AA308" s="79">
        <f>+VLOOKUP($A308,'[4]CUT USD'!$A:$Q,4,FALSE)</f>
        <v>0</v>
      </c>
      <c r="AB308" s="79">
        <f>+VLOOKUP($A308,'[4]CUT USD'!$A:$Q,5,FALSE)</f>
        <v>0</v>
      </c>
      <c r="AC308" s="79">
        <f>+VLOOKUP($A308,'[4]CUT USD'!$A:$Q,6,FALSE)</f>
        <v>0</v>
      </c>
      <c r="AD308" s="79">
        <f>+VLOOKUP($A308,'[4]CUT USD'!$A:$Q,7,FALSE)</f>
        <v>0</v>
      </c>
      <c r="AE308" s="79">
        <f>+VLOOKUP($A308,'[4]CUT USD'!$A:$Q,8,FALSE)</f>
        <v>0</v>
      </c>
      <c r="AF308" s="79">
        <f>+VLOOKUP($A308,'[4]CUT USD'!$A:$Q,9,FALSE)</f>
        <v>0</v>
      </c>
      <c r="AG308" s="79">
        <f>+VLOOKUP($A308,'[4]CUT USD'!$A:$Q,10,FALSE)</f>
        <v>0</v>
      </c>
      <c r="AH308" s="79">
        <f>+VLOOKUP($A308,'[4]CUT USD'!$A:$Q,11,FALSE)</f>
        <v>0</v>
      </c>
      <c r="AI308" s="79">
        <f>+VLOOKUP($A308,'[4]CUT USD'!$A:$Q,12,FALSE)</f>
        <v>0</v>
      </c>
      <c r="AJ308" s="79">
        <f>+VLOOKUP($A308,'[4]CUT USD'!$A:$Q,13,FALSE)</f>
        <v>0</v>
      </c>
      <c r="AK308" s="79">
        <f>+VLOOKUP($A308,'[4]CUT USD'!$A:$Q,14,FALSE)</f>
        <v>0</v>
      </c>
      <c r="AL308" s="79">
        <v>0</v>
      </c>
      <c r="AM308" s="79">
        <f t="shared" si="4"/>
        <v>0</v>
      </c>
      <c r="AP308" s="45"/>
    </row>
    <row r="309" spans="1:42" ht="33" customHeight="1">
      <c r="A309" s="54">
        <v>1248</v>
      </c>
      <c r="B309" s="55" t="s">
        <v>292</v>
      </c>
      <c r="C309" s="80" t="s">
        <v>687</v>
      </c>
      <c r="D309" s="79">
        <f>+VLOOKUP(A309,'[4]RES. TRL'!A:C,2,FALSE)</f>
        <v>0</v>
      </c>
      <c r="E309" s="79">
        <f>+VLOOKUP(A309,'[4]RES. TRL'!A:C,3,FALSE)</f>
        <v>0</v>
      </c>
      <c r="F309" s="79">
        <f>+VLOOKUP(A309,[4]RES.CDI!A:B,2,FALSE)</f>
        <v>0</v>
      </c>
      <c r="G309" s="79">
        <f>+VLOOKUP($A309,'[4]CUT Bs'!$A:$S,2,FALSE)</f>
        <v>0</v>
      </c>
      <c r="H309" s="79">
        <f>+VLOOKUP($A309,'[4]CUT Bs'!$A:$S,3,FALSE)</f>
        <v>0</v>
      </c>
      <c r="I309" s="79">
        <f>+VLOOKUP($A309,'[4]CUT Bs'!$A:$S,4,FALSE)</f>
        <v>0</v>
      </c>
      <c r="J309" s="79">
        <f>+VLOOKUP($A309,'[4]CUT Bs'!$A:$S,5,FALSE)</f>
        <v>0</v>
      </c>
      <c r="K309" s="79">
        <f>+VLOOKUP($A309,'[4]CUT Bs'!$A:$S,6,FALSE)</f>
        <v>0</v>
      </c>
      <c r="L309" s="79">
        <f>+VLOOKUP($A309,'[4]CUT Bs'!$A:$S,7,FALSE)</f>
        <v>0</v>
      </c>
      <c r="M309" s="79">
        <f>+VLOOKUP($A309,'[4]CUT Bs'!$A:$S,8,FALSE)</f>
        <v>0</v>
      </c>
      <c r="N309" s="79">
        <f>+VLOOKUP($A309,'[4]CUT Bs'!$A:$S,9,FALSE)</f>
        <v>0</v>
      </c>
      <c r="O309" s="79">
        <f>+VLOOKUP($A309,'[4]CUT Bs'!$A:$S,10,FALSE)</f>
        <v>0</v>
      </c>
      <c r="P309" s="79">
        <f>+VLOOKUP($A309,'[4]CUT Bs'!$A:$S,11,FALSE)</f>
        <v>0</v>
      </c>
      <c r="Q309" s="79">
        <f>+VLOOKUP($A309,'[4]CUT Bs'!$A:$S,12,FALSE)</f>
        <v>0</v>
      </c>
      <c r="R309" s="79">
        <f>+VLOOKUP($A309,'[4]CUT Bs'!$A:$S,13,FALSE)</f>
        <v>0</v>
      </c>
      <c r="S309" s="79">
        <f>+VLOOKUP($A309,'[4]CUT Bs'!$A:$S,14,FALSE)</f>
        <v>0</v>
      </c>
      <c r="T309" s="79">
        <f>+VLOOKUP($A309,'[4]CUT Bs'!$A:$S,15,FALSE)</f>
        <v>0</v>
      </c>
      <c r="U309" s="79">
        <f>+VLOOKUP($A309,'[4]CUT Bs'!$A:$S,16,FALSE)</f>
        <v>0</v>
      </c>
      <c r="V309" s="79">
        <f>+IFERROR(VLOOKUP(A309,'[4]RES. TCR'!A:C,3,FALSE),0)</f>
        <v>0</v>
      </c>
      <c r="W309" s="79">
        <f>+VLOOKUP(A309,'[4]RES. TRL'!F:H,2,FALSE)</f>
        <v>0</v>
      </c>
      <c r="X309" s="79">
        <f>+VLOOKUP(A309,'[4]RES. TRL'!F:H,3,FALSE)</f>
        <v>0</v>
      </c>
      <c r="Y309" s="79">
        <f>+VLOOKUP($A309,'[4]CUT USD'!$A:$Q,2,FALSE)</f>
        <v>0</v>
      </c>
      <c r="Z309" s="79">
        <f>+VLOOKUP($A309,'[4]CUT USD'!$A:$Q,3,FALSE)</f>
        <v>0</v>
      </c>
      <c r="AA309" s="79">
        <f>+VLOOKUP($A309,'[4]CUT USD'!$A:$Q,4,FALSE)</f>
        <v>0</v>
      </c>
      <c r="AB309" s="79">
        <f>+VLOOKUP($A309,'[4]CUT USD'!$A:$Q,5,FALSE)</f>
        <v>0</v>
      </c>
      <c r="AC309" s="79">
        <f>+VLOOKUP($A309,'[4]CUT USD'!$A:$Q,6,FALSE)</f>
        <v>0</v>
      </c>
      <c r="AD309" s="79">
        <f>+VLOOKUP($A309,'[4]CUT USD'!$A:$Q,7,FALSE)</f>
        <v>0</v>
      </c>
      <c r="AE309" s="79">
        <f>+VLOOKUP($A309,'[4]CUT USD'!$A:$Q,8,FALSE)</f>
        <v>0</v>
      </c>
      <c r="AF309" s="79">
        <f>+VLOOKUP($A309,'[4]CUT USD'!$A:$Q,9,FALSE)</f>
        <v>0</v>
      </c>
      <c r="AG309" s="79">
        <f>+VLOOKUP($A309,'[4]CUT USD'!$A:$Q,10,FALSE)</f>
        <v>0</v>
      </c>
      <c r="AH309" s="79">
        <f>+VLOOKUP($A309,'[4]CUT USD'!$A:$Q,11,FALSE)</f>
        <v>0</v>
      </c>
      <c r="AI309" s="79">
        <f>+VLOOKUP($A309,'[4]CUT USD'!$A:$Q,12,FALSE)</f>
        <v>0</v>
      </c>
      <c r="AJ309" s="79">
        <f>+VLOOKUP($A309,'[4]CUT USD'!$A:$Q,13,FALSE)</f>
        <v>0</v>
      </c>
      <c r="AK309" s="79">
        <f>+VLOOKUP($A309,'[4]CUT USD'!$A:$Q,14,FALSE)</f>
        <v>0</v>
      </c>
      <c r="AL309" s="79">
        <v>0</v>
      </c>
      <c r="AM309" s="79">
        <f t="shared" si="4"/>
        <v>0</v>
      </c>
      <c r="AP309" s="45"/>
    </row>
    <row r="310" spans="1:42" ht="33" customHeight="1">
      <c r="A310" s="54">
        <v>1249</v>
      </c>
      <c r="B310" s="55" t="s">
        <v>293</v>
      </c>
      <c r="C310" s="80" t="s">
        <v>687</v>
      </c>
      <c r="D310" s="79">
        <f>+VLOOKUP(A310,'[4]RES. TRL'!A:C,2,FALSE)</f>
        <v>0</v>
      </c>
      <c r="E310" s="79">
        <f>+VLOOKUP(A310,'[4]RES. TRL'!A:C,3,FALSE)</f>
        <v>0</v>
      </c>
      <c r="F310" s="79">
        <f>+VLOOKUP(A310,[4]RES.CDI!A:B,2,FALSE)</f>
        <v>0</v>
      </c>
      <c r="G310" s="79">
        <f>+VLOOKUP($A310,'[4]CUT Bs'!$A:$S,2,FALSE)</f>
        <v>0</v>
      </c>
      <c r="H310" s="79">
        <f>+VLOOKUP($A310,'[4]CUT Bs'!$A:$S,3,FALSE)</f>
        <v>0</v>
      </c>
      <c r="I310" s="79">
        <f>+VLOOKUP($A310,'[4]CUT Bs'!$A:$S,4,FALSE)</f>
        <v>0</v>
      </c>
      <c r="J310" s="79">
        <f>+VLOOKUP($A310,'[4]CUT Bs'!$A:$S,5,FALSE)</f>
        <v>0</v>
      </c>
      <c r="K310" s="79">
        <f>+VLOOKUP($A310,'[4]CUT Bs'!$A:$S,6,FALSE)</f>
        <v>0</v>
      </c>
      <c r="L310" s="79">
        <f>+VLOOKUP($A310,'[4]CUT Bs'!$A:$S,7,FALSE)</f>
        <v>0</v>
      </c>
      <c r="M310" s="79">
        <f>+VLOOKUP($A310,'[4]CUT Bs'!$A:$S,8,FALSE)</f>
        <v>0</v>
      </c>
      <c r="N310" s="79">
        <f>+VLOOKUP($A310,'[4]CUT Bs'!$A:$S,9,FALSE)</f>
        <v>0</v>
      </c>
      <c r="O310" s="79">
        <f>+VLOOKUP($A310,'[4]CUT Bs'!$A:$S,10,FALSE)</f>
        <v>0</v>
      </c>
      <c r="P310" s="79">
        <f>+VLOOKUP($A310,'[4]CUT Bs'!$A:$S,11,FALSE)</f>
        <v>0</v>
      </c>
      <c r="Q310" s="79">
        <f>+VLOOKUP($A310,'[4]CUT Bs'!$A:$S,12,FALSE)</f>
        <v>0</v>
      </c>
      <c r="R310" s="79">
        <f>+VLOOKUP($A310,'[4]CUT Bs'!$A:$S,13,FALSE)</f>
        <v>0</v>
      </c>
      <c r="S310" s="79">
        <f>+VLOOKUP($A310,'[4]CUT Bs'!$A:$S,14,FALSE)</f>
        <v>0</v>
      </c>
      <c r="T310" s="79">
        <f>+VLOOKUP($A310,'[4]CUT Bs'!$A:$S,15,FALSE)</f>
        <v>0</v>
      </c>
      <c r="U310" s="79">
        <f>+VLOOKUP($A310,'[4]CUT Bs'!$A:$S,16,FALSE)</f>
        <v>0</v>
      </c>
      <c r="V310" s="79">
        <f>+IFERROR(VLOOKUP(A310,'[4]RES. TCR'!A:C,3,FALSE),0)</f>
        <v>0</v>
      </c>
      <c r="W310" s="79">
        <f>+VLOOKUP(A310,'[4]RES. TRL'!F:H,2,FALSE)</f>
        <v>0</v>
      </c>
      <c r="X310" s="79">
        <f>+VLOOKUP(A310,'[4]RES. TRL'!F:H,3,FALSE)</f>
        <v>0</v>
      </c>
      <c r="Y310" s="79">
        <f>+VLOOKUP($A310,'[4]CUT USD'!$A:$Q,2,FALSE)</f>
        <v>0</v>
      </c>
      <c r="Z310" s="79">
        <f>+VLOOKUP($A310,'[4]CUT USD'!$A:$Q,3,FALSE)</f>
        <v>0</v>
      </c>
      <c r="AA310" s="79">
        <f>+VLOOKUP($A310,'[4]CUT USD'!$A:$Q,4,FALSE)</f>
        <v>0</v>
      </c>
      <c r="AB310" s="79">
        <f>+VLOOKUP($A310,'[4]CUT USD'!$A:$Q,5,FALSE)</f>
        <v>0</v>
      </c>
      <c r="AC310" s="79">
        <f>+VLOOKUP($A310,'[4]CUT USD'!$A:$Q,6,FALSE)</f>
        <v>0</v>
      </c>
      <c r="AD310" s="79">
        <f>+VLOOKUP($A310,'[4]CUT USD'!$A:$Q,7,FALSE)</f>
        <v>0</v>
      </c>
      <c r="AE310" s="79">
        <f>+VLOOKUP($A310,'[4]CUT USD'!$A:$Q,8,FALSE)</f>
        <v>0</v>
      </c>
      <c r="AF310" s="79">
        <f>+VLOOKUP($A310,'[4]CUT USD'!$A:$Q,9,FALSE)</f>
        <v>0</v>
      </c>
      <c r="AG310" s="79">
        <f>+VLOOKUP($A310,'[4]CUT USD'!$A:$Q,10,FALSE)</f>
        <v>0</v>
      </c>
      <c r="AH310" s="79">
        <f>+VLOOKUP($A310,'[4]CUT USD'!$A:$Q,11,FALSE)</f>
        <v>0</v>
      </c>
      <c r="AI310" s="79">
        <f>+VLOOKUP($A310,'[4]CUT USD'!$A:$Q,12,FALSE)</f>
        <v>0</v>
      </c>
      <c r="AJ310" s="79">
        <f>+VLOOKUP($A310,'[4]CUT USD'!$A:$Q,13,FALSE)</f>
        <v>0</v>
      </c>
      <c r="AK310" s="79">
        <f>+VLOOKUP($A310,'[4]CUT USD'!$A:$Q,14,FALSE)</f>
        <v>0</v>
      </c>
      <c r="AL310" s="79">
        <v>0</v>
      </c>
      <c r="AM310" s="79">
        <f t="shared" si="4"/>
        <v>0</v>
      </c>
      <c r="AP310" s="45"/>
    </row>
    <row r="311" spans="1:42" ht="33" customHeight="1">
      <c r="A311" s="54">
        <v>1250</v>
      </c>
      <c r="B311" s="55" t="s">
        <v>294</v>
      </c>
      <c r="C311" s="80" t="s">
        <v>687</v>
      </c>
      <c r="D311" s="79">
        <f>+VLOOKUP(A311,'[4]RES. TRL'!A:C,2,FALSE)</f>
        <v>0</v>
      </c>
      <c r="E311" s="79">
        <f>+VLOOKUP(A311,'[4]RES. TRL'!A:C,3,FALSE)</f>
        <v>0</v>
      </c>
      <c r="F311" s="79">
        <f>+VLOOKUP(A311,[4]RES.CDI!A:B,2,FALSE)</f>
        <v>0</v>
      </c>
      <c r="G311" s="79">
        <f>+VLOOKUP($A311,'[4]CUT Bs'!$A:$S,2,FALSE)</f>
        <v>0</v>
      </c>
      <c r="H311" s="79">
        <f>+VLOOKUP($A311,'[4]CUT Bs'!$A:$S,3,FALSE)</f>
        <v>0</v>
      </c>
      <c r="I311" s="79">
        <f>+VLOOKUP($A311,'[4]CUT Bs'!$A:$S,4,FALSE)</f>
        <v>0</v>
      </c>
      <c r="J311" s="79">
        <f>+VLOOKUP($A311,'[4]CUT Bs'!$A:$S,5,FALSE)</f>
        <v>0</v>
      </c>
      <c r="K311" s="79">
        <f>+VLOOKUP($A311,'[4]CUT Bs'!$A:$S,6,FALSE)</f>
        <v>0</v>
      </c>
      <c r="L311" s="79">
        <f>+VLOOKUP($A311,'[4]CUT Bs'!$A:$S,7,FALSE)</f>
        <v>0</v>
      </c>
      <c r="M311" s="79">
        <f>+VLOOKUP($A311,'[4]CUT Bs'!$A:$S,8,FALSE)</f>
        <v>0</v>
      </c>
      <c r="N311" s="79">
        <f>+VLOOKUP($A311,'[4]CUT Bs'!$A:$S,9,FALSE)</f>
        <v>0</v>
      </c>
      <c r="O311" s="79">
        <f>+VLOOKUP($A311,'[4]CUT Bs'!$A:$S,10,FALSE)</f>
        <v>0</v>
      </c>
      <c r="P311" s="79">
        <f>+VLOOKUP($A311,'[4]CUT Bs'!$A:$S,11,FALSE)</f>
        <v>0</v>
      </c>
      <c r="Q311" s="79">
        <f>+VLOOKUP($A311,'[4]CUT Bs'!$A:$S,12,FALSE)</f>
        <v>0</v>
      </c>
      <c r="R311" s="79">
        <f>+VLOOKUP($A311,'[4]CUT Bs'!$A:$S,13,FALSE)</f>
        <v>0</v>
      </c>
      <c r="S311" s="79">
        <f>+VLOOKUP($A311,'[4]CUT Bs'!$A:$S,14,FALSE)</f>
        <v>0</v>
      </c>
      <c r="T311" s="79">
        <f>+VLOOKUP($A311,'[4]CUT Bs'!$A:$S,15,FALSE)</f>
        <v>0</v>
      </c>
      <c r="U311" s="79">
        <f>+VLOOKUP($A311,'[4]CUT Bs'!$A:$S,16,FALSE)</f>
        <v>0</v>
      </c>
      <c r="V311" s="79">
        <f>+IFERROR(VLOOKUP(A311,'[4]RES. TCR'!A:C,3,FALSE),0)</f>
        <v>0</v>
      </c>
      <c r="W311" s="79">
        <f>+VLOOKUP(A311,'[4]RES. TRL'!F:H,2,FALSE)</f>
        <v>0</v>
      </c>
      <c r="X311" s="79">
        <f>+VLOOKUP(A311,'[4]RES. TRL'!F:H,3,FALSE)</f>
        <v>0</v>
      </c>
      <c r="Y311" s="79">
        <f>+VLOOKUP($A311,'[4]CUT USD'!$A:$Q,2,FALSE)</f>
        <v>0</v>
      </c>
      <c r="Z311" s="79">
        <f>+VLOOKUP($A311,'[4]CUT USD'!$A:$Q,3,FALSE)</f>
        <v>0</v>
      </c>
      <c r="AA311" s="79">
        <f>+VLOOKUP($A311,'[4]CUT USD'!$A:$Q,4,FALSE)</f>
        <v>0</v>
      </c>
      <c r="AB311" s="79">
        <f>+VLOOKUP($A311,'[4]CUT USD'!$A:$Q,5,FALSE)</f>
        <v>0</v>
      </c>
      <c r="AC311" s="79">
        <f>+VLOOKUP($A311,'[4]CUT USD'!$A:$Q,6,FALSE)</f>
        <v>0</v>
      </c>
      <c r="AD311" s="79">
        <f>+VLOOKUP($A311,'[4]CUT USD'!$A:$Q,7,FALSE)</f>
        <v>0</v>
      </c>
      <c r="AE311" s="79">
        <f>+VLOOKUP($A311,'[4]CUT USD'!$A:$Q,8,FALSE)</f>
        <v>0</v>
      </c>
      <c r="AF311" s="79">
        <f>+VLOOKUP($A311,'[4]CUT USD'!$A:$Q,9,FALSE)</f>
        <v>0</v>
      </c>
      <c r="AG311" s="79">
        <f>+VLOOKUP($A311,'[4]CUT USD'!$A:$Q,10,FALSE)</f>
        <v>0</v>
      </c>
      <c r="AH311" s="79">
        <f>+VLOOKUP($A311,'[4]CUT USD'!$A:$Q,11,FALSE)</f>
        <v>0</v>
      </c>
      <c r="AI311" s="79">
        <f>+VLOOKUP($A311,'[4]CUT USD'!$A:$Q,12,FALSE)</f>
        <v>0</v>
      </c>
      <c r="AJ311" s="79">
        <f>+VLOOKUP($A311,'[4]CUT USD'!$A:$Q,13,FALSE)</f>
        <v>0</v>
      </c>
      <c r="AK311" s="79">
        <f>+VLOOKUP($A311,'[4]CUT USD'!$A:$Q,14,FALSE)</f>
        <v>0</v>
      </c>
      <c r="AL311" s="79">
        <v>0</v>
      </c>
      <c r="AM311" s="79">
        <f t="shared" si="4"/>
        <v>0</v>
      </c>
      <c r="AP311" s="45"/>
    </row>
    <row r="312" spans="1:42" ht="33" customHeight="1">
      <c r="A312" s="54">
        <v>1251</v>
      </c>
      <c r="B312" s="55" t="s">
        <v>295</v>
      </c>
      <c r="C312" s="80" t="s">
        <v>687</v>
      </c>
      <c r="D312" s="79">
        <f>+VLOOKUP(A312,'[4]RES. TRL'!A:C,2,FALSE)</f>
        <v>0</v>
      </c>
      <c r="E312" s="79">
        <f>+VLOOKUP(A312,'[4]RES. TRL'!A:C,3,FALSE)</f>
        <v>0</v>
      </c>
      <c r="F312" s="79">
        <f>+VLOOKUP(A312,[4]RES.CDI!A:B,2,FALSE)</f>
        <v>0</v>
      </c>
      <c r="G312" s="79">
        <f>+VLOOKUP($A312,'[4]CUT Bs'!$A:$S,2,FALSE)</f>
        <v>0</v>
      </c>
      <c r="H312" s="79">
        <f>+VLOOKUP($A312,'[4]CUT Bs'!$A:$S,3,FALSE)</f>
        <v>0</v>
      </c>
      <c r="I312" s="79">
        <f>+VLOOKUP($A312,'[4]CUT Bs'!$A:$S,4,FALSE)</f>
        <v>0</v>
      </c>
      <c r="J312" s="79">
        <f>+VLOOKUP($A312,'[4]CUT Bs'!$A:$S,5,FALSE)</f>
        <v>0</v>
      </c>
      <c r="K312" s="79">
        <f>+VLOOKUP($A312,'[4]CUT Bs'!$A:$S,6,FALSE)</f>
        <v>0</v>
      </c>
      <c r="L312" s="79">
        <f>+VLOOKUP($A312,'[4]CUT Bs'!$A:$S,7,FALSE)</f>
        <v>0</v>
      </c>
      <c r="M312" s="79">
        <f>+VLOOKUP($A312,'[4]CUT Bs'!$A:$S,8,FALSE)</f>
        <v>0</v>
      </c>
      <c r="N312" s="79">
        <f>+VLOOKUP($A312,'[4]CUT Bs'!$A:$S,9,FALSE)</f>
        <v>0</v>
      </c>
      <c r="O312" s="79">
        <f>+VLOOKUP($A312,'[4]CUT Bs'!$A:$S,10,FALSE)</f>
        <v>0</v>
      </c>
      <c r="P312" s="79">
        <f>+VLOOKUP($A312,'[4]CUT Bs'!$A:$S,11,FALSE)</f>
        <v>0</v>
      </c>
      <c r="Q312" s="79">
        <f>+VLOOKUP($A312,'[4]CUT Bs'!$A:$S,12,FALSE)</f>
        <v>0</v>
      </c>
      <c r="R312" s="79">
        <f>+VLOOKUP($A312,'[4]CUT Bs'!$A:$S,13,FALSE)</f>
        <v>0</v>
      </c>
      <c r="S312" s="79">
        <f>+VLOOKUP($A312,'[4]CUT Bs'!$A:$S,14,FALSE)</f>
        <v>0</v>
      </c>
      <c r="T312" s="79">
        <f>+VLOOKUP($A312,'[4]CUT Bs'!$A:$S,15,FALSE)</f>
        <v>0</v>
      </c>
      <c r="U312" s="79">
        <f>+VLOOKUP($A312,'[4]CUT Bs'!$A:$S,16,FALSE)</f>
        <v>0</v>
      </c>
      <c r="V312" s="79">
        <f>+IFERROR(VLOOKUP(A312,'[4]RES. TCR'!A:C,3,FALSE),0)</f>
        <v>0</v>
      </c>
      <c r="W312" s="79">
        <f>+VLOOKUP(A312,'[4]RES. TRL'!F:H,2,FALSE)</f>
        <v>0</v>
      </c>
      <c r="X312" s="79">
        <f>+VLOOKUP(A312,'[4]RES. TRL'!F:H,3,FALSE)</f>
        <v>0</v>
      </c>
      <c r="Y312" s="79">
        <f>+VLOOKUP($A312,'[4]CUT USD'!$A:$Q,2,FALSE)</f>
        <v>0</v>
      </c>
      <c r="Z312" s="79">
        <f>+VLOOKUP($A312,'[4]CUT USD'!$A:$Q,3,FALSE)</f>
        <v>0</v>
      </c>
      <c r="AA312" s="79">
        <f>+VLOOKUP($A312,'[4]CUT USD'!$A:$Q,4,FALSE)</f>
        <v>0</v>
      </c>
      <c r="AB312" s="79">
        <f>+VLOOKUP($A312,'[4]CUT USD'!$A:$Q,5,FALSE)</f>
        <v>0</v>
      </c>
      <c r="AC312" s="79">
        <f>+VLOOKUP($A312,'[4]CUT USD'!$A:$Q,6,FALSE)</f>
        <v>0</v>
      </c>
      <c r="AD312" s="79">
        <f>+VLOOKUP($A312,'[4]CUT USD'!$A:$Q,7,FALSE)</f>
        <v>0</v>
      </c>
      <c r="AE312" s="79">
        <f>+VLOOKUP($A312,'[4]CUT USD'!$A:$Q,8,FALSE)</f>
        <v>0</v>
      </c>
      <c r="AF312" s="79">
        <f>+VLOOKUP($A312,'[4]CUT USD'!$A:$Q,9,FALSE)</f>
        <v>0</v>
      </c>
      <c r="AG312" s="79">
        <f>+VLOOKUP($A312,'[4]CUT USD'!$A:$Q,10,FALSE)</f>
        <v>0</v>
      </c>
      <c r="AH312" s="79">
        <f>+VLOOKUP($A312,'[4]CUT USD'!$A:$Q,11,FALSE)</f>
        <v>0</v>
      </c>
      <c r="AI312" s="79">
        <f>+VLOOKUP($A312,'[4]CUT USD'!$A:$Q,12,FALSE)</f>
        <v>0</v>
      </c>
      <c r="AJ312" s="79">
        <f>+VLOOKUP($A312,'[4]CUT USD'!$A:$Q,13,FALSE)</f>
        <v>0</v>
      </c>
      <c r="AK312" s="79">
        <f>+VLOOKUP($A312,'[4]CUT USD'!$A:$Q,14,FALSE)</f>
        <v>0</v>
      </c>
      <c r="AL312" s="79">
        <v>0</v>
      </c>
      <c r="AM312" s="79">
        <f t="shared" si="4"/>
        <v>0</v>
      </c>
      <c r="AP312" s="45"/>
    </row>
    <row r="313" spans="1:42" ht="33" customHeight="1">
      <c r="A313" s="54">
        <v>1252</v>
      </c>
      <c r="B313" s="55" t="s">
        <v>296</v>
      </c>
      <c r="C313" s="80" t="s">
        <v>687</v>
      </c>
      <c r="D313" s="79">
        <f>+VLOOKUP(A313,'[4]RES. TRL'!A:C,2,FALSE)</f>
        <v>0</v>
      </c>
      <c r="E313" s="79">
        <f>+VLOOKUP(A313,'[4]RES. TRL'!A:C,3,FALSE)</f>
        <v>0</v>
      </c>
      <c r="F313" s="79">
        <f>+VLOOKUP(A313,[4]RES.CDI!A:B,2,FALSE)</f>
        <v>0</v>
      </c>
      <c r="G313" s="79">
        <f>+VLOOKUP($A313,'[4]CUT Bs'!$A:$S,2,FALSE)</f>
        <v>0</v>
      </c>
      <c r="H313" s="79">
        <f>+VLOOKUP($A313,'[4]CUT Bs'!$A:$S,3,FALSE)</f>
        <v>0</v>
      </c>
      <c r="I313" s="79">
        <f>+VLOOKUP($A313,'[4]CUT Bs'!$A:$S,4,FALSE)</f>
        <v>0</v>
      </c>
      <c r="J313" s="79">
        <f>+VLOOKUP($A313,'[4]CUT Bs'!$A:$S,5,FALSE)</f>
        <v>0</v>
      </c>
      <c r="K313" s="79">
        <f>+VLOOKUP($A313,'[4]CUT Bs'!$A:$S,6,FALSE)</f>
        <v>0</v>
      </c>
      <c r="L313" s="79">
        <f>+VLOOKUP($A313,'[4]CUT Bs'!$A:$S,7,FALSE)</f>
        <v>0</v>
      </c>
      <c r="M313" s="79">
        <f>+VLOOKUP($A313,'[4]CUT Bs'!$A:$S,8,FALSE)</f>
        <v>0</v>
      </c>
      <c r="N313" s="79">
        <f>+VLOOKUP($A313,'[4]CUT Bs'!$A:$S,9,FALSE)</f>
        <v>0</v>
      </c>
      <c r="O313" s="79">
        <f>+VLOOKUP($A313,'[4]CUT Bs'!$A:$S,10,FALSE)</f>
        <v>0</v>
      </c>
      <c r="P313" s="79">
        <f>+VLOOKUP($A313,'[4]CUT Bs'!$A:$S,11,FALSE)</f>
        <v>0</v>
      </c>
      <c r="Q313" s="79">
        <f>+VLOOKUP($A313,'[4]CUT Bs'!$A:$S,12,FALSE)</f>
        <v>0</v>
      </c>
      <c r="R313" s="79">
        <f>+VLOOKUP($A313,'[4]CUT Bs'!$A:$S,13,FALSE)</f>
        <v>0</v>
      </c>
      <c r="S313" s="79">
        <f>+VLOOKUP($A313,'[4]CUT Bs'!$A:$S,14,FALSE)</f>
        <v>0</v>
      </c>
      <c r="T313" s="79">
        <f>+VLOOKUP($A313,'[4]CUT Bs'!$A:$S,15,FALSE)</f>
        <v>0</v>
      </c>
      <c r="U313" s="79">
        <f>+VLOOKUP($A313,'[4]CUT Bs'!$A:$S,16,FALSE)</f>
        <v>0</v>
      </c>
      <c r="V313" s="79">
        <f>+IFERROR(VLOOKUP(A313,'[4]RES. TCR'!A:C,3,FALSE),0)</f>
        <v>0</v>
      </c>
      <c r="W313" s="79">
        <f>+VLOOKUP(A313,'[4]RES. TRL'!F:H,2,FALSE)</f>
        <v>0</v>
      </c>
      <c r="X313" s="79">
        <f>+VLOOKUP(A313,'[4]RES. TRL'!F:H,3,FALSE)</f>
        <v>0</v>
      </c>
      <c r="Y313" s="79">
        <f>+VLOOKUP($A313,'[4]CUT USD'!$A:$Q,2,FALSE)</f>
        <v>0</v>
      </c>
      <c r="Z313" s="79">
        <f>+VLOOKUP($A313,'[4]CUT USD'!$A:$Q,3,FALSE)</f>
        <v>0</v>
      </c>
      <c r="AA313" s="79">
        <f>+VLOOKUP($A313,'[4]CUT USD'!$A:$Q,4,FALSE)</f>
        <v>0</v>
      </c>
      <c r="AB313" s="79">
        <f>+VLOOKUP($A313,'[4]CUT USD'!$A:$Q,5,FALSE)</f>
        <v>0</v>
      </c>
      <c r="AC313" s="79">
        <f>+VLOOKUP($A313,'[4]CUT USD'!$A:$Q,6,FALSE)</f>
        <v>0</v>
      </c>
      <c r="AD313" s="79">
        <f>+VLOOKUP($A313,'[4]CUT USD'!$A:$Q,7,FALSE)</f>
        <v>0</v>
      </c>
      <c r="AE313" s="79">
        <f>+VLOOKUP($A313,'[4]CUT USD'!$A:$Q,8,FALSE)</f>
        <v>0</v>
      </c>
      <c r="AF313" s="79">
        <f>+VLOOKUP($A313,'[4]CUT USD'!$A:$Q,9,FALSE)</f>
        <v>0</v>
      </c>
      <c r="AG313" s="79">
        <f>+VLOOKUP($A313,'[4]CUT USD'!$A:$Q,10,FALSE)</f>
        <v>0</v>
      </c>
      <c r="AH313" s="79">
        <f>+VLOOKUP($A313,'[4]CUT USD'!$A:$Q,11,FALSE)</f>
        <v>0</v>
      </c>
      <c r="AI313" s="79">
        <f>+VLOOKUP($A313,'[4]CUT USD'!$A:$Q,12,FALSE)</f>
        <v>0</v>
      </c>
      <c r="AJ313" s="79">
        <f>+VLOOKUP($A313,'[4]CUT USD'!$A:$Q,13,FALSE)</f>
        <v>0</v>
      </c>
      <c r="AK313" s="79">
        <f>+VLOOKUP($A313,'[4]CUT USD'!$A:$Q,14,FALSE)</f>
        <v>0</v>
      </c>
      <c r="AL313" s="79">
        <v>0</v>
      </c>
      <c r="AM313" s="79">
        <f t="shared" si="4"/>
        <v>0</v>
      </c>
      <c r="AP313" s="45"/>
    </row>
    <row r="314" spans="1:42" ht="33" customHeight="1">
      <c r="A314" s="54">
        <v>1253</v>
      </c>
      <c r="B314" s="55" t="s">
        <v>297</v>
      </c>
      <c r="C314" s="80" t="s">
        <v>687</v>
      </c>
      <c r="D314" s="79">
        <f>+VLOOKUP(A314,'[4]RES. TRL'!A:C,2,FALSE)</f>
        <v>0</v>
      </c>
      <c r="E314" s="79">
        <f>+VLOOKUP(A314,'[4]RES. TRL'!A:C,3,FALSE)</f>
        <v>0</v>
      </c>
      <c r="F314" s="79">
        <f>+VLOOKUP(A314,[4]RES.CDI!A:B,2,FALSE)</f>
        <v>0</v>
      </c>
      <c r="G314" s="79">
        <f>+VLOOKUP($A314,'[4]CUT Bs'!$A:$S,2,FALSE)</f>
        <v>0</v>
      </c>
      <c r="H314" s="79">
        <f>+VLOOKUP($A314,'[4]CUT Bs'!$A:$S,3,FALSE)</f>
        <v>0</v>
      </c>
      <c r="I314" s="79">
        <f>+VLOOKUP($A314,'[4]CUT Bs'!$A:$S,4,FALSE)</f>
        <v>0</v>
      </c>
      <c r="J314" s="79">
        <f>+VLOOKUP($A314,'[4]CUT Bs'!$A:$S,5,FALSE)</f>
        <v>0</v>
      </c>
      <c r="K314" s="79">
        <f>+VLOOKUP($A314,'[4]CUT Bs'!$A:$S,6,FALSE)</f>
        <v>0</v>
      </c>
      <c r="L314" s="79">
        <f>+VLOOKUP($A314,'[4]CUT Bs'!$A:$S,7,FALSE)</f>
        <v>0</v>
      </c>
      <c r="M314" s="79">
        <f>+VLOOKUP($A314,'[4]CUT Bs'!$A:$S,8,FALSE)</f>
        <v>0</v>
      </c>
      <c r="N314" s="79">
        <f>+VLOOKUP($A314,'[4]CUT Bs'!$A:$S,9,FALSE)</f>
        <v>0</v>
      </c>
      <c r="O314" s="79">
        <f>+VLOOKUP($A314,'[4]CUT Bs'!$A:$S,10,FALSE)</f>
        <v>0</v>
      </c>
      <c r="P314" s="79">
        <f>+VLOOKUP($A314,'[4]CUT Bs'!$A:$S,11,FALSE)</f>
        <v>0</v>
      </c>
      <c r="Q314" s="79">
        <f>+VLOOKUP($A314,'[4]CUT Bs'!$A:$S,12,FALSE)</f>
        <v>0</v>
      </c>
      <c r="R314" s="79">
        <f>+VLOOKUP($A314,'[4]CUT Bs'!$A:$S,13,FALSE)</f>
        <v>0</v>
      </c>
      <c r="S314" s="79">
        <f>+VLOOKUP($A314,'[4]CUT Bs'!$A:$S,14,FALSE)</f>
        <v>0</v>
      </c>
      <c r="T314" s="79">
        <f>+VLOOKUP($A314,'[4]CUT Bs'!$A:$S,15,FALSE)</f>
        <v>0</v>
      </c>
      <c r="U314" s="79">
        <f>+VLOOKUP($A314,'[4]CUT Bs'!$A:$S,16,FALSE)</f>
        <v>0</v>
      </c>
      <c r="V314" s="79">
        <f>+IFERROR(VLOOKUP(A314,'[4]RES. TCR'!A:C,3,FALSE),0)</f>
        <v>0</v>
      </c>
      <c r="W314" s="79">
        <f>+VLOOKUP(A314,'[4]RES. TRL'!F:H,2,FALSE)</f>
        <v>0</v>
      </c>
      <c r="X314" s="79">
        <f>+VLOOKUP(A314,'[4]RES. TRL'!F:H,3,FALSE)</f>
        <v>0</v>
      </c>
      <c r="Y314" s="79">
        <f>+VLOOKUP($A314,'[4]CUT USD'!$A:$Q,2,FALSE)</f>
        <v>0</v>
      </c>
      <c r="Z314" s="79">
        <f>+VLOOKUP($A314,'[4]CUT USD'!$A:$Q,3,FALSE)</f>
        <v>0</v>
      </c>
      <c r="AA314" s="79">
        <f>+VLOOKUP($A314,'[4]CUT USD'!$A:$Q,4,FALSE)</f>
        <v>0</v>
      </c>
      <c r="AB314" s="79">
        <f>+VLOOKUP($A314,'[4]CUT USD'!$A:$Q,5,FALSE)</f>
        <v>0</v>
      </c>
      <c r="AC314" s="79">
        <f>+VLOOKUP($A314,'[4]CUT USD'!$A:$Q,6,FALSE)</f>
        <v>0</v>
      </c>
      <c r="AD314" s="79">
        <f>+VLOOKUP($A314,'[4]CUT USD'!$A:$Q,7,FALSE)</f>
        <v>0</v>
      </c>
      <c r="AE314" s="79">
        <f>+VLOOKUP($A314,'[4]CUT USD'!$A:$Q,8,FALSE)</f>
        <v>0</v>
      </c>
      <c r="AF314" s="79">
        <f>+VLOOKUP($A314,'[4]CUT USD'!$A:$Q,9,FALSE)</f>
        <v>0</v>
      </c>
      <c r="AG314" s="79">
        <f>+VLOOKUP($A314,'[4]CUT USD'!$A:$Q,10,FALSE)</f>
        <v>0</v>
      </c>
      <c r="AH314" s="79">
        <f>+VLOOKUP($A314,'[4]CUT USD'!$A:$Q,11,FALSE)</f>
        <v>0</v>
      </c>
      <c r="AI314" s="79">
        <f>+VLOOKUP($A314,'[4]CUT USD'!$A:$Q,12,FALSE)</f>
        <v>0</v>
      </c>
      <c r="AJ314" s="79">
        <f>+VLOOKUP($A314,'[4]CUT USD'!$A:$Q,13,FALSE)</f>
        <v>0</v>
      </c>
      <c r="AK314" s="79">
        <f>+VLOOKUP($A314,'[4]CUT USD'!$A:$Q,14,FALSE)</f>
        <v>0</v>
      </c>
      <c r="AL314" s="79">
        <v>0</v>
      </c>
      <c r="AM314" s="79">
        <f t="shared" si="4"/>
        <v>0</v>
      </c>
      <c r="AP314" s="45"/>
    </row>
    <row r="315" spans="1:42" ht="33" customHeight="1">
      <c r="A315" s="54">
        <v>1254</v>
      </c>
      <c r="B315" s="55" t="s">
        <v>298</v>
      </c>
      <c r="C315" s="80" t="s">
        <v>687</v>
      </c>
      <c r="D315" s="79">
        <f>+VLOOKUP(A315,'[4]RES. TRL'!A:C,2,FALSE)</f>
        <v>0</v>
      </c>
      <c r="E315" s="79">
        <f>+VLOOKUP(A315,'[4]RES. TRL'!A:C,3,FALSE)</f>
        <v>0</v>
      </c>
      <c r="F315" s="79">
        <f>+VLOOKUP(A315,[4]RES.CDI!A:B,2,FALSE)</f>
        <v>0</v>
      </c>
      <c r="G315" s="79">
        <f>+VLOOKUP($A315,'[4]CUT Bs'!$A:$S,2,FALSE)</f>
        <v>0</v>
      </c>
      <c r="H315" s="79">
        <f>+VLOOKUP($A315,'[4]CUT Bs'!$A:$S,3,FALSE)</f>
        <v>0</v>
      </c>
      <c r="I315" s="79">
        <f>+VLOOKUP($A315,'[4]CUT Bs'!$A:$S,4,FALSE)</f>
        <v>0</v>
      </c>
      <c r="J315" s="79">
        <f>+VLOOKUP($A315,'[4]CUT Bs'!$A:$S,5,FALSE)</f>
        <v>0</v>
      </c>
      <c r="K315" s="79">
        <f>+VLOOKUP($A315,'[4]CUT Bs'!$A:$S,6,FALSE)</f>
        <v>0</v>
      </c>
      <c r="L315" s="79">
        <f>+VLOOKUP($A315,'[4]CUT Bs'!$A:$S,7,FALSE)</f>
        <v>0</v>
      </c>
      <c r="M315" s="79">
        <f>+VLOOKUP($A315,'[4]CUT Bs'!$A:$S,8,FALSE)</f>
        <v>0</v>
      </c>
      <c r="N315" s="79">
        <f>+VLOOKUP($A315,'[4]CUT Bs'!$A:$S,9,FALSE)</f>
        <v>0</v>
      </c>
      <c r="O315" s="79">
        <f>+VLOOKUP($A315,'[4]CUT Bs'!$A:$S,10,FALSE)</f>
        <v>0</v>
      </c>
      <c r="P315" s="79">
        <f>+VLOOKUP($A315,'[4]CUT Bs'!$A:$S,11,FALSE)</f>
        <v>0</v>
      </c>
      <c r="Q315" s="79">
        <f>+VLOOKUP($A315,'[4]CUT Bs'!$A:$S,12,FALSE)</f>
        <v>0</v>
      </c>
      <c r="R315" s="79">
        <f>+VLOOKUP($A315,'[4]CUT Bs'!$A:$S,13,FALSE)</f>
        <v>0</v>
      </c>
      <c r="S315" s="79">
        <f>+VLOOKUP($A315,'[4]CUT Bs'!$A:$S,14,FALSE)</f>
        <v>0</v>
      </c>
      <c r="T315" s="79">
        <f>+VLOOKUP($A315,'[4]CUT Bs'!$A:$S,15,FALSE)</f>
        <v>0</v>
      </c>
      <c r="U315" s="79">
        <f>+VLOOKUP($A315,'[4]CUT Bs'!$A:$S,16,FALSE)</f>
        <v>0</v>
      </c>
      <c r="V315" s="79">
        <f>+IFERROR(VLOOKUP(A315,'[4]RES. TCR'!A:C,3,FALSE),0)</f>
        <v>0</v>
      </c>
      <c r="W315" s="79">
        <f>+VLOOKUP(A315,'[4]RES. TRL'!F:H,2,FALSE)</f>
        <v>0</v>
      </c>
      <c r="X315" s="79">
        <f>+VLOOKUP(A315,'[4]RES. TRL'!F:H,3,FALSE)</f>
        <v>0</v>
      </c>
      <c r="Y315" s="79">
        <f>+VLOOKUP($A315,'[4]CUT USD'!$A:$Q,2,FALSE)</f>
        <v>0</v>
      </c>
      <c r="Z315" s="79">
        <f>+VLOOKUP($A315,'[4]CUT USD'!$A:$Q,3,FALSE)</f>
        <v>0</v>
      </c>
      <c r="AA315" s="79">
        <f>+VLOOKUP($A315,'[4]CUT USD'!$A:$Q,4,FALSE)</f>
        <v>0</v>
      </c>
      <c r="AB315" s="79">
        <f>+VLOOKUP($A315,'[4]CUT USD'!$A:$Q,5,FALSE)</f>
        <v>0</v>
      </c>
      <c r="AC315" s="79">
        <f>+VLOOKUP($A315,'[4]CUT USD'!$A:$Q,6,FALSE)</f>
        <v>0</v>
      </c>
      <c r="AD315" s="79">
        <f>+VLOOKUP($A315,'[4]CUT USD'!$A:$Q,7,FALSE)</f>
        <v>0</v>
      </c>
      <c r="AE315" s="79">
        <f>+VLOOKUP($A315,'[4]CUT USD'!$A:$Q,8,FALSE)</f>
        <v>0</v>
      </c>
      <c r="AF315" s="79">
        <f>+VLOOKUP($A315,'[4]CUT USD'!$A:$Q,9,FALSE)</f>
        <v>0</v>
      </c>
      <c r="AG315" s="79">
        <f>+VLOOKUP($A315,'[4]CUT USD'!$A:$Q,10,FALSE)</f>
        <v>0</v>
      </c>
      <c r="AH315" s="79">
        <f>+VLOOKUP($A315,'[4]CUT USD'!$A:$Q,11,FALSE)</f>
        <v>0</v>
      </c>
      <c r="AI315" s="79">
        <f>+VLOOKUP($A315,'[4]CUT USD'!$A:$Q,12,FALSE)</f>
        <v>0</v>
      </c>
      <c r="AJ315" s="79">
        <f>+VLOOKUP($A315,'[4]CUT USD'!$A:$Q,13,FALSE)</f>
        <v>0</v>
      </c>
      <c r="AK315" s="79">
        <f>+VLOOKUP($A315,'[4]CUT USD'!$A:$Q,14,FALSE)</f>
        <v>0</v>
      </c>
      <c r="AL315" s="79">
        <v>0</v>
      </c>
      <c r="AM315" s="79">
        <f t="shared" si="4"/>
        <v>0</v>
      </c>
      <c r="AP315" s="45"/>
    </row>
    <row r="316" spans="1:42" ht="33" customHeight="1">
      <c r="A316" s="54">
        <v>1255</v>
      </c>
      <c r="B316" s="55" t="s">
        <v>299</v>
      </c>
      <c r="C316" s="80" t="s">
        <v>687</v>
      </c>
      <c r="D316" s="79">
        <f>+VLOOKUP(A316,'[4]RES. TRL'!A:C,2,FALSE)</f>
        <v>0</v>
      </c>
      <c r="E316" s="79">
        <f>+VLOOKUP(A316,'[4]RES. TRL'!A:C,3,FALSE)</f>
        <v>0</v>
      </c>
      <c r="F316" s="79">
        <f>+VLOOKUP(A316,[4]RES.CDI!A:B,2,FALSE)</f>
        <v>0</v>
      </c>
      <c r="G316" s="79">
        <f>+VLOOKUP($A316,'[4]CUT Bs'!$A:$S,2,FALSE)</f>
        <v>0</v>
      </c>
      <c r="H316" s="79">
        <f>+VLOOKUP($A316,'[4]CUT Bs'!$A:$S,3,FALSE)</f>
        <v>0</v>
      </c>
      <c r="I316" s="79">
        <f>+VLOOKUP($A316,'[4]CUT Bs'!$A:$S,4,FALSE)</f>
        <v>0</v>
      </c>
      <c r="J316" s="79">
        <f>+VLOOKUP($A316,'[4]CUT Bs'!$A:$S,5,FALSE)</f>
        <v>0</v>
      </c>
      <c r="K316" s="79">
        <f>+VLOOKUP($A316,'[4]CUT Bs'!$A:$S,6,FALSE)</f>
        <v>0</v>
      </c>
      <c r="L316" s="79">
        <f>+VLOOKUP($A316,'[4]CUT Bs'!$A:$S,7,FALSE)</f>
        <v>0</v>
      </c>
      <c r="M316" s="79">
        <f>+VLOOKUP($A316,'[4]CUT Bs'!$A:$S,8,FALSE)</f>
        <v>0</v>
      </c>
      <c r="N316" s="79">
        <f>+VLOOKUP($A316,'[4]CUT Bs'!$A:$S,9,FALSE)</f>
        <v>0</v>
      </c>
      <c r="O316" s="79">
        <f>+VLOOKUP($A316,'[4]CUT Bs'!$A:$S,10,FALSE)</f>
        <v>0</v>
      </c>
      <c r="P316" s="79">
        <f>+VLOOKUP($A316,'[4]CUT Bs'!$A:$S,11,FALSE)</f>
        <v>0</v>
      </c>
      <c r="Q316" s="79">
        <f>+VLOOKUP($A316,'[4]CUT Bs'!$A:$S,12,FALSE)</f>
        <v>0</v>
      </c>
      <c r="R316" s="79">
        <f>+VLOOKUP($A316,'[4]CUT Bs'!$A:$S,13,FALSE)</f>
        <v>0</v>
      </c>
      <c r="S316" s="79">
        <f>+VLOOKUP($A316,'[4]CUT Bs'!$A:$S,14,FALSE)</f>
        <v>0</v>
      </c>
      <c r="T316" s="79">
        <f>+VLOOKUP($A316,'[4]CUT Bs'!$A:$S,15,FALSE)</f>
        <v>0</v>
      </c>
      <c r="U316" s="79">
        <f>+VLOOKUP($A316,'[4]CUT Bs'!$A:$S,16,FALSE)</f>
        <v>0</v>
      </c>
      <c r="V316" s="79">
        <f>+IFERROR(VLOOKUP(A316,'[4]RES. TCR'!A:C,3,FALSE),0)</f>
        <v>0</v>
      </c>
      <c r="W316" s="79">
        <f>+VLOOKUP(A316,'[4]RES. TRL'!F:H,2,FALSE)</f>
        <v>0</v>
      </c>
      <c r="X316" s="79">
        <f>+VLOOKUP(A316,'[4]RES. TRL'!F:H,3,FALSE)</f>
        <v>0</v>
      </c>
      <c r="Y316" s="79">
        <f>+VLOOKUP($A316,'[4]CUT USD'!$A:$Q,2,FALSE)</f>
        <v>0</v>
      </c>
      <c r="Z316" s="79">
        <f>+VLOOKUP($A316,'[4]CUT USD'!$A:$Q,3,FALSE)</f>
        <v>0</v>
      </c>
      <c r="AA316" s="79">
        <f>+VLOOKUP($A316,'[4]CUT USD'!$A:$Q,4,FALSE)</f>
        <v>0</v>
      </c>
      <c r="AB316" s="79">
        <f>+VLOOKUP($A316,'[4]CUT USD'!$A:$Q,5,FALSE)</f>
        <v>0</v>
      </c>
      <c r="AC316" s="79">
        <f>+VLOOKUP($A316,'[4]CUT USD'!$A:$Q,6,FALSE)</f>
        <v>0</v>
      </c>
      <c r="AD316" s="79">
        <f>+VLOOKUP($A316,'[4]CUT USD'!$A:$Q,7,FALSE)</f>
        <v>0</v>
      </c>
      <c r="AE316" s="79">
        <f>+VLOOKUP($A316,'[4]CUT USD'!$A:$Q,8,FALSE)</f>
        <v>0</v>
      </c>
      <c r="AF316" s="79">
        <f>+VLOOKUP($A316,'[4]CUT USD'!$A:$Q,9,FALSE)</f>
        <v>0</v>
      </c>
      <c r="AG316" s="79">
        <f>+VLOOKUP($A316,'[4]CUT USD'!$A:$Q,10,FALSE)</f>
        <v>0</v>
      </c>
      <c r="AH316" s="79">
        <f>+VLOOKUP($A316,'[4]CUT USD'!$A:$Q,11,FALSE)</f>
        <v>0</v>
      </c>
      <c r="AI316" s="79">
        <f>+VLOOKUP($A316,'[4]CUT USD'!$A:$Q,12,FALSE)</f>
        <v>0</v>
      </c>
      <c r="AJ316" s="79">
        <f>+VLOOKUP($A316,'[4]CUT USD'!$A:$Q,13,FALSE)</f>
        <v>0</v>
      </c>
      <c r="AK316" s="79">
        <f>+VLOOKUP($A316,'[4]CUT USD'!$A:$Q,14,FALSE)</f>
        <v>0</v>
      </c>
      <c r="AL316" s="79">
        <v>0</v>
      </c>
      <c r="AM316" s="79">
        <f t="shared" si="4"/>
        <v>0</v>
      </c>
      <c r="AP316" s="45"/>
    </row>
    <row r="317" spans="1:42" ht="33" customHeight="1">
      <c r="A317" s="54">
        <v>1256</v>
      </c>
      <c r="B317" s="55" t="s">
        <v>300</v>
      </c>
      <c r="C317" s="80" t="s">
        <v>687</v>
      </c>
      <c r="D317" s="79">
        <f>+VLOOKUP(A317,'[4]RES. TRL'!A:C,2,FALSE)</f>
        <v>0</v>
      </c>
      <c r="E317" s="79">
        <f>+VLOOKUP(A317,'[4]RES. TRL'!A:C,3,FALSE)</f>
        <v>0</v>
      </c>
      <c r="F317" s="79">
        <f>+VLOOKUP(A317,[4]RES.CDI!A:B,2,FALSE)</f>
        <v>0</v>
      </c>
      <c r="G317" s="79">
        <f>+VLOOKUP($A317,'[4]CUT Bs'!$A:$S,2,FALSE)</f>
        <v>0</v>
      </c>
      <c r="H317" s="79">
        <f>+VLOOKUP($A317,'[4]CUT Bs'!$A:$S,3,FALSE)</f>
        <v>0</v>
      </c>
      <c r="I317" s="79">
        <f>+VLOOKUP($A317,'[4]CUT Bs'!$A:$S,4,FALSE)</f>
        <v>0</v>
      </c>
      <c r="J317" s="79">
        <f>+VLOOKUP($A317,'[4]CUT Bs'!$A:$S,5,FALSE)</f>
        <v>0</v>
      </c>
      <c r="K317" s="79">
        <f>+VLOOKUP($A317,'[4]CUT Bs'!$A:$S,6,FALSE)</f>
        <v>0</v>
      </c>
      <c r="L317" s="79">
        <f>+VLOOKUP($A317,'[4]CUT Bs'!$A:$S,7,FALSE)</f>
        <v>0</v>
      </c>
      <c r="M317" s="79">
        <f>+VLOOKUP($A317,'[4]CUT Bs'!$A:$S,8,FALSE)</f>
        <v>0</v>
      </c>
      <c r="N317" s="79">
        <f>+VLOOKUP($A317,'[4]CUT Bs'!$A:$S,9,FALSE)</f>
        <v>0</v>
      </c>
      <c r="O317" s="79">
        <f>+VLOOKUP($A317,'[4]CUT Bs'!$A:$S,10,FALSE)</f>
        <v>0</v>
      </c>
      <c r="P317" s="79">
        <f>+VLOOKUP($A317,'[4]CUT Bs'!$A:$S,11,FALSE)</f>
        <v>0</v>
      </c>
      <c r="Q317" s="79">
        <f>+VLOOKUP($A317,'[4]CUT Bs'!$A:$S,12,FALSE)</f>
        <v>0</v>
      </c>
      <c r="R317" s="79">
        <f>+VLOOKUP($A317,'[4]CUT Bs'!$A:$S,13,FALSE)</f>
        <v>0</v>
      </c>
      <c r="S317" s="79">
        <f>+VLOOKUP($A317,'[4]CUT Bs'!$A:$S,14,FALSE)</f>
        <v>0</v>
      </c>
      <c r="T317" s="79">
        <f>+VLOOKUP($A317,'[4]CUT Bs'!$A:$S,15,FALSE)</f>
        <v>0</v>
      </c>
      <c r="U317" s="79">
        <f>+VLOOKUP($A317,'[4]CUT Bs'!$A:$S,16,FALSE)</f>
        <v>0</v>
      </c>
      <c r="V317" s="79">
        <f>+IFERROR(VLOOKUP(A317,'[4]RES. TCR'!A:C,3,FALSE),0)</f>
        <v>0</v>
      </c>
      <c r="W317" s="79">
        <f>+VLOOKUP(A317,'[4]RES. TRL'!F:H,2,FALSE)</f>
        <v>0</v>
      </c>
      <c r="X317" s="79">
        <f>+VLOOKUP(A317,'[4]RES. TRL'!F:H,3,FALSE)</f>
        <v>0</v>
      </c>
      <c r="Y317" s="79">
        <f>+VLOOKUP($A317,'[4]CUT USD'!$A:$Q,2,FALSE)</f>
        <v>0</v>
      </c>
      <c r="Z317" s="79">
        <f>+VLOOKUP($A317,'[4]CUT USD'!$A:$Q,3,FALSE)</f>
        <v>0</v>
      </c>
      <c r="AA317" s="79">
        <f>+VLOOKUP($A317,'[4]CUT USD'!$A:$Q,4,FALSE)</f>
        <v>0</v>
      </c>
      <c r="AB317" s="79">
        <f>+VLOOKUP($A317,'[4]CUT USD'!$A:$Q,5,FALSE)</f>
        <v>0</v>
      </c>
      <c r="AC317" s="79">
        <f>+VLOOKUP($A317,'[4]CUT USD'!$A:$Q,6,FALSE)</f>
        <v>0</v>
      </c>
      <c r="AD317" s="79">
        <f>+VLOOKUP($A317,'[4]CUT USD'!$A:$Q,7,FALSE)</f>
        <v>0</v>
      </c>
      <c r="AE317" s="79">
        <f>+VLOOKUP($A317,'[4]CUT USD'!$A:$Q,8,FALSE)</f>
        <v>0</v>
      </c>
      <c r="AF317" s="79">
        <f>+VLOOKUP($A317,'[4]CUT USD'!$A:$Q,9,FALSE)</f>
        <v>0</v>
      </c>
      <c r="AG317" s="79">
        <f>+VLOOKUP($A317,'[4]CUT USD'!$A:$Q,10,FALSE)</f>
        <v>0</v>
      </c>
      <c r="AH317" s="79">
        <f>+VLOOKUP($A317,'[4]CUT USD'!$A:$Q,11,FALSE)</f>
        <v>0</v>
      </c>
      <c r="AI317" s="79">
        <f>+VLOOKUP($A317,'[4]CUT USD'!$A:$Q,12,FALSE)</f>
        <v>0</v>
      </c>
      <c r="AJ317" s="79">
        <f>+VLOOKUP($A317,'[4]CUT USD'!$A:$Q,13,FALSE)</f>
        <v>0</v>
      </c>
      <c r="AK317" s="79">
        <f>+VLOOKUP($A317,'[4]CUT USD'!$A:$Q,14,FALSE)</f>
        <v>0</v>
      </c>
      <c r="AL317" s="79">
        <v>0</v>
      </c>
      <c r="AM317" s="79">
        <f t="shared" si="4"/>
        <v>0</v>
      </c>
      <c r="AP317" s="45"/>
    </row>
    <row r="318" spans="1:42" ht="33" customHeight="1">
      <c r="A318" s="54">
        <v>1257</v>
      </c>
      <c r="B318" s="55" t="s">
        <v>301</v>
      </c>
      <c r="C318" s="80" t="s">
        <v>687</v>
      </c>
      <c r="D318" s="79">
        <f>+VLOOKUP(A318,'[4]RES. TRL'!A:C,2,FALSE)</f>
        <v>0</v>
      </c>
      <c r="E318" s="79">
        <f>+VLOOKUP(A318,'[4]RES. TRL'!A:C,3,FALSE)</f>
        <v>0</v>
      </c>
      <c r="F318" s="79">
        <f>+VLOOKUP(A318,[4]RES.CDI!A:B,2,FALSE)</f>
        <v>0</v>
      </c>
      <c r="G318" s="79">
        <f>+VLOOKUP($A318,'[4]CUT Bs'!$A:$S,2,FALSE)</f>
        <v>0</v>
      </c>
      <c r="H318" s="79">
        <f>+VLOOKUP($A318,'[4]CUT Bs'!$A:$S,3,FALSE)</f>
        <v>0</v>
      </c>
      <c r="I318" s="79">
        <f>+VLOOKUP($A318,'[4]CUT Bs'!$A:$S,4,FALSE)</f>
        <v>0</v>
      </c>
      <c r="J318" s="79">
        <f>+VLOOKUP($A318,'[4]CUT Bs'!$A:$S,5,FALSE)</f>
        <v>0</v>
      </c>
      <c r="K318" s="79">
        <f>+VLOOKUP($A318,'[4]CUT Bs'!$A:$S,6,FALSE)</f>
        <v>0</v>
      </c>
      <c r="L318" s="79">
        <f>+VLOOKUP($A318,'[4]CUT Bs'!$A:$S,7,FALSE)</f>
        <v>0</v>
      </c>
      <c r="M318" s="79">
        <f>+VLOOKUP($A318,'[4]CUT Bs'!$A:$S,8,FALSE)</f>
        <v>0</v>
      </c>
      <c r="N318" s="79">
        <f>+VLOOKUP($A318,'[4]CUT Bs'!$A:$S,9,FALSE)</f>
        <v>0</v>
      </c>
      <c r="O318" s="79">
        <f>+VLOOKUP($A318,'[4]CUT Bs'!$A:$S,10,FALSE)</f>
        <v>0</v>
      </c>
      <c r="P318" s="79">
        <f>+VLOOKUP($A318,'[4]CUT Bs'!$A:$S,11,FALSE)</f>
        <v>0</v>
      </c>
      <c r="Q318" s="79">
        <f>+VLOOKUP($A318,'[4]CUT Bs'!$A:$S,12,FALSE)</f>
        <v>0</v>
      </c>
      <c r="R318" s="79">
        <f>+VLOOKUP($A318,'[4]CUT Bs'!$A:$S,13,FALSE)</f>
        <v>0</v>
      </c>
      <c r="S318" s="79">
        <f>+VLOOKUP($A318,'[4]CUT Bs'!$A:$S,14,FALSE)</f>
        <v>0</v>
      </c>
      <c r="T318" s="79">
        <f>+VLOOKUP($A318,'[4]CUT Bs'!$A:$S,15,FALSE)</f>
        <v>0</v>
      </c>
      <c r="U318" s="79">
        <f>+VLOOKUP($A318,'[4]CUT Bs'!$A:$S,16,FALSE)</f>
        <v>0</v>
      </c>
      <c r="V318" s="79">
        <f>+IFERROR(VLOOKUP(A318,'[4]RES. TCR'!A:C,3,FALSE),0)</f>
        <v>0</v>
      </c>
      <c r="W318" s="79">
        <f>+VLOOKUP(A318,'[4]RES. TRL'!F:H,2,FALSE)</f>
        <v>0</v>
      </c>
      <c r="X318" s="79">
        <f>+VLOOKUP(A318,'[4]RES. TRL'!F:H,3,FALSE)</f>
        <v>0</v>
      </c>
      <c r="Y318" s="79">
        <f>+VLOOKUP($A318,'[4]CUT USD'!$A:$Q,2,FALSE)</f>
        <v>0</v>
      </c>
      <c r="Z318" s="79">
        <f>+VLOOKUP($A318,'[4]CUT USD'!$A:$Q,3,FALSE)</f>
        <v>0</v>
      </c>
      <c r="AA318" s="79">
        <f>+VLOOKUP($A318,'[4]CUT USD'!$A:$Q,4,FALSE)</f>
        <v>0</v>
      </c>
      <c r="AB318" s="79">
        <f>+VLOOKUP($A318,'[4]CUT USD'!$A:$Q,5,FALSE)</f>
        <v>0</v>
      </c>
      <c r="AC318" s="79">
        <f>+VLOOKUP($A318,'[4]CUT USD'!$A:$Q,6,FALSE)</f>
        <v>0</v>
      </c>
      <c r="AD318" s="79">
        <f>+VLOOKUP($A318,'[4]CUT USD'!$A:$Q,7,FALSE)</f>
        <v>0</v>
      </c>
      <c r="AE318" s="79">
        <f>+VLOOKUP($A318,'[4]CUT USD'!$A:$Q,8,FALSE)</f>
        <v>0</v>
      </c>
      <c r="AF318" s="79">
        <f>+VLOOKUP($A318,'[4]CUT USD'!$A:$Q,9,FALSE)</f>
        <v>0</v>
      </c>
      <c r="AG318" s="79">
        <f>+VLOOKUP($A318,'[4]CUT USD'!$A:$Q,10,FALSE)</f>
        <v>0</v>
      </c>
      <c r="AH318" s="79">
        <f>+VLOOKUP($A318,'[4]CUT USD'!$A:$Q,11,FALSE)</f>
        <v>0</v>
      </c>
      <c r="AI318" s="79">
        <f>+VLOOKUP($A318,'[4]CUT USD'!$A:$Q,12,FALSE)</f>
        <v>0</v>
      </c>
      <c r="AJ318" s="79">
        <f>+VLOOKUP($A318,'[4]CUT USD'!$A:$Q,13,FALSE)</f>
        <v>0</v>
      </c>
      <c r="AK318" s="79">
        <f>+VLOOKUP($A318,'[4]CUT USD'!$A:$Q,14,FALSE)</f>
        <v>0</v>
      </c>
      <c r="AL318" s="79">
        <v>0</v>
      </c>
      <c r="AM318" s="79">
        <f t="shared" si="4"/>
        <v>0</v>
      </c>
      <c r="AP318" s="45"/>
    </row>
    <row r="319" spans="1:42" ht="33" customHeight="1">
      <c r="A319" s="54">
        <v>1258</v>
      </c>
      <c r="B319" s="55" t="s">
        <v>302</v>
      </c>
      <c r="C319" s="80" t="s">
        <v>687</v>
      </c>
      <c r="D319" s="79">
        <f>+VLOOKUP(A319,'[4]RES. TRL'!A:C,2,FALSE)</f>
        <v>0</v>
      </c>
      <c r="E319" s="79">
        <f>+VLOOKUP(A319,'[4]RES. TRL'!A:C,3,FALSE)</f>
        <v>0</v>
      </c>
      <c r="F319" s="79">
        <f>+VLOOKUP(A319,[4]RES.CDI!A:B,2,FALSE)</f>
        <v>0</v>
      </c>
      <c r="G319" s="79">
        <f>+VLOOKUP($A319,'[4]CUT Bs'!$A:$S,2,FALSE)</f>
        <v>0</v>
      </c>
      <c r="H319" s="79">
        <f>+VLOOKUP($A319,'[4]CUT Bs'!$A:$S,3,FALSE)</f>
        <v>0</v>
      </c>
      <c r="I319" s="79">
        <f>+VLOOKUP($A319,'[4]CUT Bs'!$A:$S,4,FALSE)</f>
        <v>0</v>
      </c>
      <c r="J319" s="79">
        <f>+VLOOKUP($A319,'[4]CUT Bs'!$A:$S,5,FALSE)</f>
        <v>0</v>
      </c>
      <c r="K319" s="79">
        <f>+VLOOKUP($A319,'[4]CUT Bs'!$A:$S,6,FALSE)</f>
        <v>0</v>
      </c>
      <c r="L319" s="79">
        <f>+VLOOKUP($A319,'[4]CUT Bs'!$A:$S,7,FALSE)</f>
        <v>0</v>
      </c>
      <c r="M319" s="79">
        <f>+VLOOKUP($A319,'[4]CUT Bs'!$A:$S,8,FALSE)</f>
        <v>0</v>
      </c>
      <c r="N319" s="79">
        <f>+VLOOKUP($A319,'[4]CUT Bs'!$A:$S,9,FALSE)</f>
        <v>0</v>
      </c>
      <c r="O319" s="79">
        <f>+VLOOKUP($A319,'[4]CUT Bs'!$A:$S,10,FALSE)</f>
        <v>0</v>
      </c>
      <c r="P319" s="79">
        <f>+VLOOKUP($A319,'[4]CUT Bs'!$A:$S,11,FALSE)</f>
        <v>0</v>
      </c>
      <c r="Q319" s="79">
        <f>+VLOOKUP($A319,'[4]CUT Bs'!$A:$S,12,FALSE)</f>
        <v>0</v>
      </c>
      <c r="R319" s="79">
        <f>+VLOOKUP($A319,'[4]CUT Bs'!$A:$S,13,FALSE)</f>
        <v>0</v>
      </c>
      <c r="S319" s="79">
        <f>+VLOOKUP($A319,'[4]CUT Bs'!$A:$S,14,FALSE)</f>
        <v>0</v>
      </c>
      <c r="T319" s="79">
        <f>+VLOOKUP($A319,'[4]CUT Bs'!$A:$S,15,FALSE)</f>
        <v>0</v>
      </c>
      <c r="U319" s="79">
        <f>+VLOOKUP($A319,'[4]CUT Bs'!$A:$S,16,FALSE)</f>
        <v>0</v>
      </c>
      <c r="V319" s="79">
        <f>+IFERROR(VLOOKUP(A319,'[4]RES. TCR'!A:C,3,FALSE),0)</f>
        <v>0</v>
      </c>
      <c r="W319" s="79">
        <f>+VLOOKUP(A319,'[4]RES. TRL'!F:H,2,FALSE)</f>
        <v>0</v>
      </c>
      <c r="X319" s="79">
        <f>+VLOOKUP(A319,'[4]RES. TRL'!F:H,3,FALSE)</f>
        <v>0</v>
      </c>
      <c r="Y319" s="79">
        <f>+VLOOKUP($A319,'[4]CUT USD'!$A:$Q,2,FALSE)</f>
        <v>0</v>
      </c>
      <c r="Z319" s="79">
        <f>+VLOOKUP($A319,'[4]CUT USD'!$A:$Q,3,FALSE)</f>
        <v>0</v>
      </c>
      <c r="AA319" s="79">
        <f>+VLOOKUP($A319,'[4]CUT USD'!$A:$Q,4,FALSE)</f>
        <v>0</v>
      </c>
      <c r="AB319" s="79">
        <f>+VLOOKUP($A319,'[4]CUT USD'!$A:$Q,5,FALSE)</f>
        <v>0</v>
      </c>
      <c r="AC319" s="79">
        <f>+VLOOKUP($A319,'[4]CUT USD'!$A:$Q,6,FALSE)</f>
        <v>0</v>
      </c>
      <c r="AD319" s="79">
        <f>+VLOOKUP($A319,'[4]CUT USD'!$A:$Q,7,FALSE)</f>
        <v>0</v>
      </c>
      <c r="AE319" s="79">
        <f>+VLOOKUP($A319,'[4]CUT USD'!$A:$Q,8,FALSE)</f>
        <v>0</v>
      </c>
      <c r="AF319" s="79">
        <f>+VLOOKUP($A319,'[4]CUT USD'!$A:$Q,9,FALSE)</f>
        <v>0</v>
      </c>
      <c r="AG319" s="79">
        <f>+VLOOKUP($A319,'[4]CUT USD'!$A:$Q,10,FALSE)</f>
        <v>0</v>
      </c>
      <c r="AH319" s="79">
        <f>+VLOOKUP($A319,'[4]CUT USD'!$A:$Q,11,FALSE)</f>
        <v>0</v>
      </c>
      <c r="AI319" s="79">
        <f>+VLOOKUP($A319,'[4]CUT USD'!$A:$Q,12,FALSE)</f>
        <v>0</v>
      </c>
      <c r="AJ319" s="79">
        <f>+VLOOKUP($A319,'[4]CUT USD'!$A:$Q,13,FALSE)</f>
        <v>0</v>
      </c>
      <c r="AK319" s="79">
        <f>+VLOOKUP($A319,'[4]CUT USD'!$A:$Q,14,FALSE)</f>
        <v>0</v>
      </c>
      <c r="AL319" s="79">
        <v>0</v>
      </c>
      <c r="AM319" s="79">
        <f t="shared" si="4"/>
        <v>0</v>
      </c>
      <c r="AP319" s="45"/>
    </row>
    <row r="320" spans="1:42" ht="33" customHeight="1">
      <c r="A320" s="54">
        <v>1259</v>
      </c>
      <c r="B320" s="55" t="s">
        <v>303</v>
      </c>
      <c r="C320" s="80" t="s">
        <v>687</v>
      </c>
      <c r="D320" s="79">
        <f>+VLOOKUP(A320,'[4]RES. TRL'!A:C,2,FALSE)</f>
        <v>0</v>
      </c>
      <c r="E320" s="79">
        <f>+VLOOKUP(A320,'[4]RES. TRL'!A:C,3,FALSE)</f>
        <v>0</v>
      </c>
      <c r="F320" s="79">
        <f>+VLOOKUP(A320,[4]RES.CDI!A:B,2,FALSE)</f>
        <v>0</v>
      </c>
      <c r="G320" s="79">
        <f>+VLOOKUP($A320,'[4]CUT Bs'!$A:$S,2,FALSE)</f>
        <v>0</v>
      </c>
      <c r="H320" s="79">
        <f>+VLOOKUP($A320,'[4]CUT Bs'!$A:$S,3,FALSE)</f>
        <v>0</v>
      </c>
      <c r="I320" s="79">
        <f>+VLOOKUP($A320,'[4]CUT Bs'!$A:$S,4,FALSE)</f>
        <v>0</v>
      </c>
      <c r="J320" s="79">
        <f>+VLOOKUP($A320,'[4]CUT Bs'!$A:$S,5,FALSE)</f>
        <v>0</v>
      </c>
      <c r="K320" s="79">
        <f>+VLOOKUP($A320,'[4]CUT Bs'!$A:$S,6,FALSE)</f>
        <v>0</v>
      </c>
      <c r="L320" s="79">
        <f>+VLOOKUP($A320,'[4]CUT Bs'!$A:$S,7,FALSE)</f>
        <v>0</v>
      </c>
      <c r="M320" s="79">
        <f>+VLOOKUP($A320,'[4]CUT Bs'!$A:$S,8,FALSE)</f>
        <v>0</v>
      </c>
      <c r="N320" s="79">
        <f>+VLOOKUP($A320,'[4]CUT Bs'!$A:$S,9,FALSE)</f>
        <v>0</v>
      </c>
      <c r="O320" s="79">
        <f>+VLOOKUP($A320,'[4]CUT Bs'!$A:$S,10,FALSE)</f>
        <v>0</v>
      </c>
      <c r="P320" s="79">
        <f>+VLOOKUP($A320,'[4]CUT Bs'!$A:$S,11,FALSE)</f>
        <v>0</v>
      </c>
      <c r="Q320" s="79">
        <f>+VLOOKUP($A320,'[4]CUT Bs'!$A:$S,12,FALSE)</f>
        <v>0</v>
      </c>
      <c r="R320" s="79">
        <f>+VLOOKUP($A320,'[4]CUT Bs'!$A:$S,13,FALSE)</f>
        <v>0</v>
      </c>
      <c r="S320" s="79">
        <f>+VLOOKUP($A320,'[4]CUT Bs'!$A:$S,14,FALSE)</f>
        <v>0</v>
      </c>
      <c r="T320" s="79">
        <f>+VLOOKUP($A320,'[4]CUT Bs'!$A:$S,15,FALSE)</f>
        <v>0</v>
      </c>
      <c r="U320" s="79">
        <f>+VLOOKUP($A320,'[4]CUT Bs'!$A:$S,16,FALSE)</f>
        <v>0</v>
      </c>
      <c r="V320" s="79">
        <f>+IFERROR(VLOOKUP(A320,'[4]RES. TCR'!A:C,3,FALSE),0)</f>
        <v>0</v>
      </c>
      <c r="W320" s="79">
        <f>+VLOOKUP(A320,'[4]RES. TRL'!F:H,2,FALSE)</f>
        <v>0</v>
      </c>
      <c r="X320" s="79">
        <f>+VLOOKUP(A320,'[4]RES. TRL'!F:H,3,FALSE)</f>
        <v>0</v>
      </c>
      <c r="Y320" s="79">
        <f>+VLOOKUP($A320,'[4]CUT USD'!$A:$Q,2,FALSE)</f>
        <v>0</v>
      </c>
      <c r="Z320" s="79">
        <f>+VLOOKUP($A320,'[4]CUT USD'!$A:$Q,3,FALSE)</f>
        <v>0</v>
      </c>
      <c r="AA320" s="79">
        <f>+VLOOKUP($A320,'[4]CUT USD'!$A:$Q,4,FALSE)</f>
        <v>0</v>
      </c>
      <c r="AB320" s="79">
        <f>+VLOOKUP($A320,'[4]CUT USD'!$A:$Q,5,FALSE)</f>
        <v>0</v>
      </c>
      <c r="AC320" s="79">
        <f>+VLOOKUP($A320,'[4]CUT USD'!$A:$Q,6,FALSE)</f>
        <v>0</v>
      </c>
      <c r="AD320" s="79">
        <f>+VLOOKUP($A320,'[4]CUT USD'!$A:$Q,7,FALSE)</f>
        <v>0</v>
      </c>
      <c r="AE320" s="79">
        <f>+VLOOKUP($A320,'[4]CUT USD'!$A:$Q,8,FALSE)</f>
        <v>0</v>
      </c>
      <c r="AF320" s="79">
        <f>+VLOOKUP($A320,'[4]CUT USD'!$A:$Q,9,FALSE)</f>
        <v>0</v>
      </c>
      <c r="AG320" s="79">
        <f>+VLOOKUP($A320,'[4]CUT USD'!$A:$Q,10,FALSE)</f>
        <v>0</v>
      </c>
      <c r="AH320" s="79">
        <f>+VLOOKUP($A320,'[4]CUT USD'!$A:$Q,11,FALSE)</f>
        <v>0</v>
      </c>
      <c r="AI320" s="79">
        <f>+VLOOKUP($A320,'[4]CUT USD'!$A:$Q,12,FALSE)</f>
        <v>0</v>
      </c>
      <c r="AJ320" s="79">
        <f>+VLOOKUP($A320,'[4]CUT USD'!$A:$Q,13,FALSE)</f>
        <v>0</v>
      </c>
      <c r="AK320" s="79">
        <f>+VLOOKUP($A320,'[4]CUT USD'!$A:$Q,14,FALSE)</f>
        <v>0</v>
      </c>
      <c r="AL320" s="79">
        <v>0</v>
      </c>
      <c r="AM320" s="79">
        <f t="shared" si="4"/>
        <v>0</v>
      </c>
      <c r="AP320" s="45"/>
    </row>
    <row r="321" spans="1:42" ht="33" customHeight="1">
      <c r="A321" s="54">
        <v>1260</v>
      </c>
      <c r="B321" s="55" t="s">
        <v>304</v>
      </c>
      <c r="C321" s="80" t="s">
        <v>687</v>
      </c>
      <c r="D321" s="79">
        <f>+VLOOKUP(A321,'[4]RES. TRL'!A:C,2,FALSE)</f>
        <v>0</v>
      </c>
      <c r="E321" s="79">
        <f>+VLOOKUP(A321,'[4]RES. TRL'!A:C,3,FALSE)</f>
        <v>0</v>
      </c>
      <c r="F321" s="79">
        <f>+VLOOKUP(A321,[4]RES.CDI!A:B,2,FALSE)</f>
        <v>0</v>
      </c>
      <c r="G321" s="79">
        <f>+VLOOKUP($A321,'[4]CUT Bs'!$A:$S,2,FALSE)</f>
        <v>0</v>
      </c>
      <c r="H321" s="79">
        <f>+VLOOKUP($A321,'[4]CUT Bs'!$A:$S,3,FALSE)</f>
        <v>0</v>
      </c>
      <c r="I321" s="79">
        <f>+VLOOKUP($A321,'[4]CUT Bs'!$A:$S,4,FALSE)</f>
        <v>0</v>
      </c>
      <c r="J321" s="79">
        <f>+VLOOKUP($A321,'[4]CUT Bs'!$A:$S,5,FALSE)</f>
        <v>0</v>
      </c>
      <c r="K321" s="79">
        <f>+VLOOKUP($A321,'[4]CUT Bs'!$A:$S,6,FALSE)</f>
        <v>0</v>
      </c>
      <c r="L321" s="79">
        <f>+VLOOKUP($A321,'[4]CUT Bs'!$A:$S,7,FALSE)</f>
        <v>0</v>
      </c>
      <c r="M321" s="79">
        <f>+VLOOKUP($A321,'[4]CUT Bs'!$A:$S,8,FALSE)</f>
        <v>0</v>
      </c>
      <c r="N321" s="79">
        <f>+VLOOKUP($A321,'[4]CUT Bs'!$A:$S,9,FALSE)</f>
        <v>0</v>
      </c>
      <c r="O321" s="79">
        <f>+VLOOKUP($A321,'[4]CUT Bs'!$A:$S,10,FALSE)</f>
        <v>0</v>
      </c>
      <c r="P321" s="79">
        <f>+VLOOKUP($A321,'[4]CUT Bs'!$A:$S,11,FALSE)</f>
        <v>0</v>
      </c>
      <c r="Q321" s="79">
        <f>+VLOOKUP($A321,'[4]CUT Bs'!$A:$S,12,FALSE)</f>
        <v>0</v>
      </c>
      <c r="R321" s="79">
        <f>+VLOOKUP($A321,'[4]CUT Bs'!$A:$S,13,FALSE)</f>
        <v>0</v>
      </c>
      <c r="S321" s="79">
        <f>+VLOOKUP($A321,'[4]CUT Bs'!$A:$S,14,FALSE)</f>
        <v>0</v>
      </c>
      <c r="T321" s="79">
        <f>+VLOOKUP($A321,'[4]CUT Bs'!$A:$S,15,FALSE)</f>
        <v>0</v>
      </c>
      <c r="U321" s="79">
        <f>+VLOOKUP($A321,'[4]CUT Bs'!$A:$S,16,FALSE)</f>
        <v>0</v>
      </c>
      <c r="V321" s="79">
        <f>+IFERROR(VLOOKUP(A321,'[4]RES. TCR'!A:C,3,FALSE),0)</f>
        <v>0</v>
      </c>
      <c r="W321" s="79">
        <f>+VLOOKUP(A321,'[4]RES. TRL'!F:H,2,FALSE)</f>
        <v>0</v>
      </c>
      <c r="X321" s="79">
        <f>+VLOOKUP(A321,'[4]RES. TRL'!F:H,3,FALSE)</f>
        <v>0</v>
      </c>
      <c r="Y321" s="79">
        <f>+VLOOKUP($A321,'[4]CUT USD'!$A:$Q,2,FALSE)</f>
        <v>0</v>
      </c>
      <c r="Z321" s="79">
        <f>+VLOOKUP($A321,'[4]CUT USD'!$A:$Q,3,FALSE)</f>
        <v>0</v>
      </c>
      <c r="AA321" s="79">
        <f>+VLOOKUP($A321,'[4]CUT USD'!$A:$Q,4,FALSE)</f>
        <v>0</v>
      </c>
      <c r="AB321" s="79">
        <f>+VLOOKUP($A321,'[4]CUT USD'!$A:$Q,5,FALSE)</f>
        <v>0</v>
      </c>
      <c r="AC321" s="79">
        <f>+VLOOKUP($A321,'[4]CUT USD'!$A:$Q,6,FALSE)</f>
        <v>0</v>
      </c>
      <c r="AD321" s="79">
        <f>+VLOOKUP($A321,'[4]CUT USD'!$A:$Q,7,FALSE)</f>
        <v>0</v>
      </c>
      <c r="AE321" s="79">
        <f>+VLOOKUP($A321,'[4]CUT USD'!$A:$Q,8,FALSE)</f>
        <v>0</v>
      </c>
      <c r="AF321" s="79">
        <f>+VLOOKUP($A321,'[4]CUT USD'!$A:$Q,9,FALSE)</f>
        <v>0</v>
      </c>
      <c r="AG321" s="79">
        <f>+VLOOKUP($A321,'[4]CUT USD'!$A:$Q,10,FALSE)</f>
        <v>0</v>
      </c>
      <c r="AH321" s="79">
        <f>+VLOOKUP($A321,'[4]CUT USD'!$A:$Q,11,FALSE)</f>
        <v>0</v>
      </c>
      <c r="AI321" s="79">
        <f>+VLOOKUP($A321,'[4]CUT USD'!$A:$Q,12,FALSE)</f>
        <v>0</v>
      </c>
      <c r="AJ321" s="79">
        <f>+VLOOKUP($A321,'[4]CUT USD'!$A:$Q,13,FALSE)</f>
        <v>0</v>
      </c>
      <c r="AK321" s="79">
        <f>+VLOOKUP($A321,'[4]CUT USD'!$A:$Q,14,FALSE)</f>
        <v>0</v>
      </c>
      <c r="AL321" s="79">
        <v>0</v>
      </c>
      <c r="AM321" s="79">
        <f t="shared" si="4"/>
        <v>0</v>
      </c>
      <c r="AP321" s="45"/>
    </row>
    <row r="322" spans="1:42" ht="33" customHeight="1">
      <c r="A322" s="54">
        <v>1261</v>
      </c>
      <c r="B322" s="55" t="s">
        <v>305</v>
      </c>
      <c r="C322" s="80" t="s">
        <v>687</v>
      </c>
      <c r="D322" s="79">
        <f>+VLOOKUP(A322,'[4]RES. TRL'!A:C,2,FALSE)</f>
        <v>0</v>
      </c>
      <c r="E322" s="79">
        <f>+VLOOKUP(A322,'[4]RES. TRL'!A:C,3,FALSE)</f>
        <v>0</v>
      </c>
      <c r="F322" s="79">
        <f>+VLOOKUP(A322,[4]RES.CDI!A:B,2,FALSE)</f>
        <v>0</v>
      </c>
      <c r="G322" s="79">
        <f>+VLOOKUP($A322,'[4]CUT Bs'!$A:$S,2,FALSE)</f>
        <v>0</v>
      </c>
      <c r="H322" s="79">
        <f>+VLOOKUP($A322,'[4]CUT Bs'!$A:$S,3,FALSE)</f>
        <v>0</v>
      </c>
      <c r="I322" s="79">
        <f>+VLOOKUP($A322,'[4]CUT Bs'!$A:$S,4,FALSE)</f>
        <v>0</v>
      </c>
      <c r="J322" s="79">
        <f>+VLOOKUP($A322,'[4]CUT Bs'!$A:$S,5,FALSE)</f>
        <v>0</v>
      </c>
      <c r="K322" s="79">
        <f>+VLOOKUP($A322,'[4]CUT Bs'!$A:$S,6,FALSE)</f>
        <v>0</v>
      </c>
      <c r="L322" s="79">
        <f>+VLOOKUP($A322,'[4]CUT Bs'!$A:$S,7,FALSE)</f>
        <v>0</v>
      </c>
      <c r="M322" s="79">
        <f>+VLOOKUP($A322,'[4]CUT Bs'!$A:$S,8,FALSE)</f>
        <v>0</v>
      </c>
      <c r="N322" s="79">
        <f>+VLOOKUP($A322,'[4]CUT Bs'!$A:$S,9,FALSE)</f>
        <v>0</v>
      </c>
      <c r="O322" s="79">
        <f>+VLOOKUP($A322,'[4]CUT Bs'!$A:$S,10,FALSE)</f>
        <v>0</v>
      </c>
      <c r="P322" s="79">
        <f>+VLOOKUP($A322,'[4]CUT Bs'!$A:$S,11,FALSE)</f>
        <v>0</v>
      </c>
      <c r="Q322" s="79">
        <f>+VLOOKUP($A322,'[4]CUT Bs'!$A:$S,12,FALSE)</f>
        <v>0</v>
      </c>
      <c r="R322" s="79">
        <f>+VLOOKUP($A322,'[4]CUT Bs'!$A:$S,13,FALSE)</f>
        <v>0</v>
      </c>
      <c r="S322" s="79">
        <f>+VLOOKUP($A322,'[4]CUT Bs'!$A:$S,14,FALSE)</f>
        <v>0</v>
      </c>
      <c r="T322" s="79">
        <f>+VLOOKUP($A322,'[4]CUT Bs'!$A:$S,15,FALSE)</f>
        <v>0</v>
      </c>
      <c r="U322" s="79">
        <f>+VLOOKUP($A322,'[4]CUT Bs'!$A:$S,16,FALSE)</f>
        <v>0</v>
      </c>
      <c r="V322" s="79">
        <f>+IFERROR(VLOOKUP(A322,'[4]RES. TCR'!A:C,3,FALSE),0)</f>
        <v>0</v>
      </c>
      <c r="W322" s="79">
        <f>+VLOOKUP(A322,'[4]RES. TRL'!F:H,2,FALSE)</f>
        <v>0</v>
      </c>
      <c r="X322" s="79">
        <f>+VLOOKUP(A322,'[4]RES. TRL'!F:H,3,FALSE)</f>
        <v>0</v>
      </c>
      <c r="Y322" s="79">
        <f>+VLOOKUP($A322,'[4]CUT USD'!$A:$Q,2,FALSE)</f>
        <v>0</v>
      </c>
      <c r="Z322" s="79">
        <f>+VLOOKUP($A322,'[4]CUT USD'!$A:$Q,3,FALSE)</f>
        <v>0</v>
      </c>
      <c r="AA322" s="79">
        <f>+VLOOKUP($A322,'[4]CUT USD'!$A:$Q,4,FALSE)</f>
        <v>0</v>
      </c>
      <c r="AB322" s="79">
        <f>+VLOOKUP($A322,'[4]CUT USD'!$A:$Q,5,FALSE)</f>
        <v>0</v>
      </c>
      <c r="AC322" s="79">
        <f>+VLOOKUP($A322,'[4]CUT USD'!$A:$Q,6,FALSE)</f>
        <v>0</v>
      </c>
      <c r="AD322" s="79">
        <f>+VLOOKUP($A322,'[4]CUT USD'!$A:$Q,7,FALSE)</f>
        <v>0</v>
      </c>
      <c r="AE322" s="79">
        <f>+VLOOKUP($A322,'[4]CUT USD'!$A:$Q,8,FALSE)</f>
        <v>0</v>
      </c>
      <c r="AF322" s="79">
        <f>+VLOOKUP($A322,'[4]CUT USD'!$A:$Q,9,FALSE)</f>
        <v>0</v>
      </c>
      <c r="AG322" s="79">
        <f>+VLOOKUP($A322,'[4]CUT USD'!$A:$Q,10,FALSE)</f>
        <v>0</v>
      </c>
      <c r="AH322" s="79">
        <f>+VLOOKUP($A322,'[4]CUT USD'!$A:$Q,11,FALSE)</f>
        <v>0</v>
      </c>
      <c r="AI322" s="79">
        <f>+VLOOKUP($A322,'[4]CUT USD'!$A:$Q,12,FALSE)</f>
        <v>0</v>
      </c>
      <c r="AJ322" s="79">
        <f>+VLOOKUP($A322,'[4]CUT USD'!$A:$Q,13,FALSE)</f>
        <v>0</v>
      </c>
      <c r="AK322" s="79">
        <f>+VLOOKUP($A322,'[4]CUT USD'!$A:$Q,14,FALSE)</f>
        <v>0</v>
      </c>
      <c r="AL322" s="79">
        <v>0</v>
      </c>
      <c r="AM322" s="79">
        <f t="shared" si="4"/>
        <v>0</v>
      </c>
      <c r="AP322" s="45"/>
    </row>
    <row r="323" spans="1:42" ht="33" customHeight="1">
      <c r="A323" s="54">
        <v>1262</v>
      </c>
      <c r="B323" s="55" t="s">
        <v>306</v>
      </c>
      <c r="C323" s="80" t="s">
        <v>687</v>
      </c>
      <c r="D323" s="79">
        <f>+VLOOKUP(A323,'[4]RES. TRL'!A:C,2,FALSE)</f>
        <v>0</v>
      </c>
      <c r="E323" s="79">
        <f>+VLOOKUP(A323,'[4]RES. TRL'!A:C,3,FALSE)</f>
        <v>0</v>
      </c>
      <c r="F323" s="79">
        <f>+VLOOKUP(A323,[4]RES.CDI!A:B,2,FALSE)</f>
        <v>0</v>
      </c>
      <c r="G323" s="79">
        <f>+VLOOKUP($A323,'[4]CUT Bs'!$A:$S,2,FALSE)</f>
        <v>0</v>
      </c>
      <c r="H323" s="79">
        <f>+VLOOKUP($A323,'[4]CUT Bs'!$A:$S,3,FALSE)</f>
        <v>0</v>
      </c>
      <c r="I323" s="79">
        <f>+VLOOKUP($A323,'[4]CUT Bs'!$A:$S,4,FALSE)</f>
        <v>0</v>
      </c>
      <c r="J323" s="79">
        <f>+VLOOKUP($A323,'[4]CUT Bs'!$A:$S,5,FALSE)</f>
        <v>0</v>
      </c>
      <c r="K323" s="79">
        <f>+VLOOKUP($A323,'[4]CUT Bs'!$A:$S,6,FALSE)</f>
        <v>0</v>
      </c>
      <c r="L323" s="79">
        <f>+VLOOKUP($A323,'[4]CUT Bs'!$A:$S,7,FALSE)</f>
        <v>0</v>
      </c>
      <c r="M323" s="79">
        <f>+VLOOKUP($A323,'[4]CUT Bs'!$A:$S,8,FALSE)</f>
        <v>0</v>
      </c>
      <c r="N323" s="79">
        <f>+VLOOKUP($A323,'[4]CUT Bs'!$A:$S,9,FALSE)</f>
        <v>0</v>
      </c>
      <c r="O323" s="79">
        <f>+VLOOKUP($A323,'[4]CUT Bs'!$A:$S,10,FALSE)</f>
        <v>0</v>
      </c>
      <c r="P323" s="79">
        <f>+VLOOKUP($A323,'[4]CUT Bs'!$A:$S,11,FALSE)</f>
        <v>0</v>
      </c>
      <c r="Q323" s="79">
        <f>+VLOOKUP($A323,'[4]CUT Bs'!$A:$S,12,FALSE)</f>
        <v>0</v>
      </c>
      <c r="R323" s="79">
        <f>+VLOOKUP($A323,'[4]CUT Bs'!$A:$S,13,FALSE)</f>
        <v>0</v>
      </c>
      <c r="S323" s="79">
        <f>+VLOOKUP($A323,'[4]CUT Bs'!$A:$S,14,FALSE)</f>
        <v>0</v>
      </c>
      <c r="T323" s="79">
        <f>+VLOOKUP($A323,'[4]CUT Bs'!$A:$S,15,FALSE)</f>
        <v>0</v>
      </c>
      <c r="U323" s="79">
        <f>+VLOOKUP($A323,'[4]CUT Bs'!$A:$S,16,FALSE)</f>
        <v>0</v>
      </c>
      <c r="V323" s="79">
        <f>+IFERROR(VLOOKUP(A323,'[4]RES. TCR'!A:C,3,FALSE),0)</f>
        <v>0</v>
      </c>
      <c r="W323" s="79">
        <f>+VLOOKUP(A323,'[4]RES. TRL'!F:H,2,FALSE)</f>
        <v>0</v>
      </c>
      <c r="X323" s="79">
        <f>+VLOOKUP(A323,'[4]RES. TRL'!F:H,3,FALSE)</f>
        <v>0</v>
      </c>
      <c r="Y323" s="79">
        <f>+VLOOKUP($A323,'[4]CUT USD'!$A:$Q,2,FALSE)</f>
        <v>0</v>
      </c>
      <c r="Z323" s="79">
        <f>+VLOOKUP($A323,'[4]CUT USD'!$A:$Q,3,FALSE)</f>
        <v>0</v>
      </c>
      <c r="AA323" s="79">
        <f>+VLOOKUP($A323,'[4]CUT USD'!$A:$Q,4,FALSE)</f>
        <v>0</v>
      </c>
      <c r="AB323" s="79">
        <f>+VLOOKUP($A323,'[4]CUT USD'!$A:$Q,5,FALSE)</f>
        <v>0</v>
      </c>
      <c r="AC323" s="79">
        <f>+VLOOKUP($A323,'[4]CUT USD'!$A:$Q,6,FALSE)</f>
        <v>0</v>
      </c>
      <c r="AD323" s="79">
        <f>+VLOOKUP($A323,'[4]CUT USD'!$A:$Q,7,FALSE)</f>
        <v>0</v>
      </c>
      <c r="AE323" s="79">
        <f>+VLOOKUP($A323,'[4]CUT USD'!$A:$Q,8,FALSE)</f>
        <v>0</v>
      </c>
      <c r="AF323" s="79">
        <f>+VLOOKUP($A323,'[4]CUT USD'!$A:$Q,9,FALSE)</f>
        <v>0</v>
      </c>
      <c r="AG323" s="79">
        <f>+VLOOKUP($A323,'[4]CUT USD'!$A:$Q,10,FALSE)</f>
        <v>0</v>
      </c>
      <c r="AH323" s="79">
        <f>+VLOOKUP($A323,'[4]CUT USD'!$A:$Q,11,FALSE)</f>
        <v>0</v>
      </c>
      <c r="AI323" s="79">
        <f>+VLOOKUP($A323,'[4]CUT USD'!$A:$Q,12,FALSE)</f>
        <v>0</v>
      </c>
      <c r="AJ323" s="79">
        <f>+VLOOKUP($A323,'[4]CUT USD'!$A:$Q,13,FALSE)</f>
        <v>0</v>
      </c>
      <c r="AK323" s="79">
        <f>+VLOOKUP($A323,'[4]CUT USD'!$A:$Q,14,FALSE)</f>
        <v>0</v>
      </c>
      <c r="AL323" s="79">
        <v>0</v>
      </c>
      <c r="AM323" s="79">
        <f t="shared" si="4"/>
        <v>0</v>
      </c>
      <c r="AP323" s="45"/>
    </row>
    <row r="324" spans="1:42" ht="33" customHeight="1">
      <c r="A324" s="54">
        <v>1263</v>
      </c>
      <c r="B324" s="55" t="s">
        <v>307</v>
      </c>
      <c r="C324" s="80" t="s">
        <v>687</v>
      </c>
      <c r="D324" s="79">
        <f>+VLOOKUP(A324,'[4]RES. TRL'!A:C,2,FALSE)</f>
        <v>0</v>
      </c>
      <c r="E324" s="79">
        <f>+VLOOKUP(A324,'[4]RES. TRL'!A:C,3,FALSE)</f>
        <v>0</v>
      </c>
      <c r="F324" s="79">
        <f>+VLOOKUP(A324,[4]RES.CDI!A:B,2,FALSE)</f>
        <v>0</v>
      </c>
      <c r="G324" s="79">
        <f>+VLOOKUP($A324,'[4]CUT Bs'!$A:$S,2,FALSE)</f>
        <v>0</v>
      </c>
      <c r="H324" s="79">
        <f>+VLOOKUP($A324,'[4]CUT Bs'!$A:$S,3,FALSE)</f>
        <v>0</v>
      </c>
      <c r="I324" s="79">
        <f>+VLOOKUP($A324,'[4]CUT Bs'!$A:$S,4,FALSE)</f>
        <v>0</v>
      </c>
      <c r="J324" s="79">
        <f>+VLOOKUP($A324,'[4]CUT Bs'!$A:$S,5,FALSE)</f>
        <v>0</v>
      </c>
      <c r="K324" s="79">
        <f>+VLOOKUP($A324,'[4]CUT Bs'!$A:$S,6,FALSE)</f>
        <v>0</v>
      </c>
      <c r="L324" s="79">
        <f>+VLOOKUP($A324,'[4]CUT Bs'!$A:$S,7,FALSE)</f>
        <v>0</v>
      </c>
      <c r="M324" s="79">
        <f>+VLOOKUP($A324,'[4]CUT Bs'!$A:$S,8,FALSE)</f>
        <v>0</v>
      </c>
      <c r="N324" s="79">
        <f>+VLOOKUP($A324,'[4]CUT Bs'!$A:$S,9,FALSE)</f>
        <v>0</v>
      </c>
      <c r="O324" s="79">
        <f>+VLOOKUP($A324,'[4]CUT Bs'!$A:$S,10,FALSE)</f>
        <v>0</v>
      </c>
      <c r="P324" s="79">
        <f>+VLOOKUP($A324,'[4]CUT Bs'!$A:$S,11,FALSE)</f>
        <v>0</v>
      </c>
      <c r="Q324" s="79">
        <f>+VLOOKUP($A324,'[4]CUT Bs'!$A:$S,12,FALSE)</f>
        <v>0</v>
      </c>
      <c r="R324" s="79">
        <f>+VLOOKUP($A324,'[4]CUT Bs'!$A:$S,13,FALSE)</f>
        <v>0</v>
      </c>
      <c r="S324" s="79">
        <f>+VLOOKUP($A324,'[4]CUT Bs'!$A:$S,14,FALSE)</f>
        <v>0</v>
      </c>
      <c r="T324" s="79">
        <f>+VLOOKUP($A324,'[4]CUT Bs'!$A:$S,15,FALSE)</f>
        <v>0</v>
      </c>
      <c r="U324" s="79">
        <f>+VLOOKUP($A324,'[4]CUT Bs'!$A:$S,16,FALSE)</f>
        <v>0</v>
      </c>
      <c r="V324" s="79">
        <f>+IFERROR(VLOOKUP(A324,'[4]RES. TCR'!A:C,3,FALSE),0)</f>
        <v>0</v>
      </c>
      <c r="W324" s="79">
        <f>+VLOOKUP(A324,'[4]RES. TRL'!F:H,2,FALSE)</f>
        <v>0</v>
      </c>
      <c r="X324" s="79">
        <f>+VLOOKUP(A324,'[4]RES. TRL'!F:H,3,FALSE)</f>
        <v>0</v>
      </c>
      <c r="Y324" s="79">
        <f>+VLOOKUP($A324,'[4]CUT USD'!$A:$Q,2,FALSE)</f>
        <v>0</v>
      </c>
      <c r="Z324" s="79">
        <f>+VLOOKUP($A324,'[4]CUT USD'!$A:$Q,3,FALSE)</f>
        <v>0</v>
      </c>
      <c r="AA324" s="79">
        <f>+VLOOKUP($A324,'[4]CUT USD'!$A:$Q,4,FALSE)</f>
        <v>0</v>
      </c>
      <c r="AB324" s="79">
        <f>+VLOOKUP($A324,'[4]CUT USD'!$A:$Q,5,FALSE)</f>
        <v>0</v>
      </c>
      <c r="AC324" s="79">
        <f>+VLOOKUP($A324,'[4]CUT USD'!$A:$Q,6,FALSE)</f>
        <v>0</v>
      </c>
      <c r="AD324" s="79">
        <f>+VLOOKUP($A324,'[4]CUT USD'!$A:$Q,7,FALSE)</f>
        <v>0</v>
      </c>
      <c r="AE324" s="79">
        <f>+VLOOKUP($A324,'[4]CUT USD'!$A:$Q,8,FALSE)</f>
        <v>0</v>
      </c>
      <c r="AF324" s="79">
        <f>+VLOOKUP($A324,'[4]CUT USD'!$A:$Q,9,FALSE)</f>
        <v>0</v>
      </c>
      <c r="AG324" s="79">
        <f>+VLOOKUP($A324,'[4]CUT USD'!$A:$Q,10,FALSE)</f>
        <v>0</v>
      </c>
      <c r="AH324" s="79">
        <f>+VLOOKUP($A324,'[4]CUT USD'!$A:$Q,11,FALSE)</f>
        <v>0</v>
      </c>
      <c r="AI324" s="79">
        <f>+VLOOKUP($A324,'[4]CUT USD'!$A:$Q,12,FALSE)</f>
        <v>0</v>
      </c>
      <c r="AJ324" s="79">
        <f>+VLOOKUP($A324,'[4]CUT USD'!$A:$Q,13,FALSE)</f>
        <v>0</v>
      </c>
      <c r="AK324" s="79">
        <f>+VLOOKUP($A324,'[4]CUT USD'!$A:$Q,14,FALSE)</f>
        <v>0</v>
      </c>
      <c r="AL324" s="79">
        <v>0</v>
      </c>
      <c r="AM324" s="79">
        <f t="shared" si="4"/>
        <v>0</v>
      </c>
      <c r="AP324" s="45"/>
    </row>
    <row r="325" spans="1:42" ht="33" customHeight="1">
      <c r="A325" s="54">
        <v>1264</v>
      </c>
      <c r="B325" s="55" t="s">
        <v>308</v>
      </c>
      <c r="C325" s="80" t="s">
        <v>687</v>
      </c>
      <c r="D325" s="79">
        <f>+VLOOKUP(A325,'[4]RES. TRL'!A:C,2,FALSE)</f>
        <v>0</v>
      </c>
      <c r="E325" s="79">
        <f>+VLOOKUP(A325,'[4]RES. TRL'!A:C,3,FALSE)</f>
        <v>0</v>
      </c>
      <c r="F325" s="79">
        <f>+VLOOKUP(A325,[4]RES.CDI!A:B,2,FALSE)</f>
        <v>0</v>
      </c>
      <c r="G325" s="79">
        <f>+VLOOKUP($A325,'[4]CUT Bs'!$A:$S,2,FALSE)</f>
        <v>0</v>
      </c>
      <c r="H325" s="79">
        <f>+VLOOKUP($A325,'[4]CUT Bs'!$A:$S,3,FALSE)</f>
        <v>0</v>
      </c>
      <c r="I325" s="79">
        <f>+VLOOKUP($A325,'[4]CUT Bs'!$A:$S,4,FALSE)</f>
        <v>0</v>
      </c>
      <c r="J325" s="79">
        <f>+VLOOKUP($A325,'[4]CUT Bs'!$A:$S,5,FALSE)</f>
        <v>0</v>
      </c>
      <c r="K325" s="79">
        <f>+VLOOKUP($A325,'[4]CUT Bs'!$A:$S,6,FALSE)</f>
        <v>0</v>
      </c>
      <c r="L325" s="79">
        <f>+VLOOKUP($A325,'[4]CUT Bs'!$A:$S,7,FALSE)</f>
        <v>0</v>
      </c>
      <c r="M325" s="79">
        <f>+VLOOKUP($A325,'[4]CUT Bs'!$A:$S,8,FALSE)</f>
        <v>0</v>
      </c>
      <c r="N325" s="79">
        <f>+VLOOKUP($A325,'[4]CUT Bs'!$A:$S,9,FALSE)</f>
        <v>0</v>
      </c>
      <c r="O325" s="79">
        <f>+VLOOKUP($A325,'[4]CUT Bs'!$A:$S,10,FALSE)</f>
        <v>0</v>
      </c>
      <c r="P325" s="79">
        <f>+VLOOKUP($A325,'[4]CUT Bs'!$A:$S,11,FALSE)</f>
        <v>0</v>
      </c>
      <c r="Q325" s="79">
        <f>+VLOOKUP($A325,'[4]CUT Bs'!$A:$S,12,FALSE)</f>
        <v>0</v>
      </c>
      <c r="R325" s="79">
        <f>+VLOOKUP($A325,'[4]CUT Bs'!$A:$S,13,FALSE)</f>
        <v>0</v>
      </c>
      <c r="S325" s="79">
        <f>+VLOOKUP($A325,'[4]CUT Bs'!$A:$S,14,FALSE)</f>
        <v>0</v>
      </c>
      <c r="T325" s="79">
        <f>+VLOOKUP($A325,'[4]CUT Bs'!$A:$S,15,FALSE)</f>
        <v>0</v>
      </c>
      <c r="U325" s="79">
        <f>+VLOOKUP($A325,'[4]CUT Bs'!$A:$S,16,FALSE)</f>
        <v>0</v>
      </c>
      <c r="V325" s="79">
        <f>+IFERROR(VLOOKUP(A325,'[4]RES. TCR'!A:C,3,FALSE),0)</f>
        <v>0</v>
      </c>
      <c r="W325" s="79">
        <f>+VLOOKUP(A325,'[4]RES. TRL'!F:H,2,FALSE)</f>
        <v>0</v>
      </c>
      <c r="X325" s="79">
        <f>+VLOOKUP(A325,'[4]RES. TRL'!F:H,3,FALSE)</f>
        <v>0</v>
      </c>
      <c r="Y325" s="79">
        <f>+VLOOKUP($A325,'[4]CUT USD'!$A:$Q,2,FALSE)</f>
        <v>0</v>
      </c>
      <c r="Z325" s="79">
        <f>+VLOOKUP($A325,'[4]CUT USD'!$A:$Q,3,FALSE)</f>
        <v>0</v>
      </c>
      <c r="AA325" s="79">
        <f>+VLOOKUP($A325,'[4]CUT USD'!$A:$Q,4,FALSE)</f>
        <v>0</v>
      </c>
      <c r="AB325" s="79">
        <f>+VLOOKUP($A325,'[4]CUT USD'!$A:$Q,5,FALSE)</f>
        <v>0</v>
      </c>
      <c r="AC325" s="79">
        <f>+VLOOKUP($A325,'[4]CUT USD'!$A:$Q,6,FALSE)</f>
        <v>0</v>
      </c>
      <c r="AD325" s="79">
        <f>+VLOOKUP($A325,'[4]CUT USD'!$A:$Q,7,FALSE)</f>
        <v>0</v>
      </c>
      <c r="AE325" s="79">
        <f>+VLOOKUP($A325,'[4]CUT USD'!$A:$Q,8,FALSE)</f>
        <v>0</v>
      </c>
      <c r="AF325" s="79">
        <f>+VLOOKUP($A325,'[4]CUT USD'!$A:$Q,9,FALSE)</f>
        <v>0</v>
      </c>
      <c r="AG325" s="79">
        <f>+VLOOKUP($A325,'[4]CUT USD'!$A:$Q,10,FALSE)</f>
        <v>0</v>
      </c>
      <c r="AH325" s="79">
        <f>+VLOOKUP($A325,'[4]CUT USD'!$A:$Q,11,FALSE)</f>
        <v>0</v>
      </c>
      <c r="AI325" s="79">
        <f>+VLOOKUP($A325,'[4]CUT USD'!$A:$Q,12,FALSE)</f>
        <v>0</v>
      </c>
      <c r="AJ325" s="79">
        <f>+VLOOKUP($A325,'[4]CUT USD'!$A:$Q,13,FALSE)</f>
        <v>0</v>
      </c>
      <c r="AK325" s="79">
        <f>+VLOOKUP($A325,'[4]CUT USD'!$A:$Q,14,FALSE)</f>
        <v>0</v>
      </c>
      <c r="AL325" s="79">
        <v>0</v>
      </c>
      <c r="AM325" s="79">
        <f t="shared" si="4"/>
        <v>0</v>
      </c>
      <c r="AP325" s="45"/>
    </row>
    <row r="326" spans="1:42" ht="33" customHeight="1">
      <c r="A326" s="54">
        <v>1265</v>
      </c>
      <c r="B326" s="55" t="s">
        <v>309</v>
      </c>
      <c r="C326" s="80" t="s">
        <v>687</v>
      </c>
      <c r="D326" s="79">
        <f>+VLOOKUP(A326,'[4]RES. TRL'!A:C,2,FALSE)</f>
        <v>0</v>
      </c>
      <c r="E326" s="79">
        <f>+VLOOKUP(A326,'[4]RES. TRL'!A:C,3,FALSE)</f>
        <v>0</v>
      </c>
      <c r="F326" s="79">
        <f>+VLOOKUP(A326,[4]RES.CDI!A:B,2,FALSE)</f>
        <v>0</v>
      </c>
      <c r="G326" s="79">
        <f>+VLOOKUP($A326,'[4]CUT Bs'!$A:$S,2,FALSE)</f>
        <v>0</v>
      </c>
      <c r="H326" s="79">
        <f>+VLOOKUP($A326,'[4]CUT Bs'!$A:$S,3,FALSE)</f>
        <v>0</v>
      </c>
      <c r="I326" s="79">
        <f>+VLOOKUP($A326,'[4]CUT Bs'!$A:$S,4,FALSE)</f>
        <v>0</v>
      </c>
      <c r="J326" s="79">
        <f>+VLOOKUP($A326,'[4]CUT Bs'!$A:$S,5,FALSE)</f>
        <v>0</v>
      </c>
      <c r="K326" s="79">
        <f>+VLOOKUP($A326,'[4]CUT Bs'!$A:$S,6,FALSE)</f>
        <v>0</v>
      </c>
      <c r="L326" s="79">
        <f>+VLOOKUP($A326,'[4]CUT Bs'!$A:$S,7,FALSE)</f>
        <v>0</v>
      </c>
      <c r="M326" s="79">
        <f>+VLOOKUP($A326,'[4]CUT Bs'!$A:$S,8,FALSE)</f>
        <v>0</v>
      </c>
      <c r="N326" s="79">
        <f>+VLOOKUP($A326,'[4]CUT Bs'!$A:$S,9,FALSE)</f>
        <v>0</v>
      </c>
      <c r="O326" s="79">
        <f>+VLOOKUP($A326,'[4]CUT Bs'!$A:$S,10,FALSE)</f>
        <v>0</v>
      </c>
      <c r="P326" s="79">
        <f>+VLOOKUP($A326,'[4]CUT Bs'!$A:$S,11,FALSE)</f>
        <v>0</v>
      </c>
      <c r="Q326" s="79">
        <f>+VLOOKUP($A326,'[4]CUT Bs'!$A:$S,12,FALSE)</f>
        <v>0</v>
      </c>
      <c r="R326" s="79">
        <f>+VLOOKUP($A326,'[4]CUT Bs'!$A:$S,13,FALSE)</f>
        <v>0</v>
      </c>
      <c r="S326" s="79">
        <f>+VLOOKUP($A326,'[4]CUT Bs'!$A:$S,14,FALSE)</f>
        <v>0</v>
      </c>
      <c r="T326" s="79">
        <f>+VLOOKUP($A326,'[4]CUT Bs'!$A:$S,15,FALSE)</f>
        <v>0</v>
      </c>
      <c r="U326" s="79">
        <f>+VLOOKUP($A326,'[4]CUT Bs'!$A:$S,16,FALSE)</f>
        <v>0</v>
      </c>
      <c r="V326" s="79">
        <f>+IFERROR(VLOOKUP(A326,'[4]RES. TCR'!A:C,3,FALSE),0)</f>
        <v>0</v>
      </c>
      <c r="W326" s="79">
        <f>+VLOOKUP(A326,'[4]RES. TRL'!F:H,2,FALSE)</f>
        <v>0</v>
      </c>
      <c r="X326" s="79">
        <f>+VLOOKUP(A326,'[4]RES. TRL'!F:H,3,FALSE)</f>
        <v>0</v>
      </c>
      <c r="Y326" s="79">
        <f>+VLOOKUP($A326,'[4]CUT USD'!$A:$Q,2,FALSE)</f>
        <v>0</v>
      </c>
      <c r="Z326" s="79">
        <f>+VLOOKUP($A326,'[4]CUT USD'!$A:$Q,3,FALSE)</f>
        <v>0</v>
      </c>
      <c r="AA326" s="79">
        <f>+VLOOKUP($A326,'[4]CUT USD'!$A:$Q,4,FALSE)</f>
        <v>0</v>
      </c>
      <c r="AB326" s="79">
        <f>+VLOOKUP($A326,'[4]CUT USD'!$A:$Q,5,FALSE)</f>
        <v>0</v>
      </c>
      <c r="AC326" s="79">
        <f>+VLOOKUP($A326,'[4]CUT USD'!$A:$Q,6,FALSE)</f>
        <v>0</v>
      </c>
      <c r="AD326" s="79">
        <f>+VLOOKUP($A326,'[4]CUT USD'!$A:$Q,7,FALSE)</f>
        <v>0</v>
      </c>
      <c r="AE326" s="79">
        <f>+VLOOKUP($A326,'[4]CUT USD'!$A:$Q,8,FALSE)</f>
        <v>0</v>
      </c>
      <c r="AF326" s="79">
        <f>+VLOOKUP($A326,'[4]CUT USD'!$A:$Q,9,FALSE)</f>
        <v>0</v>
      </c>
      <c r="AG326" s="79">
        <f>+VLOOKUP($A326,'[4]CUT USD'!$A:$Q,10,FALSE)</f>
        <v>0</v>
      </c>
      <c r="AH326" s="79">
        <f>+VLOOKUP($A326,'[4]CUT USD'!$A:$Q,11,FALSE)</f>
        <v>0</v>
      </c>
      <c r="AI326" s="79">
        <f>+VLOOKUP($A326,'[4]CUT USD'!$A:$Q,12,FALSE)</f>
        <v>0</v>
      </c>
      <c r="AJ326" s="79">
        <f>+VLOOKUP($A326,'[4]CUT USD'!$A:$Q,13,FALSE)</f>
        <v>0</v>
      </c>
      <c r="AK326" s="79">
        <f>+VLOOKUP($A326,'[4]CUT USD'!$A:$Q,14,FALSE)</f>
        <v>0</v>
      </c>
      <c r="AL326" s="79">
        <v>0</v>
      </c>
      <c r="AM326" s="79">
        <f t="shared" si="4"/>
        <v>0</v>
      </c>
      <c r="AP326" s="45"/>
    </row>
    <row r="327" spans="1:42" ht="33" customHeight="1">
      <c r="A327" s="54">
        <v>1266</v>
      </c>
      <c r="B327" s="55" t="s">
        <v>310</v>
      </c>
      <c r="C327" s="80" t="s">
        <v>687</v>
      </c>
      <c r="D327" s="79">
        <f>+VLOOKUP(A327,'[4]RES. TRL'!A:C,2,FALSE)</f>
        <v>0</v>
      </c>
      <c r="E327" s="79">
        <f>+VLOOKUP(A327,'[4]RES. TRL'!A:C,3,FALSE)</f>
        <v>0</v>
      </c>
      <c r="F327" s="79">
        <f>+VLOOKUP(A327,[4]RES.CDI!A:B,2,FALSE)</f>
        <v>0</v>
      </c>
      <c r="G327" s="79">
        <f>+VLOOKUP($A327,'[4]CUT Bs'!$A:$S,2,FALSE)</f>
        <v>0</v>
      </c>
      <c r="H327" s="79">
        <f>+VLOOKUP($A327,'[4]CUT Bs'!$A:$S,3,FALSE)</f>
        <v>0</v>
      </c>
      <c r="I327" s="79">
        <f>+VLOOKUP($A327,'[4]CUT Bs'!$A:$S,4,FALSE)</f>
        <v>0</v>
      </c>
      <c r="J327" s="79">
        <f>+VLOOKUP($A327,'[4]CUT Bs'!$A:$S,5,FALSE)</f>
        <v>0</v>
      </c>
      <c r="K327" s="79">
        <f>+VLOOKUP($A327,'[4]CUT Bs'!$A:$S,6,FALSE)</f>
        <v>0</v>
      </c>
      <c r="L327" s="79">
        <f>+VLOOKUP($A327,'[4]CUT Bs'!$A:$S,7,FALSE)</f>
        <v>0</v>
      </c>
      <c r="M327" s="79">
        <f>+VLOOKUP($A327,'[4]CUT Bs'!$A:$S,8,FALSE)</f>
        <v>0</v>
      </c>
      <c r="N327" s="79">
        <f>+VLOOKUP($A327,'[4]CUT Bs'!$A:$S,9,FALSE)</f>
        <v>0</v>
      </c>
      <c r="O327" s="79">
        <f>+VLOOKUP($A327,'[4]CUT Bs'!$A:$S,10,FALSE)</f>
        <v>0</v>
      </c>
      <c r="P327" s="79">
        <f>+VLOOKUP($A327,'[4]CUT Bs'!$A:$S,11,FALSE)</f>
        <v>0</v>
      </c>
      <c r="Q327" s="79">
        <f>+VLOOKUP($A327,'[4]CUT Bs'!$A:$S,12,FALSE)</f>
        <v>0</v>
      </c>
      <c r="R327" s="79">
        <f>+VLOOKUP($A327,'[4]CUT Bs'!$A:$S,13,FALSE)</f>
        <v>0</v>
      </c>
      <c r="S327" s="79">
        <f>+VLOOKUP($A327,'[4]CUT Bs'!$A:$S,14,FALSE)</f>
        <v>0</v>
      </c>
      <c r="T327" s="79">
        <f>+VLOOKUP($A327,'[4]CUT Bs'!$A:$S,15,FALSE)</f>
        <v>0</v>
      </c>
      <c r="U327" s="79">
        <f>+VLOOKUP($A327,'[4]CUT Bs'!$A:$S,16,FALSE)</f>
        <v>0</v>
      </c>
      <c r="V327" s="79">
        <f>+IFERROR(VLOOKUP(A327,'[4]RES. TCR'!A:C,3,FALSE),0)</f>
        <v>0</v>
      </c>
      <c r="W327" s="79">
        <f>+VLOOKUP(A327,'[4]RES. TRL'!F:H,2,FALSE)</f>
        <v>0</v>
      </c>
      <c r="X327" s="79">
        <f>+VLOOKUP(A327,'[4]RES. TRL'!F:H,3,FALSE)</f>
        <v>0</v>
      </c>
      <c r="Y327" s="79">
        <f>+VLOOKUP($A327,'[4]CUT USD'!$A:$Q,2,FALSE)</f>
        <v>0</v>
      </c>
      <c r="Z327" s="79">
        <f>+VLOOKUP($A327,'[4]CUT USD'!$A:$Q,3,FALSE)</f>
        <v>0</v>
      </c>
      <c r="AA327" s="79">
        <f>+VLOOKUP($A327,'[4]CUT USD'!$A:$Q,4,FALSE)</f>
        <v>0</v>
      </c>
      <c r="AB327" s="79">
        <f>+VLOOKUP($A327,'[4]CUT USD'!$A:$Q,5,FALSE)</f>
        <v>0</v>
      </c>
      <c r="AC327" s="79">
        <f>+VLOOKUP($A327,'[4]CUT USD'!$A:$Q,6,FALSE)</f>
        <v>0</v>
      </c>
      <c r="AD327" s="79">
        <f>+VLOOKUP($A327,'[4]CUT USD'!$A:$Q,7,FALSE)</f>
        <v>0</v>
      </c>
      <c r="AE327" s="79">
        <f>+VLOOKUP($A327,'[4]CUT USD'!$A:$Q,8,FALSE)</f>
        <v>0</v>
      </c>
      <c r="AF327" s="79">
        <f>+VLOOKUP($A327,'[4]CUT USD'!$A:$Q,9,FALSE)</f>
        <v>0</v>
      </c>
      <c r="AG327" s="79">
        <f>+VLOOKUP($A327,'[4]CUT USD'!$A:$Q,10,FALSE)</f>
        <v>0</v>
      </c>
      <c r="AH327" s="79">
        <f>+VLOOKUP($A327,'[4]CUT USD'!$A:$Q,11,FALSE)</f>
        <v>0</v>
      </c>
      <c r="AI327" s="79">
        <f>+VLOOKUP($A327,'[4]CUT USD'!$A:$Q,12,FALSE)</f>
        <v>0</v>
      </c>
      <c r="AJ327" s="79">
        <f>+VLOOKUP($A327,'[4]CUT USD'!$A:$Q,13,FALSE)</f>
        <v>0</v>
      </c>
      <c r="AK327" s="79">
        <f>+VLOOKUP($A327,'[4]CUT USD'!$A:$Q,14,FALSE)</f>
        <v>0</v>
      </c>
      <c r="AL327" s="79">
        <v>0</v>
      </c>
      <c r="AM327" s="79">
        <f t="shared" si="4"/>
        <v>0</v>
      </c>
      <c r="AP327" s="45"/>
    </row>
    <row r="328" spans="1:42" ht="33" customHeight="1">
      <c r="A328" s="54">
        <v>1267</v>
      </c>
      <c r="B328" s="55" t="s">
        <v>311</v>
      </c>
      <c r="C328" s="80" t="s">
        <v>687</v>
      </c>
      <c r="D328" s="79">
        <f>+VLOOKUP(A328,'[4]RES. TRL'!A:C,2,FALSE)</f>
        <v>0</v>
      </c>
      <c r="E328" s="79">
        <f>+VLOOKUP(A328,'[4]RES. TRL'!A:C,3,FALSE)</f>
        <v>0</v>
      </c>
      <c r="F328" s="79">
        <f>+VLOOKUP(A328,[4]RES.CDI!A:B,2,FALSE)</f>
        <v>0</v>
      </c>
      <c r="G328" s="79">
        <f>+VLOOKUP($A328,'[4]CUT Bs'!$A:$S,2,FALSE)</f>
        <v>0</v>
      </c>
      <c r="H328" s="79">
        <f>+VLOOKUP($A328,'[4]CUT Bs'!$A:$S,3,FALSE)</f>
        <v>0</v>
      </c>
      <c r="I328" s="79">
        <f>+VLOOKUP($A328,'[4]CUT Bs'!$A:$S,4,FALSE)</f>
        <v>0</v>
      </c>
      <c r="J328" s="79">
        <f>+VLOOKUP($A328,'[4]CUT Bs'!$A:$S,5,FALSE)</f>
        <v>0</v>
      </c>
      <c r="K328" s="79">
        <f>+VLOOKUP($A328,'[4]CUT Bs'!$A:$S,6,FALSE)</f>
        <v>0</v>
      </c>
      <c r="L328" s="79">
        <f>+VLOOKUP($A328,'[4]CUT Bs'!$A:$S,7,FALSE)</f>
        <v>0</v>
      </c>
      <c r="M328" s="79">
        <f>+VLOOKUP($A328,'[4]CUT Bs'!$A:$S,8,FALSE)</f>
        <v>0</v>
      </c>
      <c r="N328" s="79">
        <f>+VLOOKUP($A328,'[4]CUT Bs'!$A:$S,9,FALSE)</f>
        <v>0</v>
      </c>
      <c r="O328" s="79">
        <f>+VLOOKUP($A328,'[4]CUT Bs'!$A:$S,10,FALSE)</f>
        <v>0</v>
      </c>
      <c r="P328" s="79">
        <f>+VLOOKUP($A328,'[4]CUT Bs'!$A:$S,11,FALSE)</f>
        <v>0</v>
      </c>
      <c r="Q328" s="79">
        <f>+VLOOKUP($A328,'[4]CUT Bs'!$A:$S,12,FALSE)</f>
        <v>0</v>
      </c>
      <c r="R328" s="79">
        <f>+VLOOKUP($A328,'[4]CUT Bs'!$A:$S,13,FALSE)</f>
        <v>0</v>
      </c>
      <c r="S328" s="79">
        <f>+VLOOKUP($A328,'[4]CUT Bs'!$A:$S,14,FALSE)</f>
        <v>0</v>
      </c>
      <c r="T328" s="79">
        <f>+VLOOKUP($A328,'[4]CUT Bs'!$A:$S,15,FALSE)</f>
        <v>0</v>
      </c>
      <c r="U328" s="79">
        <f>+VLOOKUP($A328,'[4]CUT Bs'!$A:$S,16,FALSE)</f>
        <v>0</v>
      </c>
      <c r="V328" s="79">
        <f>+IFERROR(VLOOKUP(A328,'[4]RES. TCR'!A:C,3,FALSE),0)</f>
        <v>0</v>
      </c>
      <c r="W328" s="79">
        <f>+VLOOKUP(A328,'[4]RES. TRL'!F:H,2,FALSE)</f>
        <v>0</v>
      </c>
      <c r="X328" s="79">
        <f>+VLOOKUP(A328,'[4]RES. TRL'!F:H,3,FALSE)</f>
        <v>0</v>
      </c>
      <c r="Y328" s="79">
        <f>+VLOOKUP($A328,'[4]CUT USD'!$A:$Q,2,FALSE)</f>
        <v>0</v>
      </c>
      <c r="Z328" s="79">
        <f>+VLOOKUP($A328,'[4]CUT USD'!$A:$Q,3,FALSE)</f>
        <v>0</v>
      </c>
      <c r="AA328" s="79">
        <f>+VLOOKUP($A328,'[4]CUT USD'!$A:$Q,4,FALSE)</f>
        <v>0</v>
      </c>
      <c r="AB328" s="79">
        <f>+VLOOKUP($A328,'[4]CUT USD'!$A:$Q,5,FALSE)</f>
        <v>0</v>
      </c>
      <c r="AC328" s="79">
        <f>+VLOOKUP($A328,'[4]CUT USD'!$A:$Q,6,FALSE)</f>
        <v>0</v>
      </c>
      <c r="AD328" s="79">
        <f>+VLOOKUP($A328,'[4]CUT USD'!$A:$Q,7,FALSE)</f>
        <v>0</v>
      </c>
      <c r="AE328" s="79">
        <f>+VLOOKUP($A328,'[4]CUT USD'!$A:$Q,8,FALSE)</f>
        <v>0</v>
      </c>
      <c r="AF328" s="79">
        <f>+VLOOKUP($A328,'[4]CUT USD'!$A:$Q,9,FALSE)</f>
        <v>0</v>
      </c>
      <c r="AG328" s="79">
        <f>+VLOOKUP($A328,'[4]CUT USD'!$A:$Q,10,FALSE)</f>
        <v>0</v>
      </c>
      <c r="AH328" s="79">
        <f>+VLOOKUP($A328,'[4]CUT USD'!$A:$Q,11,FALSE)</f>
        <v>0</v>
      </c>
      <c r="AI328" s="79">
        <f>+VLOOKUP($A328,'[4]CUT USD'!$A:$Q,12,FALSE)</f>
        <v>0</v>
      </c>
      <c r="AJ328" s="79">
        <f>+VLOOKUP($A328,'[4]CUT USD'!$A:$Q,13,FALSE)</f>
        <v>0</v>
      </c>
      <c r="AK328" s="79">
        <f>+VLOOKUP($A328,'[4]CUT USD'!$A:$Q,14,FALSE)</f>
        <v>0</v>
      </c>
      <c r="AL328" s="79">
        <v>0</v>
      </c>
      <c r="AM328" s="79">
        <f t="shared" si="4"/>
        <v>0</v>
      </c>
      <c r="AP328" s="45"/>
    </row>
    <row r="329" spans="1:42" ht="33" customHeight="1">
      <c r="A329" s="54">
        <v>1268</v>
      </c>
      <c r="B329" s="55" t="s">
        <v>312</v>
      </c>
      <c r="C329" s="80" t="s">
        <v>687</v>
      </c>
      <c r="D329" s="79">
        <f>+VLOOKUP(A329,'[4]RES. TRL'!A:C,2,FALSE)</f>
        <v>0</v>
      </c>
      <c r="E329" s="79">
        <f>+VLOOKUP(A329,'[4]RES. TRL'!A:C,3,FALSE)</f>
        <v>0</v>
      </c>
      <c r="F329" s="79">
        <f>+VLOOKUP(A329,[4]RES.CDI!A:B,2,FALSE)</f>
        <v>0</v>
      </c>
      <c r="G329" s="79">
        <f>+VLOOKUP($A329,'[4]CUT Bs'!$A:$S,2,FALSE)</f>
        <v>0</v>
      </c>
      <c r="H329" s="79">
        <f>+VLOOKUP($A329,'[4]CUT Bs'!$A:$S,3,FALSE)</f>
        <v>0</v>
      </c>
      <c r="I329" s="79">
        <f>+VLOOKUP($A329,'[4]CUT Bs'!$A:$S,4,FALSE)</f>
        <v>0</v>
      </c>
      <c r="J329" s="79">
        <f>+VLOOKUP($A329,'[4]CUT Bs'!$A:$S,5,FALSE)</f>
        <v>0</v>
      </c>
      <c r="K329" s="79">
        <f>+VLOOKUP($A329,'[4]CUT Bs'!$A:$S,6,FALSE)</f>
        <v>0</v>
      </c>
      <c r="L329" s="79">
        <f>+VLOOKUP($A329,'[4]CUT Bs'!$A:$S,7,FALSE)</f>
        <v>0</v>
      </c>
      <c r="M329" s="79">
        <f>+VLOOKUP($A329,'[4]CUT Bs'!$A:$S,8,FALSE)</f>
        <v>0</v>
      </c>
      <c r="N329" s="79">
        <f>+VLOOKUP($A329,'[4]CUT Bs'!$A:$S,9,FALSE)</f>
        <v>0</v>
      </c>
      <c r="O329" s="79">
        <f>+VLOOKUP($A329,'[4]CUT Bs'!$A:$S,10,FALSE)</f>
        <v>0</v>
      </c>
      <c r="P329" s="79">
        <f>+VLOOKUP($A329,'[4]CUT Bs'!$A:$S,11,FALSE)</f>
        <v>0</v>
      </c>
      <c r="Q329" s="79">
        <f>+VLOOKUP($A329,'[4]CUT Bs'!$A:$S,12,FALSE)</f>
        <v>0</v>
      </c>
      <c r="R329" s="79">
        <f>+VLOOKUP($A329,'[4]CUT Bs'!$A:$S,13,FALSE)</f>
        <v>0</v>
      </c>
      <c r="S329" s="79">
        <f>+VLOOKUP($A329,'[4]CUT Bs'!$A:$S,14,FALSE)</f>
        <v>0</v>
      </c>
      <c r="T329" s="79">
        <f>+VLOOKUP($A329,'[4]CUT Bs'!$A:$S,15,FALSE)</f>
        <v>0</v>
      </c>
      <c r="U329" s="79">
        <f>+VLOOKUP($A329,'[4]CUT Bs'!$A:$S,16,FALSE)</f>
        <v>0</v>
      </c>
      <c r="V329" s="79">
        <f>+IFERROR(VLOOKUP(A329,'[4]RES. TCR'!A:C,3,FALSE),0)</f>
        <v>0</v>
      </c>
      <c r="W329" s="79">
        <f>+VLOOKUP(A329,'[4]RES. TRL'!F:H,2,FALSE)</f>
        <v>0</v>
      </c>
      <c r="X329" s="79">
        <f>+VLOOKUP(A329,'[4]RES. TRL'!F:H,3,FALSE)</f>
        <v>0</v>
      </c>
      <c r="Y329" s="79">
        <f>+VLOOKUP($A329,'[4]CUT USD'!$A:$Q,2,FALSE)</f>
        <v>0</v>
      </c>
      <c r="Z329" s="79">
        <f>+VLOOKUP($A329,'[4]CUT USD'!$A:$Q,3,FALSE)</f>
        <v>0</v>
      </c>
      <c r="AA329" s="79">
        <f>+VLOOKUP($A329,'[4]CUT USD'!$A:$Q,4,FALSE)</f>
        <v>0</v>
      </c>
      <c r="AB329" s="79">
        <f>+VLOOKUP($A329,'[4]CUT USD'!$A:$Q,5,FALSE)</f>
        <v>0</v>
      </c>
      <c r="AC329" s="79">
        <f>+VLOOKUP($A329,'[4]CUT USD'!$A:$Q,6,FALSE)</f>
        <v>0</v>
      </c>
      <c r="AD329" s="79">
        <f>+VLOOKUP($A329,'[4]CUT USD'!$A:$Q,7,FALSE)</f>
        <v>0</v>
      </c>
      <c r="AE329" s="79">
        <f>+VLOOKUP($A329,'[4]CUT USD'!$A:$Q,8,FALSE)</f>
        <v>0</v>
      </c>
      <c r="AF329" s="79">
        <f>+VLOOKUP($A329,'[4]CUT USD'!$A:$Q,9,FALSE)</f>
        <v>0</v>
      </c>
      <c r="AG329" s="79">
        <f>+VLOOKUP($A329,'[4]CUT USD'!$A:$Q,10,FALSE)</f>
        <v>0</v>
      </c>
      <c r="AH329" s="79">
        <f>+VLOOKUP($A329,'[4]CUT USD'!$A:$Q,11,FALSE)</f>
        <v>0</v>
      </c>
      <c r="AI329" s="79">
        <f>+VLOOKUP($A329,'[4]CUT USD'!$A:$Q,12,FALSE)</f>
        <v>0</v>
      </c>
      <c r="AJ329" s="79">
        <f>+VLOOKUP($A329,'[4]CUT USD'!$A:$Q,13,FALSE)</f>
        <v>0</v>
      </c>
      <c r="AK329" s="79">
        <f>+VLOOKUP($A329,'[4]CUT USD'!$A:$Q,14,FALSE)</f>
        <v>0</v>
      </c>
      <c r="AL329" s="79">
        <v>0</v>
      </c>
      <c r="AM329" s="79">
        <f t="shared" si="4"/>
        <v>0</v>
      </c>
      <c r="AP329" s="45"/>
    </row>
    <row r="330" spans="1:42" ht="33" customHeight="1">
      <c r="A330" s="54">
        <v>1269</v>
      </c>
      <c r="B330" s="55" t="s">
        <v>313</v>
      </c>
      <c r="C330" s="80" t="s">
        <v>687</v>
      </c>
      <c r="D330" s="79">
        <f>+VLOOKUP(A330,'[4]RES. TRL'!A:C,2,FALSE)</f>
        <v>0</v>
      </c>
      <c r="E330" s="79">
        <f>+VLOOKUP(A330,'[4]RES. TRL'!A:C,3,FALSE)</f>
        <v>0</v>
      </c>
      <c r="F330" s="79">
        <f>+VLOOKUP(A330,[4]RES.CDI!A:B,2,FALSE)</f>
        <v>0</v>
      </c>
      <c r="G330" s="79">
        <f>+VLOOKUP($A330,'[4]CUT Bs'!$A:$S,2,FALSE)</f>
        <v>0</v>
      </c>
      <c r="H330" s="79">
        <f>+VLOOKUP($A330,'[4]CUT Bs'!$A:$S,3,FALSE)</f>
        <v>0</v>
      </c>
      <c r="I330" s="79">
        <f>+VLOOKUP($A330,'[4]CUT Bs'!$A:$S,4,FALSE)</f>
        <v>0</v>
      </c>
      <c r="J330" s="79">
        <f>+VLOOKUP($A330,'[4]CUT Bs'!$A:$S,5,FALSE)</f>
        <v>0</v>
      </c>
      <c r="K330" s="79">
        <f>+VLOOKUP($A330,'[4]CUT Bs'!$A:$S,6,FALSE)</f>
        <v>0</v>
      </c>
      <c r="L330" s="79">
        <f>+VLOOKUP($A330,'[4]CUT Bs'!$A:$S,7,FALSE)</f>
        <v>0</v>
      </c>
      <c r="M330" s="79">
        <f>+VLOOKUP($A330,'[4]CUT Bs'!$A:$S,8,FALSE)</f>
        <v>0</v>
      </c>
      <c r="N330" s="79">
        <f>+VLOOKUP($A330,'[4]CUT Bs'!$A:$S,9,FALSE)</f>
        <v>0</v>
      </c>
      <c r="O330" s="79">
        <f>+VLOOKUP($A330,'[4]CUT Bs'!$A:$S,10,FALSE)</f>
        <v>0</v>
      </c>
      <c r="P330" s="79">
        <f>+VLOOKUP($A330,'[4]CUT Bs'!$A:$S,11,FALSE)</f>
        <v>0</v>
      </c>
      <c r="Q330" s="79">
        <f>+VLOOKUP($A330,'[4]CUT Bs'!$A:$S,12,FALSE)</f>
        <v>0</v>
      </c>
      <c r="R330" s="79">
        <f>+VLOOKUP($A330,'[4]CUT Bs'!$A:$S,13,FALSE)</f>
        <v>0</v>
      </c>
      <c r="S330" s="79">
        <f>+VLOOKUP($A330,'[4]CUT Bs'!$A:$S,14,FALSE)</f>
        <v>0</v>
      </c>
      <c r="T330" s="79">
        <f>+VLOOKUP($A330,'[4]CUT Bs'!$A:$S,15,FALSE)</f>
        <v>0</v>
      </c>
      <c r="U330" s="79">
        <f>+VLOOKUP($A330,'[4]CUT Bs'!$A:$S,16,FALSE)</f>
        <v>0</v>
      </c>
      <c r="V330" s="79">
        <f>+IFERROR(VLOOKUP(A330,'[4]RES. TCR'!A:C,3,FALSE),0)</f>
        <v>0</v>
      </c>
      <c r="W330" s="79">
        <f>+VLOOKUP(A330,'[4]RES. TRL'!F:H,2,FALSE)</f>
        <v>0</v>
      </c>
      <c r="X330" s="79">
        <f>+VLOOKUP(A330,'[4]RES. TRL'!F:H,3,FALSE)</f>
        <v>0</v>
      </c>
      <c r="Y330" s="79">
        <f>+VLOOKUP($A330,'[4]CUT USD'!$A:$Q,2,FALSE)</f>
        <v>0</v>
      </c>
      <c r="Z330" s="79">
        <f>+VLOOKUP($A330,'[4]CUT USD'!$A:$Q,3,FALSE)</f>
        <v>0</v>
      </c>
      <c r="AA330" s="79">
        <f>+VLOOKUP($A330,'[4]CUT USD'!$A:$Q,4,FALSE)</f>
        <v>0</v>
      </c>
      <c r="AB330" s="79">
        <f>+VLOOKUP($A330,'[4]CUT USD'!$A:$Q,5,FALSE)</f>
        <v>0</v>
      </c>
      <c r="AC330" s="79">
        <f>+VLOOKUP($A330,'[4]CUT USD'!$A:$Q,6,FALSE)</f>
        <v>0</v>
      </c>
      <c r="AD330" s="79">
        <f>+VLOOKUP($A330,'[4]CUT USD'!$A:$Q,7,FALSE)</f>
        <v>0</v>
      </c>
      <c r="AE330" s="79">
        <f>+VLOOKUP($A330,'[4]CUT USD'!$A:$Q,8,FALSE)</f>
        <v>0</v>
      </c>
      <c r="AF330" s="79">
        <f>+VLOOKUP($A330,'[4]CUT USD'!$A:$Q,9,FALSE)</f>
        <v>0</v>
      </c>
      <c r="AG330" s="79">
        <f>+VLOOKUP($A330,'[4]CUT USD'!$A:$Q,10,FALSE)</f>
        <v>0</v>
      </c>
      <c r="AH330" s="79">
        <f>+VLOOKUP($A330,'[4]CUT USD'!$A:$Q,11,FALSE)</f>
        <v>0</v>
      </c>
      <c r="AI330" s="79">
        <f>+VLOOKUP($A330,'[4]CUT USD'!$A:$Q,12,FALSE)</f>
        <v>0</v>
      </c>
      <c r="AJ330" s="79">
        <f>+VLOOKUP($A330,'[4]CUT USD'!$A:$Q,13,FALSE)</f>
        <v>0</v>
      </c>
      <c r="AK330" s="79">
        <f>+VLOOKUP($A330,'[4]CUT USD'!$A:$Q,14,FALSE)</f>
        <v>0</v>
      </c>
      <c r="AL330" s="79">
        <v>0</v>
      </c>
      <c r="AM330" s="79">
        <f t="shared" si="4"/>
        <v>0</v>
      </c>
      <c r="AP330" s="45"/>
    </row>
    <row r="331" spans="1:42" ht="33" customHeight="1">
      <c r="A331" s="54">
        <v>1270</v>
      </c>
      <c r="B331" s="55" t="s">
        <v>314</v>
      </c>
      <c r="C331" s="80" t="s">
        <v>687</v>
      </c>
      <c r="D331" s="79">
        <f>+VLOOKUP(A331,'[4]RES. TRL'!A:C,2,FALSE)</f>
        <v>0</v>
      </c>
      <c r="E331" s="79">
        <f>+VLOOKUP(A331,'[4]RES. TRL'!A:C,3,FALSE)</f>
        <v>0</v>
      </c>
      <c r="F331" s="79">
        <f>+VLOOKUP(A331,[4]RES.CDI!A:B,2,FALSE)</f>
        <v>0</v>
      </c>
      <c r="G331" s="79">
        <f>+VLOOKUP($A331,'[4]CUT Bs'!$A:$S,2,FALSE)</f>
        <v>0</v>
      </c>
      <c r="H331" s="79">
        <f>+VLOOKUP($A331,'[4]CUT Bs'!$A:$S,3,FALSE)</f>
        <v>0</v>
      </c>
      <c r="I331" s="79">
        <f>+VLOOKUP($A331,'[4]CUT Bs'!$A:$S,4,FALSE)</f>
        <v>0</v>
      </c>
      <c r="J331" s="79">
        <f>+VLOOKUP($A331,'[4]CUT Bs'!$A:$S,5,FALSE)</f>
        <v>0</v>
      </c>
      <c r="K331" s="79">
        <f>+VLOOKUP($A331,'[4]CUT Bs'!$A:$S,6,FALSE)</f>
        <v>0</v>
      </c>
      <c r="L331" s="79">
        <f>+VLOOKUP($A331,'[4]CUT Bs'!$A:$S,7,FALSE)</f>
        <v>0</v>
      </c>
      <c r="M331" s="79">
        <f>+VLOOKUP($A331,'[4]CUT Bs'!$A:$S,8,FALSE)</f>
        <v>0</v>
      </c>
      <c r="N331" s="79">
        <f>+VLOOKUP($A331,'[4]CUT Bs'!$A:$S,9,FALSE)</f>
        <v>0</v>
      </c>
      <c r="O331" s="79">
        <f>+VLOOKUP($A331,'[4]CUT Bs'!$A:$S,10,FALSE)</f>
        <v>0</v>
      </c>
      <c r="P331" s="79">
        <f>+VLOOKUP($A331,'[4]CUT Bs'!$A:$S,11,FALSE)</f>
        <v>0</v>
      </c>
      <c r="Q331" s="79">
        <f>+VLOOKUP($A331,'[4]CUT Bs'!$A:$S,12,FALSE)</f>
        <v>0</v>
      </c>
      <c r="R331" s="79">
        <f>+VLOOKUP($A331,'[4]CUT Bs'!$A:$S,13,FALSE)</f>
        <v>0</v>
      </c>
      <c r="S331" s="79">
        <f>+VLOOKUP($A331,'[4]CUT Bs'!$A:$S,14,FALSE)</f>
        <v>0</v>
      </c>
      <c r="T331" s="79">
        <f>+VLOOKUP($A331,'[4]CUT Bs'!$A:$S,15,FALSE)</f>
        <v>0</v>
      </c>
      <c r="U331" s="79">
        <f>+VLOOKUP($A331,'[4]CUT Bs'!$A:$S,16,FALSE)</f>
        <v>0</v>
      </c>
      <c r="V331" s="79">
        <f>+IFERROR(VLOOKUP(A331,'[4]RES. TCR'!A:C,3,FALSE),0)</f>
        <v>0</v>
      </c>
      <c r="W331" s="79">
        <f>+VLOOKUP(A331,'[4]RES. TRL'!F:H,2,FALSE)</f>
        <v>0</v>
      </c>
      <c r="X331" s="79">
        <f>+VLOOKUP(A331,'[4]RES. TRL'!F:H,3,FALSE)</f>
        <v>0</v>
      </c>
      <c r="Y331" s="79">
        <f>+VLOOKUP($A331,'[4]CUT USD'!$A:$Q,2,FALSE)</f>
        <v>0</v>
      </c>
      <c r="Z331" s="79">
        <f>+VLOOKUP($A331,'[4]CUT USD'!$A:$Q,3,FALSE)</f>
        <v>0</v>
      </c>
      <c r="AA331" s="79">
        <f>+VLOOKUP($A331,'[4]CUT USD'!$A:$Q,4,FALSE)</f>
        <v>0</v>
      </c>
      <c r="AB331" s="79">
        <f>+VLOOKUP($A331,'[4]CUT USD'!$A:$Q,5,FALSE)</f>
        <v>0</v>
      </c>
      <c r="AC331" s="79">
        <f>+VLOOKUP($A331,'[4]CUT USD'!$A:$Q,6,FALSE)</f>
        <v>0</v>
      </c>
      <c r="AD331" s="79">
        <f>+VLOOKUP($A331,'[4]CUT USD'!$A:$Q,7,FALSE)</f>
        <v>0</v>
      </c>
      <c r="AE331" s="79">
        <f>+VLOOKUP($A331,'[4]CUT USD'!$A:$Q,8,FALSE)</f>
        <v>0</v>
      </c>
      <c r="AF331" s="79">
        <f>+VLOOKUP($A331,'[4]CUT USD'!$A:$Q,9,FALSE)</f>
        <v>0</v>
      </c>
      <c r="AG331" s="79">
        <f>+VLOOKUP($A331,'[4]CUT USD'!$A:$Q,10,FALSE)</f>
        <v>0</v>
      </c>
      <c r="AH331" s="79">
        <f>+VLOOKUP($A331,'[4]CUT USD'!$A:$Q,11,FALSE)</f>
        <v>0</v>
      </c>
      <c r="AI331" s="79">
        <f>+VLOOKUP($A331,'[4]CUT USD'!$A:$Q,12,FALSE)</f>
        <v>0</v>
      </c>
      <c r="AJ331" s="79">
        <f>+VLOOKUP($A331,'[4]CUT USD'!$A:$Q,13,FALSE)</f>
        <v>0</v>
      </c>
      <c r="AK331" s="79">
        <f>+VLOOKUP($A331,'[4]CUT USD'!$A:$Q,14,FALSE)</f>
        <v>0</v>
      </c>
      <c r="AL331" s="79">
        <v>0</v>
      </c>
      <c r="AM331" s="79">
        <f t="shared" ref="AM331:AM394" si="5">SUM(D331:AL331)</f>
        <v>0</v>
      </c>
      <c r="AP331" s="45"/>
    </row>
    <row r="332" spans="1:42" ht="33" customHeight="1">
      <c r="A332" s="54">
        <v>1271</v>
      </c>
      <c r="B332" s="55" t="s">
        <v>315</v>
      </c>
      <c r="C332" s="80" t="s">
        <v>687</v>
      </c>
      <c r="D332" s="79">
        <f>+VLOOKUP(A332,'[4]RES. TRL'!A:C,2,FALSE)</f>
        <v>0</v>
      </c>
      <c r="E332" s="79">
        <f>+VLOOKUP(A332,'[4]RES. TRL'!A:C,3,FALSE)</f>
        <v>0</v>
      </c>
      <c r="F332" s="79">
        <f>+VLOOKUP(A332,[4]RES.CDI!A:B,2,FALSE)</f>
        <v>0</v>
      </c>
      <c r="G332" s="79">
        <f>+VLOOKUP($A332,'[4]CUT Bs'!$A:$S,2,FALSE)</f>
        <v>0</v>
      </c>
      <c r="H332" s="79">
        <f>+VLOOKUP($A332,'[4]CUT Bs'!$A:$S,3,FALSE)</f>
        <v>0</v>
      </c>
      <c r="I332" s="79">
        <f>+VLOOKUP($A332,'[4]CUT Bs'!$A:$S,4,FALSE)</f>
        <v>0</v>
      </c>
      <c r="J332" s="79">
        <f>+VLOOKUP($A332,'[4]CUT Bs'!$A:$S,5,FALSE)</f>
        <v>0</v>
      </c>
      <c r="K332" s="79">
        <f>+VLOOKUP($A332,'[4]CUT Bs'!$A:$S,6,FALSE)</f>
        <v>0</v>
      </c>
      <c r="L332" s="79">
        <f>+VLOOKUP($A332,'[4]CUT Bs'!$A:$S,7,FALSE)</f>
        <v>0</v>
      </c>
      <c r="M332" s="79">
        <f>+VLOOKUP($A332,'[4]CUT Bs'!$A:$S,8,FALSE)</f>
        <v>0</v>
      </c>
      <c r="N332" s="79">
        <f>+VLOOKUP($A332,'[4]CUT Bs'!$A:$S,9,FALSE)</f>
        <v>0</v>
      </c>
      <c r="O332" s="79">
        <f>+VLOOKUP($A332,'[4]CUT Bs'!$A:$S,10,FALSE)</f>
        <v>0</v>
      </c>
      <c r="P332" s="79">
        <f>+VLOOKUP($A332,'[4]CUT Bs'!$A:$S,11,FALSE)</f>
        <v>0</v>
      </c>
      <c r="Q332" s="79">
        <f>+VLOOKUP($A332,'[4]CUT Bs'!$A:$S,12,FALSE)</f>
        <v>0</v>
      </c>
      <c r="R332" s="79">
        <f>+VLOOKUP($A332,'[4]CUT Bs'!$A:$S,13,FALSE)</f>
        <v>0</v>
      </c>
      <c r="S332" s="79">
        <f>+VLOOKUP($A332,'[4]CUT Bs'!$A:$S,14,FALSE)</f>
        <v>0</v>
      </c>
      <c r="T332" s="79">
        <f>+VLOOKUP($A332,'[4]CUT Bs'!$A:$S,15,FALSE)</f>
        <v>0</v>
      </c>
      <c r="U332" s="79">
        <f>+VLOOKUP($A332,'[4]CUT Bs'!$A:$S,16,FALSE)</f>
        <v>0</v>
      </c>
      <c r="V332" s="79">
        <f>+IFERROR(VLOOKUP(A332,'[4]RES. TCR'!A:C,3,FALSE),0)</f>
        <v>0</v>
      </c>
      <c r="W332" s="79">
        <f>+VLOOKUP(A332,'[4]RES. TRL'!F:H,2,FALSE)</f>
        <v>0</v>
      </c>
      <c r="X332" s="79">
        <f>+VLOOKUP(A332,'[4]RES. TRL'!F:H,3,FALSE)</f>
        <v>0</v>
      </c>
      <c r="Y332" s="79">
        <f>+VLOOKUP($A332,'[4]CUT USD'!$A:$Q,2,FALSE)</f>
        <v>0</v>
      </c>
      <c r="Z332" s="79">
        <f>+VLOOKUP($A332,'[4]CUT USD'!$A:$Q,3,FALSE)</f>
        <v>0</v>
      </c>
      <c r="AA332" s="79">
        <f>+VLOOKUP($A332,'[4]CUT USD'!$A:$Q,4,FALSE)</f>
        <v>0</v>
      </c>
      <c r="AB332" s="79">
        <f>+VLOOKUP($A332,'[4]CUT USD'!$A:$Q,5,FALSE)</f>
        <v>0</v>
      </c>
      <c r="AC332" s="79">
        <f>+VLOOKUP($A332,'[4]CUT USD'!$A:$Q,6,FALSE)</f>
        <v>0</v>
      </c>
      <c r="AD332" s="79">
        <f>+VLOOKUP($A332,'[4]CUT USD'!$A:$Q,7,FALSE)</f>
        <v>0</v>
      </c>
      <c r="AE332" s="79">
        <f>+VLOOKUP($A332,'[4]CUT USD'!$A:$Q,8,FALSE)</f>
        <v>0</v>
      </c>
      <c r="AF332" s="79">
        <f>+VLOOKUP($A332,'[4]CUT USD'!$A:$Q,9,FALSE)</f>
        <v>0</v>
      </c>
      <c r="AG332" s="79">
        <f>+VLOOKUP($A332,'[4]CUT USD'!$A:$Q,10,FALSE)</f>
        <v>0</v>
      </c>
      <c r="AH332" s="79">
        <f>+VLOOKUP($A332,'[4]CUT USD'!$A:$Q,11,FALSE)</f>
        <v>0</v>
      </c>
      <c r="AI332" s="79">
        <f>+VLOOKUP($A332,'[4]CUT USD'!$A:$Q,12,FALSE)</f>
        <v>0</v>
      </c>
      <c r="AJ332" s="79">
        <f>+VLOOKUP($A332,'[4]CUT USD'!$A:$Q,13,FALSE)</f>
        <v>0</v>
      </c>
      <c r="AK332" s="79">
        <f>+VLOOKUP($A332,'[4]CUT USD'!$A:$Q,14,FALSE)</f>
        <v>0</v>
      </c>
      <c r="AL332" s="79">
        <v>0</v>
      </c>
      <c r="AM332" s="79">
        <f t="shared" si="5"/>
        <v>0</v>
      </c>
      <c r="AP332" s="45"/>
    </row>
    <row r="333" spans="1:42" ht="33" customHeight="1">
      <c r="A333" s="54">
        <v>1272</v>
      </c>
      <c r="B333" s="55" t="s">
        <v>316</v>
      </c>
      <c r="C333" s="80" t="s">
        <v>687</v>
      </c>
      <c r="D333" s="79">
        <f>+VLOOKUP(A333,'[4]RES. TRL'!A:C,2,FALSE)</f>
        <v>0</v>
      </c>
      <c r="E333" s="79">
        <f>+VLOOKUP(A333,'[4]RES. TRL'!A:C,3,FALSE)</f>
        <v>0</v>
      </c>
      <c r="F333" s="79">
        <f>+VLOOKUP(A333,[4]RES.CDI!A:B,2,FALSE)</f>
        <v>0</v>
      </c>
      <c r="G333" s="79">
        <f>+VLOOKUP($A333,'[4]CUT Bs'!$A:$S,2,FALSE)</f>
        <v>0</v>
      </c>
      <c r="H333" s="79">
        <f>+VLOOKUP($A333,'[4]CUT Bs'!$A:$S,3,FALSE)</f>
        <v>0</v>
      </c>
      <c r="I333" s="79">
        <f>+VLOOKUP($A333,'[4]CUT Bs'!$A:$S,4,FALSE)</f>
        <v>0</v>
      </c>
      <c r="J333" s="79">
        <f>+VLOOKUP($A333,'[4]CUT Bs'!$A:$S,5,FALSE)</f>
        <v>0</v>
      </c>
      <c r="K333" s="79">
        <f>+VLOOKUP($A333,'[4]CUT Bs'!$A:$S,6,FALSE)</f>
        <v>0</v>
      </c>
      <c r="L333" s="79">
        <f>+VLOOKUP($A333,'[4]CUT Bs'!$A:$S,7,FALSE)</f>
        <v>0</v>
      </c>
      <c r="M333" s="79">
        <f>+VLOOKUP($A333,'[4]CUT Bs'!$A:$S,8,FALSE)</f>
        <v>0</v>
      </c>
      <c r="N333" s="79">
        <f>+VLOOKUP($A333,'[4]CUT Bs'!$A:$S,9,FALSE)</f>
        <v>0</v>
      </c>
      <c r="O333" s="79">
        <f>+VLOOKUP($A333,'[4]CUT Bs'!$A:$S,10,FALSE)</f>
        <v>0</v>
      </c>
      <c r="P333" s="79">
        <f>+VLOOKUP($A333,'[4]CUT Bs'!$A:$S,11,FALSE)</f>
        <v>0</v>
      </c>
      <c r="Q333" s="79">
        <f>+VLOOKUP($A333,'[4]CUT Bs'!$A:$S,12,FALSE)</f>
        <v>0</v>
      </c>
      <c r="R333" s="79">
        <f>+VLOOKUP($A333,'[4]CUT Bs'!$A:$S,13,FALSE)</f>
        <v>0</v>
      </c>
      <c r="S333" s="79">
        <f>+VLOOKUP($A333,'[4]CUT Bs'!$A:$S,14,FALSE)</f>
        <v>0</v>
      </c>
      <c r="T333" s="79">
        <f>+VLOOKUP($A333,'[4]CUT Bs'!$A:$S,15,FALSE)</f>
        <v>0</v>
      </c>
      <c r="U333" s="79">
        <f>+VLOOKUP($A333,'[4]CUT Bs'!$A:$S,16,FALSE)</f>
        <v>0</v>
      </c>
      <c r="V333" s="79">
        <f>+IFERROR(VLOOKUP(A333,'[4]RES. TCR'!A:C,3,FALSE),0)</f>
        <v>0</v>
      </c>
      <c r="W333" s="79">
        <f>+VLOOKUP(A333,'[4]RES. TRL'!F:H,2,FALSE)</f>
        <v>0</v>
      </c>
      <c r="X333" s="79">
        <f>+VLOOKUP(A333,'[4]RES. TRL'!F:H,3,FALSE)</f>
        <v>0</v>
      </c>
      <c r="Y333" s="79">
        <f>+VLOOKUP($A333,'[4]CUT USD'!$A:$Q,2,FALSE)</f>
        <v>0</v>
      </c>
      <c r="Z333" s="79">
        <f>+VLOOKUP($A333,'[4]CUT USD'!$A:$Q,3,FALSE)</f>
        <v>0</v>
      </c>
      <c r="AA333" s="79">
        <f>+VLOOKUP($A333,'[4]CUT USD'!$A:$Q,4,FALSE)</f>
        <v>0</v>
      </c>
      <c r="AB333" s="79">
        <f>+VLOOKUP($A333,'[4]CUT USD'!$A:$Q,5,FALSE)</f>
        <v>0</v>
      </c>
      <c r="AC333" s="79">
        <f>+VLOOKUP($A333,'[4]CUT USD'!$A:$Q,6,FALSE)</f>
        <v>0</v>
      </c>
      <c r="AD333" s="79">
        <f>+VLOOKUP($A333,'[4]CUT USD'!$A:$Q,7,FALSE)</f>
        <v>0</v>
      </c>
      <c r="AE333" s="79">
        <f>+VLOOKUP($A333,'[4]CUT USD'!$A:$Q,8,FALSE)</f>
        <v>0</v>
      </c>
      <c r="AF333" s="79">
        <f>+VLOOKUP($A333,'[4]CUT USD'!$A:$Q,9,FALSE)</f>
        <v>0</v>
      </c>
      <c r="AG333" s="79">
        <f>+VLOOKUP($A333,'[4]CUT USD'!$A:$Q,10,FALSE)</f>
        <v>0</v>
      </c>
      <c r="AH333" s="79">
        <f>+VLOOKUP($A333,'[4]CUT USD'!$A:$Q,11,FALSE)</f>
        <v>0</v>
      </c>
      <c r="AI333" s="79">
        <f>+VLOOKUP($A333,'[4]CUT USD'!$A:$Q,12,FALSE)</f>
        <v>0</v>
      </c>
      <c r="AJ333" s="79">
        <f>+VLOOKUP($A333,'[4]CUT USD'!$A:$Q,13,FALSE)</f>
        <v>0</v>
      </c>
      <c r="AK333" s="79">
        <f>+VLOOKUP($A333,'[4]CUT USD'!$A:$Q,14,FALSE)</f>
        <v>0</v>
      </c>
      <c r="AL333" s="79">
        <v>0</v>
      </c>
      <c r="AM333" s="79">
        <f t="shared" si="5"/>
        <v>0</v>
      </c>
      <c r="AP333" s="45"/>
    </row>
    <row r="334" spans="1:42" ht="33" customHeight="1">
      <c r="A334" s="54">
        <v>1273</v>
      </c>
      <c r="B334" s="55" t="s">
        <v>317</v>
      </c>
      <c r="C334" s="80" t="s">
        <v>687</v>
      </c>
      <c r="D334" s="79">
        <f>+VLOOKUP(A334,'[4]RES. TRL'!A:C,2,FALSE)</f>
        <v>0</v>
      </c>
      <c r="E334" s="79">
        <f>+VLOOKUP(A334,'[4]RES. TRL'!A:C,3,FALSE)</f>
        <v>0</v>
      </c>
      <c r="F334" s="79">
        <f>+VLOOKUP(A334,[4]RES.CDI!A:B,2,FALSE)</f>
        <v>0</v>
      </c>
      <c r="G334" s="79">
        <f>+VLOOKUP($A334,'[4]CUT Bs'!$A:$S,2,FALSE)</f>
        <v>0</v>
      </c>
      <c r="H334" s="79">
        <f>+VLOOKUP($A334,'[4]CUT Bs'!$A:$S,3,FALSE)</f>
        <v>0</v>
      </c>
      <c r="I334" s="79">
        <f>+VLOOKUP($A334,'[4]CUT Bs'!$A:$S,4,FALSE)</f>
        <v>0</v>
      </c>
      <c r="J334" s="79">
        <f>+VLOOKUP($A334,'[4]CUT Bs'!$A:$S,5,FALSE)</f>
        <v>0</v>
      </c>
      <c r="K334" s="79">
        <f>+VLOOKUP($A334,'[4]CUT Bs'!$A:$S,6,FALSE)</f>
        <v>0</v>
      </c>
      <c r="L334" s="79">
        <f>+VLOOKUP($A334,'[4]CUT Bs'!$A:$S,7,FALSE)</f>
        <v>0</v>
      </c>
      <c r="M334" s="79">
        <f>+VLOOKUP($A334,'[4]CUT Bs'!$A:$S,8,FALSE)</f>
        <v>0</v>
      </c>
      <c r="N334" s="79">
        <f>+VLOOKUP($A334,'[4]CUT Bs'!$A:$S,9,FALSE)</f>
        <v>0</v>
      </c>
      <c r="O334" s="79">
        <f>+VLOOKUP($A334,'[4]CUT Bs'!$A:$S,10,FALSE)</f>
        <v>0</v>
      </c>
      <c r="P334" s="79">
        <f>+VLOOKUP($A334,'[4]CUT Bs'!$A:$S,11,FALSE)</f>
        <v>0</v>
      </c>
      <c r="Q334" s="79">
        <f>+VLOOKUP($A334,'[4]CUT Bs'!$A:$S,12,FALSE)</f>
        <v>0</v>
      </c>
      <c r="R334" s="79">
        <f>+VLOOKUP($A334,'[4]CUT Bs'!$A:$S,13,FALSE)</f>
        <v>0</v>
      </c>
      <c r="S334" s="79">
        <f>+VLOOKUP($A334,'[4]CUT Bs'!$A:$S,14,FALSE)</f>
        <v>0</v>
      </c>
      <c r="T334" s="79">
        <f>+VLOOKUP($A334,'[4]CUT Bs'!$A:$S,15,FALSE)</f>
        <v>0</v>
      </c>
      <c r="U334" s="79">
        <f>+VLOOKUP($A334,'[4]CUT Bs'!$A:$S,16,FALSE)</f>
        <v>0</v>
      </c>
      <c r="V334" s="79">
        <f>+IFERROR(VLOOKUP(A334,'[4]RES. TCR'!A:C,3,FALSE),0)</f>
        <v>0</v>
      </c>
      <c r="W334" s="79">
        <f>+VLOOKUP(A334,'[4]RES. TRL'!F:H,2,FALSE)</f>
        <v>0</v>
      </c>
      <c r="X334" s="79">
        <f>+VLOOKUP(A334,'[4]RES. TRL'!F:H,3,FALSE)</f>
        <v>0</v>
      </c>
      <c r="Y334" s="79">
        <f>+VLOOKUP($A334,'[4]CUT USD'!$A:$Q,2,FALSE)</f>
        <v>0</v>
      </c>
      <c r="Z334" s="79">
        <f>+VLOOKUP($A334,'[4]CUT USD'!$A:$Q,3,FALSE)</f>
        <v>0</v>
      </c>
      <c r="AA334" s="79">
        <f>+VLOOKUP($A334,'[4]CUT USD'!$A:$Q,4,FALSE)</f>
        <v>0</v>
      </c>
      <c r="AB334" s="79">
        <f>+VLOOKUP($A334,'[4]CUT USD'!$A:$Q,5,FALSE)</f>
        <v>0</v>
      </c>
      <c r="AC334" s="79">
        <f>+VLOOKUP($A334,'[4]CUT USD'!$A:$Q,6,FALSE)</f>
        <v>0</v>
      </c>
      <c r="AD334" s="79">
        <f>+VLOOKUP($A334,'[4]CUT USD'!$A:$Q,7,FALSE)</f>
        <v>0</v>
      </c>
      <c r="AE334" s="79">
        <f>+VLOOKUP($A334,'[4]CUT USD'!$A:$Q,8,FALSE)</f>
        <v>0</v>
      </c>
      <c r="AF334" s="79">
        <f>+VLOOKUP($A334,'[4]CUT USD'!$A:$Q,9,FALSE)</f>
        <v>0</v>
      </c>
      <c r="AG334" s="79">
        <f>+VLOOKUP($A334,'[4]CUT USD'!$A:$Q,10,FALSE)</f>
        <v>0</v>
      </c>
      <c r="AH334" s="79">
        <f>+VLOOKUP($A334,'[4]CUT USD'!$A:$Q,11,FALSE)</f>
        <v>0</v>
      </c>
      <c r="AI334" s="79">
        <f>+VLOOKUP($A334,'[4]CUT USD'!$A:$Q,12,FALSE)</f>
        <v>0</v>
      </c>
      <c r="AJ334" s="79">
        <f>+VLOOKUP($A334,'[4]CUT USD'!$A:$Q,13,FALSE)</f>
        <v>0</v>
      </c>
      <c r="AK334" s="79">
        <f>+VLOOKUP($A334,'[4]CUT USD'!$A:$Q,14,FALSE)</f>
        <v>0</v>
      </c>
      <c r="AL334" s="79">
        <v>0</v>
      </c>
      <c r="AM334" s="79">
        <f t="shared" si="5"/>
        <v>0</v>
      </c>
      <c r="AP334" s="45"/>
    </row>
    <row r="335" spans="1:42" ht="33" customHeight="1">
      <c r="A335" s="54">
        <v>1274</v>
      </c>
      <c r="B335" s="55" t="s">
        <v>318</v>
      </c>
      <c r="C335" s="80" t="s">
        <v>687</v>
      </c>
      <c r="D335" s="79">
        <f>+VLOOKUP(A335,'[4]RES. TRL'!A:C,2,FALSE)</f>
        <v>0</v>
      </c>
      <c r="E335" s="79">
        <f>+VLOOKUP(A335,'[4]RES. TRL'!A:C,3,FALSE)</f>
        <v>0</v>
      </c>
      <c r="F335" s="79">
        <f>+VLOOKUP(A335,[4]RES.CDI!A:B,2,FALSE)</f>
        <v>0</v>
      </c>
      <c r="G335" s="79">
        <f>+VLOOKUP($A335,'[4]CUT Bs'!$A:$S,2,FALSE)</f>
        <v>0</v>
      </c>
      <c r="H335" s="79">
        <f>+VLOOKUP($A335,'[4]CUT Bs'!$A:$S,3,FALSE)</f>
        <v>0</v>
      </c>
      <c r="I335" s="79">
        <f>+VLOOKUP($A335,'[4]CUT Bs'!$A:$S,4,FALSE)</f>
        <v>0</v>
      </c>
      <c r="J335" s="79">
        <f>+VLOOKUP($A335,'[4]CUT Bs'!$A:$S,5,FALSE)</f>
        <v>0</v>
      </c>
      <c r="K335" s="79">
        <f>+VLOOKUP($A335,'[4]CUT Bs'!$A:$S,6,FALSE)</f>
        <v>0</v>
      </c>
      <c r="L335" s="79">
        <f>+VLOOKUP($A335,'[4]CUT Bs'!$A:$S,7,FALSE)</f>
        <v>0</v>
      </c>
      <c r="M335" s="79">
        <f>+VLOOKUP($A335,'[4]CUT Bs'!$A:$S,8,FALSE)</f>
        <v>0</v>
      </c>
      <c r="N335" s="79">
        <f>+VLOOKUP($A335,'[4]CUT Bs'!$A:$S,9,FALSE)</f>
        <v>0</v>
      </c>
      <c r="O335" s="79">
        <f>+VLOOKUP($A335,'[4]CUT Bs'!$A:$S,10,FALSE)</f>
        <v>0</v>
      </c>
      <c r="P335" s="79">
        <f>+VLOOKUP($A335,'[4]CUT Bs'!$A:$S,11,FALSE)</f>
        <v>0</v>
      </c>
      <c r="Q335" s="79">
        <f>+VLOOKUP($A335,'[4]CUT Bs'!$A:$S,12,FALSE)</f>
        <v>0</v>
      </c>
      <c r="R335" s="79">
        <f>+VLOOKUP($A335,'[4]CUT Bs'!$A:$S,13,FALSE)</f>
        <v>0</v>
      </c>
      <c r="S335" s="79">
        <f>+VLOOKUP($A335,'[4]CUT Bs'!$A:$S,14,FALSE)</f>
        <v>0</v>
      </c>
      <c r="T335" s="79">
        <f>+VLOOKUP($A335,'[4]CUT Bs'!$A:$S,15,FALSE)</f>
        <v>0</v>
      </c>
      <c r="U335" s="79">
        <f>+VLOOKUP($A335,'[4]CUT Bs'!$A:$S,16,FALSE)</f>
        <v>0</v>
      </c>
      <c r="V335" s="79">
        <f>+IFERROR(VLOOKUP(A335,'[4]RES. TCR'!A:C,3,FALSE),0)</f>
        <v>0</v>
      </c>
      <c r="W335" s="79">
        <f>+VLOOKUP(A335,'[4]RES. TRL'!F:H,2,FALSE)</f>
        <v>0</v>
      </c>
      <c r="X335" s="79">
        <f>+VLOOKUP(A335,'[4]RES. TRL'!F:H,3,FALSE)</f>
        <v>0</v>
      </c>
      <c r="Y335" s="79">
        <f>+VLOOKUP($A335,'[4]CUT USD'!$A:$Q,2,FALSE)</f>
        <v>0</v>
      </c>
      <c r="Z335" s="79">
        <f>+VLOOKUP($A335,'[4]CUT USD'!$A:$Q,3,FALSE)</f>
        <v>0</v>
      </c>
      <c r="AA335" s="79">
        <f>+VLOOKUP($A335,'[4]CUT USD'!$A:$Q,4,FALSE)</f>
        <v>0</v>
      </c>
      <c r="AB335" s="79">
        <f>+VLOOKUP($A335,'[4]CUT USD'!$A:$Q,5,FALSE)</f>
        <v>0</v>
      </c>
      <c r="AC335" s="79">
        <f>+VLOOKUP($A335,'[4]CUT USD'!$A:$Q,6,FALSE)</f>
        <v>0</v>
      </c>
      <c r="AD335" s="79">
        <f>+VLOOKUP($A335,'[4]CUT USD'!$A:$Q,7,FALSE)</f>
        <v>0</v>
      </c>
      <c r="AE335" s="79">
        <f>+VLOOKUP($A335,'[4]CUT USD'!$A:$Q,8,FALSE)</f>
        <v>0</v>
      </c>
      <c r="AF335" s="79">
        <f>+VLOOKUP($A335,'[4]CUT USD'!$A:$Q,9,FALSE)</f>
        <v>0</v>
      </c>
      <c r="AG335" s="79">
        <f>+VLOOKUP($A335,'[4]CUT USD'!$A:$Q,10,FALSE)</f>
        <v>0</v>
      </c>
      <c r="AH335" s="79">
        <f>+VLOOKUP($A335,'[4]CUT USD'!$A:$Q,11,FALSE)</f>
        <v>0</v>
      </c>
      <c r="AI335" s="79">
        <f>+VLOOKUP($A335,'[4]CUT USD'!$A:$Q,12,FALSE)</f>
        <v>0</v>
      </c>
      <c r="AJ335" s="79">
        <f>+VLOOKUP($A335,'[4]CUT USD'!$A:$Q,13,FALSE)</f>
        <v>0</v>
      </c>
      <c r="AK335" s="79">
        <f>+VLOOKUP($A335,'[4]CUT USD'!$A:$Q,14,FALSE)</f>
        <v>0</v>
      </c>
      <c r="AL335" s="79">
        <v>0</v>
      </c>
      <c r="AM335" s="79">
        <f t="shared" si="5"/>
        <v>0</v>
      </c>
      <c r="AP335" s="45"/>
    </row>
    <row r="336" spans="1:42" ht="33" customHeight="1">
      <c r="A336" s="54">
        <v>1275</v>
      </c>
      <c r="B336" s="55" t="s">
        <v>319</v>
      </c>
      <c r="C336" s="80" t="s">
        <v>687</v>
      </c>
      <c r="D336" s="79">
        <f>+VLOOKUP(A336,'[4]RES. TRL'!A:C,2,FALSE)</f>
        <v>0</v>
      </c>
      <c r="E336" s="79">
        <f>+VLOOKUP(A336,'[4]RES. TRL'!A:C,3,FALSE)</f>
        <v>0</v>
      </c>
      <c r="F336" s="79">
        <f>+VLOOKUP(A336,[4]RES.CDI!A:B,2,FALSE)</f>
        <v>0</v>
      </c>
      <c r="G336" s="79">
        <f>+VLOOKUP($A336,'[4]CUT Bs'!$A:$S,2,FALSE)</f>
        <v>0</v>
      </c>
      <c r="H336" s="79">
        <f>+VLOOKUP($A336,'[4]CUT Bs'!$A:$S,3,FALSE)</f>
        <v>0</v>
      </c>
      <c r="I336" s="79">
        <f>+VLOOKUP($A336,'[4]CUT Bs'!$A:$S,4,FALSE)</f>
        <v>0</v>
      </c>
      <c r="J336" s="79">
        <f>+VLOOKUP($A336,'[4]CUT Bs'!$A:$S,5,FALSE)</f>
        <v>0</v>
      </c>
      <c r="K336" s="79">
        <f>+VLOOKUP($A336,'[4]CUT Bs'!$A:$S,6,FALSE)</f>
        <v>0</v>
      </c>
      <c r="L336" s="79">
        <f>+VLOOKUP($A336,'[4]CUT Bs'!$A:$S,7,FALSE)</f>
        <v>0</v>
      </c>
      <c r="M336" s="79">
        <f>+VLOOKUP($A336,'[4]CUT Bs'!$A:$S,8,FALSE)</f>
        <v>0</v>
      </c>
      <c r="N336" s="79">
        <f>+VLOOKUP($A336,'[4]CUT Bs'!$A:$S,9,FALSE)</f>
        <v>0</v>
      </c>
      <c r="O336" s="79">
        <f>+VLOOKUP($A336,'[4]CUT Bs'!$A:$S,10,FALSE)</f>
        <v>0</v>
      </c>
      <c r="P336" s="79">
        <f>+VLOOKUP($A336,'[4]CUT Bs'!$A:$S,11,FALSE)</f>
        <v>0</v>
      </c>
      <c r="Q336" s="79">
        <f>+VLOOKUP($A336,'[4]CUT Bs'!$A:$S,12,FALSE)</f>
        <v>0</v>
      </c>
      <c r="R336" s="79">
        <f>+VLOOKUP($A336,'[4]CUT Bs'!$A:$S,13,FALSE)</f>
        <v>0</v>
      </c>
      <c r="S336" s="79">
        <f>+VLOOKUP($A336,'[4]CUT Bs'!$A:$S,14,FALSE)</f>
        <v>0</v>
      </c>
      <c r="T336" s="79">
        <f>+VLOOKUP($A336,'[4]CUT Bs'!$A:$S,15,FALSE)</f>
        <v>0</v>
      </c>
      <c r="U336" s="79">
        <f>+VLOOKUP($A336,'[4]CUT Bs'!$A:$S,16,FALSE)</f>
        <v>0</v>
      </c>
      <c r="V336" s="79">
        <f>+IFERROR(VLOOKUP(A336,'[4]RES. TCR'!A:C,3,FALSE),0)</f>
        <v>0</v>
      </c>
      <c r="W336" s="79">
        <f>+VLOOKUP(A336,'[4]RES. TRL'!F:H,2,FALSE)</f>
        <v>0</v>
      </c>
      <c r="X336" s="79">
        <f>+VLOOKUP(A336,'[4]RES. TRL'!F:H,3,FALSE)</f>
        <v>0</v>
      </c>
      <c r="Y336" s="79">
        <f>+VLOOKUP($A336,'[4]CUT USD'!$A:$Q,2,FALSE)</f>
        <v>0</v>
      </c>
      <c r="Z336" s="79">
        <f>+VLOOKUP($A336,'[4]CUT USD'!$A:$Q,3,FALSE)</f>
        <v>0</v>
      </c>
      <c r="AA336" s="79">
        <f>+VLOOKUP($A336,'[4]CUT USD'!$A:$Q,4,FALSE)</f>
        <v>0</v>
      </c>
      <c r="AB336" s="79">
        <f>+VLOOKUP($A336,'[4]CUT USD'!$A:$Q,5,FALSE)</f>
        <v>0</v>
      </c>
      <c r="AC336" s="79">
        <f>+VLOOKUP($A336,'[4]CUT USD'!$A:$Q,6,FALSE)</f>
        <v>0</v>
      </c>
      <c r="AD336" s="79">
        <f>+VLOOKUP($A336,'[4]CUT USD'!$A:$Q,7,FALSE)</f>
        <v>0</v>
      </c>
      <c r="AE336" s="79">
        <f>+VLOOKUP($A336,'[4]CUT USD'!$A:$Q,8,FALSE)</f>
        <v>0</v>
      </c>
      <c r="AF336" s="79">
        <f>+VLOOKUP($A336,'[4]CUT USD'!$A:$Q,9,FALSE)</f>
        <v>0</v>
      </c>
      <c r="AG336" s="79">
        <f>+VLOOKUP($A336,'[4]CUT USD'!$A:$Q,10,FALSE)</f>
        <v>0</v>
      </c>
      <c r="AH336" s="79">
        <f>+VLOOKUP($A336,'[4]CUT USD'!$A:$Q,11,FALSE)</f>
        <v>0</v>
      </c>
      <c r="AI336" s="79">
        <f>+VLOOKUP($A336,'[4]CUT USD'!$A:$Q,12,FALSE)</f>
        <v>0</v>
      </c>
      <c r="AJ336" s="79">
        <f>+VLOOKUP($A336,'[4]CUT USD'!$A:$Q,13,FALSE)</f>
        <v>0</v>
      </c>
      <c r="AK336" s="79">
        <f>+VLOOKUP($A336,'[4]CUT USD'!$A:$Q,14,FALSE)</f>
        <v>0</v>
      </c>
      <c r="AL336" s="79">
        <v>0</v>
      </c>
      <c r="AM336" s="79">
        <f t="shared" si="5"/>
        <v>0</v>
      </c>
      <c r="AP336" s="45"/>
    </row>
    <row r="337" spans="1:42" ht="33" customHeight="1">
      <c r="A337" s="54">
        <v>1276</v>
      </c>
      <c r="B337" s="55" t="s">
        <v>320</v>
      </c>
      <c r="C337" s="80" t="s">
        <v>687</v>
      </c>
      <c r="D337" s="79">
        <f>+VLOOKUP(A337,'[4]RES. TRL'!A:C,2,FALSE)</f>
        <v>0</v>
      </c>
      <c r="E337" s="79">
        <f>+VLOOKUP(A337,'[4]RES. TRL'!A:C,3,FALSE)</f>
        <v>0</v>
      </c>
      <c r="F337" s="79">
        <f>+VLOOKUP(A337,[4]RES.CDI!A:B,2,FALSE)</f>
        <v>0</v>
      </c>
      <c r="G337" s="79">
        <f>+VLOOKUP($A337,'[4]CUT Bs'!$A:$S,2,FALSE)</f>
        <v>0</v>
      </c>
      <c r="H337" s="79">
        <f>+VLOOKUP($A337,'[4]CUT Bs'!$A:$S,3,FALSE)</f>
        <v>0</v>
      </c>
      <c r="I337" s="79">
        <f>+VLOOKUP($A337,'[4]CUT Bs'!$A:$S,4,FALSE)</f>
        <v>0</v>
      </c>
      <c r="J337" s="79">
        <f>+VLOOKUP($A337,'[4]CUT Bs'!$A:$S,5,FALSE)</f>
        <v>0</v>
      </c>
      <c r="K337" s="79">
        <f>+VLOOKUP($A337,'[4]CUT Bs'!$A:$S,6,FALSE)</f>
        <v>0</v>
      </c>
      <c r="L337" s="79">
        <f>+VLOOKUP($A337,'[4]CUT Bs'!$A:$S,7,FALSE)</f>
        <v>0</v>
      </c>
      <c r="M337" s="79">
        <f>+VLOOKUP($A337,'[4]CUT Bs'!$A:$S,8,FALSE)</f>
        <v>0</v>
      </c>
      <c r="N337" s="79">
        <f>+VLOOKUP($A337,'[4]CUT Bs'!$A:$S,9,FALSE)</f>
        <v>0</v>
      </c>
      <c r="O337" s="79">
        <f>+VLOOKUP($A337,'[4]CUT Bs'!$A:$S,10,FALSE)</f>
        <v>0</v>
      </c>
      <c r="P337" s="79">
        <f>+VLOOKUP($A337,'[4]CUT Bs'!$A:$S,11,FALSE)</f>
        <v>0</v>
      </c>
      <c r="Q337" s="79">
        <f>+VLOOKUP($A337,'[4]CUT Bs'!$A:$S,12,FALSE)</f>
        <v>0</v>
      </c>
      <c r="R337" s="79">
        <f>+VLOOKUP($A337,'[4]CUT Bs'!$A:$S,13,FALSE)</f>
        <v>0</v>
      </c>
      <c r="S337" s="79">
        <f>+VLOOKUP($A337,'[4]CUT Bs'!$A:$S,14,FALSE)</f>
        <v>0</v>
      </c>
      <c r="T337" s="79">
        <f>+VLOOKUP($A337,'[4]CUT Bs'!$A:$S,15,FALSE)</f>
        <v>0</v>
      </c>
      <c r="U337" s="79">
        <f>+VLOOKUP($A337,'[4]CUT Bs'!$A:$S,16,FALSE)</f>
        <v>0</v>
      </c>
      <c r="V337" s="79">
        <f>+IFERROR(VLOOKUP(A337,'[4]RES. TCR'!A:C,3,FALSE),0)</f>
        <v>0</v>
      </c>
      <c r="W337" s="79">
        <f>+VLOOKUP(A337,'[4]RES. TRL'!F:H,2,FALSE)</f>
        <v>0</v>
      </c>
      <c r="X337" s="79">
        <f>+VLOOKUP(A337,'[4]RES. TRL'!F:H,3,FALSE)</f>
        <v>0</v>
      </c>
      <c r="Y337" s="79">
        <f>+VLOOKUP($A337,'[4]CUT USD'!$A:$Q,2,FALSE)</f>
        <v>0</v>
      </c>
      <c r="Z337" s="79">
        <f>+VLOOKUP($A337,'[4]CUT USD'!$A:$Q,3,FALSE)</f>
        <v>0</v>
      </c>
      <c r="AA337" s="79">
        <f>+VLOOKUP($A337,'[4]CUT USD'!$A:$Q,4,FALSE)</f>
        <v>0</v>
      </c>
      <c r="AB337" s="79">
        <f>+VLOOKUP($A337,'[4]CUT USD'!$A:$Q,5,FALSE)</f>
        <v>0</v>
      </c>
      <c r="AC337" s="79">
        <f>+VLOOKUP($A337,'[4]CUT USD'!$A:$Q,6,FALSE)</f>
        <v>0</v>
      </c>
      <c r="AD337" s="79">
        <f>+VLOOKUP($A337,'[4]CUT USD'!$A:$Q,7,FALSE)</f>
        <v>0</v>
      </c>
      <c r="AE337" s="79">
        <f>+VLOOKUP($A337,'[4]CUT USD'!$A:$Q,8,FALSE)</f>
        <v>0</v>
      </c>
      <c r="AF337" s="79">
        <f>+VLOOKUP($A337,'[4]CUT USD'!$A:$Q,9,FALSE)</f>
        <v>0</v>
      </c>
      <c r="AG337" s="79">
        <f>+VLOOKUP($A337,'[4]CUT USD'!$A:$Q,10,FALSE)</f>
        <v>0</v>
      </c>
      <c r="AH337" s="79">
        <f>+VLOOKUP($A337,'[4]CUT USD'!$A:$Q,11,FALSE)</f>
        <v>0</v>
      </c>
      <c r="AI337" s="79">
        <f>+VLOOKUP($A337,'[4]CUT USD'!$A:$Q,12,FALSE)</f>
        <v>0</v>
      </c>
      <c r="AJ337" s="79">
        <f>+VLOOKUP($A337,'[4]CUT USD'!$A:$Q,13,FALSE)</f>
        <v>0</v>
      </c>
      <c r="AK337" s="79">
        <f>+VLOOKUP($A337,'[4]CUT USD'!$A:$Q,14,FALSE)</f>
        <v>0</v>
      </c>
      <c r="AL337" s="79">
        <v>0</v>
      </c>
      <c r="AM337" s="79">
        <f t="shared" si="5"/>
        <v>0</v>
      </c>
      <c r="AP337" s="45"/>
    </row>
    <row r="338" spans="1:42" ht="33" customHeight="1">
      <c r="A338" s="54">
        <v>1277</v>
      </c>
      <c r="B338" s="55" t="s">
        <v>321</v>
      </c>
      <c r="C338" s="80" t="s">
        <v>687</v>
      </c>
      <c r="D338" s="79">
        <f>+VLOOKUP(A338,'[4]RES. TRL'!A:C,2,FALSE)</f>
        <v>0</v>
      </c>
      <c r="E338" s="79">
        <f>+VLOOKUP(A338,'[4]RES. TRL'!A:C,3,FALSE)</f>
        <v>0</v>
      </c>
      <c r="F338" s="79">
        <f>+VLOOKUP(A338,[4]RES.CDI!A:B,2,FALSE)</f>
        <v>0</v>
      </c>
      <c r="G338" s="79">
        <f>+VLOOKUP($A338,'[4]CUT Bs'!$A:$S,2,FALSE)</f>
        <v>0</v>
      </c>
      <c r="H338" s="79">
        <f>+VLOOKUP($A338,'[4]CUT Bs'!$A:$S,3,FALSE)</f>
        <v>0</v>
      </c>
      <c r="I338" s="79">
        <f>+VLOOKUP($A338,'[4]CUT Bs'!$A:$S,4,FALSE)</f>
        <v>0</v>
      </c>
      <c r="J338" s="79">
        <f>+VLOOKUP($A338,'[4]CUT Bs'!$A:$S,5,FALSE)</f>
        <v>0</v>
      </c>
      <c r="K338" s="79">
        <f>+VLOOKUP($A338,'[4]CUT Bs'!$A:$S,6,FALSE)</f>
        <v>0</v>
      </c>
      <c r="L338" s="79">
        <f>+VLOOKUP($A338,'[4]CUT Bs'!$A:$S,7,FALSE)</f>
        <v>0</v>
      </c>
      <c r="M338" s="79">
        <f>+VLOOKUP($A338,'[4]CUT Bs'!$A:$S,8,FALSE)</f>
        <v>0</v>
      </c>
      <c r="N338" s="79">
        <f>+VLOOKUP($A338,'[4]CUT Bs'!$A:$S,9,FALSE)</f>
        <v>0</v>
      </c>
      <c r="O338" s="79">
        <f>+VLOOKUP($A338,'[4]CUT Bs'!$A:$S,10,FALSE)</f>
        <v>0</v>
      </c>
      <c r="P338" s="79">
        <f>+VLOOKUP($A338,'[4]CUT Bs'!$A:$S,11,FALSE)</f>
        <v>0</v>
      </c>
      <c r="Q338" s="79">
        <f>+VLOOKUP($A338,'[4]CUT Bs'!$A:$S,12,FALSE)</f>
        <v>0</v>
      </c>
      <c r="R338" s="79">
        <f>+VLOOKUP($A338,'[4]CUT Bs'!$A:$S,13,FALSE)</f>
        <v>0</v>
      </c>
      <c r="S338" s="79">
        <f>+VLOOKUP($A338,'[4]CUT Bs'!$A:$S,14,FALSE)</f>
        <v>0</v>
      </c>
      <c r="T338" s="79">
        <f>+VLOOKUP($A338,'[4]CUT Bs'!$A:$S,15,FALSE)</f>
        <v>0</v>
      </c>
      <c r="U338" s="79">
        <f>+VLOOKUP($A338,'[4]CUT Bs'!$A:$S,16,FALSE)</f>
        <v>0</v>
      </c>
      <c r="V338" s="79">
        <f>+IFERROR(VLOOKUP(A338,'[4]RES. TCR'!A:C,3,FALSE),0)</f>
        <v>0</v>
      </c>
      <c r="W338" s="79">
        <f>+VLOOKUP(A338,'[4]RES. TRL'!F:H,2,FALSE)</f>
        <v>0</v>
      </c>
      <c r="X338" s="79">
        <f>+VLOOKUP(A338,'[4]RES. TRL'!F:H,3,FALSE)</f>
        <v>0</v>
      </c>
      <c r="Y338" s="79">
        <f>+VLOOKUP($A338,'[4]CUT USD'!$A:$Q,2,FALSE)</f>
        <v>0</v>
      </c>
      <c r="Z338" s="79">
        <f>+VLOOKUP($A338,'[4]CUT USD'!$A:$Q,3,FALSE)</f>
        <v>0</v>
      </c>
      <c r="AA338" s="79">
        <f>+VLOOKUP($A338,'[4]CUT USD'!$A:$Q,4,FALSE)</f>
        <v>0</v>
      </c>
      <c r="AB338" s="79">
        <f>+VLOOKUP($A338,'[4]CUT USD'!$A:$Q,5,FALSE)</f>
        <v>0</v>
      </c>
      <c r="AC338" s="79">
        <f>+VLOOKUP($A338,'[4]CUT USD'!$A:$Q,6,FALSE)</f>
        <v>0</v>
      </c>
      <c r="AD338" s="79">
        <f>+VLOOKUP($A338,'[4]CUT USD'!$A:$Q,7,FALSE)</f>
        <v>0</v>
      </c>
      <c r="AE338" s="79">
        <f>+VLOOKUP($A338,'[4]CUT USD'!$A:$Q,8,FALSE)</f>
        <v>0</v>
      </c>
      <c r="AF338" s="79">
        <f>+VLOOKUP($A338,'[4]CUT USD'!$A:$Q,9,FALSE)</f>
        <v>0</v>
      </c>
      <c r="AG338" s="79">
        <f>+VLOOKUP($A338,'[4]CUT USD'!$A:$Q,10,FALSE)</f>
        <v>0</v>
      </c>
      <c r="AH338" s="79">
        <f>+VLOOKUP($A338,'[4]CUT USD'!$A:$Q,11,FALSE)</f>
        <v>0</v>
      </c>
      <c r="AI338" s="79">
        <f>+VLOOKUP($A338,'[4]CUT USD'!$A:$Q,12,FALSE)</f>
        <v>0</v>
      </c>
      <c r="AJ338" s="79">
        <f>+VLOOKUP($A338,'[4]CUT USD'!$A:$Q,13,FALSE)</f>
        <v>0</v>
      </c>
      <c r="AK338" s="79">
        <f>+VLOOKUP($A338,'[4]CUT USD'!$A:$Q,14,FALSE)</f>
        <v>0</v>
      </c>
      <c r="AL338" s="79">
        <v>0</v>
      </c>
      <c r="AM338" s="79">
        <f t="shared" si="5"/>
        <v>0</v>
      </c>
      <c r="AP338" s="45"/>
    </row>
    <row r="339" spans="1:42" ht="33" customHeight="1">
      <c r="A339" s="54">
        <v>1278</v>
      </c>
      <c r="B339" s="55" t="s">
        <v>322</v>
      </c>
      <c r="C339" s="80" t="s">
        <v>687</v>
      </c>
      <c r="D339" s="79">
        <f>+VLOOKUP(A339,'[4]RES. TRL'!A:C,2,FALSE)</f>
        <v>0</v>
      </c>
      <c r="E339" s="79">
        <f>+VLOOKUP(A339,'[4]RES. TRL'!A:C,3,FALSE)</f>
        <v>0</v>
      </c>
      <c r="F339" s="79">
        <f>+VLOOKUP(A339,[4]RES.CDI!A:B,2,FALSE)</f>
        <v>0</v>
      </c>
      <c r="G339" s="79">
        <f>+VLOOKUP($A339,'[4]CUT Bs'!$A:$S,2,FALSE)</f>
        <v>0</v>
      </c>
      <c r="H339" s="79">
        <f>+VLOOKUP($A339,'[4]CUT Bs'!$A:$S,3,FALSE)</f>
        <v>0</v>
      </c>
      <c r="I339" s="79">
        <f>+VLOOKUP($A339,'[4]CUT Bs'!$A:$S,4,FALSE)</f>
        <v>0</v>
      </c>
      <c r="J339" s="79">
        <f>+VLOOKUP($A339,'[4]CUT Bs'!$A:$S,5,FALSE)</f>
        <v>0</v>
      </c>
      <c r="K339" s="79">
        <f>+VLOOKUP($A339,'[4]CUT Bs'!$A:$S,6,FALSE)</f>
        <v>0</v>
      </c>
      <c r="L339" s="79">
        <f>+VLOOKUP($A339,'[4]CUT Bs'!$A:$S,7,FALSE)</f>
        <v>0</v>
      </c>
      <c r="M339" s="79">
        <f>+VLOOKUP($A339,'[4]CUT Bs'!$A:$S,8,FALSE)</f>
        <v>0</v>
      </c>
      <c r="N339" s="79">
        <f>+VLOOKUP($A339,'[4]CUT Bs'!$A:$S,9,FALSE)</f>
        <v>0</v>
      </c>
      <c r="O339" s="79">
        <f>+VLOOKUP($A339,'[4]CUT Bs'!$A:$S,10,FALSE)</f>
        <v>0</v>
      </c>
      <c r="P339" s="79">
        <f>+VLOOKUP($A339,'[4]CUT Bs'!$A:$S,11,FALSE)</f>
        <v>0</v>
      </c>
      <c r="Q339" s="79">
        <f>+VLOOKUP($A339,'[4]CUT Bs'!$A:$S,12,FALSE)</f>
        <v>0</v>
      </c>
      <c r="R339" s="79">
        <f>+VLOOKUP($A339,'[4]CUT Bs'!$A:$S,13,FALSE)</f>
        <v>0</v>
      </c>
      <c r="S339" s="79">
        <f>+VLOOKUP($A339,'[4]CUT Bs'!$A:$S,14,FALSE)</f>
        <v>0</v>
      </c>
      <c r="T339" s="79">
        <f>+VLOOKUP($A339,'[4]CUT Bs'!$A:$S,15,FALSE)</f>
        <v>0</v>
      </c>
      <c r="U339" s="79">
        <f>+VLOOKUP($A339,'[4]CUT Bs'!$A:$S,16,FALSE)</f>
        <v>0</v>
      </c>
      <c r="V339" s="79">
        <f>+IFERROR(VLOOKUP(A339,'[4]RES. TCR'!A:C,3,FALSE),0)</f>
        <v>0</v>
      </c>
      <c r="W339" s="79">
        <f>+VLOOKUP(A339,'[4]RES. TRL'!F:H,2,FALSE)</f>
        <v>0</v>
      </c>
      <c r="X339" s="79">
        <f>+VLOOKUP(A339,'[4]RES. TRL'!F:H,3,FALSE)</f>
        <v>0</v>
      </c>
      <c r="Y339" s="79">
        <f>+VLOOKUP($A339,'[4]CUT USD'!$A:$Q,2,FALSE)</f>
        <v>0</v>
      </c>
      <c r="Z339" s="79">
        <f>+VLOOKUP($A339,'[4]CUT USD'!$A:$Q,3,FALSE)</f>
        <v>0</v>
      </c>
      <c r="AA339" s="79">
        <f>+VLOOKUP($A339,'[4]CUT USD'!$A:$Q,4,FALSE)</f>
        <v>0</v>
      </c>
      <c r="AB339" s="79">
        <f>+VLOOKUP($A339,'[4]CUT USD'!$A:$Q,5,FALSE)</f>
        <v>0</v>
      </c>
      <c r="AC339" s="79">
        <f>+VLOOKUP($A339,'[4]CUT USD'!$A:$Q,6,FALSE)</f>
        <v>0</v>
      </c>
      <c r="AD339" s="79">
        <f>+VLOOKUP($A339,'[4]CUT USD'!$A:$Q,7,FALSE)</f>
        <v>0</v>
      </c>
      <c r="AE339" s="79">
        <f>+VLOOKUP($A339,'[4]CUT USD'!$A:$Q,8,FALSE)</f>
        <v>0</v>
      </c>
      <c r="AF339" s="79">
        <f>+VLOOKUP($A339,'[4]CUT USD'!$A:$Q,9,FALSE)</f>
        <v>0</v>
      </c>
      <c r="AG339" s="79">
        <f>+VLOOKUP($A339,'[4]CUT USD'!$A:$Q,10,FALSE)</f>
        <v>0</v>
      </c>
      <c r="AH339" s="79">
        <f>+VLOOKUP($A339,'[4]CUT USD'!$A:$Q,11,FALSE)</f>
        <v>0</v>
      </c>
      <c r="AI339" s="79">
        <f>+VLOOKUP($A339,'[4]CUT USD'!$A:$Q,12,FALSE)</f>
        <v>0</v>
      </c>
      <c r="AJ339" s="79">
        <f>+VLOOKUP($A339,'[4]CUT USD'!$A:$Q,13,FALSE)</f>
        <v>0</v>
      </c>
      <c r="AK339" s="79">
        <f>+VLOOKUP($A339,'[4]CUT USD'!$A:$Q,14,FALSE)</f>
        <v>0</v>
      </c>
      <c r="AL339" s="79">
        <v>0</v>
      </c>
      <c r="AM339" s="79">
        <f t="shared" si="5"/>
        <v>0</v>
      </c>
      <c r="AP339" s="45"/>
    </row>
    <row r="340" spans="1:42" ht="33" customHeight="1">
      <c r="A340" s="54">
        <v>1279</v>
      </c>
      <c r="B340" s="55" t="s">
        <v>323</v>
      </c>
      <c r="C340" s="80" t="s">
        <v>687</v>
      </c>
      <c r="D340" s="79">
        <f>+VLOOKUP(A340,'[4]RES. TRL'!A:C,2,FALSE)</f>
        <v>0</v>
      </c>
      <c r="E340" s="79">
        <f>+VLOOKUP(A340,'[4]RES. TRL'!A:C,3,FALSE)</f>
        <v>0</v>
      </c>
      <c r="F340" s="79">
        <f>+VLOOKUP(A340,[4]RES.CDI!A:B,2,FALSE)</f>
        <v>0</v>
      </c>
      <c r="G340" s="79">
        <f>+VLOOKUP($A340,'[4]CUT Bs'!$A:$S,2,FALSE)</f>
        <v>0</v>
      </c>
      <c r="H340" s="79">
        <f>+VLOOKUP($A340,'[4]CUT Bs'!$A:$S,3,FALSE)</f>
        <v>0</v>
      </c>
      <c r="I340" s="79">
        <f>+VLOOKUP($A340,'[4]CUT Bs'!$A:$S,4,FALSE)</f>
        <v>0</v>
      </c>
      <c r="J340" s="79">
        <f>+VLOOKUP($A340,'[4]CUT Bs'!$A:$S,5,FALSE)</f>
        <v>0</v>
      </c>
      <c r="K340" s="79">
        <f>+VLOOKUP($A340,'[4]CUT Bs'!$A:$S,6,FALSE)</f>
        <v>0</v>
      </c>
      <c r="L340" s="79">
        <f>+VLOOKUP($A340,'[4]CUT Bs'!$A:$S,7,FALSE)</f>
        <v>0</v>
      </c>
      <c r="M340" s="79">
        <f>+VLOOKUP($A340,'[4]CUT Bs'!$A:$S,8,FALSE)</f>
        <v>0</v>
      </c>
      <c r="N340" s="79">
        <f>+VLOOKUP($A340,'[4]CUT Bs'!$A:$S,9,FALSE)</f>
        <v>0</v>
      </c>
      <c r="O340" s="79">
        <f>+VLOOKUP($A340,'[4]CUT Bs'!$A:$S,10,FALSE)</f>
        <v>0</v>
      </c>
      <c r="P340" s="79">
        <f>+VLOOKUP($A340,'[4]CUT Bs'!$A:$S,11,FALSE)</f>
        <v>0</v>
      </c>
      <c r="Q340" s="79">
        <f>+VLOOKUP($A340,'[4]CUT Bs'!$A:$S,12,FALSE)</f>
        <v>0</v>
      </c>
      <c r="R340" s="79">
        <f>+VLOOKUP($A340,'[4]CUT Bs'!$A:$S,13,FALSE)</f>
        <v>0</v>
      </c>
      <c r="S340" s="79">
        <f>+VLOOKUP($A340,'[4]CUT Bs'!$A:$S,14,FALSE)</f>
        <v>0</v>
      </c>
      <c r="T340" s="79">
        <f>+VLOOKUP($A340,'[4]CUT Bs'!$A:$S,15,FALSE)</f>
        <v>0</v>
      </c>
      <c r="U340" s="79">
        <f>+VLOOKUP($A340,'[4]CUT Bs'!$A:$S,16,FALSE)</f>
        <v>0</v>
      </c>
      <c r="V340" s="79">
        <f>+IFERROR(VLOOKUP(A340,'[4]RES. TCR'!A:C,3,FALSE),0)</f>
        <v>0</v>
      </c>
      <c r="W340" s="79">
        <f>+VLOOKUP(A340,'[4]RES. TRL'!F:H,2,FALSE)</f>
        <v>0</v>
      </c>
      <c r="X340" s="79">
        <f>+VLOOKUP(A340,'[4]RES. TRL'!F:H,3,FALSE)</f>
        <v>0</v>
      </c>
      <c r="Y340" s="79">
        <f>+VLOOKUP($A340,'[4]CUT USD'!$A:$Q,2,FALSE)</f>
        <v>0</v>
      </c>
      <c r="Z340" s="79">
        <f>+VLOOKUP($A340,'[4]CUT USD'!$A:$Q,3,FALSE)</f>
        <v>0</v>
      </c>
      <c r="AA340" s="79">
        <f>+VLOOKUP($A340,'[4]CUT USD'!$A:$Q,4,FALSE)</f>
        <v>0</v>
      </c>
      <c r="AB340" s="79">
        <f>+VLOOKUP($A340,'[4]CUT USD'!$A:$Q,5,FALSE)</f>
        <v>0</v>
      </c>
      <c r="AC340" s="79">
        <f>+VLOOKUP($A340,'[4]CUT USD'!$A:$Q,6,FALSE)</f>
        <v>0</v>
      </c>
      <c r="AD340" s="79">
        <f>+VLOOKUP($A340,'[4]CUT USD'!$A:$Q,7,FALSE)</f>
        <v>0</v>
      </c>
      <c r="AE340" s="79">
        <f>+VLOOKUP($A340,'[4]CUT USD'!$A:$Q,8,FALSE)</f>
        <v>0</v>
      </c>
      <c r="AF340" s="79">
        <f>+VLOOKUP($A340,'[4]CUT USD'!$A:$Q,9,FALSE)</f>
        <v>0</v>
      </c>
      <c r="AG340" s="79">
        <f>+VLOOKUP($A340,'[4]CUT USD'!$A:$Q,10,FALSE)</f>
        <v>0</v>
      </c>
      <c r="AH340" s="79">
        <f>+VLOOKUP($A340,'[4]CUT USD'!$A:$Q,11,FALSE)</f>
        <v>0</v>
      </c>
      <c r="AI340" s="79">
        <f>+VLOOKUP($A340,'[4]CUT USD'!$A:$Q,12,FALSE)</f>
        <v>0</v>
      </c>
      <c r="AJ340" s="79">
        <f>+VLOOKUP($A340,'[4]CUT USD'!$A:$Q,13,FALSE)</f>
        <v>0</v>
      </c>
      <c r="AK340" s="79">
        <f>+VLOOKUP($A340,'[4]CUT USD'!$A:$Q,14,FALSE)</f>
        <v>0</v>
      </c>
      <c r="AL340" s="79">
        <v>0</v>
      </c>
      <c r="AM340" s="79">
        <f t="shared" si="5"/>
        <v>0</v>
      </c>
      <c r="AP340" s="45"/>
    </row>
    <row r="341" spans="1:42" ht="33" customHeight="1">
      <c r="A341" s="54">
        <v>1280</v>
      </c>
      <c r="B341" s="55" t="s">
        <v>324</v>
      </c>
      <c r="C341" s="80" t="s">
        <v>687</v>
      </c>
      <c r="D341" s="79">
        <f>+VLOOKUP(A341,'[4]RES. TRL'!A:C,2,FALSE)</f>
        <v>0</v>
      </c>
      <c r="E341" s="79">
        <f>+VLOOKUP(A341,'[4]RES. TRL'!A:C,3,FALSE)</f>
        <v>0</v>
      </c>
      <c r="F341" s="79">
        <f>+VLOOKUP(A341,[4]RES.CDI!A:B,2,FALSE)</f>
        <v>0</v>
      </c>
      <c r="G341" s="79">
        <f>+VLOOKUP($A341,'[4]CUT Bs'!$A:$S,2,FALSE)</f>
        <v>0</v>
      </c>
      <c r="H341" s="79">
        <f>+VLOOKUP($A341,'[4]CUT Bs'!$A:$S,3,FALSE)</f>
        <v>0</v>
      </c>
      <c r="I341" s="79">
        <f>+VLOOKUP($A341,'[4]CUT Bs'!$A:$S,4,FALSE)</f>
        <v>0</v>
      </c>
      <c r="J341" s="79">
        <f>+VLOOKUP($A341,'[4]CUT Bs'!$A:$S,5,FALSE)</f>
        <v>0</v>
      </c>
      <c r="K341" s="79">
        <f>+VLOOKUP($A341,'[4]CUT Bs'!$A:$S,6,FALSE)</f>
        <v>0</v>
      </c>
      <c r="L341" s="79">
        <f>+VLOOKUP($A341,'[4]CUT Bs'!$A:$S,7,FALSE)</f>
        <v>0</v>
      </c>
      <c r="M341" s="79">
        <f>+VLOOKUP($A341,'[4]CUT Bs'!$A:$S,8,FALSE)</f>
        <v>0</v>
      </c>
      <c r="N341" s="79">
        <f>+VLOOKUP($A341,'[4]CUT Bs'!$A:$S,9,FALSE)</f>
        <v>0</v>
      </c>
      <c r="O341" s="79">
        <f>+VLOOKUP($A341,'[4]CUT Bs'!$A:$S,10,FALSE)</f>
        <v>0</v>
      </c>
      <c r="P341" s="79">
        <f>+VLOOKUP($A341,'[4]CUT Bs'!$A:$S,11,FALSE)</f>
        <v>0</v>
      </c>
      <c r="Q341" s="79">
        <f>+VLOOKUP($A341,'[4]CUT Bs'!$A:$S,12,FALSE)</f>
        <v>0</v>
      </c>
      <c r="R341" s="79">
        <f>+VLOOKUP($A341,'[4]CUT Bs'!$A:$S,13,FALSE)</f>
        <v>0</v>
      </c>
      <c r="S341" s="79">
        <f>+VLOOKUP($A341,'[4]CUT Bs'!$A:$S,14,FALSE)</f>
        <v>0</v>
      </c>
      <c r="T341" s="79">
        <f>+VLOOKUP($A341,'[4]CUT Bs'!$A:$S,15,FALSE)</f>
        <v>0</v>
      </c>
      <c r="U341" s="79">
        <f>+VLOOKUP($A341,'[4]CUT Bs'!$A:$S,16,FALSE)</f>
        <v>0</v>
      </c>
      <c r="V341" s="79">
        <f>+IFERROR(VLOOKUP(A341,'[4]RES. TCR'!A:C,3,FALSE),0)</f>
        <v>0</v>
      </c>
      <c r="W341" s="79">
        <f>+VLOOKUP(A341,'[4]RES. TRL'!F:H,2,FALSE)</f>
        <v>0</v>
      </c>
      <c r="X341" s="79">
        <f>+VLOOKUP(A341,'[4]RES. TRL'!F:H,3,FALSE)</f>
        <v>0</v>
      </c>
      <c r="Y341" s="79">
        <f>+VLOOKUP($A341,'[4]CUT USD'!$A:$Q,2,FALSE)</f>
        <v>0</v>
      </c>
      <c r="Z341" s="79">
        <f>+VLOOKUP($A341,'[4]CUT USD'!$A:$Q,3,FALSE)</f>
        <v>0</v>
      </c>
      <c r="AA341" s="79">
        <f>+VLOOKUP($A341,'[4]CUT USD'!$A:$Q,4,FALSE)</f>
        <v>0</v>
      </c>
      <c r="AB341" s="79">
        <f>+VLOOKUP($A341,'[4]CUT USD'!$A:$Q,5,FALSE)</f>
        <v>0</v>
      </c>
      <c r="AC341" s="79">
        <f>+VLOOKUP($A341,'[4]CUT USD'!$A:$Q,6,FALSE)</f>
        <v>0</v>
      </c>
      <c r="AD341" s="79">
        <f>+VLOOKUP($A341,'[4]CUT USD'!$A:$Q,7,FALSE)</f>
        <v>0</v>
      </c>
      <c r="AE341" s="79">
        <f>+VLOOKUP($A341,'[4]CUT USD'!$A:$Q,8,FALSE)</f>
        <v>0</v>
      </c>
      <c r="AF341" s="79">
        <f>+VLOOKUP($A341,'[4]CUT USD'!$A:$Q,9,FALSE)</f>
        <v>0</v>
      </c>
      <c r="AG341" s="79">
        <f>+VLOOKUP($A341,'[4]CUT USD'!$A:$Q,10,FALSE)</f>
        <v>0</v>
      </c>
      <c r="AH341" s="79">
        <f>+VLOOKUP($A341,'[4]CUT USD'!$A:$Q,11,FALSE)</f>
        <v>0</v>
      </c>
      <c r="AI341" s="79">
        <f>+VLOOKUP($A341,'[4]CUT USD'!$A:$Q,12,FALSE)</f>
        <v>0</v>
      </c>
      <c r="AJ341" s="79">
        <f>+VLOOKUP($A341,'[4]CUT USD'!$A:$Q,13,FALSE)</f>
        <v>0</v>
      </c>
      <c r="AK341" s="79">
        <f>+VLOOKUP($A341,'[4]CUT USD'!$A:$Q,14,FALSE)</f>
        <v>0</v>
      </c>
      <c r="AL341" s="79">
        <v>0</v>
      </c>
      <c r="AM341" s="79">
        <f t="shared" si="5"/>
        <v>0</v>
      </c>
      <c r="AP341" s="45"/>
    </row>
    <row r="342" spans="1:42" ht="33" customHeight="1">
      <c r="A342" s="54">
        <v>1281</v>
      </c>
      <c r="B342" s="55" t="s">
        <v>325</v>
      </c>
      <c r="C342" s="80" t="s">
        <v>687</v>
      </c>
      <c r="D342" s="79">
        <f>+VLOOKUP(A342,'[4]RES. TRL'!A:C,2,FALSE)</f>
        <v>0</v>
      </c>
      <c r="E342" s="79">
        <f>+VLOOKUP(A342,'[4]RES. TRL'!A:C,3,FALSE)</f>
        <v>0</v>
      </c>
      <c r="F342" s="79">
        <f>+VLOOKUP(A342,[4]RES.CDI!A:B,2,FALSE)</f>
        <v>0</v>
      </c>
      <c r="G342" s="79">
        <f>+VLOOKUP($A342,'[4]CUT Bs'!$A:$S,2,FALSE)</f>
        <v>0</v>
      </c>
      <c r="H342" s="79">
        <f>+VLOOKUP($A342,'[4]CUT Bs'!$A:$S,3,FALSE)</f>
        <v>0</v>
      </c>
      <c r="I342" s="79">
        <f>+VLOOKUP($A342,'[4]CUT Bs'!$A:$S,4,FALSE)</f>
        <v>0</v>
      </c>
      <c r="J342" s="79">
        <f>+VLOOKUP($A342,'[4]CUT Bs'!$A:$S,5,FALSE)</f>
        <v>0</v>
      </c>
      <c r="K342" s="79">
        <f>+VLOOKUP($A342,'[4]CUT Bs'!$A:$S,6,FALSE)</f>
        <v>0</v>
      </c>
      <c r="L342" s="79">
        <f>+VLOOKUP($A342,'[4]CUT Bs'!$A:$S,7,FALSE)</f>
        <v>0</v>
      </c>
      <c r="M342" s="79">
        <f>+VLOOKUP($A342,'[4]CUT Bs'!$A:$S,8,FALSE)</f>
        <v>0</v>
      </c>
      <c r="N342" s="79">
        <f>+VLOOKUP($A342,'[4]CUT Bs'!$A:$S,9,FALSE)</f>
        <v>0</v>
      </c>
      <c r="O342" s="79">
        <f>+VLOOKUP($A342,'[4]CUT Bs'!$A:$S,10,FALSE)</f>
        <v>0</v>
      </c>
      <c r="P342" s="79">
        <f>+VLOOKUP($A342,'[4]CUT Bs'!$A:$S,11,FALSE)</f>
        <v>0</v>
      </c>
      <c r="Q342" s="79">
        <f>+VLOOKUP($A342,'[4]CUT Bs'!$A:$S,12,FALSE)</f>
        <v>0</v>
      </c>
      <c r="R342" s="79">
        <f>+VLOOKUP($A342,'[4]CUT Bs'!$A:$S,13,FALSE)</f>
        <v>0</v>
      </c>
      <c r="S342" s="79">
        <f>+VLOOKUP($A342,'[4]CUT Bs'!$A:$S,14,FALSE)</f>
        <v>0</v>
      </c>
      <c r="T342" s="79">
        <f>+VLOOKUP($A342,'[4]CUT Bs'!$A:$S,15,FALSE)</f>
        <v>0</v>
      </c>
      <c r="U342" s="79">
        <f>+VLOOKUP($A342,'[4]CUT Bs'!$A:$S,16,FALSE)</f>
        <v>0</v>
      </c>
      <c r="V342" s="79">
        <f>+IFERROR(VLOOKUP(A342,'[4]RES. TCR'!A:C,3,FALSE),0)</f>
        <v>0</v>
      </c>
      <c r="W342" s="79">
        <f>+VLOOKUP(A342,'[4]RES. TRL'!F:H,2,FALSE)</f>
        <v>0</v>
      </c>
      <c r="X342" s="79">
        <f>+VLOOKUP(A342,'[4]RES. TRL'!F:H,3,FALSE)</f>
        <v>0</v>
      </c>
      <c r="Y342" s="79">
        <f>+VLOOKUP($A342,'[4]CUT USD'!$A:$Q,2,FALSE)</f>
        <v>0</v>
      </c>
      <c r="Z342" s="79">
        <f>+VLOOKUP($A342,'[4]CUT USD'!$A:$Q,3,FALSE)</f>
        <v>0</v>
      </c>
      <c r="AA342" s="79">
        <f>+VLOOKUP($A342,'[4]CUT USD'!$A:$Q,4,FALSE)</f>
        <v>0</v>
      </c>
      <c r="AB342" s="79">
        <f>+VLOOKUP($A342,'[4]CUT USD'!$A:$Q,5,FALSE)</f>
        <v>0</v>
      </c>
      <c r="AC342" s="79">
        <f>+VLOOKUP($A342,'[4]CUT USD'!$A:$Q,6,FALSE)</f>
        <v>0</v>
      </c>
      <c r="AD342" s="79">
        <f>+VLOOKUP($A342,'[4]CUT USD'!$A:$Q,7,FALSE)</f>
        <v>0</v>
      </c>
      <c r="AE342" s="79">
        <f>+VLOOKUP($A342,'[4]CUT USD'!$A:$Q,8,FALSE)</f>
        <v>0</v>
      </c>
      <c r="AF342" s="79">
        <f>+VLOOKUP($A342,'[4]CUT USD'!$A:$Q,9,FALSE)</f>
        <v>0</v>
      </c>
      <c r="AG342" s="79">
        <f>+VLOOKUP($A342,'[4]CUT USD'!$A:$Q,10,FALSE)</f>
        <v>0</v>
      </c>
      <c r="AH342" s="79">
        <f>+VLOOKUP($A342,'[4]CUT USD'!$A:$Q,11,FALSE)</f>
        <v>0</v>
      </c>
      <c r="AI342" s="79">
        <f>+VLOOKUP($A342,'[4]CUT USD'!$A:$Q,12,FALSE)</f>
        <v>0</v>
      </c>
      <c r="AJ342" s="79">
        <f>+VLOOKUP($A342,'[4]CUT USD'!$A:$Q,13,FALSE)</f>
        <v>0</v>
      </c>
      <c r="AK342" s="79">
        <f>+VLOOKUP($A342,'[4]CUT USD'!$A:$Q,14,FALSE)</f>
        <v>0</v>
      </c>
      <c r="AL342" s="79">
        <v>0</v>
      </c>
      <c r="AM342" s="79">
        <f t="shared" si="5"/>
        <v>0</v>
      </c>
      <c r="AP342" s="45"/>
    </row>
    <row r="343" spans="1:42" ht="33" customHeight="1">
      <c r="A343" s="54">
        <v>1282</v>
      </c>
      <c r="B343" s="55" t="s">
        <v>326</v>
      </c>
      <c r="C343" s="80" t="s">
        <v>687</v>
      </c>
      <c r="D343" s="79">
        <f>+VLOOKUP(A343,'[4]RES. TRL'!A:C,2,FALSE)</f>
        <v>0</v>
      </c>
      <c r="E343" s="79">
        <f>+VLOOKUP(A343,'[4]RES. TRL'!A:C,3,FALSE)</f>
        <v>0</v>
      </c>
      <c r="F343" s="79">
        <f>+VLOOKUP(A343,[4]RES.CDI!A:B,2,FALSE)</f>
        <v>0</v>
      </c>
      <c r="G343" s="79">
        <f>+VLOOKUP($A343,'[4]CUT Bs'!$A:$S,2,FALSE)</f>
        <v>0</v>
      </c>
      <c r="H343" s="79">
        <f>+VLOOKUP($A343,'[4]CUT Bs'!$A:$S,3,FALSE)</f>
        <v>0</v>
      </c>
      <c r="I343" s="79">
        <f>+VLOOKUP($A343,'[4]CUT Bs'!$A:$S,4,FALSE)</f>
        <v>0</v>
      </c>
      <c r="J343" s="79">
        <f>+VLOOKUP($A343,'[4]CUT Bs'!$A:$S,5,FALSE)</f>
        <v>0</v>
      </c>
      <c r="K343" s="79">
        <f>+VLOOKUP($A343,'[4]CUT Bs'!$A:$S,6,FALSE)</f>
        <v>0</v>
      </c>
      <c r="L343" s="79">
        <f>+VLOOKUP($A343,'[4]CUT Bs'!$A:$S,7,FALSE)</f>
        <v>0</v>
      </c>
      <c r="M343" s="79">
        <f>+VLOOKUP($A343,'[4]CUT Bs'!$A:$S,8,FALSE)</f>
        <v>0</v>
      </c>
      <c r="N343" s="79">
        <f>+VLOOKUP($A343,'[4]CUT Bs'!$A:$S,9,FALSE)</f>
        <v>0</v>
      </c>
      <c r="O343" s="79">
        <f>+VLOOKUP($A343,'[4]CUT Bs'!$A:$S,10,FALSE)</f>
        <v>0</v>
      </c>
      <c r="P343" s="79">
        <f>+VLOOKUP($A343,'[4]CUT Bs'!$A:$S,11,FALSE)</f>
        <v>0</v>
      </c>
      <c r="Q343" s="79">
        <f>+VLOOKUP($A343,'[4]CUT Bs'!$A:$S,12,FALSE)</f>
        <v>0</v>
      </c>
      <c r="R343" s="79">
        <f>+VLOOKUP($A343,'[4]CUT Bs'!$A:$S,13,FALSE)</f>
        <v>0</v>
      </c>
      <c r="S343" s="79">
        <f>+VLOOKUP($A343,'[4]CUT Bs'!$A:$S,14,FALSE)</f>
        <v>0</v>
      </c>
      <c r="T343" s="79">
        <f>+VLOOKUP($A343,'[4]CUT Bs'!$A:$S,15,FALSE)</f>
        <v>0</v>
      </c>
      <c r="U343" s="79">
        <f>+VLOOKUP($A343,'[4]CUT Bs'!$A:$S,16,FALSE)</f>
        <v>0</v>
      </c>
      <c r="V343" s="79">
        <f>+IFERROR(VLOOKUP(A343,'[4]RES. TCR'!A:C,3,FALSE),0)</f>
        <v>0</v>
      </c>
      <c r="W343" s="79">
        <f>+VLOOKUP(A343,'[4]RES. TRL'!F:H,2,FALSE)</f>
        <v>0</v>
      </c>
      <c r="X343" s="79">
        <f>+VLOOKUP(A343,'[4]RES. TRL'!F:H,3,FALSE)</f>
        <v>0</v>
      </c>
      <c r="Y343" s="79">
        <f>+VLOOKUP($A343,'[4]CUT USD'!$A:$Q,2,FALSE)</f>
        <v>0</v>
      </c>
      <c r="Z343" s="79">
        <f>+VLOOKUP($A343,'[4]CUT USD'!$A:$Q,3,FALSE)</f>
        <v>0</v>
      </c>
      <c r="AA343" s="79">
        <f>+VLOOKUP($A343,'[4]CUT USD'!$A:$Q,4,FALSE)</f>
        <v>0</v>
      </c>
      <c r="AB343" s="79">
        <f>+VLOOKUP($A343,'[4]CUT USD'!$A:$Q,5,FALSE)</f>
        <v>0</v>
      </c>
      <c r="AC343" s="79">
        <f>+VLOOKUP($A343,'[4]CUT USD'!$A:$Q,6,FALSE)</f>
        <v>0</v>
      </c>
      <c r="AD343" s="79">
        <f>+VLOOKUP($A343,'[4]CUT USD'!$A:$Q,7,FALSE)</f>
        <v>0</v>
      </c>
      <c r="AE343" s="79">
        <f>+VLOOKUP($A343,'[4]CUT USD'!$A:$Q,8,FALSE)</f>
        <v>0</v>
      </c>
      <c r="AF343" s="79">
        <f>+VLOOKUP($A343,'[4]CUT USD'!$A:$Q,9,FALSE)</f>
        <v>0</v>
      </c>
      <c r="AG343" s="79">
        <f>+VLOOKUP($A343,'[4]CUT USD'!$A:$Q,10,FALSE)</f>
        <v>0</v>
      </c>
      <c r="AH343" s="79">
        <f>+VLOOKUP($A343,'[4]CUT USD'!$A:$Q,11,FALSE)</f>
        <v>0</v>
      </c>
      <c r="AI343" s="79">
        <f>+VLOOKUP($A343,'[4]CUT USD'!$A:$Q,12,FALSE)</f>
        <v>0</v>
      </c>
      <c r="AJ343" s="79">
        <f>+VLOOKUP($A343,'[4]CUT USD'!$A:$Q,13,FALSE)</f>
        <v>0</v>
      </c>
      <c r="AK343" s="79">
        <f>+VLOOKUP($A343,'[4]CUT USD'!$A:$Q,14,FALSE)</f>
        <v>0</v>
      </c>
      <c r="AL343" s="79">
        <v>0</v>
      </c>
      <c r="AM343" s="79">
        <f t="shared" si="5"/>
        <v>0</v>
      </c>
      <c r="AP343" s="45"/>
    </row>
    <row r="344" spans="1:42" ht="33" customHeight="1">
      <c r="A344" s="54">
        <v>1283</v>
      </c>
      <c r="B344" s="55" t="s">
        <v>327</v>
      </c>
      <c r="C344" s="80" t="s">
        <v>687</v>
      </c>
      <c r="D344" s="79">
        <f>+VLOOKUP(A344,'[4]RES. TRL'!A:C,2,FALSE)</f>
        <v>0</v>
      </c>
      <c r="E344" s="79">
        <f>+VLOOKUP(A344,'[4]RES. TRL'!A:C,3,FALSE)</f>
        <v>0</v>
      </c>
      <c r="F344" s="79">
        <f>+VLOOKUP(A344,[4]RES.CDI!A:B,2,FALSE)</f>
        <v>0</v>
      </c>
      <c r="G344" s="79">
        <f>+VLOOKUP($A344,'[4]CUT Bs'!$A:$S,2,FALSE)</f>
        <v>0</v>
      </c>
      <c r="H344" s="79">
        <f>+VLOOKUP($A344,'[4]CUT Bs'!$A:$S,3,FALSE)</f>
        <v>0</v>
      </c>
      <c r="I344" s="79">
        <f>+VLOOKUP($A344,'[4]CUT Bs'!$A:$S,4,FALSE)</f>
        <v>0</v>
      </c>
      <c r="J344" s="79">
        <f>+VLOOKUP($A344,'[4]CUT Bs'!$A:$S,5,FALSE)</f>
        <v>0</v>
      </c>
      <c r="K344" s="79">
        <f>+VLOOKUP($A344,'[4]CUT Bs'!$A:$S,6,FALSE)</f>
        <v>0</v>
      </c>
      <c r="L344" s="79">
        <f>+VLOOKUP($A344,'[4]CUT Bs'!$A:$S,7,FALSE)</f>
        <v>0</v>
      </c>
      <c r="M344" s="79">
        <f>+VLOOKUP($A344,'[4]CUT Bs'!$A:$S,8,FALSE)</f>
        <v>0</v>
      </c>
      <c r="N344" s="79">
        <f>+VLOOKUP($A344,'[4]CUT Bs'!$A:$S,9,FALSE)</f>
        <v>0</v>
      </c>
      <c r="O344" s="79">
        <f>+VLOOKUP($A344,'[4]CUT Bs'!$A:$S,10,FALSE)</f>
        <v>0</v>
      </c>
      <c r="P344" s="79">
        <f>+VLOOKUP($A344,'[4]CUT Bs'!$A:$S,11,FALSE)</f>
        <v>0</v>
      </c>
      <c r="Q344" s="79">
        <f>+VLOOKUP($A344,'[4]CUT Bs'!$A:$S,12,FALSE)</f>
        <v>0</v>
      </c>
      <c r="R344" s="79">
        <f>+VLOOKUP($A344,'[4]CUT Bs'!$A:$S,13,FALSE)</f>
        <v>0</v>
      </c>
      <c r="S344" s="79">
        <f>+VLOOKUP($A344,'[4]CUT Bs'!$A:$S,14,FALSE)</f>
        <v>0</v>
      </c>
      <c r="T344" s="79">
        <f>+VLOOKUP($A344,'[4]CUT Bs'!$A:$S,15,FALSE)</f>
        <v>0</v>
      </c>
      <c r="U344" s="79">
        <f>+VLOOKUP($A344,'[4]CUT Bs'!$A:$S,16,FALSE)</f>
        <v>0</v>
      </c>
      <c r="V344" s="79">
        <f>+IFERROR(VLOOKUP(A344,'[4]RES. TCR'!A:C,3,FALSE),0)</f>
        <v>0</v>
      </c>
      <c r="W344" s="79">
        <f>+VLOOKUP(A344,'[4]RES. TRL'!F:H,2,FALSE)</f>
        <v>0</v>
      </c>
      <c r="X344" s="79">
        <f>+VLOOKUP(A344,'[4]RES. TRL'!F:H,3,FALSE)</f>
        <v>0</v>
      </c>
      <c r="Y344" s="79">
        <f>+VLOOKUP($A344,'[4]CUT USD'!$A:$Q,2,FALSE)</f>
        <v>0</v>
      </c>
      <c r="Z344" s="79">
        <f>+VLOOKUP($A344,'[4]CUT USD'!$A:$Q,3,FALSE)</f>
        <v>0</v>
      </c>
      <c r="AA344" s="79">
        <f>+VLOOKUP($A344,'[4]CUT USD'!$A:$Q,4,FALSE)</f>
        <v>0</v>
      </c>
      <c r="AB344" s="79">
        <f>+VLOOKUP($A344,'[4]CUT USD'!$A:$Q,5,FALSE)</f>
        <v>0</v>
      </c>
      <c r="AC344" s="79">
        <f>+VLOOKUP($A344,'[4]CUT USD'!$A:$Q,6,FALSE)</f>
        <v>0</v>
      </c>
      <c r="AD344" s="79">
        <f>+VLOOKUP($A344,'[4]CUT USD'!$A:$Q,7,FALSE)</f>
        <v>0</v>
      </c>
      <c r="AE344" s="79">
        <f>+VLOOKUP($A344,'[4]CUT USD'!$A:$Q,8,FALSE)</f>
        <v>0</v>
      </c>
      <c r="AF344" s="79">
        <f>+VLOOKUP($A344,'[4]CUT USD'!$A:$Q,9,FALSE)</f>
        <v>0</v>
      </c>
      <c r="AG344" s="79">
        <f>+VLOOKUP($A344,'[4]CUT USD'!$A:$Q,10,FALSE)</f>
        <v>0</v>
      </c>
      <c r="AH344" s="79">
        <f>+VLOOKUP($A344,'[4]CUT USD'!$A:$Q,11,FALSE)</f>
        <v>0</v>
      </c>
      <c r="AI344" s="79">
        <f>+VLOOKUP($A344,'[4]CUT USD'!$A:$Q,12,FALSE)</f>
        <v>0</v>
      </c>
      <c r="AJ344" s="79">
        <f>+VLOOKUP($A344,'[4]CUT USD'!$A:$Q,13,FALSE)</f>
        <v>0</v>
      </c>
      <c r="AK344" s="79">
        <f>+VLOOKUP($A344,'[4]CUT USD'!$A:$Q,14,FALSE)</f>
        <v>0</v>
      </c>
      <c r="AL344" s="79">
        <v>0</v>
      </c>
      <c r="AM344" s="79">
        <f t="shared" si="5"/>
        <v>0</v>
      </c>
      <c r="AP344" s="45"/>
    </row>
    <row r="345" spans="1:42" ht="33" customHeight="1">
      <c r="A345" s="54">
        <v>1284</v>
      </c>
      <c r="B345" s="55" t="s">
        <v>328</v>
      </c>
      <c r="C345" s="80" t="s">
        <v>687</v>
      </c>
      <c r="D345" s="79">
        <f>+VLOOKUP(A345,'[4]RES. TRL'!A:C,2,FALSE)</f>
        <v>0</v>
      </c>
      <c r="E345" s="79">
        <f>+VLOOKUP(A345,'[4]RES. TRL'!A:C,3,FALSE)</f>
        <v>0</v>
      </c>
      <c r="F345" s="79">
        <f>+VLOOKUP(A345,[4]RES.CDI!A:B,2,FALSE)</f>
        <v>0</v>
      </c>
      <c r="G345" s="79">
        <f>+VLOOKUP($A345,'[4]CUT Bs'!$A:$S,2,FALSE)</f>
        <v>0</v>
      </c>
      <c r="H345" s="79">
        <f>+VLOOKUP($A345,'[4]CUT Bs'!$A:$S,3,FALSE)</f>
        <v>0</v>
      </c>
      <c r="I345" s="79">
        <f>+VLOOKUP($A345,'[4]CUT Bs'!$A:$S,4,FALSE)</f>
        <v>0</v>
      </c>
      <c r="J345" s="79">
        <f>+VLOOKUP($A345,'[4]CUT Bs'!$A:$S,5,FALSE)</f>
        <v>0</v>
      </c>
      <c r="K345" s="79">
        <f>+VLOOKUP($A345,'[4]CUT Bs'!$A:$S,6,FALSE)</f>
        <v>0</v>
      </c>
      <c r="L345" s="79">
        <f>+VLOOKUP($A345,'[4]CUT Bs'!$A:$S,7,FALSE)</f>
        <v>0</v>
      </c>
      <c r="M345" s="79">
        <f>+VLOOKUP($A345,'[4]CUT Bs'!$A:$S,8,FALSE)</f>
        <v>0</v>
      </c>
      <c r="N345" s="79">
        <f>+VLOOKUP($A345,'[4]CUT Bs'!$A:$S,9,FALSE)</f>
        <v>0</v>
      </c>
      <c r="O345" s="79">
        <f>+VLOOKUP($A345,'[4]CUT Bs'!$A:$S,10,FALSE)</f>
        <v>0</v>
      </c>
      <c r="P345" s="79">
        <f>+VLOOKUP($A345,'[4]CUT Bs'!$A:$S,11,FALSE)</f>
        <v>0</v>
      </c>
      <c r="Q345" s="79">
        <f>+VLOOKUP($A345,'[4]CUT Bs'!$A:$S,12,FALSE)</f>
        <v>0</v>
      </c>
      <c r="R345" s="79">
        <f>+VLOOKUP($A345,'[4]CUT Bs'!$A:$S,13,FALSE)</f>
        <v>0</v>
      </c>
      <c r="S345" s="79">
        <f>+VLOOKUP($A345,'[4]CUT Bs'!$A:$S,14,FALSE)</f>
        <v>0</v>
      </c>
      <c r="T345" s="79">
        <f>+VLOOKUP($A345,'[4]CUT Bs'!$A:$S,15,FALSE)</f>
        <v>0</v>
      </c>
      <c r="U345" s="79">
        <f>+VLOOKUP($A345,'[4]CUT Bs'!$A:$S,16,FALSE)</f>
        <v>0</v>
      </c>
      <c r="V345" s="79">
        <f>+IFERROR(VLOOKUP(A345,'[4]RES. TCR'!A:C,3,FALSE),0)</f>
        <v>0</v>
      </c>
      <c r="W345" s="79">
        <f>+VLOOKUP(A345,'[4]RES. TRL'!F:H,2,FALSE)</f>
        <v>0</v>
      </c>
      <c r="X345" s="79">
        <f>+VLOOKUP(A345,'[4]RES. TRL'!F:H,3,FALSE)</f>
        <v>0</v>
      </c>
      <c r="Y345" s="79">
        <f>+VLOOKUP($A345,'[4]CUT USD'!$A:$Q,2,FALSE)</f>
        <v>0</v>
      </c>
      <c r="Z345" s="79">
        <f>+VLOOKUP($A345,'[4]CUT USD'!$A:$Q,3,FALSE)</f>
        <v>0</v>
      </c>
      <c r="AA345" s="79">
        <f>+VLOOKUP($A345,'[4]CUT USD'!$A:$Q,4,FALSE)</f>
        <v>0</v>
      </c>
      <c r="AB345" s="79">
        <f>+VLOOKUP($A345,'[4]CUT USD'!$A:$Q,5,FALSE)</f>
        <v>0</v>
      </c>
      <c r="AC345" s="79">
        <f>+VLOOKUP($A345,'[4]CUT USD'!$A:$Q,6,FALSE)</f>
        <v>0</v>
      </c>
      <c r="AD345" s="79">
        <f>+VLOOKUP($A345,'[4]CUT USD'!$A:$Q,7,FALSE)</f>
        <v>0</v>
      </c>
      <c r="AE345" s="79">
        <f>+VLOOKUP($A345,'[4]CUT USD'!$A:$Q,8,FALSE)</f>
        <v>0</v>
      </c>
      <c r="AF345" s="79">
        <f>+VLOOKUP($A345,'[4]CUT USD'!$A:$Q,9,FALSE)</f>
        <v>0</v>
      </c>
      <c r="AG345" s="79">
        <f>+VLOOKUP($A345,'[4]CUT USD'!$A:$Q,10,FALSE)</f>
        <v>0</v>
      </c>
      <c r="AH345" s="79">
        <f>+VLOOKUP($A345,'[4]CUT USD'!$A:$Q,11,FALSE)</f>
        <v>0</v>
      </c>
      <c r="AI345" s="79">
        <f>+VLOOKUP($A345,'[4]CUT USD'!$A:$Q,12,FALSE)</f>
        <v>0</v>
      </c>
      <c r="AJ345" s="79">
        <f>+VLOOKUP($A345,'[4]CUT USD'!$A:$Q,13,FALSE)</f>
        <v>0</v>
      </c>
      <c r="AK345" s="79">
        <f>+VLOOKUP($A345,'[4]CUT USD'!$A:$Q,14,FALSE)</f>
        <v>0</v>
      </c>
      <c r="AL345" s="79">
        <v>0</v>
      </c>
      <c r="AM345" s="79">
        <f t="shared" si="5"/>
        <v>0</v>
      </c>
      <c r="AP345" s="45"/>
    </row>
    <row r="346" spans="1:42" ht="33" customHeight="1">
      <c r="A346" s="54">
        <v>1285</v>
      </c>
      <c r="B346" s="55" t="s">
        <v>329</v>
      </c>
      <c r="C346" s="80" t="s">
        <v>687</v>
      </c>
      <c r="D346" s="79">
        <f>+VLOOKUP(A346,'[4]RES. TRL'!A:C,2,FALSE)</f>
        <v>0</v>
      </c>
      <c r="E346" s="79">
        <f>+VLOOKUP(A346,'[4]RES. TRL'!A:C,3,FALSE)</f>
        <v>0</v>
      </c>
      <c r="F346" s="79">
        <f>+VLOOKUP(A346,[4]RES.CDI!A:B,2,FALSE)</f>
        <v>0</v>
      </c>
      <c r="G346" s="79">
        <f>+VLOOKUP($A346,'[4]CUT Bs'!$A:$S,2,FALSE)</f>
        <v>0</v>
      </c>
      <c r="H346" s="79">
        <f>+VLOOKUP($A346,'[4]CUT Bs'!$A:$S,3,FALSE)</f>
        <v>0</v>
      </c>
      <c r="I346" s="79">
        <f>+VLOOKUP($A346,'[4]CUT Bs'!$A:$S,4,FALSE)</f>
        <v>0</v>
      </c>
      <c r="J346" s="79">
        <f>+VLOOKUP($A346,'[4]CUT Bs'!$A:$S,5,FALSE)</f>
        <v>0</v>
      </c>
      <c r="K346" s="79">
        <f>+VLOOKUP($A346,'[4]CUT Bs'!$A:$S,6,FALSE)</f>
        <v>0</v>
      </c>
      <c r="L346" s="79">
        <f>+VLOOKUP($A346,'[4]CUT Bs'!$A:$S,7,FALSE)</f>
        <v>0</v>
      </c>
      <c r="M346" s="79">
        <f>+VLOOKUP($A346,'[4]CUT Bs'!$A:$S,8,FALSE)</f>
        <v>0</v>
      </c>
      <c r="N346" s="79">
        <f>+VLOOKUP($A346,'[4]CUT Bs'!$A:$S,9,FALSE)</f>
        <v>0</v>
      </c>
      <c r="O346" s="79">
        <f>+VLOOKUP($A346,'[4]CUT Bs'!$A:$S,10,FALSE)</f>
        <v>0</v>
      </c>
      <c r="P346" s="79">
        <f>+VLOOKUP($A346,'[4]CUT Bs'!$A:$S,11,FALSE)</f>
        <v>0</v>
      </c>
      <c r="Q346" s="79">
        <f>+VLOOKUP($A346,'[4]CUT Bs'!$A:$S,12,FALSE)</f>
        <v>0</v>
      </c>
      <c r="R346" s="79">
        <f>+VLOOKUP($A346,'[4]CUT Bs'!$A:$S,13,FALSE)</f>
        <v>0</v>
      </c>
      <c r="S346" s="79">
        <f>+VLOOKUP($A346,'[4]CUT Bs'!$A:$S,14,FALSE)</f>
        <v>0</v>
      </c>
      <c r="T346" s="79">
        <f>+VLOOKUP($A346,'[4]CUT Bs'!$A:$S,15,FALSE)</f>
        <v>0</v>
      </c>
      <c r="U346" s="79">
        <f>+VLOOKUP($A346,'[4]CUT Bs'!$A:$S,16,FALSE)</f>
        <v>0</v>
      </c>
      <c r="V346" s="79">
        <f>+IFERROR(VLOOKUP(A346,'[4]RES. TCR'!A:C,3,FALSE),0)</f>
        <v>0</v>
      </c>
      <c r="W346" s="79">
        <f>+VLOOKUP(A346,'[4]RES. TRL'!F:H,2,FALSE)</f>
        <v>0</v>
      </c>
      <c r="X346" s="79">
        <f>+VLOOKUP(A346,'[4]RES. TRL'!F:H,3,FALSE)</f>
        <v>0</v>
      </c>
      <c r="Y346" s="79">
        <f>+VLOOKUP($A346,'[4]CUT USD'!$A:$Q,2,FALSE)</f>
        <v>0</v>
      </c>
      <c r="Z346" s="79">
        <f>+VLOOKUP($A346,'[4]CUT USD'!$A:$Q,3,FALSE)</f>
        <v>0</v>
      </c>
      <c r="AA346" s="79">
        <f>+VLOOKUP($A346,'[4]CUT USD'!$A:$Q,4,FALSE)</f>
        <v>0</v>
      </c>
      <c r="AB346" s="79">
        <f>+VLOOKUP($A346,'[4]CUT USD'!$A:$Q,5,FALSE)</f>
        <v>0</v>
      </c>
      <c r="AC346" s="79">
        <f>+VLOOKUP($A346,'[4]CUT USD'!$A:$Q,6,FALSE)</f>
        <v>0</v>
      </c>
      <c r="AD346" s="79">
        <f>+VLOOKUP($A346,'[4]CUT USD'!$A:$Q,7,FALSE)</f>
        <v>0</v>
      </c>
      <c r="AE346" s="79">
        <f>+VLOOKUP($A346,'[4]CUT USD'!$A:$Q,8,FALSE)</f>
        <v>0</v>
      </c>
      <c r="AF346" s="79">
        <f>+VLOOKUP($A346,'[4]CUT USD'!$A:$Q,9,FALSE)</f>
        <v>0</v>
      </c>
      <c r="AG346" s="79">
        <f>+VLOOKUP($A346,'[4]CUT USD'!$A:$Q,10,FALSE)</f>
        <v>0</v>
      </c>
      <c r="AH346" s="79">
        <f>+VLOOKUP($A346,'[4]CUT USD'!$A:$Q,11,FALSE)</f>
        <v>0</v>
      </c>
      <c r="AI346" s="79">
        <f>+VLOOKUP($A346,'[4]CUT USD'!$A:$Q,12,FALSE)</f>
        <v>0</v>
      </c>
      <c r="AJ346" s="79">
        <f>+VLOOKUP($A346,'[4]CUT USD'!$A:$Q,13,FALSE)</f>
        <v>0</v>
      </c>
      <c r="AK346" s="79">
        <f>+VLOOKUP($A346,'[4]CUT USD'!$A:$Q,14,FALSE)</f>
        <v>0</v>
      </c>
      <c r="AL346" s="79">
        <v>0</v>
      </c>
      <c r="AM346" s="79">
        <f t="shared" si="5"/>
        <v>0</v>
      </c>
      <c r="AP346" s="45"/>
    </row>
    <row r="347" spans="1:42" ht="33" customHeight="1">
      <c r="A347" s="54">
        <v>1286</v>
      </c>
      <c r="B347" s="55" t="s">
        <v>330</v>
      </c>
      <c r="C347" s="80" t="s">
        <v>687</v>
      </c>
      <c r="D347" s="79">
        <f>+VLOOKUP(A347,'[4]RES. TRL'!A:C,2,FALSE)</f>
        <v>0</v>
      </c>
      <c r="E347" s="79">
        <f>+VLOOKUP(A347,'[4]RES. TRL'!A:C,3,FALSE)</f>
        <v>0</v>
      </c>
      <c r="F347" s="79">
        <f>+VLOOKUP(A347,[4]RES.CDI!A:B,2,FALSE)</f>
        <v>0</v>
      </c>
      <c r="G347" s="79">
        <f>+VLOOKUP($A347,'[4]CUT Bs'!$A:$S,2,FALSE)</f>
        <v>0</v>
      </c>
      <c r="H347" s="79">
        <f>+VLOOKUP($A347,'[4]CUT Bs'!$A:$S,3,FALSE)</f>
        <v>0</v>
      </c>
      <c r="I347" s="79">
        <f>+VLOOKUP($A347,'[4]CUT Bs'!$A:$S,4,FALSE)</f>
        <v>0</v>
      </c>
      <c r="J347" s="79">
        <f>+VLOOKUP($A347,'[4]CUT Bs'!$A:$S,5,FALSE)</f>
        <v>0</v>
      </c>
      <c r="K347" s="79">
        <f>+VLOOKUP($A347,'[4]CUT Bs'!$A:$S,6,FALSE)</f>
        <v>0</v>
      </c>
      <c r="L347" s="79">
        <f>+VLOOKUP($A347,'[4]CUT Bs'!$A:$S,7,FALSE)</f>
        <v>0</v>
      </c>
      <c r="M347" s="79">
        <f>+VLOOKUP($A347,'[4]CUT Bs'!$A:$S,8,FALSE)</f>
        <v>0</v>
      </c>
      <c r="N347" s="79">
        <f>+VLOOKUP($A347,'[4]CUT Bs'!$A:$S,9,FALSE)</f>
        <v>0</v>
      </c>
      <c r="O347" s="79">
        <f>+VLOOKUP($A347,'[4]CUT Bs'!$A:$S,10,FALSE)</f>
        <v>0</v>
      </c>
      <c r="P347" s="79">
        <f>+VLOOKUP($A347,'[4]CUT Bs'!$A:$S,11,FALSE)</f>
        <v>0</v>
      </c>
      <c r="Q347" s="79">
        <f>+VLOOKUP($A347,'[4]CUT Bs'!$A:$S,12,FALSE)</f>
        <v>0</v>
      </c>
      <c r="R347" s="79">
        <f>+VLOOKUP($A347,'[4]CUT Bs'!$A:$S,13,FALSE)</f>
        <v>0</v>
      </c>
      <c r="S347" s="79">
        <f>+VLOOKUP($A347,'[4]CUT Bs'!$A:$S,14,FALSE)</f>
        <v>0</v>
      </c>
      <c r="T347" s="79">
        <f>+VLOOKUP($A347,'[4]CUT Bs'!$A:$S,15,FALSE)</f>
        <v>0</v>
      </c>
      <c r="U347" s="79">
        <f>+VLOOKUP($A347,'[4]CUT Bs'!$A:$S,16,FALSE)</f>
        <v>0</v>
      </c>
      <c r="V347" s="79">
        <f>+IFERROR(VLOOKUP(A347,'[4]RES. TCR'!A:C,3,FALSE),0)</f>
        <v>0</v>
      </c>
      <c r="W347" s="79">
        <f>+VLOOKUP(A347,'[4]RES. TRL'!F:H,2,FALSE)</f>
        <v>0</v>
      </c>
      <c r="X347" s="79">
        <f>+VLOOKUP(A347,'[4]RES. TRL'!F:H,3,FALSE)</f>
        <v>0</v>
      </c>
      <c r="Y347" s="79">
        <f>+VLOOKUP($A347,'[4]CUT USD'!$A:$Q,2,FALSE)</f>
        <v>0</v>
      </c>
      <c r="Z347" s="79">
        <f>+VLOOKUP($A347,'[4]CUT USD'!$A:$Q,3,FALSE)</f>
        <v>0</v>
      </c>
      <c r="AA347" s="79">
        <f>+VLOOKUP($A347,'[4]CUT USD'!$A:$Q,4,FALSE)</f>
        <v>0</v>
      </c>
      <c r="AB347" s="79">
        <f>+VLOOKUP($A347,'[4]CUT USD'!$A:$Q,5,FALSE)</f>
        <v>0</v>
      </c>
      <c r="AC347" s="79">
        <f>+VLOOKUP($A347,'[4]CUT USD'!$A:$Q,6,FALSE)</f>
        <v>0</v>
      </c>
      <c r="AD347" s="79">
        <f>+VLOOKUP($A347,'[4]CUT USD'!$A:$Q,7,FALSE)</f>
        <v>0</v>
      </c>
      <c r="AE347" s="79">
        <f>+VLOOKUP($A347,'[4]CUT USD'!$A:$Q,8,FALSE)</f>
        <v>0</v>
      </c>
      <c r="AF347" s="79">
        <f>+VLOOKUP($A347,'[4]CUT USD'!$A:$Q,9,FALSE)</f>
        <v>0</v>
      </c>
      <c r="AG347" s="79">
        <f>+VLOOKUP($A347,'[4]CUT USD'!$A:$Q,10,FALSE)</f>
        <v>0</v>
      </c>
      <c r="AH347" s="79">
        <f>+VLOOKUP($A347,'[4]CUT USD'!$A:$Q,11,FALSE)</f>
        <v>0</v>
      </c>
      <c r="AI347" s="79">
        <f>+VLOOKUP($A347,'[4]CUT USD'!$A:$Q,12,FALSE)</f>
        <v>0</v>
      </c>
      <c r="AJ347" s="79">
        <f>+VLOOKUP($A347,'[4]CUT USD'!$A:$Q,13,FALSE)</f>
        <v>0</v>
      </c>
      <c r="AK347" s="79">
        <f>+VLOOKUP($A347,'[4]CUT USD'!$A:$Q,14,FALSE)</f>
        <v>0</v>
      </c>
      <c r="AL347" s="79">
        <v>0</v>
      </c>
      <c r="AM347" s="79">
        <f t="shared" si="5"/>
        <v>0</v>
      </c>
      <c r="AP347" s="45"/>
    </row>
    <row r="348" spans="1:42" ht="33" customHeight="1">
      <c r="A348" s="54">
        <v>1287</v>
      </c>
      <c r="B348" s="55" t="s">
        <v>331</v>
      </c>
      <c r="C348" s="80" t="s">
        <v>687</v>
      </c>
      <c r="D348" s="79">
        <f>+VLOOKUP(A348,'[4]RES. TRL'!A:C,2,FALSE)</f>
        <v>0</v>
      </c>
      <c r="E348" s="79">
        <f>+VLOOKUP(A348,'[4]RES. TRL'!A:C,3,FALSE)</f>
        <v>0</v>
      </c>
      <c r="F348" s="79">
        <f>+VLOOKUP(A348,[4]RES.CDI!A:B,2,FALSE)</f>
        <v>0</v>
      </c>
      <c r="G348" s="79">
        <f>+VLOOKUP($A348,'[4]CUT Bs'!$A:$S,2,FALSE)</f>
        <v>0</v>
      </c>
      <c r="H348" s="79">
        <f>+VLOOKUP($A348,'[4]CUT Bs'!$A:$S,3,FALSE)</f>
        <v>0</v>
      </c>
      <c r="I348" s="79">
        <f>+VLOOKUP($A348,'[4]CUT Bs'!$A:$S,4,FALSE)</f>
        <v>0</v>
      </c>
      <c r="J348" s="79">
        <f>+VLOOKUP($A348,'[4]CUT Bs'!$A:$S,5,FALSE)</f>
        <v>0</v>
      </c>
      <c r="K348" s="79">
        <f>+VLOOKUP($A348,'[4]CUT Bs'!$A:$S,6,FALSE)</f>
        <v>0</v>
      </c>
      <c r="L348" s="79">
        <f>+VLOOKUP($A348,'[4]CUT Bs'!$A:$S,7,FALSE)</f>
        <v>0</v>
      </c>
      <c r="M348" s="79">
        <f>+VLOOKUP($A348,'[4]CUT Bs'!$A:$S,8,FALSE)</f>
        <v>0</v>
      </c>
      <c r="N348" s="79">
        <f>+VLOOKUP($A348,'[4]CUT Bs'!$A:$S,9,FALSE)</f>
        <v>0</v>
      </c>
      <c r="O348" s="79">
        <f>+VLOOKUP($A348,'[4]CUT Bs'!$A:$S,10,FALSE)</f>
        <v>0</v>
      </c>
      <c r="P348" s="79">
        <f>+VLOOKUP($A348,'[4]CUT Bs'!$A:$S,11,FALSE)</f>
        <v>0</v>
      </c>
      <c r="Q348" s="79">
        <f>+VLOOKUP($A348,'[4]CUT Bs'!$A:$S,12,FALSE)</f>
        <v>0</v>
      </c>
      <c r="R348" s="79">
        <f>+VLOOKUP($A348,'[4]CUT Bs'!$A:$S,13,FALSE)</f>
        <v>0</v>
      </c>
      <c r="S348" s="79">
        <f>+VLOOKUP($A348,'[4]CUT Bs'!$A:$S,14,FALSE)</f>
        <v>0</v>
      </c>
      <c r="T348" s="79">
        <f>+VLOOKUP($A348,'[4]CUT Bs'!$A:$S,15,FALSE)</f>
        <v>0</v>
      </c>
      <c r="U348" s="79">
        <f>+VLOOKUP($A348,'[4]CUT Bs'!$A:$S,16,FALSE)</f>
        <v>0</v>
      </c>
      <c r="V348" s="79">
        <f>+IFERROR(VLOOKUP(A348,'[4]RES. TCR'!A:C,3,FALSE),0)</f>
        <v>0</v>
      </c>
      <c r="W348" s="79">
        <f>+VLOOKUP(A348,'[4]RES. TRL'!F:H,2,FALSE)</f>
        <v>0</v>
      </c>
      <c r="X348" s="79">
        <f>+VLOOKUP(A348,'[4]RES. TRL'!F:H,3,FALSE)</f>
        <v>0</v>
      </c>
      <c r="Y348" s="79">
        <f>+VLOOKUP($A348,'[4]CUT USD'!$A:$Q,2,FALSE)</f>
        <v>0</v>
      </c>
      <c r="Z348" s="79">
        <f>+VLOOKUP($A348,'[4]CUT USD'!$A:$Q,3,FALSE)</f>
        <v>0</v>
      </c>
      <c r="AA348" s="79">
        <f>+VLOOKUP($A348,'[4]CUT USD'!$A:$Q,4,FALSE)</f>
        <v>0</v>
      </c>
      <c r="AB348" s="79">
        <f>+VLOOKUP($A348,'[4]CUT USD'!$A:$Q,5,FALSE)</f>
        <v>0</v>
      </c>
      <c r="AC348" s="79">
        <f>+VLOOKUP($A348,'[4]CUT USD'!$A:$Q,6,FALSE)</f>
        <v>0</v>
      </c>
      <c r="AD348" s="79">
        <f>+VLOOKUP($A348,'[4]CUT USD'!$A:$Q,7,FALSE)</f>
        <v>0</v>
      </c>
      <c r="AE348" s="79">
        <f>+VLOOKUP($A348,'[4]CUT USD'!$A:$Q,8,FALSE)</f>
        <v>0</v>
      </c>
      <c r="AF348" s="79">
        <f>+VLOOKUP($A348,'[4]CUT USD'!$A:$Q,9,FALSE)</f>
        <v>0</v>
      </c>
      <c r="AG348" s="79">
        <f>+VLOOKUP($A348,'[4]CUT USD'!$A:$Q,10,FALSE)</f>
        <v>0</v>
      </c>
      <c r="AH348" s="79">
        <f>+VLOOKUP($A348,'[4]CUT USD'!$A:$Q,11,FALSE)</f>
        <v>0</v>
      </c>
      <c r="AI348" s="79">
        <f>+VLOOKUP($A348,'[4]CUT USD'!$A:$Q,12,FALSE)</f>
        <v>0</v>
      </c>
      <c r="AJ348" s="79">
        <f>+VLOOKUP($A348,'[4]CUT USD'!$A:$Q,13,FALSE)</f>
        <v>0</v>
      </c>
      <c r="AK348" s="79">
        <f>+VLOOKUP($A348,'[4]CUT USD'!$A:$Q,14,FALSE)</f>
        <v>0</v>
      </c>
      <c r="AL348" s="79">
        <v>0</v>
      </c>
      <c r="AM348" s="79">
        <f t="shared" si="5"/>
        <v>0</v>
      </c>
      <c r="AP348" s="45"/>
    </row>
    <row r="349" spans="1:42" ht="33" customHeight="1">
      <c r="A349" s="54">
        <v>1301</v>
      </c>
      <c r="B349" s="55" t="s">
        <v>332</v>
      </c>
      <c r="C349" s="80" t="s">
        <v>687</v>
      </c>
      <c r="D349" s="79">
        <f>+VLOOKUP(A349,'[4]RES. TRL'!A:C,2,FALSE)</f>
        <v>0</v>
      </c>
      <c r="E349" s="79">
        <f>+VLOOKUP(A349,'[4]RES. TRL'!A:C,3,FALSE)</f>
        <v>0</v>
      </c>
      <c r="F349" s="79">
        <f>+VLOOKUP(A349,[4]RES.CDI!A:B,2,FALSE)</f>
        <v>0</v>
      </c>
      <c r="G349" s="79">
        <f>+VLOOKUP($A349,'[4]CUT Bs'!$A:$S,2,FALSE)</f>
        <v>0</v>
      </c>
      <c r="H349" s="79">
        <f>+VLOOKUP($A349,'[4]CUT Bs'!$A:$S,3,FALSE)</f>
        <v>0</v>
      </c>
      <c r="I349" s="79">
        <f>+VLOOKUP($A349,'[4]CUT Bs'!$A:$S,4,FALSE)</f>
        <v>0</v>
      </c>
      <c r="J349" s="79">
        <f>+VLOOKUP($A349,'[4]CUT Bs'!$A:$S,5,FALSE)</f>
        <v>0</v>
      </c>
      <c r="K349" s="79">
        <f>+VLOOKUP($A349,'[4]CUT Bs'!$A:$S,6,FALSE)</f>
        <v>0</v>
      </c>
      <c r="L349" s="79">
        <f>+VLOOKUP($A349,'[4]CUT Bs'!$A:$S,7,FALSE)</f>
        <v>0</v>
      </c>
      <c r="M349" s="79">
        <f>+VLOOKUP($A349,'[4]CUT Bs'!$A:$S,8,FALSE)</f>
        <v>0</v>
      </c>
      <c r="N349" s="79">
        <f>+VLOOKUP($A349,'[4]CUT Bs'!$A:$S,9,FALSE)</f>
        <v>0</v>
      </c>
      <c r="O349" s="79">
        <f>+VLOOKUP($A349,'[4]CUT Bs'!$A:$S,10,FALSE)</f>
        <v>0</v>
      </c>
      <c r="P349" s="79">
        <f>+VLOOKUP($A349,'[4]CUT Bs'!$A:$S,11,FALSE)</f>
        <v>0</v>
      </c>
      <c r="Q349" s="79">
        <f>+VLOOKUP($A349,'[4]CUT Bs'!$A:$S,12,FALSE)</f>
        <v>0</v>
      </c>
      <c r="R349" s="79">
        <f>+VLOOKUP($A349,'[4]CUT Bs'!$A:$S,13,FALSE)</f>
        <v>0</v>
      </c>
      <c r="S349" s="79">
        <f>+VLOOKUP($A349,'[4]CUT Bs'!$A:$S,14,FALSE)</f>
        <v>0</v>
      </c>
      <c r="T349" s="79">
        <f>+VLOOKUP($A349,'[4]CUT Bs'!$A:$S,15,FALSE)</f>
        <v>0</v>
      </c>
      <c r="U349" s="79">
        <f>+VLOOKUP($A349,'[4]CUT Bs'!$A:$S,16,FALSE)</f>
        <v>0</v>
      </c>
      <c r="V349" s="79">
        <f>+IFERROR(VLOOKUP(A349,'[4]RES. TCR'!A:C,3,FALSE),0)</f>
        <v>0</v>
      </c>
      <c r="W349" s="79">
        <f>+VLOOKUP(A349,'[4]RES. TRL'!F:H,2,FALSE)</f>
        <v>0</v>
      </c>
      <c r="X349" s="79">
        <f>+VLOOKUP(A349,'[4]RES. TRL'!F:H,3,FALSE)</f>
        <v>0</v>
      </c>
      <c r="Y349" s="79">
        <f>+VLOOKUP($A349,'[4]CUT USD'!$A:$Q,2,FALSE)</f>
        <v>0</v>
      </c>
      <c r="Z349" s="79">
        <f>+VLOOKUP($A349,'[4]CUT USD'!$A:$Q,3,FALSE)</f>
        <v>0</v>
      </c>
      <c r="AA349" s="79">
        <f>+VLOOKUP($A349,'[4]CUT USD'!$A:$Q,4,FALSE)</f>
        <v>0</v>
      </c>
      <c r="AB349" s="79">
        <f>+VLOOKUP($A349,'[4]CUT USD'!$A:$Q,5,FALSE)</f>
        <v>0</v>
      </c>
      <c r="AC349" s="79">
        <f>+VLOOKUP($A349,'[4]CUT USD'!$A:$Q,6,FALSE)</f>
        <v>0</v>
      </c>
      <c r="AD349" s="79">
        <f>+VLOOKUP($A349,'[4]CUT USD'!$A:$Q,7,FALSE)</f>
        <v>0</v>
      </c>
      <c r="AE349" s="79">
        <f>+VLOOKUP($A349,'[4]CUT USD'!$A:$Q,8,FALSE)</f>
        <v>0</v>
      </c>
      <c r="AF349" s="79">
        <f>+VLOOKUP($A349,'[4]CUT USD'!$A:$Q,9,FALSE)</f>
        <v>0</v>
      </c>
      <c r="AG349" s="79">
        <f>+VLOOKUP($A349,'[4]CUT USD'!$A:$Q,10,FALSE)</f>
        <v>0</v>
      </c>
      <c r="AH349" s="79">
        <f>+VLOOKUP($A349,'[4]CUT USD'!$A:$Q,11,FALSE)</f>
        <v>0</v>
      </c>
      <c r="AI349" s="79">
        <f>+VLOOKUP($A349,'[4]CUT USD'!$A:$Q,12,FALSE)</f>
        <v>0</v>
      </c>
      <c r="AJ349" s="79">
        <f>+VLOOKUP($A349,'[4]CUT USD'!$A:$Q,13,FALSE)</f>
        <v>0</v>
      </c>
      <c r="AK349" s="79">
        <f>+VLOOKUP($A349,'[4]CUT USD'!$A:$Q,14,FALSE)</f>
        <v>0</v>
      </c>
      <c r="AL349" s="79">
        <v>0</v>
      </c>
      <c r="AM349" s="79">
        <f t="shared" si="5"/>
        <v>0</v>
      </c>
      <c r="AP349" s="45"/>
    </row>
    <row r="350" spans="1:42" ht="33" customHeight="1">
      <c r="A350" s="54">
        <v>1302</v>
      </c>
      <c r="B350" s="55" t="s">
        <v>333</v>
      </c>
      <c r="C350" s="80" t="s">
        <v>687</v>
      </c>
      <c r="D350" s="79">
        <f>+VLOOKUP(A350,'[4]RES. TRL'!A:C,2,FALSE)</f>
        <v>0</v>
      </c>
      <c r="E350" s="79">
        <f>+VLOOKUP(A350,'[4]RES. TRL'!A:C,3,FALSE)</f>
        <v>0</v>
      </c>
      <c r="F350" s="79">
        <f>+VLOOKUP(A350,[4]RES.CDI!A:B,2,FALSE)</f>
        <v>0</v>
      </c>
      <c r="G350" s="79">
        <f>+VLOOKUP($A350,'[4]CUT Bs'!$A:$S,2,FALSE)</f>
        <v>0</v>
      </c>
      <c r="H350" s="79">
        <f>+VLOOKUP($A350,'[4]CUT Bs'!$A:$S,3,FALSE)</f>
        <v>0</v>
      </c>
      <c r="I350" s="79">
        <f>+VLOOKUP($A350,'[4]CUT Bs'!$A:$S,4,FALSE)</f>
        <v>0</v>
      </c>
      <c r="J350" s="79">
        <f>+VLOOKUP($A350,'[4]CUT Bs'!$A:$S,5,FALSE)</f>
        <v>0</v>
      </c>
      <c r="K350" s="79">
        <f>+VLOOKUP($A350,'[4]CUT Bs'!$A:$S,6,FALSE)</f>
        <v>0</v>
      </c>
      <c r="L350" s="79">
        <f>+VLOOKUP($A350,'[4]CUT Bs'!$A:$S,7,FALSE)</f>
        <v>0</v>
      </c>
      <c r="M350" s="79">
        <f>+VLOOKUP($A350,'[4]CUT Bs'!$A:$S,8,FALSE)</f>
        <v>0</v>
      </c>
      <c r="N350" s="79">
        <f>+VLOOKUP($A350,'[4]CUT Bs'!$A:$S,9,FALSE)</f>
        <v>0</v>
      </c>
      <c r="O350" s="79">
        <f>+VLOOKUP($A350,'[4]CUT Bs'!$A:$S,10,FALSE)</f>
        <v>0</v>
      </c>
      <c r="P350" s="79">
        <f>+VLOOKUP($A350,'[4]CUT Bs'!$A:$S,11,FALSE)</f>
        <v>0</v>
      </c>
      <c r="Q350" s="79">
        <f>+VLOOKUP($A350,'[4]CUT Bs'!$A:$S,12,FALSE)</f>
        <v>0</v>
      </c>
      <c r="R350" s="79">
        <f>+VLOOKUP($A350,'[4]CUT Bs'!$A:$S,13,FALSE)</f>
        <v>0</v>
      </c>
      <c r="S350" s="79">
        <f>+VLOOKUP($A350,'[4]CUT Bs'!$A:$S,14,FALSE)</f>
        <v>0</v>
      </c>
      <c r="T350" s="79">
        <f>+VLOOKUP($A350,'[4]CUT Bs'!$A:$S,15,FALSE)</f>
        <v>0</v>
      </c>
      <c r="U350" s="79">
        <f>+VLOOKUP($A350,'[4]CUT Bs'!$A:$S,16,FALSE)</f>
        <v>0</v>
      </c>
      <c r="V350" s="79">
        <f>+IFERROR(VLOOKUP(A350,'[4]RES. TCR'!A:C,3,FALSE),0)</f>
        <v>0</v>
      </c>
      <c r="W350" s="79">
        <f>+VLOOKUP(A350,'[4]RES. TRL'!F:H,2,FALSE)</f>
        <v>0</v>
      </c>
      <c r="X350" s="79">
        <f>+VLOOKUP(A350,'[4]RES. TRL'!F:H,3,FALSE)</f>
        <v>0</v>
      </c>
      <c r="Y350" s="79">
        <f>+VLOOKUP($A350,'[4]CUT USD'!$A:$Q,2,FALSE)</f>
        <v>0</v>
      </c>
      <c r="Z350" s="79">
        <f>+VLOOKUP($A350,'[4]CUT USD'!$A:$Q,3,FALSE)</f>
        <v>0</v>
      </c>
      <c r="AA350" s="79">
        <f>+VLOOKUP($A350,'[4]CUT USD'!$A:$Q,4,FALSE)</f>
        <v>0</v>
      </c>
      <c r="AB350" s="79">
        <f>+VLOOKUP($A350,'[4]CUT USD'!$A:$Q,5,FALSE)</f>
        <v>0</v>
      </c>
      <c r="AC350" s="79">
        <f>+VLOOKUP($A350,'[4]CUT USD'!$A:$Q,6,FALSE)</f>
        <v>0</v>
      </c>
      <c r="AD350" s="79">
        <f>+VLOOKUP($A350,'[4]CUT USD'!$A:$Q,7,FALSE)</f>
        <v>0</v>
      </c>
      <c r="AE350" s="79">
        <f>+VLOOKUP($A350,'[4]CUT USD'!$A:$Q,8,FALSE)</f>
        <v>0</v>
      </c>
      <c r="AF350" s="79">
        <f>+VLOOKUP($A350,'[4]CUT USD'!$A:$Q,9,FALSE)</f>
        <v>0</v>
      </c>
      <c r="AG350" s="79">
        <f>+VLOOKUP($A350,'[4]CUT USD'!$A:$Q,10,FALSE)</f>
        <v>0</v>
      </c>
      <c r="AH350" s="79">
        <f>+VLOOKUP($A350,'[4]CUT USD'!$A:$Q,11,FALSE)</f>
        <v>0</v>
      </c>
      <c r="AI350" s="79">
        <f>+VLOOKUP($A350,'[4]CUT USD'!$A:$Q,12,FALSE)</f>
        <v>0</v>
      </c>
      <c r="AJ350" s="79">
        <f>+VLOOKUP($A350,'[4]CUT USD'!$A:$Q,13,FALSE)</f>
        <v>0</v>
      </c>
      <c r="AK350" s="79">
        <f>+VLOOKUP($A350,'[4]CUT USD'!$A:$Q,14,FALSE)</f>
        <v>0</v>
      </c>
      <c r="AL350" s="79">
        <v>0</v>
      </c>
      <c r="AM350" s="79">
        <f t="shared" si="5"/>
        <v>0</v>
      </c>
      <c r="AP350" s="45"/>
    </row>
    <row r="351" spans="1:42" ht="33" customHeight="1">
      <c r="A351" s="54">
        <v>1303</v>
      </c>
      <c r="B351" s="55" t="s">
        <v>334</v>
      </c>
      <c r="C351" s="80" t="s">
        <v>687</v>
      </c>
      <c r="D351" s="79">
        <f>+VLOOKUP(A351,'[4]RES. TRL'!A:C,2,FALSE)</f>
        <v>0</v>
      </c>
      <c r="E351" s="79">
        <f>+VLOOKUP(A351,'[4]RES. TRL'!A:C,3,FALSE)</f>
        <v>0</v>
      </c>
      <c r="F351" s="79">
        <f>+VLOOKUP(A351,[4]RES.CDI!A:B,2,FALSE)</f>
        <v>0</v>
      </c>
      <c r="G351" s="79">
        <f>+VLOOKUP($A351,'[4]CUT Bs'!$A:$S,2,FALSE)</f>
        <v>0</v>
      </c>
      <c r="H351" s="79">
        <f>+VLOOKUP($A351,'[4]CUT Bs'!$A:$S,3,FALSE)</f>
        <v>0</v>
      </c>
      <c r="I351" s="79">
        <f>+VLOOKUP($A351,'[4]CUT Bs'!$A:$S,4,FALSE)</f>
        <v>0</v>
      </c>
      <c r="J351" s="79">
        <f>+VLOOKUP($A351,'[4]CUT Bs'!$A:$S,5,FALSE)</f>
        <v>0</v>
      </c>
      <c r="K351" s="79">
        <f>+VLOOKUP($A351,'[4]CUT Bs'!$A:$S,6,FALSE)</f>
        <v>0</v>
      </c>
      <c r="L351" s="79">
        <f>+VLOOKUP($A351,'[4]CUT Bs'!$A:$S,7,FALSE)</f>
        <v>0</v>
      </c>
      <c r="M351" s="79">
        <f>+VLOOKUP($A351,'[4]CUT Bs'!$A:$S,8,FALSE)</f>
        <v>0</v>
      </c>
      <c r="N351" s="79">
        <f>+VLOOKUP($A351,'[4]CUT Bs'!$A:$S,9,FALSE)</f>
        <v>0</v>
      </c>
      <c r="O351" s="79">
        <f>+VLOOKUP($A351,'[4]CUT Bs'!$A:$S,10,FALSE)</f>
        <v>0</v>
      </c>
      <c r="P351" s="79">
        <f>+VLOOKUP($A351,'[4]CUT Bs'!$A:$S,11,FALSE)</f>
        <v>0</v>
      </c>
      <c r="Q351" s="79">
        <f>+VLOOKUP($A351,'[4]CUT Bs'!$A:$S,12,FALSE)</f>
        <v>0</v>
      </c>
      <c r="R351" s="79">
        <f>+VLOOKUP($A351,'[4]CUT Bs'!$A:$S,13,FALSE)</f>
        <v>0</v>
      </c>
      <c r="S351" s="79">
        <f>+VLOOKUP($A351,'[4]CUT Bs'!$A:$S,14,FALSE)</f>
        <v>0</v>
      </c>
      <c r="T351" s="79">
        <f>+VLOOKUP($A351,'[4]CUT Bs'!$A:$S,15,FALSE)</f>
        <v>0</v>
      </c>
      <c r="U351" s="79">
        <f>+VLOOKUP($A351,'[4]CUT Bs'!$A:$S,16,FALSE)</f>
        <v>0</v>
      </c>
      <c r="V351" s="79">
        <f>+IFERROR(VLOOKUP(A351,'[4]RES. TCR'!A:C,3,FALSE),0)</f>
        <v>0</v>
      </c>
      <c r="W351" s="79">
        <f>+VLOOKUP(A351,'[4]RES. TRL'!F:H,2,FALSE)</f>
        <v>0</v>
      </c>
      <c r="X351" s="79">
        <f>+VLOOKUP(A351,'[4]RES. TRL'!F:H,3,FALSE)</f>
        <v>0</v>
      </c>
      <c r="Y351" s="79">
        <f>+VLOOKUP($A351,'[4]CUT USD'!$A:$Q,2,FALSE)</f>
        <v>0</v>
      </c>
      <c r="Z351" s="79">
        <f>+VLOOKUP($A351,'[4]CUT USD'!$A:$Q,3,FALSE)</f>
        <v>0</v>
      </c>
      <c r="AA351" s="79">
        <f>+VLOOKUP($A351,'[4]CUT USD'!$A:$Q,4,FALSE)</f>
        <v>0</v>
      </c>
      <c r="AB351" s="79">
        <f>+VLOOKUP($A351,'[4]CUT USD'!$A:$Q,5,FALSE)</f>
        <v>0</v>
      </c>
      <c r="AC351" s="79">
        <f>+VLOOKUP($A351,'[4]CUT USD'!$A:$Q,6,FALSE)</f>
        <v>0</v>
      </c>
      <c r="AD351" s="79">
        <f>+VLOOKUP($A351,'[4]CUT USD'!$A:$Q,7,FALSE)</f>
        <v>0</v>
      </c>
      <c r="AE351" s="79">
        <f>+VLOOKUP($A351,'[4]CUT USD'!$A:$Q,8,FALSE)</f>
        <v>0</v>
      </c>
      <c r="AF351" s="79">
        <f>+VLOOKUP($A351,'[4]CUT USD'!$A:$Q,9,FALSE)</f>
        <v>0</v>
      </c>
      <c r="AG351" s="79">
        <f>+VLOOKUP($A351,'[4]CUT USD'!$A:$Q,10,FALSE)</f>
        <v>0</v>
      </c>
      <c r="AH351" s="79">
        <f>+VLOOKUP($A351,'[4]CUT USD'!$A:$Q,11,FALSE)</f>
        <v>0</v>
      </c>
      <c r="AI351" s="79">
        <f>+VLOOKUP($A351,'[4]CUT USD'!$A:$Q,12,FALSE)</f>
        <v>0</v>
      </c>
      <c r="AJ351" s="79">
        <f>+VLOOKUP($A351,'[4]CUT USD'!$A:$Q,13,FALSE)</f>
        <v>0</v>
      </c>
      <c r="AK351" s="79">
        <f>+VLOOKUP($A351,'[4]CUT USD'!$A:$Q,14,FALSE)</f>
        <v>0</v>
      </c>
      <c r="AL351" s="79">
        <v>0</v>
      </c>
      <c r="AM351" s="79">
        <f t="shared" si="5"/>
        <v>0</v>
      </c>
      <c r="AP351" s="45"/>
    </row>
    <row r="352" spans="1:42" ht="33" customHeight="1">
      <c r="A352" s="54">
        <v>1304</v>
      </c>
      <c r="B352" s="55" t="s">
        <v>335</v>
      </c>
      <c r="C352" s="80" t="s">
        <v>687</v>
      </c>
      <c r="D352" s="79">
        <f>+VLOOKUP(A352,'[4]RES. TRL'!A:C,2,FALSE)</f>
        <v>0</v>
      </c>
      <c r="E352" s="79">
        <f>+VLOOKUP(A352,'[4]RES. TRL'!A:C,3,FALSE)</f>
        <v>0</v>
      </c>
      <c r="F352" s="79">
        <f>+VLOOKUP(A352,[4]RES.CDI!A:B,2,FALSE)</f>
        <v>0</v>
      </c>
      <c r="G352" s="79">
        <f>+VLOOKUP($A352,'[4]CUT Bs'!$A:$S,2,FALSE)</f>
        <v>0</v>
      </c>
      <c r="H352" s="79">
        <f>+VLOOKUP($A352,'[4]CUT Bs'!$A:$S,3,FALSE)</f>
        <v>0</v>
      </c>
      <c r="I352" s="79">
        <f>+VLOOKUP($A352,'[4]CUT Bs'!$A:$S,4,FALSE)</f>
        <v>0</v>
      </c>
      <c r="J352" s="79">
        <f>+VLOOKUP($A352,'[4]CUT Bs'!$A:$S,5,FALSE)</f>
        <v>0</v>
      </c>
      <c r="K352" s="79">
        <f>+VLOOKUP($A352,'[4]CUT Bs'!$A:$S,6,FALSE)</f>
        <v>0</v>
      </c>
      <c r="L352" s="79">
        <f>+VLOOKUP($A352,'[4]CUT Bs'!$A:$S,7,FALSE)</f>
        <v>0</v>
      </c>
      <c r="M352" s="79">
        <f>+VLOOKUP($A352,'[4]CUT Bs'!$A:$S,8,FALSE)</f>
        <v>0</v>
      </c>
      <c r="N352" s="79">
        <f>+VLOOKUP($A352,'[4]CUT Bs'!$A:$S,9,FALSE)</f>
        <v>0</v>
      </c>
      <c r="O352" s="79">
        <f>+VLOOKUP($A352,'[4]CUT Bs'!$A:$S,10,FALSE)</f>
        <v>0</v>
      </c>
      <c r="P352" s="79">
        <f>+VLOOKUP($A352,'[4]CUT Bs'!$A:$S,11,FALSE)</f>
        <v>0</v>
      </c>
      <c r="Q352" s="79">
        <f>+VLOOKUP($A352,'[4]CUT Bs'!$A:$S,12,FALSE)</f>
        <v>0</v>
      </c>
      <c r="R352" s="79">
        <f>+VLOOKUP($A352,'[4]CUT Bs'!$A:$S,13,FALSE)</f>
        <v>0</v>
      </c>
      <c r="S352" s="79">
        <f>+VLOOKUP($A352,'[4]CUT Bs'!$A:$S,14,FALSE)</f>
        <v>0</v>
      </c>
      <c r="T352" s="79">
        <f>+VLOOKUP($A352,'[4]CUT Bs'!$A:$S,15,FALSE)</f>
        <v>0</v>
      </c>
      <c r="U352" s="79">
        <f>+VLOOKUP($A352,'[4]CUT Bs'!$A:$S,16,FALSE)</f>
        <v>0</v>
      </c>
      <c r="V352" s="79">
        <f>+IFERROR(VLOOKUP(A352,'[4]RES. TCR'!A:C,3,FALSE),0)</f>
        <v>0</v>
      </c>
      <c r="W352" s="79">
        <f>+VLOOKUP(A352,'[4]RES. TRL'!F:H,2,FALSE)</f>
        <v>0</v>
      </c>
      <c r="X352" s="79">
        <f>+VLOOKUP(A352,'[4]RES. TRL'!F:H,3,FALSE)</f>
        <v>0</v>
      </c>
      <c r="Y352" s="79">
        <f>+VLOOKUP($A352,'[4]CUT USD'!$A:$Q,2,FALSE)</f>
        <v>0</v>
      </c>
      <c r="Z352" s="79">
        <f>+VLOOKUP($A352,'[4]CUT USD'!$A:$Q,3,FALSE)</f>
        <v>0</v>
      </c>
      <c r="AA352" s="79">
        <f>+VLOOKUP($A352,'[4]CUT USD'!$A:$Q,4,FALSE)</f>
        <v>0</v>
      </c>
      <c r="AB352" s="79">
        <f>+VLOOKUP($A352,'[4]CUT USD'!$A:$Q,5,FALSE)</f>
        <v>0</v>
      </c>
      <c r="AC352" s="79">
        <f>+VLOOKUP($A352,'[4]CUT USD'!$A:$Q,6,FALSE)</f>
        <v>0</v>
      </c>
      <c r="AD352" s="79">
        <f>+VLOOKUP($A352,'[4]CUT USD'!$A:$Q,7,FALSE)</f>
        <v>0</v>
      </c>
      <c r="AE352" s="79">
        <f>+VLOOKUP($A352,'[4]CUT USD'!$A:$Q,8,FALSE)</f>
        <v>0</v>
      </c>
      <c r="AF352" s="79">
        <f>+VLOOKUP($A352,'[4]CUT USD'!$A:$Q,9,FALSE)</f>
        <v>0</v>
      </c>
      <c r="AG352" s="79">
        <f>+VLOOKUP($A352,'[4]CUT USD'!$A:$Q,10,FALSE)</f>
        <v>0</v>
      </c>
      <c r="AH352" s="79">
        <f>+VLOOKUP($A352,'[4]CUT USD'!$A:$Q,11,FALSE)</f>
        <v>0</v>
      </c>
      <c r="AI352" s="79">
        <f>+VLOOKUP($A352,'[4]CUT USD'!$A:$Q,12,FALSE)</f>
        <v>0</v>
      </c>
      <c r="AJ352" s="79">
        <f>+VLOOKUP($A352,'[4]CUT USD'!$A:$Q,13,FALSE)</f>
        <v>0</v>
      </c>
      <c r="AK352" s="79">
        <f>+VLOOKUP($A352,'[4]CUT USD'!$A:$Q,14,FALSE)</f>
        <v>0</v>
      </c>
      <c r="AL352" s="79">
        <v>0</v>
      </c>
      <c r="AM352" s="79">
        <f t="shared" si="5"/>
        <v>0</v>
      </c>
      <c r="AP352" s="45"/>
    </row>
    <row r="353" spans="1:42" ht="33" customHeight="1">
      <c r="A353" s="54">
        <v>1305</v>
      </c>
      <c r="B353" s="55" t="s">
        <v>336</v>
      </c>
      <c r="C353" s="80" t="s">
        <v>687</v>
      </c>
      <c r="D353" s="79">
        <f>+VLOOKUP(A353,'[4]RES. TRL'!A:C,2,FALSE)</f>
        <v>0</v>
      </c>
      <c r="E353" s="79">
        <f>+VLOOKUP(A353,'[4]RES. TRL'!A:C,3,FALSE)</f>
        <v>0</v>
      </c>
      <c r="F353" s="79">
        <f>+VLOOKUP(A353,[4]RES.CDI!A:B,2,FALSE)</f>
        <v>0</v>
      </c>
      <c r="G353" s="79">
        <f>+VLOOKUP($A353,'[4]CUT Bs'!$A:$S,2,FALSE)</f>
        <v>0</v>
      </c>
      <c r="H353" s="79">
        <f>+VLOOKUP($A353,'[4]CUT Bs'!$A:$S,3,FALSE)</f>
        <v>0</v>
      </c>
      <c r="I353" s="79">
        <f>+VLOOKUP($A353,'[4]CUT Bs'!$A:$S,4,FALSE)</f>
        <v>0</v>
      </c>
      <c r="J353" s="79">
        <f>+VLOOKUP($A353,'[4]CUT Bs'!$A:$S,5,FALSE)</f>
        <v>0</v>
      </c>
      <c r="K353" s="79">
        <f>+VLOOKUP($A353,'[4]CUT Bs'!$A:$S,6,FALSE)</f>
        <v>0</v>
      </c>
      <c r="L353" s="79">
        <f>+VLOOKUP($A353,'[4]CUT Bs'!$A:$S,7,FALSE)</f>
        <v>0</v>
      </c>
      <c r="M353" s="79">
        <f>+VLOOKUP($A353,'[4]CUT Bs'!$A:$S,8,FALSE)</f>
        <v>0</v>
      </c>
      <c r="N353" s="79">
        <f>+VLOOKUP($A353,'[4]CUT Bs'!$A:$S,9,FALSE)</f>
        <v>0</v>
      </c>
      <c r="O353" s="79">
        <f>+VLOOKUP($A353,'[4]CUT Bs'!$A:$S,10,FALSE)</f>
        <v>0</v>
      </c>
      <c r="P353" s="79">
        <f>+VLOOKUP($A353,'[4]CUT Bs'!$A:$S,11,FALSE)</f>
        <v>0</v>
      </c>
      <c r="Q353" s="79">
        <f>+VLOOKUP($A353,'[4]CUT Bs'!$A:$S,12,FALSE)</f>
        <v>0</v>
      </c>
      <c r="R353" s="79">
        <f>+VLOOKUP($A353,'[4]CUT Bs'!$A:$S,13,FALSE)</f>
        <v>0</v>
      </c>
      <c r="S353" s="79">
        <f>+VLOOKUP($A353,'[4]CUT Bs'!$A:$S,14,FALSE)</f>
        <v>0</v>
      </c>
      <c r="T353" s="79">
        <f>+VLOOKUP($A353,'[4]CUT Bs'!$A:$S,15,FALSE)</f>
        <v>0</v>
      </c>
      <c r="U353" s="79">
        <f>+VLOOKUP($A353,'[4]CUT Bs'!$A:$S,16,FALSE)</f>
        <v>0</v>
      </c>
      <c r="V353" s="79">
        <f>+IFERROR(VLOOKUP(A353,'[4]RES. TCR'!A:C,3,FALSE),0)</f>
        <v>0</v>
      </c>
      <c r="W353" s="79">
        <f>+VLOOKUP(A353,'[4]RES. TRL'!F:H,2,FALSE)</f>
        <v>0</v>
      </c>
      <c r="X353" s="79">
        <f>+VLOOKUP(A353,'[4]RES. TRL'!F:H,3,FALSE)</f>
        <v>0</v>
      </c>
      <c r="Y353" s="79">
        <f>+VLOOKUP($A353,'[4]CUT USD'!$A:$Q,2,FALSE)</f>
        <v>0</v>
      </c>
      <c r="Z353" s="79">
        <f>+VLOOKUP($A353,'[4]CUT USD'!$A:$Q,3,FALSE)</f>
        <v>0</v>
      </c>
      <c r="AA353" s="79">
        <f>+VLOOKUP($A353,'[4]CUT USD'!$A:$Q,4,FALSE)</f>
        <v>0</v>
      </c>
      <c r="AB353" s="79">
        <f>+VLOOKUP($A353,'[4]CUT USD'!$A:$Q,5,FALSE)</f>
        <v>0</v>
      </c>
      <c r="AC353" s="79">
        <f>+VLOOKUP($A353,'[4]CUT USD'!$A:$Q,6,FALSE)</f>
        <v>0</v>
      </c>
      <c r="AD353" s="79">
        <f>+VLOOKUP($A353,'[4]CUT USD'!$A:$Q,7,FALSE)</f>
        <v>0</v>
      </c>
      <c r="AE353" s="79">
        <f>+VLOOKUP($A353,'[4]CUT USD'!$A:$Q,8,FALSE)</f>
        <v>0</v>
      </c>
      <c r="AF353" s="79">
        <f>+VLOOKUP($A353,'[4]CUT USD'!$A:$Q,9,FALSE)</f>
        <v>0</v>
      </c>
      <c r="AG353" s="79">
        <f>+VLOOKUP($A353,'[4]CUT USD'!$A:$Q,10,FALSE)</f>
        <v>0</v>
      </c>
      <c r="AH353" s="79">
        <f>+VLOOKUP($A353,'[4]CUT USD'!$A:$Q,11,FALSE)</f>
        <v>0</v>
      </c>
      <c r="AI353" s="79">
        <f>+VLOOKUP($A353,'[4]CUT USD'!$A:$Q,12,FALSE)</f>
        <v>0</v>
      </c>
      <c r="AJ353" s="79">
        <f>+VLOOKUP($A353,'[4]CUT USD'!$A:$Q,13,FALSE)</f>
        <v>0</v>
      </c>
      <c r="AK353" s="79">
        <f>+VLOOKUP($A353,'[4]CUT USD'!$A:$Q,14,FALSE)</f>
        <v>0</v>
      </c>
      <c r="AL353" s="79">
        <v>0</v>
      </c>
      <c r="AM353" s="79">
        <f t="shared" si="5"/>
        <v>0</v>
      </c>
      <c r="AP353" s="45"/>
    </row>
    <row r="354" spans="1:42" ht="33" customHeight="1">
      <c r="A354" s="54">
        <v>1306</v>
      </c>
      <c r="B354" s="55" t="s">
        <v>337</v>
      </c>
      <c r="C354" s="80" t="s">
        <v>687</v>
      </c>
      <c r="D354" s="79">
        <f>+VLOOKUP(A354,'[4]RES. TRL'!A:C,2,FALSE)</f>
        <v>0</v>
      </c>
      <c r="E354" s="79">
        <f>+VLOOKUP(A354,'[4]RES. TRL'!A:C,3,FALSE)</f>
        <v>0</v>
      </c>
      <c r="F354" s="79">
        <f>+VLOOKUP(A354,[4]RES.CDI!A:B,2,FALSE)</f>
        <v>0</v>
      </c>
      <c r="G354" s="79">
        <f>+VLOOKUP($A354,'[4]CUT Bs'!$A:$S,2,FALSE)</f>
        <v>0</v>
      </c>
      <c r="H354" s="79">
        <f>+VLOOKUP($A354,'[4]CUT Bs'!$A:$S,3,FALSE)</f>
        <v>0</v>
      </c>
      <c r="I354" s="79">
        <f>+VLOOKUP($A354,'[4]CUT Bs'!$A:$S,4,FALSE)</f>
        <v>0</v>
      </c>
      <c r="J354" s="79">
        <f>+VLOOKUP($A354,'[4]CUT Bs'!$A:$S,5,FALSE)</f>
        <v>0</v>
      </c>
      <c r="K354" s="79">
        <f>+VLOOKUP($A354,'[4]CUT Bs'!$A:$S,6,FALSE)</f>
        <v>0</v>
      </c>
      <c r="L354" s="79">
        <f>+VLOOKUP($A354,'[4]CUT Bs'!$A:$S,7,FALSE)</f>
        <v>0</v>
      </c>
      <c r="M354" s="79">
        <f>+VLOOKUP($A354,'[4]CUT Bs'!$A:$S,8,FALSE)</f>
        <v>0</v>
      </c>
      <c r="N354" s="79">
        <f>+VLOOKUP($A354,'[4]CUT Bs'!$A:$S,9,FALSE)</f>
        <v>0</v>
      </c>
      <c r="O354" s="79">
        <f>+VLOOKUP($A354,'[4]CUT Bs'!$A:$S,10,FALSE)</f>
        <v>0</v>
      </c>
      <c r="P354" s="79">
        <f>+VLOOKUP($A354,'[4]CUT Bs'!$A:$S,11,FALSE)</f>
        <v>0</v>
      </c>
      <c r="Q354" s="79">
        <f>+VLOOKUP($A354,'[4]CUT Bs'!$A:$S,12,FALSE)</f>
        <v>0</v>
      </c>
      <c r="R354" s="79">
        <f>+VLOOKUP($A354,'[4]CUT Bs'!$A:$S,13,FALSE)</f>
        <v>0</v>
      </c>
      <c r="S354" s="79">
        <f>+VLOOKUP($A354,'[4]CUT Bs'!$A:$S,14,FALSE)</f>
        <v>0</v>
      </c>
      <c r="T354" s="79">
        <f>+VLOOKUP($A354,'[4]CUT Bs'!$A:$S,15,FALSE)</f>
        <v>0</v>
      </c>
      <c r="U354" s="79">
        <f>+VLOOKUP($A354,'[4]CUT Bs'!$A:$S,16,FALSE)</f>
        <v>0</v>
      </c>
      <c r="V354" s="79">
        <f>+IFERROR(VLOOKUP(A354,'[4]RES. TCR'!A:C,3,FALSE),0)</f>
        <v>0</v>
      </c>
      <c r="W354" s="79">
        <f>+VLOOKUP(A354,'[4]RES. TRL'!F:H,2,FALSE)</f>
        <v>0</v>
      </c>
      <c r="X354" s="79">
        <f>+VLOOKUP(A354,'[4]RES. TRL'!F:H,3,FALSE)</f>
        <v>0</v>
      </c>
      <c r="Y354" s="79">
        <f>+VLOOKUP($A354,'[4]CUT USD'!$A:$Q,2,FALSE)</f>
        <v>0</v>
      </c>
      <c r="Z354" s="79">
        <f>+VLOOKUP($A354,'[4]CUT USD'!$A:$Q,3,FALSE)</f>
        <v>0</v>
      </c>
      <c r="AA354" s="79">
        <f>+VLOOKUP($A354,'[4]CUT USD'!$A:$Q,4,FALSE)</f>
        <v>0</v>
      </c>
      <c r="AB354" s="79">
        <f>+VLOOKUP($A354,'[4]CUT USD'!$A:$Q,5,FALSE)</f>
        <v>0</v>
      </c>
      <c r="AC354" s="79">
        <f>+VLOOKUP($A354,'[4]CUT USD'!$A:$Q,6,FALSE)</f>
        <v>0</v>
      </c>
      <c r="AD354" s="79">
        <f>+VLOOKUP($A354,'[4]CUT USD'!$A:$Q,7,FALSE)</f>
        <v>0</v>
      </c>
      <c r="AE354" s="79">
        <f>+VLOOKUP($A354,'[4]CUT USD'!$A:$Q,8,FALSE)</f>
        <v>0</v>
      </c>
      <c r="AF354" s="79">
        <f>+VLOOKUP($A354,'[4]CUT USD'!$A:$Q,9,FALSE)</f>
        <v>0</v>
      </c>
      <c r="AG354" s="79">
        <f>+VLOOKUP($A354,'[4]CUT USD'!$A:$Q,10,FALSE)</f>
        <v>0</v>
      </c>
      <c r="AH354" s="79">
        <f>+VLOOKUP($A354,'[4]CUT USD'!$A:$Q,11,FALSE)</f>
        <v>0</v>
      </c>
      <c r="AI354" s="79">
        <f>+VLOOKUP($A354,'[4]CUT USD'!$A:$Q,12,FALSE)</f>
        <v>0</v>
      </c>
      <c r="AJ354" s="79">
        <f>+VLOOKUP($A354,'[4]CUT USD'!$A:$Q,13,FALSE)</f>
        <v>0</v>
      </c>
      <c r="AK354" s="79">
        <f>+VLOOKUP($A354,'[4]CUT USD'!$A:$Q,14,FALSE)</f>
        <v>0</v>
      </c>
      <c r="AL354" s="79">
        <v>0</v>
      </c>
      <c r="AM354" s="79">
        <f t="shared" si="5"/>
        <v>0</v>
      </c>
      <c r="AP354" s="45"/>
    </row>
    <row r="355" spans="1:42" ht="33" customHeight="1">
      <c r="A355" s="54">
        <v>1307</v>
      </c>
      <c r="B355" s="55" t="s">
        <v>338</v>
      </c>
      <c r="C355" s="80" t="s">
        <v>687</v>
      </c>
      <c r="D355" s="79">
        <f>+VLOOKUP(A355,'[4]RES. TRL'!A:C,2,FALSE)</f>
        <v>0</v>
      </c>
      <c r="E355" s="79">
        <f>+VLOOKUP(A355,'[4]RES. TRL'!A:C,3,FALSE)</f>
        <v>0</v>
      </c>
      <c r="F355" s="79">
        <f>+VLOOKUP(A355,[4]RES.CDI!A:B,2,FALSE)</f>
        <v>0</v>
      </c>
      <c r="G355" s="79">
        <f>+VLOOKUP($A355,'[4]CUT Bs'!$A:$S,2,FALSE)</f>
        <v>0</v>
      </c>
      <c r="H355" s="79">
        <f>+VLOOKUP($A355,'[4]CUT Bs'!$A:$S,3,FALSE)</f>
        <v>0</v>
      </c>
      <c r="I355" s="79">
        <f>+VLOOKUP($A355,'[4]CUT Bs'!$A:$S,4,FALSE)</f>
        <v>0</v>
      </c>
      <c r="J355" s="79">
        <f>+VLOOKUP($A355,'[4]CUT Bs'!$A:$S,5,FALSE)</f>
        <v>0</v>
      </c>
      <c r="K355" s="79">
        <f>+VLOOKUP($A355,'[4]CUT Bs'!$A:$S,6,FALSE)</f>
        <v>0</v>
      </c>
      <c r="L355" s="79">
        <f>+VLOOKUP($A355,'[4]CUT Bs'!$A:$S,7,FALSE)</f>
        <v>0</v>
      </c>
      <c r="M355" s="79">
        <f>+VLOOKUP($A355,'[4]CUT Bs'!$A:$S,8,FALSE)</f>
        <v>0</v>
      </c>
      <c r="N355" s="79">
        <f>+VLOOKUP($A355,'[4]CUT Bs'!$A:$S,9,FALSE)</f>
        <v>0</v>
      </c>
      <c r="O355" s="79">
        <f>+VLOOKUP($A355,'[4]CUT Bs'!$A:$S,10,FALSE)</f>
        <v>0</v>
      </c>
      <c r="P355" s="79">
        <f>+VLOOKUP($A355,'[4]CUT Bs'!$A:$S,11,FALSE)</f>
        <v>0</v>
      </c>
      <c r="Q355" s="79">
        <f>+VLOOKUP($A355,'[4]CUT Bs'!$A:$S,12,FALSE)</f>
        <v>0</v>
      </c>
      <c r="R355" s="79">
        <f>+VLOOKUP($A355,'[4]CUT Bs'!$A:$S,13,FALSE)</f>
        <v>0</v>
      </c>
      <c r="S355" s="79">
        <f>+VLOOKUP($A355,'[4]CUT Bs'!$A:$S,14,FALSE)</f>
        <v>0</v>
      </c>
      <c r="T355" s="79">
        <f>+VLOOKUP($A355,'[4]CUT Bs'!$A:$S,15,FALSE)</f>
        <v>0</v>
      </c>
      <c r="U355" s="79">
        <f>+VLOOKUP($A355,'[4]CUT Bs'!$A:$S,16,FALSE)</f>
        <v>0</v>
      </c>
      <c r="V355" s="79">
        <f>+IFERROR(VLOOKUP(A355,'[4]RES. TCR'!A:C,3,FALSE),0)</f>
        <v>0</v>
      </c>
      <c r="W355" s="79">
        <f>+VLOOKUP(A355,'[4]RES. TRL'!F:H,2,FALSE)</f>
        <v>0</v>
      </c>
      <c r="X355" s="79">
        <f>+VLOOKUP(A355,'[4]RES. TRL'!F:H,3,FALSE)</f>
        <v>0</v>
      </c>
      <c r="Y355" s="79">
        <f>+VLOOKUP($A355,'[4]CUT USD'!$A:$Q,2,FALSE)</f>
        <v>0</v>
      </c>
      <c r="Z355" s="79">
        <f>+VLOOKUP($A355,'[4]CUT USD'!$A:$Q,3,FALSE)</f>
        <v>0</v>
      </c>
      <c r="AA355" s="79">
        <f>+VLOOKUP($A355,'[4]CUT USD'!$A:$Q,4,FALSE)</f>
        <v>0</v>
      </c>
      <c r="AB355" s="79">
        <f>+VLOOKUP($A355,'[4]CUT USD'!$A:$Q,5,FALSE)</f>
        <v>0</v>
      </c>
      <c r="AC355" s="79">
        <f>+VLOOKUP($A355,'[4]CUT USD'!$A:$Q,6,FALSE)</f>
        <v>0</v>
      </c>
      <c r="AD355" s="79">
        <f>+VLOOKUP($A355,'[4]CUT USD'!$A:$Q,7,FALSE)</f>
        <v>0</v>
      </c>
      <c r="AE355" s="79">
        <f>+VLOOKUP($A355,'[4]CUT USD'!$A:$Q,8,FALSE)</f>
        <v>0</v>
      </c>
      <c r="AF355" s="79">
        <f>+VLOOKUP($A355,'[4]CUT USD'!$A:$Q,9,FALSE)</f>
        <v>0</v>
      </c>
      <c r="AG355" s="79">
        <f>+VLOOKUP($A355,'[4]CUT USD'!$A:$Q,10,FALSE)</f>
        <v>0</v>
      </c>
      <c r="AH355" s="79">
        <f>+VLOOKUP($A355,'[4]CUT USD'!$A:$Q,11,FALSE)</f>
        <v>0</v>
      </c>
      <c r="AI355" s="79">
        <f>+VLOOKUP($A355,'[4]CUT USD'!$A:$Q,12,FALSE)</f>
        <v>0</v>
      </c>
      <c r="AJ355" s="79">
        <f>+VLOOKUP($A355,'[4]CUT USD'!$A:$Q,13,FALSE)</f>
        <v>0</v>
      </c>
      <c r="AK355" s="79">
        <f>+VLOOKUP($A355,'[4]CUT USD'!$A:$Q,14,FALSE)</f>
        <v>0</v>
      </c>
      <c r="AL355" s="79">
        <v>0</v>
      </c>
      <c r="AM355" s="79">
        <f t="shared" si="5"/>
        <v>0</v>
      </c>
      <c r="AP355" s="45"/>
    </row>
    <row r="356" spans="1:42" ht="33" customHeight="1">
      <c r="A356" s="54">
        <v>1308</v>
      </c>
      <c r="B356" s="55" t="s">
        <v>339</v>
      </c>
      <c r="C356" s="80" t="s">
        <v>687</v>
      </c>
      <c r="D356" s="79">
        <f>+VLOOKUP(A356,'[4]RES. TRL'!A:C,2,FALSE)</f>
        <v>0</v>
      </c>
      <c r="E356" s="79">
        <f>+VLOOKUP(A356,'[4]RES. TRL'!A:C,3,FALSE)</f>
        <v>0</v>
      </c>
      <c r="F356" s="79">
        <f>+VLOOKUP(A356,[4]RES.CDI!A:B,2,FALSE)</f>
        <v>0</v>
      </c>
      <c r="G356" s="79">
        <f>+VLOOKUP($A356,'[4]CUT Bs'!$A:$S,2,FALSE)</f>
        <v>0</v>
      </c>
      <c r="H356" s="79">
        <f>+VLOOKUP($A356,'[4]CUT Bs'!$A:$S,3,FALSE)</f>
        <v>0</v>
      </c>
      <c r="I356" s="79">
        <f>+VLOOKUP($A356,'[4]CUT Bs'!$A:$S,4,FALSE)</f>
        <v>0</v>
      </c>
      <c r="J356" s="79">
        <f>+VLOOKUP($A356,'[4]CUT Bs'!$A:$S,5,FALSE)</f>
        <v>0</v>
      </c>
      <c r="K356" s="79">
        <f>+VLOOKUP($A356,'[4]CUT Bs'!$A:$S,6,FALSE)</f>
        <v>0</v>
      </c>
      <c r="L356" s="79">
        <f>+VLOOKUP($A356,'[4]CUT Bs'!$A:$S,7,FALSE)</f>
        <v>0</v>
      </c>
      <c r="M356" s="79">
        <f>+VLOOKUP($A356,'[4]CUT Bs'!$A:$S,8,FALSE)</f>
        <v>0</v>
      </c>
      <c r="N356" s="79">
        <f>+VLOOKUP($A356,'[4]CUT Bs'!$A:$S,9,FALSE)</f>
        <v>0</v>
      </c>
      <c r="O356" s="79">
        <f>+VLOOKUP($A356,'[4]CUT Bs'!$A:$S,10,FALSE)</f>
        <v>0</v>
      </c>
      <c r="P356" s="79">
        <f>+VLOOKUP($A356,'[4]CUT Bs'!$A:$S,11,FALSE)</f>
        <v>0</v>
      </c>
      <c r="Q356" s="79">
        <f>+VLOOKUP($A356,'[4]CUT Bs'!$A:$S,12,FALSE)</f>
        <v>0</v>
      </c>
      <c r="R356" s="79">
        <f>+VLOOKUP($A356,'[4]CUT Bs'!$A:$S,13,FALSE)</f>
        <v>0</v>
      </c>
      <c r="S356" s="79">
        <f>+VLOOKUP($A356,'[4]CUT Bs'!$A:$S,14,FALSE)</f>
        <v>0</v>
      </c>
      <c r="T356" s="79">
        <f>+VLOOKUP($A356,'[4]CUT Bs'!$A:$S,15,FALSE)</f>
        <v>0</v>
      </c>
      <c r="U356" s="79">
        <f>+VLOOKUP($A356,'[4]CUT Bs'!$A:$S,16,FALSE)</f>
        <v>0</v>
      </c>
      <c r="V356" s="79">
        <f>+IFERROR(VLOOKUP(A356,'[4]RES. TCR'!A:C,3,FALSE),0)</f>
        <v>0</v>
      </c>
      <c r="W356" s="79">
        <f>+VLOOKUP(A356,'[4]RES. TRL'!F:H,2,FALSE)</f>
        <v>0</v>
      </c>
      <c r="X356" s="79">
        <f>+VLOOKUP(A356,'[4]RES. TRL'!F:H,3,FALSE)</f>
        <v>0</v>
      </c>
      <c r="Y356" s="79">
        <f>+VLOOKUP($A356,'[4]CUT USD'!$A:$Q,2,FALSE)</f>
        <v>0</v>
      </c>
      <c r="Z356" s="79">
        <f>+VLOOKUP($A356,'[4]CUT USD'!$A:$Q,3,FALSE)</f>
        <v>0</v>
      </c>
      <c r="AA356" s="79">
        <f>+VLOOKUP($A356,'[4]CUT USD'!$A:$Q,4,FALSE)</f>
        <v>0</v>
      </c>
      <c r="AB356" s="79">
        <f>+VLOOKUP($A356,'[4]CUT USD'!$A:$Q,5,FALSE)</f>
        <v>0</v>
      </c>
      <c r="AC356" s="79">
        <f>+VLOOKUP($A356,'[4]CUT USD'!$A:$Q,6,FALSE)</f>
        <v>0</v>
      </c>
      <c r="AD356" s="79">
        <f>+VLOOKUP($A356,'[4]CUT USD'!$A:$Q,7,FALSE)</f>
        <v>0</v>
      </c>
      <c r="AE356" s="79">
        <f>+VLOOKUP($A356,'[4]CUT USD'!$A:$Q,8,FALSE)</f>
        <v>0</v>
      </c>
      <c r="AF356" s="79">
        <f>+VLOOKUP($A356,'[4]CUT USD'!$A:$Q,9,FALSE)</f>
        <v>0</v>
      </c>
      <c r="AG356" s="79">
        <f>+VLOOKUP($A356,'[4]CUT USD'!$A:$Q,10,FALSE)</f>
        <v>0</v>
      </c>
      <c r="AH356" s="79">
        <f>+VLOOKUP($A356,'[4]CUT USD'!$A:$Q,11,FALSE)</f>
        <v>0</v>
      </c>
      <c r="AI356" s="79">
        <f>+VLOOKUP($A356,'[4]CUT USD'!$A:$Q,12,FALSE)</f>
        <v>0</v>
      </c>
      <c r="AJ356" s="79">
        <f>+VLOOKUP($A356,'[4]CUT USD'!$A:$Q,13,FALSE)</f>
        <v>0</v>
      </c>
      <c r="AK356" s="79">
        <f>+VLOOKUP($A356,'[4]CUT USD'!$A:$Q,14,FALSE)</f>
        <v>0</v>
      </c>
      <c r="AL356" s="79">
        <v>0</v>
      </c>
      <c r="AM356" s="79">
        <f t="shared" si="5"/>
        <v>0</v>
      </c>
      <c r="AP356" s="45"/>
    </row>
    <row r="357" spans="1:42" ht="33" customHeight="1">
      <c r="A357" s="54">
        <v>1309</v>
      </c>
      <c r="B357" s="55" t="s">
        <v>340</v>
      </c>
      <c r="C357" s="80" t="s">
        <v>687</v>
      </c>
      <c r="D357" s="79">
        <f>+VLOOKUP(A357,'[4]RES. TRL'!A:C,2,FALSE)</f>
        <v>0</v>
      </c>
      <c r="E357" s="79">
        <f>+VLOOKUP(A357,'[4]RES. TRL'!A:C,3,FALSE)</f>
        <v>0</v>
      </c>
      <c r="F357" s="79">
        <f>+VLOOKUP(A357,[4]RES.CDI!A:B,2,FALSE)</f>
        <v>0</v>
      </c>
      <c r="G357" s="79">
        <f>+VLOOKUP($A357,'[4]CUT Bs'!$A:$S,2,FALSE)</f>
        <v>0</v>
      </c>
      <c r="H357" s="79">
        <f>+VLOOKUP($A357,'[4]CUT Bs'!$A:$S,3,FALSE)</f>
        <v>0</v>
      </c>
      <c r="I357" s="79">
        <f>+VLOOKUP($A357,'[4]CUT Bs'!$A:$S,4,FALSE)</f>
        <v>0</v>
      </c>
      <c r="J357" s="79">
        <f>+VLOOKUP($A357,'[4]CUT Bs'!$A:$S,5,FALSE)</f>
        <v>0</v>
      </c>
      <c r="K357" s="79">
        <f>+VLOOKUP($A357,'[4]CUT Bs'!$A:$S,6,FALSE)</f>
        <v>0</v>
      </c>
      <c r="L357" s="79">
        <f>+VLOOKUP($A357,'[4]CUT Bs'!$A:$S,7,FALSE)</f>
        <v>0</v>
      </c>
      <c r="M357" s="79">
        <f>+VLOOKUP($A357,'[4]CUT Bs'!$A:$S,8,FALSE)</f>
        <v>0</v>
      </c>
      <c r="N357" s="79">
        <f>+VLOOKUP($A357,'[4]CUT Bs'!$A:$S,9,FALSE)</f>
        <v>0</v>
      </c>
      <c r="O357" s="79">
        <f>+VLOOKUP($A357,'[4]CUT Bs'!$A:$S,10,FALSE)</f>
        <v>0</v>
      </c>
      <c r="P357" s="79">
        <f>+VLOOKUP($A357,'[4]CUT Bs'!$A:$S,11,FALSE)</f>
        <v>0</v>
      </c>
      <c r="Q357" s="79">
        <f>+VLOOKUP($A357,'[4]CUT Bs'!$A:$S,12,FALSE)</f>
        <v>0</v>
      </c>
      <c r="R357" s="79">
        <f>+VLOOKUP($A357,'[4]CUT Bs'!$A:$S,13,FALSE)</f>
        <v>0</v>
      </c>
      <c r="S357" s="79">
        <f>+VLOOKUP($A357,'[4]CUT Bs'!$A:$S,14,FALSE)</f>
        <v>0</v>
      </c>
      <c r="T357" s="79">
        <f>+VLOOKUP($A357,'[4]CUT Bs'!$A:$S,15,FALSE)</f>
        <v>0</v>
      </c>
      <c r="U357" s="79">
        <f>+VLOOKUP($A357,'[4]CUT Bs'!$A:$S,16,FALSE)</f>
        <v>0</v>
      </c>
      <c r="V357" s="79">
        <f>+IFERROR(VLOOKUP(A357,'[4]RES. TCR'!A:C,3,FALSE),0)</f>
        <v>0</v>
      </c>
      <c r="W357" s="79">
        <f>+VLOOKUP(A357,'[4]RES. TRL'!F:H,2,FALSE)</f>
        <v>0</v>
      </c>
      <c r="X357" s="79">
        <f>+VLOOKUP(A357,'[4]RES. TRL'!F:H,3,FALSE)</f>
        <v>0</v>
      </c>
      <c r="Y357" s="79">
        <f>+VLOOKUP($A357,'[4]CUT USD'!$A:$Q,2,FALSE)</f>
        <v>0</v>
      </c>
      <c r="Z357" s="79">
        <f>+VLOOKUP($A357,'[4]CUT USD'!$A:$Q,3,FALSE)</f>
        <v>0</v>
      </c>
      <c r="AA357" s="79">
        <f>+VLOOKUP($A357,'[4]CUT USD'!$A:$Q,4,FALSE)</f>
        <v>0</v>
      </c>
      <c r="AB357" s="79">
        <f>+VLOOKUP($A357,'[4]CUT USD'!$A:$Q,5,FALSE)</f>
        <v>0</v>
      </c>
      <c r="AC357" s="79">
        <f>+VLOOKUP($A357,'[4]CUT USD'!$A:$Q,6,FALSE)</f>
        <v>0</v>
      </c>
      <c r="AD357" s="79">
        <f>+VLOOKUP($A357,'[4]CUT USD'!$A:$Q,7,FALSE)</f>
        <v>0</v>
      </c>
      <c r="AE357" s="79">
        <f>+VLOOKUP($A357,'[4]CUT USD'!$A:$Q,8,FALSE)</f>
        <v>0</v>
      </c>
      <c r="AF357" s="79">
        <f>+VLOOKUP($A357,'[4]CUT USD'!$A:$Q,9,FALSE)</f>
        <v>0</v>
      </c>
      <c r="AG357" s="79">
        <f>+VLOOKUP($A357,'[4]CUT USD'!$A:$Q,10,FALSE)</f>
        <v>0</v>
      </c>
      <c r="AH357" s="79">
        <f>+VLOOKUP($A357,'[4]CUT USD'!$A:$Q,11,FALSE)</f>
        <v>0</v>
      </c>
      <c r="AI357" s="79">
        <f>+VLOOKUP($A357,'[4]CUT USD'!$A:$Q,12,FALSE)</f>
        <v>0</v>
      </c>
      <c r="AJ357" s="79">
        <f>+VLOOKUP($A357,'[4]CUT USD'!$A:$Q,13,FALSE)</f>
        <v>0</v>
      </c>
      <c r="AK357" s="79">
        <f>+VLOOKUP($A357,'[4]CUT USD'!$A:$Q,14,FALSE)</f>
        <v>0</v>
      </c>
      <c r="AL357" s="79">
        <v>0</v>
      </c>
      <c r="AM357" s="79">
        <f t="shared" si="5"/>
        <v>0</v>
      </c>
      <c r="AP357" s="45"/>
    </row>
    <row r="358" spans="1:42" ht="33" customHeight="1">
      <c r="A358" s="54">
        <v>1310</v>
      </c>
      <c r="B358" s="55" t="s">
        <v>341</v>
      </c>
      <c r="C358" s="80" t="s">
        <v>687</v>
      </c>
      <c r="D358" s="79">
        <f>+VLOOKUP(A358,'[4]RES. TRL'!A:C,2,FALSE)</f>
        <v>0</v>
      </c>
      <c r="E358" s="79">
        <f>+VLOOKUP(A358,'[4]RES. TRL'!A:C,3,FALSE)</f>
        <v>0</v>
      </c>
      <c r="F358" s="79">
        <f>+VLOOKUP(A358,[4]RES.CDI!A:B,2,FALSE)</f>
        <v>0</v>
      </c>
      <c r="G358" s="79">
        <f>+VLOOKUP($A358,'[4]CUT Bs'!$A:$S,2,FALSE)</f>
        <v>0</v>
      </c>
      <c r="H358" s="79">
        <f>+VLOOKUP($A358,'[4]CUT Bs'!$A:$S,3,FALSE)</f>
        <v>0</v>
      </c>
      <c r="I358" s="79">
        <f>+VLOOKUP($A358,'[4]CUT Bs'!$A:$S,4,FALSE)</f>
        <v>0</v>
      </c>
      <c r="J358" s="79">
        <f>+VLOOKUP($A358,'[4]CUT Bs'!$A:$S,5,FALSE)</f>
        <v>0</v>
      </c>
      <c r="K358" s="79">
        <f>+VLOOKUP($A358,'[4]CUT Bs'!$A:$S,6,FALSE)</f>
        <v>0</v>
      </c>
      <c r="L358" s="79">
        <f>+VLOOKUP($A358,'[4]CUT Bs'!$A:$S,7,FALSE)</f>
        <v>0</v>
      </c>
      <c r="M358" s="79">
        <f>+VLOOKUP($A358,'[4]CUT Bs'!$A:$S,8,FALSE)</f>
        <v>0</v>
      </c>
      <c r="N358" s="79">
        <f>+VLOOKUP($A358,'[4]CUT Bs'!$A:$S,9,FALSE)</f>
        <v>0</v>
      </c>
      <c r="O358" s="79">
        <f>+VLOOKUP($A358,'[4]CUT Bs'!$A:$S,10,FALSE)</f>
        <v>0</v>
      </c>
      <c r="P358" s="79">
        <f>+VLOOKUP($A358,'[4]CUT Bs'!$A:$S,11,FALSE)</f>
        <v>0</v>
      </c>
      <c r="Q358" s="79">
        <f>+VLOOKUP($A358,'[4]CUT Bs'!$A:$S,12,FALSE)</f>
        <v>0</v>
      </c>
      <c r="R358" s="79">
        <f>+VLOOKUP($A358,'[4]CUT Bs'!$A:$S,13,FALSE)</f>
        <v>0</v>
      </c>
      <c r="S358" s="79">
        <f>+VLOOKUP($A358,'[4]CUT Bs'!$A:$S,14,FALSE)</f>
        <v>0</v>
      </c>
      <c r="T358" s="79">
        <f>+VLOOKUP($A358,'[4]CUT Bs'!$A:$S,15,FALSE)</f>
        <v>0</v>
      </c>
      <c r="U358" s="79">
        <f>+VLOOKUP($A358,'[4]CUT Bs'!$A:$S,16,FALSE)</f>
        <v>0</v>
      </c>
      <c r="V358" s="79">
        <f>+IFERROR(VLOOKUP(A358,'[4]RES. TCR'!A:C,3,FALSE),0)</f>
        <v>0</v>
      </c>
      <c r="W358" s="79">
        <f>+VLOOKUP(A358,'[4]RES. TRL'!F:H,2,FALSE)</f>
        <v>0</v>
      </c>
      <c r="X358" s="79">
        <f>+VLOOKUP(A358,'[4]RES. TRL'!F:H,3,FALSE)</f>
        <v>0</v>
      </c>
      <c r="Y358" s="79">
        <f>+VLOOKUP($A358,'[4]CUT USD'!$A:$Q,2,FALSE)</f>
        <v>0</v>
      </c>
      <c r="Z358" s="79">
        <f>+VLOOKUP($A358,'[4]CUT USD'!$A:$Q,3,FALSE)</f>
        <v>0</v>
      </c>
      <c r="AA358" s="79">
        <f>+VLOOKUP($A358,'[4]CUT USD'!$A:$Q,4,FALSE)</f>
        <v>0</v>
      </c>
      <c r="AB358" s="79">
        <f>+VLOOKUP($A358,'[4]CUT USD'!$A:$Q,5,FALSE)</f>
        <v>0</v>
      </c>
      <c r="AC358" s="79">
        <f>+VLOOKUP($A358,'[4]CUT USD'!$A:$Q,6,FALSE)</f>
        <v>0</v>
      </c>
      <c r="AD358" s="79">
        <f>+VLOOKUP($A358,'[4]CUT USD'!$A:$Q,7,FALSE)</f>
        <v>0</v>
      </c>
      <c r="AE358" s="79">
        <f>+VLOOKUP($A358,'[4]CUT USD'!$A:$Q,8,FALSE)</f>
        <v>0</v>
      </c>
      <c r="AF358" s="79">
        <f>+VLOOKUP($A358,'[4]CUT USD'!$A:$Q,9,FALSE)</f>
        <v>0</v>
      </c>
      <c r="AG358" s="79">
        <f>+VLOOKUP($A358,'[4]CUT USD'!$A:$Q,10,FALSE)</f>
        <v>0</v>
      </c>
      <c r="AH358" s="79">
        <f>+VLOOKUP($A358,'[4]CUT USD'!$A:$Q,11,FALSE)</f>
        <v>0</v>
      </c>
      <c r="AI358" s="79">
        <f>+VLOOKUP($A358,'[4]CUT USD'!$A:$Q,12,FALSE)</f>
        <v>0</v>
      </c>
      <c r="AJ358" s="79">
        <f>+VLOOKUP($A358,'[4]CUT USD'!$A:$Q,13,FALSE)</f>
        <v>0</v>
      </c>
      <c r="AK358" s="79">
        <f>+VLOOKUP($A358,'[4]CUT USD'!$A:$Q,14,FALSE)</f>
        <v>0</v>
      </c>
      <c r="AL358" s="79">
        <v>0</v>
      </c>
      <c r="AM358" s="79">
        <f t="shared" si="5"/>
        <v>0</v>
      </c>
      <c r="AP358" s="45"/>
    </row>
    <row r="359" spans="1:42" ht="33" customHeight="1">
      <c r="A359" s="54">
        <v>1311</v>
      </c>
      <c r="B359" s="55" t="s">
        <v>342</v>
      </c>
      <c r="C359" s="80" t="s">
        <v>687</v>
      </c>
      <c r="D359" s="79">
        <f>+VLOOKUP(A359,'[4]RES. TRL'!A:C,2,FALSE)</f>
        <v>0</v>
      </c>
      <c r="E359" s="79">
        <f>+VLOOKUP(A359,'[4]RES. TRL'!A:C,3,FALSE)</f>
        <v>0</v>
      </c>
      <c r="F359" s="79">
        <f>+VLOOKUP(A359,[4]RES.CDI!A:B,2,FALSE)</f>
        <v>0</v>
      </c>
      <c r="G359" s="79">
        <f>+VLOOKUP($A359,'[4]CUT Bs'!$A:$S,2,FALSE)</f>
        <v>0</v>
      </c>
      <c r="H359" s="79">
        <f>+VLOOKUP($A359,'[4]CUT Bs'!$A:$S,3,FALSE)</f>
        <v>0</v>
      </c>
      <c r="I359" s="79">
        <f>+VLOOKUP($A359,'[4]CUT Bs'!$A:$S,4,FALSE)</f>
        <v>0</v>
      </c>
      <c r="J359" s="79">
        <f>+VLOOKUP($A359,'[4]CUT Bs'!$A:$S,5,FALSE)</f>
        <v>0</v>
      </c>
      <c r="K359" s="79">
        <f>+VLOOKUP($A359,'[4]CUT Bs'!$A:$S,6,FALSE)</f>
        <v>0</v>
      </c>
      <c r="L359" s="79">
        <f>+VLOOKUP($A359,'[4]CUT Bs'!$A:$S,7,FALSE)</f>
        <v>0</v>
      </c>
      <c r="M359" s="79">
        <f>+VLOOKUP($A359,'[4]CUT Bs'!$A:$S,8,FALSE)</f>
        <v>0</v>
      </c>
      <c r="N359" s="79">
        <f>+VLOOKUP($A359,'[4]CUT Bs'!$A:$S,9,FALSE)</f>
        <v>0</v>
      </c>
      <c r="O359" s="79">
        <f>+VLOOKUP($A359,'[4]CUT Bs'!$A:$S,10,FALSE)</f>
        <v>0</v>
      </c>
      <c r="P359" s="79">
        <f>+VLOOKUP($A359,'[4]CUT Bs'!$A:$S,11,FALSE)</f>
        <v>0</v>
      </c>
      <c r="Q359" s="79">
        <f>+VLOOKUP($A359,'[4]CUT Bs'!$A:$S,12,FALSE)</f>
        <v>0</v>
      </c>
      <c r="R359" s="79">
        <f>+VLOOKUP($A359,'[4]CUT Bs'!$A:$S,13,FALSE)</f>
        <v>0</v>
      </c>
      <c r="S359" s="79">
        <f>+VLOOKUP($A359,'[4]CUT Bs'!$A:$S,14,FALSE)</f>
        <v>0</v>
      </c>
      <c r="T359" s="79">
        <f>+VLOOKUP($A359,'[4]CUT Bs'!$A:$S,15,FALSE)</f>
        <v>0</v>
      </c>
      <c r="U359" s="79">
        <f>+VLOOKUP($A359,'[4]CUT Bs'!$A:$S,16,FALSE)</f>
        <v>0</v>
      </c>
      <c r="V359" s="79">
        <f>+IFERROR(VLOOKUP(A359,'[4]RES. TCR'!A:C,3,FALSE),0)</f>
        <v>0</v>
      </c>
      <c r="W359" s="79">
        <f>+VLOOKUP(A359,'[4]RES. TRL'!F:H,2,FALSE)</f>
        <v>0</v>
      </c>
      <c r="X359" s="79">
        <f>+VLOOKUP(A359,'[4]RES. TRL'!F:H,3,FALSE)</f>
        <v>0</v>
      </c>
      <c r="Y359" s="79">
        <f>+VLOOKUP($A359,'[4]CUT USD'!$A:$Q,2,FALSE)</f>
        <v>0</v>
      </c>
      <c r="Z359" s="79">
        <f>+VLOOKUP($A359,'[4]CUT USD'!$A:$Q,3,FALSE)</f>
        <v>0</v>
      </c>
      <c r="AA359" s="79">
        <f>+VLOOKUP($A359,'[4]CUT USD'!$A:$Q,4,FALSE)</f>
        <v>0</v>
      </c>
      <c r="AB359" s="79">
        <f>+VLOOKUP($A359,'[4]CUT USD'!$A:$Q,5,FALSE)</f>
        <v>0</v>
      </c>
      <c r="AC359" s="79">
        <f>+VLOOKUP($A359,'[4]CUT USD'!$A:$Q,6,FALSE)</f>
        <v>0</v>
      </c>
      <c r="AD359" s="79">
        <f>+VLOOKUP($A359,'[4]CUT USD'!$A:$Q,7,FALSE)</f>
        <v>0</v>
      </c>
      <c r="AE359" s="79">
        <f>+VLOOKUP($A359,'[4]CUT USD'!$A:$Q,8,FALSE)</f>
        <v>0</v>
      </c>
      <c r="AF359" s="79">
        <f>+VLOOKUP($A359,'[4]CUT USD'!$A:$Q,9,FALSE)</f>
        <v>0</v>
      </c>
      <c r="AG359" s="79">
        <f>+VLOOKUP($A359,'[4]CUT USD'!$A:$Q,10,FALSE)</f>
        <v>0</v>
      </c>
      <c r="AH359" s="79">
        <f>+VLOOKUP($A359,'[4]CUT USD'!$A:$Q,11,FALSE)</f>
        <v>0</v>
      </c>
      <c r="AI359" s="79">
        <f>+VLOOKUP($A359,'[4]CUT USD'!$A:$Q,12,FALSE)</f>
        <v>0</v>
      </c>
      <c r="AJ359" s="79">
        <f>+VLOOKUP($A359,'[4]CUT USD'!$A:$Q,13,FALSE)</f>
        <v>0</v>
      </c>
      <c r="AK359" s="79">
        <f>+VLOOKUP($A359,'[4]CUT USD'!$A:$Q,14,FALSE)</f>
        <v>0</v>
      </c>
      <c r="AL359" s="79">
        <v>0</v>
      </c>
      <c r="AM359" s="79">
        <f t="shared" si="5"/>
        <v>0</v>
      </c>
      <c r="AP359" s="45"/>
    </row>
    <row r="360" spans="1:42" ht="33" customHeight="1">
      <c r="A360" s="54">
        <v>1312</v>
      </c>
      <c r="B360" s="55" t="s">
        <v>343</v>
      </c>
      <c r="C360" s="80" t="s">
        <v>687</v>
      </c>
      <c r="D360" s="79">
        <f>+VLOOKUP(A360,'[4]RES. TRL'!A:C,2,FALSE)</f>
        <v>0</v>
      </c>
      <c r="E360" s="79">
        <f>+VLOOKUP(A360,'[4]RES. TRL'!A:C,3,FALSE)</f>
        <v>0</v>
      </c>
      <c r="F360" s="79">
        <f>+VLOOKUP(A360,[4]RES.CDI!A:B,2,FALSE)</f>
        <v>0</v>
      </c>
      <c r="G360" s="79">
        <f>+VLOOKUP($A360,'[4]CUT Bs'!$A:$S,2,FALSE)</f>
        <v>0</v>
      </c>
      <c r="H360" s="79">
        <f>+VLOOKUP($A360,'[4]CUT Bs'!$A:$S,3,FALSE)</f>
        <v>0</v>
      </c>
      <c r="I360" s="79">
        <f>+VLOOKUP($A360,'[4]CUT Bs'!$A:$S,4,FALSE)</f>
        <v>0</v>
      </c>
      <c r="J360" s="79">
        <f>+VLOOKUP($A360,'[4]CUT Bs'!$A:$S,5,FALSE)</f>
        <v>0</v>
      </c>
      <c r="K360" s="79">
        <f>+VLOOKUP($A360,'[4]CUT Bs'!$A:$S,6,FALSE)</f>
        <v>0</v>
      </c>
      <c r="L360" s="79">
        <f>+VLOOKUP($A360,'[4]CUT Bs'!$A:$S,7,FALSE)</f>
        <v>0</v>
      </c>
      <c r="M360" s="79">
        <f>+VLOOKUP($A360,'[4]CUT Bs'!$A:$S,8,FALSE)</f>
        <v>0</v>
      </c>
      <c r="N360" s="79">
        <f>+VLOOKUP($A360,'[4]CUT Bs'!$A:$S,9,FALSE)</f>
        <v>0</v>
      </c>
      <c r="O360" s="79">
        <f>+VLOOKUP($A360,'[4]CUT Bs'!$A:$S,10,FALSE)</f>
        <v>0</v>
      </c>
      <c r="P360" s="79">
        <f>+VLOOKUP($A360,'[4]CUT Bs'!$A:$S,11,FALSE)</f>
        <v>0</v>
      </c>
      <c r="Q360" s="79">
        <f>+VLOOKUP($A360,'[4]CUT Bs'!$A:$S,12,FALSE)</f>
        <v>0</v>
      </c>
      <c r="R360" s="79">
        <f>+VLOOKUP($A360,'[4]CUT Bs'!$A:$S,13,FALSE)</f>
        <v>0</v>
      </c>
      <c r="S360" s="79">
        <f>+VLOOKUP($A360,'[4]CUT Bs'!$A:$S,14,FALSE)</f>
        <v>0</v>
      </c>
      <c r="T360" s="79">
        <f>+VLOOKUP($A360,'[4]CUT Bs'!$A:$S,15,FALSE)</f>
        <v>0</v>
      </c>
      <c r="U360" s="79">
        <f>+VLOOKUP($A360,'[4]CUT Bs'!$A:$S,16,FALSE)</f>
        <v>0</v>
      </c>
      <c r="V360" s="79">
        <f>+IFERROR(VLOOKUP(A360,'[4]RES. TCR'!A:C,3,FALSE),0)</f>
        <v>0</v>
      </c>
      <c r="W360" s="79">
        <f>+VLOOKUP(A360,'[4]RES. TRL'!F:H,2,FALSE)</f>
        <v>0</v>
      </c>
      <c r="X360" s="79">
        <f>+VLOOKUP(A360,'[4]RES. TRL'!F:H,3,FALSE)</f>
        <v>0</v>
      </c>
      <c r="Y360" s="79">
        <f>+VLOOKUP($A360,'[4]CUT USD'!$A:$Q,2,FALSE)</f>
        <v>0</v>
      </c>
      <c r="Z360" s="79">
        <f>+VLOOKUP($A360,'[4]CUT USD'!$A:$Q,3,FALSE)</f>
        <v>0</v>
      </c>
      <c r="AA360" s="79">
        <f>+VLOOKUP($A360,'[4]CUT USD'!$A:$Q,4,FALSE)</f>
        <v>0</v>
      </c>
      <c r="AB360" s="79">
        <f>+VLOOKUP($A360,'[4]CUT USD'!$A:$Q,5,FALSE)</f>
        <v>0</v>
      </c>
      <c r="AC360" s="79">
        <f>+VLOOKUP($A360,'[4]CUT USD'!$A:$Q,6,FALSE)</f>
        <v>0</v>
      </c>
      <c r="AD360" s="79">
        <f>+VLOOKUP($A360,'[4]CUT USD'!$A:$Q,7,FALSE)</f>
        <v>0</v>
      </c>
      <c r="AE360" s="79">
        <f>+VLOOKUP($A360,'[4]CUT USD'!$A:$Q,8,FALSE)</f>
        <v>0</v>
      </c>
      <c r="AF360" s="79">
        <f>+VLOOKUP($A360,'[4]CUT USD'!$A:$Q,9,FALSE)</f>
        <v>0</v>
      </c>
      <c r="AG360" s="79">
        <f>+VLOOKUP($A360,'[4]CUT USD'!$A:$Q,10,FALSE)</f>
        <v>0</v>
      </c>
      <c r="AH360" s="79">
        <f>+VLOOKUP($A360,'[4]CUT USD'!$A:$Q,11,FALSE)</f>
        <v>0</v>
      </c>
      <c r="AI360" s="79">
        <f>+VLOOKUP($A360,'[4]CUT USD'!$A:$Q,12,FALSE)</f>
        <v>0</v>
      </c>
      <c r="AJ360" s="79">
        <f>+VLOOKUP($A360,'[4]CUT USD'!$A:$Q,13,FALSE)</f>
        <v>0</v>
      </c>
      <c r="AK360" s="79">
        <f>+VLOOKUP($A360,'[4]CUT USD'!$A:$Q,14,FALSE)</f>
        <v>0</v>
      </c>
      <c r="AL360" s="79">
        <v>0</v>
      </c>
      <c r="AM360" s="79">
        <f t="shared" si="5"/>
        <v>0</v>
      </c>
      <c r="AP360" s="45"/>
    </row>
    <row r="361" spans="1:42" ht="33" customHeight="1">
      <c r="A361" s="54">
        <v>1313</v>
      </c>
      <c r="B361" s="55" t="s">
        <v>344</v>
      </c>
      <c r="C361" s="80" t="s">
        <v>687</v>
      </c>
      <c r="D361" s="79">
        <f>+VLOOKUP(A361,'[4]RES. TRL'!A:C,2,FALSE)</f>
        <v>0</v>
      </c>
      <c r="E361" s="79">
        <f>+VLOOKUP(A361,'[4]RES. TRL'!A:C,3,FALSE)</f>
        <v>0</v>
      </c>
      <c r="F361" s="79">
        <f>+VLOOKUP(A361,[4]RES.CDI!A:B,2,FALSE)</f>
        <v>0</v>
      </c>
      <c r="G361" s="79">
        <f>+VLOOKUP($A361,'[4]CUT Bs'!$A:$S,2,FALSE)</f>
        <v>0</v>
      </c>
      <c r="H361" s="79">
        <f>+VLOOKUP($A361,'[4]CUT Bs'!$A:$S,3,FALSE)</f>
        <v>0</v>
      </c>
      <c r="I361" s="79">
        <f>+VLOOKUP($A361,'[4]CUT Bs'!$A:$S,4,FALSE)</f>
        <v>0</v>
      </c>
      <c r="J361" s="79">
        <f>+VLOOKUP($A361,'[4]CUT Bs'!$A:$S,5,FALSE)</f>
        <v>0</v>
      </c>
      <c r="K361" s="79">
        <f>+VLOOKUP($A361,'[4]CUT Bs'!$A:$S,6,FALSE)</f>
        <v>0</v>
      </c>
      <c r="L361" s="79">
        <f>+VLOOKUP($A361,'[4]CUT Bs'!$A:$S,7,FALSE)</f>
        <v>0</v>
      </c>
      <c r="M361" s="79">
        <f>+VLOOKUP($A361,'[4]CUT Bs'!$A:$S,8,FALSE)</f>
        <v>0</v>
      </c>
      <c r="N361" s="79">
        <f>+VLOOKUP($A361,'[4]CUT Bs'!$A:$S,9,FALSE)</f>
        <v>0</v>
      </c>
      <c r="O361" s="79">
        <f>+VLOOKUP($A361,'[4]CUT Bs'!$A:$S,10,FALSE)</f>
        <v>0</v>
      </c>
      <c r="P361" s="79">
        <f>+VLOOKUP($A361,'[4]CUT Bs'!$A:$S,11,FALSE)</f>
        <v>0</v>
      </c>
      <c r="Q361" s="79">
        <f>+VLOOKUP($A361,'[4]CUT Bs'!$A:$S,12,FALSE)</f>
        <v>0</v>
      </c>
      <c r="R361" s="79">
        <f>+VLOOKUP($A361,'[4]CUT Bs'!$A:$S,13,FALSE)</f>
        <v>0</v>
      </c>
      <c r="S361" s="79">
        <f>+VLOOKUP($A361,'[4]CUT Bs'!$A:$S,14,FALSE)</f>
        <v>0</v>
      </c>
      <c r="T361" s="79">
        <f>+VLOOKUP($A361,'[4]CUT Bs'!$A:$S,15,FALSE)</f>
        <v>0</v>
      </c>
      <c r="U361" s="79">
        <f>+VLOOKUP($A361,'[4]CUT Bs'!$A:$S,16,FALSE)</f>
        <v>0</v>
      </c>
      <c r="V361" s="79">
        <f>+IFERROR(VLOOKUP(A361,'[4]RES. TCR'!A:C,3,FALSE),0)</f>
        <v>0</v>
      </c>
      <c r="W361" s="79">
        <f>+VLOOKUP(A361,'[4]RES. TRL'!F:H,2,FALSE)</f>
        <v>0</v>
      </c>
      <c r="X361" s="79">
        <f>+VLOOKUP(A361,'[4]RES. TRL'!F:H,3,FALSE)</f>
        <v>0</v>
      </c>
      <c r="Y361" s="79">
        <f>+VLOOKUP($A361,'[4]CUT USD'!$A:$Q,2,FALSE)</f>
        <v>0</v>
      </c>
      <c r="Z361" s="79">
        <f>+VLOOKUP($A361,'[4]CUT USD'!$A:$Q,3,FALSE)</f>
        <v>0</v>
      </c>
      <c r="AA361" s="79">
        <f>+VLOOKUP($A361,'[4]CUT USD'!$A:$Q,4,FALSE)</f>
        <v>0</v>
      </c>
      <c r="AB361" s="79">
        <f>+VLOOKUP($A361,'[4]CUT USD'!$A:$Q,5,FALSE)</f>
        <v>0</v>
      </c>
      <c r="AC361" s="79">
        <f>+VLOOKUP($A361,'[4]CUT USD'!$A:$Q,6,FALSE)</f>
        <v>0</v>
      </c>
      <c r="AD361" s="79">
        <f>+VLOOKUP($A361,'[4]CUT USD'!$A:$Q,7,FALSE)</f>
        <v>0</v>
      </c>
      <c r="AE361" s="79">
        <f>+VLOOKUP($A361,'[4]CUT USD'!$A:$Q,8,FALSE)</f>
        <v>0</v>
      </c>
      <c r="AF361" s="79">
        <f>+VLOOKUP($A361,'[4]CUT USD'!$A:$Q,9,FALSE)</f>
        <v>0</v>
      </c>
      <c r="AG361" s="79">
        <f>+VLOOKUP($A361,'[4]CUT USD'!$A:$Q,10,FALSE)</f>
        <v>0</v>
      </c>
      <c r="AH361" s="79">
        <f>+VLOOKUP($A361,'[4]CUT USD'!$A:$Q,11,FALSE)</f>
        <v>0</v>
      </c>
      <c r="AI361" s="79">
        <f>+VLOOKUP($A361,'[4]CUT USD'!$A:$Q,12,FALSE)</f>
        <v>0</v>
      </c>
      <c r="AJ361" s="79">
        <f>+VLOOKUP($A361,'[4]CUT USD'!$A:$Q,13,FALSE)</f>
        <v>0</v>
      </c>
      <c r="AK361" s="79">
        <f>+VLOOKUP($A361,'[4]CUT USD'!$A:$Q,14,FALSE)</f>
        <v>0</v>
      </c>
      <c r="AL361" s="79">
        <v>0</v>
      </c>
      <c r="AM361" s="79">
        <f t="shared" si="5"/>
        <v>0</v>
      </c>
      <c r="AP361" s="45"/>
    </row>
    <row r="362" spans="1:42" ht="33" customHeight="1">
      <c r="A362" s="54">
        <v>1314</v>
      </c>
      <c r="B362" s="55" t="s">
        <v>345</v>
      </c>
      <c r="C362" s="80" t="s">
        <v>687</v>
      </c>
      <c r="D362" s="79">
        <f>+VLOOKUP(A362,'[4]RES. TRL'!A:C,2,FALSE)</f>
        <v>0</v>
      </c>
      <c r="E362" s="79">
        <f>+VLOOKUP(A362,'[4]RES. TRL'!A:C,3,FALSE)</f>
        <v>0</v>
      </c>
      <c r="F362" s="79">
        <f>+VLOOKUP(A362,[4]RES.CDI!A:B,2,FALSE)</f>
        <v>0</v>
      </c>
      <c r="G362" s="79">
        <f>+VLOOKUP($A362,'[4]CUT Bs'!$A:$S,2,FALSE)</f>
        <v>0</v>
      </c>
      <c r="H362" s="79">
        <f>+VLOOKUP($A362,'[4]CUT Bs'!$A:$S,3,FALSE)</f>
        <v>0</v>
      </c>
      <c r="I362" s="79">
        <f>+VLOOKUP($A362,'[4]CUT Bs'!$A:$S,4,FALSE)</f>
        <v>0</v>
      </c>
      <c r="J362" s="79">
        <f>+VLOOKUP($A362,'[4]CUT Bs'!$A:$S,5,FALSE)</f>
        <v>0</v>
      </c>
      <c r="K362" s="79">
        <f>+VLOOKUP($A362,'[4]CUT Bs'!$A:$S,6,FALSE)</f>
        <v>0</v>
      </c>
      <c r="L362" s="79">
        <f>+VLOOKUP($A362,'[4]CUT Bs'!$A:$S,7,FALSE)</f>
        <v>0</v>
      </c>
      <c r="M362" s="79">
        <f>+VLOOKUP($A362,'[4]CUT Bs'!$A:$S,8,FALSE)</f>
        <v>0</v>
      </c>
      <c r="N362" s="79">
        <f>+VLOOKUP($A362,'[4]CUT Bs'!$A:$S,9,FALSE)</f>
        <v>0</v>
      </c>
      <c r="O362" s="79">
        <f>+VLOOKUP($A362,'[4]CUT Bs'!$A:$S,10,FALSE)</f>
        <v>0</v>
      </c>
      <c r="P362" s="79">
        <f>+VLOOKUP($A362,'[4]CUT Bs'!$A:$S,11,FALSE)</f>
        <v>0</v>
      </c>
      <c r="Q362" s="79">
        <f>+VLOOKUP($A362,'[4]CUT Bs'!$A:$S,12,FALSE)</f>
        <v>0</v>
      </c>
      <c r="R362" s="79">
        <f>+VLOOKUP($A362,'[4]CUT Bs'!$A:$S,13,FALSE)</f>
        <v>0</v>
      </c>
      <c r="S362" s="79">
        <f>+VLOOKUP($A362,'[4]CUT Bs'!$A:$S,14,FALSE)</f>
        <v>0</v>
      </c>
      <c r="T362" s="79">
        <f>+VLOOKUP($A362,'[4]CUT Bs'!$A:$S,15,FALSE)</f>
        <v>0</v>
      </c>
      <c r="U362" s="79">
        <f>+VLOOKUP($A362,'[4]CUT Bs'!$A:$S,16,FALSE)</f>
        <v>0</v>
      </c>
      <c r="V362" s="79">
        <f>+IFERROR(VLOOKUP(A362,'[4]RES. TCR'!A:C,3,FALSE),0)</f>
        <v>0</v>
      </c>
      <c r="W362" s="79">
        <f>+VLOOKUP(A362,'[4]RES. TRL'!F:H,2,FALSE)</f>
        <v>0</v>
      </c>
      <c r="X362" s="79">
        <f>+VLOOKUP(A362,'[4]RES. TRL'!F:H,3,FALSE)</f>
        <v>0</v>
      </c>
      <c r="Y362" s="79">
        <f>+VLOOKUP($A362,'[4]CUT USD'!$A:$Q,2,FALSE)</f>
        <v>0</v>
      </c>
      <c r="Z362" s="79">
        <f>+VLOOKUP($A362,'[4]CUT USD'!$A:$Q,3,FALSE)</f>
        <v>0</v>
      </c>
      <c r="AA362" s="79">
        <f>+VLOOKUP($A362,'[4]CUT USD'!$A:$Q,4,FALSE)</f>
        <v>0</v>
      </c>
      <c r="AB362" s="79">
        <f>+VLOOKUP($A362,'[4]CUT USD'!$A:$Q,5,FALSE)</f>
        <v>0</v>
      </c>
      <c r="AC362" s="79">
        <f>+VLOOKUP($A362,'[4]CUT USD'!$A:$Q,6,FALSE)</f>
        <v>0</v>
      </c>
      <c r="AD362" s="79">
        <f>+VLOOKUP($A362,'[4]CUT USD'!$A:$Q,7,FALSE)</f>
        <v>0</v>
      </c>
      <c r="AE362" s="79">
        <f>+VLOOKUP($A362,'[4]CUT USD'!$A:$Q,8,FALSE)</f>
        <v>0</v>
      </c>
      <c r="AF362" s="79">
        <f>+VLOOKUP($A362,'[4]CUT USD'!$A:$Q,9,FALSE)</f>
        <v>0</v>
      </c>
      <c r="AG362" s="79">
        <f>+VLOOKUP($A362,'[4]CUT USD'!$A:$Q,10,FALSE)</f>
        <v>0</v>
      </c>
      <c r="AH362" s="79">
        <f>+VLOOKUP($A362,'[4]CUT USD'!$A:$Q,11,FALSE)</f>
        <v>0</v>
      </c>
      <c r="AI362" s="79">
        <f>+VLOOKUP($A362,'[4]CUT USD'!$A:$Q,12,FALSE)</f>
        <v>0</v>
      </c>
      <c r="AJ362" s="79">
        <f>+VLOOKUP($A362,'[4]CUT USD'!$A:$Q,13,FALSE)</f>
        <v>0</v>
      </c>
      <c r="AK362" s="79">
        <f>+VLOOKUP($A362,'[4]CUT USD'!$A:$Q,14,FALSE)</f>
        <v>0</v>
      </c>
      <c r="AL362" s="79">
        <v>0</v>
      </c>
      <c r="AM362" s="79">
        <f t="shared" si="5"/>
        <v>0</v>
      </c>
      <c r="AP362" s="45"/>
    </row>
    <row r="363" spans="1:42" ht="33" customHeight="1">
      <c r="A363" s="54">
        <v>1315</v>
      </c>
      <c r="B363" s="55" t="s">
        <v>346</v>
      </c>
      <c r="C363" s="80" t="s">
        <v>687</v>
      </c>
      <c r="D363" s="79">
        <f>+VLOOKUP(A363,'[4]RES. TRL'!A:C,2,FALSE)</f>
        <v>0</v>
      </c>
      <c r="E363" s="79">
        <f>+VLOOKUP(A363,'[4]RES. TRL'!A:C,3,FALSE)</f>
        <v>0</v>
      </c>
      <c r="F363" s="79">
        <f>+VLOOKUP(A363,[4]RES.CDI!A:B,2,FALSE)</f>
        <v>0</v>
      </c>
      <c r="G363" s="79">
        <f>+VLOOKUP($A363,'[4]CUT Bs'!$A:$S,2,FALSE)</f>
        <v>0</v>
      </c>
      <c r="H363" s="79">
        <f>+VLOOKUP($A363,'[4]CUT Bs'!$A:$S,3,FALSE)</f>
        <v>0</v>
      </c>
      <c r="I363" s="79">
        <f>+VLOOKUP($A363,'[4]CUT Bs'!$A:$S,4,FALSE)</f>
        <v>0</v>
      </c>
      <c r="J363" s="79">
        <f>+VLOOKUP($A363,'[4]CUT Bs'!$A:$S,5,FALSE)</f>
        <v>0</v>
      </c>
      <c r="K363" s="79">
        <f>+VLOOKUP($A363,'[4]CUT Bs'!$A:$S,6,FALSE)</f>
        <v>0</v>
      </c>
      <c r="L363" s="79">
        <f>+VLOOKUP($A363,'[4]CUT Bs'!$A:$S,7,FALSE)</f>
        <v>0</v>
      </c>
      <c r="M363" s="79">
        <f>+VLOOKUP($A363,'[4]CUT Bs'!$A:$S,8,FALSE)</f>
        <v>0</v>
      </c>
      <c r="N363" s="79">
        <f>+VLOOKUP($A363,'[4]CUT Bs'!$A:$S,9,FALSE)</f>
        <v>0</v>
      </c>
      <c r="O363" s="79">
        <f>+VLOOKUP($A363,'[4]CUT Bs'!$A:$S,10,FALSE)</f>
        <v>0</v>
      </c>
      <c r="P363" s="79">
        <f>+VLOOKUP($A363,'[4]CUT Bs'!$A:$S,11,FALSE)</f>
        <v>0</v>
      </c>
      <c r="Q363" s="79">
        <f>+VLOOKUP($A363,'[4]CUT Bs'!$A:$S,12,FALSE)</f>
        <v>0</v>
      </c>
      <c r="R363" s="79">
        <f>+VLOOKUP($A363,'[4]CUT Bs'!$A:$S,13,FALSE)</f>
        <v>0</v>
      </c>
      <c r="S363" s="79">
        <f>+VLOOKUP($A363,'[4]CUT Bs'!$A:$S,14,FALSE)</f>
        <v>0</v>
      </c>
      <c r="T363" s="79">
        <f>+VLOOKUP($A363,'[4]CUT Bs'!$A:$S,15,FALSE)</f>
        <v>0</v>
      </c>
      <c r="U363" s="79">
        <f>+VLOOKUP($A363,'[4]CUT Bs'!$A:$S,16,FALSE)</f>
        <v>0</v>
      </c>
      <c r="V363" s="79">
        <f>+IFERROR(VLOOKUP(A363,'[4]RES. TCR'!A:C,3,FALSE),0)</f>
        <v>0</v>
      </c>
      <c r="W363" s="79">
        <f>+VLOOKUP(A363,'[4]RES. TRL'!F:H,2,FALSE)</f>
        <v>0</v>
      </c>
      <c r="X363" s="79">
        <f>+VLOOKUP(A363,'[4]RES. TRL'!F:H,3,FALSE)</f>
        <v>0</v>
      </c>
      <c r="Y363" s="79">
        <f>+VLOOKUP($A363,'[4]CUT USD'!$A:$Q,2,FALSE)</f>
        <v>0</v>
      </c>
      <c r="Z363" s="79">
        <f>+VLOOKUP($A363,'[4]CUT USD'!$A:$Q,3,FALSE)</f>
        <v>0</v>
      </c>
      <c r="AA363" s="79">
        <f>+VLOOKUP($A363,'[4]CUT USD'!$A:$Q,4,FALSE)</f>
        <v>0</v>
      </c>
      <c r="AB363" s="79">
        <f>+VLOOKUP($A363,'[4]CUT USD'!$A:$Q,5,FALSE)</f>
        <v>0</v>
      </c>
      <c r="AC363" s="79">
        <f>+VLOOKUP($A363,'[4]CUT USD'!$A:$Q,6,FALSE)</f>
        <v>0</v>
      </c>
      <c r="AD363" s="79">
        <f>+VLOOKUP($A363,'[4]CUT USD'!$A:$Q,7,FALSE)</f>
        <v>0</v>
      </c>
      <c r="AE363" s="79">
        <f>+VLOOKUP($A363,'[4]CUT USD'!$A:$Q,8,FALSE)</f>
        <v>0</v>
      </c>
      <c r="AF363" s="79">
        <f>+VLOOKUP($A363,'[4]CUT USD'!$A:$Q,9,FALSE)</f>
        <v>0</v>
      </c>
      <c r="AG363" s="79">
        <f>+VLOOKUP($A363,'[4]CUT USD'!$A:$Q,10,FALSE)</f>
        <v>0</v>
      </c>
      <c r="AH363" s="79">
        <f>+VLOOKUP($A363,'[4]CUT USD'!$A:$Q,11,FALSE)</f>
        <v>0</v>
      </c>
      <c r="AI363" s="79">
        <f>+VLOOKUP($A363,'[4]CUT USD'!$A:$Q,12,FALSE)</f>
        <v>0</v>
      </c>
      <c r="AJ363" s="79">
        <f>+VLOOKUP($A363,'[4]CUT USD'!$A:$Q,13,FALSE)</f>
        <v>0</v>
      </c>
      <c r="AK363" s="79">
        <f>+VLOOKUP($A363,'[4]CUT USD'!$A:$Q,14,FALSE)</f>
        <v>0</v>
      </c>
      <c r="AL363" s="79">
        <v>0</v>
      </c>
      <c r="AM363" s="79">
        <f t="shared" si="5"/>
        <v>0</v>
      </c>
      <c r="AP363" s="45"/>
    </row>
    <row r="364" spans="1:42" ht="33" customHeight="1">
      <c r="A364" s="54">
        <v>1316</v>
      </c>
      <c r="B364" s="55" t="s">
        <v>347</v>
      </c>
      <c r="C364" s="80" t="s">
        <v>687</v>
      </c>
      <c r="D364" s="79">
        <f>+VLOOKUP(A364,'[4]RES. TRL'!A:C,2,FALSE)</f>
        <v>0</v>
      </c>
      <c r="E364" s="79">
        <f>+VLOOKUP(A364,'[4]RES. TRL'!A:C,3,FALSE)</f>
        <v>0</v>
      </c>
      <c r="F364" s="79">
        <f>+VLOOKUP(A364,[4]RES.CDI!A:B,2,FALSE)</f>
        <v>0</v>
      </c>
      <c r="G364" s="79">
        <f>+VLOOKUP($A364,'[4]CUT Bs'!$A:$S,2,FALSE)</f>
        <v>0</v>
      </c>
      <c r="H364" s="79">
        <f>+VLOOKUP($A364,'[4]CUT Bs'!$A:$S,3,FALSE)</f>
        <v>0</v>
      </c>
      <c r="I364" s="79">
        <f>+VLOOKUP($A364,'[4]CUT Bs'!$A:$S,4,FALSE)</f>
        <v>0</v>
      </c>
      <c r="J364" s="79">
        <f>+VLOOKUP($A364,'[4]CUT Bs'!$A:$S,5,FALSE)</f>
        <v>0</v>
      </c>
      <c r="K364" s="79">
        <f>+VLOOKUP($A364,'[4]CUT Bs'!$A:$S,6,FALSE)</f>
        <v>0</v>
      </c>
      <c r="L364" s="79">
        <f>+VLOOKUP($A364,'[4]CUT Bs'!$A:$S,7,FALSE)</f>
        <v>0</v>
      </c>
      <c r="M364" s="79">
        <f>+VLOOKUP($A364,'[4]CUT Bs'!$A:$S,8,FALSE)</f>
        <v>0</v>
      </c>
      <c r="N364" s="79">
        <f>+VLOOKUP($A364,'[4]CUT Bs'!$A:$S,9,FALSE)</f>
        <v>0</v>
      </c>
      <c r="O364" s="79">
        <f>+VLOOKUP($A364,'[4]CUT Bs'!$A:$S,10,FALSE)</f>
        <v>0</v>
      </c>
      <c r="P364" s="79">
        <f>+VLOOKUP($A364,'[4]CUT Bs'!$A:$S,11,FALSE)</f>
        <v>0</v>
      </c>
      <c r="Q364" s="79">
        <f>+VLOOKUP($A364,'[4]CUT Bs'!$A:$S,12,FALSE)</f>
        <v>0</v>
      </c>
      <c r="R364" s="79">
        <f>+VLOOKUP($A364,'[4]CUT Bs'!$A:$S,13,FALSE)</f>
        <v>0</v>
      </c>
      <c r="S364" s="79">
        <f>+VLOOKUP($A364,'[4]CUT Bs'!$A:$S,14,FALSE)</f>
        <v>0</v>
      </c>
      <c r="T364" s="79">
        <f>+VLOOKUP($A364,'[4]CUT Bs'!$A:$S,15,FALSE)</f>
        <v>0</v>
      </c>
      <c r="U364" s="79">
        <f>+VLOOKUP($A364,'[4]CUT Bs'!$A:$S,16,FALSE)</f>
        <v>0</v>
      </c>
      <c r="V364" s="79">
        <f>+IFERROR(VLOOKUP(A364,'[4]RES. TCR'!A:C,3,FALSE),0)</f>
        <v>0</v>
      </c>
      <c r="W364" s="79">
        <f>+VLOOKUP(A364,'[4]RES. TRL'!F:H,2,FALSE)</f>
        <v>0</v>
      </c>
      <c r="X364" s="79">
        <f>+VLOOKUP(A364,'[4]RES. TRL'!F:H,3,FALSE)</f>
        <v>0</v>
      </c>
      <c r="Y364" s="79">
        <f>+VLOOKUP($A364,'[4]CUT USD'!$A:$Q,2,FALSE)</f>
        <v>0</v>
      </c>
      <c r="Z364" s="79">
        <f>+VLOOKUP($A364,'[4]CUT USD'!$A:$Q,3,FALSE)</f>
        <v>0</v>
      </c>
      <c r="AA364" s="79">
        <f>+VLOOKUP($A364,'[4]CUT USD'!$A:$Q,4,FALSE)</f>
        <v>0</v>
      </c>
      <c r="AB364" s="79">
        <f>+VLOOKUP($A364,'[4]CUT USD'!$A:$Q,5,FALSE)</f>
        <v>0</v>
      </c>
      <c r="AC364" s="79">
        <f>+VLOOKUP($A364,'[4]CUT USD'!$A:$Q,6,FALSE)</f>
        <v>0</v>
      </c>
      <c r="AD364" s="79">
        <f>+VLOOKUP($A364,'[4]CUT USD'!$A:$Q,7,FALSE)</f>
        <v>0</v>
      </c>
      <c r="AE364" s="79">
        <f>+VLOOKUP($A364,'[4]CUT USD'!$A:$Q,8,FALSE)</f>
        <v>0</v>
      </c>
      <c r="AF364" s="79">
        <f>+VLOOKUP($A364,'[4]CUT USD'!$A:$Q,9,FALSE)</f>
        <v>0</v>
      </c>
      <c r="AG364" s="79">
        <f>+VLOOKUP($A364,'[4]CUT USD'!$A:$Q,10,FALSE)</f>
        <v>0</v>
      </c>
      <c r="AH364" s="79">
        <f>+VLOOKUP($A364,'[4]CUT USD'!$A:$Q,11,FALSE)</f>
        <v>0</v>
      </c>
      <c r="AI364" s="79">
        <f>+VLOOKUP($A364,'[4]CUT USD'!$A:$Q,12,FALSE)</f>
        <v>0</v>
      </c>
      <c r="AJ364" s="79">
        <f>+VLOOKUP($A364,'[4]CUT USD'!$A:$Q,13,FALSE)</f>
        <v>0</v>
      </c>
      <c r="AK364" s="79">
        <f>+VLOOKUP($A364,'[4]CUT USD'!$A:$Q,14,FALSE)</f>
        <v>0</v>
      </c>
      <c r="AL364" s="79">
        <v>0</v>
      </c>
      <c r="AM364" s="79">
        <f t="shared" si="5"/>
        <v>0</v>
      </c>
      <c r="AP364" s="45"/>
    </row>
    <row r="365" spans="1:42" ht="33" customHeight="1">
      <c r="A365" s="54">
        <v>1317</v>
      </c>
      <c r="B365" s="55" t="s">
        <v>348</v>
      </c>
      <c r="C365" s="80" t="s">
        <v>687</v>
      </c>
      <c r="D365" s="79">
        <f>+VLOOKUP(A365,'[4]RES. TRL'!A:C,2,FALSE)</f>
        <v>0</v>
      </c>
      <c r="E365" s="79">
        <f>+VLOOKUP(A365,'[4]RES. TRL'!A:C,3,FALSE)</f>
        <v>0</v>
      </c>
      <c r="F365" s="79">
        <f>+VLOOKUP(A365,[4]RES.CDI!A:B,2,FALSE)</f>
        <v>0</v>
      </c>
      <c r="G365" s="79">
        <f>+VLOOKUP($A365,'[4]CUT Bs'!$A:$S,2,FALSE)</f>
        <v>0</v>
      </c>
      <c r="H365" s="79">
        <f>+VLOOKUP($A365,'[4]CUT Bs'!$A:$S,3,FALSE)</f>
        <v>0</v>
      </c>
      <c r="I365" s="79">
        <f>+VLOOKUP($A365,'[4]CUT Bs'!$A:$S,4,FALSE)</f>
        <v>0</v>
      </c>
      <c r="J365" s="79">
        <f>+VLOOKUP($A365,'[4]CUT Bs'!$A:$S,5,FALSE)</f>
        <v>0</v>
      </c>
      <c r="K365" s="79">
        <f>+VLOOKUP($A365,'[4]CUT Bs'!$A:$S,6,FALSE)</f>
        <v>0</v>
      </c>
      <c r="L365" s="79">
        <f>+VLOOKUP($A365,'[4]CUT Bs'!$A:$S,7,FALSE)</f>
        <v>0</v>
      </c>
      <c r="M365" s="79">
        <f>+VLOOKUP($A365,'[4]CUT Bs'!$A:$S,8,FALSE)</f>
        <v>0</v>
      </c>
      <c r="N365" s="79">
        <f>+VLOOKUP($A365,'[4]CUT Bs'!$A:$S,9,FALSE)</f>
        <v>0</v>
      </c>
      <c r="O365" s="79">
        <f>+VLOOKUP($A365,'[4]CUT Bs'!$A:$S,10,FALSE)</f>
        <v>0</v>
      </c>
      <c r="P365" s="79">
        <f>+VLOOKUP($A365,'[4]CUT Bs'!$A:$S,11,FALSE)</f>
        <v>0</v>
      </c>
      <c r="Q365" s="79">
        <f>+VLOOKUP($A365,'[4]CUT Bs'!$A:$S,12,FALSE)</f>
        <v>0</v>
      </c>
      <c r="R365" s="79">
        <f>+VLOOKUP($A365,'[4]CUT Bs'!$A:$S,13,FALSE)</f>
        <v>0</v>
      </c>
      <c r="S365" s="79">
        <f>+VLOOKUP($A365,'[4]CUT Bs'!$A:$S,14,FALSE)</f>
        <v>0</v>
      </c>
      <c r="T365" s="79">
        <f>+VLOOKUP($A365,'[4]CUT Bs'!$A:$S,15,FALSE)</f>
        <v>0</v>
      </c>
      <c r="U365" s="79">
        <f>+VLOOKUP($A365,'[4]CUT Bs'!$A:$S,16,FALSE)</f>
        <v>0</v>
      </c>
      <c r="V365" s="79">
        <f>+IFERROR(VLOOKUP(A365,'[4]RES. TCR'!A:C,3,FALSE),0)</f>
        <v>0</v>
      </c>
      <c r="W365" s="79">
        <f>+VLOOKUP(A365,'[4]RES. TRL'!F:H,2,FALSE)</f>
        <v>0</v>
      </c>
      <c r="X365" s="79">
        <f>+VLOOKUP(A365,'[4]RES. TRL'!F:H,3,FALSE)</f>
        <v>0</v>
      </c>
      <c r="Y365" s="79">
        <f>+VLOOKUP($A365,'[4]CUT USD'!$A:$Q,2,FALSE)</f>
        <v>0</v>
      </c>
      <c r="Z365" s="79">
        <f>+VLOOKUP($A365,'[4]CUT USD'!$A:$Q,3,FALSE)</f>
        <v>0</v>
      </c>
      <c r="AA365" s="79">
        <f>+VLOOKUP($A365,'[4]CUT USD'!$A:$Q,4,FALSE)</f>
        <v>0</v>
      </c>
      <c r="AB365" s="79">
        <f>+VLOOKUP($A365,'[4]CUT USD'!$A:$Q,5,FALSE)</f>
        <v>0</v>
      </c>
      <c r="AC365" s="79">
        <f>+VLOOKUP($A365,'[4]CUT USD'!$A:$Q,6,FALSE)</f>
        <v>0</v>
      </c>
      <c r="AD365" s="79">
        <f>+VLOOKUP($A365,'[4]CUT USD'!$A:$Q,7,FALSE)</f>
        <v>0</v>
      </c>
      <c r="AE365" s="79">
        <f>+VLOOKUP($A365,'[4]CUT USD'!$A:$Q,8,FALSE)</f>
        <v>0</v>
      </c>
      <c r="AF365" s="79">
        <f>+VLOOKUP($A365,'[4]CUT USD'!$A:$Q,9,FALSE)</f>
        <v>0</v>
      </c>
      <c r="AG365" s="79">
        <f>+VLOOKUP($A365,'[4]CUT USD'!$A:$Q,10,FALSE)</f>
        <v>0</v>
      </c>
      <c r="AH365" s="79">
        <f>+VLOOKUP($A365,'[4]CUT USD'!$A:$Q,11,FALSE)</f>
        <v>0</v>
      </c>
      <c r="AI365" s="79">
        <f>+VLOOKUP($A365,'[4]CUT USD'!$A:$Q,12,FALSE)</f>
        <v>0</v>
      </c>
      <c r="AJ365" s="79">
        <f>+VLOOKUP($A365,'[4]CUT USD'!$A:$Q,13,FALSE)</f>
        <v>0</v>
      </c>
      <c r="AK365" s="79">
        <f>+VLOOKUP($A365,'[4]CUT USD'!$A:$Q,14,FALSE)</f>
        <v>0</v>
      </c>
      <c r="AL365" s="79">
        <v>0</v>
      </c>
      <c r="AM365" s="79">
        <f t="shared" si="5"/>
        <v>0</v>
      </c>
      <c r="AP365" s="45"/>
    </row>
    <row r="366" spans="1:42" ht="33" customHeight="1">
      <c r="A366" s="54">
        <v>1318</v>
      </c>
      <c r="B366" s="55" t="s">
        <v>349</v>
      </c>
      <c r="C366" s="80" t="s">
        <v>687</v>
      </c>
      <c r="D366" s="79">
        <f>+VLOOKUP(A366,'[4]RES. TRL'!A:C,2,FALSE)</f>
        <v>0</v>
      </c>
      <c r="E366" s="79">
        <f>+VLOOKUP(A366,'[4]RES. TRL'!A:C,3,FALSE)</f>
        <v>0</v>
      </c>
      <c r="F366" s="79">
        <f>+VLOOKUP(A366,[4]RES.CDI!A:B,2,FALSE)</f>
        <v>0</v>
      </c>
      <c r="G366" s="79">
        <f>+VLOOKUP($A366,'[4]CUT Bs'!$A:$S,2,FALSE)</f>
        <v>0</v>
      </c>
      <c r="H366" s="79">
        <f>+VLOOKUP($A366,'[4]CUT Bs'!$A:$S,3,FALSE)</f>
        <v>0</v>
      </c>
      <c r="I366" s="79">
        <f>+VLOOKUP($A366,'[4]CUT Bs'!$A:$S,4,FALSE)</f>
        <v>0</v>
      </c>
      <c r="J366" s="79">
        <f>+VLOOKUP($A366,'[4]CUT Bs'!$A:$S,5,FALSE)</f>
        <v>0</v>
      </c>
      <c r="K366" s="79">
        <f>+VLOOKUP($A366,'[4]CUT Bs'!$A:$S,6,FALSE)</f>
        <v>0</v>
      </c>
      <c r="L366" s="79">
        <f>+VLOOKUP($A366,'[4]CUT Bs'!$A:$S,7,FALSE)</f>
        <v>0</v>
      </c>
      <c r="M366" s="79">
        <f>+VLOOKUP($A366,'[4]CUT Bs'!$A:$S,8,FALSE)</f>
        <v>0</v>
      </c>
      <c r="N366" s="79">
        <f>+VLOOKUP($A366,'[4]CUT Bs'!$A:$S,9,FALSE)</f>
        <v>0</v>
      </c>
      <c r="O366" s="79">
        <f>+VLOOKUP($A366,'[4]CUT Bs'!$A:$S,10,FALSE)</f>
        <v>0</v>
      </c>
      <c r="P366" s="79">
        <f>+VLOOKUP($A366,'[4]CUT Bs'!$A:$S,11,FALSE)</f>
        <v>0</v>
      </c>
      <c r="Q366" s="79">
        <f>+VLOOKUP($A366,'[4]CUT Bs'!$A:$S,12,FALSE)</f>
        <v>0</v>
      </c>
      <c r="R366" s="79">
        <f>+VLOOKUP($A366,'[4]CUT Bs'!$A:$S,13,FALSE)</f>
        <v>0</v>
      </c>
      <c r="S366" s="79">
        <f>+VLOOKUP($A366,'[4]CUT Bs'!$A:$S,14,FALSE)</f>
        <v>0</v>
      </c>
      <c r="T366" s="79">
        <f>+VLOOKUP($A366,'[4]CUT Bs'!$A:$S,15,FALSE)</f>
        <v>0</v>
      </c>
      <c r="U366" s="79">
        <f>+VLOOKUP($A366,'[4]CUT Bs'!$A:$S,16,FALSE)</f>
        <v>0</v>
      </c>
      <c r="V366" s="79">
        <f>+IFERROR(VLOOKUP(A366,'[4]RES. TCR'!A:C,3,FALSE),0)</f>
        <v>0</v>
      </c>
      <c r="W366" s="79">
        <f>+VLOOKUP(A366,'[4]RES. TRL'!F:H,2,FALSE)</f>
        <v>0</v>
      </c>
      <c r="X366" s="79">
        <f>+VLOOKUP(A366,'[4]RES. TRL'!F:H,3,FALSE)</f>
        <v>0</v>
      </c>
      <c r="Y366" s="79">
        <f>+VLOOKUP($A366,'[4]CUT USD'!$A:$Q,2,FALSE)</f>
        <v>0</v>
      </c>
      <c r="Z366" s="79">
        <f>+VLOOKUP($A366,'[4]CUT USD'!$A:$Q,3,FALSE)</f>
        <v>0</v>
      </c>
      <c r="AA366" s="79">
        <f>+VLOOKUP($A366,'[4]CUT USD'!$A:$Q,4,FALSE)</f>
        <v>0</v>
      </c>
      <c r="AB366" s="79">
        <f>+VLOOKUP($A366,'[4]CUT USD'!$A:$Q,5,FALSE)</f>
        <v>0</v>
      </c>
      <c r="AC366" s="79">
        <f>+VLOOKUP($A366,'[4]CUT USD'!$A:$Q,6,FALSE)</f>
        <v>0</v>
      </c>
      <c r="AD366" s="79">
        <f>+VLOOKUP($A366,'[4]CUT USD'!$A:$Q,7,FALSE)</f>
        <v>0</v>
      </c>
      <c r="AE366" s="79">
        <f>+VLOOKUP($A366,'[4]CUT USD'!$A:$Q,8,FALSE)</f>
        <v>0</v>
      </c>
      <c r="AF366" s="79">
        <f>+VLOOKUP($A366,'[4]CUT USD'!$A:$Q,9,FALSE)</f>
        <v>0</v>
      </c>
      <c r="AG366" s="79">
        <f>+VLOOKUP($A366,'[4]CUT USD'!$A:$Q,10,FALSE)</f>
        <v>0</v>
      </c>
      <c r="AH366" s="79">
        <f>+VLOOKUP($A366,'[4]CUT USD'!$A:$Q,11,FALSE)</f>
        <v>0</v>
      </c>
      <c r="AI366" s="79">
        <f>+VLOOKUP($A366,'[4]CUT USD'!$A:$Q,12,FALSE)</f>
        <v>0</v>
      </c>
      <c r="AJ366" s="79">
        <f>+VLOOKUP($A366,'[4]CUT USD'!$A:$Q,13,FALSE)</f>
        <v>0</v>
      </c>
      <c r="AK366" s="79">
        <f>+VLOOKUP($A366,'[4]CUT USD'!$A:$Q,14,FALSE)</f>
        <v>0</v>
      </c>
      <c r="AL366" s="79">
        <v>0</v>
      </c>
      <c r="AM366" s="79">
        <f t="shared" si="5"/>
        <v>0</v>
      </c>
      <c r="AP366" s="45"/>
    </row>
    <row r="367" spans="1:42" ht="33" customHeight="1">
      <c r="A367" s="54">
        <v>1319</v>
      </c>
      <c r="B367" s="55" t="s">
        <v>350</v>
      </c>
      <c r="C367" s="80" t="s">
        <v>687</v>
      </c>
      <c r="D367" s="79">
        <f>+VLOOKUP(A367,'[4]RES. TRL'!A:C,2,FALSE)</f>
        <v>0</v>
      </c>
      <c r="E367" s="79">
        <f>+VLOOKUP(A367,'[4]RES. TRL'!A:C,3,FALSE)</f>
        <v>0</v>
      </c>
      <c r="F367" s="79">
        <f>+VLOOKUP(A367,[4]RES.CDI!A:B,2,FALSE)</f>
        <v>0</v>
      </c>
      <c r="G367" s="79">
        <f>+VLOOKUP($A367,'[4]CUT Bs'!$A:$S,2,FALSE)</f>
        <v>0</v>
      </c>
      <c r="H367" s="79">
        <f>+VLOOKUP($A367,'[4]CUT Bs'!$A:$S,3,FALSE)</f>
        <v>0</v>
      </c>
      <c r="I367" s="79">
        <f>+VLOOKUP($A367,'[4]CUT Bs'!$A:$S,4,FALSE)</f>
        <v>0</v>
      </c>
      <c r="J367" s="79">
        <f>+VLOOKUP($A367,'[4]CUT Bs'!$A:$S,5,FALSE)</f>
        <v>0</v>
      </c>
      <c r="K367" s="79">
        <f>+VLOOKUP($A367,'[4]CUT Bs'!$A:$S,6,FALSE)</f>
        <v>0</v>
      </c>
      <c r="L367" s="79">
        <f>+VLOOKUP($A367,'[4]CUT Bs'!$A:$S,7,FALSE)</f>
        <v>0</v>
      </c>
      <c r="M367" s="79">
        <f>+VLOOKUP($A367,'[4]CUT Bs'!$A:$S,8,FALSE)</f>
        <v>0</v>
      </c>
      <c r="N367" s="79">
        <f>+VLOOKUP($A367,'[4]CUT Bs'!$A:$S,9,FALSE)</f>
        <v>0</v>
      </c>
      <c r="O367" s="79">
        <f>+VLOOKUP($A367,'[4]CUT Bs'!$A:$S,10,FALSE)</f>
        <v>0</v>
      </c>
      <c r="P367" s="79">
        <f>+VLOOKUP($A367,'[4]CUT Bs'!$A:$S,11,FALSE)</f>
        <v>0</v>
      </c>
      <c r="Q367" s="79">
        <f>+VLOOKUP($A367,'[4]CUT Bs'!$A:$S,12,FALSE)</f>
        <v>0</v>
      </c>
      <c r="R367" s="79">
        <f>+VLOOKUP($A367,'[4]CUT Bs'!$A:$S,13,FALSE)</f>
        <v>0</v>
      </c>
      <c r="S367" s="79">
        <f>+VLOOKUP($A367,'[4]CUT Bs'!$A:$S,14,FALSE)</f>
        <v>0</v>
      </c>
      <c r="T367" s="79">
        <f>+VLOOKUP($A367,'[4]CUT Bs'!$A:$S,15,FALSE)</f>
        <v>0</v>
      </c>
      <c r="U367" s="79">
        <f>+VLOOKUP($A367,'[4]CUT Bs'!$A:$S,16,FALSE)</f>
        <v>0</v>
      </c>
      <c r="V367" s="79">
        <f>+IFERROR(VLOOKUP(A367,'[4]RES. TCR'!A:C,3,FALSE),0)</f>
        <v>0</v>
      </c>
      <c r="W367" s="79">
        <f>+VLOOKUP(A367,'[4]RES. TRL'!F:H,2,FALSE)</f>
        <v>0</v>
      </c>
      <c r="X367" s="79">
        <f>+VLOOKUP(A367,'[4]RES. TRL'!F:H,3,FALSE)</f>
        <v>0</v>
      </c>
      <c r="Y367" s="79">
        <f>+VLOOKUP($A367,'[4]CUT USD'!$A:$Q,2,FALSE)</f>
        <v>0</v>
      </c>
      <c r="Z367" s="79">
        <f>+VLOOKUP($A367,'[4]CUT USD'!$A:$Q,3,FALSE)</f>
        <v>0</v>
      </c>
      <c r="AA367" s="79">
        <f>+VLOOKUP($A367,'[4]CUT USD'!$A:$Q,4,FALSE)</f>
        <v>0</v>
      </c>
      <c r="AB367" s="79">
        <f>+VLOOKUP($A367,'[4]CUT USD'!$A:$Q,5,FALSE)</f>
        <v>0</v>
      </c>
      <c r="AC367" s="79">
        <f>+VLOOKUP($A367,'[4]CUT USD'!$A:$Q,6,FALSE)</f>
        <v>0</v>
      </c>
      <c r="AD367" s="79">
        <f>+VLOOKUP($A367,'[4]CUT USD'!$A:$Q,7,FALSE)</f>
        <v>0</v>
      </c>
      <c r="AE367" s="79">
        <f>+VLOOKUP($A367,'[4]CUT USD'!$A:$Q,8,FALSE)</f>
        <v>0</v>
      </c>
      <c r="AF367" s="79">
        <f>+VLOOKUP($A367,'[4]CUT USD'!$A:$Q,9,FALSE)</f>
        <v>0</v>
      </c>
      <c r="AG367" s="79">
        <f>+VLOOKUP($A367,'[4]CUT USD'!$A:$Q,10,FALSE)</f>
        <v>0</v>
      </c>
      <c r="AH367" s="79">
        <f>+VLOOKUP($A367,'[4]CUT USD'!$A:$Q,11,FALSE)</f>
        <v>0</v>
      </c>
      <c r="AI367" s="79">
        <f>+VLOOKUP($A367,'[4]CUT USD'!$A:$Q,12,FALSE)</f>
        <v>0</v>
      </c>
      <c r="AJ367" s="79">
        <f>+VLOOKUP($A367,'[4]CUT USD'!$A:$Q,13,FALSE)</f>
        <v>0</v>
      </c>
      <c r="AK367" s="79">
        <f>+VLOOKUP($A367,'[4]CUT USD'!$A:$Q,14,FALSE)</f>
        <v>0</v>
      </c>
      <c r="AL367" s="79">
        <v>0</v>
      </c>
      <c r="AM367" s="79">
        <f t="shared" si="5"/>
        <v>0</v>
      </c>
      <c r="AP367" s="45"/>
    </row>
    <row r="368" spans="1:42" ht="33" customHeight="1">
      <c r="A368" s="54">
        <v>1320</v>
      </c>
      <c r="B368" s="55" t="s">
        <v>351</v>
      </c>
      <c r="C368" s="80" t="s">
        <v>687</v>
      </c>
      <c r="D368" s="79">
        <f>+VLOOKUP(A368,'[4]RES. TRL'!A:C,2,FALSE)</f>
        <v>0</v>
      </c>
      <c r="E368" s="79">
        <f>+VLOOKUP(A368,'[4]RES. TRL'!A:C,3,FALSE)</f>
        <v>0</v>
      </c>
      <c r="F368" s="79">
        <f>+VLOOKUP(A368,[4]RES.CDI!A:B,2,FALSE)</f>
        <v>0</v>
      </c>
      <c r="G368" s="79">
        <f>+VLOOKUP($A368,'[4]CUT Bs'!$A:$S,2,FALSE)</f>
        <v>0</v>
      </c>
      <c r="H368" s="79">
        <f>+VLOOKUP($A368,'[4]CUT Bs'!$A:$S,3,FALSE)</f>
        <v>0</v>
      </c>
      <c r="I368" s="79">
        <f>+VLOOKUP($A368,'[4]CUT Bs'!$A:$S,4,FALSE)</f>
        <v>0</v>
      </c>
      <c r="J368" s="79">
        <f>+VLOOKUP($A368,'[4]CUT Bs'!$A:$S,5,FALSE)</f>
        <v>0</v>
      </c>
      <c r="K368" s="79">
        <f>+VLOOKUP($A368,'[4]CUT Bs'!$A:$S,6,FALSE)</f>
        <v>0</v>
      </c>
      <c r="L368" s="79">
        <f>+VLOOKUP($A368,'[4]CUT Bs'!$A:$S,7,FALSE)</f>
        <v>0</v>
      </c>
      <c r="M368" s="79">
        <f>+VLOOKUP($A368,'[4]CUT Bs'!$A:$S,8,FALSE)</f>
        <v>0</v>
      </c>
      <c r="N368" s="79">
        <f>+VLOOKUP($A368,'[4]CUT Bs'!$A:$S,9,FALSE)</f>
        <v>0</v>
      </c>
      <c r="O368" s="79">
        <f>+VLOOKUP($A368,'[4]CUT Bs'!$A:$S,10,FALSE)</f>
        <v>0</v>
      </c>
      <c r="P368" s="79">
        <f>+VLOOKUP($A368,'[4]CUT Bs'!$A:$S,11,FALSE)</f>
        <v>0</v>
      </c>
      <c r="Q368" s="79">
        <f>+VLOOKUP($A368,'[4]CUT Bs'!$A:$S,12,FALSE)</f>
        <v>0</v>
      </c>
      <c r="R368" s="79">
        <f>+VLOOKUP($A368,'[4]CUT Bs'!$A:$S,13,FALSE)</f>
        <v>0</v>
      </c>
      <c r="S368" s="79">
        <f>+VLOOKUP($A368,'[4]CUT Bs'!$A:$S,14,FALSE)</f>
        <v>0</v>
      </c>
      <c r="T368" s="79">
        <f>+VLOOKUP($A368,'[4]CUT Bs'!$A:$S,15,FALSE)</f>
        <v>0</v>
      </c>
      <c r="U368" s="79">
        <f>+VLOOKUP($A368,'[4]CUT Bs'!$A:$S,16,FALSE)</f>
        <v>0</v>
      </c>
      <c r="V368" s="79">
        <f>+IFERROR(VLOOKUP(A368,'[4]RES. TCR'!A:C,3,FALSE),0)</f>
        <v>0</v>
      </c>
      <c r="W368" s="79">
        <f>+VLOOKUP(A368,'[4]RES. TRL'!F:H,2,FALSE)</f>
        <v>0</v>
      </c>
      <c r="X368" s="79">
        <f>+VLOOKUP(A368,'[4]RES. TRL'!F:H,3,FALSE)</f>
        <v>0</v>
      </c>
      <c r="Y368" s="79">
        <f>+VLOOKUP($A368,'[4]CUT USD'!$A:$Q,2,FALSE)</f>
        <v>0</v>
      </c>
      <c r="Z368" s="79">
        <f>+VLOOKUP($A368,'[4]CUT USD'!$A:$Q,3,FALSE)</f>
        <v>0</v>
      </c>
      <c r="AA368" s="79">
        <f>+VLOOKUP($A368,'[4]CUT USD'!$A:$Q,4,FALSE)</f>
        <v>0</v>
      </c>
      <c r="AB368" s="79">
        <f>+VLOOKUP($A368,'[4]CUT USD'!$A:$Q,5,FALSE)</f>
        <v>0</v>
      </c>
      <c r="AC368" s="79">
        <f>+VLOOKUP($A368,'[4]CUT USD'!$A:$Q,6,FALSE)</f>
        <v>0</v>
      </c>
      <c r="AD368" s="79">
        <f>+VLOOKUP($A368,'[4]CUT USD'!$A:$Q,7,FALSE)</f>
        <v>0</v>
      </c>
      <c r="AE368" s="79">
        <f>+VLOOKUP($A368,'[4]CUT USD'!$A:$Q,8,FALSE)</f>
        <v>0</v>
      </c>
      <c r="AF368" s="79">
        <f>+VLOOKUP($A368,'[4]CUT USD'!$A:$Q,9,FALSE)</f>
        <v>0</v>
      </c>
      <c r="AG368" s="79">
        <f>+VLOOKUP($A368,'[4]CUT USD'!$A:$Q,10,FALSE)</f>
        <v>0</v>
      </c>
      <c r="AH368" s="79">
        <f>+VLOOKUP($A368,'[4]CUT USD'!$A:$Q,11,FALSE)</f>
        <v>0</v>
      </c>
      <c r="AI368" s="79">
        <f>+VLOOKUP($A368,'[4]CUT USD'!$A:$Q,12,FALSE)</f>
        <v>0</v>
      </c>
      <c r="AJ368" s="79">
        <f>+VLOOKUP($A368,'[4]CUT USD'!$A:$Q,13,FALSE)</f>
        <v>0</v>
      </c>
      <c r="AK368" s="79">
        <f>+VLOOKUP($A368,'[4]CUT USD'!$A:$Q,14,FALSE)</f>
        <v>0</v>
      </c>
      <c r="AL368" s="79">
        <v>0</v>
      </c>
      <c r="AM368" s="79">
        <f t="shared" si="5"/>
        <v>0</v>
      </c>
      <c r="AP368" s="45"/>
    </row>
    <row r="369" spans="1:42" ht="33" customHeight="1">
      <c r="A369" s="54">
        <v>1321</v>
      </c>
      <c r="B369" s="55" t="s">
        <v>352</v>
      </c>
      <c r="C369" s="80" t="s">
        <v>687</v>
      </c>
      <c r="D369" s="79">
        <f>+VLOOKUP(A369,'[4]RES. TRL'!A:C,2,FALSE)</f>
        <v>0</v>
      </c>
      <c r="E369" s="79">
        <f>+VLOOKUP(A369,'[4]RES. TRL'!A:C,3,FALSE)</f>
        <v>0</v>
      </c>
      <c r="F369" s="79">
        <f>+VLOOKUP(A369,[4]RES.CDI!A:B,2,FALSE)</f>
        <v>0</v>
      </c>
      <c r="G369" s="79">
        <f>+VLOOKUP($A369,'[4]CUT Bs'!$A:$S,2,FALSE)</f>
        <v>0</v>
      </c>
      <c r="H369" s="79">
        <f>+VLOOKUP($A369,'[4]CUT Bs'!$A:$S,3,FALSE)</f>
        <v>0</v>
      </c>
      <c r="I369" s="79">
        <f>+VLOOKUP($A369,'[4]CUT Bs'!$A:$S,4,FALSE)</f>
        <v>0</v>
      </c>
      <c r="J369" s="79">
        <f>+VLOOKUP($A369,'[4]CUT Bs'!$A:$S,5,FALSE)</f>
        <v>0</v>
      </c>
      <c r="K369" s="79">
        <f>+VLOOKUP($A369,'[4]CUT Bs'!$A:$S,6,FALSE)</f>
        <v>0</v>
      </c>
      <c r="L369" s="79">
        <f>+VLOOKUP($A369,'[4]CUT Bs'!$A:$S,7,FALSE)</f>
        <v>0</v>
      </c>
      <c r="M369" s="79">
        <f>+VLOOKUP($A369,'[4]CUT Bs'!$A:$S,8,FALSE)</f>
        <v>0</v>
      </c>
      <c r="N369" s="79">
        <f>+VLOOKUP($A369,'[4]CUT Bs'!$A:$S,9,FALSE)</f>
        <v>0</v>
      </c>
      <c r="O369" s="79">
        <f>+VLOOKUP($A369,'[4]CUT Bs'!$A:$S,10,FALSE)</f>
        <v>0</v>
      </c>
      <c r="P369" s="79">
        <f>+VLOOKUP($A369,'[4]CUT Bs'!$A:$S,11,FALSE)</f>
        <v>0</v>
      </c>
      <c r="Q369" s="79">
        <f>+VLOOKUP($A369,'[4]CUT Bs'!$A:$S,12,FALSE)</f>
        <v>0</v>
      </c>
      <c r="R369" s="79">
        <f>+VLOOKUP($A369,'[4]CUT Bs'!$A:$S,13,FALSE)</f>
        <v>0</v>
      </c>
      <c r="S369" s="79">
        <f>+VLOOKUP($A369,'[4]CUT Bs'!$A:$S,14,FALSE)</f>
        <v>0</v>
      </c>
      <c r="T369" s="79">
        <f>+VLOOKUP($A369,'[4]CUT Bs'!$A:$S,15,FALSE)</f>
        <v>0</v>
      </c>
      <c r="U369" s="79">
        <f>+VLOOKUP($A369,'[4]CUT Bs'!$A:$S,16,FALSE)</f>
        <v>0</v>
      </c>
      <c r="V369" s="79">
        <f>+IFERROR(VLOOKUP(A369,'[4]RES. TCR'!A:C,3,FALSE),0)</f>
        <v>0</v>
      </c>
      <c r="W369" s="79">
        <f>+VLOOKUP(A369,'[4]RES. TRL'!F:H,2,FALSE)</f>
        <v>0</v>
      </c>
      <c r="X369" s="79">
        <f>+VLOOKUP(A369,'[4]RES. TRL'!F:H,3,FALSE)</f>
        <v>0</v>
      </c>
      <c r="Y369" s="79">
        <f>+VLOOKUP($A369,'[4]CUT USD'!$A:$Q,2,FALSE)</f>
        <v>0</v>
      </c>
      <c r="Z369" s="79">
        <f>+VLOOKUP($A369,'[4]CUT USD'!$A:$Q,3,FALSE)</f>
        <v>0</v>
      </c>
      <c r="AA369" s="79">
        <f>+VLOOKUP($A369,'[4]CUT USD'!$A:$Q,4,FALSE)</f>
        <v>0</v>
      </c>
      <c r="AB369" s="79">
        <f>+VLOOKUP($A369,'[4]CUT USD'!$A:$Q,5,FALSE)</f>
        <v>0</v>
      </c>
      <c r="AC369" s="79">
        <f>+VLOOKUP($A369,'[4]CUT USD'!$A:$Q,6,FALSE)</f>
        <v>0</v>
      </c>
      <c r="AD369" s="79">
        <f>+VLOOKUP($A369,'[4]CUT USD'!$A:$Q,7,FALSE)</f>
        <v>0</v>
      </c>
      <c r="AE369" s="79">
        <f>+VLOOKUP($A369,'[4]CUT USD'!$A:$Q,8,FALSE)</f>
        <v>0</v>
      </c>
      <c r="AF369" s="79">
        <f>+VLOOKUP($A369,'[4]CUT USD'!$A:$Q,9,FALSE)</f>
        <v>0</v>
      </c>
      <c r="AG369" s="79">
        <f>+VLOOKUP($A369,'[4]CUT USD'!$A:$Q,10,FALSE)</f>
        <v>0</v>
      </c>
      <c r="AH369" s="79">
        <f>+VLOOKUP($A369,'[4]CUT USD'!$A:$Q,11,FALSE)</f>
        <v>0</v>
      </c>
      <c r="AI369" s="79">
        <f>+VLOOKUP($A369,'[4]CUT USD'!$A:$Q,12,FALSE)</f>
        <v>0</v>
      </c>
      <c r="AJ369" s="79">
        <f>+VLOOKUP($A369,'[4]CUT USD'!$A:$Q,13,FALSE)</f>
        <v>0</v>
      </c>
      <c r="AK369" s="79">
        <f>+VLOOKUP($A369,'[4]CUT USD'!$A:$Q,14,FALSE)</f>
        <v>0</v>
      </c>
      <c r="AL369" s="79">
        <v>0</v>
      </c>
      <c r="AM369" s="79">
        <f t="shared" si="5"/>
        <v>0</v>
      </c>
      <c r="AP369" s="45"/>
    </row>
    <row r="370" spans="1:42" ht="33" customHeight="1">
      <c r="A370" s="54">
        <v>1322</v>
      </c>
      <c r="B370" s="55" t="s">
        <v>353</v>
      </c>
      <c r="C370" s="80" t="s">
        <v>687</v>
      </c>
      <c r="D370" s="79">
        <f>+VLOOKUP(A370,'[4]RES. TRL'!A:C,2,FALSE)</f>
        <v>0</v>
      </c>
      <c r="E370" s="79">
        <f>+VLOOKUP(A370,'[4]RES. TRL'!A:C,3,FALSE)</f>
        <v>0</v>
      </c>
      <c r="F370" s="79">
        <f>+VLOOKUP(A370,[4]RES.CDI!A:B,2,FALSE)</f>
        <v>0</v>
      </c>
      <c r="G370" s="79">
        <f>+VLOOKUP($A370,'[4]CUT Bs'!$A:$S,2,FALSE)</f>
        <v>0</v>
      </c>
      <c r="H370" s="79">
        <f>+VLOOKUP($A370,'[4]CUT Bs'!$A:$S,3,FALSE)</f>
        <v>0</v>
      </c>
      <c r="I370" s="79">
        <f>+VLOOKUP($A370,'[4]CUT Bs'!$A:$S,4,FALSE)</f>
        <v>0</v>
      </c>
      <c r="J370" s="79">
        <f>+VLOOKUP($A370,'[4]CUT Bs'!$A:$S,5,FALSE)</f>
        <v>0</v>
      </c>
      <c r="K370" s="79">
        <f>+VLOOKUP($A370,'[4]CUT Bs'!$A:$S,6,FALSE)</f>
        <v>0</v>
      </c>
      <c r="L370" s="79">
        <f>+VLOOKUP($A370,'[4]CUT Bs'!$A:$S,7,FALSE)</f>
        <v>0</v>
      </c>
      <c r="M370" s="79">
        <f>+VLOOKUP($A370,'[4]CUT Bs'!$A:$S,8,FALSE)</f>
        <v>0</v>
      </c>
      <c r="N370" s="79">
        <f>+VLOOKUP($A370,'[4]CUT Bs'!$A:$S,9,FALSE)</f>
        <v>0</v>
      </c>
      <c r="O370" s="79">
        <f>+VLOOKUP($A370,'[4]CUT Bs'!$A:$S,10,FALSE)</f>
        <v>0</v>
      </c>
      <c r="P370" s="79">
        <f>+VLOOKUP($A370,'[4]CUT Bs'!$A:$S,11,FALSE)</f>
        <v>0</v>
      </c>
      <c r="Q370" s="79">
        <f>+VLOOKUP($A370,'[4]CUT Bs'!$A:$S,12,FALSE)</f>
        <v>0</v>
      </c>
      <c r="R370" s="79">
        <f>+VLOOKUP($A370,'[4]CUT Bs'!$A:$S,13,FALSE)</f>
        <v>0</v>
      </c>
      <c r="S370" s="79">
        <f>+VLOOKUP($A370,'[4]CUT Bs'!$A:$S,14,FALSE)</f>
        <v>0</v>
      </c>
      <c r="T370" s="79">
        <f>+VLOOKUP($A370,'[4]CUT Bs'!$A:$S,15,FALSE)</f>
        <v>0</v>
      </c>
      <c r="U370" s="79">
        <f>+VLOOKUP($A370,'[4]CUT Bs'!$A:$S,16,FALSE)</f>
        <v>0</v>
      </c>
      <c r="V370" s="79">
        <f>+IFERROR(VLOOKUP(A370,'[4]RES. TCR'!A:C,3,FALSE),0)</f>
        <v>0</v>
      </c>
      <c r="W370" s="79">
        <f>+VLOOKUP(A370,'[4]RES. TRL'!F:H,2,FALSE)</f>
        <v>0</v>
      </c>
      <c r="X370" s="79">
        <f>+VLOOKUP(A370,'[4]RES. TRL'!F:H,3,FALSE)</f>
        <v>0</v>
      </c>
      <c r="Y370" s="79">
        <f>+VLOOKUP($A370,'[4]CUT USD'!$A:$Q,2,FALSE)</f>
        <v>0</v>
      </c>
      <c r="Z370" s="79">
        <f>+VLOOKUP($A370,'[4]CUT USD'!$A:$Q,3,FALSE)</f>
        <v>0</v>
      </c>
      <c r="AA370" s="79">
        <f>+VLOOKUP($A370,'[4]CUT USD'!$A:$Q,4,FALSE)</f>
        <v>0</v>
      </c>
      <c r="AB370" s="79">
        <f>+VLOOKUP($A370,'[4]CUT USD'!$A:$Q,5,FALSE)</f>
        <v>0</v>
      </c>
      <c r="AC370" s="79">
        <f>+VLOOKUP($A370,'[4]CUT USD'!$A:$Q,6,FALSE)</f>
        <v>0</v>
      </c>
      <c r="AD370" s="79">
        <f>+VLOOKUP($A370,'[4]CUT USD'!$A:$Q,7,FALSE)</f>
        <v>0</v>
      </c>
      <c r="AE370" s="79">
        <f>+VLOOKUP($A370,'[4]CUT USD'!$A:$Q,8,FALSE)</f>
        <v>0</v>
      </c>
      <c r="AF370" s="79">
        <f>+VLOOKUP($A370,'[4]CUT USD'!$A:$Q,9,FALSE)</f>
        <v>0</v>
      </c>
      <c r="AG370" s="79">
        <f>+VLOOKUP($A370,'[4]CUT USD'!$A:$Q,10,FALSE)</f>
        <v>0</v>
      </c>
      <c r="AH370" s="79">
        <f>+VLOOKUP($A370,'[4]CUT USD'!$A:$Q,11,FALSE)</f>
        <v>0</v>
      </c>
      <c r="AI370" s="79">
        <f>+VLOOKUP($A370,'[4]CUT USD'!$A:$Q,12,FALSE)</f>
        <v>0</v>
      </c>
      <c r="AJ370" s="79">
        <f>+VLOOKUP($A370,'[4]CUT USD'!$A:$Q,13,FALSE)</f>
        <v>0</v>
      </c>
      <c r="AK370" s="79">
        <f>+VLOOKUP($A370,'[4]CUT USD'!$A:$Q,14,FALSE)</f>
        <v>0</v>
      </c>
      <c r="AL370" s="79">
        <v>0</v>
      </c>
      <c r="AM370" s="79">
        <f t="shared" si="5"/>
        <v>0</v>
      </c>
      <c r="AP370" s="45"/>
    </row>
    <row r="371" spans="1:42" ht="33" customHeight="1">
      <c r="A371" s="54">
        <v>1323</v>
      </c>
      <c r="B371" s="55" t="s">
        <v>354</v>
      </c>
      <c r="C371" s="80" t="s">
        <v>687</v>
      </c>
      <c r="D371" s="79">
        <f>+VLOOKUP(A371,'[4]RES. TRL'!A:C,2,FALSE)</f>
        <v>0</v>
      </c>
      <c r="E371" s="79">
        <f>+VLOOKUP(A371,'[4]RES. TRL'!A:C,3,FALSE)</f>
        <v>0</v>
      </c>
      <c r="F371" s="79">
        <f>+VLOOKUP(A371,[4]RES.CDI!A:B,2,FALSE)</f>
        <v>0</v>
      </c>
      <c r="G371" s="79">
        <f>+VLOOKUP($A371,'[4]CUT Bs'!$A:$S,2,FALSE)</f>
        <v>0</v>
      </c>
      <c r="H371" s="79">
        <f>+VLOOKUP($A371,'[4]CUT Bs'!$A:$S,3,FALSE)</f>
        <v>0</v>
      </c>
      <c r="I371" s="79">
        <f>+VLOOKUP($A371,'[4]CUT Bs'!$A:$S,4,FALSE)</f>
        <v>0</v>
      </c>
      <c r="J371" s="79">
        <f>+VLOOKUP($A371,'[4]CUT Bs'!$A:$S,5,FALSE)</f>
        <v>0</v>
      </c>
      <c r="K371" s="79">
        <f>+VLOOKUP($A371,'[4]CUT Bs'!$A:$S,6,FALSE)</f>
        <v>0</v>
      </c>
      <c r="L371" s="79">
        <f>+VLOOKUP($A371,'[4]CUT Bs'!$A:$S,7,FALSE)</f>
        <v>0</v>
      </c>
      <c r="M371" s="79">
        <f>+VLOOKUP($A371,'[4]CUT Bs'!$A:$S,8,FALSE)</f>
        <v>0</v>
      </c>
      <c r="N371" s="79">
        <f>+VLOOKUP($A371,'[4]CUT Bs'!$A:$S,9,FALSE)</f>
        <v>0</v>
      </c>
      <c r="O371" s="79">
        <f>+VLOOKUP($A371,'[4]CUT Bs'!$A:$S,10,FALSE)</f>
        <v>0</v>
      </c>
      <c r="P371" s="79">
        <f>+VLOOKUP($A371,'[4]CUT Bs'!$A:$S,11,FALSE)</f>
        <v>0</v>
      </c>
      <c r="Q371" s="79">
        <f>+VLOOKUP($A371,'[4]CUT Bs'!$A:$S,12,FALSE)</f>
        <v>0</v>
      </c>
      <c r="R371" s="79">
        <f>+VLOOKUP($A371,'[4]CUT Bs'!$A:$S,13,FALSE)</f>
        <v>0</v>
      </c>
      <c r="S371" s="79">
        <f>+VLOOKUP($A371,'[4]CUT Bs'!$A:$S,14,FALSE)</f>
        <v>0</v>
      </c>
      <c r="T371" s="79">
        <f>+VLOOKUP($A371,'[4]CUT Bs'!$A:$S,15,FALSE)</f>
        <v>0</v>
      </c>
      <c r="U371" s="79">
        <f>+VLOOKUP($A371,'[4]CUT Bs'!$A:$S,16,FALSE)</f>
        <v>0</v>
      </c>
      <c r="V371" s="79">
        <f>+IFERROR(VLOOKUP(A371,'[4]RES. TCR'!A:C,3,FALSE),0)</f>
        <v>0</v>
      </c>
      <c r="W371" s="79">
        <f>+VLOOKUP(A371,'[4]RES. TRL'!F:H,2,FALSE)</f>
        <v>0</v>
      </c>
      <c r="X371" s="79">
        <f>+VLOOKUP(A371,'[4]RES. TRL'!F:H,3,FALSE)</f>
        <v>0</v>
      </c>
      <c r="Y371" s="79">
        <f>+VLOOKUP($A371,'[4]CUT USD'!$A:$Q,2,FALSE)</f>
        <v>0</v>
      </c>
      <c r="Z371" s="79">
        <f>+VLOOKUP($A371,'[4]CUT USD'!$A:$Q,3,FALSE)</f>
        <v>0</v>
      </c>
      <c r="AA371" s="79">
        <f>+VLOOKUP($A371,'[4]CUT USD'!$A:$Q,4,FALSE)</f>
        <v>0</v>
      </c>
      <c r="AB371" s="79">
        <f>+VLOOKUP($A371,'[4]CUT USD'!$A:$Q,5,FALSE)</f>
        <v>0</v>
      </c>
      <c r="AC371" s="79">
        <f>+VLOOKUP($A371,'[4]CUT USD'!$A:$Q,6,FALSE)</f>
        <v>0</v>
      </c>
      <c r="AD371" s="79">
        <f>+VLOOKUP($A371,'[4]CUT USD'!$A:$Q,7,FALSE)</f>
        <v>0</v>
      </c>
      <c r="AE371" s="79">
        <f>+VLOOKUP($A371,'[4]CUT USD'!$A:$Q,8,FALSE)</f>
        <v>0</v>
      </c>
      <c r="AF371" s="79">
        <f>+VLOOKUP($A371,'[4]CUT USD'!$A:$Q,9,FALSE)</f>
        <v>0</v>
      </c>
      <c r="AG371" s="79">
        <f>+VLOOKUP($A371,'[4]CUT USD'!$A:$Q,10,FALSE)</f>
        <v>0</v>
      </c>
      <c r="AH371" s="79">
        <f>+VLOOKUP($A371,'[4]CUT USD'!$A:$Q,11,FALSE)</f>
        <v>0</v>
      </c>
      <c r="AI371" s="79">
        <f>+VLOOKUP($A371,'[4]CUT USD'!$A:$Q,12,FALSE)</f>
        <v>0</v>
      </c>
      <c r="AJ371" s="79">
        <f>+VLOOKUP($A371,'[4]CUT USD'!$A:$Q,13,FALSE)</f>
        <v>0</v>
      </c>
      <c r="AK371" s="79">
        <f>+VLOOKUP($A371,'[4]CUT USD'!$A:$Q,14,FALSE)</f>
        <v>0</v>
      </c>
      <c r="AL371" s="79">
        <v>0</v>
      </c>
      <c r="AM371" s="79">
        <f t="shared" si="5"/>
        <v>0</v>
      </c>
      <c r="AP371" s="45"/>
    </row>
    <row r="372" spans="1:42" ht="33" customHeight="1">
      <c r="A372" s="54">
        <v>1324</v>
      </c>
      <c r="B372" s="55" t="s">
        <v>355</v>
      </c>
      <c r="C372" s="80" t="s">
        <v>687</v>
      </c>
      <c r="D372" s="79">
        <f>+VLOOKUP(A372,'[4]RES. TRL'!A:C,2,FALSE)</f>
        <v>0</v>
      </c>
      <c r="E372" s="79">
        <f>+VLOOKUP(A372,'[4]RES. TRL'!A:C,3,FALSE)</f>
        <v>0</v>
      </c>
      <c r="F372" s="79">
        <f>+VLOOKUP(A372,[4]RES.CDI!A:B,2,FALSE)</f>
        <v>0</v>
      </c>
      <c r="G372" s="79">
        <f>+VLOOKUP($A372,'[4]CUT Bs'!$A:$S,2,FALSE)</f>
        <v>0</v>
      </c>
      <c r="H372" s="79">
        <f>+VLOOKUP($A372,'[4]CUT Bs'!$A:$S,3,FALSE)</f>
        <v>0</v>
      </c>
      <c r="I372" s="79">
        <f>+VLOOKUP($A372,'[4]CUT Bs'!$A:$S,4,FALSE)</f>
        <v>0</v>
      </c>
      <c r="J372" s="79">
        <f>+VLOOKUP($A372,'[4]CUT Bs'!$A:$S,5,FALSE)</f>
        <v>0</v>
      </c>
      <c r="K372" s="79">
        <f>+VLOOKUP($A372,'[4]CUT Bs'!$A:$S,6,FALSE)</f>
        <v>0</v>
      </c>
      <c r="L372" s="79">
        <f>+VLOOKUP($A372,'[4]CUT Bs'!$A:$S,7,FALSE)</f>
        <v>0</v>
      </c>
      <c r="M372" s="79">
        <f>+VLOOKUP($A372,'[4]CUT Bs'!$A:$S,8,FALSE)</f>
        <v>0</v>
      </c>
      <c r="N372" s="79">
        <f>+VLOOKUP($A372,'[4]CUT Bs'!$A:$S,9,FALSE)</f>
        <v>0</v>
      </c>
      <c r="O372" s="79">
        <f>+VLOOKUP($A372,'[4]CUT Bs'!$A:$S,10,FALSE)</f>
        <v>0</v>
      </c>
      <c r="P372" s="79">
        <f>+VLOOKUP($A372,'[4]CUT Bs'!$A:$S,11,FALSE)</f>
        <v>0</v>
      </c>
      <c r="Q372" s="79">
        <f>+VLOOKUP($A372,'[4]CUT Bs'!$A:$S,12,FALSE)</f>
        <v>0</v>
      </c>
      <c r="R372" s="79">
        <f>+VLOOKUP($A372,'[4]CUT Bs'!$A:$S,13,FALSE)</f>
        <v>0</v>
      </c>
      <c r="S372" s="79">
        <f>+VLOOKUP($A372,'[4]CUT Bs'!$A:$S,14,FALSE)</f>
        <v>0</v>
      </c>
      <c r="T372" s="79">
        <f>+VLOOKUP($A372,'[4]CUT Bs'!$A:$S,15,FALSE)</f>
        <v>0</v>
      </c>
      <c r="U372" s="79">
        <f>+VLOOKUP($A372,'[4]CUT Bs'!$A:$S,16,FALSE)</f>
        <v>0</v>
      </c>
      <c r="V372" s="79">
        <f>+IFERROR(VLOOKUP(A372,'[4]RES. TCR'!A:C,3,FALSE),0)</f>
        <v>0</v>
      </c>
      <c r="W372" s="79">
        <f>+VLOOKUP(A372,'[4]RES. TRL'!F:H,2,FALSE)</f>
        <v>0</v>
      </c>
      <c r="X372" s="79">
        <f>+VLOOKUP(A372,'[4]RES. TRL'!F:H,3,FALSE)</f>
        <v>0</v>
      </c>
      <c r="Y372" s="79">
        <f>+VLOOKUP($A372,'[4]CUT USD'!$A:$Q,2,FALSE)</f>
        <v>0</v>
      </c>
      <c r="Z372" s="79">
        <f>+VLOOKUP($A372,'[4]CUT USD'!$A:$Q,3,FALSE)</f>
        <v>0</v>
      </c>
      <c r="AA372" s="79">
        <f>+VLOOKUP($A372,'[4]CUT USD'!$A:$Q,4,FALSE)</f>
        <v>0</v>
      </c>
      <c r="AB372" s="79">
        <f>+VLOOKUP($A372,'[4]CUT USD'!$A:$Q,5,FALSE)</f>
        <v>0</v>
      </c>
      <c r="AC372" s="79">
        <f>+VLOOKUP($A372,'[4]CUT USD'!$A:$Q,6,FALSE)</f>
        <v>0</v>
      </c>
      <c r="AD372" s="79">
        <f>+VLOOKUP($A372,'[4]CUT USD'!$A:$Q,7,FALSE)</f>
        <v>0</v>
      </c>
      <c r="AE372" s="79">
        <f>+VLOOKUP($A372,'[4]CUT USD'!$A:$Q,8,FALSE)</f>
        <v>0</v>
      </c>
      <c r="AF372" s="79">
        <f>+VLOOKUP($A372,'[4]CUT USD'!$A:$Q,9,FALSE)</f>
        <v>0</v>
      </c>
      <c r="AG372" s="79">
        <f>+VLOOKUP($A372,'[4]CUT USD'!$A:$Q,10,FALSE)</f>
        <v>0</v>
      </c>
      <c r="AH372" s="79">
        <f>+VLOOKUP($A372,'[4]CUT USD'!$A:$Q,11,FALSE)</f>
        <v>0</v>
      </c>
      <c r="AI372" s="79">
        <f>+VLOOKUP($A372,'[4]CUT USD'!$A:$Q,12,FALSE)</f>
        <v>0</v>
      </c>
      <c r="AJ372" s="79">
        <f>+VLOOKUP($A372,'[4]CUT USD'!$A:$Q,13,FALSE)</f>
        <v>0</v>
      </c>
      <c r="AK372" s="79">
        <f>+VLOOKUP($A372,'[4]CUT USD'!$A:$Q,14,FALSE)</f>
        <v>0</v>
      </c>
      <c r="AL372" s="79">
        <v>0</v>
      </c>
      <c r="AM372" s="79">
        <f t="shared" si="5"/>
        <v>0</v>
      </c>
      <c r="AP372" s="45"/>
    </row>
    <row r="373" spans="1:42" ht="33" customHeight="1">
      <c r="A373" s="54">
        <v>1325</v>
      </c>
      <c r="B373" s="55" t="s">
        <v>356</v>
      </c>
      <c r="C373" s="80" t="s">
        <v>687</v>
      </c>
      <c r="D373" s="79">
        <f>+VLOOKUP(A373,'[4]RES. TRL'!A:C,2,FALSE)</f>
        <v>0</v>
      </c>
      <c r="E373" s="79">
        <f>+VLOOKUP(A373,'[4]RES. TRL'!A:C,3,FALSE)</f>
        <v>0</v>
      </c>
      <c r="F373" s="79">
        <f>+VLOOKUP(A373,[4]RES.CDI!A:B,2,FALSE)</f>
        <v>0</v>
      </c>
      <c r="G373" s="79">
        <f>+VLOOKUP($A373,'[4]CUT Bs'!$A:$S,2,FALSE)</f>
        <v>0</v>
      </c>
      <c r="H373" s="79">
        <f>+VLOOKUP($A373,'[4]CUT Bs'!$A:$S,3,FALSE)</f>
        <v>0</v>
      </c>
      <c r="I373" s="79">
        <f>+VLOOKUP($A373,'[4]CUT Bs'!$A:$S,4,FALSE)</f>
        <v>0</v>
      </c>
      <c r="J373" s="79">
        <f>+VLOOKUP($A373,'[4]CUT Bs'!$A:$S,5,FALSE)</f>
        <v>0</v>
      </c>
      <c r="K373" s="79">
        <f>+VLOOKUP($A373,'[4]CUT Bs'!$A:$S,6,FALSE)</f>
        <v>0</v>
      </c>
      <c r="L373" s="79">
        <f>+VLOOKUP($A373,'[4]CUT Bs'!$A:$S,7,FALSE)</f>
        <v>0</v>
      </c>
      <c r="M373" s="79">
        <f>+VLOOKUP($A373,'[4]CUT Bs'!$A:$S,8,FALSE)</f>
        <v>0</v>
      </c>
      <c r="N373" s="79">
        <f>+VLOOKUP($A373,'[4]CUT Bs'!$A:$S,9,FALSE)</f>
        <v>0</v>
      </c>
      <c r="O373" s="79">
        <f>+VLOOKUP($A373,'[4]CUT Bs'!$A:$S,10,FALSE)</f>
        <v>0</v>
      </c>
      <c r="P373" s="79">
        <f>+VLOOKUP($A373,'[4]CUT Bs'!$A:$S,11,FALSE)</f>
        <v>0</v>
      </c>
      <c r="Q373" s="79">
        <f>+VLOOKUP($A373,'[4]CUT Bs'!$A:$S,12,FALSE)</f>
        <v>0</v>
      </c>
      <c r="R373" s="79">
        <f>+VLOOKUP($A373,'[4]CUT Bs'!$A:$S,13,FALSE)</f>
        <v>0</v>
      </c>
      <c r="S373" s="79">
        <f>+VLOOKUP($A373,'[4]CUT Bs'!$A:$S,14,FALSE)</f>
        <v>0</v>
      </c>
      <c r="T373" s="79">
        <f>+VLOOKUP($A373,'[4]CUT Bs'!$A:$S,15,FALSE)</f>
        <v>0</v>
      </c>
      <c r="U373" s="79">
        <f>+VLOOKUP($A373,'[4]CUT Bs'!$A:$S,16,FALSE)</f>
        <v>0</v>
      </c>
      <c r="V373" s="79">
        <f>+IFERROR(VLOOKUP(A373,'[4]RES. TCR'!A:C,3,FALSE),0)</f>
        <v>0</v>
      </c>
      <c r="W373" s="79">
        <f>+VLOOKUP(A373,'[4]RES. TRL'!F:H,2,FALSE)</f>
        <v>0</v>
      </c>
      <c r="X373" s="79">
        <f>+VLOOKUP(A373,'[4]RES. TRL'!F:H,3,FALSE)</f>
        <v>0</v>
      </c>
      <c r="Y373" s="79">
        <f>+VLOOKUP($A373,'[4]CUT USD'!$A:$Q,2,FALSE)</f>
        <v>0</v>
      </c>
      <c r="Z373" s="79">
        <f>+VLOOKUP($A373,'[4]CUT USD'!$A:$Q,3,FALSE)</f>
        <v>0</v>
      </c>
      <c r="AA373" s="79">
        <f>+VLOOKUP($A373,'[4]CUT USD'!$A:$Q,4,FALSE)</f>
        <v>0</v>
      </c>
      <c r="AB373" s="79">
        <f>+VLOOKUP($A373,'[4]CUT USD'!$A:$Q,5,FALSE)</f>
        <v>0</v>
      </c>
      <c r="AC373" s="79">
        <f>+VLOOKUP($A373,'[4]CUT USD'!$A:$Q,6,FALSE)</f>
        <v>0</v>
      </c>
      <c r="AD373" s="79">
        <f>+VLOOKUP($A373,'[4]CUT USD'!$A:$Q,7,FALSE)</f>
        <v>0</v>
      </c>
      <c r="AE373" s="79">
        <f>+VLOOKUP($A373,'[4]CUT USD'!$A:$Q,8,FALSE)</f>
        <v>0</v>
      </c>
      <c r="AF373" s="79">
        <f>+VLOOKUP($A373,'[4]CUT USD'!$A:$Q,9,FALSE)</f>
        <v>0</v>
      </c>
      <c r="AG373" s="79">
        <f>+VLOOKUP($A373,'[4]CUT USD'!$A:$Q,10,FALSE)</f>
        <v>0</v>
      </c>
      <c r="AH373" s="79">
        <f>+VLOOKUP($A373,'[4]CUT USD'!$A:$Q,11,FALSE)</f>
        <v>0</v>
      </c>
      <c r="AI373" s="79">
        <f>+VLOOKUP($A373,'[4]CUT USD'!$A:$Q,12,FALSE)</f>
        <v>0</v>
      </c>
      <c r="AJ373" s="79">
        <f>+VLOOKUP($A373,'[4]CUT USD'!$A:$Q,13,FALSE)</f>
        <v>0</v>
      </c>
      <c r="AK373" s="79">
        <f>+VLOOKUP($A373,'[4]CUT USD'!$A:$Q,14,FALSE)</f>
        <v>0</v>
      </c>
      <c r="AL373" s="79">
        <v>0</v>
      </c>
      <c r="AM373" s="79">
        <f t="shared" si="5"/>
        <v>0</v>
      </c>
      <c r="AP373" s="45"/>
    </row>
    <row r="374" spans="1:42" ht="33" customHeight="1">
      <c r="A374" s="54">
        <v>1326</v>
      </c>
      <c r="B374" s="55" t="s">
        <v>357</v>
      </c>
      <c r="C374" s="80" t="s">
        <v>687</v>
      </c>
      <c r="D374" s="79">
        <f>+VLOOKUP(A374,'[4]RES. TRL'!A:C,2,FALSE)</f>
        <v>0</v>
      </c>
      <c r="E374" s="79">
        <f>+VLOOKUP(A374,'[4]RES. TRL'!A:C,3,FALSE)</f>
        <v>0</v>
      </c>
      <c r="F374" s="79">
        <f>+VLOOKUP(A374,[4]RES.CDI!A:B,2,FALSE)</f>
        <v>0</v>
      </c>
      <c r="G374" s="79">
        <f>+VLOOKUP($A374,'[4]CUT Bs'!$A:$S,2,FALSE)</f>
        <v>0</v>
      </c>
      <c r="H374" s="79">
        <f>+VLOOKUP($A374,'[4]CUT Bs'!$A:$S,3,FALSE)</f>
        <v>0</v>
      </c>
      <c r="I374" s="79">
        <f>+VLOOKUP($A374,'[4]CUT Bs'!$A:$S,4,FALSE)</f>
        <v>0</v>
      </c>
      <c r="J374" s="79">
        <f>+VLOOKUP($A374,'[4]CUT Bs'!$A:$S,5,FALSE)</f>
        <v>0</v>
      </c>
      <c r="K374" s="79">
        <f>+VLOOKUP($A374,'[4]CUT Bs'!$A:$S,6,FALSE)</f>
        <v>0</v>
      </c>
      <c r="L374" s="79">
        <f>+VLOOKUP($A374,'[4]CUT Bs'!$A:$S,7,FALSE)</f>
        <v>0</v>
      </c>
      <c r="M374" s="79">
        <f>+VLOOKUP($A374,'[4]CUT Bs'!$A:$S,8,FALSE)</f>
        <v>0</v>
      </c>
      <c r="N374" s="79">
        <f>+VLOOKUP($A374,'[4]CUT Bs'!$A:$S,9,FALSE)</f>
        <v>0</v>
      </c>
      <c r="O374" s="79">
        <f>+VLOOKUP($A374,'[4]CUT Bs'!$A:$S,10,FALSE)</f>
        <v>0</v>
      </c>
      <c r="P374" s="79">
        <f>+VLOOKUP($A374,'[4]CUT Bs'!$A:$S,11,FALSE)</f>
        <v>0</v>
      </c>
      <c r="Q374" s="79">
        <f>+VLOOKUP($A374,'[4]CUT Bs'!$A:$S,12,FALSE)</f>
        <v>0</v>
      </c>
      <c r="R374" s="79">
        <f>+VLOOKUP($A374,'[4]CUT Bs'!$A:$S,13,FALSE)</f>
        <v>0</v>
      </c>
      <c r="S374" s="79">
        <f>+VLOOKUP($A374,'[4]CUT Bs'!$A:$S,14,FALSE)</f>
        <v>0</v>
      </c>
      <c r="T374" s="79">
        <f>+VLOOKUP($A374,'[4]CUT Bs'!$A:$S,15,FALSE)</f>
        <v>0</v>
      </c>
      <c r="U374" s="79">
        <f>+VLOOKUP($A374,'[4]CUT Bs'!$A:$S,16,FALSE)</f>
        <v>0</v>
      </c>
      <c r="V374" s="79">
        <f>+IFERROR(VLOOKUP(A374,'[4]RES. TCR'!A:C,3,FALSE),0)</f>
        <v>0</v>
      </c>
      <c r="W374" s="79">
        <f>+VLOOKUP(A374,'[4]RES. TRL'!F:H,2,FALSE)</f>
        <v>0</v>
      </c>
      <c r="X374" s="79">
        <f>+VLOOKUP(A374,'[4]RES. TRL'!F:H,3,FALSE)</f>
        <v>0</v>
      </c>
      <c r="Y374" s="79">
        <f>+VLOOKUP($A374,'[4]CUT USD'!$A:$Q,2,FALSE)</f>
        <v>0</v>
      </c>
      <c r="Z374" s="79">
        <f>+VLOOKUP($A374,'[4]CUT USD'!$A:$Q,3,FALSE)</f>
        <v>0</v>
      </c>
      <c r="AA374" s="79">
        <f>+VLOOKUP($A374,'[4]CUT USD'!$A:$Q,4,FALSE)</f>
        <v>0</v>
      </c>
      <c r="AB374" s="79">
        <f>+VLOOKUP($A374,'[4]CUT USD'!$A:$Q,5,FALSE)</f>
        <v>0</v>
      </c>
      <c r="AC374" s="79">
        <f>+VLOOKUP($A374,'[4]CUT USD'!$A:$Q,6,FALSE)</f>
        <v>0</v>
      </c>
      <c r="AD374" s="79">
        <f>+VLOOKUP($A374,'[4]CUT USD'!$A:$Q,7,FALSE)</f>
        <v>0</v>
      </c>
      <c r="AE374" s="79">
        <f>+VLOOKUP($A374,'[4]CUT USD'!$A:$Q,8,FALSE)</f>
        <v>0</v>
      </c>
      <c r="AF374" s="79">
        <f>+VLOOKUP($A374,'[4]CUT USD'!$A:$Q,9,FALSE)</f>
        <v>0</v>
      </c>
      <c r="AG374" s="79">
        <f>+VLOOKUP($A374,'[4]CUT USD'!$A:$Q,10,FALSE)</f>
        <v>0</v>
      </c>
      <c r="AH374" s="79">
        <f>+VLOOKUP($A374,'[4]CUT USD'!$A:$Q,11,FALSE)</f>
        <v>0</v>
      </c>
      <c r="AI374" s="79">
        <f>+VLOOKUP($A374,'[4]CUT USD'!$A:$Q,12,FALSE)</f>
        <v>0</v>
      </c>
      <c r="AJ374" s="79">
        <f>+VLOOKUP($A374,'[4]CUT USD'!$A:$Q,13,FALSE)</f>
        <v>0</v>
      </c>
      <c r="AK374" s="79">
        <f>+VLOOKUP($A374,'[4]CUT USD'!$A:$Q,14,FALSE)</f>
        <v>0</v>
      </c>
      <c r="AL374" s="79">
        <v>0</v>
      </c>
      <c r="AM374" s="79">
        <f t="shared" si="5"/>
        <v>0</v>
      </c>
      <c r="AP374" s="45"/>
    </row>
    <row r="375" spans="1:42" ht="33" customHeight="1">
      <c r="A375" s="54">
        <v>1327</v>
      </c>
      <c r="B375" s="55" t="s">
        <v>358</v>
      </c>
      <c r="C375" s="80" t="s">
        <v>687</v>
      </c>
      <c r="D375" s="79">
        <f>+VLOOKUP(A375,'[4]RES. TRL'!A:C,2,FALSE)</f>
        <v>0</v>
      </c>
      <c r="E375" s="79">
        <f>+VLOOKUP(A375,'[4]RES. TRL'!A:C,3,FALSE)</f>
        <v>0</v>
      </c>
      <c r="F375" s="79">
        <f>+VLOOKUP(A375,[4]RES.CDI!A:B,2,FALSE)</f>
        <v>0</v>
      </c>
      <c r="G375" s="79">
        <f>+VLOOKUP($A375,'[4]CUT Bs'!$A:$S,2,FALSE)</f>
        <v>0</v>
      </c>
      <c r="H375" s="79">
        <f>+VLOOKUP($A375,'[4]CUT Bs'!$A:$S,3,FALSE)</f>
        <v>0</v>
      </c>
      <c r="I375" s="79">
        <f>+VLOOKUP($A375,'[4]CUT Bs'!$A:$S,4,FALSE)</f>
        <v>0</v>
      </c>
      <c r="J375" s="79">
        <f>+VLOOKUP($A375,'[4]CUT Bs'!$A:$S,5,FALSE)</f>
        <v>0</v>
      </c>
      <c r="K375" s="79">
        <f>+VLOOKUP($A375,'[4]CUT Bs'!$A:$S,6,FALSE)</f>
        <v>0</v>
      </c>
      <c r="L375" s="79">
        <f>+VLOOKUP($A375,'[4]CUT Bs'!$A:$S,7,FALSE)</f>
        <v>0</v>
      </c>
      <c r="M375" s="79">
        <f>+VLOOKUP($A375,'[4]CUT Bs'!$A:$S,8,FALSE)</f>
        <v>0</v>
      </c>
      <c r="N375" s="79">
        <f>+VLOOKUP($A375,'[4]CUT Bs'!$A:$S,9,FALSE)</f>
        <v>0</v>
      </c>
      <c r="O375" s="79">
        <f>+VLOOKUP($A375,'[4]CUT Bs'!$A:$S,10,FALSE)</f>
        <v>0</v>
      </c>
      <c r="P375" s="79">
        <f>+VLOOKUP($A375,'[4]CUT Bs'!$A:$S,11,FALSE)</f>
        <v>0</v>
      </c>
      <c r="Q375" s="79">
        <f>+VLOOKUP($A375,'[4]CUT Bs'!$A:$S,12,FALSE)</f>
        <v>0</v>
      </c>
      <c r="R375" s="79">
        <f>+VLOOKUP($A375,'[4]CUT Bs'!$A:$S,13,FALSE)</f>
        <v>0</v>
      </c>
      <c r="S375" s="79">
        <f>+VLOOKUP($A375,'[4]CUT Bs'!$A:$S,14,FALSE)</f>
        <v>0</v>
      </c>
      <c r="T375" s="79">
        <f>+VLOOKUP($A375,'[4]CUT Bs'!$A:$S,15,FALSE)</f>
        <v>0</v>
      </c>
      <c r="U375" s="79">
        <f>+VLOOKUP($A375,'[4]CUT Bs'!$A:$S,16,FALSE)</f>
        <v>0</v>
      </c>
      <c r="V375" s="79">
        <f>+IFERROR(VLOOKUP(A375,'[4]RES. TCR'!A:C,3,FALSE),0)</f>
        <v>0</v>
      </c>
      <c r="W375" s="79">
        <f>+VLOOKUP(A375,'[4]RES. TRL'!F:H,2,FALSE)</f>
        <v>0</v>
      </c>
      <c r="X375" s="79">
        <f>+VLOOKUP(A375,'[4]RES. TRL'!F:H,3,FALSE)</f>
        <v>0</v>
      </c>
      <c r="Y375" s="79">
        <f>+VLOOKUP($A375,'[4]CUT USD'!$A:$Q,2,FALSE)</f>
        <v>0</v>
      </c>
      <c r="Z375" s="79">
        <f>+VLOOKUP($A375,'[4]CUT USD'!$A:$Q,3,FALSE)</f>
        <v>0</v>
      </c>
      <c r="AA375" s="79">
        <f>+VLOOKUP($A375,'[4]CUT USD'!$A:$Q,4,FALSE)</f>
        <v>0</v>
      </c>
      <c r="AB375" s="79">
        <f>+VLOOKUP($A375,'[4]CUT USD'!$A:$Q,5,FALSE)</f>
        <v>0</v>
      </c>
      <c r="AC375" s="79">
        <f>+VLOOKUP($A375,'[4]CUT USD'!$A:$Q,6,FALSE)</f>
        <v>0</v>
      </c>
      <c r="AD375" s="79">
        <f>+VLOOKUP($A375,'[4]CUT USD'!$A:$Q,7,FALSE)</f>
        <v>0</v>
      </c>
      <c r="AE375" s="79">
        <f>+VLOOKUP($A375,'[4]CUT USD'!$A:$Q,8,FALSE)</f>
        <v>0</v>
      </c>
      <c r="AF375" s="79">
        <f>+VLOOKUP($A375,'[4]CUT USD'!$A:$Q,9,FALSE)</f>
        <v>0</v>
      </c>
      <c r="AG375" s="79">
        <f>+VLOOKUP($A375,'[4]CUT USD'!$A:$Q,10,FALSE)</f>
        <v>0</v>
      </c>
      <c r="AH375" s="79">
        <f>+VLOOKUP($A375,'[4]CUT USD'!$A:$Q,11,FALSE)</f>
        <v>0</v>
      </c>
      <c r="AI375" s="79">
        <f>+VLOOKUP($A375,'[4]CUT USD'!$A:$Q,12,FALSE)</f>
        <v>0</v>
      </c>
      <c r="AJ375" s="79">
        <f>+VLOOKUP($A375,'[4]CUT USD'!$A:$Q,13,FALSE)</f>
        <v>0</v>
      </c>
      <c r="AK375" s="79">
        <f>+VLOOKUP($A375,'[4]CUT USD'!$A:$Q,14,FALSE)</f>
        <v>0</v>
      </c>
      <c r="AL375" s="79">
        <v>0</v>
      </c>
      <c r="AM375" s="79">
        <f t="shared" si="5"/>
        <v>0</v>
      </c>
      <c r="AP375" s="45"/>
    </row>
    <row r="376" spans="1:42" ht="33" customHeight="1">
      <c r="A376" s="54">
        <v>1328</v>
      </c>
      <c r="B376" s="55" t="s">
        <v>359</v>
      </c>
      <c r="C376" s="80" t="s">
        <v>687</v>
      </c>
      <c r="D376" s="79">
        <f>+VLOOKUP(A376,'[4]RES. TRL'!A:C,2,FALSE)</f>
        <v>0</v>
      </c>
      <c r="E376" s="79">
        <f>+VLOOKUP(A376,'[4]RES. TRL'!A:C,3,FALSE)</f>
        <v>0</v>
      </c>
      <c r="F376" s="79">
        <f>+VLOOKUP(A376,[4]RES.CDI!A:B,2,FALSE)</f>
        <v>0</v>
      </c>
      <c r="G376" s="79">
        <f>+VLOOKUP($A376,'[4]CUT Bs'!$A:$S,2,FALSE)</f>
        <v>0</v>
      </c>
      <c r="H376" s="79">
        <f>+VLOOKUP($A376,'[4]CUT Bs'!$A:$S,3,FALSE)</f>
        <v>0</v>
      </c>
      <c r="I376" s="79">
        <f>+VLOOKUP($A376,'[4]CUT Bs'!$A:$S,4,FALSE)</f>
        <v>0</v>
      </c>
      <c r="J376" s="79">
        <f>+VLOOKUP($A376,'[4]CUT Bs'!$A:$S,5,FALSE)</f>
        <v>0</v>
      </c>
      <c r="K376" s="79">
        <f>+VLOOKUP($A376,'[4]CUT Bs'!$A:$S,6,FALSE)</f>
        <v>0</v>
      </c>
      <c r="L376" s="79">
        <f>+VLOOKUP($A376,'[4]CUT Bs'!$A:$S,7,FALSE)</f>
        <v>0</v>
      </c>
      <c r="M376" s="79">
        <f>+VLOOKUP($A376,'[4]CUT Bs'!$A:$S,8,FALSE)</f>
        <v>0</v>
      </c>
      <c r="N376" s="79">
        <f>+VLOOKUP($A376,'[4]CUT Bs'!$A:$S,9,FALSE)</f>
        <v>0</v>
      </c>
      <c r="O376" s="79">
        <f>+VLOOKUP($A376,'[4]CUT Bs'!$A:$S,10,FALSE)</f>
        <v>0</v>
      </c>
      <c r="P376" s="79">
        <f>+VLOOKUP($A376,'[4]CUT Bs'!$A:$S,11,FALSE)</f>
        <v>0</v>
      </c>
      <c r="Q376" s="79">
        <f>+VLOOKUP($A376,'[4]CUT Bs'!$A:$S,12,FALSE)</f>
        <v>0</v>
      </c>
      <c r="R376" s="79">
        <f>+VLOOKUP($A376,'[4]CUT Bs'!$A:$S,13,FALSE)</f>
        <v>0</v>
      </c>
      <c r="S376" s="79">
        <f>+VLOOKUP($A376,'[4]CUT Bs'!$A:$S,14,FALSE)</f>
        <v>0</v>
      </c>
      <c r="T376" s="79">
        <f>+VLOOKUP($A376,'[4]CUT Bs'!$A:$S,15,FALSE)</f>
        <v>0</v>
      </c>
      <c r="U376" s="79">
        <f>+VLOOKUP($A376,'[4]CUT Bs'!$A:$S,16,FALSE)</f>
        <v>0</v>
      </c>
      <c r="V376" s="79">
        <f>+IFERROR(VLOOKUP(A376,'[4]RES. TCR'!A:C,3,FALSE),0)</f>
        <v>0</v>
      </c>
      <c r="W376" s="79">
        <f>+VLOOKUP(A376,'[4]RES. TRL'!F:H,2,FALSE)</f>
        <v>0</v>
      </c>
      <c r="X376" s="79">
        <f>+VLOOKUP(A376,'[4]RES. TRL'!F:H,3,FALSE)</f>
        <v>0</v>
      </c>
      <c r="Y376" s="79">
        <f>+VLOOKUP($A376,'[4]CUT USD'!$A:$Q,2,FALSE)</f>
        <v>0</v>
      </c>
      <c r="Z376" s="79">
        <f>+VLOOKUP($A376,'[4]CUT USD'!$A:$Q,3,FALSE)</f>
        <v>0</v>
      </c>
      <c r="AA376" s="79">
        <f>+VLOOKUP($A376,'[4]CUT USD'!$A:$Q,4,FALSE)</f>
        <v>0</v>
      </c>
      <c r="AB376" s="79">
        <f>+VLOOKUP($A376,'[4]CUT USD'!$A:$Q,5,FALSE)</f>
        <v>0</v>
      </c>
      <c r="AC376" s="79">
        <f>+VLOOKUP($A376,'[4]CUT USD'!$A:$Q,6,FALSE)</f>
        <v>0</v>
      </c>
      <c r="AD376" s="79">
        <f>+VLOOKUP($A376,'[4]CUT USD'!$A:$Q,7,FALSE)</f>
        <v>0</v>
      </c>
      <c r="AE376" s="79">
        <f>+VLOOKUP($A376,'[4]CUT USD'!$A:$Q,8,FALSE)</f>
        <v>0</v>
      </c>
      <c r="AF376" s="79">
        <f>+VLOOKUP($A376,'[4]CUT USD'!$A:$Q,9,FALSE)</f>
        <v>0</v>
      </c>
      <c r="AG376" s="79">
        <f>+VLOOKUP($A376,'[4]CUT USD'!$A:$Q,10,FALSE)</f>
        <v>0</v>
      </c>
      <c r="AH376" s="79">
        <f>+VLOOKUP($A376,'[4]CUT USD'!$A:$Q,11,FALSE)</f>
        <v>0</v>
      </c>
      <c r="AI376" s="79">
        <f>+VLOOKUP($A376,'[4]CUT USD'!$A:$Q,12,FALSE)</f>
        <v>0</v>
      </c>
      <c r="AJ376" s="79">
        <f>+VLOOKUP($A376,'[4]CUT USD'!$A:$Q,13,FALSE)</f>
        <v>0</v>
      </c>
      <c r="AK376" s="79">
        <f>+VLOOKUP($A376,'[4]CUT USD'!$A:$Q,14,FALSE)</f>
        <v>0</v>
      </c>
      <c r="AL376" s="79">
        <v>0</v>
      </c>
      <c r="AM376" s="79">
        <f t="shared" si="5"/>
        <v>0</v>
      </c>
      <c r="AP376" s="45"/>
    </row>
    <row r="377" spans="1:42" ht="33" customHeight="1">
      <c r="A377" s="54">
        <v>1329</v>
      </c>
      <c r="B377" s="55" t="s">
        <v>360</v>
      </c>
      <c r="C377" s="80" t="s">
        <v>687</v>
      </c>
      <c r="D377" s="79">
        <f>+VLOOKUP(A377,'[4]RES. TRL'!A:C,2,FALSE)</f>
        <v>0</v>
      </c>
      <c r="E377" s="79">
        <f>+VLOOKUP(A377,'[4]RES. TRL'!A:C,3,FALSE)</f>
        <v>0</v>
      </c>
      <c r="F377" s="79">
        <f>+VLOOKUP(A377,[4]RES.CDI!A:B,2,FALSE)</f>
        <v>0</v>
      </c>
      <c r="G377" s="79">
        <f>+VLOOKUP($A377,'[4]CUT Bs'!$A:$S,2,FALSE)</f>
        <v>0</v>
      </c>
      <c r="H377" s="79">
        <f>+VLOOKUP($A377,'[4]CUT Bs'!$A:$S,3,FALSE)</f>
        <v>0</v>
      </c>
      <c r="I377" s="79">
        <f>+VLOOKUP($A377,'[4]CUT Bs'!$A:$S,4,FALSE)</f>
        <v>0</v>
      </c>
      <c r="J377" s="79">
        <f>+VLOOKUP($A377,'[4]CUT Bs'!$A:$S,5,FALSE)</f>
        <v>0</v>
      </c>
      <c r="K377" s="79">
        <f>+VLOOKUP($A377,'[4]CUT Bs'!$A:$S,6,FALSE)</f>
        <v>0</v>
      </c>
      <c r="L377" s="79">
        <f>+VLOOKUP($A377,'[4]CUT Bs'!$A:$S,7,FALSE)</f>
        <v>0</v>
      </c>
      <c r="M377" s="79">
        <f>+VLOOKUP($A377,'[4]CUT Bs'!$A:$S,8,FALSE)</f>
        <v>0</v>
      </c>
      <c r="N377" s="79">
        <f>+VLOOKUP($A377,'[4]CUT Bs'!$A:$S,9,FALSE)</f>
        <v>0</v>
      </c>
      <c r="O377" s="79">
        <f>+VLOOKUP($A377,'[4]CUT Bs'!$A:$S,10,FALSE)</f>
        <v>0</v>
      </c>
      <c r="P377" s="79">
        <f>+VLOOKUP($A377,'[4]CUT Bs'!$A:$S,11,FALSE)</f>
        <v>0</v>
      </c>
      <c r="Q377" s="79">
        <f>+VLOOKUP($A377,'[4]CUT Bs'!$A:$S,12,FALSE)</f>
        <v>0</v>
      </c>
      <c r="R377" s="79">
        <f>+VLOOKUP($A377,'[4]CUT Bs'!$A:$S,13,FALSE)</f>
        <v>0</v>
      </c>
      <c r="S377" s="79">
        <f>+VLOOKUP($A377,'[4]CUT Bs'!$A:$S,14,FALSE)</f>
        <v>0</v>
      </c>
      <c r="T377" s="79">
        <f>+VLOOKUP($A377,'[4]CUT Bs'!$A:$S,15,FALSE)</f>
        <v>0</v>
      </c>
      <c r="U377" s="79">
        <f>+VLOOKUP($A377,'[4]CUT Bs'!$A:$S,16,FALSE)</f>
        <v>0</v>
      </c>
      <c r="V377" s="79">
        <f>+IFERROR(VLOOKUP(A377,'[4]RES. TCR'!A:C,3,FALSE),0)</f>
        <v>0</v>
      </c>
      <c r="W377" s="79">
        <f>+VLOOKUP(A377,'[4]RES. TRL'!F:H,2,FALSE)</f>
        <v>0</v>
      </c>
      <c r="X377" s="79">
        <f>+VLOOKUP(A377,'[4]RES. TRL'!F:H,3,FALSE)</f>
        <v>0</v>
      </c>
      <c r="Y377" s="79">
        <f>+VLOOKUP($A377,'[4]CUT USD'!$A:$Q,2,FALSE)</f>
        <v>0</v>
      </c>
      <c r="Z377" s="79">
        <f>+VLOOKUP($A377,'[4]CUT USD'!$A:$Q,3,FALSE)</f>
        <v>0</v>
      </c>
      <c r="AA377" s="79">
        <f>+VLOOKUP($A377,'[4]CUT USD'!$A:$Q,4,FALSE)</f>
        <v>0</v>
      </c>
      <c r="AB377" s="79">
        <f>+VLOOKUP($A377,'[4]CUT USD'!$A:$Q,5,FALSE)</f>
        <v>0</v>
      </c>
      <c r="AC377" s="79">
        <f>+VLOOKUP($A377,'[4]CUT USD'!$A:$Q,6,FALSE)</f>
        <v>0</v>
      </c>
      <c r="AD377" s="79">
        <f>+VLOOKUP($A377,'[4]CUT USD'!$A:$Q,7,FALSE)</f>
        <v>0</v>
      </c>
      <c r="AE377" s="79">
        <f>+VLOOKUP($A377,'[4]CUT USD'!$A:$Q,8,FALSE)</f>
        <v>0</v>
      </c>
      <c r="AF377" s="79">
        <f>+VLOOKUP($A377,'[4]CUT USD'!$A:$Q,9,FALSE)</f>
        <v>0</v>
      </c>
      <c r="AG377" s="79">
        <f>+VLOOKUP($A377,'[4]CUT USD'!$A:$Q,10,FALSE)</f>
        <v>0</v>
      </c>
      <c r="AH377" s="79">
        <f>+VLOOKUP($A377,'[4]CUT USD'!$A:$Q,11,FALSE)</f>
        <v>0</v>
      </c>
      <c r="AI377" s="79">
        <f>+VLOOKUP($A377,'[4]CUT USD'!$A:$Q,12,FALSE)</f>
        <v>0</v>
      </c>
      <c r="AJ377" s="79">
        <f>+VLOOKUP($A377,'[4]CUT USD'!$A:$Q,13,FALSE)</f>
        <v>0</v>
      </c>
      <c r="AK377" s="79">
        <f>+VLOOKUP($A377,'[4]CUT USD'!$A:$Q,14,FALSE)</f>
        <v>0</v>
      </c>
      <c r="AL377" s="79">
        <v>0</v>
      </c>
      <c r="AM377" s="79">
        <f t="shared" si="5"/>
        <v>0</v>
      </c>
      <c r="AP377" s="45"/>
    </row>
    <row r="378" spans="1:42" ht="33" customHeight="1">
      <c r="A378" s="54">
        <v>1330</v>
      </c>
      <c r="B378" s="55" t="s">
        <v>361</v>
      </c>
      <c r="C378" s="80" t="s">
        <v>687</v>
      </c>
      <c r="D378" s="79">
        <f>+VLOOKUP(A378,'[4]RES. TRL'!A:C,2,FALSE)</f>
        <v>0</v>
      </c>
      <c r="E378" s="79">
        <f>+VLOOKUP(A378,'[4]RES. TRL'!A:C,3,FALSE)</f>
        <v>0</v>
      </c>
      <c r="F378" s="79">
        <f>+VLOOKUP(A378,[4]RES.CDI!A:B,2,FALSE)</f>
        <v>0</v>
      </c>
      <c r="G378" s="79">
        <f>+VLOOKUP($A378,'[4]CUT Bs'!$A:$S,2,FALSE)</f>
        <v>0</v>
      </c>
      <c r="H378" s="79">
        <f>+VLOOKUP($A378,'[4]CUT Bs'!$A:$S,3,FALSE)</f>
        <v>0</v>
      </c>
      <c r="I378" s="79">
        <f>+VLOOKUP($A378,'[4]CUT Bs'!$A:$S,4,FALSE)</f>
        <v>0</v>
      </c>
      <c r="J378" s="79">
        <f>+VLOOKUP($A378,'[4]CUT Bs'!$A:$S,5,FALSE)</f>
        <v>0</v>
      </c>
      <c r="K378" s="79">
        <f>+VLOOKUP($A378,'[4]CUT Bs'!$A:$S,6,FALSE)</f>
        <v>0</v>
      </c>
      <c r="L378" s="79">
        <f>+VLOOKUP($A378,'[4]CUT Bs'!$A:$S,7,FALSE)</f>
        <v>0</v>
      </c>
      <c r="M378" s="79">
        <f>+VLOOKUP($A378,'[4]CUT Bs'!$A:$S,8,FALSE)</f>
        <v>0</v>
      </c>
      <c r="N378" s="79">
        <f>+VLOOKUP($A378,'[4]CUT Bs'!$A:$S,9,FALSE)</f>
        <v>0</v>
      </c>
      <c r="O378" s="79">
        <f>+VLOOKUP($A378,'[4]CUT Bs'!$A:$S,10,FALSE)</f>
        <v>0</v>
      </c>
      <c r="P378" s="79">
        <f>+VLOOKUP($A378,'[4]CUT Bs'!$A:$S,11,FALSE)</f>
        <v>0</v>
      </c>
      <c r="Q378" s="79">
        <f>+VLOOKUP($A378,'[4]CUT Bs'!$A:$S,12,FALSE)</f>
        <v>0</v>
      </c>
      <c r="R378" s="79">
        <f>+VLOOKUP($A378,'[4]CUT Bs'!$A:$S,13,FALSE)</f>
        <v>0</v>
      </c>
      <c r="S378" s="79">
        <f>+VLOOKUP($A378,'[4]CUT Bs'!$A:$S,14,FALSE)</f>
        <v>0</v>
      </c>
      <c r="T378" s="79">
        <f>+VLOOKUP($A378,'[4]CUT Bs'!$A:$S,15,FALSE)</f>
        <v>0</v>
      </c>
      <c r="U378" s="79">
        <f>+VLOOKUP($A378,'[4]CUT Bs'!$A:$S,16,FALSE)</f>
        <v>0</v>
      </c>
      <c r="V378" s="79">
        <f>+IFERROR(VLOOKUP(A378,'[4]RES. TCR'!A:C,3,FALSE),0)</f>
        <v>0</v>
      </c>
      <c r="W378" s="79">
        <f>+VLOOKUP(A378,'[4]RES. TRL'!F:H,2,FALSE)</f>
        <v>0</v>
      </c>
      <c r="X378" s="79">
        <f>+VLOOKUP(A378,'[4]RES. TRL'!F:H,3,FALSE)</f>
        <v>0</v>
      </c>
      <c r="Y378" s="79">
        <f>+VLOOKUP($A378,'[4]CUT USD'!$A:$Q,2,FALSE)</f>
        <v>0</v>
      </c>
      <c r="Z378" s="79">
        <f>+VLOOKUP($A378,'[4]CUT USD'!$A:$Q,3,FALSE)</f>
        <v>0</v>
      </c>
      <c r="AA378" s="79">
        <f>+VLOOKUP($A378,'[4]CUT USD'!$A:$Q,4,FALSE)</f>
        <v>0</v>
      </c>
      <c r="AB378" s="79">
        <f>+VLOOKUP($A378,'[4]CUT USD'!$A:$Q,5,FALSE)</f>
        <v>0</v>
      </c>
      <c r="AC378" s="79">
        <f>+VLOOKUP($A378,'[4]CUT USD'!$A:$Q,6,FALSE)</f>
        <v>0</v>
      </c>
      <c r="AD378" s="79">
        <f>+VLOOKUP($A378,'[4]CUT USD'!$A:$Q,7,FALSE)</f>
        <v>0</v>
      </c>
      <c r="AE378" s="79">
        <f>+VLOOKUP($A378,'[4]CUT USD'!$A:$Q,8,FALSE)</f>
        <v>0</v>
      </c>
      <c r="AF378" s="79">
        <f>+VLOOKUP($A378,'[4]CUT USD'!$A:$Q,9,FALSE)</f>
        <v>0</v>
      </c>
      <c r="AG378" s="79">
        <f>+VLOOKUP($A378,'[4]CUT USD'!$A:$Q,10,FALSE)</f>
        <v>0</v>
      </c>
      <c r="AH378" s="79">
        <f>+VLOOKUP($A378,'[4]CUT USD'!$A:$Q,11,FALSE)</f>
        <v>0</v>
      </c>
      <c r="AI378" s="79">
        <f>+VLOOKUP($A378,'[4]CUT USD'!$A:$Q,12,FALSE)</f>
        <v>0</v>
      </c>
      <c r="AJ378" s="79">
        <f>+VLOOKUP($A378,'[4]CUT USD'!$A:$Q,13,FALSE)</f>
        <v>0</v>
      </c>
      <c r="AK378" s="79">
        <f>+VLOOKUP($A378,'[4]CUT USD'!$A:$Q,14,FALSE)</f>
        <v>0</v>
      </c>
      <c r="AL378" s="79">
        <v>0</v>
      </c>
      <c r="AM378" s="79">
        <f t="shared" si="5"/>
        <v>0</v>
      </c>
      <c r="AP378" s="45"/>
    </row>
    <row r="379" spans="1:42" ht="33" customHeight="1">
      <c r="A379" s="54">
        <v>1331</v>
      </c>
      <c r="B379" s="55" t="s">
        <v>362</v>
      </c>
      <c r="C379" s="80" t="s">
        <v>687</v>
      </c>
      <c r="D379" s="79">
        <f>+VLOOKUP(A379,'[4]RES. TRL'!A:C,2,FALSE)</f>
        <v>0</v>
      </c>
      <c r="E379" s="79">
        <f>+VLOOKUP(A379,'[4]RES. TRL'!A:C,3,FALSE)</f>
        <v>0</v>
      </c>
      <c r="F379" s="79">
        <f>+VLOOKUP(A379,[4]RES.CDI!A:B,2,FALSE)</f>
        <v>0</v>
      </c>
      <c r="G379" s="79">
        <f>+VLOOKUP($A379,'[4]CUT Bs'!$A:$S,2,FALSE)</f>
        <v>0</v>
      </c>
      <c r="H379" s="79">
        <f>+VLOOKUP($A379,'[4]CUT Bs'!$A:$S,3,FALSE)</f>
        <v>0</v>
      </c>
      <c r="I379" s="79">
        <f>+VLOOKUP($A379,'[4]CUT Bs'!$A:$S,4,FALSE)</f>
        <v>0</v>
      </c>
      <c r="J379" s="79">
        <f>+VLOOKUP($A379,'[4]CUT Bs'!$A:$S,5,FALSE)</f>
        <v>0</v>
      </c>
      <c r="K379" s="79">
        <f>+VLOOKUP($A379,'[4]CUT Bs'!$A:$S,6,FALSE)</f>
        <v>0</v>
      </c>
      <c r="L379" s="79">
        <f>+VLOOKUP($A379,'[4]CUT Bs'!$A:$S,7,FALSE)</f>
        <v>0</v>
      </c>
      <c r="M379" s="79">
        <f>+VLOOKUP($A379,'[4]CUT Bs'!$A:$S,8,FALSE)</f>
        <v>0</v>
      </c>
      <c r="N379" s="79">
        <f>+VLOOKUP($A379,'[4]CUT Bs'!$A:$S,9,FALSE)</f>
        <v>0</v>
      </c>
      <c r="O379" s="79">
        <f>+VLOOKUP($A379,'[4]CUT Bs'!$A:$S,10,FALSE)</f>
        <v>0</v>
      </c>
      <c r="P379" s="79">
        <f>+VLOOKUP($A379,'[4]CUT Bs'!$A:$S,11,FALSE)</f>
        <v>0</v>
      </c>
      <c r="Q379" s="79">
        <f>+VLOOKUP($A379,'[4]CUT Bs'!$A:$S,12,FALSE)</f>
        <v>0</v>
      </c>
      <c r="R379" s="79">
        <f>+VLOOKUP($A379,'[4]CUT Bs'!$A:$S,13,FALSE)</f>
        <v>0</v>
      </c>
      <c r="S379" s="79">
        <f>+VLOOKUP($A379,'[4]CUT Bs'!$A:$S,14,FALSE)</f>
        <v>0</v>
      </c>
      <c r="T379" s="79">
        <f>+VLOOKUP($A379,'[4]CUT Bs'!$A:$S,15,FALSE)</f>
        <v>0</v>
      </c>
      <c r="U379" s="79">
        <f>+VLOOKUP($A379,'[4]CUT Bs'!$A:$S,16,FALSE)</f>
        <v>0</v>
      </c>
      <c r="V379" s="79">
        <f>+IFERROR(VLOOKUP(A379,'[4]RES. TCR'!A:C,3,FALSE),0)</f>
        <v>0</v>
      </c>
      <c r="W379" s="79">
        <f>+VLOOKUP(A379,'[4]RES. TRL'!F:H,2,FALSE)</f>
        <v>0</v>
      </c>
      <c r="X379" s="79">
        <f>+VLOOKUP(A379,'[4]RES. TRL'!F:H,3,FALSE)</f>
        <v>0</v>
      </c>
      <c r="Y379" s="79">
        <f>+VLOOKUP($A379,'[4]CUT USD'!$A:$Q,2,FALSE)</f>
        <v>0</v>
      </c>
      <c r="Z379" s="79">
        <f>+VLOOKUP($A379,'[4]CUT USD'!$A:$Q,3,FALSE)</f>
        <v>0</v>
      </c>
      <c r="AA379" s="79">
        <f>+VLOOKUP($A379,'[4]CUT USD'!$A:$Q,4,FALSE)</f>
        <v>0</v>
      </c>
      <c r="AB379" s="79">
        <f>+VLOOKUP($A379,'[4]CUT USD'!$A:$Q,5,FALSE)</f>
        <v>0</v>
      </c>
      <c r="AC379" s="79">
        <f>+VLOOKUP($A379,'[4]CUT USD'!$A:$Q,6,FALSE)</f>
        <v>0</v>
      </c>
      <c r="AD379" s="79">
        <f>+VLOOKUP($A379,'[4]CUT USD'!$A:$Q,7,FALSE)</f>
        <v>0</v>
      </c>
      <c r="AE379" s="79">
        <f>+VLOOKUP($A379,'[4]CUT USD'!$A:$Q,8,FALSE)</f>
        <v>0</v>
      </c>
      <c r="AF379" s="79">
        <f>+VLOOKUP($A379,'[4]CUT USD'!$A:$Q,9,FALSE)</f>
        <v>0</v>
      </c>
      <c r="AG379" s="79">
        <f>+VLOOKUP($A379,'[4]CUT USD'!$A:$Q,10,FALSE)</f>
        <v>0</v>
      </c>
      <c r="AH379" s="79">
        <f>+VLOOKUP($A379,'[4]CUT USD'!$A:$Q,11,FALSE)</f>
        <v>0</v>
      </c>
      <c r="AI379" s="79">
        <f>+VLOOKUP($A379,'[4]CUT USD'!$A:$Q,12,FALSE)</f>
        <v>0</v>
      </c>
      <c r="AJ379" s="79">
        <f>+VLOOKUP($A379,'[4]CUT USD'!$A:$Q,13,FALSE)</f>
        <v>0</v>
      </c>
      <c r="AK379" s="79">
        <f>+VLOOKUP($A379,'[4]CUT USD'!$A:$Q,14,FALSE)</f>
        <v>0</v>
      </c>
      <c r="AL379" s="79">
        <v>0</v>
      </c>
      <c r="AM379" s="79">
        <f t="shared" si="5"/>
        <v>0</v>
      </c>
      <c r="AP379" s="45"/>
    </row>
    <row r="380" spans="1:42" ht="33" customHeight="1">
      <c r="A380" s="54">
        <v>1332</v>
      </c>
      <c r="B380" s="55" t="s">
        <v>363</v>
      </c>
      <c r="C380" s="80" t="s">
        <v>687</v>
      </c>
      <c r="D380" s="79">
        <f>+VLOOKUP(A380,'[4]RES. TRL'!A:C,2,FALSE)</f>
        <v>0</v>
      </c>
      <c r="E380" s="79">
        <f>+VLOOKUP(A380,'[4]RES. TRL'!A:C,3,FALSE)</f>
        <v>0</v>
      </c>
      <c r="F380" s="79">
        <f>+VLOOKUP(A380,[4]RES.CDI!A:B,2,FALSE)</f>
        <v>0</v>
      </c>
      <c r="G380" s="79">
        <f>+VLOOKUP($A380,'[4]CUT Bs'!$A:$S,2,FALSE)</f>
        <v>0</v>
      </c>
      <c r="H380" s="79">
        <f>+VLOOKUP($A380,'[4]CUT Bs'!$A:$S,3,FALSE)</f>
        <v>0</v>
      </c>
      <c r="I380" s="79">
        <f>+VLOOKUP($A380,'[4]CUT Bs'!$A:$S,4,FALSE)</f>
        <v>0</v>
      </c>
      <c r="J380" s="79">
        <f>+VLOOKUP($A380,'[4]CUT Bs'!$A:$S,5,FALSE)</f>
        <v>0</v>
      </c>
      <c r="K380" s="79">
        <f>+VLOOKUP($A380,'[4]CUT Bs'!$A:$S,6,FALSE)</f>
        <v>0</v>
      </c>
      <c r="L380" s="79">
        <f>+VLOOKUP($A380,'[4]CUT Bs'!$A:$S,7,FALSE)</f>
        <v>0</v>
      </c>
      <c r="M380" s="79">
        <f>+VLOOKUP($A380,'[4]CUT Bs'!$A:$S,8,FALSE)</f>
        <v>0</v>
      </c>
      <c r="N380" s="79">
        <f>+VLOOKUP($A380,'[4]CUT Bs'!$A:$S,9,FALSE)</f>
        <v>0</v>
      </c>
      <c r="O380" s="79">
        <f>+VLOOKUP($A380,'[4]CUT Bs'!$A:$S,10,FALSE)</f>
        <v>0</v>
      </c>
      <c r="P380" s="79">
        <f>+VLOOKUP($A380,'[4]CUT Bs'!$A:$S,11,FALSE)</f>
        <v>0</v>
      </c>
      <c r="Q380" s="79">
        <f>+VLOOKUP($A380,'[4]CUT Bs'!$A:$S,12,FALSE)</f>
        <v>0</v>
      </c>
      <c r="R380" s="79">
        <f>+VLOOKUP($A380,'[4]CUT Bs'!$A:$S,13,FALSE)</f>
        <v>0</v>
      </c>
      <c r="S380" s="79">
        <f>+VLOOKUP($A380,'[4]CUT Bs'!$A:$S,14,FALSE)</f>
        <v>0</v>
      </c>
      <c r="T380" s="79">
        <f>+VLOOKUP($A380,'[4]CUT Bs'!$A:$S,15,FALSE)</f>
        <v>0</v>
      </c>
      <c r="U380" s="79">
        <f>+VLOOKUP($A380,'[4]CUT Bs'!$A:$S,16,FALSE)</f>
        <v>0</v>
      </c>
      <c r="V380" s="79">
        <f>+IFERROR(VLOOKUP(A380,'[4]RES. TCR'!A:C,3,FALSE),0)</f>
        <v>0</v>
      </c>
      <c r="W380" s="79">
        <f>+VLOOKUP(A380,'[4]RES. TRL'!F:H,2,FALSE)</f>
        <v>0</v>
      </c>
      <c r="X380" s="79">
        <f>+VLOOKUP(A380,'[4]RES. TRL'!F:H,3,FALSE)</f>
        <v>0</v>
      </c>
      <c r="Y380" s="79">
        <f>+VLOOKUP($A380,'[4]CUT USD'!$A:$Q,2,FALSE)</f>
        <v>0</v>
      </c>
      <c r="Z380" s="79">
        <f>+VLOOKUP($A380,'[4]CUT USD'!$A:$Q,3,FALSE)</f>
        <v>0</v>
      </c>
      <c r="AA380" s="79">
        <f>+VLOOKUP($A380,'[4]CUT USD'!$A:$Q,4,FALSE)</f>
        <v>0</v>
      </c>
      <c r="AB380" s="79">
        <f>+VLOOKUP($A380,'[4]CUT USD'!$A:$Q,5,FALSE)</f>
        <v>0</v>
      </c>
      <c r="AC380" s="79">
        <f>+VLOOKUP($A380,'[4]CUT USD'!$A:$Q,6,FALSE)</f>
        <v>0</v>
      </c>
      <c r="AD380" s="79">
        <f>+VLOOKUP($A380,'[4]CUT USD'!$A:$Q,7,FALSE)</f>
        <v>0</v>
      </c>
      <c r="AE380" s="79">
        <f>+VLOOKUP($A380,'[4]CUT USD'!$A:$Q,8,FALSE)</f>
        <v>0</v>
      </c>
      <c r="AF380" s="79">
        <f>+VLOOKUP($A380,'[4]CUT USD'!$A:$Q,9,FALSE)</f>
        <v>0</v>
      </c>
      <c r="AG380" s="79">
        <f>+VLOOKUP($A380,'[4]CUT USD'!$A:$Q,10,FALSE)</f>
        <v>0</v>
      </c>
      <c r="AH380" s="79">
        <f>+VLOOKUP($A380,'[4]CUT USD'!$A:$Q,11,FALSE)</f>
        <v>0</v>
      </c>
      <c r="AI380" s="79">
        <f>+VLOOKUP($A380,'[4]CUT USD'!$A:$Q,12,FALSE)</f>
        <v>0</v>
      </c>
      <c r="AJ380" s="79">
        <f>+VLOOKUP($A380,'[4]CUT USD'!$A:$Q,13,FALSE)</f>
        <v>0</v>
      </c>
      <c r="AK380" s="79">
        <f>+VLOOKUP($A380,'[4]CUT USD'!$A:$Q,14,FALSE)</f>
        <v>0</v>
      </c>
      <c r="AL380" s="79">
        <v>0</v>
      </c>
      <c r="AM380" s="79">
        <f t="shared" si="5"/>
        <v>0</v>
      </c>
      <c r="AP380" s="45"/>
    </row>
    <row r="381" spans="1:42" ht="33" customHeight="1">
      <c r="A381" s="54">
        <v>1333</v>
      </c>
      <c r="B381" s="55" t="s">
        <v>364</v>
      </c>
      <c r="C381" s="80" t="s">
        <v>687</v>
      </c>
      <c r="D381" s="79">
        <f>+VLOOKUP(A381,'[4]RES. TRL'!A:C,2,FALSE)</f>
        <v>0</v>
      </c>
      <c r="E381" s="79">
        <f>+VLOOKUP(A381,'[4]RES. TRL'!A:C,3,FALSE)</f>
        <v>0</v>
      </c>
      <c r="F381" s="79">
        <f>+VLOOKUP(A381,[4]RES.CDI!A:B,2,FALSE)</f>
        <v>0</v>
      </c>
      <c r="G381" s="79">
        <f>+VLOOKUP($A381,'[4]CUT Bs'!$A:$S,2,FALSE)</f>
        <v>0</v>
      </c>
      <c r="H381" s="79">
        <f>+VLOOKUP($A381,'[4]CUT Bs'!$A:$S,3,FALSE)</f>
        <v>0</v>
      </c>
      <c r="I381" s="79">
        <f>+VLOOKUP($A381,'[4]CUT Bs'!$A:$S,4,FALSE)</f>
        <v>0</v>
      </c>
      <c r="J381" s="79">
        <f>+VLOOKUP($A381,'[4]CUT Bs'!$A:$S,5,FALSE)</f>
        <v>0</v>
      </c>
      <c r="K381" s="79">
        <f>+VLOOKUP($A381,'[4]CUT Bs'!$A:$S,6,FALSE)</f>
        <v>0</v>
      </c>
      <c r="L381" s="79">
        <f>+VLOOKUP($A381,'[4]CUT Bs'!$A:$S,7,FALSE)</f>
        <v>0</v>
      </c>
      <c r="M381" s="79">
        <f>+VLOOKUP($A381,'[4]CUT Bs'!$A:$S,8,FALSE)</f>
        <v>0</v>
      </c>
      <c r="N381" s="79">
        <f>+VLOOKUP($A381,'[4]CUT Bs'!$A:$S,9,FALSE)</f>
        <v>0</v>
      </c>
      <c r="O381" s="79">
        <f>+VLOOKUP($A381,'[4]CUT Bs'!$A:$S,10,FALSE)</f>
        <v>0</v>
      </c>
      <c r="P381" s="79">
        <f>+VLOOKUP($A381,'[4]CUT Bs'!$A:$S,11,FALSE)</f>
        <v>0</v>
      </c>
      <c r="Q381" s="79">
        <f>+VLOOKUP($A381,'[4]CUT Bs'!$A:$S,12,FALSE)</f>
        <v>0</v>
      </c>
      <c r="R381" s="79">
        <f>+VLOOKUP($A381,'[4]CUT Bs'!$A:$S,13,FALSE)</f>
        <v>0</v>
      </c>
      <c r="S381" s="79">
        <f>+VLOOKUP($A381,'[4]CUT Bs'!$A:$S,14,FALSE)</f>
        <v>0</v>
      </c>
      <c r="T381" s="79">
        <f>+VLOOKUP($A381,'[4]CUT Bs'!$A:$S,15,FALSE)</f>
        <v>0</v>
      </c>
      <c r="U381" s="79">
        <f>+VLOOKUP($A381,'[4]CUT Bs'!$A:$S,16,FALSE)</f>
        <v>0</v>
      </c>
      <c r="V381" s="79">
        <f>+IFERROR(VLOOKUP(A381,'[4]RES. TCR'!A:C,3,FALSE),0)</f>
        <v>0</v>
      </c>
      <c r="W381" s="79">
        <f>+VLOOKUP(A381,'[4]RES. TRL'!F:H,2,FALSE)</f>
        <v>0</v>
      </c>
      <c r="X381" s="79">
        <f>+VLOOKUP(A381,'[4]RES. TRL'!F:H,3,FALSE)</f>
        <v>0</v>
      </c>
      <c r="Y381" s="79">
        <f>+VLOOKUP($A381,'[4]CUT USD'!$A:$Q,2,FALSE)</f>
        <v>0</v>
      </c>
      <c r="Z381" s="79">
        <f>+VLOOKUP($A381,'[4]CUT USD'!$A:$Q,3,FALSE)</f>
        <v>0</v>
      </c>
      <c r="AA381" s="79">
        <f>+VLOOKUP($A381,'[4]CUT USD'!$A:$Q,4,FALSE)</f>
        <v>0</v>
      </c>
      <c r="AB381" s="79">
        <f>+VLOOKUP($A381,'[4]CUT USD'!$A:$Q,5,FALSE)</f>
        <v>0</v>
      </c>
      <c r="AC381" s="79">
        <f>+VLOOKUP($A381,'[4]CUT USD'!$A:$Q,6,FALSE)</f>
        <v>0</v>
      </c>
      <c r="AD381" s="79">
        <f>+VLOOKUP($A381,'[4]CUT USD'!$A:$Q,7,FALSE)</f>
        <v>0</v>
      </c>
      <c r="AE381" s="79">
        <f>+VLOOKUP($A381,'[4]CUT USD'!$A:$Q,8,FALSE)</f>
        <v>0</v>
      </c>
      <c r="AF381" s="79">
        <f>+VLOOKUP($A381,'[4]CUT USD'!$A:$Q,9,FALSE)</f>
        <v>0</v>
      </c>
      <c r="AG381" s="79">
        <f>+VLOOKUP($A381,'[4]CUT USD'!$A:$Q,10,FALSE)</f>
        <v>0</v>
      </c>
      <c r="AH381" s="79">
        <f>+VLOOKUP($A381,'[4]CUT USD'!$A:$Q,11,FALSE)</f>
        <v>0</v>
      </c>
      <c r="AI381" s="79">
        <f>+VLOOKUP($A381,'[4]CUT USD'!$A:$Q,12,FALSE)</f>
        <v>0</v>
      </c>
      <c r="AJ381" s="79">
        <f>+VLOOKUP($A381,'[4]CUT USD'!$A:$Q,13,FALSE)</f>
        <v>0</v>
      </c>
      <c r="AK381" s="79">
        <f>+VLOOKUP($A381,'[4]CUT USD'!$A:$Q,14,FALSE)</f>
        <v>0</v>
      </c>
      <c r="AL381" s="79">
        <v>0</v>
      </c>
      <c r="AM381" s="79">
        <f t="shared" si="5"/>
        <v>0</v>
      </c>
      <c r="AP381" s="45"/>
    </row>
    <row r="382" spans="1:42" ht="33" customHeight="1">
      <c r="A382" s="54">
        <v>1334</v>
      </c>
      <c r="B382" s="55" t="s">
        <v>365</v>
      </c>
      <c r="C382" s="80" t="s">
        <v>687</v>
      </c>
      <c r="D382" s="79">
        <f>+VLOOKUP(A382,'[4]RES. TRL'!A:C,2,FALSE)</f>
        <v>0</v>
      </c>
      <c r="E382" s="79">
        <f>+VLOOKUP(A382,'[4]RES. TRL'!A:C,3,FALSE)</f>
        <v>0</v>
      </c>
      <c r="F382" s="79">
        <f>+VLOOKUP(A382,[4]RES.CDI!A:B,2,FALSE)</f>
        <v>0</v>
      </c>
      <c r="G382" s="79">
        <f>+VLOOKUP($A382,'[4]CUT Bs'!$A:$S,2,FALSE)</f>
        <v>0</v>
      </c>
      <c r="H382" s="79">
        <f>+VLOOKUP($A382,'[4]CUT Bs'!$A:$S,3,FALSE)</f>
        <v>0</v>
      </c>
      <c r="I382" s="79">
        <f>+VLOOKUP($A382,'[4]CUT Bs'!$A:$S,4,FALSE)</f>
        <v>0</v>
      </c>
      <c r="J382" s="79">
        <f>+VLOOKUP($A382,'[4]CUT Bs'!$A:$S,5,FALSE)</f>
        <v>0</v>
      </c>
      <c r="K382" s="79">
        <f>+VLOOKUP($A382,'[4]CUT Bs'!$A:$S,6,FALSE)</f>
        <v>0</v>
      </c>
      <c r="L382" s="79">
        <f>+VLOOKUP($A382,'[4]CUT Bs'!$A:$S,7,FALSE)</f>
        <v>0</v>
      </c>
      <c r="M382" s="79">
        <f>+VLOOKUP($A382,'[4]CUT Bs'!$A:$S,8,FALSE)</f>
        <v>0</v>
      </c>
      <c r="N382" s="79">
        <f>+VLOOKUP($A382,'[4]CUT Bs'!$A:$S,9,FALSE)</f>
        <v>0</v>
      </c>
      <c r="O382" s="79">
        <f>+VLOOKUP($A382,'[4]CUT Bs'!$A:$S,10,FALSE)</f>
        <v>0</v>
      </c>
      <c r="P382" s="79">
        <f>+VLOOKUP($A382,'[4]CUT Bs'!$A:$S,11,FALSE)</f>
        <v>0</v>
      </c>
      <c r="Q382" s="79">
        <f>+VLOOKUP($A382,'[4]CUT Bs'!$A:$S,12,FALSE)</f>
        <v>0</v>
      </c>
      <c r="R382" s="79">
        <f>+VLOOKUP($A382,'[4]CUT Bs'!$A:$S,13,FALSE)</f>
        <v>0</v>
      </c>
      <c r="S382" s="79">
        <f>+VLOOKUP($A382,'[4]CUT Bs'!$A:$S,14,FALSE)</f>
        <v>0</v>
      </c>
      <c r="T382" s="79">
        <f>+VLOOKUP($A382,'[4]CUT Bs'!$A:$S,15,FALSE)</f>
        <v>0</v>
      </c>
      <c r="U382" s="79">
        <f>+VLOOKUP($A382,'[4]CUT Bs'!$A:$S,16,FALSE)</f>
        <v>0</v>
      </c>
      <c r="V382" s="79">
        <f>+IFERROR(VLOOKUP(A382,'[4]RES. TCR'!A:C,3,FALSE),0)</f>
        <v>0</v>
      </c>
      <c r="W382" s="79">
        <f>+VLOOKUP(A382,'[4]RES. TRL'!F:H,2,FALSE)</f>
        <v>0</v>
      </c>
      <c r="X382" s="79">
        <f>+VLOOKUP(A382,'[4]RES. TRL'!F:H,3,FALSE)</f>
        <v>0</v>
      </c>
      <c r="Y382" s="79">
        <f>+VLOOKUP($A382,'[4]CUT USD'!$A:$Q,2,FALSE)</f>
        <v>0</v>
      </c>
      <c r="Z382" s="79">
        <f>+VLOOKUP($A382,'[4]CUT USD'!$A:$Q,3,FALSE)</f>
        <v>0</v>
      </c>
      <c r="AA382" s="79">
        <f>+VLOOKUP($A382,'[4]CUT USD'!$A:$Q,4,FALSE)</f>
        <v>0</v>
      </c>
      <c r="AB382" s="79">
        <f>+VLOOKUP($A382,'[4]CUT USD'!$A:$Q,5,FALSE)</f>
        <v>0</v>
      </c>
      <c r="AC382" s="79">
        <f>+VLOOKUP($A382,'[4]CUT USD'!$A:$Q,6,FALSE)</f>
        <v>0</v>
      </c>
      <c r="AD382" s="79">
        <f>+VLOOKUP($A382,'[4]CUT USD'!$A:$Q,7,FALSE)</f>
        <v>0</v>
      </c>
      <c r="AE382" s="79">
        <f>+VLOOKUP($A382,'[4]CUT USD'!$A:$Q,8,FALSE)</f>
        <v>0</v>
      </c>
      <c r="AF382" s="79">
        <f>+VLOOKUP($A382,'[4]CUT USD'!$A:$Q,9,FALSE)</f>
        <v>0</v>
      </c>
      <c r="AG382" s="79">
        <f>+VLOOKUP($A382,'[4]CUT USD'!$A:$Q,10,FALSE)</f>
        <v>0</v>
      </c>
      <c r="AH382" s="79">
        <f>+VLOOKUP($A382,'[4]CUT USD'!$A:$Q,11,FALSE)</f>
        <v>0</v>
      </c>
      <c r="AI382" s="79">
        <f>+VLOOKUP($A382,'[4]CUT USD'!$A:$Q,12,FALSE)</f>
        <v>0</v>
      </c>
      <c r="AJ382" s="79">
        <f>+VLOOKUP($A382,'[4]CUT USD'!$A:$Q,13,FALSE)</f>
        <v>0</v>
      </c>
      <c r="AK382" s="79">
        <f>+VLOOKUP($A382,'[4]CUT USD'!$A:$Q,14,FALSE)</f>
        <v>0</v>
      </c>
      <c r="AL382" s="79">
        <v>0</v>
      </c>
      <c r="AM382" s="79">
        <f t="shared" si="5"/>
        <v>0</v>
      </c>
      <c r="AP382" s="45"/>
    </row>
    <row r="383" spans="1:42" ht="33" customHeight="1">
      <c r="A383" s="54">
        <v>1335</v>
      </c>
      <c r="B383" s="55" t="s">
        <v>366</v>
      </c>
      <c r="C383" s="80" t="s">
        <v>687</v>
      </c>
      <c r="D383" s="79">
        <f>+VLOOKUP(A383,'[4]RES. TRL'!A:C,2,FALSE)</f>
        <v>0</v>
      </c>
      <c r="E383" s="79">
        <f>+VLOOKUP(A383,'[4]RES. TRL'!A:C,3,FALSE)</f>
        <v>0</v>
      </c>
      <c r="F383" s="79">
        <f>+VLOOKUP(A383,[4]RES.CDI!A:B,2,FALSE)</f>
        <v>0</v>
      </c>
      <c r="G383" s="79">
        <f>+VLOOKUP($A383,'[4]CUT Bs'!$A:$S,2,FALSE)</f>
        <v>0</v>
      </c>
      <c r="H383" s="79">
        <f>+VLOOKUP($A383,'[4]CUT Bs'!$A:$S,3,FALSE)</f>
        <v>0</v>
      </c>
      <c r="I383" s="79">
        <f>+VLOOKUP($A383,'[4]CUT Bs'!$A:$S,4,FALSE)</f>
        <v>0</v>
      </c>
      <c r="J383" s="79">
        <f>+VLOOKUP($A383,'[4]CUT Bs'!$A:$S,5,FALSE)</f>
        <v>0</v>
      </c>
      <c r="K383" s="79">
        <f>+VLOOKUP($A383,'[4]CUT Bs'!$A:$S,6,FALSE)</f>
        <v>0</v>
      </c>
      <c r="L383" s="79">
        <f>+VLOOKUP($A383,'[4]CUT Bs'!$A:$S,7,FALSE)</f>
        <v>0</v>
      </c>
      <c r="M383" s="79">
        <f>+VLOOKUP($A383,'[4]CUT Bs'!$A:$S,8,FALSE)</f>
        <v>0</v>
      </c>
      <c r="N383" s="79">
        <f>+VLOOKUP($A383,'[4]CUT Bs'!$A:$S,9,FALSE)</f>
        <v>0</v>
      </c>
      <c r="O383" s="79">
        <f>+VLOOKUP($A383,'[4]CUT Bs'!$A:$S,10,FALSE)</f>
        <v>0</v>
      </c>
      <c r="P383" s="79">
        <f>+VLOOKUP($A383,'[4]CUT Bs'!$A:$S,11,FALSE)</f>
        <v>0</v>
      </c>
      <c r="Q383" s="79">
        <f>+VLOOKUP($A383,'[4]CUT Bs'!$A:$S,12,FALSE)</f>
        <v>0</v>
      </c>
      <c r="R383" s="79">
        <f>+VLOOKUP($A383,'[4]CUT Bs'!$A:$S,13,FALSE)</f>
        <v>0</v>
      </c>
      <c r="S383" s="79">
        <f>+VLOOKUP($A383,'[4]CUT Bs'!$A:$S,14,FALSE)</f>
        <v>0</v>
      </c>
      <c r="T383" s="79">
        <f>+VLOOKUP($A383,'[4]CUT Bs'!$A:$S,15,FALSE)</f>
        <v>0</v>
      </c>
      <c r="U383" s="79">
        <f>+VLOOKUP($A383,'[4]CUT Bs'!$A:$S,16,FALSE)</f>
        <v>0</v>
      </c>
      <c r="V383" s="79">
        <f>+IFERROR(VLOOKUP(A383,'[4]RES. TCR'!A:C,3,FALSE),0)</f>
        <v>0</v>
      </c>
      <c r="W383" s="79">
        <f>+VLOOKUP(A383,'[4]RES. TRL'!F:H,2,FALSE)</f>
        <v>0</v>
      </c>
      <c r="X383" s="79">
        <f>+VLOOKUP(A383,'[4]RES. TRL'!F:H,3,FALSE)</f>
        <v>0</v>
      </c>
      <c r="Y383" s="79">
        <f>+VLOOKUP($A383,'[4]CUT USD'!$A:$Q,2,FALSE)</f>
        <v>0</v>
      </c>
      <c r="Z383" s="79">
        <f>+VLOOKUP($A383,'[4]CUT USD'!$A:$Q,3,FALSE)</f>
        <v>0</v>
      </c>
      <c r="AA383" s="79">
        <f>+VLOOKUP($A383,'[4]CUT USD'!$A:$Q,4,FALSE)</f>
        <v>0</v>
      </c>
      <c r="AB383" s="79">
        <f>+VLOOKUP($A383,'[4]CUT USD'!$A:$Q,5,FALSE)</f>
        <v>0</v>
      </c>
      <c r="AC383" s="79">
        <f>+VLOOKUP($A383,'[4]CUT USD'!$A:$Q,6,FALSE)</f>
        <v>0</v>
      </c>
      <c r="AD383" s="79">
        <f>+VLOOKUP($A383,'[4]CUT USD'!$A:$Q,7,FALSE)</f>
        <v>0</v>
      </c>
      <c r="AE383" s="79">
        <f>+VLOOKUP($A383,'[4]CUT USD'!$A:$Q,8,FALSE)</f>
        <v>0</v>
      </c>
      <c r="AF383" s="79">
        <f>+VLOOKUP($A383,'[4]CUT USD'!$A:$Q,9,FALSE)</f>
        <v>0</v>
      </c>
      <c r="AG383" s="79">
        <f>+VLOOKUP($A383,'[4]CUT USD'!$A:$Q,10,FALSE)</f>
        <v>0</v>
      </c>
      <c r="AH383" s="79">
        <f>+VLOOKUP($A383,'[4]CUT USD'!$A:$Q,11,FALSE)</f>
        <v>0</v>
      </c>
      <c r="AI383" s="79">
        <f>+VLOOKUP($A383,'[4]CUT USD'!$A:$Q,12,FALSE)</f>
        <v>0</v>
      </c>
      <c r="AJ383" s="79">
        <f>+VLOOKUP($A383,'[4]CUT USD'!$A:$Q,13,FALSE)</f>
        <v>0</v>
      </c>
      <c r="AK383" s="79">
        <f>+VLOOKUP($A383,'[4]CUT USD'!$A:$Q,14,FALSE)</f>
        <v>0</v>
      </c>
      <c r="AL383" s="79">
        <v>0</v>
      </c>
      <c r="AM383" s="79">
        <f t="shared" si="5"/>
        <v>0</v>
      </c>
      <c r="AP383" s="45"/>
    </row>
    <row r="384" spans="1:42" ht="33" customHeight="1">
      <c r="A384" s="54">
        <v>1336</v>
      </c>
      <c r="B384" s="55" t="s">
        <v>367</v>
      </c>
      <c r="C384" s="80" t="s">
        <v>687</v>
      </c>
      <c r="D384" s="79">
        <f>+VLOOKUP(A384,'[4]RES. TRL'!A:C,2,FALSE)</f>
        <v>0</v>
      </c>
      <c r="E384" s="79">
        <f>+VLOOKUP(A384,'[4]RES. TRL'!A:C,3,FALSE)</f>
        <v>0</v>
      </c>
      <c r="F384" s="79">
        <f>+VLOOKUP(A384,[4]RES.CDI!A:B,2,FALSE)</f>
        <v>0</v>
      </c>
      <c r="G384" s="79">
        <f>+VLOOKUP($A384,'[4]CUT Bs'!$A:$S,2,FALSE)</f>
        <v>0</v>
      </c>
      <c r="H384" s="79">
        <f>+VLOOKUP($A384,'[4]CUT Bs'!$A:$S,3,FALSE)</f>
        <v>0</v>
      </c>
      <c r="I384" s="79">
        <f>+VLOOKUP($A384,'[4]CUT Bs'!$A:$S,4,FALSE)</f>
        <v>0</v>
      </c>
      <c r="J384" s="79">
        <f>+VLOOKUP($A384,'[4]CUT Bs'!$A:$S,5,FALSE)</f>
        <v>0</v>
      </c>
      <c r="K384" s="79">
        <f>+VLOOKUP($A384,'[4]CUT Bs'!$A:$S,6,FALSE)</f>
        <v>0</v>
      </c>
      <c r="L384" s="79">
        <f>+VLOOKUP($A384,'[4]CUT Bs'!$A:$S,7,FALSE)</f>
        <v>0</v>
      </c>
      <c r="M384" s="79">
        <f>+VLOOKUP($A384,'[4]CUT Bs'!$A:$S,8,FALSE)</f>
        <v>0</v>
      </c>
      <c r="N384" s="79">
        <f>+VLOOKUP($A384,'[4]CUT Bs'!$A:$S,9,FALSE)</f>
        <v>0</v>
      </c>
      <c r="O384" s="79">
        <f>+VLOOKUP($A384,'[4]CUT Bs'!$A:$S,10,FALSE)</f>
        <v>0</v>
      </c>
      <c r="P384" s="79">
        <f>+VLOOKUP($A384,'[4]CUT Bs'!$A:$S,11,FALSE)</f>
        <v>0</v>
      </c>
      <c r="Q384" s="79">
        <f>+VLOOKUP($A384,'[4]CUT Bs'!$A:$S,12,FALSE)</f>
        <v>0</v>
      </c>
      <c r="R384" s="79">
        <f>+VLOOKUP($A384,'[4]CUT Bs'!$A:$S,13,FALSE)</f>
        <v>0</v>
      </c>
      <c r="S384" s="79">
        <f>+VLOOKUP($A384,'[4]CUT Bs'!$A:$S,14,FALSE)</f>
        <v>0</v>
      </c>
      <c r="T384" s="79">
        <f>+VLOOKUP($A384,'[4]CUT Bs'!$A:$S,15,FALSE)</f>
        <v>0</v>
      </c>
      <c r="U384" s="79">
        <f>+VLOOKUP($A384,'[4]CUT Bs'!$A:$S,16,FALSE)</f>
        <v>0</v>
      </c>
      <c r="V384" s="79">
        <f>+IFERROR(VLOOKUP(A384,'[4]RES. TCR'!A:C,3,FALSE),0)</f>
        <v>0</v>
      </c>
      <c r="W384" s="79">
        <f>+VLOOKUP(A384,'[4]RES. TRL'!F:H,2,FALSE)</f>
        <v>0</v>
      </c>
      <c r="X384" s="79">
        <f>+VLOOKUP(A384,'[4]RES. TRL'!F:H,3,FALSE)</f>
        <v>0</v>
      </c>
      <c r="Y384" s="79">
        <f>+VLOOKUP($A384,'[4]CUT USD'!$A:$Q,2,FALSE)</f>
        <v>0</v>
      </c>
      <c r="Z384" s="79">
        <f>+VLOOKUP($A384,'[4]CUT USD'!$A:$Q,3,FALSE)</f>
        <v>0</v>
      </c>
      <c r="AA384" s="79">
        <f>+VLOOKUP($A384,'[4]CUT USD'!$A:$Q,4,FALSE)</f>
        <v>0</v>
      </c>
      <c r="AB384" s="79">
        <f>+VLOOKUP($A384,'[4]CUT USD'!$A:$Q,5,FALSE)</f>
        <v>0</v>
      </c>
      <c r="AC384" s="79">
        <f>+VLOOKUP($A384,'[4]CUT USD'!$A:$Q,6,FALSE)</f>
        <v>0</v>
      </c>
      <c r="AD384" s="79">
        <f>+VLOOKUP($A384,'[4]CUT USD'!$A:$Q,7,FALSE)</f>
        <v>0</v>
      </c>
      <c r="AE384" s="79">
        <f>+VLOOKUP($A384,'[4]CUT USD'!$A:$Q,8,FALSE)</f>
        <v>0</v>
      </c>
      <c r="AF384" s="79">
        <f>+VLOOKUP($A384,'[4]CUT USD'!$A:$Q,9,FALSE)</f>
        <v>0</v>
      </c>
      <c r="AG384" s="79">
        <f>+VLOOKUP($A384,'[4]CUT USD'!$A:$Q,10,FALSE)</f>
        <v>0</v>
      </c>
      <c r="AH384" s="79">
        <f>+VLOOKUP($A384,'[4]CUT USD'!$A:$Q,11,FALSE)</f>
        <v>0</v>
      </c>
      <c r="AI384" s="79">
        <f>+VLOOKUP($A384,'[4]CUT USD'!$A:$Q,12,FALSE)</f>
        <v>0</v>
      </c>
      <c r="AJ384" s="79">
        <f>+VLOOKUP($A384,'[4]CUT USD'!$A:$Q,13,FALSE)</f>
        <v>0</v>
      </c>
      <c r="AK384" s="79">
        <f>+VLOOKUP($A384,'[4]CUT USD'!$A:$Q,14,FALSE)</f>
        <v>0</v>
      </c>
      <c r="AL384" s="79">
        <v>0</v>
      </c>
      <c r="AM384" s="79">
        <f t="shared" si="5"/>
        <v>0</v>
      </c>
      <c r="AP384" s="45"/>
    </row>
    <row r="385" spans="1:42" ht="33" customHeight="1">
      <c r="A385" s="54">
        <v>1337</v>
      </c>
      <c r="B385" s="55" t="s">
        <v>368</v>
      </c>
      <c r="C385" s="80" t="s">
        <v>687</v>
      </c>
      <c r="D385" s="79">
        <f>+VLOOKUP(A385,'[4]RES. TRL'!A:C,2,FALSE)</f>
        <v>0</v>
      </c>
      <c r="E385" s="79">
        <f>+VLOOKUP(A385,'[4]RES. TRL'!A:C,3,FALSE)</f>
        <v>0</v>
      </c>
      <c r="F385" s="79">
        <f>+VLOOKUP(A385,[4]RES.CDI!A:B,2,FALSE)</f>
        <v>0</v>
      </c>
      <c r="G385" s="79">
        <f>+VLOOKUP($A385,'[4]CUT Bs'!$A:$S,2,FALSE)</f>
        <v>0</v>
      </c>
      <c r="H385" s="79">
        <f>+VLOOKUP($A385,'[4]CUT Bs'!$A:$S,3,FALSE)</f>
        <v>0</v>
      </c>
      <c r="I385" s="79">
        <f>+VLOOKUP($A385,'[4]CUT Bs'!$A:$S,4,FALSE)</f>
        <v>0</v>
      </c>
      <c r="J385" s="79">
        <f>+VLOOKUP($A385,'[4]CUT Bs'!$A:$S,5,FALSE)</f>
        <v>0</v>
      </c>
      <c r="K385" s="79">
        <f>+VLOOKUP($A385,'[4]CUT Bs'!$A:$S,6,FALSE)</f>
        <v>0</v>
      </c>
      <c r="L385" s="79">
        <f>+VLOOKUP($A385,'[4]CUT Bs'!$A:$S,7,FALSE)</f>
        <v>0</v>
      </c>
      <c r="M385" s="79">
        <f>+VLOOKUP($A385,'[4]CUT Bs'!$A:$S,8,FALSE)</f>
        <v>0</v>
      </c>
      <c r="N385" s="79">
        <f>+VLOOKUP($A385,'[4]CUT Bs'!$A:$S,9,FALSE)</f>
        <v>0</v>
      </c>
      <c r="O385" s="79">
        <f>+VLOOKUP($A385,'[4]CUT Bs'!$A:$S,10,FALSE)</f>
        <v>0</v>
      </c>
      <c r="P385" s="79">
        <f>+VLOOKUP($A385,'[4]CUT Bs'!$A:$S,11,FALSE)</f>
        <v>0</v>
      </c>
      <c r="Q385" s="79">
        <f>+VLOOKUP($A385,'[4]CUT Bs'!$A:$S,12,FALSE)</f>
        <v>0</v>
      </c>
      <c r="R385" s="79">
        <f>+VLOOKUP($A385,'[4]CUT Bs'!$A:$S,13,FALSE)</f>
        <v>0</v>
      </c>
      <c r="S385" s="79">
        <f>+VLOOKUP($A385,'[4]CUT Bs'!$A:$S,14,FALSE)</f>
        <v>0</v>
      </c>
      <c r="T385" s="79">
        <f>+VLOOKUP($A385,'[4]CUT Bs'!$A:$S,15,FALSE)</f>
        <v>0</v>
      </c>
      <c r="U385" s="79">
        <f>+VLOOKUP($A385,'[4]CUT Bs'!$A:$S,16,FALSE)</f>
        <v>0</v>
      </c>
      <c r="V385" s="79">
        <f>+IFERROR(VLOOKUP(A385,'[4]RES. TCR'!A:C,3,FALSE),0)</f>
        <v>0</v>
      </c>
      <c r="W385" s="79">
        <f>+VLOOKUP(A385,'[4]RES. TRL'!F:H,2,FALSE)</f>
        <v>0</v>
      </c>
      <c r="X385" s="79">
        <f>+VLOOKUP(A385,'[4]RES. TRL'!F:H,3,FALSE)</f>
        <v>0</v>
      </c>
      <c r="Y385" s="79">
        <f>+VLOOKUP($A385,'[4]CUT USD'!$A:$Q,2,FALSE)</f>
        <v>0</v>
      </c>
      <c r="Z385" s="79">
        <f>+VLOOKUP($A385,'[4]CUT USD'!$A:$Q,3,FALSE)</f>
        <v>0</v>
      </c>
      <c r="AA385" s="79">
        <f>+VLOOKUP($A385,'[4]CUT USD'!$A:$Q,4,FALSE)</f>
        <v>0</v>
      </c>
      <c r="AB385" s="79">
        <f>+VLOOKUP($A385,'[4]CUT USD'!$A:$Q,5,FALSE)</f>
        <v>0</v>
      </c>
      <c r="AC385" s="79">
        <f>+VLOOKUP($A385,'[4]CUT USD'!$A:$Q,6,FALSE)</f>
        <v>0</v>
      </c>
      <c r="AD385" s="79">
        <f>+VLOOKUP($A385,'[4]CUT USD'!$A:$Q,7,FALSE)</f>
        <v>0</v>
      </c>
      <c r="AE385" s="79">
        <f>+VLOOKUP($A385,'[4]CUT USD'!$A:$Q,8,FALSE)</f>
        <v>0</v>
      </c>
      <c r="AF385" s="79">
        <f>+VLOOKUP($A385,'[4]CUT USD'!$A:$Q,9,FALSE)</f>
        <v>0</v>
      </c>
      <c r="AG385" s="79">
        <f>+VLOOKUP($A385,'[4]CUT USD'!$A:$Q,10,FALSE)</f>
        <v>0</v>
      </c>
      <c r="AH385" s="79">
        <f>+VLOOKUP($A385,'[4]CUT USD'!$A:$Q,11,FALSE)</f>
        <v>0</v>
      </c>
      <c r="AI385" s="79">
        <f>+VLOOKUP($A385,'[4]CUT USD'!$A:$Q,12,FALSE)</f>
        <v>0</v>
      </c>
      <c r="AJ385" s="79">
        <f>+VLOOKUP($A385,'[4]CUT USD'!$A:$Q,13,FALSE)</f>
        <v>0</v>
      </c>
      <c r="AK385" s="79">
        <f>+VLOOKUP($A385,'[4]CUT USD'!$A:$Q,14,FALSE)</f>
        <v>0</v>
      </c>
      <c r="AL385" s="79">
        <v>0</v>
      </c>
      <c r="AM385" s="79">
        <f t="shared" si="5"/>
        <v>0</v>
      </c>
      <c r="AP385" s="45"/>
    </row>
    <row r="386" spans="1:42" ht="33" customHeight="1">
      <c r="A386" s="54">
        <v>1338</v>
      </c>
      <c r="B386" s="55" t="s">
        <v>369</v>
      </c>
      <c r="C386" s="80" t="s">
        <v>687</v>
      </c>
      <c r="D386" s="79">
        <f>+VLOOKUP(A386,'[4]RES. TRL'!A:C,2,FALSE)</f>
        <v>0</v>
      </c>
      <c r="E386" s="79">
        <f>+VLOOKUP(A386,'[4]RES. TRL'!A:C,3,FALSE)</f>
        <v>0</v>
      </c>
      <c r="F386" s="79">
        <f>+VLOOKUP(A386,[4]RES.CDI!A:B,2,FALSE)</f>
        <v>0</v>
      </c>
      <c r="G386" s="79">
        <f>+VLOOKUP($A386,'[4]CUT Bs'!$A:$S,2,FALSE)</f>
        <v>0</v>
      </c>
      <c r="H386" s="79">
        <f>+VLOOKUP($A386,'[4]CUT Bs'!$A:$S,3,FALSE)</f>
        <v>0</v>
      </c>
      <c r="I386" s="79">
        <f>+VLOOKUP($A386,'[4]CUT Bs'!$A:$S,4,FALSE)</f>
        <v>0</v>
      </c>
      <c r="J386" s="79">
        <f>+VLOOKUP($A386,'[4]CUT Bs'!$A:$S,5,FALSE)</f>
        <v>0</v>
      </c>
      <c r="K386" s="79">
        <f>+VLOOKUP($A386,'[4]CUT Bs'!$A:$S,6,FALSE)</f>
        <v>0</v>
      </c>
      <c r="L386" s="79">
        <f>+VLOOKUP($A386,'[4]CUT Bs'!$A:$S,7,FALSE)</f>
        <v>0</v>
      </c>
      <c r="M386" s="79">
        <f>+VLOOKUP($A386,'[4]CUT Bs'!$A:$S,8,FALSE)</f>
        <v>0</v>
      </c>
      <c r="N386" s="79">
        <f>+VLOOKUP($A386,'[4]CUT Bs'!$A:$S,9,FALSE)</f>
        <v>0</v>
      </c>
      <c r="O386" s="79">
        <f>+VLOOKUP($A386,'[4]CUT Bs'!$A:$S,10,FALSE)</f>
        <v>0</v>
      </c>
      <c r="P386" s="79">
        <f>+VLOOKUP($A386,'[4]CUT Bs'!$A:$S,11,FALSE)</f>
        <v>0</v>
      </c>
      <c r="Q386" s="79">
        <f>+VLOOKUP($A386,'[4]CUT Bs'!$A:$S,12,FALSE)</f>
        <v>0</v>
      </c>
      <c r="R386" s="79">
        <f>+VLOOKUP($A386,'[4]CUT Bs'!$A:$S,13,FALSE)</f>
        <v>0</v>
      </c>
      <c r="S386" s="79">
        <f>+VLOOKUP($A386,'[4]CUT Bs'!$A:$S,14,FALSE)</f>
        <v>0</v>
      </c>
      <c r="T386" s="79">
        <f>+VLOOKUP($A386,'[4]CUT Bs'!$A:$S,15,FALSE)</f>
        <v>0</v>
      </c>
      <c r="U386" s="79">
        <f>+VLOOKUP($A386,'[4]CUT Bs'!$A:$S,16,FALSE)</f>
        <v>0</v>
      </c>
      <c r="V386" s="79">
        <f>+IFERROR(VLOOKUP(A386,'[4]RES. TCR'!A:C,3,FALSE),0)</f>
        <v>0</v>
      </c>
      <c r="W386" s="79">
        <f>+VLOOKUP(A386,'[4]RES. TRL'!F:H,2,FALSE)</f>
        <v>0</v>
      </c>
      <c r="X386" s="79">
        <f>+VLOOKUP(A386,'[4]RES. TRL'!F:H,3,FALSE)</f>
        <v>0</v>
      </c>
      <c r="Y386" s="79">
        <f>+VLOOKUP($A386,'[4]CUT USD'!$A:$Q,2,FALSE)</f>
        <v>0</v>
      </c>
      <c r="Z386" s="79">
        <f>+VLOOKUP($A386,'[4]CUT USD'!$A:$Q,3,FALSE)</f>
        <v>0</v>
      </c>
      <c r="AA386" s="79">
        <f>+VLOOKUP($A386,'[4]CUT USD'!$A:$Q,4,FALSE)</f>
        <v>0</v>
      </c>
      <c r="AB386" s="79">
        <f>+VLOOKUP($A386,'[4]CUT USD'!$A:$Q,5,FALSE)</f>
        <v>0</v>
      </c>
      <c r="AC386" s="79">
        <f>+VLOOKUP($A386,'[4]CUT USD'!$A:$Q,6,FALSE)</f>
        <v>0</v>
      </c>
      <c r="AD386" s="79">
        <f>+VLOOKUP($A386,'[4]CUT USD'!$A:$Q,7,FALSE)</f>
        <v>0</v>
      </c>
      <c r="AE386" s="79">
        <f>+VLOOKUP($A386,'[4]CUT USD'!$A:$Q,8,FALSE)</f>
        <v>0</v>
      </c>
      <c r="AF386" s="79">
        <f>+VLOOKUP($A386,'[4]CUT USD'!$A:$Q,9,FALSE)</f>
        <v>0</v>
      </c>
      <c r="AG386" s="79">
        <f>+VLOOKUP($A386,'[4]CUT USD'!$A:$Q,10,FALSE)</f>
        <v>0</v>
      </c>
      <c r="AH386" s="79">
        <f>+VLOOKUP($A386,'[4]CUT USD'!$A:$Q,11,FALSE)</f>
        <v>0</v>
      </c>
      <c r="AI386" s="79">
        <f>+VLOOKUP($A386,'[4]CUT USD'!$A:$Q,12,FALSE)</f>
        <v>0</v>
      </c>
      <c r="AJ386" s="79">
        <f>+VLOOKUP($A386,'[4]CUT USD'!$A:$Q,13,FALSE)</f>
        <v>0</v>
      </c>
      <c r="AK386" s="79">
        <f>+VLOOKUP($A386,'[4]CUT USD'!$A:$Q,14,FALSE)</f>
        <v>0</v>
      </c>
      <c r="AL386" s="79">
        <v>0</v>
      </c>
      <c r="AM386" s="79">
        <f t="shared" si="5"/>
        <v>0</v>
      </c>
      <c r="AP386" s="45"/>
    </row>
    <row r="387" spans="1:42" ht="33" customHeight="1">
      <c r="A387" s="54">
        <v>1339</v>
      </c>
      <c r="B387" s="55" t="s">
        <v>370</v>
      </c>
      <c r="C387" s="80" t="s">
        <v>687</v>
      </c>
      <c r="D387" s="79">
        <f>+VLOOKUP(A387,'[4]RES. TRL'!A:C,2,FALSE)</f>
        <v>0</v>
      </c>
      <c r="E387" s="79">
        <f>+VLOOKUP(A387,'[4]RES. TRL'!A:C,3,FALSE)</f>
        <v>0</v>
      </c>
      <c r="F387" s="79">
        <f>+VLOOKUP(A387,[4]RES.CDI!A:B,2,FALSE)</f>
        <v>0</v>
      </c>
      <c r="G387" s="79">
        <f>+VLOOKUP($A387,'[4]CUT Bs'!$A:$S,2,FALSE)</f>
        <v>0</v>
      </c>
      <c r="H387" s="79">
        <f>+VLOOKUP($A387,'[4]CUT Bs'!$A:$S,3,FALSE)</f>
        <v>0</v>
      </c>
      <c r="I387" s="79">
        <f>+VLOOKUP($A387,'[4]CUT Bs'!$A:$S,4,FALSE)</f>
        <v>0</v>
      </c>
      <c r="J387" s="79">
        <f>+VLOOKUP($A387,'[4]CUT Bs'!$A:$S,5,FALSE)</f>
        <v>0</v>
      </c>
      <c r="K387" s="79">
        <f>+VLOOKUP($A387,'[4]CUT Bs'!$A:$S,6,FALSE)</f>
        <v>0</v>
      </c>
      <c r="L387" s="79">
        <f>+VLOOKUP($A387,'[4]CUT Bs'!$A:$S,7,FALSE)</f>
        <v>0</v>
      </c>
      <c r="M387" s="79">
        <f>+VLOOKUP($A387,'[4]CUT Bs'!$A:$S,8,FALSE)</f>
        <v>0</v>
      </c>
      <c r="N387" s="79">
        <f>+VLOOKUP($A387,'[4]CUT Bs'!$A:$S,9,FALSE)</f>
        <v>0</v>
      </c>
      <c r="O387" s="79">
        <f>+VLOOKUP($A387,'[4]CUT Bs'!$A:$S,10,FALSE)</f>
        <v>0</v>
      </c>
      <c r="P387" s="79">
        <f>+VLOOKUP($A387,'[4]CUT Bs'!$A:$S,11,FALSE)</f>
        <v>0</v>
      </c>
      <c r="Q387" s="79">
        <f>+VLOOKUP($A387,'[4]CUT Bs'!$A:$S,12,FALSE)</f>
        <v>0</v>
      </c>
      <c r="R387" s="79">
        <f>+VLOOKUP($A387,'[4]CUT Bs'!$A:$S,13,FALSE)</f>
        <v>0</v>
      </c>
      <c r="S387" s="79">
        <f>+VLOOKUP($A387,'[4]CUT Bs'!$A:$S,14,FALSE)</f>
        <v>0</v>
      </c>
      <c r="T387" s="79">
        <f>+VLOOKUP($A387,'[4]CUT Bs'!$A:$S,15,FALSE)</f>
        <v>0</v>
      </c>
      <c r="U387" s="79">
        <f>+VLOOKUP($A387,'[4]CUT Bs'!$A:$S,16,FALSE)</f>
        <v>0</v>
      </c>
      <c r="V387" s="79">
        <f>+IFERROR(VLOOKUP(A387,'[4]RES. TCR'!A:C,3,FALSE),0)</f>
        <v>0</v>
      </c>
      <c r="W387" s="79">
        <f>+VLOOKUP(A387,'[4]RES. TRL'!F:H,2,FALSE)</f>
        <v>0</v>
      </c>
      <c r="X387" s="79">
        <f>+VLOOKUP(A387,'[4]RES. TRL'!F:H,3,FALSE)</f>
        <v>0</v>
      </c>
      <c r="Y387" s="79">
        <f>+VLOOKUP($A387,'[4]CUT USD'!$A:$Q,2,FALSE)</f>
        <v>0</v>
      </c>
      <c r="Z387" s="79">
        <f>+VLOOKUP($A387,'[4]CUT USD'!$A:$Q,3,FALSE)</f>
        <v>0</v>
      </c>
      <c r="AA387" s="79">
        <f>+VLOOKUP($A387,'[4]CUT USD'!$A:$Q,4,FALSE)</f>
        <v>0</v>
      </c>
      <c r="AB387" s="79">
        <f>+VLOOKUP($A387,'[4]CUT USD'!$A:$Q,5,FALSE)</f>
        <v>0</v>
      </c>
      <c r="AC387" s="79">
        <f>+VLOOKUP($A387,'[4]CUT USD'!$A:$Q,6,FALSE)</f>
        <v>0</v>
      </c>
      <c r="AD387" s="79">
        <f>+VLOOKUP($A387,'[4]CUT USD'!$A:$Q,7,FALSE)</f>
        <v>0</v>
      </c>
      <c r="AE387" s="79">
        <f>+VLOOKUP($A387,'[4]CUT USD'!$A:$Q,8,FALSE)</f>
        <v>0</v>
      </c>
      <c r="AF387" s="79">
        <f>+VLOOKUP($A387,'[4]CUT USD'!$A:$Q,9,FALSE)</f>
        <v>0</v>
      </c>
      <c r="AG387" s="79">
        <f>+VLOOKUP($A387,'[4]CUT USD'!$A:$Q,10,FALSE)</f>
        <v>0</v>
      </c>
      <c r="AH387" s="79">
        <f>+VLOOKUP($A387,'[4]CUT USD'!$A:$Q,11,FALSE)</f>
        <v>0</v>
      </c>
      <c r="AI387" s="79">
        <f>+VLOOKUP($A387,'[4]CUT USD'!$A:$Q,12,FALSE)</f>
        <v>0</v>
      </c>
      <c r="AJ387" s="79">
        <f>+VLOOKUP($A387,'[4]CUT USD'!$A:$Q,13,FALSE)</f>
        <v>0</v>
      </c>
      <c r="AK387" s="79">
        <f>+VLOOKUP($A387,'[4]CUT USD'!$A:$Q,14,FALSE)</f>
        <v>0</v>
      </c>
      <c r="AL387" s="79">
        <v>0</v>
      </c>
      <c r="AM387" s="79">
        <f t="shared" si="5"/>
        <v>0</v>
      </c>
      <c r="AP387" s="45"/>
    </row>
    <row r="388" spans="1:42" ht="33" customHeight="1">
      <c r="A388" s="54">
        <v>1340</v>
      </c>
      <c r="B388" s="55" t="s">
        <v>371</v>
      </c>
      <c r="C388" s="80" t="s">
        <v>687</v>
      </c>
      <c r="D388" s="79">
        <f>+VLOOKUP(A388,'[4]RES. TRL'!A:C,2,FALSE)</f>
        <v>0</v>
      </c>
      <c r="E388" s="79">
        <f>+VLOOKUP(A388,'[4]RES. TRL'!A:C,3,FALSE)</f>
        <v>0</v>
      </c>
      <c r="F388" s="79">
        <f>+VLOOKUP(A388,[4]RES.CDI!A:B,2,FALSE)</f>
        <v>0</v>
      </c>
      <c r="G388" s="79">
        <f>+VLOOKUP($A388,'[4]CUT Bs'!$A:$S,2,FALSE)</f>
        <v>0</v>
      </c>
      <c r="H388" s="79">
        <f>+VLOOKUP($A388,'[4]CUT Bs'!$A:$S,3,FALSE)</f>
        <v>0</v>
      </c>
      <c r="I388" s="79">
        <f>+VLOOKUP($A388,'[4]CUT Bs'!$A:$S,4,FALSE)</f>
        <v>0</v>
      </c>
      <c r="J388" s="79">
        <f>+VLOOKUP($A388,'[4]CUT Bs'!$A:$S,5,FALSE)</f>
        <v>0</v>
      </c>
      <c r="K388" s="79">
        <f>+VLOOKUP($A388,'[4]CUT Bs'!$A:$S,6,FALSE)</f>
        <v>0</v>
      </c>
      <c r="L388" s="79">
        <f>+VLOOKUP($A388,'[4]CUT Bs'!$A:$S,7,FALSE)</f>
        <v>0</v>
      </c>
      <c r="M388" s="79">
        <f>+VLOOKUP($A388,'[4]CUT Bs'!$A:$S,8,FALSE)</f>
        <v>0</v>
      </c>
      <c r="N388" s="79">
        <f>+VLOOKUP($A388,'[4]CUT Bs'!$A:$S,9,FALSE)</f>
        <v>0</v>
      </c>
      <c r="O388" s="79">
        <f>+VLOOKUP($A388,'[4]CUT Bs'!$A:$S,10,FALSE)</f>
        <v>0</v>
      </c>
      <c r="P388" s="79">
        <f>+VLOOKUP($A388,'[4]CUT Bs'!$A:$S,11,FALSE)</f>
        <v>0</v>
      </c>
      <c r="Q388" s="79">
        <f>+VLOOKUP($A388,'[4]CUT Bs'!$A:$S,12,FALSE)</f>
        <v>0</v>
      </c>
      <c r="R388" s="79">
        <f>+VLOOKUP($A388,'[4]CUT Bs'!$A:$S,13,FALSE)</f>
        <v>0</v>
      </c>
      <c r="S388" s="79">
        <f>+VLOOKUP($A388,'[4]CUT Bs'!$A:$S,14,FALSE)</f>
        <v>0</v>
      </c>
      <c r="T388" s="79">
        <f>+VLOOKUP($A388,'[4]CUT Bs'!$A:$S,15,FALSE)</f>
        <v>0</v>
      </c>
      <c r="U388" s="79">
        <f>+VLOOKUP($A388,'[4]CUT Bs'!$A:$S,16,FALSE)</f>
        <v>0</v>
      </c>
      <c r="V388" s="79">
        <f>+IFERROR(VLOOKUP(A388,'[4]RES. TCR'!A:C,3,FALSE),0)</f>
        <v>0</v>
      </c>
      <c r="W388" s="79">
        <f>+VLOOKUP(A388,'[4]RES. TRL'!F:H,2,FALSE)</f>
        <v>0</v>
      </c>
      <c r="X388" s="79">
        <f>+VLOOKUP(A388,'[4]RES. TRL'!F:H,3,FALSE)</f>
        <v>0</v>
      </c>
      <c r="Y388" s="79">
        <f>+VLOOKUP($A388,'[4]CUT USD'!$A:$Q,2,FALSE)</f>
        <v>0</v>
      </c>
      <c r="Z388" s="79">
        <f>+VLOOKUP($A388,'[4]CUT USD'!$A:$Q,3,FALSE)</f>
        <v>0</v>
      </c>
      <c r="AA388" s="79">
        <f>+VLOOKUP($A388,'[4]CUT USD'!$A:$Q,4,FALSE)</f>
        <v>0</v>
      </c>
      <c r="AB388" s="79">
        <f>+VLOOKUP($A388,'[4]CUT USD'!$A:$Q,5,FALSE)</f>
        <v>0</v>
      </c>
      <c r="AC388" s="79">
        <f>+VLOOKUP($A388,'[4]CUT USD'!$A:$Q,6,FALSE)</f>
        <v>0</v>
      </c>
      <c r="AD388" s="79">
        <f>+VLOOKUP($A388,'[4]CUT USD'!$A:$Q,7,FALSE)</f>
        <v>0</v>
      </c>
      <c r="AE388" s="79">
        <f>+VLOOKUP($A388,'[4]CUT USD'!$A:$Q,8,FALSE)</f>
        <v>0</v>
      </c>
      <c r="AF388" s="79">
        <f>+VLOOKUP($A388,'[4]CUT USD'!$A:$Q,9,FALSE)</f>
        <v>0</v>
      </c>
      <c r="AG388" s="79">
        <f>+VLOOKUP($A388,'[4]CUT USD'!$A:$Q,10,FALSE)</f>
        <v>0</v>
      </c>
      <c r="AH388" s="79">
        <f>+VLOOKUP($A388,'[4]CUT USD'!$A:$Q,11,FALSE)</f>
        <v>0</v>
      </c>
      <c r="AI388" s="79">
        <f>+VLOOKUP($A388,'[4]CUT USD'!$A:$Q,12,FALSE)</f>
        <v>0</v>
      </c>
      <c r="AJ388" s="79">
        <f>+VLOOKUP($A388,'[4]CUT USD'!$A:$Q,13,FALSE)</f>
        <v>0</v>
      </c>
      <c r="AK388" s="79">
        <f>+VLOOKUP($A388,'[4]CUT USD'!$A:$Q,14,FALSE)</f>
        <v>0</v>
      </c>
      <c r="AL388" s="79">
        <v>0</v>
      </c>
      <c r="AM388" s="79">
        <f t="shared" si="5"/>
        <v>0</v>
      </c>
      <c r="AP388" s="45"/>
    </row>
    <row r="389" spans="1:42" ht="33" customHeight="1">
      <c r="A389" s="54">
        <v>1341</v>
      </c>
      <c r="B389" s="55" t="s">
        <v>372</v>
      </c>
      <c r="C389" s="80" t="s">
        <v>687</v>
      </c>
      <c r="D389" s="79">
        <f>+VLOOKUP(A389,'[4]RES. TRL'!A:C,2,FALSE)</f>
        <v>0</v>
      </c>
      <c r="E389" s="79">
        <f>+VLOOKUP(A389,'[4]RES. TRL'!A:C,3,FALSE)</f>
        <v>0</v>
      </c>
      <c r="F389" s="79">
        <f>+VLOOKUP(A389,[4]RES.CDI!A:B,2,FALSE)</f>
        <v>0</v>
      </c>
      <c r="G389" s="79">
        <f>+VLOOKUP($A389,'[4]CUT Bs'!$A:$S,2,FALSE)</f>
        <v>0</v>
      </c>
      <c r="H389" s="79">
        <f>+VLOOKUP($A389,'[4]CUT Bs'!$A:$S,3,FALSE)</f>
        <v>0</v>
      </c>
      <c r="I389" s="79">
        <f>+VLOOKUP($A389,'[4]CUT Bs'!$A:$S,4,FALSE)</f>
        <v>0</v>
      </c>
      <c r="J389" s="79">
        <f>+VLOOKUP($A389,'[4]CUT Bs'!$A:$S,5,FALSE)</f>
        <v>0</v>
      </c>
      <c r="K389" s="79">
        <f>+VLOOKUP($A389,'[4]CUT Bs'!$A:$S,6,FALSE)</f>
        <v>0</v>
      </c>
      <c r="L389" s="79">
        <f>+VLOOKUP($A389,'[4]CUT Bs'!$A:$S,7,FALSE)</f>
        <v>0</v>
      </c>
      <c r="M389" s="79">
        <f>+VLOOKUP($A389,'[4]CUT Bs'!$A:$S,8,FALSE)</f>
        <v>0</v>
      </c>
      <c r="N389" s="79">
        <f>+VLOOKUP($A389,'[4]CUT Bs'!$A:$S,9,FALSE)</f>
        <v>0</v>
      </c>
      <c r="O389" s="79">
        <f>+VLOOKUP($A389,'[4]CUT Bs'!$A:$S,10,FALSE)</f>
        <v>0</v>
      </c>
      <c r="P389" s="79">
        <f>+VLOOKUP($A389,'[4]CUT Bs'!$A:$S,11,FALSE)</f>
        <v>0</v>
      </c>
      <c r="Q389" s="79">
        <f>+VLOOKUP($A389,'[4]CUT Bs'!$A:$S,12,FALSE)</f>
        <v>0</v>
      </c>
      <c r="R389" s="79">
        <f>+VLOOKUP($A389,'[4]CUT Bs'!$A:$S,13,FALSE)</f>
        <v>0</v>
      </c>
      <c r="S389" s="79">
        <f>+VLOOKUP($A389,'[4]CUT Bs'!$A:$S,14,FALSE)</f>
        <v>0</v>
      </c>
      <c r="T389" s="79">
        <f>+VLOOKUP($A389,'[4]CUT Bs'!$A:$S,15,FALSE)</f>
        <v>0</v>
      </c>
      <c r="U389" s="79">
        <f>+VLOOKUP($A389,'[4]CUT Bs'!$A:$S,16,FALSE)</f>
        <v>0</v>
      </c>
      <c r="V389" s="79">
        <f>+IFERROR(VLOOKUP(A389,'[4]RES. TCR'!A:C,3,FALSE),0)</f>
        <v>0</v>
      </c>
      <c r="W389" s="79">
        <f>+VLOOKUP(A389,'[4]RES. TRL'!F:H,2,FALSE)</f>
        <v>0</v>
      </c>
      <c r="X389" s="79">
        <f>+VLOOKUP(A389,'[4]RES. TRL'!F:H,3,FALSE)</f>
        <v>0</v>
      </c>
      <c r="Y389" s="79">
        <f>+VLOOKUP($A389,'[4]CUT USD'!$A:$Q,2,FALSE)</f>
        <v>0</v>
      </c>
      <c r="Z389" s="79">
        <f>+VLOOKUP($A389,'[4]CUT USD'!$A:$Q,3,FALSE)</f>
        <v>0</v>
      </c>
      <c r="AA389" s="79">
        <f>+VLOOKUP($A389,'[4]CUT USD'!$A:$Q,4,FALSE)</f>
        <v>0</v>
      </c>
      <c r="AB389" s="79">
        <f>+VLOOKUP($A389,'[4]CUT USD'!$A:$Q,5,FALSE)</f>
        <v>0</v>
      </c>
      <c r="AC389" s="79">
        <f>+VLOOKUP($A389,'[4]CUT USD'!$A:$Q,6,FALSE)</f>
        <v>0</v>
      </c>
      <c r="AD389" s="79">
        <f>+VLOOKUP($A389,'[4]CUT USD'!$A:$Q,7,FALSE)</f>
        <v>0</v>
      </c>
      <c r="AE389" s="79">
        <f>+VLOOKUP($A389,'[4]CUT USD'!$A:$Q,8,FALSE)</f>
        <v>0</v>
      </c>
      <c r="AF389" s="79">
        <f>+VLOOKUP($A389,'[4]CUT USD'!$A:$Q,9,FALSE)</f>
        <v>0</v>
      </c>
      <c r="AG389" s="79">
        <f>+VLOOKUP($A389,'[4]CUT USD'!$A:$Q,10,FALSE)</f>
        <v>0</v>
      </c>
      <c r="AH389" s="79">
        <f>+VLOOKUP($A389,'[4]CUT USD'!$A:$Q,11,FALSE)</f>
        <v>0</v>
      </c>
      <c r="AI389" s="79">
        <f>+VLOOKUP($A389,'[4]CUT USD'!$A:$Q,12,FALSE)</f>
        <v>0</v>
      </c>
      <c r="AJ389" s="79">
        <f>+VLOOKUP($A389,'[4]CUT USD'!$A:$Q,13,FALSE)</f>
        <v>0</v>
      </c>
      <c r="AK389" s="79">
        <f>+VLOOKUP($A389,'[4]CUT USD'!$A:$Q,14,FALSE)</f>
        <v>0</v>
      </c>
      <c r="AL389" s="79">
        <v>0</v>
      </c>
      <c r="AM389" s="79">
        <f t="shared" si="5"/>
        <v>0</v>
      </c>
      <c r="AP389" s="45"/>
    </row>
    <row r="390" spans="1:42" ht="33" customHeight="1">
      <c r="A390" s="54">
        <v>1342</v>
      </c>
      <c r="B390" s="55" t="s">
        <v>373</v>
      </c>
      <c r="C390" s="80" t="s">
        <v>687</v>
      </c>
      <c r="D390" s="79">
        <f>+VLOOKUP(A390,'[4]RES. TRL'!A:C,2,FALSE)</f>
        <v>0</v>
      </c>
      <c r="E390" s="79">
        <f>+VLOOKUP(A390,'[4]RES. TRL'!A:C,3,FALSE)</f>
        <v>0</v>
      </c>
      <c r="F390" s="79">
        <f>+VLOOKUP(A390,[4]RES.CDI!A:B,2,FALSE)</f>
        <v>0</v>
      </c>
      <c r="G390" s="79">
        <f>+VLOOKUP($A390,'[4]CUT Bs'!$A:$S,2,FALSE)</f>
        <v>0</v>
      </c>
      <c r="H390" s="79">
        <f>+VLOOKUP($A390,'[4]CUT Bs'!$A:$S,3,FALSE)</f>
        <v>0</v>
      </c>
      <c r="I390" s="79">
        <f>+VLOOKUP($A390,'[4]CUT Bs'!$A:$S,4,FALSE)</f>
        <v>0</v>
      </c>
      <c r="J390" s="79">
        <f>+VLOOKUP($A390,'[4]CUT Bs'!$A:$S,5,FALSE)</f>
        <v>0</v>
      </c>
      <c r="K390" s="79">
        <f>+VLOOKUP($A390,'[4]CUT Bs'!$A:$S,6,FALSE)</f>
        <v>0</v>
      </c>
      <c r="L390" s="79">
        <f>+VLOOKUP($A390,'[4]CUT Bs'!$A:$S,7,FALSE)</f>
        <v>0</v>
      </c>
      <c r="M390" s="79">
        <f>+VLOOKUP($A390,'[4]CUT Bs'!$A:$S,8,FALSE)</f>
        <v>0</v>
      </c>
      <c r="N390" s="79">
        <f>+VLOOKUP($A390,'[4]CUT Bs'!$A:$S,9,FALSE)</f>
        <v>0</v>
      </c>
      <c r="O390" s="79">
        <f>+VLOOKUP($A390,'[4]CUT Bs'!$A:$S,10,FALSE)</f>
        <v>0</v>
      </c>
      <c r="P390" s="79">
        <f>+VLOOKUP($A390,'[4]CUT Bs'!$A:$S,11,FALSE)</f>
        <v>0</v>
      </c>
      <c r="Q390" s="79">
        <f>+VLOOKUP($A390,'[4]CUT Bs'!$A:$S,12,FALSE)</f>
        <v>0</v>
      </c>
      <c r="R390" s="79">
        <f>+VLOOKUP($A390,'[4]CUT Bs'!$A:$S,13,FALSE)</f>
        <v>0</v>
      </c>
      <c r="S390" s="79">
        <f>+VLOOKUP($A390,'[4]CUT Bs'!$A:$S,14,FALSE)</f>
        <v>0</v>
      </c>
      <c r="T390" s="79">
        <f>+VLOOKUP($A390,'[4]CUT Bs'!$A:$S,15,FALSE)</f>
        <v>0</v>
      </c>
      <c r="U390" s="79">
        <f>+VLOOKUP($A390,'[4]CUT Bs'!$A:$S,16,FALSE)</f>
        <v>0</v>
      </c>
      <c r="V390" s="79">
        <f>+IFERROR(VLOOKUP(A390,'[4]RES. TCR'!A:C,3,FALSE),0)</f>
        <v>0</v>
      </c>
      <c r="W390" s="79">
        <f>+VLOOKUP(A390,'[4]RES. TRL'!F:H,2,FALSE)</f>
        <v>0</v>
      </c>
      <c r="X390" s="79">
        <f>+VLOOKUP(A390,'[4]RES. TRL'!F:H,3,FALSE)</f>
        <v>0</v>
      </c>
      <c r="Y390" s="79">
        <f>+VLOOKUP($A390,'[4]CUT USD'!$A:$Q,2,FALSE)</f>
        <v>0</v>
      </c>
      <c r="Z390" s="79">
        <f>+VLOOKUP($A390,'[4]CUT USD'!$A:$Q,3,FALSE)</f>
        <v>0</v>
      </c>
      <c r="AA390" s="79">
        <f>+VLOOKUP($A390,'[4]CUT USD'!$A:$Q,4,FALSE)</f>
        <v>0</v>
      </c>
      <c r="AB390" s="79">
        <f>+VLOOKUP($A390,'[4]CUT USD'!$A:$Q,5,FALSE)</f>
        <v>0</v>
      </c>
      <c r="AC390" s="79">
        <f>+VLOOKUP($A390,'[4]CUT USD'!$A:$Q,6,FALSE)</f>
        <v>0</v>
      </c>
      <c r="AD390" s="79">
        <f>+VLOOKUP($A390,'[4]CUT USD'!$A:$Q,7,FALSE)</f>
        <v>0</v>
      </c>
      <c r="AE390" s="79">
        <f>+VLOOKUP($A390,'[4]CUT USD'!$A:$Q,8,FALSE)</f>
        <v>0</v>
      </c>
      <c r="AF390" s="79">
        <f>+VLOOKUP($A390,'[4]CUT USD'!$A:$Q,9,FALSE)</f>
        <v>0</v>
      </c>
      <c r="AG390" s="79">
        <f>+VLOOKUP($A390,'[4]CUT USD'!$A:$Q,10,FALSE)</f>
        <v>0</v>
      </c>
      <c r="AH390" s="79">
        <f>+VLOOKUP($A390,'[4]CUT USD'!$A:$Q,11,FALSE)</f>
        <v>0</v>
      </c>
      <c r="AI390" s="79">
        <f>+VLOOKUP($A390,'[4]CUT USD'!$A:$Q,12,FALSE)</f>
        <v>0</v>
      </c>
      <c r="AJ390" s="79">
        <f>+VLOOKUP($A390,'[4]CUT USD'!$A:$Q,13,FALSE)</f>
        <v>0</v>
      </c>
      <c r="AK390" s="79">
        <f>+VLOOKUP($A390,'[4]CUT USD'!$A:$Q,14,FALSE)</f>
        <v>0</v>
      </c>
      <c r="AL390" s="79">
        <v>0</v>
      </c>
      <c r="AM390" s="79">
        <f t="shared" si="5"/>
        <v>0</v>
      </c>
      <c r="AP390" s="45"/>
    </row>
    <row r="391" spans="1:42" ht="33" customHeight="1">
      <c r="A391" s="54">
        <v>1343</v>
      </c>
      <c r="B391" s="55" t="s">
        <v>374</v>
      </c>
      <c r="C391" s="80" t="s">
        <v>687</v>
      </c>
      <c r="D391" s="79">
        <f>+VLOOKUP(A391,'[4]RES. TRL'!A:C,2,FALSE)</f>
        <v>0</v>
      </c>
      <c r="E391" s="79">
        <f>+VLOOKUP(A391,'[4]RES. TRL'!A:C,3,FALSE)</f>
        <v>0</v>
      </c>
      <c r="F391" s="79">
        <f>+VLOOKUP(A391,[4]RES.CDI!A:B,2,FALSE)</f>
        <v>0</v>
      </c>
      <c r="G391" s="79">
        <f>+VLOOKUP($A391,'[4]CUT Bs'!$A:$S,2,FALSE)</f>
        <v>0</v>
      </c>
      <c r="H391" s="79">
        <f>+VLOOKUP($A391,'[4]CUT Bs'!$A:$S,3,FALSE)</f>
        <v>0</v>
      </c>
      <c r="I391" s="79">
        <f>+VLOOKUP($A391,'[4]CUT Bs'!$A:$S,4,FALSE)</f>
        <v>0</v>
      </c>
      <c r="J391" s="79">
        <f>+VLOOKUP($A391,'[4]CUT Bs'!$A:$S,5,FALSE)</f>
        <v>0</v>
      </c>
      <c r="K391" s="79">
        <f>+VLOOKUP($A391,'[4]CUT Bs'!$A:$S,6,FALSE)</f>
        <v>0</v>
      </c>
      <c r="L391" s="79">
        <f>+VLOOKUP($A391,'[4]CUT Bs'!$A:$S,7,FALSE)</f>
        <v>0</v>
      </c>
      <c r="M391" s="79">
        <f>+VLOOKUP($A391,'[4]CUT Bs'!$A:$S,8,FALSE)</f>
        <v>0</v>
      </c>
      <c r="N391" s="79">
        <f>+VLOOKUP($A391,'[4]CUT Bs'!$A:$S,9,FALSE)</f>
        <v>0</v>
      </c>
      <c r="O391" s="79">
        <f>+VLOOKUP($A391,'[4]CUT Bs'!$A:$S,10,FALSE)</f>
        <v>0</v>
      </c>
      <c r="P391" s="79">
        <f>+VLOOKUP($A391,'[4]CUT Bs'!$A:$S,11,FALSE)</f>
        <v>0</v>
      </c>
      <c r="Q391" s="79">
        <f>+VLOOKUP($A391,'[4]CUT Bs'!$A:$S,12,FALSE)</f>
        <v>0</v>
      </c>
      <c r="R391" s="79">
        <f>+VLOOKUP($A391,'[4]CUT Bs'!$A:$S,13,FALSE)</f>
        <v>0</v>
      </c>
      <c r="S391" s="79">
        <f>+VLOOKUP($A391,'[4]CUT Bs'!$A:$S,14,FALSE)</f>
        <v>0</v>
      </c>
      <c r="T391" s="79">
        <f>+VLOOKUP($A391,'[4]CUT Bs'!$A:$S,15,FALSE)</f>
        <v>0</v>
      </c>
      <c r="U391" s="79">
        <f>+VLOOKUP($A391,'[4]CUT Bs'!$A:$S,16,FALSE)</f>
        <v>0</v>
      </c>
      <c r="V391" s="79">
        <f>+IFERROR(VLOOKUP(A391,'[4]RES. TCR'!A:C,3,FALSE),0)</f>
        <v>0</v>
      </c>
      <c r="W391" s="79">
        <f>+VLOOKUP(A391,'[4]RES. TRL'!F:H,2,FALSE)</f>
        <v>0</v>
      </c>
      <c r="X391" s="79">
        <f>+VLOOKUP(A391,'[4]RES. TRL'!F:H,3,FALSE)</f>
        <v>0</v>
      </c>
      <c r="Y391" s="79">
        <f>+VLOOKUP($A391,'[4]CUT USD'!$A:$Q,2,FALSE)</f>
        <v>0</v>
      </c>
      <c r="Z391" s="79">
        <f>+VLOOKUP($A391,'[4]CUT USD'!$A:$Q,3,FALSE)</f>
        <v>0</v>
      </c>
      <c r="AA391" s="79">
        <f>+VLOOKUP($A391,'[4]CUT USD'!$A:$Q,4,FALSE)</f>
        <v>0</v>
      </c>
      <c r="AB391" s="79">
        <f>+VLOOKUP($A391,'[4]CUT USD'!$A:$Q,5,FALSE)</f>
        <v>0</v>
      </c>
      <c r="AC391" s="79">
        <f>+VLOOKUP($A391,'[4]CUT USD'!$A:$Q,6,FALSE)</f>
        <v>0</v>
      </c>
      <c r="AD391" s="79">
        <f>+VLOOKUP($A391,'[4]CUT USD'!$A:$Q,7,FALSE)</f>
        <v>0</v>
      </c>
      <c r="AE391" s="79">
        <f>+VLOOKUP($A391,'[4]CUT USD'!$A:$Q,8,FALSE)</f>
        <v>0</v>
      </c>
      <c r="AF391" s="79">
        <f>+VLOOKUP($A391,'[4]CUT USD'!$A:$Q,9,FALSE)</f>
        <v>0</v>
      </c>
      <c r="AG391" s="79">
        <f>+VLOOKUP($A391,'[4]CUT USD'!$A:$Q,10,FALSE)</f>
        <v>0</v>
      </c>
      <c r="AH391" s="79">
        <f>+VLOOKUP($A391,'[4]CUT USD'!$A:$Q,11,FALSE)</f>
        <v>0</v>
      </c>
      <c r="AI391" s="79">
        <f>+VLOOKUP($A391,'[4]CUT USD'!$A:$Q,12,FALSE)</f>
        <v>0</v>
      </c>
      <c r="AJ391" s="79">
        <f>+VLOOKUP($A391,'[4]CUT USD'!$A:$Q,13,FALSE)</f>
        <v>0</v>
      </c>
      <c r="AK391" s="79">
        <f>+VLOOKUP($A391,'[4]CUT USD'!$A:$Q,14,FALSE)</f>
        <v>0</v>
      </c>
      <c r="AL391" s="79">
        <v>0</v>
      </c>
      <c r="AM391" s="79">
        <f t="shared" si="5"/>
        <v>0</v>
      </c>
      <c r="AP391" s="45"/>
    </row>
    <row r="392" spans="1:42" ht="33" customHeight="1">
      <c r="A392" s="54">
        <v>1344</v>
      </c>
      <c r="B392" s="55" t="s">
        <v>375</v>
      </c>
      <c r="C392" s="80" t="s">
        <v>687</v>
      </c>
      <c r="D392" s="79">
        <f>+VLOOKUP(A392,'[4]RES. TRL'!A:C,2,FALSE)</f>
        <v>0</v>
      </c>
      <c r="E392" s="79">
        <f>+VLOOKUP(A392,'[4]RES. TRL'!A:C,3,FALSE)</f>
        <v>0</v>
      </c>
      <c r="F392" s="79">
        <f>+VLOOKUP(A392,[4]RES.CDI!A:B,2,FALSE)</f>
        <v>0</v>
      </c>
      <c r="G392" s="79">
        <f>+VLOOKUP($A392,'[4]CUT Bs'!$A:$S,2,FALSE)</f>
        <v>0</v>
      </c>
      <c r="H392" s="79">
        <f>+VLOOKUP($A392,'[4]CUT Bs'!$A:$S,3,FALSE)</f>
        <v>0</v>
      </c>
      <c r="I392" s="79">
        <f>+VLOOKUP($A392,'[4]CUT Bs'!$A:$S,4,FALSE)</f>
        <v>0</v>
      </c>
      <c r="J392" s="79">
        <f>+VLOOKUP($A392,'[4]CUT Bs'!$A:$S,5,FALSE)</f>
        <v>0</v>
      </c>
      <c r="K392" s="79">
        <f>+VLOOKUP($A392,'[4]CUT Bs'!$A:$S,6,FALSE)</f>
        <v>0</v>
      </c>
      <c r="L392" s="79">
        <f>+VLOOKUP($A392,'[4]CUT Bs'!$A:$S,7,FALSE)</f>
        <v>0</v>
      </c>
      <c r="M392" s="79">
        <f>+VLOOKUP($A392,'[4]CUT Bs'!$A:$S,8,FALSE)</f>
        <v>0</v>
      </c>
      <c r="N392" s="79">
        <f>+VLOOKUP($A392,'[4]CUT Bs'!$A:$S,9,FALSE)</f>
        <v>0</v>
      </c>
      <c r="O392" s="79">
        <f>+VLOOKUP($A392,'[4]CUT Bs'!$A:$S,10,FALSE)</f>
        <v>0</v>
      </c>
      <c r="P392" s="79">
        <f>+VLOOKUP($A392,'[4]CUT Bs'!$A:$S,11,FALSE)</f>
        <v>0</v>
      </c>
      <c r="Q392" s="79">
        <f>+VLOOKUP($A392,'[4]CUT Bs'!$A:$S,12,FALSE)</f>
        <v>0</v>
      </c>
      <c r="R392" s="79">
        <f>+VLOOKUP($A392,'[4]CUT Bs'!$A:$S,13,FALSE)</f>
        <v>0</v>
      </c>
      <c r="S392" s="79">
        <f>+VLOOKUP($A392,'[4]CUT Bs'!$A:$S,14,FALSE)</f>
        <v>0</v>
      </c>
      <c r="T392" s="79">
        <f>+VLOOKUP($A392,'[4]CUT Bs'!$A:$S,15,FALSE)</f>
        <v>0</v>
      </c>
      <c r="U392" s="79">
        <f>+VLOOKUP($A392,'[4]CUT Bs'!$A:$S,16,FALSE)</f>
        <v>0</v>
      </c>
      <c r="V392" s="79">
        <f>+IFERROR(VLOOKUP(A392,'[4]RES. TCR'!A:C,3,FALSE),0)</f>
        <v>0</v>
      </c>
      <c r="W392" s="79">
        <f>+VLOOKUP(A392,'[4]RES. TRL'!F:H,2,FALSE)</f>
        <v>0</v>
      </c>
      <c r="X392" s="79">
        <f>+VLOOKUP(A392,'[4]RES. TRL'!F:H,3,FALSE)</f>
        <v>0</v>
      </c>
      <c r="Y392" s="79">
        <f>+VLOOKUP($A392,'[4]CUT USD'!$A:$Q,2,FALSE)</f>
        <v>0</v>
      </c>
      <c r="Z392" s="79">
        <f>+VLOOKUP($A392,'[4]CUT USD'!$A:$Q,3,FALSE)</f>
        <v>0</v>
      </c>
      <c r="AA392" s="79">
        <f>+VLOOKUP($A392,'[4]CUT USD'!$A:$Q,4,FALSE)</f>
        <v>0</v>
      </c>
      <c r="AB392" s="79">
        <f>+VLOOKUP($A392,'[4]CUT USD'!$A:$Q,5,FALSE)</f>
        <v>0</v>
      </c>
      <c r="AC392" s="79">
        <f>+VLOOKUP($A392,'[4]CUT USD'!$A:$Q,6,FALSE)</f>
        <v>0</v>
      </c>
      <c r="AD392" s="79">
        <f>+VLOOKUP($A392,'[4]CUT USD'!$A:$Q,7,FALSE)</f>
        <v>0</v>
      </c>
      <c r="AE392" s="79">
        <f>+VLOOKUP($A392,'[4]CUT USD'!$A:$Q,8,FALSE)</f>
        <v>0</v>
      </c>
      <c r="AF392" s="79">
        <f>+VLOOKUP($A392,'[4]CUT USD'!$A:$Q,9,FALSE)</f>
        <v>0</v>
      </c>
      <c r="AG392" s="79">
        <f>+VLOOKUP($A392,'[4]CUT USD'!$A:$Q,10,FALSE)</f>
        <v>0</v>
      </c>
      <c r="AH392" s="79">
        <f>+VLOOKUP($A392,'[4]CUT USD'!$A:$Q,11,FALSE)</f>
        <v>0</v>
      </c>
      <c r="AI392" s="79">
        <f>+VLOOKUP($A392,'[4]CUT USD'!$A:$Q,12,FALSE)</f>
        <v>0</v>
      </c>
      <c r="AJ392" s="79">
        <f>+VLOOKUP($A392,'[4]CUT USD'!$A:$Q,13,FALSE)</f>
        <v>0</v>
      </c>
      <c r="AK392" s="79">
        <f>+VLOOKUP($A392,'[4]CUT USD'!$A:$Q,14,FALSE)</f>
        <v>0</v>
      </c>
      <c r="AL392" s="79">
        <v>0</v>
      </c>
      <c r="AM392" s="79">
        <f t="shared" si="5"/>
        <v>0</v>
      </c>
      <c r="AP392" s="45"/>
    </row>
    <row r="393" spans="1:42" ht="33" customHeight="1">
      <c r="A393" s="54">
        <v>1345</v>
      </c>
      <c r="B393" s="55" t="s">
        <v>376</v>
      </c>
      <c r="C393" s="80" t="s">
        <v>687</v>
      </c>
      <c r="D393" s="79">
        <f>+VLOOKUP(A393,'[4]RES. TRL'!A:C,2,FALSE)</f>
        <v>0</v>
      </c>
      <c r="E393" s="79">
        <f>+VLOOKUP(A393,'[4]RES. TRL'!A:C,3,FALSE)</f>
        <v>0</v>
      </c>
      <c r="F393" s="79">
        <f>+VLOOKUP(A393,[4]RES.CDI!A:B,2,FALSE)</f>
        <v>0</v>
      </c>
      <c r="G393" s="79">
        <f>+VLOOKUP($A393,'[4]CUT Bs'!$A:$S,2,FALSE)</f>
        <v>0</v>
      </c>
      <c r="H393" s="79">
        <f>+VLOOKUP($A393,'[4]CUT Bs'!$A:$S,3,FALSE)</f>
        <v>0</v>
      </c>
      <c r="I393" s="79">
        <f>+VLOOKUP($A393,'[4]CUT Bs'!$A:$S,4,FALSE)</f>
        <v>0</v>
      </c>
      <c r="J393" s="79">
        <f>+VLOOKUP($A393,'[4]CUT Bs'!$A:$S,5,FALSE)</f>
        <v>0</v>
      </c>
      <c r="K393" s="79">
        <f>+VLOOKUP($A393,'[4]CUT Bs'!$A:$S,6,FALSE)</f>
        <v>0</v>
      </c>
      <c r="L393" s="79">
        <f>+VLOOKUP($A393,'[4]CUT Bs'!$A:$S,7,FALSE)</f>
        <v>0</v>
      </c>
      <c r="M393" s="79">
        <f>+VLOOKUP($A393,'[4]CUT Bs'!$A:$S,8,FALSE)</f>
        <v>0</v>
      </c>
      <c r="N393" s="79">
        <f>+VLOOKUP($A393,'[4]CUT Bs'!$A:$S,9,FALSE)</f>
        <v>0</v>
      </c>
      <c r="O393" s="79">
        <f>+VLOOKUP($A393,'[4]CUT Bs'!$A:$S,10,FALSE)</f>
        <v>0</v>
      </c>
      <c r="P393" s="79">
        <f>+VLOOKUP($A393,'[4]CUT Bs'!$A:$S,11,FALSE)</f>
        <v>0</v>
      </c>
      <c r="Q393" s="79">
        <f>+VLOOKUP($A393,'[4]CUT Bs'!$A:$S,12,FALSE)</f>
        <v>0</v>
      </c>
      <c r="R393" s="79">
        <f>+VLOOKUP($A393,'[4]CUT Bs'!$A:$S,13,FALSE)</f>
        <v>0</v>
      </c>
      <c r="S393" s="79">
        <f>+VLOOKUP($A393,'[4]CUT Bs'!$A:$S,14,FALSE)</f>
        <v>0</v>
      </c>
      <c r="T393" s="79">
        <f>+VLOOKUP($A393,'[4]CUT Bs'!$A:$S,15,FALSE)</f>
        <v>0</v>
      </c>
      <c r="U393" s="79">
        <f>+VLOOKUP($A393,'[4]CUT Bs'!$A:$S,16,FALSE)</f>
        <v>0</v>
      </c>
      <c r="V393" s="79">
        <f>+IFERROR(VLOOKUP(A393,'[4]RES. TCR'!A:C,3,FALSE),0)</f>
        <v>0</v>
      </c>
      <c r="W393" s="79">
        <f>+VLOOKUP(A393,'[4]RES. TRL'!F:H,2,FALSE)</f>
        <v>0</v>
      </c>
      <c r="X393" s="79">
        <f>+VLOOKUP(A393,'[4]RES. TRL'!F:H,3,FALSE)</f>
        <v>0</v>
      </c>
      <c r="Y393" s="79">
        <f>+VLOOKUP($A393,'[4]CUT USD'!$A:$Q,2,FALSE)</f>
        <v>0</v>
      </c>
      <c r="Z393" s="79">
        <f>+VLOOKUP($A393,'[4]CUT USD'!$A:$Q,3,FALSE)</f>
        <v>0</v>
      </c>
      <c r="AA393" s="79">
        <f>+VLOOKUP($A393,'[4]CUT USD'!$A:$Q,4,FALSE)</f>
        <v>0</v>
      </c>
      <c r="AB393" s="79">
        <f>+VLOOKUP($A393,'[4]CUT USD'!$A:$Q,5,FALSE)</f>
        <v>0</v>
      </c>
      <c r="AC393" s="79">
        <f>+VLOOKUP($A393,'[4]CUT USD'!$A:$Q,6,FALSE)</f>
        <v>0</v>
      </c>
      <c r="AD393" s="79">
        <f>+VLOOKUP($A393,'[4]CUT USD'!$A:$Q,7,FALSE)</f>
        <v>0</v>
      </c>
      <c r="AE393" s="79">
        <f>+VLOOKUP($A393,'[4]CUT USD'!$A:$Q,8,FALSE)</f>
        <v>0</v>
      </c>
      <c r="AF393" s="79">
        <f>+VLOOKUP($A393,'[4]CUT USD'!$A:$Q,9,FALSE)</f>
        <v>0</v>
      </c>
      <c r="AG393" s="79">
        <f>+VLOOKUP($A393,'[4]CUT USD'!$A:$Q,10,FALSE)</f>
        <v>0</v>
      </c>
      <c r="AH393" s="79">
        <f>+VLOOKUP($A393,'[4]CUT USD'!$A:$Q,11,FALSE)</f>
        <v>0</v>
      </c>
      <c r="AI393" s="79">
        <f>+VLOOKUP($A393,'[4]CUT USD'!$A:$Q,12,FALSE)</f>
        <v>0</v>
      </c>
      <c r="AJ393" s="79">
        <f>+VLOOKUP($A393,'[4]CUT USD'!$A:$Q,13,FALSE)</f>
        <v>0</v>
      </c>
      <c r="AK393" s="79">
        <f>+VLOOKUP($A393,'[4]CUT USD'!$A:$Q,14,FALSE)</f>
        <v>0</v>
      </c>
      <c r="AL393" s="79">
        <v>0</v>
      </c>
      <c r="AM393" s="79">
        <f t="shared" si="5"/>
        <v>0</v>
      </c>
      <c r="AP393" s="45"/>
    </row>
    <row r="394" spans="1:42" ht="33" customHeight="1">
      <c r="A394" s="54">
        <v>1346</v>
      </c>
      <c r="B394" s="55" t="s">
        <v>377</v>
      </c>
      <c r="C394" s="80" t="s">
        <v>687</v>
      </c>
      <c r="D394" s="79">
        <f>+VLOOKUP(A394,'[4]RES. TRL'!A:C,2,FALSE)</f>
        <v>0</v>
      </c>
      <c r="E394" s="79">
        <f>+VLOOKUP(A394,'[4]RES. TRL'!A:C,3,FALSE)</f>
        <v>0</v>
      </c>
      <c r="F394" s="79">
        <f>+VLOOKUP(A394,[4]RES.CDI!A:B,2,FALSE)</f>
        <v>0</v>
      </c>
      <c r="G394" s="79">
        <f>+VLOOKUP($A394,'[4]CUT Bs'!$A:$S,2,FALSE)</f>
        <v>0</v>
      </c>
      <c r="H394" s="79">
        <f>+VLOOKUP($A394,'[4]CUT Bs'!$A:$S,3,FALSE)</f>
        <v>0</v>
      </c>
      <c r="I394" s="79">
        <f>+VLOOKUP($A394,'[4]CUT Bs'!$A:$S,4,FALSE)</f>
        <v>0</v>
      </c>
      <c r="J394" s="79">
        <f>+VLOOKUP($A394,'[4]CUT Bs'!$A:$S,5,FALSE)</f>
        <v>0</v>
      </c>
      <c r="K394" s="79">
        <f>+VLOOKUP($A394,'[4]CUT Bs'!$A:$S,6,FALSE)</f>
        <v>0</v>
      </c>
      <c r="L394" s="79">
        <f>+VLOOKUP($A394,'[4]CUT Bs'!$A:$S,7,FALSE)</f>
        <v>0</v>
      </c>
      <c r="M394" s="79">
        <f>+VLOOKUP($A394,'[4]CUT Bs'!$A:$S,8,FALSE)</f>
        <v>0</v>
      </c>
      <c r="N394" s="79">
        <f>+VLOOKUP($A394,'[4]CUT Bs'!$A:$S,9,FALSE)</f>
        <v>0</v>
      </c>
      <c r="O394" s="79">
        <f>+VLOOKUP($A394,'[4]CUT Bs'!$A:$S,10,FALSE)</f>
        <v>0</v>
      </c>
      <c r="P394" s="79">
        <f>+VLOOKUP($A394,'[4]CUT Bs'!$A:$S,11,FALSE)</f>
        <v>0</v>
      </c>
      <c r="Q394" s="79">
        <f>+VLOOKUP($A394,'[4]CUT Bs'!$A:$S,12,FALSE)</f>
        <v>0</v>
      </c>
      <c r="R394" s="79">
        <f>+VLOOKUP($A394,'[4]CUT Bs'!$A:$S,13,FALSE)</f>
        <v>0</v>
      </c>
      <c r="S394" s="79">
        <f>+VLOOKUP($A394,'[4]CUT Bs'!$A:$S,14,FALSE)</f>
        <v>0</v>
      </c>
      <c r="T394" s="79">
        <f>+VLOOKUP($A394,'[4]CUT Bs'!$A:$S,15,FALSE)</f>
        <v>0</v>
      </c>
      <c r="U394" s="79">
        <f>+VLOOKUP($A394,'[4]CUT Bs'!$A:$S,16,FALSE)</f>
        <v>0</v>
      </c>
      <c r="V394" s="79">
        <f>+IFERROR(VLOOKUP(A394,'[4]RES. TCR'!A:C,3,FALSE),0)</f>
        <v>0</v>
      </c>
      <c r="W394" s="79">
        <f>+VLOOKUP(A394,'[4]RES. TRL'!F:H,2,FALSE)</f>
        <v>0</v>
      </c>
      <c r="X394" s="79">
        <f>+VLOOKUP(A394,'[4]RES. TRL'!F:H,3,FALSE)</f>
        <v>0</v>
      </c>
      <c r="Y394" s="79">
        <f>+VLOOKUP($A394,'[4]CUT USD'!$A:$Q,2,FALSE)</f>
        <v>0</v>
      </c>
      <c r="Z394" s="79">
        <f>+VLOOKUP($A394,'[4]CUT USD'!$A:$Q,3,FALSE)</f>
        <v>0</v>
      </c>
      <c r="AA394" s="79">
        <f>+VLOOKUP($A394,'[4]CUT USD'!$A:$Q,4,FALSE)</f>
        <v>0</v>
      </c>
      <c r="AB394" s="79">
        <f>+VLOOKUP($A394,'[4]CUT USD'!$A:$Q,5,FALSE)</f>
        <v>0</v>
      </c>
      <c r="AC394" s="79">
        <f>+VLOOKUP($A394,'[4]CUT USD'!$A:$Q,6,FALSE)</f>
        <v>0</v>
      </c>
      <c r="AD394" s="79">
        <f>+VLOOKUP($A394,'[4]CUT USD'!$A:$Q,7,FALSE)</f>
        <v>0</v>
      </c>
      <c r="AE394" s="79">
        <f>+VLOOKUP($A394,'[4]CUT USD'!$A:$Q,8,FALSE)</f>
        <v>0</v>
      </c>
      <c r="AF394" s="79">
        <f>+VLOOKUP($A394,'[4]CUT USD'!$A:$Q,9,FALSE)</f>
        <v>0</v>
      </c>
      <c r="AG394" s="79">
        <f>+VLOOKUP($A394,'[4]CUT USD'!$A:$Q,10,FALSE)</f>
        <v>0</v>
      </c>
      <c r="AH394" s="79">
        <f>+VLOOKUP($A394,'[4]CUT USD'!$A:$Q,11,FALSE)</f>
        <v>0</v>
      </c>
      <c r="AI394" s="79">
        <f>+VLOOKUP($A394,'[4]CUT USD'!$A:$Q,12,FALSE)</f>
        <v>0</v>
      </c>
      <c r="AJ394" s="79">
        <f>+VLOOKUP($A394,'[4]CUT USD'!$A:$Q,13,FALSE)</f>
        <v>0</v>
      </c>
      <c r="AK394" s="79">
        <f>+VLOOKUP($A394,'[4]CUT USD'!$A:$Q,14,FALSE)</f>
        <v>0</v>
      </c>
      <c r="AL394" s="79">
        <v>0</v>
      </c>
      <c r="AM394" s="79">
        <f t="shared" si="5"/>
        <v>0</v>
      </c>
      <c r="AP394" s="45"/>
    </row>
    <row r="395" spans="1:42" ht="33" customHeight="1">
      <c r="A395" s="54">
        <v>1347</v>
      </c>
      <c r="B395" s="55" t="s">
        <v>378</v>
      </c>
      <c r="C395" s="80" t="s">
        <v>687</v>
      </c>
      <c r="D395" s="79">
        <f>+VLOOKUP(A395,'[4]RES. TRL'!A:C,2,FALSE)</f>
        <v>0</v>
      </c>
      <c r="E395" s="79">
        <f>+VLOOKUP(A395,'[4]RES. TRL'!A:C,3,FALSE)</f>
        <v>0</v>
      </c>
      <c r="F395" s="79">
        <f>+VLOOKUP(A395,[4]RES.CDI!A:B,2,FALSE)</f>
        <v>0</v>
      </c>
      <c r="G395" s="79">
        <f>+VLOOKUP($A395,'[4]CUT Bs'!$A:$S,2,FALSE)</f>
        <v>0</v>
      </c>
      <c r="H395" s="79">
        <f>+VLOOKUP($A395,'[4]CUT Bs'!$A:$S,3,FALSE)</f>
        <v>0</v>
      </c>
      <c r="I395" s="79">
        <f>+VLOOKUP($A395,'[4]CUT Bs'!$A:$S,4,FALSE)</f>
        <v>0</v>
      </c>
      <c r="J395" s="79">
        <f>+VLOOKUP($A395,'[4]CUT Bs'!$A:$S,5,FALSE)</f>
        <v>0</v>
      </c>
      <c r="K395" s="79">
        <f>+VLOOKUP($A395,'[4]CUT Bs'!$A:$S,6,FALSE)</f>
        <v>0</v>
      </c>
      <c r="L395" s="79">
        <f>+VLOOKUP($A395,'[4]CUT Bs'!$A:$S,7,FALSE)</f>
        <v>0</v>
      </c>
      <c r="M395" s="79">
        <f>+VLOOKUP($A395,'[4]CUT Bs'!$A:$S,8,FALSE)</f>
        <v>0</v>
      </c>
      <c r="N395" s="79">
        <f>+VLOOKUP($A395,'[4]CUT Bs'!$A:$S,9,FALSE)</f>
        <v>0</v>
      </c>
      <c r="O395" s="79">
        <f>+VLOOKUP($A395,'[4]CUT Bs'!$A:$S,10,FALSE)</f>
        <v>0</v>
      </c>
      <c r="P395" s="79">
        <f>+VLOOKUP($A395,'[4]CUT Bs'!$A:$S,11,FALSE)</f>
        <v>0</v>
      </c>
      <c r="Q395" s="79">
        <f>+VLOOKUP($A395,'[4]CUT Bs'!$A:$S,12,FALSE)</f>
        <v>0</v>
      </c>
      <c r="R395" s="79">
        <f>+VLOOKUP($A395,'[4]CUT Bs'!$A:$S,13,FALSE)</f>
        <v>0</v>
      </c>
      <c r="S395" s="79">
        <f>+VLOOKUP($A395,'[4]CUT Bs'!$A:$S,14,FALSE)</f>
        <v>0</v>
      </c>
      <c r="T395" s="79">
        <f>+VLOOKUP($A395,'[4]CUT Bs'!$A:$S,15,FALSE)</f>
        <v>0</v>
      </c>
      <c r="U395" s="79">
        <f>+VLOOKUP($A395,'[4]CUT Bs'!$A:$S,16,FALSE)</f>
        <v>0</v>
      </c>
      <c r="V395" s="79">
        <f>+IFERROR(VLOOKUP(A395,'[4]RES. TCR'!A:C,3,FALSE),0)</f>
        <v>0</v>
      </c>
      <c r="W395" s="79">
        <f>+VLOOKUP(A395,'[4]RES. TRL'!F:H,2,FALSE)</f>
        <v>0</v>
      </c>
      <c r="X395" s="79">
        <f>+VLOOKUP(A395,'[4]RES. TRL'!F:H,3,FALSE)</f>
        <v>0</v>
      </c>
      <c r="Y395" s="79">
        <f>+VLOOKUP($A395,'[4]CUT USD'!$A:$Q,2,FALSE)</f>
        <v>0</v>
      </c>
      <c r="Z395" s="79">
        <f>+VLOOKUP($A395,'[4]CUT USD'!$A:$Q,3,FALSE)</f>
        <v>0</v>
      </c>
      <c r="AA395" s="79">
        <f>+VLOOKUP($A395,'[4]CUT USD'!$A:$Q,4,FALSE)</f>
        <v>0</v>
      </c>
      <c r="AB395" s="79">
        <f>+VLOOKUP($A395,'[4]CUT USD'!$A:$Q,5,FALSE)</f>
        <v>0</v>
      </c>
      <c r="AC395" s="79">
        <f>+VLOOKUP($A395,'[4]CUT USD'!$A:$Q,6,FALSE)</f>
        <v>0</v>
      </c>
      <c r="AD395" s="79">
        <f>+VLOOKUP($A395,'[4]CUT USD'!$A:$Q,7,FALSE)</f>
        <v>0</v>
      </c>
      <c r="AE395" s="79">
        <f>+VLOOKUP($A395,'[4]CUT USD'!$A:$Q,8,FALSE)</f>
        <v>0</v>
      </c>
      <c r="AF395" s="79">
        <f>+VLOOKUP($A395,'[4]CUT USD'!$A:$Q,9,FALSE)</f>
        <v>0</v>
      </c>
      <c r="AG395" s="79">
        <f>+VLOOKUP($A395,'[4]CUT USD'!$A:$Q,10,FALSE)</f>
        <v>0</v>
      </c>
      <c r="AH395" s="79">
        <f>+VLOOKUP($A395,'[4]CUT USD'!$A:$Q,11,FALSE)</f>
        <v>0</v>
      </c>
      <c r="AI395" s="79">
        <f>+VLOOKUP($A395,'[4]CUT USD'!$A:$Q,12,FALSE)</f>
        <v>0</v>
      </c>
      <c r="AJ395" s="79">
        <f>+VLOOKUP($A395,'[4]CUT USD'!$A:$Q,13,FALSE)</f>
        <v>0</v>
      </c>
      <c r="AK395" s="79">
        <f>+VLOOKUP($A395,'[4]CUT USD'!$A:$Q,14,FALSE)</f>
        <v>0</v>
      </c>
      <c r="AL395" s="79">
        <v>0</v>
      </c>
      <c r="AM395" s="79">
        <f t="shared" ref="AM395:AM458" si="6">SUM(D395:AL395)</f>
        <v>0</v>
      </c>
      <c r="AP395" s="45"/>
    </row>
    <row r="396" spans="1:42" ht="33" customHeight="1">
      <c r="A396" s="54">
        <v>1401</v>
      </c>
      <c r="B396" s="55" t="s">
        <v>379</v>
      </c>
      <c r="C396" s="80" t="s">
        <v>687</v>
      </c>
      <c r="D396" s="79">
        <f>+VLOOKUP(A396,'[4]RES. TRL'!A:C,2,FALSE)</f>
        <v>0</v>
      </c>
      <c r="E396" s="79">
        <f>+VLOOKUP(A396,'[4]RES. TRL'!A:C,3,FALSE)</f>
        <v>0</v>
      </c>
      <c r="F396" s="79">
        <f>+VLOOKUP(A396,[4]RES.CDI!A:B,2,FALSE)</f>
        <v>0</v>
      </c>
      <c r="G396" s="79">
        <f>+VLOOKUP($A396,'[4]CUT Bs'!$A:$S,2,FALSE)</f>
        <v>0</v>
      </c>
      <c r="H396" s="79">
        <f>+VLOOKUP($A396,'[4]CUT Bs'!$A:$S,3,FALSE)</f>
        <v>0</v>
      </c>
      <c r="I396" s="79">
        <f>+VLOOKUP($A396,'[4]CUT Bs'!$A:$S,4,FALSE)</f>
        <v>0</v>
      </c>
      <c r="J396" s="79">
        <f>+VLOOKUP($A396,'[4]CUT Bs'!$A:$S,5,FALSE)</f>
        <v>0</v>
      </c>
      <c r="K396" s="79">
        <f>+VLOOKUP($A396,'[4]CUT Bs'!$A:$S,6,FALSE)</f>
        <v>0</v>
      </c>
      <c r="L396" s="79">
        <f>+VLOOKUP($A396,'[4]CUT Bs'!$A:$S,7,FALSE)</f>
        <v>0</v>
      </c>
      <c r="M396" s="79">
        <f>+VLOOKUP($A396,'[4]CUT Bs'!$A:$S,8,FALSE)</f>
        <v>0</v>
      </c>
      <c r="N396" s="79">
        <f>+VLOOKUP($A396,'[4]CUT Bs'!$A:$S,9,FALSE)</f>
        <v>0</v>
      </c>
      <c r="O396" s="79">
        <f>+VLOOKUP($A396,'[4]CUT Bs'!$A:$S,10,FALSE)</f>
        <v>0</v>
      </c>
      <c r="P396" s="79">
        <f>+VLOOKUP($A396,'[4]CUT Bs'!$A:$S,11,FALSE)</f>
        <v>0</v>
      </c>
      <c r="Q396" s="79">
        <f>+VLOOKUP($A396,'[4]CUT Bs'!$A:$S,12,FALSE)</f>
        <v>0</v>
      </c>
      <c r="R396" s="79">
        <f>+VLOOKUP($A396,'[4]CUT Bs'!$A:$S,13,FALSE)</f>
        <v>0</v>
      </c>
      <c r="S396" s="79">
        <f>+VLOOKUP($A396,'[4]CUT Bs'!$A:$S,14,FALSE)</f>
        <v>0</v>
      </c>
      <c r="T396" s="79">
        <f>+VLOOKUP($A396,'[4]CUT Bs'!$A:$S,15,FALSE)</f>
        <v>0</v>
      </c>
      <c r="U396" s="79">
        <f>+VLOOKUP($A396,'[4]CUT Bs'!$A:$S,16,FALSE)</f>
        <v>0</v>
      </c>
      <c r="V396" s="79">
        <f>+IFERROR(VLOOKUP(A396,'[4]RES. TCR'!A:C,3,FALSE),0)</f>
        <v>0</v>
      </c>
      <c r="W396" s="79">
        <f>+VLOOKUP(A396,'[4]RES. TRL'!F:H,2,FALSE)</f>
        <v>0</v>
      </c>
      <c r="X396" s="79">
        <f>+VLOOKUP(A396,'[4]RES. TRL'!F:H,3,FALSE)</f>
        <v>0</v>
      </c>
      <c r="Y396" s="79">
        <f>+VLOOKUP($A396,'[4]CUT USD'!$A:$Q,2,FALSE)</f>
        <v>0</v>
      </c>
      <c r="Z396" s="79">
        <f>+VLOOKUP($A396,'[4]CUT USD'!$A:$Q,3,FALSE)</f>
        <v>0</v>
      </c>
      <c r="AA396" s="79">
        <f>+VLOOKUP($A396,'[4]CUT USD'!$A:$Q,4,FALSE)</f>
        <v>0</v>
      </c>
      <c r="AB396" s="79">
        <f>+VLOOKUP($A396,'[4]CUT USD'!$A:$Q,5,FALSE)</f>
        <v>0</v>
      </c>
      <c r="AC396" s="79">
        <f>+VLOOKUP($A396,'[4]CUT USD'!$A:$Q,6,FALSE)</f>
        <v>0</v>
      </c>
      <c r="AD396" s="79">
        <f>+VLOOKUP($A396,'[4]CUT USD'!$A:$Q,7,FALSE)</f>
        <v>0</v>
      </c>
      <c r="AE396" s="79">
        <f>+VLOOKUP($A396,'[4]CUT USD'!$A:$Q,8,FALSE)</f>
        <v>0</v>
      </c>
      <c r="AF396" s="79">
        <f>+VLOOKUP($A396,'[4]CUT USD'!$A:$Q,9,FALSE)</f>
        <v>0</v>
      </c>
      <c r="AG396" s="79">
        <f>+VLOOKUP($A396,'[4]CUT USD'!$A:$Q,10,FALSE)</f>
        <v>0</v>
      </c>
      <c r="AH396" s="79">
        <f>+VLOOKUP($A396,'[4]CUT USD'!$A:$Q,11,FALSE)</f>
        <v>0</v>
      </c>
      <c r="AI396" s="79">
        <f>+VLOOKUP($A396,'[4]CUT USD'!$A:$Q,12,FALSE)</f>
        <v>0</v>
      </c>
      <c r="AJ396" s="79">
        <f>+VLOOKUP($A396,'[4]CUT USD'!$A:$Q,13,FALSE)</f>
        <v>0</v>
      </c>
      <c r="AK396" s="79">
        <f>+VLOOKUP($A396,'[4]CUT USD'!$A:$Q,14,FALSE)</f>
        <v>0</v>
      </c>
      <c r="AL396" s="79">
        <v>0</v>
      </c>
      <c r="AM396" s="79">
        <f t="shared" si="6"/>
        <v>0</v>
      </c>
      <c r="AP396" s="45"/>
    </row>
    <row r="397" spans="1:42" ht="33" customHeight="1">
      <c r="A397" s="54">
        <v>1402</v>
      </c>
      <c r="B397" s="55" t="s">
        <v>380</v>
      </c>
      <c r="C397" s="80" t="s">
        <v>687</v>
      </c>
      <c r="D397" s="79">
        <f>+VLOOKUP(A397,'[4]RES. TRL'!A:C,2,FALSE)</f>
        <v>0</v>
      </c>
      <c r="E397" s="79">
        <f>+VLOOKUP(A397,'[4]RES. TRL'!A:C,3,FALSE)</f>
        <v>0</v>
      </c>
      <c r="F397" s="79">
        <f>+VLOOKUP(A397,[4]RES.CDI!A:B,2,FALSE)</f>
        <v>0</v>
      </c>
      <c r="G397" s="79">
        <f>+VLOOKUP($A397,'[4]CUT Bs'!$A:$S,2,FALSE)</f>
        <v>0</v>
      </c>
      <c r="H397" s="79">
        <f>+VLOOKUP($A397,'[4]CUT Bs'!$A:$S,3,FALSE)</f>
        <v>0</v>
      </c>
      <c r="I397" s="79">
        <f>+VLOOKUP($A397,'[4]CUT Bs'!$A:$S,4,FALSE)</f>
        <v>0</v>
      </c>
      <c r="J397" s="79">
        <f>+VLOOKUP($A397,'[4]CUT Bs'!$A:$S,5,FALSE)</f>
        <v>0</v>
      </c>
      <c r="K397" s="79">
        <f>+VLOOKUP($A397,'[4]CUT Bs'!$A:$S,6,FALSE)</f>
        <v>0</v>
      </c>
      <c r="L397" s="79">
        <f>+VLOOKUP($A397,'[4]CUT Bs'!$A:$S,7,FALSE)</f>
        <v>0</v>
      </c>
      <c r="M397" s="79">
        <f>+VLOOKUP($A397,'[4]CUT Bs'!$A:$S,8,FALSE)</f>
        <v>0</v>
      </c>
      <c r="N397" s="79">
        <f>+VLOOKUP($A397,'[4]CUT Bs'!$A:$S,9,FALSE)</f>
        <v>0</v>
      </c>
      <c r="O397" s="79">
        <f>+VLOOKUP($A397,'[4]CUT Bs'!$A:$S,10,FALSE)</f>
        <v>0</v>
      </c>
      <c r="P397" s="79">
        <f>+VLOOKUP($A397,'[4]CUT Bs'!$A:$S,11,FALSE)</f>
        <v>0</v>
      </c>
      <c r="Q397" s="79">
        <f>+VLOOKUP($A397,'[4]CUT Bs'!$A:$S,12,FALSE)</f>
        <v>0</v>
      </c>
      <c r="R397" s="79">
        <f>+VLOOKUP($A397,'[4]CUT Bs'!$A:$S,13,FALSE)</f>
        <v>0</v>
      </c>
      <c r="S397" s="79">
        <f>+VLOOKUP($A397,'[4]CUT Bs'!$A:$S,14,FALSE)</f>
        <v>0</v>
      </c>
      <c r="T397" s="79">
        <f>+VLOOKUP($A397,'[4]CUT Bs'!$A:$S,15,FALSE)</f>
        <v>0</v>
      </c>
      <c r="U397" s="79">
        <f>+VLOOKUP($A397,'[4]CUT Bs'!$A:$S,16,FALSE)</f>
        <v>0</v>
      </c>
      <c r="V397" s="79">
        <f>+IFERROR(VLOOKUP(A397,'[4]RES. TCR'!A:C,3,FALSE),0)</f>
        <v>0</v>
      </c>
      <c r="W397" s="79">
        <f>+VLOOKUP(A397,'[4]RES. TRL'!F:H,2,FALSE)</f>
        <v>0</v>
      </c>
      <c r="X397" s="79">
        <f>+VLOOKUP(A397,'[4]RES. TRL'!F:H,3,FALSE)</f>
        <v>0</v>
      </c>
      <c r="Y397" s="79">
        <f>+VLOOKUP($A397,'[4]CUT USD'!$A:$Q,2,FALSE)</f>
        <v>0</v>
      </c>
      <c r="Z397" s="79">
        <f>+VLOOKUP($A397,'[4]CUT USD'!$A:$Q,3,FALSE)</f>
        <v>0</v>
      </c>
      <c r="AA397" s="79">
        <f>+VLOOKUP($A397,'[4]CUT USD'!$A:$Q,4,FALSE)</f>
        <v>0</v>
      </c>
      <c r="AB397" s="79">
        <f>+VLOOKUP($A397,'[4]CUT USD'!$A:$Q,5,FALSE)</f>
        <v>0</v>
      </c>
      <c r="AC397" s="79">
        <f>+VLOOKUP($A397,'[4]CUT USD'!$A:$Q,6,FALSE)</f>
        <v>0</v>
      </c>
      <c r="AD397" s="79">
        <f>+VLOOKUP($A397,'[4]CUT USD'!$A:$Q,7,FALSE)</f>
        <v>0</v>
      </c>
      <c r="AE397" s="79">
        <f>+VLOOKUP($A397,'[4]CUT USD'!$A:$Q,8,FALSE)</f>
        <v>0</v>
      </c>
      <c r="AF397" s="79">
        <f>+VLOOKUP($A397,'[4]CUT USD'!$A:$Q,9,FALSE)</f>
        <v>0</v>
      </c>
      <c r="AG397" s="79">
        <f>+VLOOKUP($A397,'[4]CUT USD'!$A:$Q,10,FALSE)</f>
        <v>0</v>
      </c>
      <c r="AH397" s="79">
        <f>+VLOOKUP($A397,'[4]CUT USD'!$A:$Q,11,FALSE)</f>
        <v>0</v>
      </c>
      <c r="AI397" s="79">
        <f>+VLOOKUP($A397,'[4]CUT USD'!$A:$Q,12,FALSE)</f>
        <v>0</v>
      </c>
      <c r="AJ397" s="79">
        <f>+VLOOKUP($A397,'[4]CUT USD'!$A:$Q,13,FALSE)</f>
        <v>0</v>
      </c>
      <c r="AK397" s="79">
        <f>+VLOOKUP($A397,'[4]CUT USD'!$A:$Q,14,FALSE)</f>
        <v>0</v>
      </c>
      <c r="AL397" s="79">
        <v>0</v>
      </c>
      <c r="AM397" s="79">
        <f t="shared" si="6"/>
        <v>0</v>
      </c>
      <c r="AP397" s="45"/>
    </row>
    <row r="398" spans="1:42" ht="33" customHeight="1">
      <c r="A398" s="54">
        <v>1403</v>
      </c>
      <c r="B398" s="55" t="s">
        <v>11090</v>
      </c>
      <c r="C398" s="80" t="s">
        <v>687</v>
      </c>
      <c r="D398" s="79">
        <f>+VLOOKUP(A398,'[4]RES. TRL'!A:C,2,FALSE)</f>
        <v>0</v>
      </c>
      <c r="E398" s="79">
        <f>+VLOOKUP(A398,'[4]RES. TRL'!A:C,3,FALSE)</f>
        <v>0</v>
      </c>
      <c r="F398" s="79">
        <f>+VLOOKUP(A398,[4]RES.CDI!A:B,2,FALSE)</f>
        <v>0</v>
      </c>
      <c r="G398" s="79">
        <f>+VLOOKUP($A398,'[4]CUT Bs'!$A:$S,2,FALSE)</f>
        <v>0</v>
      </c>
      <c r="H398" s="79">
        <f>+VLOOKUP($A398,'[4]CUT Bs'!$A:$S,3,FALSE)</f>
        <v>0</v>
      </c>
      <c r="I398" s="79">
        <f>+VLOOKUP($A398,'[4]CUT Bs'!$A:$S,4,FALSE)</f>
        <v>0</v>
      </c>
      <c r="J398" s="79">
        <f>+VLOOKUP($A398,'[4]CUT Bs'!$A:$S,5,FALSE)</f>
        <v>0</v>
      </c>
      <c r="K398" s="79">
        <f>+VLOOKUP($A398,'[4]CUT Bs'!$A:$S,6,FALSE)</f>
        <v>0</v>
      </c>
      <c r="L398" s="79">
        <f>+VLOOKUP($A398,'[4]CUT Bs'!$A:$S,7,FALSE)</f>
        <v>0</v>
      </c>
      <c r="M398" s="79">
        <f>+VLOOKUP($A398,'[4]CUT Bs'!$A:$S,8,FALSE)</f>
        <v>0</v>
      </c>
      <c r="N398" s="79">
        <f>+VLOOKUP($A398,'[4]CUT Bs'!$A:$S,9,FALSE)</f>
        <v>0</v>
      </c>
      <c r="O398" s="79">
        <f>+VLOOKUP($A398,'[4]CUT Bs'!$A:$S,10,FALSE)</f>
        <v>0</v>
      </c>
      <c r="P398" s="79">
        <f>+VLOOKUP($A398,'[4]CUT Bs'!$A:$S,11,FALSE)</f>
        <v>0</v>
      </c>
      <c r="Q398" s="79">
        <f>+VLOOKUP($A398,'[4]CUT Bs'!$A:$S,12,FALSE)</f>
        <v>0</v>
      </c>
      <c r="R398" s="79">
        <f>+VLOOKUP($A398,'[4]CUT Bs'!$A:$S,13,FALSE)</f>
        <v>0</v>
      </c>
      <c r="S398" s="79">
        <f>+VLOOKUP($A398,'[4]CUT Bs'!$A:$S,14,FALSE)</f>
        <v>0</v>
      </c>
      <c r="T398" s="79">
        <f>+VLOOKUP($A398,'[4]CUT Bs'!$A:$S,15,FALSE)</f>
        <v>0</v>
      </c>
      <c r="U398" s="79">
        <f>+VLOOKUP($A398,'[4]CUT Bs'!$A:$S,16,FALSE)</f>
        <v>0</v>
      </c>
      <c r="V398" s="79">
        <f>+IFERROR(VLOOKUP(A398,'[4]RES. TCR'!A:C,3,FALSE),0)</f>
        <v>0</v>
      </c>
      <c r="W398" s="79">
        <f>+VLOOKUP(A398,'[4]RES. TRL'!F:H,2,FALSE)</f>
        <v>0</v>
      </c>
      <c r="X398" s="79">
        <f>+VLOOKUP(A398,'[4]RES. TRL'!F:H,3,FALSE)</f>
        <v>0</v>
      </c>
      <c r="Y398" s="79">
        <f>+VLOOKUP($A398,'[4]CUT USD'!$A:$Q,2,FALSE)</f>
        <v>0</v>
      </c>
      <c r="Z398" s="79">
        <f>+VLOOKUP($A398,'[4]CUT USD'!$A:$Q,3,FALSE)</f>
        <v>0</v>
      </c>
      <c r="AA398" s="79">
        <f>+VLOOKUP($A398,'[4]CUT USD'!$A:$Q,4,FALSE)</f>
        <v>0</v>
      </c>
      <c r="AB398" s="79">
        <f>+VLOOKUP($A398,'[4]CUT USD'!$A:$Q,5,FALSE)</f>
        <v>0</v>
      </c>
      <c r="AC398" s="79">
        <f>+VLOOKUP($A398,'[4]CUT USD'!$A:$Q,6,FALSE)</f>
        <v>0</v>
      </c>
      <c r="AD398" s="79">
        <f>+VLOOKUP($A398,'[4]CUT USD'!$A:$Q,7,FALSE)</f>
        <v>0</v>
      </c>
      <c r="AE398" s="79">
        <f>+VLOOKUP($A398,'[4]CUT USD'!$A:$Q,8,FALSE)</f>
        <v>0</v>
      </c>
      <c r="AF398" s="79">
        <f>+VLOOKUP($A398,'[4]CUT USD'!$A:$Q,9,FALSE)</f>
        <v>0</v>
      </c>
      <c r="AG398" s="79">
        <f>+VLOOKUP($A398,'[4]CUT USD'!$A:$Q,10,FALSE)</f>
        <v>0</v>
      </c>
      <c r="AH398" s="79">
        <f>+VLOOKUP($A398,'[4]CUT USD'!$A:$Q,11,FALSE)</f>
        <v>0</v>
      </c>
      <c r="AI398" s="79">
        <f>+VLOOKUP($A398,'[4]CUT USD'!$A:$Q,12,FALSE)</f>
        <v>0</v>
      </c>
      <c r="AJ398" s="79">
        <f>+VLOOKUP($A398,'[4]CUT USD'!$A:$Q,13,FALSE)</f>
        <v>0</v>
      </c>
      <c r="AK398" s="79">
        <f>+VLOOKUP($A398,'[4]CUT USD'!$A:$Q,14,FALSE)</f>
        <v>0</v>
      </c>
      <c r="AL398" s="79">
        <v>0</v>
      </c>
      <c r="AM398" s="79">
        <f t="shared" si="6"/>
        <v>0</v>
      </c>
      <c r="AP398" s="45"/>
    </row>
    <row r="399" spans="1:42" ht="33" customHeight="1">
      <c r="A399" s="54">
        <v>1404</v>
      </c>
      <c r="B399" s="55" t="s">
        <v>381</v>
      </c>
      <c r="C399" s="80" t="s">
        <v>687</v>
      </c>
      <c r="D399" s="79">
        <f>+VLOOKUP(A399,'[4]RES. TRL'!A:C,2,FALSE)</f>
        <v>0</v>
      </c>
      <c r="E399" s="79">
        <f>+VLOOKUP(A399,'[4]RES. TRL'!A:C,3,FALSE)</f>
        <v>0</v>
      </c>
      <c r="F399" s="79">
        <f>+VLOOKUP(A399,[4]RES.CDI!A:B,2,FALSE)</f>
        <v>0</v>
      </c>
      <c r="G399" s="79">
        <f>+VLOOKUP($A399,'[4]CUT Bs'!$A:$S,2,FALSE)</f>
        <v>0</v>
      </c>
      <c r="H399" s="79">
        <f>+VLOOKUP($A399,'[4]CUT Bs'!$A:$S,3,FALSE)</f>
        <v>0</v>
      </c>
      <c r="I399" s="79">
        <f>+VLOOKUP($A399,'[4]CUT Bs'!$A:$S,4,FALSE)</f>
        <v>0</v>
      </c>
      <c r="J399" s="79">
        <f>+VLOOKUP($A399,'[4]CUT Bs'!$A:$S,5,FALSE)</f>
        <v>0</v>
      </c>
      <c r="K399" s="79">
        <f>+VLOOKUP($A399,'[4]CUT Bs'!$A:$S,6,FALSE)</f>
        <v>0</v>
      </c>
      <c r="L399" s="79">
        <f>+VLOOKUP($A399,'[4]CUT Bs'!$A:$S,7,FALSE)</f>
        <v>0</v>
      </c>
      <c r="M399" s="79">
        <f>+VLOOKUP($A399,'[4]CUT Bs'!$A:$S,8,FALSE)</f>
        <v>0</v>
      </c>
      <c r="N399" s="79">
        <f>+VLOOKUP($A399,'[4]CUT Bs'!$A:$S,9,FALSE)</f>
        <v>0</v>
      </c>
      <c r="O399" s="79">
        <f>+VLOOKUP($A399,'[4]CUT Bs'!$A:$S,10,FALSE)</f>
        <v>0</v>
      </c>
      <c r="P399" s="79">
        <f>+VLOOKUP($A399,'[4]CUT Bs'!$A:$S,11,FALSE)</f>
        <v>0</v>
      </c>
      <c r="Q399" s="79">
        <f>+VLOOKUP($A399,'[4]CUT Bs'!$A:$S,12,FALSE)</f>
        <v>0</v>
      </c>
      <c r="R399" s="79">
        <f>+VLOOKUP($A399,'[4]CUT Bs'!$A:$S,13,FALSE)</f>
        <v>0</v>
      </c>
      <c r="S399" s="79">
        <f>+VLOOKUP($A399,'[4]CUT Bs'!$A:$S,14,FALSE)</f>
        <v>0</v>
      </c>
      <c r="T399" s="79">
        <f>+VLOOKUP($A399,'[4]CUT Bs'!$A:$S,15,FALSE)</f>
        <v>0</v>
      </c>
      <c r="U399" s="79">
        <f>+VLOOKUP($A399,'[4]CUT Bs'!$A:$S,16,FALSE)</f>
        <v>0</v>
      </c>
      <c r="V399" s="79">
        <f>+IFERROR(VLOOKUP(A399,'[4]RES. TCR'!A:C,3,FALSE),0)</f>
        <v>0</v>
      </c>
      <c r="W399" s="79">
        <f>+VLOOKUP(A399,'[4]RES. TRL'!F:H,2,FALSE)</f>
        <v>0</v>
      </c>
      <c r="X399" s="79">
        <f>+VLOOKUP(A399,'[4]RES. TRL'!F:H,3,FALSE)</f>
        <v>0</v>
      </c>
      <c r="Y399" s="79">
        <f>+VLOOKUP($A399,'[4]CUT USD'!$A:$Q,2,FALSE)</f>
        <v>0</v>
      </c>
      <c r="Z399" s="79">
        <f>+VLOOKUP($A399,'[4]CUT USD'!$A:$Q,3,FALSE)</f>
        <v>0</v>
      </c>
      <c r="AA399" s="79">
        <f>+VLOOKUP($A399,'[4]CUT USD'!$A:$Q,4,FALSE)</f>
        <v>0</v>
      </c>
      <c r="AB399" s="79">
        <f>+VLOOKUP($A399,'[4]CUT USD'!$A:$Q,5,FALSE)</f>
        <v>0</v>
      </c>
      <c r="AC399" s="79">
        <f>+VLOOKUP($A399,'[4]CUT USD'!$A:$Q,6,FALSE)</f>
        <v>0</v>
      </c>
      <c r="AD399" s="79">
        <f>+VLOOKUP($A399,'[4]CUT USD'!$A:$Q,7,FALSE)</f>
        <v>0</v>
      </c>
      <c r="AE399" s="79">
        <f>+VLOOKUP($A399,'[4]CUT USD'!$A:$Q,8,FALSE)</f>
        <v>0</v>
      </c>
      <c r="AF399" s="79">
        <f>+VLOOKUP($A399,'[4]CUT USD'!$A:$Q,9,FALSE)</f>
        <v>0</v>
      </c>
      <c r="AG399" s="79">
        <f>+VLOOKUP($A399,'[4]CUT USD'!$A:$Q,10,FALSE)</f>
        <v>0</v>
      </c>
      <c r="AH399" s="79">
        <f>+VLOOKUP($A399,'[4]CUT USD'!$A:$Q,11,FALSE)</f>
        <v>0</v>
      </c>
      <c r="AI399" s="79">
        <f>+VLOOKUP($A399,'[4]CUT USD'!$A:$Q,12,FALSE)</f>
        <v>0</v>
      </c>
      <c r="AJ399" s="79">
        <f>+VLOOKUP($A399,'[4]CUT USD'!$A:$Q,13,FALSE)</f>
        <v>0</v>
      </c>
      <c r="AK399" s="79">
        <f>+VLOOKUP($A399,'[4]CUT USD'!$A:$Q,14,FALSE)</f>
        <v>0</v>
      </c>
      <c r="AL399" s="79">
        <v>0</v>
      </c>
      <c r="AM399" s="79">
        <f t="shared" si="6"/>
        <v>0</v>
      </c>
      <c r="AP399" s="45"/>
    </row>
    <row r="400" spans="1:42" ht="33" customHeight="1">
      <c r="A400" s="54">
        <v>1405</v>
      </c>
      <c r="B400" s="55" t="s">
        <v>382</v>
      </c>
      <c r="C400" s="80" t="s">
        <v>687</v>
      </c>
      <c r="D400" s="79">
        <f>+VLOOKUP(A400,'[4]RES. TRL'!A:C,2,FALSE)</f>
        <v>0</v>
      </c>
      <c r="E400" s="79">
        <f>+VLOOKUP(A400,'[4]RES. TRL'!A:C,3,FALSE)</f>
        <v>0</v>
      </c>
      <c r="F400" s="79">
        <f>+VLOOKUP(A400,[4]RES.CDI!A:B,2,FALSE)</f>
        <v>0</v>
      </c>
      <c r="G400" s="79">
        <f>+VLOOKUP($A400,'[4]CUT Bs'!$A:$S,2,FALSE)</f>
        <v>0</v>
      </c>
      <c r="H400" s="79">
        <f>+VLOOKUP($A400,'[4]CUT Bs'!$A:$S,3,FALSE)</f>
        <v>0</v>
      </c>
      <c r="I400" s="79">
        <f>+VLOOKUP($A400,'[4]CUT Bs'!$A:$S,4,FALSE)</f>
        <v>0</v>
      </c>
      <c r="J400" s="79">
        <f>+VLOOKUP($A400,'[4]CUT Bs'!$A:$S,5,FALSE)</f>
        <v>0</v>
      </c>
      <c r="K400" s="79">
        <f>+VLOOKUP($A400,'[4]CUT Bs'!$A:$S,6,FALSE)</f>
        <v>0</v>
      </c>
      <c r="L400" s="79">
        <f>+VLOOKUP($A400,'[4]CUT Bs'!$A:$S,7,FALSE)</f>
        <v>0</v>
      </c>
      <c r="M400" s="79">
        <f>+VLOOKUP($A400,'[4]CUT Bs'!$A:$S,8,FALSE)</f>
        <v>0</v>
      </c>
      <c r="N400" s="79">
        <f>+VLOOKUP($A400,'[4]CUT Bs'!$A:$S,9,FALSE)</f>
        <v>0</v>
      </c>
      <c r="O400" s="79">
        <f>+VLOOKUP($A400,'[4]CUT Bs'!$A:$S,10,FALSE)</f>
        <v>0</v>
      </c>
      <c r="P400" s="79">
        <f>+VLOOKUP($A400,'[4]CUT Bs'!$A:$S,11,FALSE)</f>
        <v>0</v>
      </c>
      <c r="Q400" s="79">
        <f>+VLOOKUP($A400,'[4]CUT Bs'!$A:$S,12,FALSE)</f>
        <v>0</v>
      </c>
      <c r="R400" s="79">
        <f>+VLOOKUP($A400,'[4]CUT Bs'!$A:$S,13,FALSE)</f>
        <v>0</v>
      </c>
      <c r="S400" s="79">
        <f>+VLOOKUP($A400,'[4]CUT Bs'!$A:$S,14,FALSE)</f>
        <v>0</v>
      </c>
      <c r="T400" s="79">
        <f>+VLOOKUP($A400,'[4]CUT Bs'!$A:$S,15,FALSE)</f>
        <v>0</v>
      </c>
      <c r="U400" s="79">
        <f>+VLOOKUP($A400,'[4]CUT Bs'!$A:$S,16,FALSE)</f>
        <v>0</v>
      </c>
      <c r="V400" s="79">
        <f>+IFERROR(VLOOKUP(A400,'[4]RES. TCR'!A:C,3,FALSE),0)</f>
        <v>0</v>
      </c>
      <c r="W400" s="79">
        <f>+VLOOKUP(A400,'[4]RES. TRL'!F:H,2,FALSE)</f>
        <v>0</v>
      </c>
      <c r="X400" s="79">
        <f>+VLOOKUP(A400,'[4]RES. TRL'!F:H,3,FALSE)</f>
        <v>0</v>
      </c>
      <c r="Y400" s="79">
        <f>+VLOOKUP($A400,'[4]CUT USD'!$A:$Q,2,FALSE)</f>
        <v>0</v>
      </c>
      <c r="Z400" s="79">
        <f>+VLOOKUP($A400,'[4]CUT USD'!$A:$Q,3,FALSE)</f>
        <v>0</v>
      </c>
      <c r="AA400" s="79">
        <f>+VLOOKUP($A400,'[4]CUT USD'!$A:$Q,4,FALSE)</f>
        <v>0</v>
      </c>
      <c r="AB400" s="79">
        <f>+VLOOKUP($A400,'[4]CUT USD'!$A:$Q,5,FALSE)</f>
        <v>0</v>
      </c>
      <c r="AC400" s="79">
        <f>+VLOOKUP($A400,'[4]CUT USD'!$A:$Q,6,FALSE)</f>
        <v>0</v>
      </c>
      <c r="AD400" s="79">
        <f>+VLOOKUP($A400,'[4]CUT USD'!$A:$Q,7,FALSE)</f>
        <v>0</v>
      </c>
      <c r="AE400" s="79">
        <f>+VLOOKUP($A400,'[4]CUT USD'!$A:$Q,8,FALSE)</f>
        <v>0</v>
      </c>
      <c r="AF400" s="79">
        <f>+VLOOKUP($A400,'[4]CUT USD'!$A:$Q,9,FALSE)</f>
        <v>0</v>
      </c>
      <c r="AG400" s="79">
        <f>+VLOOKUP($A400,'[4]CUT USD'!$A:$Q,10,FALSE)</f>
        <v>0</v>
      </c>
      <c r="AH400" s="79">
        <f>+VLOOKUP($A400,'[4]CUT USD'!$A:$Q,11,FALSE)</f>
        <v>0</v>
      </c>
      <c r="AI400" s="79">
        <f>+VLOOKUP($A400,'[4]CUT USD'!$A:$Q,12,FALSE)</f>
        <v>0</v>
      </c>
      <c r="AJ400" s="79">
        <f>+VLOOKUP($A400,'[4]CUT USD'!$A:$Q,13,FALSE)</f>
        <v>0</v>
      </c>
      <c r="AK400" s="79">
        <f>+VLOOKUP($A400,'[4]CUT USD'!$A:$Q,14,FALSE)</f>
        <v>0</v>
      </c>
      <c r="AL400" s="79">
        <v>0</v>
      </c>
      <c r="AM400" s="79">
        <f t="shared" si="6"/>
        <v>0</v>
      </c>
      <c r="AP400" s="45"/>
    </row>
    <row r="401" spans="1:42" ht="33" customHeight="1">
      <c r="A401" s="54">
        <v>1406</v>
      </c>
      <c r="B401" s="55" t="s">
        <v>383</v>
      </c>
      <c r="C401" s="80" t="s">
        <v>687</v>
      </c>
      <c r="D401" s="79">
        <f>+VLOOKUP(A401,'[4]RES. TRL'!A:C,2,FALSE)</f>
        <v>0</v>
      </c>
      <c r="E401" s="79">
        <f>+VLOOKUP(A401,'[4]RES. TRL'!A:C,3,FALSE)</f>
        <v>0</v>
      </c>
      <c r="F401" s="79">
        <f>+VLOOKUP(A401,[4]RES.CDI!A:B,2,FALSE)</f>
        <v>0</v>
      </c>
      <c r="G401" s="79">
        <f>+VLOOKUP($A401,'[4]CUT Bs'!$A:$S,2,FALSE)</f>
        <v>0</v>
      </c>
      <c r="H401" s="79">
        <f>+VLOOKUP($A401,'[4]CUT Bs'!$A:$S,3,FALSE)</f>
        <v>0</v>
      </c>
      <c r="I401" s="79">
        <f>+VLOOKUP($A401,'[4]CUT Bs'!$A:$S,4,FALSE)</f>
        <v>0</v>
      </c>
      <c r="J401" s="79">
        <f>+VLOOKUP($A401,'[4]CUT Bs'!$A:$S,5,FALSE)</f>
        <v>0</v>
      </c>
      <c r="K401" s="79">
        <f>+VLOOKUP($A401,'[4]CUT Bs'!$A:$S,6,FALSE)</f>
        <v>0</v>
      </c>
      <c r="L401" s="79">
        <f>+VLOOKUP($A401,'[4]CUT Bs'!$A:$S,7,FALSE)</f>
        <v>0</v>
      </c>
      <c r="M401" s="79">
        <f>+VLOOKUP($A401,'[4]CUT Bs'!$A:$S,8,FALSE)</f>
        <v>0</v>
      </c>
      <c r="N401" s="79">
        <f>+VLOOKUP($A401,'[4]CUT Bs'!$A:$S,9,FALSE)</f>
        <v>0</v>
      </c>
      <c r="O401" s="79">
        <f>+VLOOKUP($A401,'[4]CUT Bs'!$A:$S,10,FALSE)</f>
        <v>0</v>
      </c>
      <c r="P401" s="79">
        <f>+VLOOKUP($A401,'[4]CUT Bs'!$A:$S,11,FALSE)</f>
        <v>0</v>
      </c>
      <c r="Q401" s="79">
        <f>+VLOOKUP($A401,'[4]CUT Bs'!$A:$S,12,FALSE)</f>
        <v>0</v>
      </c>
      <c r="R401" s="79">
        <f>+VLOOKUP($A401,'[4]CUT Bs'!$A:$S,13,FALSE)</f>
        <v>0</v>
      </c>
      <c r="S401" s="79">
        <f>+VLOOKUP($A401,'[4]CUT Bs'!$A:$S,14,FALSE)</f>
        <v>0</v>
      </c>
      <c r="T401" s="79">
        <f>+VLOOKUP($A401,'[4]CUT Bs'!$A:$S,15,FALSE)</f>
        <v>0</v>
      </c>
      <c r="U401" s="79">
        <f>+VLOOKUP($A401,'[4]CUT Bs'!$A:$S,16,FALSE)</f>
        <v>0</v>
      </c>
      <c r="V401" s="79">
        <f>+IFERROR(VLOOKUP(A401,'[4]RES. TCR'!A:C,3,FALSE),0)</f>
        <v>0</v>
      </c>
      <c r="W401" s="79">
        <f>+VLOOKUP(A401,'[4]RES. TRL'!F:H,2,FALSE)</f>
        <v>0</v>
      </c>
      <c r="X401" s="79">
        <f>+VLOOKUP(A401,'[4]RES. TRL'!F:H,3,FALSE)</f>
        <v>0</v>
      </c>
      <c r="Y401" s="79">
        <f>+VLOOKUP($A401,'[4]CUT USD'!$A:$Q,2,FALSE)</f>
        <v>0</v>
      </c>
      <c r="Z401" s="79">
        <f>+VLOOKUP($A401,'[4]CUT USD'!$A:$Q,3,FALSE)</f>
        <v>0</v>
      </c>
      <c r="AA401" s="79">
        <f>+VLOOKUP($A401,'[4]CUT USD'!$A:$Q,4,FALSE)</f>
        <v>0</v>
      </c>
      <c r="AB401" s="79">
        <f>+VLOOKUP($A401,'[4]CUT USD'!$A:$Q,5,FALSE)</f>
        <v>0</v>
      </c>
      <c r="AC401" s="79">
        <f>+VLOOKUP($A401,'[4]CUT USD'!$A:$Q,6,FALSE)</f>
        <v>0</v>
      </c>
      <c r="AD401" s="79">
        <f>+VLOOKUP($A401,'[4]CUT USD'!$A:$Q,7,FALSE)</f>
        <v>0</v>
      </c>
      <c r="AE401" s="79">
        <f>+VLOOKUP($A401,'[4]CUT USD'!$A:$Q,8,FALSE)</f>
        <v>0</v>
      </c>
      <c r="AF401" s="79">
        <f>+VLOOKUP($A401,'[4]CUT USD'!$A:$Q,9,FALSE)</f>
        <v>0</v>
      </c>
      <c r="AG401" s="79">
        <f>+VLOOKUP($A401,'[4]CUT USD'!$A:$Q,10,FALSE)</f>
        <v>0</v>
      </c>
      <c r="AH401" s="79">
        <f>+VLOOKUP($A401,'[4]CUT USD'!$A:$Q,11,FALSE)</f>
        <v>0</v>
      </c>
      <c r="AI401" s="79">
        <f>+VLOOKUP($A401,'[4]CUT USD'!$A:$Q,12,FALSE)</f>
        <v>0</v>
      </c>
      <c r="AJ401" s="79">
        <f>+VLOOKUP($A401,'[4]CUT USD'!$A:$Q,13,FALSE)</f>
        <v>0</v>
      </c>
      <c r="AK401" s="79">
        <f>+VLOOKUP($A401,'[4]CUT USD'!$A:$Q,14,FALSE)</f>
        <v>0</v>
      </c>
      <c r="AL401" s="79">
        <v>0</v>
      </c>
      <c r="AM401" s="79">
        <f t="shared" si="6"/>
        <v>0</v>
      </c>
      <c r="AP401" s="45"/>
    </row>
    <row r="402" spans="1:42" ht="33" customHeight="1">
      <c r="A402" s="54">
        <v>1407</v>
      </c>
      <c r="B402" s="55" t="s">
        <v>384</v>
      </c>
      <c r="C402" s="80" t="s">
        <v>687</v>
      </c>
      <c r="D402" s="79">
        <f>+VLOOKUP(A402,'[4]RES. TRL'!A:C,2,FALSE)</f>
        <v>0</v>
      </c>
      <c r="E402" s="79">
        <f>+VLOOKUP(A402,'[4]RES. TRL'!A:C,3,FALSE)</f>
        <v>0</v>
      </c>
      <c r="F402" s="79">
        <f>+VLOOKUP(A402,[4]RES.CDI!A:B,2,FALSE)</f>
        <v>0</v>
      </c>
      <c r="G402" s="79">
        <f>+VLOOKUP($A402,'[4]CUT Bs'!$A:$S,2,FALSE)</f>
        <v>0</v>
      </c>
      <c r="H402" s="79">
        <f>+VLOOKUP($A402,'[4]CUT Bs'!$A:$S,3,FALSE)</f>
        <v>0</v>
      </c>
      <c r="I402" s="79">
        <f>+VLOOKUP($A402,'[4]CUT Bs'!$A:$S,4,FALSE)</f>
        <v>0</v>
      </c>
      <c r="J402" s="79">
        <f>+VLOOKUP($A402,'[4]CUT Bs'!$A:$S,5,FALSE)</f>
        <v>0</v>
      </c>
      <c r="K402" s="79">
        <f>+VLOOKUP($A402,'[4]CUT Bs'!$A:$S,6,FALSE)</f>
        <v>0</v>
      </c>
      <c r="L402" s="79">
        <f>+VLOOKUP($A402,'[4]CUT Bs'!$A:$S,7,FALSE)</f>
        <v>0</v>
      </c>
      <c r="M402" s="79">
        <f>+VLOOKUP($A402,'[4]CUT Bs'!$A:$S,8,FALSE)</f>
        <v>0</v>
      </c>
      <c r="N402" s="79">
        <f>+VLOOKUP($A402,'[4]CUT Bs'!$A:$S,9,FALSE)</f>
        <v>0</v>
      </c>
      <c r="O402" s="79">
        <f>+VLOOKUP($A402,'[4]CUT Bs'!$A:$S,10,FALSE)</f>
        <v>0</v>
      </c>
      <c r="P402" s="79">
        <f>+VLOOKUP($A402,'[4]CUT Bs'!$A:$S,11,FALSE)</f>
        <v>0</v>
      </c>
      <c r="Q402" s="79">
        <f>+VLOOKUP($A402,'[4]CUT Bs'!$A:$S,12,FALSE)</f>
        <v>0</v>
      </c>
      <c r="R402" s="79">
        <f>+VLOOKUP($A402,'[4]CUT Bs'!$A:$S,13,FALSE)</f>
        <v>0</v>
      </c>
      <c r="S402" s="79">
        <f>+VLOOKUP($A402,'[4]CUT Bs'!$A:$S,14,FALSE)</f>
        <v>0</v>
      </c>
      <c r="T402" s="79">
        <f>+VLOOKUP($A402,'[4]CUT Bs'!$A:$S,15,FALSE)</f>
        <v>0</v>
      </c>
      <c r="U402" s="79">
        <f>+VLOOKUP($A402,'[4]CUT Bs'!$A:$S,16,FALSE)</f>
        <v>0</v>
      </c>
      <c r="V402" s="79">
        <f>+IFERROR(VLOOKUP(A402,'[4]RES. TCR'!A:C,3,FALSE),0)</f>
        <v>0</v>
      </c>
      <c r="W402" s="79">
        <f>+VLOOKUP(A402,'[4]RES. TRL'!F:H,2,FALSE)</f>
        <v>0</v>
      </c>
      <c r="X402" s="79">
        <f>+VLOOKUP(A402,'[4]RES. TRL'!F:H,3,FALSE)</f>
        <v>0</v>
      </c>
      <c r="Y402" s="79">
        <f>+VLOOKUP($A402,'[4]CUT USD'!$A:$Q,2,FALSE)</f>
        <v>0</v>
      </c>
      <c r="Z402" s="79">
        <f>+VLOOKUP($A402,'[4]CUT USD'!$A:$Q,3,FALSE)</f>
        <v>0</v>
      </c>
      <c r="AA402" s="79">
        <f>+VLOOKUP($A402,'[4]CUT USD'!$A:$Q,4,FALSE)</f>
        <v>0</v>
      </c>
      <c r="AB402" s="79">
        <f>+VLOOKUP($A402,'[4]CUT USD'!$A:$Q,5,FALSE)</f>
        <v>0</v>
      </c>
      <c r="AC402" s="79">
        <f>+VLOOKUP($A402,'[4]CUT USD'!$A:$Q,6,FALSE)</f>
        <v>0</v>
      </c>
      <c r="AD402" s="79">
        <f>+VLOOKUP($A402,'[4]CUT USD'!$A:$Q,7,FALSE)</f>
        <v>0</v>
      </c>
      <c r="AE402" s="79">
        <f>+VLOOKUP($A402,'[4]CUT USD'!$A:$Q,8,FALSE)</f>
        <v>0</v>
      </c>
      <c r="AF402" s="79">
        <f>+VLOOKUP($A402,'[4]CUT USD'!$A:$Q,9,FALSE)</f>
        <v>0</v>
      </c>
      <c r="AG402" s="79">
        <f>+VLOOKUP($A402,'[4]CUT USD'!$A:$Q,10,FALSE)</f>
        <v>0</v>
      </c>
      <c r="AH402" s="79">
        <f>+VLOOKUP($A402,'[4]CUT USD'!$A:$Q,11,FALSE)</f>
        <v>0</v>
      </c>
      <c r="AI402" s="79">
        <f>+VLOOKUP($A402,'[4]CUT USD'!$A:$Q,12,FALSE)</f>
        <v>0</v>
      </c>
      <c r="AJ402" s="79">
        <f>+VLOOKUP($A402,'[4]CUT USD'!$A:$Q,13,FALSE)</f>
        <v>0</v>
      </c>
      <c r="AK402" s="79">
        <f>+VLOOKUP($A402,'[4]CUT USD'!$A:$Q,14,FALSE)</f>
        <v>0</v>
      </c>
      <c r="AL402" s="79">
        <v>0</v>
      </c>
      <c r="AM402" s="79">
        <f t="shared" si="6"/>
        <v>0</v>
      </c>
      <c r="AP402" s="45"/>
    </row>
    <row r="403" spans="1:42" ht="33" customHeight="1">
      <c r="A403" s="54">
        <v>1408</v>
      </c>
      <c r="B403" s="55" t="s">
        <v>385</v>
      </c>
      <c r="C403" s="80" t="s">
        <v>687</v>
      </c>
      <c r="D403" s="79">
        <f>+VLOOKUP(A403,'[4]RES. TRL'!A:C,2,FALSE)</f>
        <v>0</v>
      </c>
      <c r="E403" s="79">
        <f>+VLOOKUP(A403,'[4]RES. TRL'!A:C,3,FALSE)</f>
        <v>0</v>
      </c>
      <c r="F403" s="79">
        <f>+VLOOKUP(A403,[4]RES.CDI!A:B,2,FALSE)</f>
        <v>0</v>
      </c>
      <c r="G403" s="79">
        <f>+VLOOKUP($A403,'[4]CUT Bs'!$A:$S,2,FALSE)</f>
        <v>0</v>
      </c>
      <c r="H403" s="79">
        <f>+VLOOKUP($A403,'[4]CUT Bs'!$A:$S,3,FALSE)</f>
        <v>0</v>
      </c>
      <c r="I403" s="79">
        <f>+VLOOKUP($A403,'[4]CUT Bs'!$A:$S,4,FALSE)</f>
        <v>0</v>
      </c>
      <c r="J403" s="79">
        <f>+VLOOKUP($A403,'[4]CUT Bs'!$A:$S,5,FALSE)</f>
        <v>0</v>
      </c>
      <c r="K403" s="79">
        <f>+VLOOKUP($A403,'[4]CUT Bs'!$A:$S,6,FALSE)</f>
        <v>0</v>
      </c>
      <c r="L403" s="79">
        <f>+VLOOKUP($A403,'[4]CUT Bs'!$A:$S,7,FALSE)</f>
        <v>0</v>
      </c>
      <c r="M403" s="79">
        <f>+VLOOKUP($A403,'[4]CUT Bs'!$A:$S,8,FALSE)</f>
        <v>0</v>
      </c>
      <c r="N403" s="79">
        <f>+VLOOKUP($A403,'[4]CUT Bs'!$A:$S,9,FALSE)</f>
        <v>0</v>
      </c>
      <c r="O403" s="79">
        <f>+VLOOKUP($A403,'[4]CUT Bs'!$A:$S,10,FALSE)</f>
        <v>0</v>
      </c>
      <c r="P403" s="79">
        <f>+VLOOKUP($A403,'[4]CUT Bs'!$A:$S,11,FALSE)</f>
        <v>0</v>
      </c>
      <c r="Q403" s="79">
        <f>+VLOOKUP($A403,'[4]CUT Bs'!$A:$S,12,FALSE)</f>
        <v>0</v>
      </c>
      <c r="R403" s="79">
        <f>+VLOOKUP($A403,'[4]CUT Bs'!$A:$S,13,FALSE)</f>
        <v>0</v>
      </c>
      <c r="S403" s="79">
        <f>+VLOOKUP($A403,'[4]CUT Bs'!$A:$S,14,FALSE)</f>
        <v>0</v>
      </c>
      <c r="T403" s="79">
        <f>+VLOOKUP($A403,'[4]CUT Bs'!$A:$S,15,FALSE)</f>
        <v>0</v>
      </c>
      <c r="U403" s="79">
        <f>+VLOOKUP($A403,'[4]CUT Bs'!$A:$S,16,FALSE)</f>
        <v>0</v>
      </c>
      <c r="V403" s="79">
        <f>+IFERROR(VLOOKUP(A403,'[4]RES. TCR'!A:C,3,FALSE),0)</f>
        <v>0</v>
      </c>
      <c r="W403" s="79">
        <f>+VLOOKUP(A403,'[4]RES. TRL'!F:H,2,FALSE)</f>
        <v>0</v>
      </c>
      <c r="X403" s="79">
        <f>+VLOOKUP(A403,'[4]RES. TRL'!F:H,3,FALSE)</f>
        <v>0</v>
      </c>
      <c r="Y403" s="79">
        <f>+VLOOKUP($A403,'[4]CUT USD'!$A:$Q,2,FALSE)</f>
        <v>0</v>
      </c>
      <c r="Z403" s="79">
        <f>+VLOOKUP($A403,'[4]CUT USD'!$A:$Q,3,FALSE)</f>
        <v>0</v>
      </c>
      <c r="AA403" s="79">
        <f>+VLOOKUP($A403,'[4]CUT USD'!$A:$Q,4,FALSE)</f>
        <v>0</v>
      </c>
      <c r="AB403" s="79">
        <f>+VLOOKUP($A403,'[4]CUT USD'!$A:$Q,5,FALSE)</f>
        <v>0</v>
      </c>
      <c r="AC403" s="79">
        <f>+VLOOKUP($A403,'[4]CUT USD'!$A:$Q,6,FALSE)</f>
        <v>0</v>
      </c>
      <c r="AD403" s="79">
        <f>+VLOOKUP($A403,'[4]CUT USD'!$A:$Q,7,FALSE)</f>
        <v>0</v>
      </c>
      <c r="AE403" s="79">
        <f>+VLOOKUP($A403,'[4]CUT USD'!$A:$Q,8,FALSE)</f>
        <v>0</v>
      </c>
      <c r="AF403" s="79">
        <f>+VLOOKUP($A403,'[4]CUT USD'!$A:$Q,9,FALSE)</f>
        <v>0</v>
      </c>
      <c r="AG403" s="79">
        <f>+VLOOKUP($A403,'[4]CUT USD'!$A:$Q,10,FALSE)</f>
        <v>0</v>
      </c>
      <c r="AH403" s="79">
        <f>+VLOOKUP($A403,'[4]CUT USD'!$A:$Q,11,FALSE)</f>
        <v>0</v>
      </c>
      <c r="AI403" s="79">
        <f>+VLOOKUP($A403,'[4]CUT USD'!$A:$Q,12,FALSE)</f>
        <v>0</v>
      </c>
      <c r="AJ403" s="79">
        <f>+VLOOKUP($A403,'[4]CUT USD'!$A:$Q,13,FALSE)</f>
        <v>0</v>
      </c>
      <c r="AK403" s="79">
        <f>+VLOOKUP($A403,'[4]CUT USD'!$A:$Q,14,FALSE)</f>
        <v>0</v>
      </c>
      <c r="AL403" s="79">
        <v>0</v>
      </c>
      <c r="AM403" s="79">
        <f t="shared" si="6"/>
        <v>0</v>
      </c>
      <c r="AP403" s="45"/>
    </row>
    <row r="404" spans="1:42" ht="33" customHeight="1">
      <c r="A404" s="54">
        <v>1409</v>
      </c>
      <c r="B404" s="55" t="s">
        <v>386</v>
      </c>
      <c r="C404" s="80" t="s">
        <v>687</v>
      </c>
      <c r="D404" s="79">
        <f>+VLOOKUP(A404,'[4]RES. TRL'!A:C,2,FALSE)</f>
        <v>0</v>
      </c>
      <c r="E404" s="79">
        <f>+VLOOKUP(A404,'[4]RES. TRL'!A:C,3,FALSE)</f>
        <v>0</v>
      </c>
      <c r="F404" s="79">
        <f>+VLOOKUP(A404,[4]RES.CDI!A:B,2,FALSE)</f>
        <v>0</v>
      </c>
      <c r="G404" s="79">
        <f>+VLOOKUP($A404,'[4]CUT Bs'!$A:$S,2,FALSE)</f>
        <v>0</v>
      </c>
      <c r="H404" s="79">
        <f>+VLOOKUP($A404,'[4]CUT Bs'!$A:$S,3,FALSE)</f>
        <v>0</v>
      </c>
      <c r="I404" s="79">
        <f>+VLOOKUP($A404,'[4]CUT Bs'!$A:$S,4,FALSE)</f>
        <v>0</v>
      </c>
      <c r="J404" s="79">
        <f>+VLOOKUP($A404,'[4]CUT Bs'!$A:$S,5,FALSE)</f>
        <v>0</v>
      </c>
      <c r="K404" s="79">
        <f>+VLOOKUP($A404,'[4]CUT Bs'!$A:$S,6,FALSE)</f>
        <v>0</v>
      </c>
      <c r="L404" s="79">
        <f>+VLOOKUP($A404,'[4]CUT Bs'!$A:$S,7,FALSE)</f>
        <v>0</v>
      </c>
      <c r="M404" s="79">
        <f>+VLOOKUP($A404,'[4]CUT Bs'!$A:$S,8,FALSE)</f>
        <v>0</v>
      </c>
      <c r="N404" s="79">
        <f>+VLOOKUP($A404,'[4]CUT Bs'!$A:$S,9,FALSE)</f>
        <v>0</v>
      </c>
      <c r="O404" s="79">
        <f>+VLOOKUP($A404,'[4]CUT Bs'!$A:$S,10,FALSE)</f>
        <v>0</v>
      </c>
      <c r="P404" s="79">
        <f>+VLOOKUP($A404,'[4]CUT Bs'!$A:$S,11,FALSE)</f>
        <v>0</v>
      </c>
      <c r="Q404" s="79">
        <f>+VLOOKUP($A404,'[4]CUT Bs'!$A:$S,12,FALSE)</f>
        <v>0</v>
      </c>
      <c r="R404" s="79">
        <f>+VLOOKUP($A404,'[4]CUT Bs'!$A:$S,13,FALSE)</f>
        <v>0</v>
      </c>
      <c r="S404" s="79">
        <f>+VLOOKUP($A404,'[4]CUT Bs'!$A:$S,14,FALSE)</f>
        <v>0</v>
      </c>
      <c r="T404" s="79">
        <f>+VLOOKUP($A404,'[4]CUT Bs'!$A:$S,15,FALSE)</f>
        <v>0</v>
      </c>
      <c r="U404" s="79">
        <f>+VLOOKUP($A404,'[4]CUT Bs'!$A:$S,16,FALSE)</f>
        <v>0</v>
      </c>
      <c r="V404" s="79">
        <f>+IFERROR(VLOOKUP(A404,'[4]RES. TCR'!A:C,3,FALSE),0)</f>
        <v>0</v>
      </c>
      <c r="W404" s="79">
        <f>+VLOOKUP(A404,'[4]RES. TRL'!F:H,2,FALSE)</f>
        <v>0</v>
      </c>
      <c r="X404" s="79">
        <f>+VLOOKUP(A404,'[4]RES. TRL'!F:H,3,FALSE)</f>
        <v>0</v>
      </c>
      <c r="Y404" s="79">
        <f>+VLOOKUP($A404,'[4]CUT USD'!$A:$Q,2,FALSE)</f>
        <v>0</v>
      </c>
      <c r="Z404" s="79">
        <f>+VLOOKUP($A404,'[4]CUT USD'!$A:$Q,3,FALSE)</f>
        <v>0</v>
      </c>
      <c r="AA404" s="79">
        <f>+VLOOKUP($A404,'[4]CUT USD'!$A:$Q,4,FALSE)</f>
        <v>0</v>
      </c>
      <c r="AB404" s="79">
        <f>+VLOOKUP($A404,'[4]CUT USD'!$A:$Q,5,FALSE)</f>
        <v>0</v>
      </c>
      <c r="AC404" s="79">
        <f>+VLOOKUP($A404,'[4]CUT USD'!$A:$Q,6,FALSE)</f>
        <v>0</v>
      </c>
      <c r="AD404" s="79">
        <f>+VLOOKUP($A404,'[4]CUT USD'!$A:$Q,7,FALSE)</f>
        <v>0</v>
      </c>
      <c r="AE404" s="79">
        <f>+VLOOKUP($A404,'[4]CUT USD'!$A:$Q,8,FALSE)</f>
        <v>0</v>
      </c>
      <c r="AF404" s="79">
        <f>+VLOOKUP($A404,'[4]CUT USD'!$A:$Q,9,FALSE)</f>
        <v>0</v>
      </c>
      <c r="AG404" s="79">
        <f>+VLOOKUP($A404,'[4]CUT USD'!$A:$Q,10,FALSE)</f>
        <v>0</v>
      </c>
      <c r="AH404" s="79">
        <f>+VLOOKUP($A404,'[4]CUT USD'!$A:$Q,11,FALSE)</f>
        <v>0</v>
      </c>
      <c r="AI404" s="79">
        <f>+VLOOKUP($A404,'[4]CUT USD'!$A:$Q,12,FALSE)</f>
        <v>0</v>
      </c>
      <c r="AJ404" s="79">
        <f>+VLOOKUP($A404,'[4]CUT USD'!$A:$Q,13,FALSE)</f>
        <v>0</v>
      </c>
      <c r="AK404" s="79">
        <f>+VLOOKUP($A404,'[4]CUT USD'!$A:$Q,14,FALSE)</f>
        <v>0</v>
      </c>
      <c r="AL404" s="79">
        <v>0</v>
      </c>
      <c r="AM404" s="79">
        <f t="shared" si="6"/>
        <v>0</v>
      </c>
      <c r="AP404" s="45"/>
    </row>
    <row r="405" spans="1:42" ht="33" customHeight="1">
      <c r="A405" s="54">
        <v>1410</v>
      </c>
      <c r="B405" s="55" t="s">
        <v>387</v>
      </c>
      <c r="C405" s="80" t="s">
        <v>687</v>
      </c>
      <c r="D405" s="79">
        <f>+VLOOKUP(A405,'[4]RES. TRL'!A:C,2,FALSE)</f>
        <v>0</v>
      </c>
      <c r="E405" s="79">
        <f>+VLOOKUP(A405,'[4]RES. TRL'!A:C,3,FALSE)</f>
        <v>0</v>
      </c>
      <c r="F405" s="79">
        <f>+VLOOKUP(A405,[4]RES.CDI!A:B,2,FALSE)</f>
        <v>0</v>
      </c>
      <c r="G405" s="79">
        <f>+VLOOKUP($A405,'[4]CUT Bs'!$A:$S,2,FALSE)</f>
        <v>0</v>
      </c>
      <c r="H405" s="79">
        <f>+VLOOKUP($A405,'[4]CUT Bs'!$A:$S,3,FALSE)</f>
        <v>0</v>
      </c>
      <c r="I405" s="79">
        <f>+VLOOKUP($A405,'[4]CUT Bs'!$A:$S,4,FALSE)</f>
        <v>0</v>
      </c>
      <c r="J405" s="79">
        <f>+VLOOKUP($A405,'[4]CUT Bs'!$A:$S,5,FALSE)</f>
        <v>0</v>
      </c>
      <c r="K405" s="79">
        <f>+VLOOKUP($A405,'[4]CUT Bs'!$A:$S,6,FALSE)</f>
        <v>0</v>
      </c>
      <c r="L405" s="79">
        <f>+VLOOKUP($A405,'[4]CUT Bs'!$A:$S,7,FALSE)</f>
        <v>0</v>
      </c>
      <c r="M405" s="79">
        <f>+VLOOKUP($A405,'[4]CUT Bs'!$A:$S,8,FALSE)</f>
        <v>0</v>
      </c>
      <c r="N405" s="79">
        <f>+VLOOKUP($A405,'[4]CUT Bs'!$A:$S,9,FALSE)</f>
        <v>0</v>
      </c>
      <c r="O405" s="79">
        <f>+VLOOKUP($A405,'[4]CUT Bs'!$A:$S,10,FALSE)</f>
        <v>0</v>
      </c>
      <c r="P405" s="79">
        <f>+VLOOKUP($A405,'[4]CUT Bs'!$A:$S,11,FALSE)</f>
        <v>0</v>
      </c>
      <c r="Q405" s="79">
        <f>+VLOOKUP($A405,'[4]CUT Bs'!$A:$S,12,FALSE)</f>
        <v>0</v>
      </c>
      <c r="R405" s="79">
        <f>+VLOOKUP($A405,'[4]CUT Bs'!$A:$S,13,FALSE)</f>
        <v>0</v>
      </c>
      <c r="S405" s="79">
        <f>+VLOOKUP($A405,'[4]CUT Bs'!$A:$S,14,FALSE)</f>
        <v>0</v>
      </c>
      <c r="T405" s="79">
        <f>+VLOOKUP($A405,'[4]CUT Bs'!$A:$S,15,FALSE)</f>
        <v>0</v>
      </c>
      <c r="U405" s="79">
        <f>+VLOOKUP($A405,'[4]CUT Bs'!$A:$S,16,FALSE)</f>
        <v>0</v>
      </c>
      <c r="V405" s="79">
        <f>+IFERROR(VLOOKUP(A405,'[4]RES. TCR'!A:C,3,FALSE),0)</f>
        <v>0</v>
      </c>
      <c r="W405" s="79">
        <f>+VLOOKUP(A405,'[4]RES. TRL'!F:H,2,FALSE)</f>
        <v>0</v>
      </c>
      <c r="X405" s="79">
        <f>+VLOOKUP(A405,'[4]RES. TRL'!F:H,3,FALSE)</f>
        <v>0</v>
      </c>
      <c r="Y405" s="79">
        <f>+VLOOKUP($A405,'[4]CUT USD'!$A:$Q,2,FALSE)</f>
        <v>0</v>
      </c>
      <c r="Z405" s="79">
        <f>+VLOOKUP($A405,'[4]CUT USD'!$A:$Q,3,FALSE)</f>
        <v>0</v>
      </c>
      <c r="AA405" s="79">
        <f>+VLOOKUP($A405,'[4]CUT USD'!$A:$Q,4,FALSE)</f>
        <v>0</v>
      </c>
      <c r="AB405" s="79">
        <f>+VLOOKUP($A405,'[4]CUT USD'!$A:$Q,5,FALSE)</f>
        <v>0</v>
      </c>
      <c r="AC405" s="79">
        <f>+VLOOKUP($A405,'[4]CUT USD'!$A:$Q,6,FALSE)</f>
        <v>0</v>
      </c>
      <c r="AD405" s="79">
        <f>+VLOOKUP($A405,'[4]CUT USD'!$A:$Q,7,FALSE)</f>
        <v>0</v>
      </c>
      <c r="AE405" s="79">
        <f>+VLOOKUP($A405,'[4]CUT USD'!$A:$Q,8,FALSE)</f>
        <v>0</v>
      </c>
      <c r="AF405" s="79">
        <f>+VLOOKUP($A405,'[4]CUT USD'!$A:$Q,9,FALSE)</f>
        <v>0</v>
      </c>
      <c r="AG405" s="79">
        <f>+VLOOKUP($A405,'[4]CUT USD'!$A:$Q,10,FALSE)</f>
        <v>0</v>
      </c>
      <c r="AH405" s="79">
        <f>+VLOOKUP($A405,'[4]CUT USD'!$A:$Q,11,FALSE)</f>
        <v>0</v>
      </c>
      <c r="AI405" s="79">
        <f>+VLOOKUP($A405,'[4]CUT USD'!$A:$Q,12,FALSE)</f>
        <v>0</v>
      </c>
      <c r="AJ405" s="79">
        <f>+VLOOKUP($A405,'[4]CUT USD'!$A:$Q,13,FALSE)</f>
        <v>0</v>
      </c>
      <c r="AK405" s="79">
        <f>+VLOOKUP($A405,'[4]CUT USD'!$A:$Q,14,FALSE)</f>
        <v>0</v>
      </c>
      <c r="AL405" s="79">
        <v>0</v>
      </c>
      <c r="AM405" s="79">
        <f t="shared" si="6"/>
        <v>0</v>
      </c>
      <c r="AP405" s="45"/>
    </row>
    <row r="406" spans="1:42" ht="33" customHeight="1">
      <c r="A406" s="54">
        <v>1411</v>
      </c>
      <c r="B406" s="55" t="s">
        <v>388</v>
      </c>
      <c r="C406" s="80" t="s">
        <v>687</v>
      </c>
      <c r="D406" s="79">
        <f>+VLOOKUP(A406,'[4]RES. TRL'!A:C,2,FALSE)</f>
        <v>0</v>
      </c>
      <c r="E406" s="79">
        <f>+VLOOKUP(A406,'[4]RES. TRL'!A:C,3,FALSE)</f>
        <v>0</v>
      </c>
      <c r="F406" s="79">
        <f>+VLOOKUP(A406,[4]RES.CDI!A:B,2,FALSE)</f>
        <v>0</v>
      </c>
      <c r="G406" s="79">
        <f>+VLOOKUP($A406,'[4]CUT Bs'!$A:$S,2,FALSE)</f>
        <v>0</v>
      </c>
      <c r="H406" s="79">
        <f>+VLOOKUP($A406,'[4]CUT Bs'!$A:$S,3,FALSE)</f>
        <v>0</v>
      </c>
      <c r="I406" s="79">
        <f>+VLOOKUP($A406,'[4]CUT Bs'!$A:$S,4,FALSE)</f>
        <v>0</v>
      </c>
      <c r="J406" s="79">
        <f>+VLOOKUP($A406,'[4]CUT Bs'!$A:$S,5,FALSE)</f>
        <v>0</v>
      </c>
      <c r="K406" s="79">
        <f>+VLOOKUP($A406,'[4]CUT Bs'!$A:$S,6,FALSE)</f>
        <v>0</v>
      </c>
      <c r="L406" s="79">
        <f>+VLOOKUP($A406,'[4]CUT Bs'!$A:$S,7,FALSE)</f>
        <v>0</v>
      </c>
      <c r="M406" s="79">
        <f>+VLOOKUP($A406,'[4]CUT Bs'!$A:$S,8,FALSE)</f>
        <v>0</v>
      </c>
      <c r="N406" s="79">
        <f>+VLOOKUP($A406,'[4]CUT Bs'!$A:$S,9,FALSE)</f>
        <v>0</v>
      </c>
      <c r="O406" s="79">
        <f>+VLOOKUP($A406,'[4]CUT Bs'!$A:$S,10,FALSE)</f>
        <v>0</v>
      </c>
      <c r="P406" s="79">
        <f>+VLOOKUP($A406,'[4]CUT Bs'!$A:$S,11,FALSE)</f>
        <v>0</v>
      </c>
      <c r="Q406" s="79">
        <f>+VLOOKUP($A406,'[4]CUT Bs'!$A:$S,12,FALSE)</f>
        <v>0</v>
      </c>
      <c r="R406" s="79">
        <f>+VLOOKUP($A406,'[4]CUT Bs'!$A:$S,13,FALSE)</f>
        <v>0</v>
      </c>
      <c r="S406" s="79">
        <f>+VLOOKUP($A406,'[4]CUT Bs'!$A:$S,14,FALSE)</f>
        <v>0</v>
      </c>
      <c r="T406" s="79">
        <f>+VLOOKUP($A406,'[4]CUT Bs'!$A:$S,15,FALSE)</f>
        <v>0</v>
      </c>
      <c r="U406" s="79">
        <f>+VLOOKUP($A406,'[4]CUT Bs'!$A:$S,16,FALSE)</f>
        <v>0</v>
      </c>
      <c r="V406" s="79">
        <f>+IFERROR(VLOOKUP(A406,'[4]RES. TCR'!A:C,3,FALSE),0)</f>
        <v>0</v>
      </c>
      <c r="W406" s="79">
        <f>+VLOOKUP(A406,'[4]RES. TRL'!F:H,2,FALSE)</f>
        <v>0</v>
      </c>
      <c r="X406" s="79">
        <f>+VLOOKUP(A406,'[4]RES. TRL'!F:H,3,FALSE)</f>
        <v>0</v>
      </c>
      <c r="Y406" s="79">
        <f>+VLOOKUP($A406,'[4]CUT USD'!$A:$Q,2,FALSE)</f>
        <v>0</v>
      </c>
      <c r="Z406" s="79">
        <f>+VLOOKUP($A406,'[4]CUT USD'!$A:$Q,3,FALSE)</f>
        <v>0</v>
      </c>
      <c r="AA406" s="79">
        <f>+VLOOKUP($A406,'[4]CUT USD'!$A:$Q,4,FALSE)</f>
        <v>0</v>
      </c>
      <c r="AB406" s="79">
        <f>+VLOOKUP($A406,'[4]CUT USD'!$A:$Q,5,FALSE)</f>
        <v>0</v>
      </c>
      <c r="AC406" s="79">
        <f>+VLOOKUP($A406,'[4]CUT USD'!$A:$Q,6,FALSE)</f>
        <v>0</v>
      </c>
      <c r="AD406" s="79">
        <f>+VLOOKUP($A406,'[4]CUT USD'!$A:$Q,7,FALSE)</f>
        <v>0</v>
      </c>
      <c r="AE406" s="79">
        <f>+VLOOKUP($A406,'[4]CUT USD'!$A:$Q,8,FALSE)</f>
        <v>0</v>
      </c>
      <c r="AF406" s="79">
        <f>+VLOOKUP($A406,'[4]CUT USD'!$A:$Q,9,FALSE)</f>
        <v>0</v>
      </c>
      <c r="AG406" s="79">
        <f>+VLOOKUP($A406,'[4]CUT USD'!$A:$Q,10,FALSE)</f>
        <v>0</v>
      </c>
      <c r="AH406" s="79">
        <f>+VLOOKUP($A406,'[4]CUT USD'!$A:$Q,11,FALSE)</f>
        <v>0</v>
      </c>
      <c r="AI406" s="79">
        <f>+VLOOKUP($A406,'[4]CUT USD'!$A:$Q,12,FALSE)</f>
        <v>0</v>
      </c>
      <c r="AJ406" s="79">
        <f>+VLOOKUP($A406,'[4]CUT USD'!$A:$Q,13,FALSE)</f>
        <v>0</v>
      </c>
      <c r="AK406" s="79">
        <f>+VLOOKUP($A406,'[4]CUT USD'!$A:$Q,14,FALSE)</f>
        <v>0</v>
      </c>
      <c r="AL406" s="79">
        <v>0</v>
      </c>
      <c r="AM406" s="79">
        <f t="shared" si="6"/>
        <v>0</v>
      </c>
      <c r="AP406" s="45"/>
    </row>
    <row r="407" spans="1:42" ht="33" customHeight="1">
      <c r="A407" s="54">
        <v>1412</v>
      </c>
      <c r="B407" s="55" t="s">
        <v>389</v>
      </c>
      <c r="C407" s="80" t="s">
        <v>687</v>
      </c>
      <c r="D407" s="79">
        <f>+VLOOKUP(A407,'[4]RES. TRL'!A:C,2,FALSE)</f>
        <v>0</v>
      </c>
      <c r="E407" s="79">
        <f>+VLOOKUP(A407,'[4]RES. TRL'!A:C,3,FALSE)</f>
        <v>0</v>
      </c>
      <c r="F407" s="79">
        <f>+VLOOKUP(A407,[4]RES.CDI!A:B,2,FALSE)</f>
        <v>0</v>
      </c>
      <c r="G407" s="79">
        <f>+VLOOKUP($A407,'[4]CUT Bs'!$A:$S,2,FALSE)</f>
        <v>0</v>
      </c>
      <c r="H407" s="79">
        <f>+VLOOKUP($A407,'[4]CUT Bs'!$A:$S,3,FALSE)</f>
        <v>0</v>
      </c>
      <c r="I407" s="79">
        <f>+VLOOKUP($A407,'[4]CUT Bs'!$A:$S,4,FALSE)</f>
        <v>0</v>
      </c>
      <c r="J407" s="79">
        <f>+VLOOKUP($A407,'[4]CUT Bs'!$A:$S,5,FALSE)</f>
        <v>0</v>
      </c>
      <c r="K407" s="79">
        <f>+VLOOKUP($A407,'[4]CUT Bs'!$A:$S,6,FALSE)</f>
        <v>0</v>
      </c>
      <c r="L407" s="79">
        <f>+VLOOKUP($A407,'[4]CUT Bs'!$A:$S,7,FALSE)</f>
        <v>0</v>
      </c>
      <c r="M407" s="79">
        <f>+VLOOKUP($A407,'[4]CUT Bs'!$A:$S,8,FALSE)</f>
        <v>0</v>
      </c>
      <c r="N407" s="79">
        <f>+VLOOKUP($A407,'[4]CUT Bs'!$A:$S,9,FALSE)</f>
        <v>0</v>
      </c>
      <c r="O407" s="79">
        <f>+VLOOKUP($A407,'[4]CUT Bs'!$A:$S,10,FALSE)</f>
        <v>0</v>
      </c>
      <c r="P407" s="79">
        <f>+VLOOKUP($A407,'[4]CUT Bs'!$A:$S,11,FALSE)</f>
        <v>0</v>
      </c>
      <c r="Q407" s="79">
        <f>+VLOOKUP($A407,'[4]CUT Bs'!$A:$S,12,FALSE)</f>
        <v>0</v>
      </c>
      <c r="R407" s="79">
        <f>+VLOOKUP($A407,'[4]CUT Bs'!$A:$S,13,FALSE)</f>
        <v>0</v>
      </c>
      <c r="S407" s="79">
        <f>+VLOOKUP($A407,'[4]CUT Bs'!$A:$S,14,FALSE)</f>
        <v>0</v>
      </c>
      <c r="T407" s="79">
        <f>+VLOOKUP($A407,'[4]CUT Bs'!$A:$S,15,FALSE)</f>
        <v>0</v>
      </c>
      <c r="U407" s="79">
        <f>+VLOOKUP($A407,'[4]CUT Bs'!$A:$S,16,FALSE)</f>
        <v>0</v>
      </c>
      <c r="V407" s="79">
        <f>+IFERROR(VLOOKUP(A407,'[4]RES. TCR'!A:C,3,FALSE),0)</f>
        <v>0</v>
      </c>
      <c r="W407" s="79">
        <f>+VLOOKUP(A407,'[4]RES. TRL'!F:H,2,FALSE)</f>
        <v>0</v>
      </c>
      <c r="X407" s="79">
        <f>+VLOOKUP(A407,'[4]RES. TRL'!F:H,3,FALSE)</f>
        <v>0</v>
      </c>
      <c r="Y407" s="79">
        <f>+VLOOKUP($A407,'[4]CUT USD'!$A:$Q,2,FALSE)</f>
        <v>0</v>
      </c>
      <c r="Z407" s="79">
        <f>+VLOOKUP($A407,'[4]CUT USD'!$A:$Q,3,FALSE)</f>
        <v>0</v>
      </c>
      <c r="AA407" s="79">
        <f>+VLOOKUP($A407,'[4]CUT USD'!$A:$Q,4,FALSE)</f>
        <v>0</v>
      </c>
      <c r="AB407" s="79">
        <f>+VLOOKUP($A407,'[4]CUT USD'!$A:$Q,5,FALSE)</f>
        <v>0</v>
      </c>
      <c r="AC407" s="79">
        <f>+VLOOKUP($A407,'[4]CUT USD'!$A:$Q,6,FALSE)</f>
        <v>0</v>
      </c>
      <c r="AD407" s="79">
        <f>+VLOOKUP($A407,'[4]CUT USD'!$A:$Q,7,FALSE)</f>
        <v>0</v>
      </c>
      <c r="AE407" s="79">
        <f>+VLOOKUP($A407,'[4]CUT USD'!$A:$Q,8,FALSE)</f>
        <v>0</v>
      </c>
      <c r="AF407" s="79">
        <f>+VLOOKUP($A407,'[4]CUT USD'!$A:$Q,9,FALSE)</f>
        <v>0</v>
      </c>
      <c r="AG407" s="79">
        <f>+VLOOKUP($A407,'[4]CUT USD'!$A:$Q,10,FALSE)</f>
        <v>0</v>
      </c>
      <c r="AH407" s="79">
        <f>+VLOOKUP($A407,'[4]CUT USD'!$A:$Q,11,FALSE)</f>
        <v>0</v>
      </c>
      <c r="AI407" s="79">
        <f>+VLOOKUP($A407,'[4]CUT USD'!$A:$Q,12,FALSE)</f>
        <v>0</v>
      </c>
      <c r="AJ407" s="79">
        <f>+VLOOKUP($A407,'[4]CUT USD'!$A:$Q,13,FALSE)</f>
        <v>0</v>
      </c>
      <c r="AK407" s="79">
        <f>+VLOOKUP($A407,'[4]CUT USD'!$A:$Q,14,FALSE)</f>
        <v>0</v>
      </c>
      <c r="AL407" s="79">
        <v>0</v>
      </c>
      <c r="AM407" s="79">
        <f t="shared" si="6"/>
        <v>0</v>
      </c>
      <c r="AP407" s="45"/>
    </row>
    <row r="408" spans="1:42" ht="33" customHeight="1">
      <c r="A408" s="54">
        <v>1413</v>
      </c>
      <c r="B408" s="55" t="s">
        <v>362</v>
      </c>
      <c r="C408" s="80" t="s">
        <v>687</v>
      </c>
      <c r="D408" s="79">
        <f>+VLOOKUP(A408,'[4]RES. TRL'!A:C,2,FALSE)</f>
        <v>0</v>
      </c>
      <c r="E408" s="79">
        <f>+VLOOKUP(A408,'[4]RES. TRL'!A:C,3,FALSE)</f>
        <v>0</v>
      </c>
      <c r="F408" s="79">
        <f>+VLOOKUP(A408,[4]RES.CDI!A:B,2,FALSE)</f>
        <v>0</v>
      </c>
      <c r="G408" s="79">
        <f>+VLOOKUP($A408,'[4]CUT Bs'!$A:$S,2,FALSE)</f>
        <v>0</v>
      </c>
      <c r="H408" s="79">
        <f>+VLOOKUP($A408,'[4]CUT Bs'!$A:$S,3,FALSE)</f>
        <v>0</v>
      </c>
      <c r="I408" s="79">
        <f>+VLOOKUP($A408,'[4]CUT Bs'!$A:$S,4,FALSE)</f>
        <v>0</v>
      </c>
      <c r="J408" s="79">
        <f>+VLOOKUP($A408,'[4]CUT Bs'!$A:$S,5,FALSE)</f>
        <v>0</v>
      </c>
      <c r="K408" s="79">
        <f>+VLOOKUP($A408,'[4]CUT Bs'!$A:$S,6,FALSE)</f>
        <v>0</v>
      </c>
      <c r="L408" s="79">
        <f>+VLOOKUP($A408,'[4]CUT Bs'!$A:$S,7,FALSE)</f>
        <v>0</v>
      </c>
      <c r="M408" s="79">
        <f>+VLOOKUP($A408,'[4]CUT Bs'!$A:$S,8,FALSE)</f>
        <v>0</v>
      </c>
      <c r="N408" s="79">
        <f>+VLOOKUP($A408,'[4]CUT Bs'!$A:$S,9,FALSE)</f>
        <v>0</v>
      </c>
      <c r="O408" s="79">
        <f>+VLOOKUP($A408,'[4]CUT Bs'!$A:$S,10,FALSE)</f>
        <v>0</v>
      </c>
      <c r="P408" s="79">
        <f>+VLOOKUP($A408,'[4]CUT Bs'!$A:$S,11,FALSE)</f>
        <v>0</v>
      </c>
      <c r="Q408" s="79">
        <f>+VLOOKUP($A408,'[4]CUT Bs'!$A:$S,12,FALSE)</f>
        <v>0</v>
      </c>
      <c r="R408" s="79">
        <f>+VLOOKUP($A408,'[4]CUT Bs'!$A:$S,13,FALSE)</f>
        <v>0</v>
      </c>
      <c r="S408" s="79">
        <f>+VLOOKUP($A408,'[4]CUT Bs'!$A:$S,14,FALSE)</f>
        <v>0</v>
      </c>
      <c r="T408" s="79">
        <f>+VLOOKUP($A408,'[4]CUT Bs'!$A:$S,15,FALSE)</f>
        <v>0</v>
      </c>
      <c r="U408" s="79">
        <f>+VLOOKUP($A408,'[4]CUT Bs'!$A:$S,16,FALSE)</f>
        <v>0</v>
      </c>
      <c r="V408" s="79">
        <f>+IFERROR(VLOOKUP(A408,'[4]RES. TCR'!A:C,3,FALSE),0)</f>
        <v>0</v>
      </c>
      <c r="W408" s="79">
        <f>+VLOOKUP(A408,'[4]RES. TRL'!F:H,2,FALSE)</f>
        <v>0</v>
      </c>
      <c r="X408" s="79">
        <f>+VLOOKUP(A408,'[4]RES. TRL'!F:H,3,FALSE)</f>
        <v>0</v>
      </c>
      <c r="Y408" s="79">
        <f>+VLOOKUP($A408,'[4]CUT USD'!$A:$Q,2,FALSE)</f>
        <v>0</v>
      </c>
      <c r="Z408" s="79">
        <f>+VLOOKUP($A408,'[4]CUT USD'!$A:$Q,3,FALSE)</f>
        <v>0</v>
      </c>
      <c r="AA408" s="79">
        <f>+VLOOKUP($A408,'[4]CUT USD'!$A:$Q,4,FALSE)</f>
        <v>0</v>
      </c>
      <c r="AB408" s="79">
        <f>+VLOOKUP($A408,'[4]CUT USD'!$A:$Q,5,FALSE)</f>
        <v>0</v>
      </c>
      <c r="AC408" s="79">
        <f>+VLOOKUP($A408,'[4]CUT USD'!$A:$Q,6,FALSE)</f>
        <v>0</v>
      </c>
      <c r="AD408" s="79">
        <f>+VLOOKUP($A408,'[4]CUT USD'!$A:$Q,7,FALSE)</f>
        <v>0</v>
      </c>
      <c r="AE408" s="79">
        <f>+VLOOKUP($A408,'[4]CUT USD'!$A:$Q,8,FALSE)</f>
        <v>0</v>
      </c>
      <c r="AF408" s="79">
        <f>+VLOOKUP($A408,'[4]CUT USD'!$A:$Q,9,FALSE)</f>
        <v>0</v>
      </c>
      <c r="AG408" s="79">
        <f>+VLOOKUP($A408,'[4]CUT USD'!$A:$Q,10,FALSE)</f>
        <v>0</v>
      </c>
      <c r="AH408" s="79">
        <f>+VLOOKUP($A408,'[4]CUT USD'!$A:$Q,11,FALSE)</f>
        <v>0</v>
      </c>
      <c r="AI408" s="79">
        <f>+VLOOKUP($A408,'[4]CUT USD'!$A:$Q,12,FALSE)</f>
        <v>0</v>
      </c>
      <c r="AJ408" s="79">
        <f>+VLOOKUP($A408,'[4]CUT USD'!$A:$Q,13,FALSE)</f>
        <v>0</v>
      </c>
      <c r="AK408" s="79">
        <f>+VLOOKUP($A408,'[4]CUT USD'!$A:$Q,14,FALSE)</f>
        <v>0</v>
      </c>
      <c r="AL408" s="79">
        <v>0</v>
      </c>
      <c r="AM408" s="79">
        <f t="shared" si="6"/>
        <v>0</v>
      </c>
      <c r="AP408" s="45"/>
    </row>
    <row r="409" spans="1:42" ht="33" customHeight="1">
      <c r="A409" s="54">
        <v>1414</v>
      </c>
      <c r="B409" s="55" t="s">
        <v>390</v>
      </c>
      <c r="C409" s="80" t="s">
        <v>687</v>
      </c>
      <c r="D409" s="79">
        <f>+VLOOKUP(A409,'[4]RES. TRL'!A:C,2,FALSE)</f>
        <v>0</v>
      </c>
      <c r="E409" s="79">
        <f>+VLOOKUP(A409,'[4]RES. TRL'!A:C,3,FALSE)</f>
        <v>0</v>
      </c>
      <c r="F409" s="79">
        <f>+VLOOKUP(A409,[4]RES.CDI!A:B,2,FALSE)</f>
        <v>0</v>
      </c>
      <c r="G409" s="79">
        <f>+VLOOKUP($A409,'[4]CUT Bs'!$A:$S,2,FALSE)</f>
        <v>0</v>
      </c>
      <c r="H409" s="79">
        <f>+VLOOKUP($A409,'[4]CUT Bs'!$A:$S,3,FALSE)</f>
        <v>0</v>
      </c>
      <c r="I409" s="79">
        <f>+VLOOKUP($A409,'[4]CUT Bs'!$A:$S,4,FALSE)</f>
        <v>0</v>
      </c>
      <c r="J409" s="79">
        <f>+VLOOKUP($A409,'[4]CUT Bs'!$A:$S,5,FALSE)</f>
        <v>0</v>
      </c>
      <c r="K409" s="79">
        <f>+VLOOKUP($A409,'[4]CUT Bs'!$A:$S,6,FALSE)</f>
        <v>0</v>
      </c>
      <c r="L409" s="79">
        <f>+VLOOKUP($A409,'[4]CUT Bs'!$A:$S,7,FALSE)</f>
        <v>0</v>
      </c>
      <c r="M409" s="79">
        <f>+VLOOKUP($A409,'[4]CUT Bs'!$A:$S,8,FALSE)</f>
        <v>0</v>
      </c>
      <c r="N409" s="79">
        <f>+VLOOKUP($A409,'[4]CUT Bs'!$A:$S,9,FALSE)</f>
        <v>0</v>
      </c>
      <c r="O409" s="79">
        <f>+VLOOKUP($A409,'[4]CUT Bs'!$A:$S,10,FALSE)</f>
        <v>0</v>
      </c>
      <c r="P409" s="79">
        <f>+VLOOKUP($A409,'[4]CUT Bs'!$A:$S,11,FALSE)</f>
        <v>0</v>
      </c>
      <c r="Q409" s="79">
        <f>+VLOOKUP($A409,'[4]CUT Bs'!$A:$S,12,FALSE)</f>
        <v>0</v>
      </c>
      <c r="R409" s="79">
        <f>+VLOOKUP($A409,'[4]CUT Bs'!$A:$S,13,FALSE)</f>
        <v>0</v>
      </c>
      <c r="S409" s="79">
        <f>+VLOOKUP($A409,'[4]CUT Bs'!$A:$S,14,FALSE)</f>
        <v>0</v>
      </c>
      <c r="T409" s="79">
        <f>+VLOOKUP($A409,'[4]CUT Bs'!$A:$S,15,FALSE)</f>
        <v>0</v>
      </c>
      <c r="U409" s="79">
        <f>+VLOOKUP($A409,'[4]CUT Bs'!$A:$S,16,FALSE)</f>
        <v>0</v>
      </c>
      <c r="V409" s="79">
        <f>+IFERROR(VLOOKUP(A409,'[4]RES. TCR'!A:C,3,FALSE),0)</f>
        <v>0</v>
      </c>
      <c r="W409" s="79">
        <f>+VLOOKUP(A409,'[4]RES. TRL'!F:H,2,FALSE)</f>
        <v>0</v>
      </c>
      <c r="X409" s="79">
        <f>+VLOOKUP(A409,'[4]RES. TRL'!F:H,3,FALSE)</f>
        <v>0</v>
      </c>
      <c r="Y409" s="79">
        <f>+VLOOKUP($A409,'[4]CUT USD'!$A:$Q,2,FALSE)</f>
        <v>0</v>
      </c>
      <c r="Z409" s="79">
        <f>+VLOOKUP($A409,'[4]CUT USD'!$A:$Q,3,FALSE)</f>
        <v>0</v>
      </c>
      <c r="AA409" s="79">
        <f>+VLOOKUP($A409,'[4]CUT USD'!$A:$Q,4,FALSE)</f>
        <v>0</v>
      </c>
      <c r="AB409" s="79">
        <f>+VLOOKUP($A409,'[4]CUT USD'!$A:$Q,5,FALSE)</f>
        <v>0</v>
      </c>
      <c r="AC409" s="79">
        <f>+VLOOKUP($A409,'[4]CUT USD'!$A:$Q,6,FALSE)</f>
        <v>0</v>
      </c>
      <c r="AD409" s="79">
        <f>+VLOOKUP($A409,'[4]CUT USD'!$A:$Q,7,FALSE)</f>
        <v>0</v>
      </c>
      <c r="AE409" s="79">
        <f>+VLOOKUP($A409,'[4]CUT USD'!$A:$Q,8,FALSE)</f>
        <v>0</v>
      </c>
      <c r="AF409" s="79">
        <f>+VLOOKUP($A409,'[4]CUT USD'!$A:$Q,9,FALSE)</f>
        <v>0</v>
      </c>
      <c r="AG409" s="79">
        <f>+VLOOKUP($A409,'[4]CUT USD'!$A:$Q,10,FALSE)</f>
        <v>0</v>
      </c>
      <c r="AH409" s="79">
        <f>+VLOOKUP($A409,'[4]CUT USD'!$A:$Q,11,FALSE)</f>
        <v>0</v>
      </c>
      <c r="AI409" s="79">
        <f>+VLOOKUP($A409,'[4]CUT USD'!$A:$Q,12,FALSE)</f>
        <v>0</v>
      </c>
      <c r="AJ409" s="79">
        <f>+VLOOKUP($A409,'[4]CUT USD'!$A:$Q,13,FALSE)</f>
        <v>0</v>
      </c>
      <c r="AK409" s="79">
        <f>+VLOOKUP($A409,'[4]CUT USD'!$A:$Q,14,FALSE)</f>
        <v>0</v>
      </c>
      <c r="AL409" s="79">
        <v>0</v>
      </c>
      <c r="AM409" s="79">
        <f t="shared" si="6"/>
        <v>0</v>
      </c>
      <c r="AP409" s="45"/>
    </row>
    <row r="410" spans="1:42" ht="33" customHeight="1">
      <c r="A410" s="54">
        <v>1415</v>
      </c>
      <c r="B410" s="55" t="s">
        <v>391</v>
      </c>
      <c r="C410" s="80" t="s">
        <v>687</v>
      </c>
      <c r="D410" s="79">
        <f>+VLOOKUP(A410,'[4]RES. TRL'!A:C,2,FALSE)</f>
        <v>0</v>
      </c>
      <c r="E410" s="79">
        <f>+VLOOKUP(A410,'[4]RES. TRL'!A:C,3,FALSE)</f>
        <v>0</v>
      </c>
      <c r="F410" s="79">
        <f>+VLOOKUP(A410,[4]RES.CDI!A:B,2,FALSE)</f>
        <v>0</v>
      </c>
      <c r="G410" s="79">
        <f>+VLOOKUP($A410,'[4]CUT Bs'!$A:$S,2,FALSE)</f>
        <v>0</v>
      </c>
      <c r="H410" s="79">
        <f>+VLOOKUP($A410,'[4]CUT Bs'!$A:$S,3,FALSE)</f>
        <v>0</v>
      </c>
      <c r="I410" s="79">
        <f>+VLOOKUP($A410,'[4]CUT Bs'!$A:$S,4,FALSE)</f>
        <v>0</v>
      </c>
      <c r="J410" s="79">
        <f>+VLOOKUP($A410,'[4]CUT Bs'!$A:$S,5,FALSE)</f>
        <v>0</v>
      </c>
      <c r="K410" s="79">
        <f>+VLOOKUP($A410,'[4]CUT Bs'!$A:$S,6,FALSE)</f>
        <v>0</v>
      </c>
      <c r="L410" s="79">
        <f>+VLOOKUP($A410,'[4]CUT Bs'!$A:$S,7,FALSE)</f>
        <v>0</v>
      </c>
      <c r="M410" s="79">
        <f>+VLOOKUP($A410,'[4]CUT Bs'!$A:$S,8,FALSE)</f>
        <v>0</v>
      </c>
      <c r="N410" s="79">
        <f>+VLOOKUP($A410,'[4]CUT Bs'!$A:$S,9,FALSE)</f>
        <v>0</v>
      </c>
      <c r="O410" s="79">
        <f>+VLOOKUP($A410,'[4]CUT Bs'!$A:$S,10,FALSE)</f>
        <v>0</v>
      </c>
      <c r="P410" s="79">
        <f>+VLOOKUP($A410,'[4]CUT Bs'!$A:$S,11,FALSE)</f>
        <v>0</v>
      </c>
      <c r="Q410" s="79">
        <f>+VLOOKUP($A410,'[4]CUT Bs'!$A:$S,12,FALSE)</f>
        <v>0</v>
      </c>
      <c r="R410" s="79">
        <f>+VLOOKUP($A410,'[4]CUT Bs'!$A:$S,13,FALSE)</f>
        <v>0</v>
      </c>
      <c r="S410" s="79">
        <f>+VLOOKUP($A410,'[4]CUT Bs'!$A:$S,14,FALSE)</f>
        <v>0</v>
      </c>
      <c r="T410" s="79">
        <f>+VLOOKUP($A410,'[4]CUT Bs'!$A:$S,15,FALSE)</f>
        <v>0</v>
      </c>
      <c r="U410" s="79">
        <f>+VLOOKUP($A410,'[4]CUT Bs'!$A:$S,16,FALSE)</f>
        <v>0</v>
      </c>
      <c r="V410" s="79">
        <f>+IFERROR(VLOOKUP(A410,'[4]RES. TCR'!A:C,3,FALSE),0)</f>
        <v>0</v>
      </c>
      <c r="W410" s="79">
        <f>+VLOOKUP(A410,'[4]RES. TRL'!F:H,2,FALSE)</f>
        <v>0</v>
      </c>
      <c r="X410" s="79">
        <f>+VLOOKUP(A410,'[4]RES. TRL'!F:H,3,FALSE)</f>
        <v>0</v>
      </c>
      <c r="Y410" s="79">
        <f>+VLOOKUP($A410,'[4]CUT USD'!$A:$Q,2,FALSE)</f>
        <v>0</v>
      </c>
      <c r="Z410" s="79">
        <f>+VLOOKUP($A410,'[4]CUT USD'!$A:$Q,3,FALSE)</f>
        <v>0</v>
      </c>
      <c r="AA410" s="79">
        <f>+VLOOKUP($A410,'[4]CUT USD'!$A:$Q,4,FALSE)</f>
        <v>0</v>
      </c>
      <c r="AB410" s="79">
        <f>+VLOOKUP($A410,'[4]CUT USD'!$A:$Q,5,FALSE)</f>
        <v>0</v>
      </c>
      <c r="AC410" s="79">
        <f>+VLOOKUP($A410,'[4]CUT USD'!$A:$Q,6,FALSE)</f>
        <v>0</v>
      </c>
      <c r="AD410" s="79">
        <f>+VLOOKUP($A410,'[4]CUT USD'!$A:$Q,7,FALSE)</f>
        <v>0</v>
      </c>
      <c r="AE410" s="79">
        <f>+VLOOKUP($A410,'[4]CUT USD'!$A:$Q,8,FALSE)</f>
        <v>0</v>
      </c>
      <c r="AF410" s="79">
        <f>+VLOOKUP($A410,'[4]CUT USD'!$A:$Q,9,FALSE)</f>
        <v>0</v>
      </c>
      <c r="AG410" s="79">
        <f>+VLOOKUP($A410,'[4]CUT USD'!$A:$Q,10,FALSE)</f>
        <v>0</v>
      </c>
      <c r="AH410" s="79">
        <f>+VLOOKUP($A410,'[4]CUT USD'!$A:$Q,11,FALSE)</f>
        <v>0</v>
      </c>
      <c r="AI410" s="79">
        <f>+VLOOKUP($A410,'[4]CUT USD'!$A:$Q,12,FALSE)</f>
        <v>0</v>
      </c>
      <c r="AJ410" s="79">
        <f>+VLOOKUP($A410,'[4]CUT USD'!$A:$Q,13,FALSE)</f>
        <v>0</v>
      </c>
      <c r="AK410" s="79">
        <f>+VLOOKUP($A410,'[4]CUT USD'!$A:$Q,14,FALSE)</f>
        <v>0</v>
      </c>
      <c r="AL410" s="79">
        <v>0</v>
      </c>
      <c r="AM410" s="79">
        <f t="shared" si="6"/>
        <v>0</v>
      </c>
      <c r="AP410" s="45"/>
    </row>
    <row r="411" spans="1:42" ht="33" customHeight="1">
      <c r="A411" s="54">
        <v>1416</v>
      </c>
      <c r="B411" s="55" t="s">
        <v>392</v>
      </c>
      <c r="C411" s="80" t="s">
        <v>687</v>
      </c>
      <c r="D411" s="79">
        <f>+VLOOKUP(A411,'[4]RES. TRL'!A:C,2,FALSE)</f>
        <v>0</v>
      </c>
      <c r="E411" s="79">
        <f>+VLOOKUP(A411,'[4]RES. TRL'!A:C,3,FALSE)</f>
        <v>0</v>
      </c>
      <c r="F411" s="79">
        <f>+VLOOKUP(A411,[4]RES.CDI!A:B,2,FALSE)</f>
        <v>0</v>
      </c>
      <c r="G411" s="79">
        <f>+VLOOKUP($A411,'[4]CUT Bs'!$A:$S,2,FALSE)</f>
        <v>0</v>
      </c>
      <c r="H411" s="79">
        <f>+VLOOKUP($A411,'[4]CUT Bs'!$A:$S,3,FALSE)</f>
        <v>0</v>
      </c>
      <c r="I411" s="79">
        <f>+VLOOKUP($A411,'[4]CUT Bs'!$A:$S,4,FALSE)</f>
        <v>0</v>
      </c>
      <c r="J411" s="79">
        <f>+VLOOKUP($A411,'[4]CUT Bs'!$A:$S,5,FALSE)</f>
        <v>0</v>
      </c>
      <c r="K411" s="79">
        <f>+VLOOKUP($A411,'[4]CUT Bs'!$A:$S,6,FALSE)</f>
        <v>0</v>
      </c>
      <c r="L411" s="79">
        <f>+VLOOKUP($A411,'[4]CUT Bs'!$A:$S,7,FALSE)</f>
        <v>0</v>
      </c>
      <c r="M411" s="79">
        <f>+VLOOKUP($A411,'[4]CUT Bs'!$A:$S,8,FALSE)</f>
        <v>0</v>
      </c>
      <c r="N411" s="79">
        <f>+VLOOKUP($A411,'[4]CUT Bs'!$A:$S,9,FALSE)</f>
        <v>0</v>
      </c>
      <c r="O411" s="79">
        <f>+VLOOKUP($A411,'[4]CUT Bs'!$A:$S,10,FALSE)</f>
        <v>0</v>
      </c>
      <c r="P411" s="79">
        <f>+VLOOKUP($A411,'[4]CUT Bs'!$A:$S,11,FALSE)</f>
        <v>0</v>
      </c>
      <c r="Q411" s="79">
        <f>+VLOOKUP($A411,'[4]CUT Bs'!$A:$S,12,FALSE)</f>
        <v>0</v>
      </c>
      <c r="R411" s="79">
        <f>+VLOOKUP($A411,'[4]CUT Bs'!$A:$S,13,FALSE)</f>
        <v>0</v>
      </c>
      <c r="S411" s="79">
        <f>+VLOOKUP($A411,'[4]CUT Bs'!$A:$S,14,FALSE)</f>
        <v>0</v>
      </c>
      <c r="T411" s="79">
        <f>+VLOOKUP($A411,'[4]CUT Bs'!$A:$S,15,FALSE)</f>
        <v>0</v>
      </c>
      <c r="U411" s="79">
        <f>+VLOOKUP($A411,'[4]CUT Bs'!$A:$S,16,FALSE)</f>
        <v>0</v>
      </c>
      <c r="V411" s="79">
        <f>+IFERROR(VLOOKUP(A411,'[4]RES. TCR'!A:C,3,FALSE),0)</f>
        <v>0</v>
      </c>
      <c r="W411" s="79">
        <f>+VLOOKUP(A411,'[4]RES. TRL'!F:H,2,FALSE)</f>
        <v>0</v>
      </c>
      <c r="X411" s="79">
        <f>+VLOOKUP(A411,'[4]RES. TRL'!F:H,3,FALSE)</f>
        <v>0</v>
      </c>
      <c r="Y411" s="79">
        <f>+VLOOKUP($A411,'[4]CUT USD'!$A:$Q,2,FALSE)</f>
        <v>0</v>
      </c>
      <c r="Z411" s="79">
        <f>+VLOOKUP($A411,'[4]CUT USD'!$A:$Q,3,FALSE)</f>
        <v>0</v>
      </c>
      <c r="AA411" s="79">
        <f>+VLOOKUP($A411,'[4]CUT USD'!$A:$Q,4,FALSE)</f>
        <v>0</v>
      </c>
      <c r="AB411" s="79">
        <f>+VLOOKUP($A411,'[4]CUT USD'!$A:$Q,5,FALSE)</f>
        <v>0</v>
      </c>
      <c r="AC411" s="79">
        <f>+VLOOKUP($A411,'[4]CUT USD'!$A:$Q,6,FALSE)</f>
        <v>0</v>
      </c>
      <c r="AD411" s="79">
        <f>+VLOOKUP($A411,'[4]CUT USD'!$A:$Q,7,FALSE)</f>
        <v>0</v>
      </c>
      <c r="AE411" s="79">
        <f>+VLOOKUP($A411,'[4]CUT USD'!$A:$Q,8,FALSE)</f>
        <v>0</v>
      </c>
      <c r="AF411" s="79">
        <f>+VLOOKUP($A411,'[4]CUT USD'!$A:$Q,9,FALSE)</f>
        <v>0</v>
      </c>
      <c r="AG411" s="79">
        <f>+VLOOKUP($A411,'[4]CUT USD'!$A:$Q,10,FALSE)</f>
        <v>0</v>
      </c>
      <c r="AH411" s="79">
        <f>+VLOOKUP($A411,'[4]CUT USD'!$A:$Q,11,FALSE)</f>
        <v>0</v>
      </c>
      <c r="AI411" s="79">
        <f>+VLOOKUP($A411,'[4]CUT USD'!$A:$Q,12,FALSE)</f>
        <v>0</v>
      </c>
      <c r="AJ411" s="79">
        <f>+VLOOKUP($A411,'[4]CUT USD'!$A:$Q,13,FALSE)</f>
        <v>0</v>
      </c>
      <c r="AK411" s="79">
        <f>+VLOOKUP($A411,'[4]CUT USD'!$A:$Q,14,FALSE)</f>
        <v>0</v>
      </c>
      <c r="AL411" s="79">
        <v>0</v>
      </c>
      <c r="AM411" s="79">
        <f t="shared" si="6"/>
        <v>0</v>
      </c>
      <c r="AP411" s="45"/>
    </row>
    <row r="412" spans="1:42" ht="33" customHeight="1">
      <c r="A412" s="54">
        <v>1417</v>
      </c>
      <c r="B412" s="55" t="s">
        <v>393</v>
      </c>
      <c r="C412" s="80" t="s">
        <v>687</v>
      </c>
      <c r="D412" s="79">
        <f>+VLOOKUP(A412,'[4]RES. TRL'!A:C,2,FALSE)</f>
        <v>0</v>
      </c>
      <c r="E412" s="79">
        <f>+VLOOKUP(A412,'[4]RES. TRL'!A:C,3,FALSE)</f>
        <v>0</v>
      </c>
      <c r="F412" s="79">
        <f>+VLOOKUP(A412,[4]RES.CDI!A:B,2,FALSE)</f>
        <v>0</v>
      </c>
      <c r="G412" s="79">
        <f>+VLOOKUP($A412,'[4]CUT Bs'!$A:$S,2,FALSE)</f>
        <v>0</v>
      </c>
      <c r="H412" s="79">
        <f>+VLOOKUP($A412,'[4]CUT Bs'!$A:$S,3,FALSE)</f>
        <v>0</v>
      </c>
      <c r="I412" s="79">
        <f>+VLOOKUP($A412,'[4]CUT Bs'!$A:$S,4,FALSE)</f>
        <v>0</v>
      </c>
      <c r="J412" s="79">
        <f>+VLOOKUP($A412,'[4]CUT Bs'!$A:$S,5,FALSE)</f>
        <v>0</v>
      </c>
      <c r="K412" s="79">
        <f>+VLOOKUP($A412,'[4]CUT Bs'!$A:$S,6,FALSE)</f>
        <v>0</v>
      </c>
      <c r="L412" s="79">
        <f>+VLOOKUP($A412,'[4]CUT Bs'!$A:$S,7,FALSE)</f>
        <v>0</v>
      </c>
      <c r="M412" s="79">
        <f>+VLOOKUP($A412,'[4]CUT Bs'!$A:$S,8,FALSE)</f>
        <v>0</v>
      </c>
      <c r="N412" s="79">
        <f>+VLOOKUP($A412,'[4]CUT Bs'!$A:$S,9,FALSE)</f>
        <v>0</v>
      </c>
      <c r="O412" s="79">
        <f>+VLOOKUP($A412,'[4]CUT Bs'!$A:$S,10,FALSE)</f>
        <v>0</v>
      </c>
      <c r="P412" s="79">
        <f>+VLOOKUP($A412,'[4]CUT Bs'!$A:$S,11,FALSE)</f>
        <v>0</v>
      </c>
      <c r="Q412" s="79">
        <f>+VLOOKUP($A412,'[4]CUT Bs'!$A:$S,12,FALSE)</f>
        <v>0</v>
      </c>
      <c r="R412" s="79">
        <f>+VLOOKUP($A412,'[4]CUT Bs'!$A:$S,13,FALSE)</f>
        <v>0</v>
      </c>
      <c r="S412" s="79">
        <f>+VLOOKUP($A412,'[4]CUT Bs'!$A:$S,14,FALSE)</f>
        <v>0</v>
      </c>
      <c r="T412" s="79">
        <f>+VLOOKUP($A412,'[4]CUT Bs'!$A:$S,15,FALSE)</f>
        <v>0</v>
      </c>
      <c r="U412" s="79">
        <f>+VLOOKUP($A412,'[4]CUT Bs'!$A:$S,16,FALSE)</f>
        <v>0</v>
      </c>
      <c r="V412" s="79">
        <f>+IFERROR(VLOOKUP(A412,'[4]RES. TCR'!A:C,3,FALSE),0)</f>
        <v>0</v>
      </c>
      <c r="W412" s="79">
        <f>+VLOOKUP(A412,'[4]RES. TRL'!F:H,2,FALSE)</f>
        <v>0</v>
      </c>
      <c r="X412" s="79">
        <f>+VLOOKUP(A412,'[4]RES. TRL'!F:H,3,FALSE)</f>
        <v>0</v>
      </c>
      <c r="Y412" s="79">
        <f>+VLOOKUP($A412,'[4]CUT USD'!$A:$Q,2,FALSE)</f>
        <v>0</v>
      </c>
      <c r="Z412" s="79">
        <f>+VLOOKUP($A412,'[4]CUT USD'!$A:$Q,3,FALSE)</f>
        <v>0</v>
      </c>
      <c r="AA412" s="79">
        <f>+VLOOKUP($A412,'[4]CUT USD'!$A:$Q,4,FALSE)</f>
        <v>0</v>
      </c>
      <c r="AB412" s="79">
        <f>+VLOOKUP($A412,'[4]CUT USD'!$A:$Q,5,FALSE)</f>
        <v>0</v>
      </c>
      <c r="AC412" s="79">
        <f>+VLOOKUP($A412,'[4]CUT USD'!$A:$Q,6,FALSE)</f>
        <v>0</v>
      </c>
      <c r="AD412" s="79">
        <f>+VLOOKUP($A412,'[4]CUT USD'!$A:$Q,7,FALSE)</f>
        <v>0</v>
      </c>
      <c r="AE412" s="79">
        <f>+VLOOKUP($A412,'[4]CUT USD'!$A:$Q,8,FALSE)</f>
        <v>0</v>
      </c>
      <c r="AF412" s="79">
        <f>+VLOOKUP($A412,'[4]CUT USD'!$A:$Q,9,FALSE)</f>
        <v>0</v>
      </c>
      <c r="AG412" s="79">
        <f>+VLOOKUP($A412,'[4]CUT USD'!$A:$Q,10,FALSE)</f>
        <v>0</v>
      </c>
      <c r="AH412" s="79">
        <f>+VLOOKUP($A412,'[4]CUT USD'!$A:$Q,11,FALSE)</f>
        <v>0</v>
      </c>
      <c r="AI412" s="79">
        <f>+VLOOKUP($A412,'[4]CUT USD'!$A:$Q,12,FALSE)</f>
        <v>0</v>
      </c>
      <c r="AJ412" s="79">
        <f>+VLOOKUP($A412,'[4]CUT USD'!$A:$Q,13,FALSE)</f>
        <v>0</v>
      </c>
      <c r="AK412" s="79">
        <f>+VLOOKUP($A412,'[4]CUT USD'!$A:$Q,14,FALSE)</f>
        <v>0</v>
      </c>
      <c r="AL412" s="79">
        <v>0</v>
      </c>
      <c r="AM412" s="79">
        <f t="shared" si="6"/>
        <v>0</v>
      </c>
      <c r="AP412" s="45"/>
    </row>
    <row r="413" spans="1:42" ht="33" customHeight="1">
      <c r="A413" s="54">
        <v>1418</v>
      </c>
      <c r="B413" s="55" t="s">
        <v>394</v>
      </c>
      <c r="C413" s="80" t="s">
        <v>687</v>
      </c>
      <c r="D413" s="79">
        <f>+VLOOKUP(A413,'[4]RES. TRL'!A:C,2,FALSE)</f>
        <v>0</v>
      </c>
      <c r="E413" s="79">
        <f>+VLOOKUP(A413,'[4]RES. TRL'!A:C,3,FALSE)</f>
        <v>0</v>
      </c>
      <c r="F413" s="79">
        <f>+VLOOKUP(A413,[4]RES.CDI!A:B,2,FALSE)</f>
        <v>0</v>
      </c>
      <c r="G413" s="79">
        <f>+VLOOKUP($A413,'[4]CUT Bs'!$A:$S,2,FALSE)</f>
        <v>0</v>
      </c>
      <c r="H413" s="79">
        <f>+VLOOKUP($A413,'[4]CUT Bs'!$A:$S,3,FALSE)</f>
        <v>0</v>
      </c>
      <c r="I413" s="79">
        <f>+VLOOKUP($A413,'[4]CUT Bs'!$A:$S,4,FALSE)</f>
        <v>0</v>
      </c>
      <c r="J413" s="79">
        <f>+VLOOKUP($A413,'[4]CUT Bs'!$A:$S,5,FALSE)</f>
        <v>0</v>
      </c>
      <c r="K413" s="79">
        <f>+VLOOKUP($A413,'[4]CUT Bs'!$A:$S,6,FALSE)</f>
        <v>0</v>
      </c>
      <c r="L413" s="79">
        <f>+VLOOKUP($A413,'[4]CUT Bs'!$A:$S,7,FALSE)</f>
        <v>0</v>
      </c>
      <c r="M413" s="79">
        <f>+VLOOKUP($A413,'[4]CUT Bs'!$A:$S,8,FALSE)</f>
        <v>0</v>
      </c>
      <c r="N413" s="79">
        <f>+VLOOKUP($A413,'[4]CUT Bs'!$A:$S,9,FALSE)</f>
        <v>0</v>
      </c>
      <c r="O413" s="79">
        <f>+VLOOKUP($A413,'[4]CUT Bs'!$A:$S,10,FALSE)</f>
        <v>0</v>
      </c>
      <c r="P413" s="79">
        <f>+VLOOKUP($A413,'[4]CUT Bs'!$A:$S,11,FALSE)</f>
        <v>0</v>
      </c>
      <c r="Q413" s="79">
        <f>+VLOOKUP($A413,'[4]CUT Bs'!$A:$S,12,FALSE)</f>
        <v>0</v>
      </c>
      <c r="R413" s="79">
        <f>+VLOOKUP($A413,'[4]CUT Bs'!$A:$S,13,FALSE)</f>
        <v>0</v>
      </c>
      <c r="S413" s="79">
        <f>+VLOOKUP($A413,'[4]CUT Bs'!$A:$S,14,FALSE)</f>
        <v>0</v>
      </c>
      <c r="T413" s="79">
        <f>+VLOOKUP($A413,'[4]CUT Bs'!$A:$S,15,FALSE)</f>
        <v>0</v>
      </c>
      <c r="U413" s="79">
        <f>+VLOOKUP($A413,'[4]CUT Bs'!$A:$S,16,FALSE)</f>
        <v>0</v>
      </c>
      <c r="V413" s="79">
        <f>+IFERROR(VLOOKUP(A413,'[4]RES. TCR'!A:C,3,FALSE),0)</f>
        <v>0</v>
      </c>
      <c r="W413" s="79">
        <f>+VLOOKUP(A413,'[4]RES. TRL'!F:H,2,FALSE)</f>
        <v>0</v>
      </c>
      <c r="X413" s="79">
        <f>+VLOOKUP(A413,'[4]RES. TRL'!F:H,3,FALSE)</f>
        <v>0</v>
      </c>
      <c r="Y413" s="79">
        <f>+VLOOKUP($A413,'[4]CUT USD'!$A:$Q,2,FALSE)</f>
        <v>0</v>
      </c>
      <c r="Z413" s="79">
        <f>+VLOOKUP($A413,'[4]CUT USD'!$A:$Q,3,FALSE)</f>
        <v>0</v>
      </c>
      <c r="AA413" s="79">
        <f>+VLOOKUP($A413,'[4]CUT USD'!$A:$Q,4,FALSE)</f>
        <v>0</v>
      </c>
      <c r="AB413" s="79">
        <f>+VLOOKUP($A413,'[4]CUT USD'!$A:$Q,5,FALSE)</f>
        <v>0</v>
      </c>
      <c r="AC413" s="79">
        <f>+VLOOKUP($A413,'[4]CUT USD'!$A:$Q,6,FALSE)</f>
        <v>0</v>
      </c>
      <c r="AD413" s="79">
        <f>+VLOOKUP($A413,'[4]CUT USD'!$A:$Q,7,FALSE)</f>
        <v>0</v>
      </c>
      <c r="AE413" s="79">
        <f>+VLOOKUP($A413,'[4]CUT USD'!$A:$Q,8,FALSE)</f>
        <v>0</v>
      </c>
      <c r="AF413" s="79">
        <f>+VLOOKUP($A413,'[4]CUT USD'!$A:$Q,9,FALSE)</f>
        <v>0</v>
      </c>
      <c r="AG413" s="79">
        <f>+VLOOKUP($A413,'[4]CUT USD'!$A:$Q,10,FALSE)</f>
        <v>0</v>
      </c>
      <c r="AH413" s="79">
        <f>+VLOOKUP($A413,'[4]CUT USD'!$A:$Q,11,FALSE)</f>
        <v>0</v>
      </c>
      <c r="AI413" s="79">
        <f>+VLOOKUP($A413,'[4]CUT USD'!$A:$Q,12,FALSE)</f>
        <v>0</v>
      </c>
      <c r="AJ413" s="79">
        <f>+VLOOKUP($A413,'[4]CUT USD'!$A:$Q,13,FALSE)</f>
        <v>0</v>
      </c>
      <c r="AK413" s="79">
        <f>+VLOOKUP($A413,'[4]CUT USD'!$A:$Q,14,FALSE)</f>
        <v>0</v>
      </c>
      <c r="AL413" s="79">
        <v>0</v>
      </c>
      <c r="AM413" s="79">
        <f t="shared" si="6"/>
        <v>0</v>
      </c>
      <c r="AP413" s="45"/>
    </row>
    <row r="414" spans="1:42" ht="33" customHeight="1">
      <c r="A414" s="54">
        <v>1419</v>
      </c>
      <c r="B414" s="55" t="s">
        <v>395</v>
      </c>
      <c r="C414" s="80" t="s">
        <v>687</v>
      </c>
      <c r="D414" s="79">
        <f>+VLOOKUP(A414,'[4]RES. TRL'!A:C,2,FALSE)</f>
        <v>0</v>
      </c>
      <c r="E414" s="79">
        <f>+VLOOKUP(A414,'[4]RES. TRL'!A:C,3,FALSE)</f>
        <v>0</v>
      </c>
      <c r="F414" s="79">
        <f>+VLOOKUP(A414,[4]RES.CDI!A:B,2,FALSE)</f>
        <v>0</v>
      </c>
      <c r="G414" s="79">
        <f>+VLOOKUP($A414,'[4]CUT Bs'!$A:$S,2,FALSE)</f>
        <v>0</v>
      </c>
      <c r="H414" s="79">
        <f>+VLOOKUP($A414,'[4]CUT Bs'!$A:$S,3,FALSE)</f>
        <v>0</v>
      </c>
      <c r="I414" s="79">
        <f>+VLOOKUP($A414,'[4]CUT Bs'!$A:$S,4,FALSE)</f>
        <v>0</v>
      </c>
      <c r="J414" s="79">
        <f>+VLOOKUP($A414,'[4]CUT Bs'!$A:$S,5,FALSE)</f>
        <v>0</v>
      </c>
      <c r="K414" s="79">
        <f>+VLOOKUP($A414,'[4]CUT Bs'!$A:$S,6,FALSE)</f>
        <v>0</v>
      </c>
      <c r="L414" s="79">
        <f>+VLOOKUP($A414,'[4]CUT Bs'!$A:$S,7,FALSE)</f>
        <v>0</v>
      </c>
      <c r="M414" s="79">
        <f>+VLOOKUP($A414,'[4]CUT Bs'!$A:$S,8,FALSE)</f>
        <v>0</v>
      </c>
      <c r="N414" s="79">
        <f>+VLOOKUP($A414,'[4]CUT Bs'!$A:$S,9,FALSE)</f>
        <v>0</v>
      </c>
      <c r="O414" s="79">
        <f>+VLOOKUP($A414,'[4]CUT Bs'!$A:$S,10,FALSE)</f>
        <v>0</v>
      </c>
      <c r="P414" s="79">
        <f>+VLOOKUP($A414,'[4]CUT Bs'!$A:$S,11,FALSE)</f>
        <v>0</v>
      </c>
      <c r="Q414" s="79">
        <f>+VLOOKUP($A414,'[4]CUT Bs'!$A:$S,12,FALSE)</f>
        <v>0</v>
      </c>
      <c r="R414" s="79">
        <f>+VLOOKUP($A414,'[4]CUT Bs'!$A:$S,13,FALSE)</f>
        <v>0</v>
      </c>
      <c r="S414" s="79">
        <f>+VLOOKUP($A414,'[4]CUT Bs'!$A:$S,14,FALSE)</f>
        <v>0</v>
      </c>
      <c r="T414" s="79">
        <f>+VLOOKUP($A414,'[4]CUT Bs'!$A:$S,15,FALSE)</f>
        <v>0</v>
      </c>
      <c r="U414" s="79">
        <f>+VLOOKUP($A414,'[4]CUT Bs'!$A:$S,16,FALSE)</f>
        <v>0</v>
      </c>
      <c r="V414" s="79">
        <f>+IFERROR(VLOOKUP(A414,'[4]RES. TCR'!A:C,3,FALSE),0)</f>
        <v>0</v>
      </c>
      <c r="W414" s="79">
        <f>+VLOOKUP(A414,'[4]RES. TRL'!F:H,2,FALSE)</f>
        <v>0</v>
      </c>
      <c r="X414" s="79">
        <f>+VLOOKUP(A414,'[4]RES. TRL'!F:H,3,FALSE)</f>
        <v>0</v>
      </c>
      <c r="Y414" s="79">
        <f>+VLOOKUP($A414,'[4]CUT USD'!$A:$Q,2,FALSE)</f>
        <v>0</v>
      </c>
      <c r="Z414" s="79">
        <f>+VLOOKUP($A414,'[4]CUT USD'!$A:$Q,3,FALSE)</f>
        <v>0</v>
      </c>
      <c r="AA414" s="79">
        <f>+VLOOKUP($A414,'[4]CUT USD'!$A:$Q,4,FALSE)</f>
        <v>0</v>
      </c>
      <c r="AB414" s="79">
        <f>+VLOOKUP($A414,'[4]CUT USD'!$A:$Q,5,FALSE)</f>
        <v>0</v>
      </c>
      <c r="AC414" s="79">
        <f>+VLOOKUP($A414,'[4]CUT USD'!$A:$Q,6,FALSE)</f>
        <v>0</v>
      </c>
      <c r="AD414" s="79">
        <f>+VLOOKUP($A414,'[4]CUT USD'!$A:$Q,7,FALSE)</f>
        <v>0</v>
      </c>
      <c r="AE414" s="79">
        <f>+VLOOKUP($A414,'[4]CUT USD'!$A:$Q,8,FALSE)</f>
        <v>0</v>
      </c>
      <c r="AF414" s="79">
        <f>+VLOOKUP($A414,'[4]CUT USD'!$A:$Q,9,FALSE)</f>
        <v>0</v>
      </c>
      <c r="AG414" s="79">
        <f>+VLOOKUP($A414,'[4]CUT USD'!$A:$Q,10,FALSE)</f>
        <v>0</v>
      </c>
      <c r="AH414" s="79">
        <f>+VLOOKUP($A414,'[4]CUT USD'!$A:$Q,11,FALSE)</f>
        <v>0</v>
      </c>
      <c r="AI414" s="79">
        <f>+VLOOKUP($A414,'[4]CUT USD'!$A:$Q,12,FALSE)</f>
        <v>0</v>
      </c>
      <c r="AJ414" s="79">
        <f>+VLOOKUP($A414,'[4]CUT USD'!$A:$Q,13,FALSE)</f>
        <v>0</v>
      </c>
      <c r="AK414" s="79">
        <f>+VLOOKUP($A414,'[4]CUT USD'!$A:$Q,14,FALSE)</f>
        <v>0</v>
      </c>
      <c r="AL414" s="79">
        <v>0</v>
      </c>
      <c r="AM414" s="79">
        <f t="shared" si="6"/>
        <v>0</v>
      </c>
      <c r="AP414" s="45"/>
    </row>
    <row r="415" spans="1:42" ht="33" customHeight="1">
      <c r="A415" s="54">
        <v>1420</v>
      </c>
      <c r="B415" s="55" t="s">
        <v>396</v>
      </c>
      <c r="C415" s="80" t="s">
        <v>687</v>
      </c>
      <c r="D415" s="79">
        <f>+VLOOKUP(A415,'[4]RES. TRL'!A:C,2,FALSE)</f>
        <v>0</v>
      </c>
      <c r="E415" s="79">
        <f>+VLOOKUP(A415,'[4]RES. TRL'!A:C,3,FALSE)</f>
        <v>0</v>
      </c>
      <c r="F415" s="79">
        <f>+VLOOKUP(A415,[4]RES.CDI!A:B,2,FALSE)</f>
        <v>0</v>
      </c>
      <c r="G415" s="79">
        <f>+VLOOKUP($A415,'[4]CUT Bs'!$A:$S,2,FALSE)</f>
        <v>0</v>
      </c>
      <c r="H415" s="79">
        <f>+VLOOKUP($A415,'[4]CUT Bs'!$A:$S,3,FALSE)</f>
        <v>0</v>
      </c>
      <c r="I415" s="79">
        <f>+VLOOKUP($A415,'[4]CUT Bs'!$A:$S,4,FALSE)</f>
        <v>0</v>
      </c>
      <c r="J415" s="79">
        <f>+VLOOKUP($A415,'[4]CUT Bs'!$A:$S,5,FALSE)</f>
        <v>0</v>
      </c>
      <c r="K415" s="79">
        <f>+VLOOKUP($A415,'[4]CUT Bs'!$A:$S,6,FALSE)</f>
        <v>0</v>
      </c>
      <c r="L415" s="79">
        <f>+VLOOKUP($A415,'[4]CUT Bs'!$A:$S,7,FALSE)</f>
        <v>0</v>
      </c>
      <c r="M415" s="79">
        <f>+VLOOKUP($A415,'[4]CUT Bs'!$A:$S,8,FALSE)</f>
        <v>0</v>
      </c>
      <c r="N415" s="79">
        <f>+VLOOKUP($A415,'[4]CUT Bs'!$A:$S,9,FALSE)</f>
        <v>0</v>
      </c>
      <c r="O415" s="79">
        <f>+VLOOKUP($A415,'[4]CUT Bs'!$A:$S,10,FALSE)</f>
        <v>0</v>
      </c>
      <c r="P415" s="79">
        <f>+VLOOKUP($A415,'[4]CUT Bs'!$A:$S,11,FALSE)</f>
        <v>0</v>
      </c>
      <c r="Q415" s="79">
        <f>+VLOOKUP($A415,'[4]CUT Bs'!$A:$S,12,FALSE)</f>
        <v>0</v>
      </c>
      <c r="R415" s="79">
        <f>+VLOOKUP($A415,'[4]CUT Bs'!$A:$S,13,FALSE)</f>
        <v>0</v>
      </c>
      <c r="S415" s="79">
        <f>+VLOOKUP($A415,'[4]CUT Bs'!$A:$S,14,FALSE)</f>
        <v>0</v>
      </c>
      <c r="T415" s="79">
        <f>+VLOOKUP($A415,'[4]CUT Bs'!$A:$S,15,FALSE)</f>
        <v>0</v>
      </c>
      <c r="U415" s="79">
        <f>+VLOOKUP($A415,'[4]CUT Bs'!$A:$S,16,FALSE)</f>
        <v>0</v>
      </c>
      <c r="V415" s="79">
        <f>+IFERROR(VLOOKUP(A415,'[4]RES. TCR'!A:C,3,FALSE),0)</f>
        <v>0</v>
      </c>
      <c r="W415" s="79">
        <f>+VLOOKUP(A415,'[4]RES. TRL'!F:H,2,FALSE)</f>
        <v>0</v>
      </c>
      <c r="X415" s="79">
        <f>+VLOOKUP(A415,'[4]RES. TRL'!F:H,3,FALSE)</f>
        <v>0</v>
      </c>
      <c r="Y415" s="79">
        <f>+VLOOKUP($A415,'[4]CUT USD'!$A:$Q,2,FALSE)</f>
        <v>0</v>
      </c>
      <c r="Z415" s="79">
        <f>+VLOOKUP($A415,'[4]CUT USD'!$A:$Q,3,FALSE)</f>
        <v>0</v>
      </c>
      <c r="AA415" s="79">
        <f>+VLOOKUP($A415,'[4]CUT USD'!$A:$Q,4,FALSE)</f>
        <v>0</v>
      </c>
      <c r="AB415" s="79">
        <f>+VLOOKUP($A415,'[4]CUT USD'!$A:$Q,5,FALSE)</f>
        <v>0</v>
      </c>
      <c r="AC415" s="79">
        <f>+VLOOKUP($A415,'[4]CUT USD'!$A:$Q,6,FALSE)</f>
        <v>0</v>
      </c>
      <c r="AD415" s="79">
        <f>+VLOOKUP($A415,'[4]CUT USD'!$A:$Q,7,FALSE)</f>
        <v>0</v>
      </c>
      <c r="AE415" s="79">
        <f>+VLOOKUP($A415,'[4]CUT USD'!$A:$Q,8,FALSE)</f>
        <v>0</v>
      </c>
      <c r="AF415" s="79">
        <f>+VLOOKUP($A415,'[4]CUT USD'!$A:$Q,9,FALSE)</f>
        <v>0</v>
      </c>
      <c r="AG415" s="79">
        <f>+VLOOKUP($A415,'[4]CUT USD'!$A:$Q,10,FALSE)</f>
        <v>0</v>
      </c>
      <c r="AH415" s="79">
        <f>+VLOOKUP($A415,'[4]CUT USD'!$A:$Q,11,FALSE)</f>
        <v>0</v>
      </c>
      <c r="AI415" s="79">
        <f>+VLOOKUP($A415,'[4]CUT USD'!$A:$Q,12,FALSE)</f>
        <v>0</v>
      </c>
      <c r="AJ415" s="79">
        <f>+VLOOKUP($A415,'[4]CUT USD'!$A:$Q,13,FALSE)</f>
        <v>0</v>
      </c>
      <c r="AK415" s="79">
        <f>+VLOOKUP($A415,'[4]CUT USD'!$A:$Q,14,FALSE)</f>
        <v>0</v>
      </c>
      <c r="AL415" s="79">
        <v>0</v>
      </c>
      <c r="AM415" s="79">
        <f t="shared" si="6"/>
        <v>0</v>
      </c>
      <c r="AP415" s="45"/>
    </row>
    <row r="416" spans="1:42" ht="33" customHeight="1">
      <c r="A416" s="54">
        <v>1421</v>
      </c>
      <c r="B416" s="55" t="s">
        <v>397</v>
      </c>
      <c r="C416" s="80" t="s">
        <v>687</v>
      </c>
      <c r="D416" s="79">
        <f>+VLOOKUP(A416,'[4]RES. TRL'!A:C,2,FALSE)</f>
        <v>0</v>
      </c>
      <c r="E416" s="79">
        <f>+VLOOKUP(A416,'[4]RES. TRL'!A:C,3,FALSE)</f>
        <v>0</v>
      </c>
      <c r="F416" s="79">
        <f>+VLOOKUP(A416,[4]RES.CDI!A:B,2,FALSE)</f>
        <v>0</v>
      </c>
      <c r="G416" s="79">
        <f>+VLOOKUP($A416,'[4]CUT Bs'!$A:$S,2,FALSE)</f>
        <v>0</v>
      </c>
      <c r="H416" s="79">
        <f>+VLOOKUP($A416,'[4]CUT Bs'!$A:$S,3,FALSE)</f>
        <v>0</v>
      </c>
      <c r="I416" s="79">
        <f>+VLOOKUP($A416,'[4]CUT Bs'!$A:$S,4,FALSE)</f>
        <v>0</v>
      </c>
      <c r="J416" s="79">
        <f>+VLOOKUP($A416,'[4]CUT Bs'!$A:$S,5,FALSE)</f>
        <v>0</v>
      </c>
      <c r="K416" s="79">
        <f>+VLOOKUP($A416,'[4]CUT Bs'!$A:$S,6,FALSE)</f>
        <v>0</v>
      </c>
      <c r="L416" s="79">
        <f>+VLOOKUP($A416,'[4]CUT Bs'!$A:$S,7,FALSE)</f>
        <v>0</v>
      </c>
      <c r="M416" s="79">
        <f>+VLOOKUP($A416,'[4]CUT Bs'!$A:$S,8,FALSE)</f>
        <v>0</v>
      </c>
      <c r="N416" s="79">
        <f>+VLOOKUP($A416,'[4]CUT Bs'!$A:$S,9,FALSE)</f>
        <v>0</v>
      </c>
      <c r="O416" s="79">
        <f>+VLOOKUP($A416,'[4]CUT Bs'!$A:$S,10,FALSE)</f>
        <v>0</v>
      </c>
      <c r="P416" s="79">
        <f>+VLOOKUP($A416,'[4]CUT Bs'!$A:$S,11,FALSE)</f>
        <v>0</v>
      </c>
      <c r="Q416" s="79">
        <f>+VLOOKUP($A416,'[4]CUT Bs'!$A:$S,12,FALSE)</f>
        <v>0</v>
      </c>
      <c r="R416" s="79">
        <f>+VLOOKUP($A416,'[4]CUT Bs'!$A:$S,13,FALSE)</f>
        <v>0</v>
      </c>
      <c r="S416" s="79">
        <f>+VLOOKUP($A416,'[4]CUT Bs'!$A:$S,14,FALSE)</f>
        <v>0</v>
      </c>
      <c r="T416" s="79">
        <f>+VLOOKUP($A416,'[4]CUT Bs'!$A:$S,15,FALSE)</f>
        <v>0</v>
      </c>
      <c r="U416" s="79">
        <f>+VLOOKUP($A416,'[4]CUT Bs'!$A:$S,16,FALSE)</f>
        <v>0</v>
      </c>
      <c r="V416" s="79">
        <f>+IFERROR(VLOOKUP(A416,'[4]RES. TCR'!A:C,3,FALSE),0)</f>
        <v>0</v>
      </c>
      <c r="W416" s="79">
        <f>+VLOOKUP(A416,'[4]RES. TRL'!F:H,2,FALSE)</f>
        <v>0</v>
      </c>
      <c r="X416" s="79">
        <f>+VLOOKUP(A416,'[4]RES. TRL'!F:H,3,FALSE)</f>
        <v>0</v>
      </c>
      <c r="Y416" s="79">
        <f>+VLOOKUP($A416,'[4]CUT USD'!$A:$Q,2,FALSE)</f>
        <v>0</v>
      </c>
      <c r="Z416" s="79">
        <f>+VLOOKUP($A416,'[4]CUT USD'!$A:$Q,3,FALSE)</f>
        <v>0</v>
      </c>
      <c r="AA416" s="79">
        <f>+VLOOKUP($A416,'[4]CUT USD'!$A:$Q,4,FALSE)</f>
        <v>0</v>
      </c>
      <c r="AB416" s="79">
        <f>+VLOOKUP($A416,'[4]CUT USD'!$A:$Q,5,FALSE)</f>
        <v>0</v>
      </c>
      <c r="AC416" s="79">
        <f>+VLOOKUP($A416,'[4]CUT USD'!$A:$Q,6,FALSE)</f>
        <v>0</v>
      </c>
      <c r="AD416" s="79">
        <f>+VLOOKUP($A416,'[4]CUT USD'!$A:$Q,7,FALSE)</f>
        <v>0</v>
      </c>
      <c r="AE416" s="79">
        <f>+VLOOKUP($A416,'[4]CUT USD'!$A:$Q,8,FALSE)</f>
        <v>0</v>
      </c>
      <c r="AF416" s="79">
        <f>+VLOOKUP($A416,'[4]CUT USD'!$A:$Q,9,FALSE)</f>
        <v>0</v>
      </c>
      <c r="AG416" s="79">
        <f>+VLOOKUP($A416,'[4]CUT USD'!$A:$Q,10,FALSE)</f>
        <v>0</v>
      </c>
      <c r="AH416" s="79">
        <f>+VLOOKUP($A416,'[4]CUT USD'!$A:$Q,11,FALSE)</f>
        <v>0</v>
      </c>
      <c r="AI416" s="79">
        <f>+VLOOKUP($A416,'[4]CUT USD'!$A:$Q,12,FALSE)</f>
        <v>0</v>
      </c>
      <c r="AJ416" s="79">
        <f>+VLOOKUP($A416,'[4]CUT USD'!$A:$Q,13,FALSE)</f>
        <v>0</v>
      </c>
      <c r="AK416" s="79">
        <f>+VLOOKUP($A416,'[4]CUT USD'!$A:$Q,14,FALSE)</f>
        <v>0</v>
      </c>
      <c r="AL416" s="79">
        <v>0</v>
      </c>
      <c r="AM416" s="79">
        <f t="shared" si="6"/>
        <v>0</v>
      </c>
      <c r="AP416" s="45"/>
    </row>
    <row r="417" spans="1:42" ht="33" customHeight="1">
      <c r="A417" s="54">
        <v>1422</v>
      </c>
      <c r="B417" s="55" t="s">
        <v>398</v>
      </c>
      <c r="C417" s="80" t="s">
        <v>687</v>
      </c>
      <c r="D417" s="79">
        <f>+VLOOKUP(A417,'[4]RES. TRL'!A:C,2,FALSE)</f>
        <v>0</v>
      </c>
      <c r="E417" s="79">
        <f>+VLOOKUP(A417,'[4]RES. TRL'!A:C,3,FALSE)</f>
        <v>0</v>
      </c>
      <c r="F417" s="79">
        <f>+VLOOKUP(A417,[4]RES.CDI!A:B,2,FALSE)</f>
        <v>0</v>
      </c>
      <c r="G417" s="79">
        <f>+VLOOKUP($A417,'[4]CUT Bs'!$A:$S,2,FALSE)</f>
        <v>0</v>
      </c>
      <c r="H417" s="79">
        <f>+VLOOKUP($A417,'[4]CUT Bs'!$A:$S,3,FALSE)</f>
        <v>0</v>
      </c>
      <c r="I417" s="79">
        <f>+VLOOKUP($A417,'[4]CUT Bs'!$A:$S,4,FALSE)</f>
        <v>0</v>
      </c>
      <c r="J417" s="79">
        <f>+VLOOKUP($A417,'[4]CUT Bs'!$A:$S,5,FALSE)</f>
        <v>0</v>
      </c>
      <c r="K417" s="79">
        <f>+VLOOKUP($A417,'[4]CUT Bs'!$A:$S,6,FALSE)</f>
        <v>0</v>
      </c>
      <c r="L417" s="79">
        <f>+VLOOKUP($A417,'[4]CUT Bs'!$A:$S,7,FALSE)</f>
        <v>0</v>
      </c>
      <c r="M417" s="79">
        <f>+VLOOKUP($A417,'[4]CUT Bs'!$A:$S,8,FALSE)</f>
        <v>0</v>
      </c>
      <c r="N417" s="79">
        <f>+VLOOKUP($A417,'[4]CUT Bs'!$A:$S,9,FALSE)</f>
        <v>0</v>
      </c>
      <c r="O417" s="79">
        <f>+VLOOKUP($A417,'[4]CUT Bs'!$A:$S,10,FALSE)</f>
        <v>0</v>
      </c>
      <c r="P417" s="79">
        <f>+VLOOKUP($A417,'[4]CUT Bs'!$A:$S,11,FALSE)</f>
        <v>0</v>
      </c>
      <c r="Q417" s="79">
        <f>+VLOOKUP($A417,'[4]CUT Bs'!$A:$S,12,FALSE)</f>
        <v>0</v>
      </c>
      <c r="R417" s="79">
        <f>+VLOOKUP($A417,'[4]CUT Bs'!$A:$S,13,FALSE)</f>
        <v>0</v>
      </c>
      <c r="S417" s="79">
        <f>+VLOOKUP($A417,'[4]CUT Bs'!$A:$S,14,FALSE)</f>
        <v>0</v>
      </c>
      <c r="T417" s="79">
        <f>+VLOOKUP($A417,'[4]CUT Bs'!$A:$S,15,FALSE)</f>
        <v>0</v>
      </c>
      <c r="U417" s="79">
        <f>+VLOOKUP($A417,'[4]CUT Bs'!$A:$S,16,FALSE)</f>
        <v>0</v>
      </c>
      <c r="V417" s="79">
        <f>+IFERROR(VLOOKUP(A417,'[4]RES. TCR'!A:C,3,FALSE),0)</f>
        <v>0</v>
      </c>
      <c r="W417" s="79">
        <f>+VLOOKUP(A417,'[4]RES. TRL'!F:H,2,FALSE)</f>
        <v>0</v>
      </c>
      <c r="X417" s="79">
        <f>+VLOOKUP(A417,'[4]RES. TRL'!F:H,3,FALSE)</f>
        <v>0</v>
      </c>
      <c r="Y417" s="79">
        <f>+VLOOKUP($A417,'[4]CUT USD'!$A:$Q,2,FALSE)</f>
        <v>0</v>
      </c>
      <c r="Z417" s="79">
        <f>+VLOOKUP($A417,'[4]CUT USD'!$A:$Q,3,FALSE)</f>
        <v>0</v>
      </c>
      <c r="AA417" s="79">
        <f>+VLOOKUP($A417,'[4]CUT USD'!$A:$Q,4,FALSE)</f>
        <v>0</v>
      </c>
      <c r="AB417" s="79">
        <f>+VLOOKUP($A417,'[4]CUT USD'!$A:$Q,5,FALSE)</f>
        <v>0</v>
      </c>
      <c r="AC417" s="79">
        <f>+VLOOKUP($A417,'[4]CUT USD'!$A:$Q,6,FALSE)</f>
        <v>0</v>
      </c>
      <c r="AD417" s="79">
        <f>+VLOOKUP($A417,'[4]CUT USD'!$A:$Q,7,FALSE)</f>
        <v>0</v>
      </c>
      <c r="AE417" s="79">
        <f>+VLOOKUP($A417,'[4]CUT USD'!$A:$Q,8,FALSE)</f>
        <v>0</v>
      </c>
      <c r="AF417" s="79">
        <f>+VLOOKUP($A417,'[4]CUT USD'!$A:$Q,9,FALSE)</f>
        <v>0</v>
      </c>
      <c r="AG417" s="79">
        <f>+VLOOKUP($A417,'[4]CUT USD'!$A:$Q,10,FALSE)</f>
        <v>0</v>
      </c>
      <c r="AH417" s="79">
        <f>+VLOOKUP($A417,'[4]CUT USD'!$A:$Q,11,FALSE)</f>
        <v>0</v>
      </c>
      <c r="AI417" s="79">
        <f>+VLOOKUP($A417,'[4]CUT USD'!$A:$Q,12,FALSE)</f>
        <v>0</v>
      </c>
      <c r="AJ417" s="79">
        <f>+VLOOKUP($A417,'[4]CUT USD'!$A:$Q,13,FALSE)</f>
        <v>0</v>
      </c>
      <c r="AK417" s="79">
        <f>+VLOOKUP($A417,'[4]CUT USD'!$A:$Q,14,FALSE)</f>
        <v>0</v>
      </c>
      <c r="AL417" s="79">
        <v>0</v>
      </c>
      <c r="AM417" s="79">
        <f t="shared" si="6"/>
        <v>0</v>
      </c>
      <c r="AP417" s="45"/>
    </row>
    <row r="418" spans="1:42" ht="33" customHeight="1">
      <c r="A418" s="54">
        <v>1423</v>
      </c>
      <c r="B418" s="55" t="s">
        <v>399</v>
      </c>
      <c r="C418" s="80" t="s">
        <v>687</v>
      </c>
      <c r="D418" s="79">
        <f>+VLOOKUP(A418,'[4]RES. TRL'!A:C,2,FALSE)</f>
        <v>0</v>
      </c>
      <c r="E418" s="79">
        <f>+VLOOKUP(A418,'[4]RES. TRL'!A:C,3,FALSE)</f>
        <v>0</v>
      </c>
      <c r="F418" s="79">
        <f>+VLOOKUP(A418,[4]RES.CDI!A:B,2,FALSE)</f>
        <v>0</v>
      </c>
      <c r="G418" s="79">
        <f>+VLOOKUP($A418,'[4]CUT Bs'!$A:$S,2,FALSE)</f>
        <v>0</v>
      </c>
      <c r="H418" s="79">
        <f>+VLOOKUP($A418,'[4]CUT Bs'!$A:$S,3,FALSE)</f>
        <v>0</v>
      </c>
      <c r="I418" s="79">
        <f>+VLOOKUP($A418,'[4]CUT Bs'!$A:$S,4,FALSE)</f>
        <v>0</v>
      </c>
      <c r="J418" s="79">
        <f>+VLOOKUP($A418,'[4]CUT Bs'!$A:$S,5,FALSE)</f>
        <v>0</v>
      </c>
      <c r="K418" s="79">
        <f>+VLOOKUP($A418,'[4]CUT Bs'!$A:$S,6,FALSE)</f>
        <v>0</v>
      </c>
      <c r="L418" s="79">
        <f>+VLOOKUP($A418,'[4]CUT Bs'!$A:$S,7,FALSE)</f>
        <v>0</v>
      </c>
      <c r="M418" s="79">
        <f>+VLOOKUP($A418,'[4]CUT Bs'!$A:$S,8,FALSE)</f>
        <v>0</v>
      </c>
      <c r="N418" s="79">
        <f>+VLOOKUP($A418,'[4]CUT Bs'!$A:$S,9,FALSE)</f>
        <v>0</v>
      </c>
      <c r="O418" s="79">
        <f>+VLOOKUP($A418,'[4]CUT Bs'!$A:$S,10,FALSE)</f>
        <v>0</v>
      </c>
      <c r="P418" s="79">
        <f>+VLOOKUP($A418,'[4]CUT Bs'!$A:$S,11,FALSE)</f>
        <v>0</v>
      </c>
      <c r="Q418" s="79">
        <f>+VLOOKUP($A418,'[4]CUT Bs'!$A:$S,12,FALSE)</f>
        <v>0</v>
      </c>
      <c r="R418" s="79">
        <f>+VLOOKUP($A418,'[4]CUT Bs'!$A:$S,13,FALSE)</f>
        <v>0</v>
      </c>
      <c r="S418" s="79">
        <f>+VLOOKUP($A418,'[4]CUT Bs'!$A:$S,14,FALSE)</f>
        <v>0</v>
      </c>
      <c r="T418" s="79">
        <f>+VLOOKUP($A418,'[4]CUT Bs'!$A:$S,15,FALSE)</f>
        <v>0</v>
      </c>
      <c r="U418" s="79">
        <f>+VLOOKUP($A418,'[4]CUT Bs'!$A:$S,16,FALSE)</f>
        <v>0</v>
      </c>
      <c r="V418" s="79">
        <f>+IFERROR(VLOOKUP(A418,'[4]RES. TCR'!A:C,3,FALSE),0)</f>
        <v>0</v>
      </c>
      <c r="W418" s="79">
        <f>+VLOOKUP(A418,'[4]RES. TRL'!F:H,2,FALSE)</f>
        <v>0</v>
      </c>
      <c r="X418" s="79">
        <f>+VLOOKUP(A418,'[4]RES. TRL'!F:H,3,FALSE)</f>
        <v>0</v>
      </c>
      <c r="Y418" s="79">
        <f>+VLOOKUP($A418,'[4]CUT USD'!$A:$Q,2,FALSE)</f>
        <v>0</v>
      </c>
      <c r="Z418" s="79">
        <f>+VLOOKUP($A418,'[4]CUT USD'!$A:$Q,3,FALSE)</f>
        <v>0</v>
      </c>
      <c r="AA418" s="79">
        <f>+VLOOKUP($A418,'[4]CUT USD'!$A:$Q,4,FALSE)</f>
        <v>0</v>
      </c>
      <c r="AB418" s="79">
        <f>+VLOOKUP($A418,'[4]CUT USD'!$A:$Q,5,FALSE)</f>
        <v>0</v>
      </c>
      <c r="AC418" s="79">
        <f>+VLOOKUP($A418,'[4]CUT USD'!$A:$Q,6,FALSE)</f>
        <v>0</v>
      </c>
      <c r="AD418" s="79">
        <f>+VLOOKUP($A418,'[4]CUT USD'!$A:$Q,7,FALSE)</f>
        <v>0</v>
      </c>
      <c r="AE418" s="79">
        <f>+VLOOKUP($A418,'[4]CUT USD'!$A:$Q,8,FALSE)</f>
        <v>0</v>
      </c>
      <c r="AF418" s="79">
        <f>+VLOOKUP($A418,'[4]CUT USD'!$A:$Q,9,FALSE)</f>
        <v>0</v>
      </c>
      <c r="AG418" s="79">
        <f>+VLOOKUP($A418,'[4]CUT USD'!$A:$Q,10,FALSE)</f>
        <v>0</v>
      </c>
      <c r="AH418" s="79">
        <f>+VLOOKUP($A418,'[4]CUT USD'!$A:$Q,11,FALSE)</f>
        <v>0</v>
      </c>
      <c r="AI418" s="79">
        <f>+VLOOKUP($A418,'[4]CUT USD'!$A:$Q,12,FALSE)</f>
        <v>0</v>
      </c>
      <c r="AJ418" s="79">
        <f>+VLOOKUP($A418,'[4]CUT USD'!$A:$Q,13,FALSE)</f>
        <v>0</v>
      </c>
      <c r="AK418" s="79">
        <f>+VLOOKUP($A418,'[4]CUT USD'!$A:$Q,14,FALSE)</f>
        <v>0</v>
      </c>
      <c r="AL418" s="79">
        <v>0</v>
      </c>
      <c r="AM418" s="79">
        <f t="shared" si="6"/>
        <v>0</v>
      </c>
      <c r="AP418" s="45"/>
    </row>
    <row r="419" spans="1:42" ht="33" customHeight="1">
      <c r="A419" s="54">
        <v>1424</v>
      </c>
      <c r="B419" s="55" t="s">
        <v>400</v>
      </c>
      <c r="C419" s="80" t="s">
        <v>687</v>
      </c>
      <c r="D419" s="79">
        <f>+VLOOKUP(A419,'[4]RES. TRL'!A:C,2,FALSE)</f>
        <v>0</v>
      </c>
      <c r="E419" s="79">
        <f>+VLOOKUP(A419,'[4]RES. TRL'!A:C,3,FALSE)</f>
        <v>0</v>
      </c>
      <c r="F419" s="79">
        <f>+VLOOKUP(A419,[4]RES.CDI!A:B,2,FALSE)</f>
        <v>0</v>
      </c>
      <c r="G419" s="79">
        <f>+VLOOKUP($A419,'[4]CUT Bs'!$A:$S,2,FALSE)</f>
        <v>0</v>
      </c>
      <c r="H419" s="79">
        <f>+VLOOKUP($A419,'[4]CUT Bs'!$A:$S,3,FALSE)</f>
        <v>0</v>
      </c>
      <c r="I419" s="79">
        <f>+VLOOKUP($A419,'[4]CUT Bs'!$A:$S,4,FALSE)</f>
        <v>0</v>
      </c>
      <c r="J419" s="79">
        <f>+VLOOKUP($A419,'[4]CUT Bs'!$A:$S,5,FALSE)</f>
        <v>0</v>
      </c>
      <c r="K419" s="79">
        <f>+VLOOKUP($A419,'[4]CUT Bs'!$A:$S,6,FALSE)</f>
        <v>0</v>
      </c>
      <c r="L419" s="79">
        <f>+VLOOKUP($A419,'[4]CUT Bs'!$A:$S,7,FALSE)</f>
        <v>0</v>
      </c>
      <c r="M419" s="79">
        <f>+VLOOKUP($A419,'[4]CUT Bs'!$A:$S,8,FALSE)</f>
        <v>0</v>
      </c>
      <c r="N419" s="79">
        <f>+VLOOKUP($A419,'[4]CUT Bs'!$A:$S,9,FALSE)</f>
        <v>0</v>
      </c>
      <c r="O419" s="79">
        <f>+VLOOKUP($A419,'[4]CUT Bs'!$A:$S,10,FALSE)</f>
        <v>0</v>
      </c>
      <c r="P419" s="79">
        <f>+VLOOKUP($A419,'[4]CUT Bs'!$A:$S,11,FALSE)</f>
        <v>0</v>
      </c>
      <c r="Q419" s="79">
        <f>+VLOOKUP($A419,'[4]CUT Bs'!$A:$S,12,FALSE)</f>
        <v>0</v>
      </c>
      <c r="R419" s="79">
        <f>+VLOOKUP($A419,'[4]CUT Bs'!$A:$S,13,FALSE)</f>
        <v>0</v>
      </c>
      <c r="S419" s="79">
        <f>+VLOOKUP($A419,'[4]CUT Bs'!$A:$S,14,FALSE)</f>
        <v>0</v>
      </c>
      <c r="T419" s="79">
        <f>+VLOOKUP($A419,'[4]CUT Bs'!$A:$S,15,FALSE)</f>
        <v>0</v>
      </c>
      <c r="U419" s="79">
        <f>+VLOOKUP($A419,'[4]CUT Bs'!$A:$S,16,FALSE)</f>
        <v>0</v>
      </c>
      <c r="V419" s="79">
        <f>+IFERROR(VLOOKUP(A419,'[4]RES. TCR'!A:C,3,FALSE),0)</f>
        <v>0</v>
      </c>
      <c r="W419" s="79">
        <f>+VLOOKUP(A419,'[4]RES. TRL'!F:H,2,FALSE)</f>
        <v>0</v>
      </c>
      <c r="X419" s="79">
        <f>+VLOOKUP(A419,'[4]RES. TRL'!F:H,3,FALSE)</f>
        <v>0</v>
      </c>
      <c r="Y419" s="79">
        <f>+VLOOKUP($A419,'[4]CUT USD'!$A:$Q,2,FALSE)</f>
        <v>0</v>
      </c>
      <c r="Z419" s="79">
        <f>+VLOOKUP($A419,'[4]CUT USD'!$A:$Q,3,FALSE)</f>
        <v>0</v>
      </c>
      <c r="AA419" s="79">
        <f>+VLOOKUP($A419,'[4]CUT USD'!$A:$Q,4,FALSE)</f>
        <v>0</v>
      </c>
      <c r="AB419" s="79">
        <f>+VLOOKUP($A419,'[4]CUT USD'!$A:$Q,5,FALSE)</f>
        <v>0</v>
      </c>
      <c r="AC419" s="79">
        <f>+VLOOKUP($A419,'[4]CUT USD'!$A:$Q,6,FALSE)</f>
        <v>0</v>
      </c>
      <c r="AD419" s="79">
        <f>+VLOOKUP($A419,'[4]CUT USD'!$A:$Q,7,FALSE)</f>
        <v>0</v>
      </c>
      <c r="AE419" s="79">
        <f>+VLOOKUP($A419,'[4]CUT USD'!$A:$Q,8,FALSE)</f>
        <v>0</v>
      </c>
      <c r="AF419" s="79">
        <f>+VLOOKUP($A419,'[4]CUT USD'!$A:$Q,9,FALSE)</f>
        <v>0</v>
      </c>
      <c r="AG419" s="79">
        <f>+VLOOKUP($A419,'[4]CUT USD'!$A:$Q,10,FALSE)</f>
        <v>0</v>
      </c>
      <c r="AH419" s="79">
        <f>+VLOOKUP($A419,'[4]CUT USD'!$A:$Q,11,FALSE)</f>
        <v>0</v>
      </c>
      <c r="AI419" s="79">
        <f>+VLOOKUP($A419,'[4]CUT USD'!$A:$Q,12,FALSE)</f>
        <v>0</v>
      </c>
      <c r="AJ419" s="79">
        <f>+VLOOKUP($A419,'[4]CUT USD'!$A:$Q,13,FALSE)</f>
        <v>0</v>
      </c>
      <c r="AK419" s="79">
        <f>+VLOOKUP($A419,'[4]CUT USD'!$A:$Q,14,FALSE)</f>
        <v>0</v>
      </c>
      <c r="AL419" s="79">
        <v>0</v>
      </c>
      <c r="AM419" s="79">
        <f t="shared" si="6"/>
        <v>0</v>
      </c>
      <c r="AP419" s="45"/>
    </row>
    <row r="420" spans="1:42" ht="33" customHeight="1">
      <c r="A420" s="54">
        <v>1425</v>
      </c>
      <c r="B420" s="55" t="s">
        <v>401</v>
      </c>
      <c r="C420" s="80" t="s">
        <v>687</v>
      </c>
      <c r="D420" s="79">
        <f>+VLOOKUP(A420,'[4]RES. TRL'!A:C,2,FALSE)</f>
        <v>0</v>
      </c>
      <c r="E420" s="79">
        <f>+VLOOKUP(A420,'[4]RES. TRL'!A:C,3,FALSE)</f>
        <v>0</v>
      </c>
      <c r="F420" s="79">
        <f>+VLOOKUP(A420,[4]RES.CDI!A:B,2,FALSE)</f>
        <v>0</v>
      </c>
      <c r="G420" s="79">
        <f>+VLOOKUP($A420,'[4]CUT Bs'!$A:$S,2,FALSE)</f>
        <v>0</v>
      </c>
      <c r="H420" s="79">
        <f>+VLOOKUP($A420,'[4]CUT Bs'!$A:$S,3,FALSE)</f>
        <v>0</v>
      </c>
      <c r="I420" s="79">
        <f>+VLOOKUP($A420,'[4]CUT Bs'!$A:$S,4,FALSE)</f>
        <v>0</v>
      </c>
      <c r="J420" s="79">
        <f>+VLOOKUP($A420,'[4]CUT Bs'!$A:$S,5,FALSE)</f>
        <v>0</v>
      </c>
      <c r="K420" s="79">
        <f>+VLOOKUP($A420,'[4]CUT Bs'!$A:$S,6,FALSE)</f>
        <v>0</v>
      </c>
      <c r="L420" s="79">
        <f>+VLOOKUP($A420,'[4]CUT Bs'!$A:$S,7,FALSE)</f>
        <v>0</v>
      </c>
      <c r="M420" s="79">
        <f>+VLOOKUP($A420,'[4]CUT Bs'!$A:$S,8,FALSE)</f>
        <v>0</v>
      </c>
      <c r="N420" s="79">
        <f>+VLOOKUP($A420,'[4]CUT Bs'!$A:$S,9,FALSE)</f>
        <v>0</v>
      </c>
      <c r="O420" s="79">
        <f>+VLOOKUP($A420,'[4]CUT Bs'!$A:$S,10,FALSE)</f>
        <v>0</v>
      </c>
      <c r="P420" s="79">
        <f>+VLOOKUP($A420,'[4]CUT Bs'!$A:$S,11,FALSE)</f>
        <v>0</v>
      </c>
      <c r="Q420" s="79">
        <f>+VLOOKUP($A420,'[4]CUT Bs'!$A:$S,12,FALSE)</f>
        <v>0</v>
      </c>
      <c r="R420" s="79">
        <f>+VLOOKUP($A420,'[4]CUT Bs'!$A:$S,13,FALSE)</f>
        <v>0</v>
      </c>
      <c r="S420" s="79">
        <f>+VLOOKUP($A420,'[4]CUT Bs'!$A:$S,14,FALSE)</f>
        <v>0</v>
      </c>
      <c r="T420" s="79">
        <f>+VLOOKUP($A420,'[4]CUT Bs'!$A:$S,15,FALSE)</f>
        <v>0</v>
      </c>
      <c r="U420" s="79">
        <f>+VLOOKUP($A420,'[4]CUT Bs'!$A:$S,16,FALSE)</f>
        <v>0</v>
      </c>
      <c r="V420" s="79">
        <f>+IFERROR(VLOOKUP(A420,'[4]RES. TCR'!A:C,3,FALSE),0)</f>
        <v>0</v>
      </c>
      <c r="W420" s="79">
        <f>+VLOOKUP(A420,'[4]RES. TRL'!F:H,2,FALSE)</f>
        <v>0</v>
      </c>
      <c r="X420" s="79">
        <f>+VLOOKUP(A420,'[4]RES. TRL'!F:H,3,FALSE)</f>
        <v>0</v>
      </c>
      <c r="Y420" s="79">
        <f>+VLOOKUP($A420,'[4]CUT USD'!$A:$Q,2,FALSE)</f>
        <v>0</v>
      </c>
      <c r="Z420" s="79">
        <f>+VLOOKUP($A420,'[4]CUT USD'!$A:$Q,3,FALSE)</f>
        <v>0</v>
      </c>
      <c r="AA420" s="79">
        <f>+VLOOKUP($A420,'[4]CUT USD'!$A:$Q,4,FALSE)</f>
        <v>0</v>
      </c>
      <c r="AB420" s="79">
        <f>+VLOOKUP($A420,'[4]CUT USD'!$A:$Q,5,FALSE)</f>
        <v>0</v>
      </c>
      <c r="AC420" s="79">
        <f>+VLOOKUP($A420,'[4]CUT USD'!$A:$Q,6,FALSE)</f>
        <v>0</v>
      </c>
      <c r="AD420" s="79">
        <f>+VLOOKUP($A420,'[4]CUT USD'!$A:$Q,7,FALSE)</f>
        <v>0</v>
      </c>
      <c r="AE420" s="79">
        <f>+VLOOKUP($A420,'[4]CUT USD'!$A:$Q,8,FALSE)</f>
        <v>0</v>
      </c>
      <c r="AF420" s="79">
        <f>+VLOOKUP($A420,'[4]CUT USD'!$A:$Q,9,FALSE)</f>
        <v>0</v>
      </c>
      <c r="AG420" s="79">
        <f>+VLOOKUP($A420,'[4]CUT USD'!$A:$Q,10,FALSE)</f>
        <v>0</v>
      </c>
      <c r="AH420" s="79">
        <f>+VLOOKUP($A420,'[4]CUT USD'!$A:$Q,11,FALSE)</f>
        <v>0</v>
      </c>
      <c r="AI420" s="79">
        <f>+VLOOKUP($A420,'[4]CUT USD'!$A:$Q,12,FALSE)</f>
        <v>0</v>
      </c>
      <c r="AJ420" s="79">
        <f>+VLOOKUP($A420,'[4]CUT USD'!$A:$Q,13,FALSE)</f>
        <v>0</v>
      </c>
      <c r="AK420" s="79">
        <f>+VLOOKUP($A420,'[4]CUT USD'!$A:$Q,14,FALSE)</f>
        <v>0</v>
      </c>
      <c r="AL420" s="79">
        <v>0</v>
      </c>
      <c r="AM420" s="79">
        <f t="shared" si="6"/>
        <v>0</v>
      </c>
      <c r="AP420" s="45"/>
    </row>
    <row r="421" spans="1:42" ht="33" customHeight="1">
      <c r="A421" s="54">
        <v>1426</v>
      </c>
      <c r="B421" s="55" t="s">
        <v>402</v>
      </c>
      <c r="C421" s="80" t="s">
        <v>687</v>
      </c>
      <c r="D421" s="79">
        <f>+VLOOKUP(A421,'[4]RES. TRL'!A:C,2,FALSE)</f>
        <v>0</v>
      </c>
      <c r="E421" s="79">
        <f>+VLOOKUP(A421,'[4]RES. TRL'!A:C,3,FALSE)</f>
        <v>0</v>
      </c>
      <c r="F421" s="79">
        <f>+VLOOKUP(A421,[4]RES.CDI!A:B,2,FALSE)</f>
        <v>0</v>
      </c>
      <c r="G421" s="79">
        <f>+VLOOKUP($A421,'[4]CUT Bs'!$A:$S,2,FALSE)</f>
        <v>0</v>
      </c>
      <c r="H421" s="79">
        <f>+VLOOKUP($A421,'[4]CUT Bs'!$A:$S,3,FALSE)</f>
        <v>0</v>
      </c>
      <c r="I421" s="79">
        <f>+VLOOKUP($A421,'[4]CUT Bs'!$A:$S,4,FALSE)</f>
        <v>0</v>
      </c>
      <c r="J421" s="79">
        <f>+VLOOKUP($A421,'[4]CUT Bs'!$A:$S,5,FALSE)</f>
        <v>0</v>
      </c>
      <c r="K421" s="79">
        <f>+VLOOKUP($A421,'[4]CUT Bs'!$A:$S,6,FALSE)</f>
        <v>0</v>
      </c>
      <c r="L421" s="79">
        <f>+VLOOKUP($A421,'[4]CUT Bs'!$A:$S,7,FALSE)</f>
        <v>0</v>
      </c>
      <c r="M421" s="79">
        <f>+VLOOKUP($A421,'[4]CUT Bs'!$A:$S,8,FALSE)</f>
        <v>0</v>
      </c>
      <c r="N421" s="79">
        <f>+VLOOKUP($A421,'[4]CUT Bs'!$A:$S,9,FALSE)</f>
        <v>0</v>
      </c>
      <c r="O421" s="79">
        <f>+VLOOKUP($A421,'[4]CUT Bs'!$A:$S,10,FALSE)</f>
        <v>0</v>
      </c>
      <c r="P421" s="79">
        <f>+VLOOKUP($A421,'[4]CUT Bs'!$A:$S,11,FALSE)</f>
        <v>0</v>
      </c>
      <c r="Q421" s="79">
        <f>+VLOOKUP($A421,'[4]CUT Bs'!$A:$S,12,FALSE)</f>
        <v>0</v>
      </c>
      <c r="R421" s="79">
        <f>+VLOOKUP($A421,'[4]CUT Bs'!$A:$S,13,FALSE)</f>
        <v>0</v>
      </c>
      <c r="S421" s="79">
        <f>+VLOOKUP($A421,'[4]CUT Bs'!$A:$S,14,FALSE)</f>
        <v>0</v>
      </c>
      <c r="T421" s="79">
        <f>+VLOOKUP($A421,'[4]CUT Bs'!$A:$S,15,FALSE)</f>
        <v>0</v>
      </c>
      <c r="U421" s="79">
        <f>+VLOOKUP($A421,'[4]CUT Bs'!$A:$S,16,FALSE)</f>
        <v>0</v>
      </c>
      <c r="V421" s="79">
        <f>+IFERROR(VLOOKUP(A421,'[4]RES. TCR'!A:C,3,FALSE),0)</f>
        <v>0</v>
      </c>
      <c r="W421" s="79">
        <f>+VLOOKUP(A421,'[4]RES. TRL'!F:H,2,FALSE)</f>
        <v>0</v>
      </c>
      <c r="X421" s="79">
        <f>+VLOOKUP(A421,'[4]RES. TRL'!F:H,3,FALSE)</f>
        <v>0</v>
      </c>
      <c r="Y421" s="79">
        <f>+VLOOKUP($A421,'[4]CUT USD'!$A:$Q,2,FALSE)</f>
        <v>0</v>
      </c>
      <c r="Z421" s="79">
        <f>+VLOOKUP($A421,'[4]CUT USD'!$A:$Q,3,FALSE)</f>
        <v>0</v>
      </c>
      <c r="AA421" s="79">
        <f>+VLOOKUP($A421,'[4]CUT USD'!$A:$Q,4,FALSE)</f>
        <v>0</v>
      </c>
      <c r="AB421" s="79">
        <f>+VLOOKUP($A421,'[4]CUT USD'!$A:$Q,5,FALSE)</f>
        <v>0</v>
      </c>
      <c r="AC421" s="79">
        <f>+VLOOKUP($A421,'[4]CUT USD'!$A:$Q,6,FALSE)</f>
        <v>0</v>
      </c>
      <c r="AD421" s="79">
        <f>+VLOOKUP($A421,'[4]CUT USD'!$A:$Q,7,FALSE)</f>
        <v>0</v>
      </c>
      <c r="AE421" s="79">
        <f>+VLOOKUP($A421,'[4]CUT USD'!$A:$Q,8,FALSE)</f>
        <v>0</v>
      </c>
      <c r="AF421" s="79">
        <f>+VLOOKUP($A421,'[4]CUT USD'!$A:$Q,9,FALSE)</f>
        <v>0</v>
      </c>
      <c r="AG421" s="79">
        <f>+VLOOKUP($A421,'[4]CUT USD'!$A:$Q,10,FALSE)</f>
        <v>0</v>
      </c>
      <c r="AH421" s="79">
        <f>+VLOOKUP($A421,'[4]CUT USD'!$A:$Q,11,FALSE)</f>
        <v>0</v>
      </c>
      <c r="AI421" s="79">
        <f>+VLOOKUP($A421,'[4]CUT USD'!$A:$Q,12,FALSE)</f>
        <v>0</v>
      </c>
      <c r="AJ421" s="79">
        <f>+VLOOKUP($A421,'[4]CUT USD'!$A:$Q,13,FALSE)</f>
        <v>0</v>
      </c>
      <c r="AK421" s="79">
        <f>+VLOOKUP($A421,'[4]CUT USD'!$A:$Q,14,FALSE)</f>
        <v>0</v>
      </c>
      <c r="AL421" s="79">
        <v>0</v>
      </c>
      <c r="AM421" s="79">
        <f t="shared" si="6"/>
        <v>0</v>
      </c>
      <c r="AP421" s="45"/>
    </row>
    <row r="422" spans="1:42" ht="33" customHeight="1">
      <c r="A422" s="54">
        <v>1427</v>
      </c>
      <c r="B422" s="55" t="s">
        <v>403</v>
      </c>
      <c r="C422" s="80" t="s">
        <v>687</v>
      </c>
      <c r="D422" s="79">
        <f>+VLOOKUP(A422,'[4]RES. TRL'!A:C,2,FALSE)</f>
        <v>0</v>
      </c>
      <c r="E422" s="79">
        <f>+VLOOKUP(A422,'[4]RES. TRL'!A:C,3,FALSE)</f>
        <v>0</v>
      </c>
      <c r="F422" s="79">
        <f>+VLOOKUP(A422,[4]RES.CDI!A:B,2,FALSE)</f>
        <v>0</v>
      </c>
      <c r="G422" s="79">
        <f>+VLOOKUP($A422,'[4]CUT Bs'!$A:$S,2,FALSE)</f>
        <v>0</v>
      </c>
      <c r="H422" s="79">
        <f>+VLOOKUP($A422,'[4]CUT Bs'!$A:$S,3,FALSE)</f>
        <v>0</v>
      </c>
      <c r="I422" s="79">
        <f>+VLOOKUP($A422,'[4]CUT Bs'!$A:$S,4,FALSE)</f>
        <v>0</v>
      </c>
      <c r="J422" s="79">
        <f>+VLOOKUP($A422,'[4]CUT Bs'!$A:$S,5,FALSE)</f>
        <v>0</v>
      </c>
      <c r="K422" s="79">
        <f>+VLOOKUP($A422,'[4]CUT Bs'!$A:$S,6,FALSE)</f>
        <v>0</v>
      </c>
      <c r="L422" s="79">
        <f>+VLOOKUP($A422,'[4]CUT Bs'!$A:$S,7,FALSE)</f>
        <v>0</v>
      </c>
      <c r="M422" s="79">
        <f>+VLOOKUP($A422,'[4]CUT Bs'!$A:$S,8,FALSE)</f>
        <v>0</v>
      </c>
      <c r="N422" s="79">
        <f>+VLOOKUP($A422,'[4]CUT Bs'!$A:$S,9,FALSE)</f>
        <v>0</v>
      </c>
      <c r="O422" s="79">
        <f>+VLOOKUP($A422,'[4]CUT Bs'!$A:$S,10,FALSE)</f>
        <v>0</v>
      </c>
      <c r="P422" s="79">
        <f>+VLOOKUP($A422,'[4]CUT Bs'!$A:$S,11,FALSE)</f>
        <v>0</v>
      </c>
      <c r="Q422" s="79">
        <f>+VLOOKUP($A422,'[4]CUT Bs'!$A:$S,12,FALSE)</f>
        <v>0</v>
      </c>
      <c r="R422" s="79">
        <f>+VLOOKUP($A422,'[4]CUT Bs'!$A:$S,13,FALSE)</f>
        <v>0</v>
      </c>
      <c r="S422" s="79">
        <f>+VLOOKUP($A422,'[4]CUT Bs'!$A:$S,14,FALSE)</f>
        <v>0</v>
      </c>
      <c r="T422" s="79">
        <f>+VLOOKUP($A422,'[4]CUT Bs'!$A:$S,15,FALSE)</f>
        <v>0</v>
      </c>
      <c r="U422" s="79">
        <f>+VLOOKUP($A422,'[4]CUT Bs'!$A:$S,16,FALSE)</f>
        <v>0</v>
      </c>
      <c r="V422" s="79">
        <f>+IFERROR(VLOOKUP(A422,'[4]RES. TCR'!A:C,3,FALSE),0)</f>
        <v>0</v>
      </c>
      <c r="W422" s="79">
        <f>+VLOOKUP(A422,'[4]RES. TRL'!F:H,2,FALSE)</f>
        <v>0</v>
      </c>
      <c r="X422" s="79">
        <f>+VLOOKUP(A422,'[4]RES. TRL'!F:H,3,FALSE)</f>
        <v>0</v>
      </c>
      <c r="Y422" s="79">
        <f>+VLOOKUP($A422,'[4]CUT USD'!$A:$Q,2,FALSE)</f>
        <v>0</v>
      </c>
      <c r="Z422" s="79">
        <f>+VLOOKUP($A422,'[4]CUT USD'!$A:$Q,3,FALSE)</f>
        <v>0</v>
      </c>
      <c r="AA422" s="79">
        <f>+VLOOKUP($A422,'[4]CUT USD'!$A:$Q,4,FALSE)</f>
        <v>0</v>
      </c>
      <c r="AB422" s="79">
        <f>+VLOOKUP($A422,'[4]CUT USD'!$A:$Q,5,FALSE)</f>
        <v>0</v>
      </c>
      <c r="AC422" s="79">
        <f>+VLOOKUP($A422,'[4]CUT USD'!$A:$Q,6,FALSE)</f>
        <v>0</v>
      </c>
      <c r="AD422" s="79">
        <f>+VLOOKUP($A422,'[4]CUT USD'!$A:$Q,7,FALSE)</f>
        <v>0</v>
      </c>
      <c r="AE422" s="79">
        <f>+VLOOKUP($A422,'[4]CUT USD'!$A:$Q,8,FALSE)</f>
        <v>0</v>
      </c>
      <c r="AF422" s="79">
        <f>+VLOOKUP($A422,'[4]CUT USD'!$A:$Q,9,FALSE)</f>
        <v>0</v>
      </c>
      <c r="AG422" s="79">
        <f>+VLOOKUP($A422,'[4]CUT USD'!$A:$Q,10,FALSE)</f>
        <v>0</v>
      </c>
      <c r="AH422" s="79">
        <f>+VLOOKUP($A422,'[4]CUT USD'!$A:$Q,11,FALSE)</f>
        <v>0</v>
      </c>
      <c r="AI422" s="79">
        <f>+VLOOKUP($A422,'[4]CUT USD'!$A:$Q,12,FALSE)</f>
        <v>0</v>
      </c>
      <c r="AJ422" s="79">
        <f>+VLOOKUP($A422,'[4]CUT USD'!$A:$Q,13,FALSE)</f>
        <v>0</v>
      </c>
      <c r="AK422" s="79">
        <f>+VLOOKUP($A422,'[4]CUT USD'!$A:$Q,14,FALSE)</f>
        <v>0</v>
      </c>
      <c r="AL422" s="79">
        <v>0</v>
      </c>
      <c r="AM422" s="79">
        <f t="shared" si="6"/>
        <v>0</v>
      </c>
      <c r="AP422" s="45"/>
    </row>
    <row r="423" spans="1:42" ht="33" customHeight="1">
      <c r="A423" s="54">
        <v>1428</v>
      </c>
      <c r="B423" s="55" t="s">
        <v>11091</v>
      </c>
      <c r="C423" s="80" t="s">
        <v>687</v>
      </c>
      <c r="D423" s="79">
        <f>+VLOOKUP(A423,'[4]RES. TRL'!A:C,2,FALSE)</f>
        <v>0</v>
      </c>
      <c r="E423" s="79">
        <f>+VLOOKUP(A423,'[4]RES. TRL'!A:C,3,FALSE)</f>
        <v>0</v>
      </c>
      <c r="F423" s="79">
        <f>+VLOOKUP(A423,[4]RES.CDI!A:B,2,FALSE)</f>
        <v>0</v>
      </c>
      <c r="G423" s="79">
        <f>+VLOOKUP($A423,'[4]CUT Bs'!$A:$S,2,FALSE)</f>
        <v>0</v>
      </c>
      <c r="H423" s="79">
        <f>+VLOOKUP($A423,'[4]CUT Bs'!$A:$S,3,FALSE)</f>
        <v>0</v>
      </c>
      <c r="I423" s="79">
        <f>+VLOOKUP($A423,'[4]CUT Bs'!$A:$S,4,FALSE)</f>
        <v>0</v>
      </c>
      <c r="J423" s="79">
        <f>+VLOOKUP($A423,'[4]CUT Bs'!$A:$S,5,FALSE)</f>
        <v>0</v>
      </c>
      <c r="K423" s="79">
        <f>+VLOOKUP($A423,'[4]CUT Bs'!$A:$S,6,FALSE)</f>
        <v>0</v>
      </c>
      <c r="L423" s="79">
        <f>+VLOOKUP($A423,'[4]CUT Bs'!$A:$S,7,FALSE)</f>
        <v>0</v>
      </c>
      <c r="M423" s="79">
        <f>+VLOOKUP($A423,'[4]CUT Bs'!$A:$S,8,FALSE)</f>
        <v>0</v>
      </c>
      <c r="N423" s="79">
        <f>+VLOOKUP($A423,'[4]CUT Bs'!$A:$S,9,FALSE)</f>
        <v>0</v>
      </c>
      <c r="O423" s="79">
        <f>+VLOOKUP($A423,'[4]CUT Bs'!$A:$S,10,FALSE)</f>
        <v>0</v>
      </c>
      <c r="P423" s="79">
        <f>+VLOOKUP($A423,'[4]CUT Bs'!$A:$S,11,FALSE)</f>
        <v>0</v>
      </c>
      <c r="Q423" s="79">
        <f>+VLOOKUP($A423,'[4]CUT Bs'!$A:$S,12,FALSE)</f>
        <v>0</v>
      </c>
      <c r="R423" s="79">
        <f>+VLOOKUP($A423,'[4]CUT Bs'!$A:$S,13,FALSE)</f>
        <v>0</v>
      </c>
      <c r="S423" s="79">
        <f>+VLOOKUP($A423,'[4]CUT Bs'!$A:$S,14,FALSE)</f>
        <v>0</v>
      </c>
      <c r="T423" s="79">
        <f>+VLOOKUP($A423,'[4]CUT Bs'!$A:$S,15,FALSE)</f>
        <v>0</v>
      </c>
      <c r="U423" s="79">
        <f>+VLOOKUP($A423,'[4]CUT Bs'!$A:$S,16,FALSE)</f>
        <v>0</v>
      </c>
      <c r="V423" s="79">
        <f>+IFERROR(VLOOKUP(A423,'[4]RES. TCR'!A:C,3,FALSE),0)</f>
        <v>0</v>
      </c>
      <c r="W423" s="79">
        <f>+VLOOKUP(A423,'[4]RES. TRL'!F:H,2,FALSE)</f>
        <v>0</v>
      </c>
      <c r="X423" s="79">
        <f>+VLOOKUP(A423,'[4]RES. TRL'!F:H,3,FALSE)</f>
        <v>0</v>
      </c>
      <c r="Y423" s="79">
        <f>+VLOOKUP($A423,'[4]CUT USD'!$A:$Q,2,FALSE)</f>
        <v>0</v>
      </c>
      <c r="Z423" s="79">
        <f>+VLOOKUP($A423,'[4]CUT USD'!$A:$Q,3,FALSE)</f>
        <v>0</v>
      </c>
      <c r="AA423" s="79">
        <f>+VLOOKUP($A423,'[4]CUT USD'!$A:$Q,4,FALSE)</f>
        <v>0</v>
      </c>
      <c r="AB423" s="79">
        <f>+VLOOKUP($A423,'[4]CUT USD'!$A:$Q,5,FALSE)</f>
        <v>0</v>
      </c>
      <c r="AC423" s="79">
        <f>+VLOOKUP($A423,'[4]CUT USD'!$A:$Q,6,FALSE)</f>
        <v>0</v>
      </c>
      <c r="AD423" s="79">
        <f>+VLOOKUP($A423,'[4]CUT USD'!$A:$Q,7,FALSE)</f>
        <v>0</v>
      </c>
      <c r="AE423" s="79">
        <f>+VLOOKUP($A423,'[4]CUT USD'!$A:$Q,8,FALSE)</f>
        <v>0</v>
      </c>
      <c r="AF423" s="79">
        <f>+VLOOKUP($A423,'[4]CUT USD'!$A:$Q,9,FALSE)</f>
        <v>0</v>
      </c>
      <c r="AG423" s="79">
        <f>+VLOOKUP($A423,'[4]CUT USD'!$A:$Q,10,FALSE)</f>
        <v>0</v>
      </c>
      <c r="AH423" s="79">
        <f>+VLOOKUP($A423,'[4]CUT USD'!$A:$Q,11,FALSE)</f>
        <v>0</v>
      </c>
      <c r="AI423" s="79">
        <f>+VLOOKUP($A423,'[4]CUT USD'!$A:$Q,12,FALSE)</f>
        <v>0</v>
      </c>
      <c r="AJ423" s="79">
        <f>+VLOOKUP($A423,'[4]CUT USD'!$A:$Q,13,FALSE)</f>
        <v>0</v>
      </c>
      <c r="AK423" s="79">
        <f>+VLOOKUP($A423,'[4]CUT USD'!$A:$Q,14,FALSE)</f>
        <v>0</v>
      </c>
      <c r="AL423" s="79">
        <v>0</v>
      </c>
      <c r="AM423" s="79">
        <f t="shared" si="6"/>
        <v>0</v>
      </c>
      <c r="AP423" s="45"/>
    </row>
    <row r="424" spans="1:42" ht="33" customHeight="1">
      <c r="A424" s="54">
        <v>1429</v>
      </c>
      <c r="B424" s="55" t="s">
        <v>404</v>
      </c>
      <c r="C424" s="80" t="s">
        <v>687</v>
      </c>
      <c r="D424" s="79">
        <f>+VLOOKUP(A424,'[4]RES. TRL'!A:C,2,FALSE)</f>
        <v>0</v>
      </c>
      <c r="E424" s="79">
        <f>+VLOOKUP(A424,'[4]RES. TRL'!A:C,3,FALSE)</f>
        <v>0</v>
      </c>
      <c r="F424" s="79">
        <f>+VLOOKUP(A424,[4]RES.CDI!A:B,2,FALSE)</f>
        <v>0</v>
      </c>
      <c r="G424" s="79">
        <f>+VLOOKUP($A424,'[4]CUT Bs'!$A:$S,2,FALSE)</f>
        <v>0</v>
      </c>
      <c r="H424" s="79">
        <f>+VLOOKUP($A424,'[4]CUT Bs'!$A:$S,3,FALSE)</f>
        <v>0</v>
      </c>
      <c r="I424" s="79">
        <f>+VLOOKUP($A424,'[4]CUT Bs'!$A:$S,4,FALSE)</f>
        <v>0</v>
      </c>
      <c r="J424" s="79">
        <f>+VLOOKUP($A424,'[4]CUT Bs'!$A:$S,5,FALSE)</f>
        <v>0</v>
      </c>
      <c r="K424" s="79">
        <f>+VLOOKUP($A424,'[4]CUT Bs'!$A:$S,6,FALSE)</f>
        <v>0</v>
      </c>
      <c r="L424" s="79">
        <f>+VLOOKUP($A424,'[4]CUT Bs'!$A:$S,7,FALSE)</f>
        <v>0</v>
      </c>
      <c r="M424" s="79">
        <f>+VLOOKUP($A424,'[4]CUT Bs'!$A:$S,8,FALSE)</f>
        <v>0</v>
      </c>
      <c r="N424" s="79">
        <f>+VLOOKUP($A424,'[4]CUT Bs'!$A:$S,9,FALSE)</f>
        <v>0</v>
      </c>
      <c r="O424" s="79">
        <f>+VLOOKUP($A424,'[4]CUT Bs'!$A:$S,10,FALSE)</f>
        <v>0</v>
      </c>
      <c r="P424" s="79">
        <f>+VLOOKUP($A424,'[4]CUT Bs'!$A:$S,11,FALSE)</f>
        <v>0</v>
      </c>
      <c r="Q424" s="79">
        <f>+VLOOKUP($A424,'[4]CUT Bs'!$A:$S,12,FALSE)</f>
        <v>0</v>
      </c>
      <c r="R424" s="79">
        <f>+VLOOKUP($A424,'[4]CUT Bs'!$A:$S,13,FALSE)</f>
        <v>0</v>
      </c>
      <c r="S424" s="79">
        <f>+VLOOKUP($A424,'[4]CUT Bs'!$A:$S,14,FALSE)</f>
        <v>0</v>
      </c>
      <c r="T424" s="79">
        <f>+VLOOKUP($A424,'[4]CUT Bs'!$A:$S,15,FALSE)</f>
        <v>0</v>
      </c>
      <c r="U424" s="79">
        <f>+VLOOKUP($A424,'[4]CUT Bs'!$A:$S,16,FALSE)</f>
        <v>0</v>
      </c>
      <c r="V424" s="79">
        <f>+IFERROR(VLOOKUP(A424,'[4]RES. TCR'!A:C,3,FALSE),0)</f>
        <v>0</v>
      </c>
      <c r="W424" s="79">
        <f>+VLOOKUP(A424,'[4]RES. TRL'!F:H,2,FALSE)</f>
        <v>0</v>
      </c>
      <c r="X424" s="79">
        <f>+VLOOKUP(A424,'[4]RES. TRL'!F:H,3,FALSE)</f>
        <v>0</v>
      </c>
      <c r="Y424" s="79">
        <f>+VLOOKUP($A424,'[4]CUT USD'!$A:$Q,2,FALSE)</f>
        <v>0</v>
      </c>
      <c r="Z424" s="79">
        <f>+VLOOKUP($A424,'[4]CUT USD'!$A:$Q,3,FALSE)</f>
        <v>0</v>
      </c>
      <c r="AA424" s="79">
        <f>+VLOOKUP($A424,'[4]CUT USD'!$A:$Q,4,FALSE)</f>
        <v>0</v>
      </c>
      <c r="AB424" s="79">
        <f>+VLOOKUP($A424,'[4]CUT USD'!$A:$Q,5,FALSE)</f>
        <v>0</v>
      </c>
      <c r="AC424" s="79">
        <f>+VLOOKUP($A424,'[4]CUT USD'!$A:$Q,6,FALSE)</f>
        <v>0</v>
      </c>
      <c r="AD424" s="79">
        <f>+VLOOKUP($A424,'[4]CUT USD'!$A:$Q,7,FALSE)</f>
        <v>0</v>
      </c>
      <c r="AE424" s="79">
        <f>+VLOOKUP($A424,'[4]CUT USD'!$A:$Q,8,FALSE)</f>
        <v>0</v>
      </c>
      <c r="AF424" s="79">
        <f>+VLOOKUP($A424,'[4]CUT USD'!$A:$Q,9,FALSE)</f>
        <v>0</v>
      </c>
      <c r="AG424" s="79">
        <f>+VLOOKUP($A424,'[4]CUT USD'!$A:$Q,10,FALSE)</f>
        <v>0</v>
      </c>
      <c r="AH424" s="79">
        <f>+VLOOKUP($A424,'[4]CUT USD'!$A:$Q,11,FALSE)</f>
        <v>0</v>
      </c>
      <c r="AI424" s="79">
        <f>+VLOOKUP($A424,'[4]CUT USD'!$A:$Q,12,FALSE)</f>
        <v>0</v>
      </c>
      <c r="AJ424" s="79">
        <f>+VLOOKUP($A424,'[4]CUT USD'!$A:$Q,13,FALSE)</f>
        <v>0</v>
      </c>
      <c r="AK424" s="79">
        <f>+VLOOKUP($A424,'[4]CUT USD'!$A:$Q,14,FALSE)</f>
        <v>0</v>
      </c>
      <c r="AL424" s="79">
        <v>0</v>
      </c>
      <c r="AM424" s="79">
        <f t="shared" si="6"/>
        <v>0</v>
      </c>
      <c r="AP424" s="45"/>
    </row>
    <row r="425" spans="1:42" ht="33" customHeight="1">
      <c r="A425" s="54">
        <v>1430</v>
      </c>
      <c r="B425" s="55" t="s">
        <v>405</v>
      </c>
      <c r="C425" s="80" t="s">
        <v>687</v>
      </c>
      <c r="D425" s="79">
        <f>+VLOOKUP(A425,'[4]RES. TRL'!A:C,2,FALSE)</f>
        <v>0</v>
      </c>
      <c r="E425" s="79">
        <f>+VLOOKUP(A425,'[4]RES. TRL'!A:C,3,FALSE)</f>
        <v>0</v>
      </c>
      <c r="F425" s="79">
        <f>+VLOOKUP(A425,[4]RES.CDI!A:B,2,FALSE)</f>
        <v>0</v>
      </c>
      <c r="G425" s="79">
        <f>+VLOOKUP($A425,'[4]CUT Bs'!$A:$S,2,FALSE)</f>
        <v>0</v>
      </c>
      <c r="H425" s="79">
        <f>+VLOOKUP($A425,'[4]CUT Bs'!$A:$S,3,FALSE)</f>
        <v>0</v>
      </c>
      <c r="I425" s="79">
        <f>+VLOOKUP($A425,'[4]CUT Bs'!$A:$S,4,FALSE)</f>
        <v>0</v>
      </c>
      <c r="J425" s="79">
        <f>+VLOOKUP($A425,'[4]CUT Bs'!$A:$S,5,FALSE)</f>
        <v>0</v>
      </c>
      <c r="K425" s="79">
        <f>+VLOOKUP($A425,'[4]CUT Bs'!$A:$S,6,FALSE)</f>
        <v>0</v>
      </c>
      <c r="L425" s="79">
        <f>+VLOOKUP($A425,'[4]CUT Bs'!$A:$S,7,FALSE)</f>
        <v>0</v>
      </c>
      <c r="M425" s="79">
        <f>+VLOOKUP($A425,'[4]CUT Bs'!$A:$S,8,FALSE)</f>
        <v>0</v>
      </c>
      <c r="N425" s="79">
        <f>+VLOOKUP($A425,'[4]CUT Bs'!$A:$S,9,FALSE)</f>
        <v>0</v>
      </c>
      <c r="O425" s="79">
        <f>+VLOOKUP($A425,'[4]CUT Bs'!$A:$S,10,FALSE)</f>
        <v>0</v>
      </c>
      <c r="P425" s="79">
        <f>+VLOOKUP($A425,'[4]CUT Bs'!$A:$S,11,FALSE)</f>
        <v>0</v>
      </c>
      <c r="Q425" s="79">
        <f>+VLOOKUP($A425,'[4]CUT Bs'!$A:$S,12,FALSE)</f>
        <v>0</v>
      </c>
      <c r="R425" s="79">
        <f>+VLOOKUP($A425,'[4]CUT Bs'!$A:$S,13,FALSE)</f>
        <v>0</v>
      </c>
      <c r="S425" s="79">
        <f>+VLOOKUP($A425,'[4]CUT Bs'!$A:$S,14,FALSE)</f>
        <v>0</v>
      </c>
      <c r="T425" s="79">
        <f>+VLOOKUP($A425,'[4]CUT Bs'!$A:$S,15,FALSE)</f>
        <v>0</v>
      </c>
      <c r="U425" s="79">
        <f>+VLOOKUP($A425,'[4]CUT Bs'!$A:$S,16,FALSE)</f>
        <v>0</v>
      </c>
      <c r="V425" s="79">
        <f>+IFERROR(VLOOKUP(A425,'[4]RES. TCR'!A:C,3,FALSE),0)</f>
        <v>0</v>
      </c>
      <c r="W425" s="79">
        <f>+VLOOKUP(A425,'[4]RES. TRL'!F:H,2,FALSE)</f>
        <v>0</v>
      </c>
      <c r="X425" s="79">
        <f>+VLOOKUP(A425,'[4]RES. TRL'!F:H,3,FALSE)</f>
        <v>0</v>
      </c>
      <c r="Y425" s="79">
        <f>+VLOOKUP($A425,'[4]CUT USD'!$A:$Q,2,FALSE)</f>
        <v>0</v>
      </c>
      <c r="Z425" s="79">
        <f>+VLOOKUP($A425,'[4]CUT USD'!$A:$Q,3,FALSE)</f>
        <v>0</v>
      </c>
      <c r="AA425" s="79">
        <f>+VLOOKUP($A425,'[4]CUT USD'!$A:$Q,4,FALSE)</f>
        <v>0</v>
      </c>
      <c r="AB425" s="79">
        <f>+VLOOKUP($A425,'[4]CUT USD'!$A:$Q,5,FALSE)</f>
        <v>0</v>
      </c>
      <c r="AC425" s="79">
        <f>+VLOOKUP($A425,'[4]CUT USD'!$A:$Q,6,FALSE)</f>
        <v>0</v>
      </c>
      <c r="AD425" s="79">
        <f>+VLOOKUP($A425,'[4]CUT USD'!$A:$Q,7,FALSE)</f>
        <v>0</v>
      </c>
      <c r="AE425" s="79">
        <f>+VLOOKUP($A425,'[4]CUT USD'!$A:$Q,8,FALSE)</f>
        <v>0</v>
      </c>
      <c r="AF425" s="79">
        <f>+VLOOKUP($A425,'[4]CUT USD'!$A:$Q,9,FALSE)</f>
        <v>0</v>
      </c>
      <c r="AG425" s="79">
        <f>+VLOOKUP($A425,'[4]CUT USD'!$A:$Q,10,FALSE)</f>
        <v>0</v>
      </c>
      <c r="AH425" s="79">
        <f>+VLOOKUP($A425,'[4]CUT USD'!$A:$Q,11,FALSE)</f>
        <v>0</v>
      </c>
      <c r="AI425" s="79">
        <f>+VLOOKUP($A425,'[4]CUT USD'!$A:$Q,12,FALSE)</f>
        <v>0</v>
      </c>
      <c r="AJ425" s="79">
        <f>+VLOOKUP($A425,'[4]CUT USD'!$A:$Q,13,FALSE)</f>
        <v>0</v>
      </c>
      <c r="AK425" s="79">
        <f>+VLOOKUP($A425,'[4]CUT USD'!$A:$Q,14,FALSE)</f>
        <v>0</v>
      </c>
      <c r="AL425" s="79">
        <v>0</v>
      </c>
      <c r="AM425" s="79">
        <f t="shared" si="6"/>
        <v>0</v>
      </c>
      <c r="AP425" s="45"/>
    </row>
    <row r="426" spans="1:42" ht="33" customHeight="1">
      <c r="A426" s="54">
        <v>1431</v>
      </c>
      <c r="B426" s="55" t="s">
        <v>406</v>
      </c>
      <c r="C426" s="80" t="s">
        <v>687</v>
      </c>
      <c r="D426" s="79">
        <f>+VLOOKUP(A426,'[4]RES. TRL'!A:C,2,FALSE)</f>
        <v>0</v>
      </c>
      <c r="E426" s="79">
        <f>+VLOOKUP(A426,'[4]RES. TRL'!A:C,3,FALSE)</f>
        <v>0</v>
      </c>
      <c r="F426" s="79">
        <f>+VLOOKUP(A426,[4]RES.CDI!A:B,2,FALSE)</f>
        <v>0</v>
      </c>
      <c r="G426" s="79">
        <f>+VLOOKUP($A426,'[4]CUT Bs'!$A:$S,2,FALSE)</f>
        <v>0</v>
      </c>
      <c r="H426" s="79">
        <f>+VLOOKUP($A426,'[4]CUT Bs'!$A:$S,3,FALSE)</f>
        <v>0</v>
      </c>
      <c r="I426" s="79">
        <f>+VLOOKUP($A426,'[4]CUT Bs'!$A:$S,4,FALSE)</f>
        <v>0</v>
      </c>
      <c r="J426" s="79">
        <f>+VLOOKUP($A426,'[4]CUT Bs'!$A:$S,5,FALSE)</f>
        <v>0</v>
      </c>
      <c r="K426" s="79">
        <f>+VLOOKUP($A426,'[4]CUT Bs'!$A:$S,6,FALSE)</f>
        <v>0</v>
      </c>
      <c r="L426" s="79">
        <f>+VLOOKUP($A426,'[4]CUT Bs'!$A:$S,7,FALSE)</f>
        <v>0</v>
      </c>
      <c r="M426" s="79">
        <f>+VLOOKUP($A426,'[4]CUT Bs'!$A:$S,8,FALSE)</f>
        <v>0</v>
      </c>
      <c r="N426" s="79">
        <f>+VLOOKUP($A426,'[4]CUT Bs'!$A:$S,9,FALSE)</f>
        <v>0</v>
      </c>
      <c r="O426" s="79">
        <f>+VLOOKUP($A426,'[4]CUT Bs'!$A:$S,10,FALSE)</f>
        <v>0</v>
      </c>
      <c r="P426" s="79">
        <f>+VLOOKUP($A426,'[4]CUT Bs'!$A:$S,11,FALSE)</f>
        <v>0</v>
      </c>
      <c r="Q426" s="79">
        <f>+VLOOKUP($A426,'[4]CUT Bs'!$A:$S,12,FALSE)</f>
        <v>0</v>
      </c>
      <c r="R426" s="79">
        <f>+VLOOKUP($A426,'[4]CUT Bs'!$A:$S,13,FALSE)</f>
        <v>0</v>
      </c>
      <c r="S426" s="79">
        <f>+VLOOKUP($A426,'[4]CUT Bs'!$A:$S,14,FALSE)</f>
        <v>0</v>
      </c>
      <c r="T426" s="79">
        <f>+VLOOKUP($A426,'[4]CUT Bs'!$A:$S,15,FALSE)</f>
        <v>0</v>
      </c>
      <c r="U426" s="79">
        <f>+VLOOKUP($A426,'[4]CUT Bs'!$A:$S,16,FALSE)</f>
        <v>0</v>
      </c>
      <c r="V426" s="79">
        <f>+IFERROR(VLOOKUP(A426,'[4]RES. TCR'!A:C,3,FALSE),0)</f>
        <v>0</v>
      </c>
      <c r="W426" s="79">
        <f>+VLOOKUP(A426,'[4]RES. TRL'!F:H,2,FALSE)</f>
        <v>0</v>
      </c>
      <c r="X426" s="79">
        <f>+VLOOKUP(A426,'[4]RES. TRL'!F:H,3,FALSE)</f>
        <v>0</v>
      </c>
      <c r="Y426" s="79">
        <f>+VLOOKUP($A426,'[4]CUT USD'!$A:$Q,2,FALSE)</f>
        <v>0</v>
      </c>
      <c r="Z426" s="79">
        <f>+VLOOKUP($A426,'[4]CUT USD'!$A:$Q,3,FALSE)</f>
        <v>0</v>
      </c>
      <c r="AA426" s="79">
        <f>+VLOOKUP($A426,'[4]CUT USD'!$A:$Q,4,FALSE)</f>
        <v>0</v>
      </c>
      <c r="AB426" s="79">
        <f>+VLOOKUP($A426,'[4]CUT USD'!$A:$Q,5,FALSE)</f>
        <v>0</v>
      </c>
      <c r="AC426" s="79">
        <f>+VLOOKUP($A426,'[4]CUT USD'!$A:$Q,6,FALSE)</f>
        <v>0</v>
      </c>
      <c r="AD426" s="79">
        <f>+VLOOKUP($A426,'[4]CUT USD'!$A:$Q,7,FALSE)</f>
        <v>0</v>
      </c>
      <c r="AE426" s="79">
        <f>+VLOOKUP($A426,'[4]CUT USD'!$A:$Q,8,FALSE)</f>
        <v>0</v>
      </c>
      <c r="AF426" s="79">
        <f>+VLOOKUP($A426,'[4]CUT USD'!$A:$Q,9,FALSE)</f>
        <v>0</v>
      </c>
      <c r="AG426" s="79">
        <f>+VLOOKUP($A426,'[4]CUT USD'!$A:$Q,10,FALSE)</f>
        <v>0</v>
      </c>
      <c r="AH426" s="79">
        <f>+VLOOKUP($A426,'[4]CUT USD'!$A:$Q,11,FALSE)</f>
        <v>0</v>
      </c>
      <c r="AI426" s="79">
        <f>+VLOOKUP($A426,'[4]CUT USD'!$A:$Q,12,FALSE)</f>
        <v>0</v>
      </c>
      <c r="AJ426" s="79">
        <f>+VLOOKUP($A426,'[4]CUT USD'!$A:$Q,13,FALSE)</f>
        <v>0</v>
      </c>
      <c r="AK426" s="79">
        <f>+VLOOKUP($A426,'[4]CUT USD'!$A:$Q,14,FALSE)</f>
        <v>0</v>
      </c>
      <c r="AL426" s="79">
        <v>0</v>
      </c>
      <c r="AM426" s="79">
        <f t="shared" si="6"/>
        <v>0</v>
      </c>
      <c r="AP426" s="45"/>
    </row>
    <row r="427" spans="1:42" ht="33" customHeight="1">
      <c r="A427" s="54">
        <v>1432</v>
      </c>
      <c r="B427" s="55" t="s">
        <v>407</v>
      </c>
      <c r="C427" s="80" t="s">
        <v>687</v>
      </c>
      <c r="D427" s="79">
        <f>+VLOOKUP(A427,'[4]RES. TRL'!A:C,2,FALSE)</f>
        <v>0</v>
      </c>
      <c r="E427" s="79">
        <f>+VLOOKUP(A427,'[4]RES. TRL'!A:C,3,FALSE)</f>
        <v>0</v>
      </c>
      <c r="F427" s="79">
        <f>+VLOOKUP(A427,[4]RES.CDI!A:B,2,FALSE)</f>
        <v>0</v>
      </c>
      <c r="G427" s="79">
        <f>+VLOOKUP($A427,'[4]CUT Bs'!$A:$S,2,FALSE)</f>
        <v>0</v>
      </c>
      <c r="H427" s="79">
        <f>+VLOOKUP($A427,'[4]CUT Bs'!$A:$S,3,FALSE)</f>
        <v>0</v>
      </c>
      <c r="I427" s="79">
        <f>+VLOOKUP($A427,'[4]CUT Bs'!$A:$S,4,FALSE)</f>
        <v>0</v>
      </c>
      <c r="J427" s="79">
        <f>+VLOOKUP($A427,'[4]CUT Bs'!$A:$S,5,FALSE)</f>
        <v>0</v>
      </c>
      <c r="K427" s="79">
        <f>+VLOOKUP($A427,'[4]CUT Bs'!$A:$S,6,FALSE)</f>
        <v>0</v>
      </c>
      <c r="L427" s="79">
        <f>+VLOOKUP($A427,'[4]CUT Bs'!$A:$S,7,FALSE)</f>
        <v>0</v>
      </c>
      <c r="M427" s="79">
        <f>+VLOOKUP($A427,'[4]CUT Bs'!$A:$S,8,FALSE)</f>
        <v>0</v>
      </c>
      <c r="N427" s="79">
        <f>+VLOOKUP($A427,'[4]CUT Bs'!$A:$S,9,FALSE)</f>
        <v>0</v>
      </c>
      <c r="O427" s="79">
        <f>+VLOOKUP($A427,'[4]CUT Bs'!$A:$S,10,FALSE)</f>
        <v>0</v>
      </c>
      <c r="P427" s="79">
        <f>+VLOOKUP($A427,'[4]CUT Bs'!$A:$S,11,FALSE)</f>
        <v>0</v>
      </c>
      <c r="Q427" s="79">
        <f>+VLOOKUP($A427,'[4]CUT Bs'!$A:$S,12,FALSE)</f>
        <v>0</v>
      </c>
      <c r="R427" s="79">
        <f>+VLOOKUP($A427,'[4]CUT Bs'!$A:$S,13,FALSE)</f>
        <v>0</v>
      </c>
      <c r="S427" s="79">
        <f>+VLOOKUP($A427,'[4]CUT Bs'!$A:$S,14,FALSE)</f>
        <v>0</v>
      </c>
      <c r="T427" s="79">
        <f>+VLOOKUP($A427,'[4]CUT Bs'!$A:$S,15,FALSE)</f>
        <v>0</v>
      </c>
      <c r="U427" s="79">
        <f>+VLOOKUP($A427,'[4]CUT Bs'!$A:$S,16,FALSE)</f>
        <v>0</v>
      </c>
      <c r="V427" s="79">
        <f>+IFERROR(VLOOKUP(A427,'[4]RES. TCR'!A:C,3,FALSE),0)</f>
        <v>0</v>
      </c>
      <c r="W427" s="79">
        <f>+VLOOKUP(A427,'[4]RES. TRL'!F:H,2,FALSE)</f>
        <v>0</v>
      </c>
      <c r="X427" s="79">
        <f>+VLOOKUP(A427,'[4]RES. TRL'!F:H,3,FALSE)</f>
        <v>0</v>
      </c>
      <c r="Y427" s="79">
        <f>+VLOOKUP($A427,'[4]CUT USD'!$A:$Q,2,FALSE)</f>
        <v>0</v>
      </c>
      <c r="Z427" s="79">
        <f>+VLOOKUP($A427,'[4]CUT USD'!$A:$Q,3,FALSE)</f>
        <v>0</v>
      </c>
      <c r="AA427" s="79">
        <f>+VLOOKUP($A427,'[4]CUT USD'!$A:$Q,4,FALSE)</f>
        <v>0</v>
      </c>
      <c r="AB427" s="79">
        <f>+VLOOKUP($A427,'[4]CUT USD'!$A:$Q,5,FALSE)</f>
        <v>0</v>
      </c>
      <c r="AC427" s="79">
        <f>+VLOOKUP($A427,'[4]CUT USD'!$A:$Q,6,FALSE)</f>
        <v>0</v>
      </c>
      <c r="AD427" s="79">
        <f>+VLOOKUP($A427,'[4]CUT USD'!$A:$Q,7,FALSE)</f>
        <v>0</v>
      </c>
      <c r="AE427" s="79">
        <f>+VLOOKUP($A427,'[4]CUT USD'!$A:$Q,8,FALSE)</f>
        <v>0</v>
      </c>
      <c r="AF427" s="79">
        <f>+VLOOKUP($A427,'[4]CUT USD'!$A:$Q,9,FALSE)</f>
        <v>0</v>
      </c>
      <c r="AG427" s="79">
        <f>+VLOOKUP($A427,'[4]CUT USD'!$A:$Q,10,FALSE)</f>
        <v>0</v>
      </c>
      <c r="AH427" s="79">
        <f>+VLOOKUP($A427,'[4]CUT USD'!$A:$Q,11,FALSE)</f>
        <v>0</v>
      </c>
      <c r="AI427" s="79">
        <f>+VLOOKUP($A427,'[4]CUT USD'!$A:$Q,12,FALSE)</f>
        <v>0</v>
      </c>
      <c r="AJ427" s="79">
        <f>+VLOOKUP($A427,'[4]CUT USD'!$A:$Q,13,FALSE)</f>
        <v>0</v>
      </c>
      <c r="AK427" s="79">
        <f>+VLOOKUP($A427,'[4]CUT USD'!$A:$Q,14,FALSE)</f>
        <v>0</v>
      </c>
      <c r="AL427" s="79">
        <v>0</v>
      </c>
      <c r="AM427" s="79">
        <f t="shared" si="6"/>
        <v>0</v>
      </c>
      <c r="AP427" s="45"/>
    </row>
    <row r="428" spans="1:42" ht="33" customHeight="1">
      <c r="A428" s="54">
        <v>1433</v>
      </c>
      <c r="B428" s="55" t="s">
        <v>408</v>
      </c>
      <c r="C428" s="80" t="s">
        <v>687</v>
      </c>
      <c r="D428" s="79">
        <f>+VLOOKUP(A428,'[4]RES. TRL'!A:C,2,FALSE)</f>
        <v>0</v>
      </c>
      <c r="E428" s="79">
        <f>+VLOOKUP(A428,'[4]RES. TRL'!A:C,3,FALSE)</f>
        <v>0</v>
      </c>
      <c r="F428" s="79">
        <f>+VLOOKUP(A428,[4]RES.CDI!A:B,2,FALSE)</f>
        <v>0</v>
      </c>
      <c r="G428" s="79">
        <f>+VLOOKUP($A428,'[4]CUT Bs'!$A:$S,2,FALSE)</f>
        <v>0</v>
      </c>
      <c r="H428" s="79">
        <f>+VLOOKUP($A428,'[4]CUT Bs'!$A:$S,3,FALSE)</f>
        <v>0</v>
      </c>
      <c r="I428" s="79">
        <f>+VLOOKUP($A428,'[4]CUT Bs'!$A:$S,4,FALSE)</f>
        <v>0</v>
      </c>
      <c r="J428" s="79">
        <f>+VLOOKUP($A428,'[4]CUT Bs'!$A:$S,5,FALSE)</f>
        <v>0</v>
      </c>
      <c r="K428" s="79">
        <f>+VLOOKUP($A428,'[4]CUT Bs'!$A:$S,6,FALSE)</f>
        <v>0</v>
      </c>
      <c r="L428" s="79">
        <f>+VLOOKUP($A428,'[4]CUT Bs'!$A:$S,7,FALSE)</f>
        <v>0</v>
      </c>
      <c r="M428" s="79">
        <f>+VLOOKUP($A428,'[4]CUT Bs'!$A:$S,8,FALSE)</f>
        <v>0</v>
      </c>
      <c r="N428" s="79">
        <f>+VLOOKUP($A428,'[4]CUT Bs'!$A:$S,9,FALSE)</f>
        <v>0</v>
      </c>
      <c r="O428" s="79">
        <f>+VLOOKUP($A428,'[4]CUT Bs'!$A:$S,10,FALSE)</f>
        <v>0</v>
      </c>
      <c r="P428" s="79">
        <f>+VLOOKUP($A428,'[4]CUT Bs'!$A:$S,11,FALSE)</f>
        <v>0</v>
      </c>
      <c r="Q428" s="79">
        <f>+VLOOKUP($A428,'[4]CUT Bs'!$A:$S,12,FALSE)</f>
        <v>0</v>
      </c>
      <c r="R428" s="79">
        <f>+VLOOKUP($A428,'[4]CUT Bs'!$A:$S,13,FALSE)</f>
        <v>0</v>
      </c>
      <c r="S428" s="79">
        <f>+VLOOKUP($A428,'[4]CUT Bs'!$A:$S,14,FALSE)</f>
        <v>0</v>
      </c>
      <c r="T428" s="79">
        <f>+VLOOKUP($A428,'[4]CUT Bs'!$A:$S,15,FALSE)</f>
        <v>0</v>
      </c>
      <c r="U428" s="79">
        <f>+VLOOKUP($A428,'[4]CUT Bs'!$A:$S,16,FALSE)</f>
        <v>0</v>
      </c>
      <c r="V428" s="79">
        <f>+IFERROR(VLOOKUP(A428,'[4]RES. TCR'!A:C,3,FALSE),0)</f>
        <v>0</v>
      </c>
      <c r="W428" s="79">
        <f>+VLOOKUP(A428,'[4]RES. TRL'!F:H,2,FALSE)</f>
        <v>0</v>
      </c>
      <c r="X428" s="79">
        <f>+VLOOKUP(A428,'[4]RES. TRL'!F:H,3,FALSE)</f>
        <v>0</v>
      </c>
      <c r="Y428" s="79">
        <f>+VLOOKUP($A428,'[4]CUT USD'!$A:$Q,2,FALSE)</f>
        <v>0</v>
      </c>
      <c r="Z428" s="79">
        <f>+VLOOKUP($A428,'[4]CUT USD'!$A:$Q,3,FALSE)</f>
        <v>0</v>
      </c>
      <c r="AA428" s="79">
        <f>+VLOOKUP($A428,'[4]CUT USD'!$A:$Q,4,FALSE)</f>
        <v>0</v>
      </c>
      <c r="AB428" s="79">
        <f>+VLOOKUP($A428,'[4]CUT USD'!$A:$Q,5,FALSE)</f>
        <v>0</v>
      </c>
      <c r="AC428" s="79">
        <f>+VLOOKUP($A428,'[4]CUT USD'!$A:$Q,6,FALSE)</f>
        <v>0</v>
      </c>
      <c r="AD428" s="79">
        <f>+VLOOKUP($A428,'[4]CUT USD'!$A:$Q,7,FALSE)</f>
        <v>0</v>
      </c>
      <c r="AE428" s="79">
        <f>+VLOOKUP($A428,'[4]CUT USD'!$A:$Q,8,FALSE)</f>
        <v>0</v>
      </c>
      <c r="AF428" s="79">
        <f>+VLOOKUP($A428,'[4]CUT USD'!$A:$Q,9,FALSE)</f>
        <v>0</v>
      </c>
      <c r="AG428" s="79">
        <f>+VLOOKUP($A428,'[4]CUT USD'!$A:$Q,10,FALSE)</f>
        <v>0</v>
      </c>
      <c r="AH428" s="79">
        <f>+VLOOKUP($A428,'[4]CUT USD'!$A:$Q,11,FALSE)</f>
        <v>0</v>
      </c>
      <c r="AI428" s="79">
        <f>+VLOOKUP($A428,'[4]CUT USD'!$A:$Q,12,FALSE)</f>
        <v>0</v>
      </c>
      <c r="AJ428" s="79">
        <f>+VLOOKUP($A428,'[4]CUT USD'!$A:$Q,13,FALSE)</f>
        <v>0</v>
      </c>
      <c r="AK428" s="79">
        <f>+VLOOKUP($A428,'[4]CUT USD'!$A:$Q,14,FALSE)</f>
        <v>0</v>
      </c>
      <c r="AL428" s="79">
        <v>0</v>
      </c>
      <c r="AM428" s="79">
        <f t="shared" si="6"/>
        <v>0</v>
      </c>
      <c r="AP428" s="45"/>
    </row>
    <row r="429" spans="1:42" ht="33" customHeight="1">
      <c r="A429" s="54">
        <v>1434</v>
      </c>
      <c r="B429" s="55" t="s">
        <v>409</v>
      </c>
      <c r="C429" s="80" t="s">
        <v>687</v>
      </c>
      <c r="D429" s="79">
        <f>+VLOOKUP(A429,'[4]RES. TRL'!A:C,2,FALSE)</f>
        <v>0</v>
      </c>
      <c r="E429" s="79">
        <f>+VLOOKUP(A429,'[4]RES. TRL'!A:C,3,FALSE)</f>
        <v>0</v>
      </c>
      <c r="F429" s="79">
        <f>+VLOOKUP(A429,[4]RES.CDI!A:B,2,FALSE)</f>
        <v>0</v>
      </c>
      <c r="G429" s="79">
        <f>+VLOOKUP($A429,'[4]CUT Bs'!$A:$S,2,FALSE)</f>
        <v>0</v>
      </c>
      <c r="H429" s="79">
        <f>+VLOOKUP($A429,'[4]CUT Bs'!$A:$S,3,FALSE)</f>
        <v>0</v>
      </c>
      <c r="I429" s="79">
        <f>+VLOOKUP($A429,'[4]CUT Bs'!$A:$S,4,FALSE)</f>
        <v>0</v>
      </c>
      <c r="J429" s="79">
        <f>+VLOOKUP($A429,'[4]CUT Bs'!$A:$S,5,FALSE)</f>
        <v>0</v>
      </c>
      <c r="K429" s="79">
        <f>+VLOOKUP($A429,'[4]CUT Bs'!$A:$S,6,FALSE)</f>
        <v>0</v>
      </c>
      <c r="L429" s="79">
        <f>+VLOOKUP($A429,'[4]CUT Bs'!$A:$S,7,FALSE)</f>
        <v>0</v>
      </c>
      <c r="M429" s="79">
        <f>+VLOOKUP($A429,'[4]CUT Bs'!$A:$S,8,FALSE)</f>
        <v>0</v>
      </c>
      <c r="N429" s="79">
        <f>+VLOOKUP($A429,'[4]CUT Bs'!$A:$S,9,FALSE)</f>
        <v>0</v>
      </c>
      <c r="O429" s="79">
        <f>+VLOOKUP($A429,'[4]CUT Bs'!$A:$S,10,FALSE)</f>
        <v>0</v>
      </c>
      <c r="P429" s="79">
        <f>+VLOOKUP($A429,'[4]CUT Bs'!$A:$S,11,FALSE)</f>
        <v>0</v>
      </c>
      <c r="Q429" s="79">
        <f>+VLOOKUP($A429,'[4]CUT Bs'!$A:$S,12,FALSE)</f>
        <v>0</v>
      </c>
      <c r="R429" s="79">
        <f>+VLOOKUP($A429,'[4]CUT Bs'!$A:$S,13,FALSE)</f>
        <v>0</v>
      </c>
      <c r="S429" s="79">
        <f>+VLOOKUP($A429,'[4]CUT Bs'!$A:$S,14,FALSE)</f>
        <v>0</v>
      </c>
      <c r="T429" s="79">
        <f>+VLOOKUP($A429,'[4]CUT Bs'!$A:$S,15,FALSE)</f>
        <v>0</v>
      </c>
      <c r="U429" s="79">
        <f>+VLOOKUP($A429,'[4]CUT Bs'!$A:$S,16,FALSE)</f>
        <v>0</v>
      </c>
      <c r="V429" s="79">
        <f>+IFERROR(VLOOKUP(A429,'[4]RES. TCR'!A:C,3,FALSE),0)</f>
        <v>0</v>
      </c>
      <c r="W429" s="79">
        <f>+VLOOKUP(A429,'[4]RES. TRL'!F:H,2,FALSE)</f>
        <v>0</v>
      </c>
      <c r="X429" s="79">
        <f>+VLOOKUP(A429,'[4]RES. TRL'!F:H,3,FALSE)</f>
        <v>0</v>
      </c>
      <c r="Y429" s="79">
        <f>+VLOOKUP($A429,'[4]CUT USD'!$A:$Q,2,FALSE)</f>
        <v>0</v>
      </c>
      <c r="Z429" s="79">
        <f>+VLOOKUP($A429,'[4]CUT USD'!$A:$Q,3,FALSE)</f>
        <v>0</v>
      </c>
      <c r="AA429" s="79">
        <f>+VLOOKUP($A429,'[4]CUT USD'!$A:$Q,4,FALSE)</f>
        <v>0</v>
      </c>
      <c r="AB429" s="79">
        <f>+VLOOKUP($A429,'[4]CUT USD'!$A:$Q,5,FALSE)</f>
        <v>0</v>
      </c>
      <c r="AC429" s="79">
        <f>+VLOOKUP($A429,'[4]CUT USD'!$A:$Q,6,FALSE)</f>
        <v>0</v>
      </c>
      <c r="AD429" s="79">
        <f>+VLOOKUP($A429,'[4]CUT USD'!$A:$Q,7,FALSE)</f>
        <v>0</v>
      </c>
      <c r="AE429" s="79">
        <f>+VLOOKUP($A429,'[4]CUT USD'!$A:$Q,8,FALSE)</f>
        <v>0</v>
      </c>
      <c r="AF429" s="79">
        <f>+VLOOKUP($A429,'[4]CUT USD'!$A:$Q,9,FALSE)</f>
        <v>0</v>
      </c>
      <c r="AG429" s="79">
        <f>+VLOOKUP($A429,'[4]CUT USD'!$A:$Q,10,FALSE)</f>
        <v>0</v>
      </c>
      <c r="AH429" s="79">
        <f>+VLOOKUP($A429,'[4]CUT USD'!$A:$Q,11,FALSE)</f>
        <v>0</v>
      </c>
      <c r="AI429" s="79">
        <f>+VLOOKUP($A429,'[4]CUT USD'!$A:$Q,12,FALSE)</f>
        <v>0</v>
      </c>
      <c r="AJ429" s="79">
        <f>+VLOOKUP($A429,'[4]CUT USD'!$A:$Q,13,FALSE)</f>
        <v>0</v>
      </c>
      <c r="AK429" s="79">
        <f>+VLOOKUP($A429,'[4]CUT USD'!$A:$Q,14,FALSE)</f>
        <v>0</v>
      </c>
      <c r="AL429" s="79">
        <v>0</v>
      </c>
      <c r="AM429" s="79">
        <f t="shared" si="6"/>
        <v>0</v>
      </c>
      <c r="AP429" s="45"/>
    </row>
    <row r="430" spans="1:42" ht="33" customHeight="1">
      <c r="A430" s="54">
        <v>1435</v>
      </c>
      <c r="B430" s="55" t="s">
        <v>410</v>
      </c>
      <c r="C430" s="80" t="s">
        <v>687</v>
      </c>
      <c r="D430" s="79">
        <f>+VLOOKUP(A430,'[4]RES. TRL'!A:C,2,FALSE)</f>
        <v>0</v>
      </c>
      <c r="E430" s="79">
        <f>+VLOOKUP(A430,'[4]RES. TRL'!A:C,3,FALSE)</f>
        <v>0</v>
      </c>
      <c r="F430" s="79">
        <f>+VLOOKUP(A430,[4]RES.CDI!A:B,2,FALSE)</f>
        <v>0</v>
      </c>
      <c r="G430" s="79">
        <f>+VLOOKUP($A430,'[4]CUT Bs'!$A:$S,2,FALSE)</f>
        <v>0</v>
      </c>
      <c r="H430" s="79">
        <f>+VLOOKUP($A430,'[4]CUT Bs'!$A:$S,3,FALSE)</f>
        <v>0</v>
      </c>
      <c r="I430" s="79">
        <f>+VLOOKUP($A430,'[4]CUT Bs'!$A:$S,4,FALSE)</f>
        <v>0</v>
      </c>
      <c r="J430" s="79">
        <f>+VLOOKUP($A430,'[4]CUT Bs'!$A:$S,5,FALSE)</f>
        <v>0</v>
      </c>
      <c r="K430" s="79">
        <f>+VLOOKUP($A430,'[4]CUT Bs'!$A:$S,6,FALSE)</f>
        <v>0</v>
      </c>
      <c r="L430" s="79">
        <f>+VLOOKUP($A430,'[4]CUT Bs'!$A:$S,7,FALSE)</f>
        <v>0</v>
      </c>
      <c r="M430" s="79">
        <f>+VLOOKUP($A430,'[4]CUT Bs'!$A:$S,8,FALSE)</f>
        <v>0</v>
      </c>
      <c r="N430" s="79">
        <f>+VLOOKUP($A430,'[4]CUT Bs'!$A:$S,9,FALSE)</f>
        <v>0</v>
      </c>
      <c r="O430" s="79">
        <f>+VLOOKUP($A430,'[4]CUT Bs'!$A:$S,10,FALSE)</f>
        <v>0</v>
      </c>
      <c r="P430" s="79">
        <f>+VLOOKUP($A430,'[4]CUT Bs'!$A:$S,11,FALSE)</f>
        <v>0</v>
      </c>
      <c r="Q430" s="79">
        <f>+VLOOKUP($A430,'[4]CUT Bs'!$A:$S,12,FALSE)</f>
        <v>0</v>
      </c>
      <c r="R430" s="79">
        <f>+VLOOKUP($A430,'[4]CUT Bs'!$A:$S,13,FALSE)</f>
        <v>0</v>
      </c>
      <c r="S430" s="79">
        <f>+VLOOKUP($A430,'[4]CUT Bs'!$A:$S,14,FALSE)</f>
        <v>0</v>
      </c>
      <c r="T430" s="79">
        <f>+VLOOKUP($A430,'[4]CUT Bs'!$A:$S,15,FALSE)</f>
        <v>0</v>
      </c>
      <c r="U430" s="79">
        <f>+VLOOKUP($A430,'[4]CUT Bs'!$A:$S,16,FALSE)</f>
        <v>0</v>
      </c>
      <c r="V430" s="79">
        <f>+IFERROR(VLOOKUP(A430,'[4]RES. TCR'!A:C,3,FALSE),0)</f>
        <v>0</v>
      </c>
      <c r="W430" s="79">
        <f>+VLOOKUP(A430,'[4]RES. TRL'!F:H,2,FALSE)</f>
        <v>0</v>
      </c>
      <c r="X430" s="79">
        <f>+VLOOKUP(A430,'[4]RES. TRL'!F:H,3,FALSE)</f>
        <v>0</v>
      </c>
      <c r="Y430" s="79">
        <f>+VLOOKUP($A430,'[4]CUT USD'!$A:$Q,2,FALSE)</f>
        <v>0</v>
      </c>
      <c r="Z430" s="79">
        <f>+VLOOKUP($A430,'[4]CUT USD'!$A:$Q,3,FALSE)</f>
        <v>0</v>
      </c>
      <c r="AA430" s="79">
        <f>+VLOOKUP($A430,'[4]CUT USD'!$A:$Q,4,FALSE)</f>
        <v>0</v>
      </c>
      <c r="AB430" s="79">
        <f>+VLOOKUP($A430,'[4]CUT USD'!$A:$Q,5,FALSE)</f>
        <v>0</v>
      </c>
      <c r="AC430" s="79">
        <f>+VLOOKUP($A430,'[4]CUT USD'!$A:$Q,6,FALSE)</f>
        <v>0</v>
      </c>
      <c r="AD430" s="79">
        <f>+VLOOKUP($A430,'[4]CUT USD'!$A:$Q,7,FALSE)</f>
        <v>0</v>
      </c>
      <c r="AE430" s="79">
        <f>+VLOOKUP($A430,'[4]CUT USD'!$A:$Q,8,FALSE)</f>
        <v>0</v>
      </c>
      <c r="AF430" s="79">
        <f>+VLOOKUP($A430,'[4]CUT USD'!$A:$Q,9,FALSE)</f>
        <v>0</v>
      </c>
      <c r="AG430" s="79">
        <f>+VLOOKUP($A430,'[4]CUT USD'!$A:$Q,10,FALSE)</f>
        <v>0</v>
      </c>
      <c r="AH430" s="79">
        <f>+VLOOKUP($A430,'[4]CUT USD'!$A:$Q,11,FALSE)</f>
        <v>0</v>
      </c>
      <c r="AI430" s="79">
        <f>+VLOOKUP($A430,'[4]CUT USD'!$A:$Q,12,FALSE)</f>
        <v>0</v>
      </c>
      <c r="AJ430" s="79">
        <f>+VLOOKUP($A430,'[4]CUT USD'!$A:$Q,13,FALSE)</f>
        <v>0</v>
      </c>
      <c r="AK430" s="79">
        <f>+VLOOKUP($A430,'[4]CUT USD'!$A:$Q,14,FALSE)</f>
        <v>0</v>
      </c>
      <c r="AL430" s="79">
        <v>0</v>
      </c>
      <c r="AM430" s="79">
        <f t="shared" si="6"/>
        <v>0</v>
      </c>
      <c r="AP430" s="45"/>
    </row>
    <row r="431" spans="1:42" ht="33" customHeight="1">
      <c r="A431" s="54">
        <v>1501</v>
      </c>
      <c r="B431" s="55" t="s">
        <v>411</v>
      </c>
      <c r="C431" s="80" t="s">
        <v>687</v>
      </c>
      <c r="D431" s="79">
        <f>+VLOOKUP(A431,'[4]RES. TRL'!A:C,2,FALSE)</f>
        <v>0</v>
      </c>
      <c r="E431" s="79">
        <f>+VLOOKUP(A431,'[4]RES. TRL'!A:C,3,FALSE)</f>
        <v>0</v>
      </c>
      <c r="F431" s="79">
        <f>+VLOOKUP(A431,[4]RES.CDI!A:B,2,FALSE)</f>
        <v>0</v>
      </c>
      <c r="G431" s="79">
        <f>+VLOOKUP($A431,'[4]CUT Bs'!$A:$S,2,FALSE)</f>
        <v>0</v>
      </c>
      <c r="H431" s="79">
        <f>+VLOOKUP($A431,'[4]CUT Bs'!$A:$S,3,FALSE)</f>
        <v>0</v>
      </c>
      <c r="I431" s="79">
        <f>+VLOOKUP($A431,'[4]CUT Bs'!$A:$S,4,FALSE)</f>
        <v>0</v>
      </c>
      <c r="J431" s="79">
        <f>+VLOOKUP($A431,'[4]CUT Bs'!$A:$S,5,FALSE)</f>
        <v>0</v>
      </c>
      <c r="K431" s="79">
        <f>+VLOOKUP($A431,'[4]CUT Bs'!$A:$S,6,FALSE)</f>
        <v>0</v>
      </c>
      <c r="L431" s="79">
        <f>+VLOOKUP($A431,'[4]CUT Bs'!$A:$S,7,FALSE)</f>
        <v>0</v>
      </c>
      <c r="M431" s="79">
        <f>+VLOOKUP($A431,'[4]CUT Bs'!$A:$S,8,FALSE)</f>
        <v>0</v>
      </c>
      <c r="N431" s="79">
        <f>+VLOOKUP($A431,'[4]CUT Bs'!$A:$S,9,FALSE)</f>
        <v>0</v>
      </c>
      <c r="O431" s="79">
        <f>+VLOOKUP($A431,'[4]CUT Bs'!$A:$S,10,FALSE)</f>
        <v>0</v>
      </c>
      <c r="P431" s="79">
        <f>+VLOOKUP($A431,'[4]CUT Bs'!$A:$S,11,FALSE)</f>
        <v>0</v>
      </c>
      <c r="Q431" s="79">
        <f>+VLOOKUP($A431,'[4]CUT Bs'!$A:$S,12,FALSE)</f>
        <v>0</v>
      </c>
      <c r="R431" s="79">
        <f>+VLOOKUP($A431,'[4]CUT Bs'!$A:$S,13,FALSE)</f>
        <v>0</v>
      </c>
      <c r="S431" s="79">
        <f>+VLOOKUP($A431,'[4]CUT Bs'!$A:$S,14,FALSE)</f>
        <v>0</v>
      </c>
      <c r="T431" s="79">
        <f>+VLOOKUP($A431,'[4]CUT Bs'!$A:$S,15,FALSE)</f>
        <v>0</v>
      </c>
      <c r="U431" s="79">
        <f>+VLOOKUP($A431,'[4]CUT Bs'!$A:$S,16,FALSE)</f>
        <v>0</v>
      </c>
      <c r="V431" s="79">
        <f>+IFERROR(VLOOKUP(A431,'[4]RES. TCR'!A:C,3,FALSE),0)</f>
        <v>0</v>
      </c>
      <c r="W431" s="79">
        <f>+VLOOKUP(A431,'[4]RES. TRL'!F:H,2,FALSE)</f>
        <v>0</v>
      </c>
      <c r="X431" s="79">
        <f>+VLOOKUP(A431,'[4]RES. TRL'!F:H,3,FALSE)</f>
        <v>0</v>
      </c>
      <c r="Y431" s="79">
        <f>+VLOOKUP($A431,'[4]CUT USD'!$A:$Q,2,FALSE)</f>
        <v>0</v>
      </c>
      <c r="Z431" s="79">
        <f>+VLOOKUP($A431,'[4]CUT USD'!$A:$Q,3,FALSE)</f>
        <v>0</v>
      </c>
      <c r="AA431" s="79">
        <f>+VLOOKUP($A431,'[4]CUT USD'!$A:$Q,4,FALSE)</f>
        <v>0</v>
      </c>
      <c r="AB431" s="79">
        <f>+VLOOKUP($A431,'[4]CUT USD'!$A:$Q,5,FALSE)</f>
        <v>0</v>
      </c>
      <c r="AC431" s="79">
        <f>+VLOOKUP($A431,'[4]CUT USD'!$A:$Q,6,FALSE)</f>
        <v>0</v>
      </c>
      <c r="AD431" s="79">
        <f>+VLOOKUP($A431,'[4]CUT USD'!$A:$Q,7,FALSE)</f>
        <v>0</v>
      </c>
      <c r="AE431" s="79">
        <f>+VLOOKUP($A431,'[4]CUT USD'!$A:$Q,8,FALSE)</f>
        <v>0</v>
      </c>
      <c r="AF431" s="79">
        <f>+VLOOKUP($A431,'[4]CUT USD'!$A:$Q,9,FALSE)</f>
        <v>0</v>
      </c>
      <c r="AG431" s="79">
        <f>+VLOOKUP($A431,'[4]CUT USD'!$A:$Q,10,FALSE)</f>
        <v>0</v>
      </c>
      <c r="AH431" s="79">
        <f>+VLOOKUP($A431,'[4]CUT USD'!$A:$Q,11,FALSE)</f>
        <v>0</v>
      </c>
      <c r="AI431" s="79">
        <f>+VLOOKUP($A431,'[4]CUT USD'!$A:$Q,12,FALSE)</f>
        <v>0</v>
      </c>
      <c r="AJ431" s="79">
        <f>+VLOOKUP($A431,'[4]CUT USD'!$A:$Q,13,FALSE)</f>
        <v>0</v>
      </c>
      <c r="AK431" s="79">
        <f>+VLOOKUP($A431,'[4]CUT USD'!$A:$Q,14,FALSE)</f>
        <v>0</v>
      </c>
      <c r="AL431" s="79">
        <v>0</v>
      </c>
      <c r="AM431" s="79">
        <f t="shared" si="6"/>
        <v>0</v>
      </c>
      <c r="AP431" s="45"/>
    </row>
    <row r="432" spans="1:42" ht="33" customHeight="1">
      <c r="A432" s="54">
        <v>1502</v>
      </c>
      <c r="B432" s="55" t="s">
        <v>412</v>
      </c>
      <c r="C432" s="80" t="s">
        <v>687</v>
      </c>
      <c r="D432" s="79">
        <f>+VLOOKUP(A432,'[4]RES. TRL'!A:C,2,FALSE)</f>
        <v>0</v>
      </c>
      <c r="E432" s="79">
        <f>+VLOOKUP(A432,'[4]RES. TRL'!A:C,3,FALSE)</f>
        <v>0</v>
      </c>
      <c r="F432" s="79">
        <f>+VLOOKUP(A432,[4]RES.CDI!A:B,2,FALSE)</f>
        <v>0</v>
      </c>
      <c r="G432" s="79">
        <f>+VLOOKUP($A432,'[4]CUT Bs'!$A:$S,2,FALSE)</f>
        <v>0</v>
      </c>
      <c r="H432" s="79">
        <f>+VLOOKUP($A432,'[4]CUT Bs'!$A:$S,3,FALSE)</f>
        <v>0</v>
      </c>
      <c r="I432" s="79">
        <f>+VLOOKUP($A432,'[4]CUT Bs'!$A:$S,4,FALSE)</f>
        <v>0</v>
      </c>
      <c r="J432" s="79">
        <f>+VLOOKUP($A432,'[4]CUT Bs'!$A:$S,5,FALSE)</f>
        <v>0</v>
      </c>
      <c r="K432" s="79">
        <f>+VLOOKUP($A432,'[4]CUT Bs'!$A:$S,6,FALSE)</f>
        <v>0</v>
      </c>
      <c r="L432" s="79">
        <f>+VLOOKUP($A432,'[4]CUT Bs'!$A:$S,7,FALSE)</f>
        <v>0</v>
      </c>
      <c r="M432" s="79">
        <f>+VLOOKUP($A432,'[4]CUT Bs'!$A:$S,8,FALSE)</f>
        <v>0</v>
      </c>
      <c r="N432" s="79">
        <f>+VLOOKUP($A432,'[4]CUT Bs'!$A:$S,9,FALSE)</f>
        <v>0</v>
      </c>
      <c r="O432" s="79">
        <f>+VLOOKUP($A432,'[4]CUT Bs'!$A:$S,10,FALSE)</f>
        <v>0</v>
      </c>
      <c r="P432" s="79">
        <f>+VLOOKUP($A432,'[4]CUT Bs'!$A:$S,11,FALSE)</f>
        <v>0</v>
      </c>
      <c r="Q432" s="79">
        <f>+VLOOKUP($A432,'[4]CUT Bs'!$A:$S,12,FALSE)</f>
        <v>0</v>
      </c>
      <c r="R432" s="79">
        <f>+VLOOKUP($A432,'[4]CUT Bs'!$A:$S,13,FALSE)</f>
        <v>0</v>
      </c>
      <c r="S432" s="79">
        <f>+VLOOKUP($A432,'[4]CUT Bs'!$A:$S,14,FALSE)</f>
        <v>0</v>
      </c>
      <c r="T432" s="79">
        <f>+VLOOKUP($A432,'[4]CUT Bs'!$A:$S,15,FALSE)</f>
        <v>0</v>
      </c>
      <c r="U432" s="79">
        <f>+VLOOKUP($A432,'[4]CUT Bs'!$A:$S,16,FALSE)</f>
        <v>0</v>
      </c>
      <c r="V432" s="79">
        <f>+IFERROR(VLOOKUP(A432,'[4]RES. TCR'!A:C,3,FALSE),0)</f>
        <v>0</v>
      </c>
      <c r="W432" s="79">
        <f>+VLOOKUP(A432,'[4]RES. TRL'!F:H,2,FALSE)</f>
        <v>0</v>
      </c>
      <c r="X432" s="79">
        <f>+VLOOKUP(A432,'[4]RES. TRL'!F:H,3,FALSE)</f>
        <v>0</v>
      </c>
      <c r="Y432" s="79">
        <f>+VLOOKUP($A432,'[4]CUT USD'!$A:$Q,2,FALSE)</f>
        <v>0</v>
      </c>
      <c r="Z432" s="79">
        <f>+VLOOKUP($A432,'[4]CUT USD'!$A:$Q,3,FALSE)</f>
        <v>0</v>
      </c>
      <c r="AA432" s="79">
        <f>+VLOOKUP($A432,'[4]CUT USD'!$A:$Q,4,FALSE)</f>
        <v>0</v>
      </c>
      <c r="AB432" s="79">
        <f>+VLOOKUP($A432,'[4]CUT USD'!$A:$Q,5,FALSE)</f>
        <v>0</v>
      </c>
      <c r="AC432" s="79">
        <f>+VLOOKUP($A432,'[4]CUT USD'!$A:$Q,6,FALSE)</f>
        <v>0</v>
      </c>
      <c r="AD432" s="79">
        <f>+VLOOKUP($A432,'[4]CUT USD'!$A:$Q,7,FALSE)</f>
        <v>0</v>
      </c>
      <c r="AE432" s="79">
        <f>+VLOOKUP($A432,'[4]CUT USD'!$A:$Q,8,FALSE)</f>
        <v>0</v>
      </c>
      <c r="AF432" s="79">
        <f>+VLOOKUP($A432,'[4]CUT USD'!$A:$Q,9,FALSE)</f>
        <v>0</v>
      </c>
      <c r="AG432" s="79">
        <f>+VLOOKUP($A432,'[4]CUT USD'!$A:$Q,10,FALSE)</f>
        <v>0</v>
      </c>
      <c r="AH432" s="79">
        <f>+VLOOKUP($A432,'[4]CUT USD'!$A:$Q,11,FALSE)</f>
        <v>0</v>
      </c>
      <c r="AI432" s="79">
        <f>+VLOOKUP($A432,'[4]CUT USD'!$A:$Q,12,FALSE)</f>
        <v>0</v>
      </c>
      <c r="AJ432" s="79">
        <f>+VLOOKUP($A432,'[4]CUT USD'!$A:$Q,13,FALSE)</f>
        <v>0</v>
      </c>
      <c r="AK432" s="79">
        <f>+VLOOKUP($A432,'[4]CUT USD'!$A:$Q,14,FALSE)</f>
        <v>0</v>
      </c>
      <c r="AL432" s="79">
        <v>0</v>
      </c>
      <c r="AM432" s="79">
        <f t="shared" si="6"/>
        <v>0</v>
      </c>
      <c r="AP432" s="45"/>
    </row>
    <row r="433" spans="1:42" ht="33" customHeight="1">
      <c r="A433" s="54">
        <v>1503</v>
      </c>
      <c r="B433" s="55" t="s">
        <v>413</v>
      </c>
      <c r="C433" s="80" t="s">
        <v>687</v>
      </c>
      <c r="D433" s="79">
        <f>+VLOOKUP(A433,'[4]RES. TRL'!A:C,2,FALSE)</f>
        <v>0</v>
      </c>
      <c r="E433" s="79">
        <f>+VLOOKUP(A433,'[4]RES. TRL'!A:C,3,FALSE)</f>
        <v>0</v>
      </c>
      <c r="F433" s="79">
        <f>+VLOOKUP(A433,[4]RES.CDI!A:B,2,FALSE)</f>
        <v>0</v>
      </c>
      <c r="G433" s="79">
        <f>+VLOOKUP($A433,'[4]CUT Bs'!$A:$S,2,FALSE)</f>
        <v>0</v>
      </c>
      <c r="H433" s="79">
        <f>+VLOOKUP($A433,'[4]CUT Bs'!$A:$S,3,FALSE)</f>
        <v>0</v>
      </c>
      <c r="I433" s="79">
        <f>+VLOOKUP($A433,'[4]CUT Bs'!$A:$S,4,FALSE)</f>
        <v>0</v>
      </c>
      <c r="J433" s="79">
        <f>+VLOOKUP($A433,'[4]CUT Bs'!$A:$S,5,FALSE)</f>
        <v>0</v>
      </c>
      <c r="K433" s="79">
        <f>+VLOOKUP($A433,'[4]CUT Bs'!$A:$S,6,FALSE)</f>
        <v>0</v>
      </c>
      <c r="L433" s="79">
        <f>+VLOOKUP($A433,'[4]CUT Bs'!$A:$S,7,FALSE)</f>
        <v>0</v>
      </c>
      <c r="M433" s="79">
        <f>+VLOOKUP($A433,'[4]CUT Bs'!$A:$S,8,FALSE)</f>
        <v>0</v>
      </c>
      <c r="N433" s="79">
        <f>+VLOOKUP($A433,'[4]CUT Bs'!$A:$S,9,FALSE)</f>
        <v>0</v>
      </c>
      <c r="O433" s="79">
        <f>+VLOOKUP($A433,'[4]CUT Bs'!$A:$S,10,FALSE)</f>
        <v>0</v>
      </c>
      <c r="P433" s="79">
        <f>+VLOOKUP($A433,'[4]CUT Bs'!$A:$S,11,FALSE)</f>
        <v>0</v>
      </c>
      <c r="Q433" s="79">
        <f>+VLOOKUP($A433,'[4]CUT Bs'!$A:$S,12,FALSE)</f>
        <v>0</v>
      </c>
      <c r="R433" s="79">
        <f>+VLOOKUP($A433,'[4]CUT Bs'!$A:$S,13,FALSE)</f>
        <v>0</v>
      </c>
      <c r="S433" s="79">
        <f>+VLOOKUP($A433,'[4]CUT Bs'!$A:$S,14,FALSE)</f>
        <v>0</v>
      </c>
      <c r="T433" s="79">
        <f>+VLOOKUP($A433,'[4]CUT Bs'!$A:$S,15,FALSE)</f>
        <v>0</v>
      </c>
      <c r="U433" s="79">
        <f>+VLOOKUP($A433,'[4]CUT Bs'!$A:$S,16,FALSE)</f>
        <v>0</v>
      </c>
      <c r="V433" s="79">
        <f>+IFERROR(VLOOKUP(A433,'[4]RES. TCR'!A:C,3,FALSE),0)</f>
        <v>0</v>
      </c>
      <c r="W433" s="79">
        <f>+VLOOKUP(A433,'[4]RES. TRL'!F:H,2,FALSE)</f>
        <v>0</v>
      </c>
      <c r="X433" s="79">
        <f>+VLOOKUP(A433,'[4]RES. TRL'!F:H,3,FALSE)</f>
        <v>0</v>
      </c>
      <c r="Y433" s="79">
        <f>+VLOOKUP($A433,'[4]CUT USD'!$A:$Q,2,FALSE)</f>
        <v>0</v>
      </c>
      <c r="Z433" s="79">
        <f>+VLOOKUP($A433,'[4]CUT USD'!$A:$Q,3,FALSE)</f>
        <v>0</v>
      </c>
      <c r="AA433" s="79">
        <f>+VLOOKUP($A433,'[4]CUT USD'!$A:$Q,4,FALSE)</f>
        <v>0</v>
      </c>
      <c r="AB433" s="79">
        <f>+VLOOKUP($A433,'[4]CUT USD'!$A:$Q,5,FALSE)</f>
        <v>0</v>
      </c>
      <c r="AC433" s="79">
        <f>+VLOOKUP($A433,'[4]CUT USD'!$A:$Q,6,FALSE)</f>
        <v>0</v>
      </c>
      <c r="AD433" s="79">
        <f>+VLOOKUP($A433,'[4]CUT USD'!$A:$Q,7,FALSE)</f>
        <v>0</v>
      </c>
      <c r="AE433" s="79">
        <f>+VLOOKUP($A433,'[4]CUT USD'!$A:$Q,8,FALSE)</f>
        <v>0</v>
      </c>
      <c r="AF433" s="79">
        <f>+VLOOKUP($A433,'[4]CUT USD'!$A:$Q,9,FALSE)</f>
        <v>0</v>
      </c>
      <c r="AG433" s="79">
        <f>+VLOOKUP($A433,'[4]CUT USD'!$A:$Q,10,FALSE)</f>
        <v>0</v>
      </c>
      <c r="AH433" s="79">
        <f>+VLOOKUP($A433,'[4]CUT USD'!$A:$Q,11,FALSE)</f>
        <v>0</v>
      </c>
      <c r="AI433" s="79">
        <f>+VLOOKUP($A433,'[4]CUT USD'!$A:$Q,12,FALSE)</f>
        <v>0</v>
      </c>
      <c r="AJ433" s="79">
        <f>+VLOOKUP($A433,'[4]CUT USD'!$A:$Q,13,FALSE)</f>
        <v>0</v>
      </c>
      <c r="AK433" s="79">
        <f>+VLOOKUP($A433,'[4]CUT USD'!$A:$Q,14,FALSE)</f>
        <v>0</v>
      </c>
      <c r="AL433" s="79">
        <v>0</v>
      </c>
      <c r="AM433" s="79">
        <f t="shared" si="6"/>
        <v>0</v>
      </c>
      <c r="AP433" s="45"/>
    </row>
    <row r="434" spans="1:42" ht="33" customHeight="1">
      <c r="A434" s="54">
        <v>1504</v>
      </c>
      <c r="B434" s="55" t="s">
        <v>414</v>
      </c>
      <c r="C434" s="80" t="s">
        <v>687</v>
      </c>
      <c r="D434" s="79">
        <f>+VLOOKUP(A434,'[4]RES. TRL'!A:C,2,FALSE)</f>
        <v>0</v>
      </c>
      <c r="E434" s="79">
        <f>+VLOOKUP(A434,'[4]RES. TRL'!A:C,3,FALSE)</f>
        <v>0</v>
      </c>
      <c r="F434" s="79">
        <f>+VLOOKUP(A434,[4]RES.CDI!A:B,2,FALSE)</f>
        <v>0</v>
      </c>
      <c r="G434" s="79">
        <f>+VLOOKUP($A434,'[4]CUT Bs'!$A:$S,2,FALSE)</f>
        <v>0</v>
      </c>
      <c r="H434" s="79">
        <f>+VLOOKUP($A434,'[4]CUT Bs'!$A:$S,3,FALSE)</f>
        <v>0</v>
      </c>
      <c r="I434" s="79">
        <f>+VLOOKUP($A434,'[4]CUT Bs'!$A:$S,4,FALSE)</f>
        <v>0</v>
      </c>
      <c r="J434" s="79">
        <f>+VLOOKUP($A434,'[4]CUT Bs'!$A:$S,5,FALSE)</f>
        <v>0</v>
      </c>
      <c r="K434" s="79">
        <f>+VLOOKUP($A434,'[4]CUT Bs'!$A:$S,6,FALSE)</f>
        <v>0</v>
      </c>
      <c r="L434" s="79">
        <f>+VLOOKUP($A434,'[4]CUT Bs'!$A:$S,7,FALSE)</f>
        <v>0</v>
      </c>
      <c r="M434" s="79">
        <f>+VLOOKUP($A434,'[4]CUT Bs'!$A:$S,8,FALSE)</f>
        <v>0</v>
      </c>
      <c r="N434" s="79">
        <f>+VLOOKUP($A434,'[4]CUT Bs'!$A:$S,9,FALSE)</f>
        <v>0</v>
      </c>
      <c r="O434" s="79">
        <f>+VLOOKUP($A434,'[4]CUT Bs'!$A:$S,10,FALSE)</f>
        <v>0</v>
      </c>
      <c r="P434" s="79">
        <f>+VLOOKUP($A434,'[4]CUT Bs'!$A:$S,11,FALSE)</f>
        <v>0</v>
      </c>
      <c r="Q434" s="79">
        <f>+VLOOKUP($A434,'[4]CUT Bs'!$A:$S,12,FALSE)</f>
        <v>0</v>
      </c>
      <c r="R434" s="79">
        <f>+VLOOKUP($A434,'[4]CUT Bs'!$A:$S,13,FALSE)</f>
        <v>0</v>
      </c>
      <c r="S434" s="79">
        <f>+VLOOKUP($A434,'[4]CUT Bs'!$A:$S,14,FALSE)</f>
        <v>0</v>
      </c>
      <c r="T434" s="79">
        <f>+VLOOKUP($A434,'[4]CUT Bs'!$A:$S,15,FALSE)</f>
        <v>0</v>
      </c>
      <c r="U434" s="79">
        <f>+VLOOKUP($A434,'[4]CUT Bs'!$A:$S,16,FALSE)</f>
        <v>0</v>
      </c>
      <c r="V434" s="79">
        <f>+IFERROR(VLOOKUP(A434,'[4]RES. TCR'!A:C,3,FALSE),0)</f>
        <v>0</v>
      </c>
      <c r="W434" s="79">
        <f>+VLOOKUP(A434,'[4]RES. TRL'!F:H,2,FALSE)</f>
        <v>0</v>
      </c>
      <c r="X434" s="79">
        <f>+VLOOKUP(A434,'[4]RES. TRL'!F:H,3,FALSE)</f>
        <v>0</v>
      </c>
      <c r="Y434" s="79">
        <f>+VLOOKUP($A434,'[4]CUT USD'!$A:$Q,2,FALSE)</f>
        <v>0</v>
      </c>
      <c r="Z434" s="79">
        <f>+VLOOKUP($A434,'[4]CUT USD'!$A:$Q,3,FALSE)</f>
        <v>0</v>
      </c>
      <c r="AA434" s="79">
        <f>+VLOOKUP($A434,'[4]CUT USD'!$A:$Q,4,FALSE)</f>
        <v>0</v>
      </c>
      <c r="AB434" s="79">
        <f>+VLOOKUP($A434,'[4]CUT USD'!$A:$Q,5,FALSE)</f>
        <v>0</v>
      </c>
      <c r="AC434" s="79">
        <f>+VLOOKUP($A434,'[4]CUT USD'!$A:$Q,6,FALSE)</f>
        <v>0</v>
      </c>
      <c r="AD434" s="79">
        <f>+VLOOKUP($A434,'[4]CUT USD'!$A:$Q,7,FALSE)</f>
        <v>0</v>
      </c>
      <c r="AE434" s="79">
        <f>+VLOOKUP($A434,'[4]CUT USD'!$A:$Q,8,FALSE)</f>
        <v>0</v>
      </c>
      <c r="AF434" s="79">
        <f>+VLOOKUP($A434,'[4]CUT USD'!$A:$Q,9,FALSE)</f>
        <v>0</v>
      </c>
      <c r="AG434" s="79">
        <f>+VLOOKUP($A434,'[4]CUT USD'!$A:$Q,10,FALSE)</f>
        <v>0</v>
      </c>
      <c r="AH434" s="79">
        <f>+VLOOKUP($A434,'[4]CUT USD'!$A:$Q,11,FALSE)</f>
        <v>0</v>
      </c>
      <c r="AI434" s="79">
        <f>+VLOOKUP($A434,'[4]CUT USD'!$A:$Q,12,FALSE)</f>
        <v>0</v>
      </c>
      <c r="AJ434" s="79">
        <f>+VLOOKUP($A434,'[4]CUT USD'!$A:$Q,13,FALSE)</f>
        <v>0</v>
      </c>
      <c r="AK434" s="79">
        <f>+VLOOKUP($A434,'[4]CUT USD'!$A:$Q,14,FALSE)</f>
        <v>0</v>
      </c>
      <c r="AL434" s="79">
        <v>0</v>
      </c>
      <c r="AM434" s="79">
        <f t="shared" si="6"/>
        <v>0</v>
      </c>
      <c r="AP434" s="45"/>
    </row>
    <row r="435" spans="1:42" ht="33" customHeight="1">
      <c r="A435" s="54">
        <v>1505</v>
      </c>
      <c r="B435" s="55" t="s">
        <v>415</v>
      </c>
      <c r="C435" s="80" t="s">
        <v>687</v>
      </c>
      <c r="D435" s="79">
        <f>+VLOOKUP(A435,'[4]RES. TRL'!A:C,2,FALSE)</f>
        <v>0</v>
      </c>
      <c r="E435" s="79">
        <f>+VLOOKUP(A435,'[4]RES. TRL'!A:C,3,FALSE)</f>
        <v>0</v>
      </c>
      <c r="F435" s="79">
        <f>+VLOOKUP(A435,[4]RES.CDI!A:B,2,FALSE)</f>
        <v>0</v>
      </c>
      <c r="G435" s="79">
        <f>+VLOOKUP($A435,'[4]CUT Bs'!$A:$S,2,FALSE)</f>
        <v>0</v>
      </c>
      <c r="H435" s="79">
        <f>+VLOOKUP($A435,'[4]CUT Bs'!$A:$S,3,FALSE)</f>
        <v>0</v>
      </c>
      <c r="I435" s="79">
        <f>+VLOOKUP($A435,'[4]CUT Bs'!$A:$S,4,FALSE)</f>
        <v>0</v>
      </c>
      <c r="J435" s="79">
        <f>+VLOOKUP($A435,'[4]CUT Bs'!$A:$S,5,FALSE)</f>
        <v>0</v>
      </c>
      <c r="K435" s="79">
        <f>+VLOOKUP($A435,'[4]CUT Bs'!$A:$S,6,FALSE)</f>
        <v>0</v>
      </c>
      <c r="L435" s="79">
        <f>+VLOOKUP($A435,'[4]CUT Bs'!$A:$S,7,FALSE)</f>
        <v>0</v>
      </c>
      <c r="M435" s="79">
        <f>+VLOOKUP($A435,'[4]CUT Bs'!$A:$S,8,FALSE)</f>
        <v>0</v>
      </c>
      <c r="N435" s="79">
        <f>+VLOOKUP($A435,'[4]CUT Bs'!$A:$S,9,FALSE)</f>
        <v>0</v>
      </c>
      <c r="O435" s="79">
        <f>+VLOOKUP($A435,'[4]CUT Bs'!$A:$S,10,FALSE)</f>
        <v>0</v>
      </c>
      <c r="P435" s="79">
        <f>+VLOOKUP($A435,'[4]CUT Bs'!$A:$S,11,FALSE)</f>
        <v>0</v>
      </c>
      <c r="Q435" s="79">
        <f>+VLOOKUP($A435,'[4]CUT Bs'!$A:$S,12,FALSE)</f>
        <v>0</v>
      </c>
      <c r="R435" s="79">
        <f>+VLOOKUP($A435,'[4]CUT Bs'!$A:$S,13,FALSE)</f>
        <v>0</v>
      </c>
      <c r="S435" s="79">
        <f>+VLOOKUP($A435,'[4]CUT Bs'!$A:$S,14,FALSE)</f>
        <v>0</v>
      </c>
      <c r="T435" s="79">
        <f>+VLOOKUP($A435,'[4]CUT Bs'!$A:$S,15,FALSE)</f>
        <v>0</v>
      </c>
      <c r="U435" s="79">
        <f>+VLOOKUP($A435,'[4]CUT Bs'!$A:$S,16,FALSE)</f>
        <v>0</v>
      </c>
      <c r="V435" s="79">
        <f>+IFERROR(VLOOKUP(A435,'[4]RES. TCR'!A:C,3,FALSE),0)</f>
        <v>0</v>
      </c>
      <c r="W435" s="79">
        <f>+VLOOKUP(A435,'[4]RES. TRL'!F:H,2,FALSE)</f>
        <v>0</v>
      </c>
      <c r="X435" s="79">
        <f>+VLOOKUP(A435,'[4]RES. TRL'!F:H,3,FALSE)</f>
        <v>0</v>
      </c>
      <c r="Y435" s="79">
        <f>+VLOOKUP($A435,'[4]CUT USD'!$A:$Q,2,FALSE)</f>
        <v>0</v>
      </c>
      <c r="Z435" s="79">
        <f>+VLOOKUP($A435,'[4]CUT USD'!$A:$Q,3,FALSE)</f>
        <v>0</v>
      </c>
      <c r="AA435" s="79">
        <f>+VLOOKUP($A435,'[4]CUT USD'!$A:$Q,4,FALSE)</f>
        <v>0</v>
      </c>
      <c r="AB435" s="79">
        <f>+VLOOKUP($A435,'[4]CUT USD'!$A:$Q,5,FALSE)</f>
        <v>0</v>
      </c>
      <c r="AC435" s="79">
        <f>+VLOOKUP($A435,'[4]CUT USD'!$A:$Q,6,FALSE)</f>
        <v>0</v>
      </c>
      <c r="AD435" s="79">
        <f>+VLOOKUP($A435,'[4]CUT USD'!$A:$Q,7,FALSE)</f>
        <v>0</v>
      </c>
      <c r="AE435" s="79">
        <f>+VLOOKUP($A435,'[4]CUT USD'!$A:$Q,8,FALSE)</f>
        <v>0</v>
      </c>
      <c r="AF435" s="79">
        <f>+VLOOKUP($A435,'[4]CUT USD'!$A:$Q,9,FALSE)</f>
        <v>0</v>
      </c>
      <c r="AG435" s="79">
        <f>+VLOOKUP($A435,'[4]CUT USD'!$A:$Q,10,FALSE)</f>
        <v>0</v>
      </c>
      <c r="AH435" s="79">
        <f>+VLOOKUP($A435,'[4]CUT USD'!$A:$Q,11,FALSE)</f>
        <v>0</v>
      </c>
      <c r="AI435" s="79">
        <f>+VLOOKUP($A435,'[4]CUT USD'!$A:$Q,12,FALSE)</f>
        <v>0</v>
      </c>
      <c r="AJ435" s="79">
        <f>+VLOOKUP($A435,'[4]CUT USD'!$A:$Q,13,FALSE)</f>
        <v>0</v>
      </c>
      <c r="AK435" s="79">
        <f>+VLOOKUP($A435,'[4]CUT USD'!$A:$Q,14,FALSE)</f>
        <v>0</v>
      </c>
      <c r="AL435" s="79">
        <v>0</v>
      </c>
      <c r="AM435" s="79">
        <f t="shared" si="6"/>
        <v>0</v>
      </c>
      <c r="AP435" s="45"/>
    </row>
    <row r="436" spans="1:42" ht="33" customHeight="1">
      <c r="A436" s="54">
        <v>1506</v>
      </c>
      <c r="B436" s="55" t="s">
        <v>416</v>
      </c>
      <c r="C436" s="80" t="s">
        <v>687</v>
      </c>
      <c r="D436" s="79">
        <f>+VLOOKUP(A436,'[4]RES. TRL'!A:C,2,FALSE)</f>
        <v>0</v>
      </c>
      <c r="E436" s="79">
        <f>+VLOOKUP(A436,'[4]RES. TRL'!A:C,3,FALSE)</f>
        <v>0</v>
      </c>
      <c r="F436" s="79">
        <f>+VLOOKUP(A436,[4]RES.CDI!A:B,2,FALSE)</f>
        <v>0</v>
      </c>
      <c r="G436" s="79">
        <f>+VLOOKUP($A436,'[4]CUT Bs'!$A:$S,2,FALSE)</f>
        <v>0</v>
      </c>
      <c r="H436" s="79">
        <f>+VLOOKUP($A436,'[4]CUT Bs'!$A:$S,3,FALSE)</f>
        <v>0</v>
      </c>
      <c r="I436" s="79">
        <f>+VLOOKUP($A436,'[4]CUT Bs'!$A:$S,4,FALSE)</f>
        <v>0</v>
      </c>
      <c r="J436" s="79">
        <f>+VLOOKUP($A436,'[4]CUT Bs'!$A:$S,5,FALSE)</f>
        <v>0</v>
      </c>
      <c r="K436" s="79">
        <f>+VLOOKUP($A436,'[4]CUT Bs'!$A:$S,6,FALSE)</f>
        <v>0</v>
      </c>
      <c r="L436" s="79">
        <f>+VLOOKUP($A436,'[4]CUT Bs'!$A:$S,7,FALSE)</f>
        <v>0</v>
      </c>
      <c r="M436" s="79">
        <f>+VLOOKUP($A436,'[4]CUT Bs'!$A:$S,8,FALSE)</f>
        <v>0</v>
      </c>
      <c r="N436" s="79">
        <f>+VLOOKUP($A436,'[4]CUT Bs'!$A:$S,9,FALSE)</f>
        <v>0</v>
      </c>
      <c r="O436" s="79">
        <f>+VLOOKUP($A436,'[4]CUT Bs'!$A:$S,10,FALSE)</f>
        <v>0</v>
      </c>
      <c r="P436" s="79">
        <f>+VLOOKUP($A436,'[4]CUT Bs'!$A:$S,11,FALSE)</f>
        <v>0</v>
      </c>
      <c r="Q436" s="79">
        <f>+VLOOKUP($A436,'[4]CUT Bs'!$A:$S,12,FALSE)</f>
        <v>0</v>
      </c>
      <c r="R436" s="79">
        <f>+VLOOKUP($A436,'[4]CUT Bs'!$A:$S,13,FALSE)</f>
        <v>0</v>
      </c>
      <c r="S436" s="79">
        <f>+VLOOKUP($A436,'[4]CUT Bs'!$A:$S,14,FALSE)</f>
        <v>0</v>
      </c>
      <c r="T436" s="79">
        <f>+VLOOKUP($A436,'[4]CUT Bs'!$A:$S,15,FALSE)</f>
        <v>0</v>
      </c>
      <c r="U436" s="79">
        <f>+VLOOKUP($A436,'[4]CUT Bs'!$A:$S,16,FALSE)</f>
        <v>0</v>
      </c>
      <c r="V436" s="79">
        <f>+IFERROR(VLOOKUP(A436,'[4]RES. TCR'!A:C,3,FALSE),0)</f>
        <v>0</v>
      </c>
      <c r="W436" s="79">
        <f>+VLOOKUP(A436,'[4]RES. TRL'!F:H,2,FALSE)</f>
        <v>0</v>
      </c>
      <c r="X436" s="79">
        <f>+VLOOKUP(A436,'[4]RES. TRL'!F:H,3,FALSE)</f>
        <v>0</v>
      </c>
      <c r="Y436" s="79">
        <f>+VLOOKUP($A436,'[4]CUT USD'!$A:$Q,2,FALSE)</f>
        <v>0</v>
      </c>
      <c r="Z436" s="79">
        <f>+VLOOKUP($A436,'[4]CUT USD'!$A:$Q,3,FALSE)</f>
        <v>0</v>
      </c>
      <c r="AA436" s="79">
        <f>+VLOOKUP($A436,'[4]CUT USD'!$A:$Q,4,FALSE)</f>
        <v>0</v>
      </c>
      <c r="AB436" s="79">
        <f>+VLOOKUP($A436,'[4]CUT USD'!$A:$Q,5,FALSE)</f>
        <v>0</v>
      </c>
      <c r="AC436" s="79">
        <f>+VLOOKUP($A436,'[4]CUT USD'!$A:$Q,6,FALSE)</f>
        <v>0</v>
      </c>
      <c r="AD436" s="79">
        <f>+VLOOKUP($A436,'[4]CUT USD'!$A:$Q,7,FALSE)</f>
        <v>0</v>
      </c>
      <c r="AE436" s="79">
        <f>+VLOOKUP($A436,'[4]CUT USD'!$A:$Q,8,FALSE)</f>
        <v>0</v>
      </c>
      <c r="AF436" s="79">
        <f>+VLOOKUP($A436,'[4]CUT USD'!$A:$Q,9,FALSE)</f>
        <v>0</v>
      </c>
      <c r="AG436" s="79">
        <f>+VLOOKUP($A436,'[4]CUT USD'!$A:$Q,10,FALSE)</f>
        <v>0</v>
      </c>
      <c r="AH436" s="79">
        <f>+VLOOKUP($A436,'[4]CUT USD'!$A:$Q,11,FALSE)</f>
        <v>0</v>
      </c>
      <c r="AI436" s="79">
        <f>+VLOOKUP($A436,'[4]CUT USD'!$A:$Q,12,FALSE)</f>
        <v>0</v>
      </c>
      <c r="AJ436" s="79">
        <f>+VLOOKUP($A436,'[4]CUT USD'!$A:$Q,13,FALSE)</f>
        <v>0</v>
      </c>
      <c r="AK436" s="79">
        <f>+VLOOKUP($A436,'[4]CUT USD'!$A:$Q,14,FALSE)</f>
        <v>0</v>
      </c>
      <c r="AL436" s="79">
        <v>0</v>
      </c>
      <c r="AM436" s="79">
        <f t="shared" si="6"/>
        <v>0</v>
      </c>
      <c r="AP436" s="45"/>
    </row>
    <row r="437" spans="1:42" ht="33" customHeight="1">
      <c r="A437" s="54">
        <v>1507</v>
      </c>
      <c r="B437" s="55" t="s">
        <v>417</v>
      </c>
      <c r="C437" s="80" t="s">
        <v>687</v>
      </c>
      <c r="D437" s="79">
        <f>+VLOOKUP(A437,'[4]RES. TRL'!A:C,2,FALSE)</f>
        <v>0</v>
      </c>
      <c r="E437" s="79">
        <f>+VLOOKUP(A437,'[4]RES. TRL'!A:C,3,FALSE)</f>
        <v>0</v>
      </c>
      <c r="F437" s="79">
        <f>+VLOOKUP(A437,[4]RES.CDI!A:B,2,FALSE)</f>
        <v>0</v>
      </c>
      <c r="G437" s="79">
        <f>+VLOOKUP($A437,'[4]CUT Bs'!$A:$S,2,FALSE)</f>
        <v>0</v>
      </c>
      <c r="H437" s="79">
        <f>+VLOOKUP($A437,'[4]CUT Bs'!$A:$S,3,FALSE)</f>
        <v>0</v>
      </c>
      <c r="I437" s="79">
        <f>+VLOOKUP($A437,'[4]CUT Bs'!$A:$S,4,FALSE)</f>
        <v>0</v>
      </c>
      <c r="J437" s="79">
        <f>+VLOOKUP($A437,'[4]CUT Bs'!$A:$S,5,FALSE)</f>
        <v>0</v>
      </c>
      <c r="K437" s="79">
        <f>+VLOOKUP($A437,'[4]CUT Bs'!$A:$S,6,FALSE)</f>
        <v>0</v>
      </c>
      <c r="L437" s="79">
        <f>+VLOOKUP($A437,'[4]CUT Bs'!$A:$S,7,FALSE)</f>
        <v>0</v>
      </c>
      <c r="M437" s="79">
        <f>+VLOOKUP($A437,'[4]CUT Bs'!$A:$S,8,FALSE)</f>
        <v>0</v>
      </c>
      <c r="N437" s="79">
        <f>+VLOOKUP($A437,'[4]CUT Bs'!$A:$S,9,FALSE)</f>
        <v>0</v>
      </c>
      <c r="O437" s="79">
        <f>+VLOOKUP($A437,'[4]CUT Bs'!$A:$S,10,FALSE)</f>
        <v>0</v>
      </c>
      <c r="P437" s="79">
        <f>+VLOOKUP($A437,'[4]CUT Bs'!$A:$S,11,FALSE)</f>
        <v>0</v>
      </c>
      <c r="Q437" s="79">
        <f>+VLOOKUP($A437,'[4]CUT Bs'!$A:$S,12,FALSE)</f>
        <v>0</v>
      </c>
      <c r="R437" s="79">
        <f>+VLOOKUP($A437,'[4]CUT Bs'!$A:$S,13,FALSE)</f>
        <v>0</v>
      </c>
      <c r="S437" s="79">
        <f>+VLOOKUP($A437,'[4]CUT Bs'!$A:$S,14,FALSE)</f>
        <v>0</v>
      </c>
      <c r="T437" s="79">
        <f>+VLOOKUP($A437,'[4]CUT Bs'!$A:$S,15,FALSE)</f>
        <v>0</v>
      </c>
      <c r="U437" s="79">
        <f>+VLOOKUP($A437,'[4]CUT Bs'!$A:$S,16,FALSE)</f>
        <v>0</v>
      </c>
      <c r="V437" s="79">
        <f>+IFERROR(VLOOKUP(A437,'[4]RES. TCR'!A:C,3,FALSE),0)</f>
        <v>0</v>
      </c>
      <c r="W437" s="79">
        <f>+VLOOKUP(A437,'[4]RES. TRL'!F:H,2,FALSE)</f>
        <v>0</v>
      </c>
      <c r="X437" s="79">
        <f>+VLOOKUP(A437,'[4]RES. TRL'!F:H,3,FALSE)</f>
        <v>0</v>
      </c>
      <c r="Y437" s="79">
        <f>+VLOOKUP($A437,'[4]CUT USD'!$A:$Q,2,FALSE)</f>
        <v>0</v>
      </c>
      <c r="Z437" s="79">
        <f>+VLOOKUP($A437,'[4]CUT USD'!$A:$Q,3,FALSE)</f>
        <v>0</v>
      </c>
      <c r="AA437" s="79">
        <f>+VLOOKUP($A437,'[4]CUT USD'!$A:$Q,4,FALSE)</f>
        <v>0</v>
      </c>
      <c r="AB437" s="79">
        <f>+VLOOKUP($A437,'[4]CUT USD'!$A:$Q,5,FALSE)</f>
        <v>0</v>
      </c>
      <c r="AC437" s="79">
        <f>+VLOOKUP($A437,'[4]CUT USD'!$A:$Q,6,FALSE)</f>
        <v>0</v>
      </c>
      <c r="AD437" s="79">
        <f>+VLOOKUP($A437,'[4]CUT USD'!$A:$Q,7,FALSE)</f>
        <v>0</v>
      </c>
      <c r="AE437" s="79">
        <f>+VLOOKUP($A437,'[4]CUT USD'!$A:$Q,8,FALSE)</f>
        <v>0</v>
      </c>
      <c r="AF437" s="79">
        <f>+VLOOKUP($A437,'[4]CUT USD'!$A:$Q,9,FALSE)</f>
        <v>0</v>
      </c>
      <c r="AG437" s="79">
        <f>+VLOOKUP($A437,'[4]CUT USD'!$A:$Q,10,FALSE)</f>
        <v>0</v>
      </c>
      <c r="AH437" s="79">
        <f>+VLOOKUP($A437,'[4]CUT USD'!$A:$Q,11,FALSE)</f>
        <v>0</v>
      </c>
      <c r="AI437" s="79">
        <f>+VLOOKUP($A437,'[4]CUT USD'!$A:$Q,12,FALSE)</f>
        <v>0</v>
      </c>
      <c r="AJ437" s="79">
        <f>+VLOOKUP($A437,'[4]CUT USD'!$A:$Q,13,FALSE)</f>
        <v>0</v>
      </c>
      <c r="AK437" s="79">
        <f>+VLOOKUP($A437,'[4]CUT USD'!$A:$Q,14,FALSE)</f>
        <v>0</v>
      </c>
      <c r="AL437" s="79">
        <v>0</v>
      </c>
      <c r="AM437" s="79">
        <f t="shared" si="6"/>
        <v>0</v>
      </c>
      <c r="AP437" s="45"/>
    </row>
    <row r="438" spans="1:42" ht="33" customHeight="1">
      <c r="A438" s="54">
        <v>1508</v>
      </c>
      <c r="B438" s="55" t="s">
        <v>418</v>
      </c>
      <c r="C438" s="80" t="s">
        <v>687</v>
      </c>
      <c r="D438" s="79">
        <f>+VLOOKUP(A438,'[4]RES. TRL'!A:C,2,FALSE)</f>
        <v>0</v>
      </c>
      <c r="E438" s="79">
        <f>+VLOOKUP(A438,'[4]RES. TRL'!A:C,3,FALSE)</f>
        <v>0</v>
      </c>
      <c r="F438" s="79">
        <f>+VLOOKUP(A438,[4]RES.CDI!A:B,2,FALSE)</f>
        <v>0</v>
      </c>
      <c r="G438" s="79">
        <f>+VLOOKUP($A438,'[4]CUT Bs'!$A:$S,2,FALSE)</f>
        <v>0</v>
      </c>
      <c r="H438" s="79">
        <f>+VLOOKUP($A438,'[4]CUT Bs'!$A:$S,3,FALSE)</f>
        <v>0</v>
      </c>
      <c r="I438" s="79">
        <f>+VLOOKUP($A438,'[4]CUT Bs'!$A:$S,4,FALSE)</f>
        <v>0</v>
      </c>
      <c r="J438" s="79">
        <f>+VLOOKUP($A438,'[4]CUT Bs'!$A:$S,5,FALSE)</f>
        <v>0</v>
      </c>
      <c r="K438" s="79">
        <f>+VLOOKUP($A438,'[4]CUT Bs'!$A:$S,6,FALSE)</f>
        <v>0</v>
      </c>
      <c r="L438" s="79">
        <f>+VLOOKUP($A438,'[4]CUT Bs'!$A:$S,7,FALSE)</f>
        <v>0</v>
      </c>
      <c r="M438" s="79">
        <f>+VLOOKUP($A438,'[4]CUT Bs'!$A:$S,8,FALSE)</f>
        <v>0</v>
      </c>
      <c r="N438" s="79">
        <f>+VLOOKUP($A438,'[4]CUT Bs'!$A:$S,9,FALSE)</f>
        <v>0</v>
      </c>
      <c r="O438" s="79">
        <f>+VLOOKUP($A438,'[4]CUT Bs'!$A:$S,10,FALSE)</f>
        <v>0</v>
      </c>
      <c r="P438" s="79">
        <f>+VLOOKUP($A438,'[4]CUT Bs'!$A:$S,11,FALSE)</f>
        <v>0</v>
      </c>
      <c r="Q438" s="79">
        <f>+VLOOKUP($A438,'[4]CUT Bs'!$A:$S,12,FALSE)</f>
        <v>0</v>
      </c>
      <c r="R438" s="79">
        <f>+VLOOKUP($A438,'[4]CUT Bs'!$A:$S,13,FALSE)</f>
        <v>0</v>
      </c>
      <c r="S438" s="79">
        <f>+VLOOKUP($A438,'[4]CUT Bs'!$A:$S,14,FALSE)</f>
        <v>0</v>
      </c>
      <c r="T438" s="79">
        <f>+VLOOKUP($A438,'[4]CUT Bs'!$A:$S,15,FALSE)</f>
        <v>0</v>
      </c>
      <c r="U438" s="79">
        <f>+VLOOKUP($A438,'[4]CUT Bs'!$A:$S,16,FALSE)</f>
        <v>0</v>
      </c>
      <c r="V438" s="79">
        <f>+IFERROR(VLOOKUP(A438,'[4]RES. TCR'!A:C,3,FALSE),0)</f>
        <v>0</v>
      </c>
      <c r="W438" s="79">
        <f>+VLOOKUP(A438,'[4]RES. TRL'!F:H,2,FALSE)</f>
        <v>0</v>
      </c>
      <c r="X438" s="79">
        <f>+VLOOKUP(A438,'[4]RES. TRL'!F:H,3,FALSE)</f>
        <v>0</v>
      </c>
      <c r="Y438" s="79">
        <f>+VLOOKUP($A438,'[4]CUT USD'!$A:$Q,2,FALSE)</f>
        <v>0</v>
      </c>
      <c r="Z438" s="79">
        <f>+VLOOKUP($A438,'[4]CUT USD'!$A:$Q,3,FALSE)</f>
        <v>0</v>
      </c>
      <c r="AA438" s="79">
        <f>+VLOOKUP($A438,'[4]CUT USD'!$A:$Q,4,FALSE)</f>
        <v>0</v>
      </c>
      <c r="AB438" s="79">
        <f>+VLOOKUP($A438,'[4]CUT USD'!$A:$Q,5,FALSE)</f>
        <v>0</v>
      </c>
      <c r="AC438" s="79">
        <f>+VLOOKUP($A438,'[4]CUT USD'!$A:$Q,6,FALSE)</f>
        <v>0</v>
      </c>
      <c r="AD438" s="79">
        <f>+VLOOKUP($A438,'[4]CUT USD'!$A:$Q,7,FALSE)</f>
        <v>0</v>
      </c>
      <c r="AE438" s="79">
        <f>+VLOOKUP($A438,'[4]CUT USD'!$A:$Q,8,FALSE)</f>
        <v>0</v>
      </c>
      <c r="AF438" s="79">
        <f>+VLOOKUP($A438,'[4]CUT USD'!$A:$Q,9,FALSE)</f>
        <v>0</v>
      </c>
      <c r="AG438" s="79">
        <f>+VLOOKUP($A438,'[4]CUT USD'!$A:$Q,10,FALSE)</f>
        <v>0</v>
      </c>
      <c r="AH438" s="79">
        <f>+VLOOKUP($A438,'[4]CUT USD'!$A:$Q,11,FALSE)</f>
        <v>0</v>
      </c>
      <c r="AI438" s="79">
        <f>+VLOOKUP($A438,'[4]CUT USD'!$A:$Q,12,FALSE)</f>
        <v>0</v>
      </c>
      <c r="AJ438" s="79">
        <f>+VLOOKUP($A438,'[4]CUT USD'!$A:$Q,13,FALSE)</f>
        <v>0</v>
      </c>
      <c r="AK438" s="79">
        <f>+VLOOKUP($A438,'[4]CUT USD'!$A:$Q,14,FALSE)</f>
        <v>0</v>
      </c>
      <c r="AL438" s="79">
        <v>0</v>
      </c>
      <c r="AM438" s="79">
        <f t="shared" si="6"/>
        <v>0</v>
      </c>
      <c r="AP438" s="45"/>
    </row>
    <row r="439" spans="1:42" ht="33" customHeight="1">
      <c r="A439" s="54">
        <v>1509</v>
      </c>
      <c r="B439" s="55" t="s">
        <v>419</v>
      </c>
      <c r="C439" s="80" t="s">
        <v>687</v>
      </c>
      <c r="D439" s="79">
        <f>+VLOOKUP(A439,'[4]RES. TRL'!A:C,2,FALSE)</f>
        <v>0</v>
      </c>
      <c r="E439" s="79">
        <f>+VLOOKUP(A439,'[4]RES. TRL'!A:C,3,FALSE)</f>
        <v>0</v>
      </c>
      <c r="F439" s="79">
        <f>+VLOOKUP(A439,[4]RES.CDI!A:B,2,FALSE)</f>
        <v>0</v>
      </c>
      <c r="G439" s="79">
        <f>+VLOOKUP($A439,'[4]CUT Bs'!$A:$S,2,FALSE)</f>
        <v>0</v>
      </c>
      <c r="H439" s="79">
        <f>+VLOOKUP($A439,'[4]CUT Bs'!$A:$S,3,FALSE)</f>
        <v>0</v>
      </c>
      <c r="I439" s="79">
        <f>+VLOOKUP($A439,'[4]CUT Bs'!$A:$S,4,FALSE)</f>
        <v>0</v>
      </c>
      <c r="J439" s="79">
        <f>+VLOOKUP($A439,'[4]CUT Bs'!$A:$S,5,FALSE)</f>
        <v>0</v>
      </c>
      <c r="K439" s="79">
        <f>+VLOOKUP($A439,'[4]CUT Bs'!$A:$S,6,FALSE)</f>
        <v>0</v>
      </c>
      <c r="L439" s="79">
        <f>+VLOOKUP($A439,'[4]CUT Bs'!$A:$S,7,FALSE)</f>
        <v>0</v>
      </c>
      <c r="M439" s="79">
        <f>+VLOOKUP($A439,'[4]CUT Bs'!$A:$S,8,FALSE)</f>
        <v>0</v>
      </c>
      <c r="N439" s="79">
        <f>+VLOOKUP($A439,'[4]CUT Bs'!$A:$S,9,FALSE)</f>
        <v>0</v>
      </c>
      <c r="O439" s="79">
        <f>+VLOOKUP($A439,'[4]CUT Bs'!$A:$S,10,FALSE)</f>
        <v>0</v>
      </c>
      <c r="P439" s="79">
        <f>+VLOOKUP($A439,'[4]CUT Bs'!$A:$S,11,FALSE)</f>
        <v>0</v>
      </c>
      <c r="Q439" s="79">
        <f>+VLOOKUP($A439,'[4]CUT Bs'!$A:$S,12,FALSE)</f>
        <v>0</v>
      </c>
      <c r="R439" s="79">
        <f>+VLOOKUP($A439,'[4]CUT Bs'!$A:$S,13,FALSE)</f>
        <v>0</v>
      </c>
      <c r="S439" s="79">
        <f>+VLOOKUP($A439,'[4]CUT Bs'!$A:$S,14,FALSE)</f>
        <v>0</v>
      </c>
      <c r="T439" s="79">
        <f>+VLOOKUP($A439,'[4]CUT Bs'!$A:$S,15,FALSE)</f>
        <v>0</v>
      </c>
      <c r="U439" s="79">
        <f>+VLOOKUP($A439,'[4]CUT Bs'!$A:$S,16,FALSE)</f>
        <v>0</v>
      </c>
      <c r="V439" s="79">
        <f>+IFERROR(VLOOKUP(A439,'[4]RES. TCR'!A:C,3,FALSE),0)</f>
        <v>0</v>
      </c>
      <c r="W439" s="79">
        <f>+VLOOKUP(A439,'[4]RES. TRL'!F:H,2,FALSE)</f>
        <v>0</v>
      </c>
      <c r="X439" s="79">
        <f>+VLOOKUP(A439,'[4]RES. TRL'!F:H,3,FALSE)</f>
        <v>0</v>
      </c>
      <c r="Y439" s="79">
        <f>+VLOOKUP($A439,'[4]CUT USD'!$A:$Q,2,FALSE)</f>
        <v>0</v>
      </c>
      <c r="Z439" s="79">
        <f>+VLOOKUP($A439,'[4]CUT USD'!$A:$Q,3,FALSE)</f>
        <v>0</v>
      </c>
      <c r="AA439" s="79">
        <f>+VLOOKUP($A439,'[4]CUT USD'!$A:$Q,4,FALSE)</f>
        <v>0</v>
      </c>
      <c r="AB439" s="79">
        <f>+VLOOKUP($A439,'[4]CUT USD'!$A:$Q,5,FALSE)</f>
        <v>0</v>
      </c>
      <c r="AC439" s="79">
        <f>+VLOOKUP($A439,'[4]CUT USD'!$A:$Q,6,FALSE)</f>
        <v>0</v>
      </c>
      <c r="AD439" s="79">
        <f>+VLOOKUP($A439,'[4]CUT USD'!$A:$Q,7,FALSE)</f>
        <v>0</v>
      </c>
      <c r="AE439" s="79">
        <f>+VLOOKUP($A439,'[4]CUT USD'!$A:$Q,8,FALSE)</f>
        <v>0</v>
      </c>
      <c r="AF439" s="79">
        <f>+VLOOKUP($A439,'[4]CUT USD'!$A:$Q,9,FALSE)</f>
        <v>0</v>
      </c>
      <c r="AG439" s="79">
        <f>+VLOOKUP($A439,'[4]CUT USD'!$A:$Q,10,FALSE)</f>
        <v>0</v>
      </c>
      <c r="AH439" s="79">
        <f>+VLOOKUP($A439,'[4]CUT USD'!$A:$Q,11,FALSE)</f>
        <v>0</v>
      </c>
      <c r="AI439" s="79">
        <f>+VLOOKUP($A439,'[4]CUT USD'!$A:$Q,12,FALSE)</f>
        <v>0</v>
      </c>
      <c r="AJ439" s="79">
        <f>+VLOOKUP($A439,'[4]CUT USD'!$A:$Q,13,FALSE)</f>
        <v>0</v>
      </c>
      <c r="AK439" s="79">
        <f>+VLOOKUP($A439,'[4]CUT USD'!$A:$Q,14,FALSE)</f>
        <v>0</v>
      </c>
      <c r="AL439" s="79">
        <v>0</v>
      </c>
      <c r="AM439" s="79">
        <f t="shared" si="6"/>
        <v>0</v>
      </c>
      <c r="AP439" s="45"/>
    </row>
    <row r="440" spans="1:42" ht="33" customHeight="1">
      <c r="A440" s="54">
        <v>1510</v>
      </c>
      <c r="B440" s="55" t="s">
        <v>420</v>
      </c>
      <c r="C440" s="80" t="s">
        <v>687</v>
      </c>
      <c r="D440" s="79">
        <f>+VLOOKUP(A440,'[4]RES. TRL'!A:C,2,FALSE)</f>
        <v>0</v>
      </c>
      <c r="E440" s="79">
        <f>+VLOOKUP(A440,'[4]RES. TRL'!A:C,3,FALSE)</f>
        <v>0</v>
      </c>
      <c r="F440" s="79">
        <f>+VLOOKUP(A440,[4]RES.CDI!A:B,2,FALSE)</f>
        <v>0</v>
      </c>
      <c r="G440" s="79">
        <f>+VLOOKUP($A440,'[4]CUT Bs'!$A:$S,2,FALSE)</f>
        <v>0</v>
      </c>
      <c r="H440" s="79">
        <f>+VLOOKUP($A440,'[4]CUT Bs'!$A:$S,3,FALSE)</f>
        <v>0</v>
      </c>
      <c r="I440" s="79">
        <f>+VLOOKUP($A440,'[4]CUT Bs'!$A:$S,4,FALSE)</f>
        <v>0</v>
      </c>
      <c r="J440" s="79">
        <f>+VLOOKUP($A440,'[4]CUT Bs'!$A:$S,5,FALSE)</f>
        <v>0</v>
      </c>
      <c r="K440" s="79">
        <f>+VLOOKUP($A440,'[4]CUT Bs'!$A:$S,6,FALSE)</f>
        <v>0</v>
      </c>
      <c r="L440" s="79">
        <f>+VLOOKUP($A440,'[4]CUT Bs'!$A:$S,7,FALSE)</f>
        <v>0</v>
      </c>
      <c r="M440" s="79">
        <f>+VLOOKUP($A440,'[4]CUT Bs'!$A:$S,8,FALSE)</f>
        <v>0</v>
      </c>
      <c r="N440" s="79">
        <f>+VLOOKUP($A440,'[4]CUT Bs'!$A:$S,9,FALSE)</f>
        <v>0</v>
      </c>
      <c r="O440" s="79">
        <f>+VLOOKUP($A440,'[4]CUT Bs'!$A:$S,10,FALSE)</f>
        <v>0</v>
      </c>
      <c r="P440" s="79">
        <f>+VLOOKUP($A440,'[4]CUT Bs'!$A:$S,11,FALSE)</f>
        <v>0</v>
      </c>
      <c r="Q440" s="79">
        <f>+VLOOKUP($A440,'[4]CUT Bs'!$A:$S,12,FALSE)</f>
        <v>0</v>
      </c>
      <c r="R440" s="79">
        <f>+VLOOKUP($A440,'[4]CUT Bs'!$A:$S,13,FALSE)</f>
        <v>0</v>
      </c>
      <c r="S440" s="79">
        <f>+VLOOKUP($A440,'[4]CUT Bs'!$A:$S,14,FALSE)</f>
        <v>0</v>
      </c>
      <c r="T440" s="79">
        <f>+VLOOKUP($A440,'[4]CUT Bs'!$A:$S,15,FALSE)</f>
        <v>0</v>
      </c>
      <c r="U440" s="79">
        <f>+VLOOKUP($A440,'[4]CUT Bs'!$A:$S,16,FALSE)</f>
        <v>0</v>
      </c>
      <c r="V440" s="79">
        <f>+IFERROR(VLOOKUP(A440,'[4]RES. TCR'!A:C,3,FALSE),0)</f>
        <v>0</v>
      </c>
      <c r="W440" s="79">
        <f>+VLOOKUP(A440,'[4]RES. TRL'!F:H,2,FALSE)</f>
        <v>0</v>
      </c>
      <c r="X440" s="79">
        <f>+VLOOKUP(A440,'[4]RES. TRL'!F:H,3,FALSE)</f>
        <v>0</v>
      </c>
      <c r="Y440" s="79">
        <f>+VLOOKUP($A440,'[4]CUT USD'!$A:$Q,2,FALSE)</f>
        <v>0</v>
      </c>
      <c r="Z440" s="79">
        <f>+VLOOKUP($A440,'[4]CUT USD'!$A:$Q,3,FALSE)</f>
        <v>0</v>
      </c>
      <c r="AA440" s="79">
        <f>+VLOOKUP($A440,'[4]CUT USD'!$A:$Q,4,FALSE)</f>
        <v>0</v>
      </c>
      <c r="AB440" s="79">
        <f>+VLOOKUP($A440,'[4]CUT USD'!$A:$Q,5,FALSE)</f>
        <v>0</v>
      </c>
      <c r="AC440" s="79">
        <f>+VLOOKUP($A440,'[4]CUT USD'!$A:$Q,6,FALSE)</f>
        <v>0</v>
      </c>
      <c r="AD440" s="79">
        <f>+VLOOKUP($A440,'[4]CUT USD'!$A:$Q,7,FALSE)</f>
        <v>0</v>
      </c>
      <c r="AE440" s="79">
        <f>+VLOOKUP($A440,'[4]CUT USD'!$A:$Q,8,FALSE)</f>
        <v>0</v>
      </c>
      <c r="AF440" s="79">
        <f>+VLOOKUP($A440,'[4]CUT USD'!$A:$Q,9,FALSE)</f>
        <v>0</v>
      </c>
      <c r="AG440" s="79">
        <f>+VLOOKUP($A440,'[4]CUT USD'!$A:$Q,10,FALSE)</f>
        <v>0</v>
      </c>
      <c r="AH440" s="79">
        <f>+VLOOKUP($A440,'[4]CUT USD'!$A:$Q,11,FALSE)</f>
        <v>0</v>
      </c>
      <c r="AI440" s="79">
        <f>+VLOOKUP($A440,'[4]CUT USD'!$A:$Q,12,FALSE)</f>
        <v>0</v>
      </c>
      <c r="AJ440" s="79">
        <f>+VLOOKUP($A440,'[4]CUT USD'!$A:$Q,13,FALSE)</f>
        <v>0</v>
      </c>
      <c r="AK440" s="79">
        <f>+VLOOKUP($A440,'[4]CUT USD'!$A:$Q,14,FALSE)</f>
        <v>0</v>
      </c>
      <c r="AL440" s="79">
        <v>0</v>
      </c>
      <c r="AM440" s="79">
        <f t="shared" si="6"/>
        <v>0</v>
      </c>
      <c r="AP440" s="45"/>
    </row>
    <row r="441" spans="1:42" ht="33" customHeight="1">
      <c r="A441" s="54">
        <v>1511</v>
      </c>
      <c r="B441" s="55" t="s">
        <v>421</v>
      </c>
      <c r="C441" s="80" t="s">
        <v>687</v>
      </c>
      <c r="D441" s="79">
        <f>+VLOOKUP(A441,'[4]RES. TRL'!A:C,2,FALSE)</f>
        <v>0</v>
      </c>
      <c r="E441" s="79">
        <f>+VLOOKUP(A441,'[4]RES. TRL'!A:C,3,FALSE)</f>
        <v>0</v>
      </c>
      <c r="F441" s="79">
        <f>+VLOOKUP(A441,[4]RES.CDI!A:B,2,FALSE)</f>
        <v>0</v>
      </c>
      <c r="G441" s="79">
        <f>+VLOOKUP($A441,'[4]CUT Bs'!$A:$S,2,FALSE)</f>
        <v>0</v>
      </c>
      <c r="H441" s="79">
        <f>+VLOOKUP($A441,'[4]CUT Bs'!$A:$S,3,FALSE)</f>
        <v>0</v>
      </c>
      <c r="I441" s="79">
        <f>+VLOOKUP($A441,'[4]CUT Bs'!$A:$S,4,FALSE)</f>
        <v>0</v>
      </c>
      <c r="J441" s="79">
        <f>+VLOOKUP($A441,'[4]CUT Bs'!$A:$S,5,FALSE)</f>
        <v>0</v>
      </c>
      <c r="K441" s="79">
        <f>+VLOOKUP($A441,'[4]CUT Bs'!$A:$S,6,FALSE)</f>
        <v>0</v>
      </c>
      <c r="L441" s="79">
        <f>+VLOOKUP($A441,'[4]CUT Bs'!$A:$S,7,FALSE)</f>
        <v>0</v>
      </c>
      <c r="M441" s="79">
        <f>+VLOOKUP($A441,'[4]CUT Bs'!$A:$S,8,FALSE)</f>
        <v>0</v>
      </c>
      <c r="N441" s="79">
        <f>+VLOOKUP($A441,'[4]CUT Bs'!$A:$S,9,FALSE)</f>
        <v>0</v>
      </c>
      <c r="O441" s="79">
        <f>+VLOOKUP($A441,'[4]CUT Bs'!$A:$S,10,FALSE)</f>
        <v>0</v>
      </c>
      <c r="P441" s="79">
        <f>+VLOOKUP($A441,'[4]CUT Bs'!$A:$S,11,FALSE)</f>
        <v>0</v>
      </c>
      <c r="Q441" s="79">
        <f>+VLOOKUP($A441,'[4]CUT Bs'!$A:$S,12,FALSE)</f>
        <v>0</v>
      </c>
      <c r="R441" s="79">
        <f>+VLOOKUP($A441,'[4]CUT Bs'!$A:$S,13,FALSE)</f>
        <v>0</v>
      </c>
      <c r="S441" s="79">
        <f>+VLOOKUP($A441,'[4]CUT Bs'!$A:$S,14,FALSE)</f>
        <v>0</v>
      </c>
      <c r="T441" s="79">
        <f>+VLOOKUP($A441,'[4]CUT Bs'!$A:$S,15,FALSE)</f>
        <v>0</v>
      </c>
      <c r="U441" s="79">
        <f>+VLOOKUP($A441,'[4]CUT Bs'!$A:$S,16,FALSE)</f>
        <v>0</v>
      </c>
      <c r="V441" s="79">
        <f>+IFERROR(VLOOKUP(A441,'[4]RES. TCR'!A:C,3,FALSE),0)</f>
        <v>0</v>
      </c>
      <c r="W441" s="79">
        <f>+VLOOKUP(A441,'[4]RES. TRL'!F:H,2,FALSE)</f>
        <v>0</v>
      </c>
      <c r="X441" s="79">
        <f>+VLOOKUP(A441,'[4]RES. TRL'!F:H,3,FALSE)</f>
        <v>0</v>
      </c>
      <c r="Y441" s="79">
        <f>+VLOOKUP($A441,'[4]CUT USD'!$A:$Q,2,FALSE)</f>
        <v>0</v>
      </c>
      <c r="Z441" s="79">
        <f>+VLOOKUP($A441,'[4]CUT USD'!$A:$Q,3,FALSE)</f>
        <v>0</v>
      </c>
      <c r="AA441" s="79">
        <f>+VLOOKUP($A441,'[4]CUT USD'!$A:$Q,4,FALSE)</f>
        <v>0</v>
      </c>
      <c r="AB441" s="79">
        <f>+VLOOKUP($A441,'[4]CUT USD'!$A:$Q,5,FALSE)</f>
        <v>0</v>
      </c>
      <c r="AC441" s="79">
        <f>+VLOOKUP($A441,'[4]CUT USD'!$A:$Q,6,FALSE)</f>
        <v>0</v>
      </c>
      <c r="AD441" s="79">
        <f>+VLOOKUP($A441,'[4]CUT USD'!$A:$Q,7,FALSE)</f>
        <v>0</v>
      </c>
      <c r="AE441" s="79">
        <f>+VLOOKUP($A441,'[4]CUT USD'!$A:$Q,8,FALSE)</f>
        <v>0</v>
      </c>
      <c r="AF441" s="79">
        <f>+VLOOKUP($A441,'[4]CUT USD'!$A:$Q,9,FALSE)</f>
        <v>0</v>
      </c>
      <c r="AG441" s="79">
        <f>+VLOOKUP($A441,'[4]CUT USD'!$A:$Q,10,FALSE)</f>
        <v>0</v>
      </c>
      <c r="AH441" s="79">
        <f>+VLOOKUP($A441,'[4]CUT USD'!$A:$Q,11,FALSE)</f>
        <v>0</v>
      </c>
      <c r="AI441" s="79">
        <f>+VLOOKUP($A441,'[4]CUT USD'!$A:$Q,12,FALSE)</f>
        <v>0</v>
      </c>
      <c r="AJ441" s="79">
        <f>+VLOOKUP($A441,'[4]CUT USD'!$A:$Q,13,FALSE)</f>
        <v>0</v>
      </c>
      <c r="AK441" s="79">
        <f>+VLOOKUP($A441,'[4]CUT USD'!$A:$Q,14,FALSE)</f>
        <v>0</v>
      </c>
      <c r="AL441" s="79">
        <v>0</v>
      </c>
      <c r="AM441" s="79">
        <f t="shared" si="6"/>
        <v>0</v>
      </c>
      <c r="AP441" s="45"/>
    </row>
    <row r="442" spans="1:42" ht="33" customHeight="1">
      <c r="A442" s="54">
        <v>1512</v>
      </c>
      <c r="B442" s="55" t="s">
        <v>422</v>
      </c>
      <c r="C442" s="80" t="s">
        <v>687</v>
      </c>
      <c r="D442" s="79">
        <f>+VLOOKUP(A442,'[4]RES. TRL'!A:C,2,FALSE)</f>
        <v>0</v>
      </c>
      <c r="E442" s="79">
        <f>+VLOOKUP(A442,'[4]RES. TRL'!A:C,3,FALSE)</f>
        <v>0</v>
      </c>
      <c r="F442" s="79">
        <f>+VLOOKUP(A442,[4]RES.CDI!A:B,2,FALSE)</f>
        <v>0</v>
      </c>
      <c r="G442" s="79">
        <f>+VLOOKUP($A442,'[4]CUT Bs'!$A:$S,2,FALSE)</f>
        <v>0</v>
      </c>
      <c r="H442" s="79">
        <f>+VLOOKUP($A442,'[4]CUT Bs'!$A:$S,3,FALSE)</f>
        <v>0</v>
      </c>
      <c r="I442" s="79">
        <f>+VLOOKUP($A442,'[4]CUT Bs'!$A:$S,4,FALSE)</f>
        <v>0</v>
      </c>
      <c r="J442" s="79">
        <f>+VLOOKUP($A442,'[4]CUT Bs'!$A:$S,5,FALSE)</f>
        <v>0</v>
      </c>
      <c r="K442" s="79">
        <f>+VLOOKUP($A442,'[4]CUT Bs'!$A:$S,6,FALSE)</f>
        <v>0</v>
      </c>
      <c r="L442" s="79">
        <f>+VLOOKUP($A442,'[4]CUT Bs'!$A:$S,7,FALSE)</f>
        <v>0</v>
      </c>
      <c r="M442" s="79">
        <f>+VLOOKUP($A442,'[4]CUT Bs'!$A:$S,8,FALSE)</f>
        <v>0</v>
      </c>
      <c r="N442" s="79">
        <f>+VLOOKUP($A442,'[4]CUT Bs'!$A:$S,9,FALSE)</f>
        <v>0</v>
      </c>
      <c r="O442" s="79">
        <f>+VLOOKUP($A442,'[4]CUT Bs'!$A:$S,10,FALSE)</f>
        <v>0</v>
      </c>
      <c r="P442" s="79">
        <f>+VLOOKUP($A442,'[4]CUT Bs'!$A:$S,11,FALSE)</f>
        <v>0</v>
      </c>
      <c r="Q442" s="79">
        <f>+VLOOKUP($A442,'[4]CUT Bs'!$A:$S,12,FALSE)</f>
        <v>0</v>
      </c>
      <c r="R442" s="79">
        <f>+VLOOKUP($A442,'[4]CUT Bs'!$A:$S,13,FALSE)</f>
        <v>0</v>
      </c>
      <c r="S442" s="79">
        <f>+VLOOKUP($A442,'[4]CUT Bs'!$A:$S,14,FALSE)</f>
        <v>0</v>
      </c>
      <c r="T442" s="79">
        <f>+VLOOKUP($A442,'[4]CUT Bs'!$A:$S,15,FALSE)</f>
        <v>0</v>
      </c>
      <c r="U442" s="79">
        <f>+VLOOKUP($A442,'[4]CUT Bs'!$A:$S,16,FALSE)</f>
        <v>0</v>
      </c>
      <c r="V442" s="79">
        <f>+IFERROR(VLOOKUP(A442,'[4]RES. TCR'!A:C,3,FALSE),0)</f>
        <v>0</v>
      </c>
      <c r="W442" s="79">
        <f>+VLOOKUP(A442,'[4]RES. TRL'!F:H,2,FALSE)</f>
        <v>0</v>
      </c>
      <c r="X442" s="79">
        <f>+VLOOKUP(A442,'[4]RES. TRL'!F:H,3,FALSE)</f>
        <v>0</v>
      </c>
      <c r="Y442" s="79">
        <f>+VLOOKUP($A442,'[4]CUT USD'!$A:$Q,2,FALSE)</f>
        <v>0</v>
      </c>
      <c r="Z442" s="79">
        <f>+VLOOKUP($A442,'[4]CUT USD'!$A:$Q,3,FALSE)</f>
        <v>0</v>
      </c>
      <c r="AA442" s="79">
        <f>+VLOOKUP($A442,'[4]CUT USD'!$A:$Q,4,FALSE)</f>
        <v>0</v>
      </c>
      <c r="AB442" s="79">
        <f>+VLOOKUP($A442,'[4]CUT USD'!$A:$Q,5,FALSE)</f>
        <v>0</v>
      </c>
      <c r="AC442" s="79">
        <f>+VLOOKUP($A442,'[4]CUT USD'!$A:$Q,6,FALSE)</f>
        <v>0</v>
      </c>
      <c r="AD442" s="79">
        <f>+VLOOKUP($A442,'[4]CUT USD'!$A:$Q,7,FALSE)</f>
        <v>0</v>
      </c>
      <c r="AE442" s="79">
        <f>+VLOOKUP($A442,'[4]CUT USD'!$A:$Q,8,FALSE)</f>
        <v>0</v>
      </c>
      <c r="AF442" s="79">
        <f>+VLOOKUP($A442,'[4]CUT USD'!$A:$Q,9,FALSE)</f>
        <v>0</v>
      </c>
      <c r="AG442" s="79">
        <f>+VLOOKUP($A442,'[4]CUT USD'!$A:$Q,10,FALSE)</f>
        <v>0</v>
      </c>
      <c r="AH442" s="79">
        <f>+VLOOKUP($A442,'[4]CUT USD'!$A:$Q,11,FALSE)</f>
        <v>0</v>
      </c>
      <c r="AI442" s="79">
        <f>+VLOOKUP($A442,'[4]CUT USD'!$A:$Q,12,FALSE)</f>
        <v>0</v>
      </c>
      <c r="AJ442" s="79">
        <f>+VLOOKUP($A442,'[4]CUT USD'!$A:$Q,13,FALSE)</f>
        <v>0</v>
      </c>
      <c r="AK442" s="79">
        <f>+VLOOKUP($A442,'[4]CUT USD'!$A:$Q,14,FALSE)</f>
        <v>0</v>
      </c>
      <c r="AL442" s="79">
        <v>0</v>
      </c>
      <c r="AM442" s="79">
        <f t="shared" si="6"/>
        <v>0</v>
      </c>
      <c r="AP442" s="45"/>
    </row>
    <row r="443" spans="1:42" ht="33" customHeight="1">
      <c r="A443" s="54">
        <v>1513</v>
      </c>
      <c r="B443" s="55" t="s">
        <v>423</v>
      </c>
      <c r="C443" s="80" t="s">
        <v>687</v>
      </c>
      <c r="D443" s="79">
        <f>+VLOOKUP(A443,'[4]RES. TRL'!A:C,2,FALSE)</f>
        <v>0</v>
      </c>
      <c r="E443" s="79">
        <f>+VLOOKUP(A443,'[4]RES. TRL'!A:C,3,FALSE)</f>
        <v>0</v>
      </c>
      <c r="F443" s="79">
        <f>+VLOOKUP(A443,[4]RES.CDI!A:B,2,FALSE)</f>
        <v>0</v>
      </c>
      <c r="G443" s="79">
        <f>+VLOOKUP($A443,'[4]CUT Bs'!$A:$S,2,FALSE)</f>
        <v>0</v>
      </c>
      <c r="H443" s="79">
        <f>+VLOOKUP($A443,'[4]CUT Bs'!$A:$S,3,FALSE)</f>
        <v>0</v>
      </c>
      <c r="I443" s="79">
        <f>+VLOOKUP($A443,'[4]CUT Bs'!$A:$S,4,FALSE)</f>
        <v>0</v>
      </c>
      <c r="J443" s="79">
        <f>+VLOOKUP($A443,'[4]CUT Bs'!$A:$S,5,FALSE)</f>
        <v>0</v>
      </c>
      <c r="K443" s="79">
        <f>+VLOOKUP($A443,'[4]CUT Bs'!$A:$S,6,FALSE)</f>
        <v>0</v>
      </c>
      <c r="L443" s="79">
        <f>+VLOOKUP($A443,'[4]CUT Bs'!$A:$S,7,FALSE)</f>
        <v>0</v>
      </c>
      <c r="M443" s="79">
        <f>+VLOOKUP($A443,'[4]CUT Bs'!$A:$S,8,FALSE)</f>
        <v>0</v>
      </c>
      <c r="N443" s="79">
        <f>+VLOOKUP($A443,'[4]CUT Bs'!$A:$S,9,FALSE)</f>
        <v>0</v>
      </c>
      <c r="O443" s="79">
        <f>+VLOOKUP($A443,'[4]CUT Bs'!$A:$S,10,FALSE)</f>
        <v>0</v>
      </c>
      <c r="P443" s="79">
        <f>+VLOOKUP($A443,'[4]CUT Bs'!$A:$S,11,FALSE)</f>
        <v>0</v>
      </c>
      <c r="Q443" s="79">
        <f>+VLOOKUP($A443,'[4]CUT Bs'!$A:$S,12,FALSE)</f>
        <v>0</v>
      </c>
      <c r="R443" s="79">
        <f>+VLOOKUP($A443,'[4]CUT Bs'!$A:$S,13,FALSE)</f>
        <v>0</v>
      </c>
      <c r="S443" s="79">
        <f>+VLOOKUP($A443,'[4]CUT Bs'!$A:$S,14,FALSE)</f>
        <v>0</v>
      </c>
      <c r="T443" s="79">
        <f>+VLOOKUP($A443,'[4]CUT Bs'!$A:$S,15,FALSE)</f>
        <v>0</v>
      </c>
      <c r="U443" s="79">
        <f>+VLOOKUP($A443,'[4]CUT Bs'!$A:$S,16,FALSE)</f>
        <v>0</v>
      </c>
      <c r="V443" s="79">
        <f>+IFERROR(VLOOKUP(A443,'[4]RES. TCR'!A:C,3,FALSE),0)</f>
        <v>0</v>
      </c>
      <c r="W443" s="79">
        <f>+VLOOKUP(A443,'[4]RES. TRL'!F:H,2,FALSE)</f>
        <v>0</v>
      </c>
      <c r="X443" s="79">
        <f>+VLOOKUP(A443,'[4]RES. TRL'!F:H,3,FALSE)</f>
        <v>0</v>
      </c>
      <c r="Y443" s="79">
        <f>+VLOOKUP($A443,'[4]CUT USD'!$A:$Q,2,FALSE)</f>
        <v>0</v>
      </c>
      <c r="Z443" s="79">
        <f>+VLOOKUP($A443,'[4]CUT USD'!$A:$Q,3,FALSE)</f>
        <v>0</v>
      </c>
      <c r="AA443" s="79">
        <f>+VLOOKUP($A443,'[4]CUT USD'!$A:$Q,4,FALSE)</f>
        <v>0</v>
      </c>
      <c r="AB443" s="79">
        <f>+VLOOKUP($A443,'[4]CUT USD'!$A:$Q,5,FALSE)</f>
        <v>0</v>
      </c>
      <c r="AC443" s="79">
        <f>+VLOOKUP($A443,'[4]CUT USD'!$A:$Q,6,FALSE)</f>
        <v>0</v>
      </c>
      <c r="AD443" s="79">
        <f>+VLOOKUP($A443,'[4]CUT USD'!$A:$Q,7,FALSE)</f>
        <v>0</v>
      </c>
      <c r="AE443" s="79">
        <f>+VLOOKUP($A443,'[4]CUT USD'!$A:$Q,8,FALSE)</f>
        <v>0</v>
      </c>
      <c r="AF443" s="79">
        <f>+VLOOKUP($A443,'[4]CUT USD'!$A:$Q,9,FALSE)</f>
        <v>0</v>
      </c>
      <c r="AG443" s="79">
        <f>+VLOOKUP($A443,'[4]CUT USD'!$A:$Q,10,FALSE)</f>
        <v>0</v>
      </c>
      <c r="AH443" s="79">
        <f>+VLOOKUP($A443,'[4]CUT USD'!$A:$Q,11,FALSE)</f>
        <v>0</v>
      </c>
      <c r="AI443" s="79">
        <f>+VLOOKUP($A443,'[4]CUT USD'!$A:$Q,12,FALSE)</f>
        <v>0</v>
      </c>
      <c r="AJ443" s="79">
        <f>+VLOOKUP($A443,'[4]CUT USD'!$A:$Q,13,FALSE)</f>
        <v>0</v>
      </c>
      <c r="AK443" s="79">
        <f>+VLOOKUP($A443,'[4]CUT USD'!$A:$Q,14,FALSE)</f>
        <v>0</v>
      </c>
      <c r="AL443" s="79">
        <v>0</v>
      </c>
      <c r="AM443" s="79">
        <f t="shared" si="6"/>
        <v>0</v>
      </c>
      <c r="AP443" s="45"/>
    </row>
    <row r="444" spans="1:42" ht="33" customHeight="1">
      <c r="A444" s="54">
        <v>1514</v>
      </c>
      <c r="B444" s="55" t="s">
        <v>424</v>
      </c>
      <c r="C444" s="80" t="s">
        <v>687</v>
      </c>
      <c r="D444" s="79">
        <f>+VLOOKUP(A444,'[4]RES. TRL'!A:C,2,FALSE)</f>
        <v>0</v>
      </c>
      <c r="E444" s="79">
        <f>+VLOOKUP(A444,'[4]RES. TRL'!A:C,3,FALSE)</f>
        <v>0</v>
      </c>
      <c r="F444" s="79">
        <f>+VLOOKUP(A444,[4]RES.CDI!A:B,2,FALSE)</f>
        <v>0</v>
      </c>
      <c r="G444" s="79">
        <f>+VLOOKUP($A444,'[4]CUT Bs'!$A:$S,2,FALSE)</f>
        <v>0</v>
      </c>
      <c r="H444" s="79">
        <f>+VLOOKUP($A444,'[4]CUT Bs'!$A:$S,3,FALSE)</f>
        <v>0</v>
      </c>
      <c r="I444" s="79">
        <f>+VLOOKUP($A444,'[4]CUT Bs'!$A:$S,4,FALSE)</f>
        <v>0</v>
      </c>
      <c r="J444" s="79">
        <f>+VLOOKUP($A444,'[4]CUT Bs'!$A:$S,5,FALSE)</f>
        <v>0</v>
      </c>
      <c r="K444" s="79">
        <f>+VLOOKUP($A444,'[4]CUT Bs'!$A:$S,6,FALSE)</f>
        <v>0</v>
      </c>
      <c r="L444" s="79">
        <f>+VLOOKUP($A444,'[4]CUT Bs'!$A:$S,7,FALSE)</f>
        <v>0</v>
      </c>
      <c r="M444" s="79">
        <f>+VLOOKUP($A444,'[4]CUT Bs'!$A:$S,8,FALSE)</f>
        <v>0</v>
      </c>
      <c r="N444" s="79">
        <f>+VLOOKUP($A444,'[4]CUT Bs'!$A:$S,9,FALSE)</f>
        <v>0</v>
      </c>
      <c r="O444" s="79">
        <f>+VLOOKUP($A444,'[4]CUT Bs'!$A:$S,10,FALSE)</f>
        <v>0</v>
      </c>
      <c r="P444" s="79">
        <f>+VLOOKUP($A444,'[4]CUT Bs'!$A:$S,11,FALSE)</f>
        <v>0</v>
      </c>
      <c r="Q444" s="79">
        <f>+VLOOKUP($A444,'[4]CUT Bs'!$A:$S,12,FALSE)</f>
        <v>0</v>
      </c>
      <c r="R444" s="79">
        <f>+VLOOKUP($A444,'[4]CUT Bs'!$A:$S,13,FALSE)</f>
        <v>0</v>
      </c>
      <c r="S444" s="79">
        <f>+VLOOKUP($A444,'[4]CUT Bs'!$A:$S,14,FALSE)</f>
        <v>0</v>
      </c>
      <c r="T444" s="79">
        <f>+VLOOKUP($A444,'[4]CUT Bs'!$A:$S,15,FALSE)</f>
        <v>0</v>
      </c>
      <c r="U444" s="79">
        <f>+VLOOKUP($A444,'[4]CUT Bs'!$A:$S,16,FALSE)</f>
        <v>0</v>
      </c>
      <c r="V444" s="79">
        <f>+IFERROR(VLOOKUP(A444,'[4]RES. TCR'!A:C,3,FALSE),0)</f>
        <v>0</v>
      </c>
      <c r="W444" s="79">
        <f>+VLOOKUP(A444,'[4]RES. TRL'!F:H,2,FALSE)</f>
        <v>0</v>
      </c>
      <c r="X444" s="79">
        <f>+VLOOKUP(A444,'[4]RES. TRL'!F:H,3,FALSE)</f>
        <v>0</v>
      </c>
      <c r="Y444" s="79">
        <f>+VLOOKUP($A444,'[4]CUT USD'!$A:$Q,2,FALSE)</f>
        <v>0</v>
      </c>
      <c r="Z444" s="79">
        <f>+VLOOKUP($A444,'[4]CUT USD'!$A:$Q,3,FALSE)</f>
        <v>0</v>
      </c>
      <c r="AA444" s="79">
        <f>+VLOOKUP($A444,'[4]CUT USD'!$A:$Q,4,FALSE)</f>
        <v>0</v>
      </c>
      <c r="AB444" s="79">
        <f>+VLOOKUP($A444,'[4]CUT USD'!$A:$Q,5,FALSE)</f>
        <v>0</v>
      </c>
      <c r="AC444" s="79">
        <f>+VLOOKUP($A444,'[4]CUT USD'!$A:$Q,6,FALSE)</f>
        <v>0</v>
      </c>
      <c r="AD444" s="79">
        <f>+VLOOKUP($A444,'[4]CUT USD'!$A:$Q,7,FALSE)</f>
        <v>0</v>
      </c>
      <c r="AE444" s="79">
        <f>+VLOOKUP($A444,'[4]CUT USD'!$A:$Q,8,FALSE)</f>
        <v>0</v>
      </c>
      <c r="AF444" s="79">
        <f>+VLOOKUP($A444,'[4]CUT USD'!$A:$Q,9,FALSE)</f>
        <v>0</v>
      </c>
      <c r="AG444" s="79">
        <f>+VLOOKUP($A444,'[4]CUT USD'!$A:$Q,10,FALSE)</f>
        <v>0</v>
      </c>
      <c r="AH444" s="79">
        <f>+VLOOKUP($A444,'[4]CUT USD'!$A:$Q,11,FALSE)</f>
        <v>0</v>
      </c>
      <c r="AI444" s="79">
        <f>+VLOOKUP($A444,'[4]CUT USD'!$A:$Q,12,FALSE)</f>
        <v>0</v>
      </c>
      <c r="AJ444" s="79">
        <f>+VLOOKUP($A444,'[4]CUT USD'!$A:$Q,13,FALSE)</f>
        <v>0</v>
      </c>
      <c r="AK444" s="79">
        <f>+VLOOKUP($A444,'[4]CUT USD'!$A:$Q,14,FALSE)</f>
        <v>0</v>
      </c>
      <c r="AL444" s="79">
        <v>0</v>
      </c>
      <c r="AM444" s="79">
        <f t="shared" si="6"/>
        <v>0</v>
      </c>
      <c r="AP444" s="45"/>
    </row>
    <row r="445" spans="1:42" ht="33" customHeight="1">
      <c r="A445" s="54">
        <v>1515</v>
      </c>
      <c r="B445" s="55" t="s">
        <v>425</v>
      </c>
      <c r="C445" s="80" t="s">
        <v>687</v>
      </c>
      <c r="D445" s="79">
        <f>+VLOOKUP(A445,'[4]RES. TRL'!A:C,2,FALSE)</f>
        <v>0</v>
      </c>
      <c r="E445" s="79">
        <f>+VLOOKUP(A445,'[4]RES. TRL'!A:C,3,FALSE)</f>
        <v>0</v>
      </c>
      <c r="F445" s="79">
        <f>+VLOOKUP(A445,[4]RES.CDI!A:B,2,FALSE)</f>
        <v>0</v>
      </c>
      <c r="G445" s="79">
        <f>+VLOOKUP($A445,'[4]CUT Bs'!$A:$S,2,FALSE)</f>
        <v>0</v>
      </c>
      <c r="H445" s="79">
        <f>+VLOOKUP($A445,'[4]CUT Bs'!$A:$S,3,FALSE)</f>
        <v>0</v>
      </c>
      <c r="I445" s="79">
        <f>+VLOOKUP($A445,'[4]CUT Bs'!$A:$S,4,FALSE)</f>
        <v>0</v>
      </c>
      <c r="J445" s="79">
        <f>+VLOOKUP($A445,'[4]CUT Bs'!$A:$S,5,FALSE)</f>
        <v>0</v>
      </c>
      <c r="K445" s="79">
        <f>+VLOOKUP($A445,'[4]CUT Bs'!$A:$S,6,FALSE)</f>
        <v>0</v>
      </c>
      <c r="L445" s="79">
        <f>+VLOOKUP($A445,'[4]CUT Bs'!$A:$S,7,FALSE)</f>
        <v>0</v>
      </c>
      <c r="M445" s="79">
        <f>+VLOOKUP($A445,'[4]CUT Bs'!$A:$S,8,FALSE)</f>
        <v>0</v>
      </c>
      <c r="N445" s="79">
        <f>+VLOOKUP($A445,'[4]CUT Bs'!$A:$S,9,FALSE)</f>
        <v>0</v>
      </c>
      <c r="O445" s="79">
        <f>+VLOOKUP($A445,'[4]CUT Bs'!$A:$S,10,FALSE)</f>
        <v>0</v>
      </c>
      <c r="P445" s="79">
        <f>+VLOOKUP($A445,'[4]CUT Bs'!$A:$S,11,FALSE)</f>
        <v>0</v>
      </c>
      <c r="Q445" s="79">
        <f>+VLOOKUP($A445,'[4]CUT Bs'!$A:$S,12,FALSE)</f>
        <v>0</v>
      </c>
      <c r="R445" s="79">
        <f>+VLOOKUP($A445,'[4]CUT Bs'!$A:$S,13,FALSE)</f>
        <v>0</v>
      </c>
      <c r="S445" s="79">
        <f>+VLOOKUP($A445,'[4]CUT Bs'!$A:$S,14,FALSE)</f>
        <v>0</v>
      </c>
      <c r="T445" s="79">
        <f>+VLOOKUP($A445,'[4]CUT Bs'!$A:$S,15,FALSE)</f>
        <v>0</v>
      </c>
      <c r="U445" s="79">
        <f>+VLOOKUP($A445,'[4]CUT Bs'!$A:$S,16,FALSE)</f>
        <v>0</v>
      </c>
      <c r="V445" s="79">
        <f>+IFERROR(VLOOKUP(A445,'[4]RES. TCR'!A:C,3,FALSE),0)</f>
        <v>0</v>
      </c>
      <c r="W445" s="79">
        <f>+VLOOKUP(A445,'[4]RES. TRL'!F:H,2,FALSE)</f>
        <v>0</v>
      </c>
      <c r="X445" s="79">
        <f>+VLOOKUP(A445,'[4]RES. TRL'!F:H,3,FALSE)</f>
        <v>0</v>
      </c>
      <c r="Y445" s="79">
        <f>+VLOOKUP($A445,'[4]CUT USD'!$A:$Q,2,FALSE)</f>
        <v>0</v>
      </c>
      <c r="Z445" s="79">
        <f>+VLOOKUP($A445,'[4]CUT USD'!$A:$Q,3,FALSE)</f>
        <v>0</v>
      </c>
      <c r="AA445" s="79">
        <f>+VLOOKUP($A445,'[4]CUT USD'!$A:$Q,4,FALSE)</f>
        <v>0</v>
      </c>
      <c r="AB445" s="79">
        <f>+VLOOKUP($A445,'[4]CUT USD'!$A:$Q,5,FALSE)</f>
        <v>0</v>
      </c>
      <c r="AC445" s="79">
        <f>+VLOOKUP($A445,'[4]CUT USD'!$A:$Q,6,FALSE)</f>
        <v>0</v>
      </c>
      <c r="AD445" s="79">
        <f>+VLOOKUP($A445,'[4]CUT USD'!$A:$Q,7,FALSE)</f>
        <v>0</v>
      </c>
      <c r="AE445" s="79">
        <f>+VLOOKUP($A445,'[4]CUT USD'!$A:$Q,8,FALSE)</f>
        <v>0</v>
      </c>
      <c r="AF445" s="79">
        <f>+VLOOKUP($A445,'[4]CUT USD'!$A:$Q,9,FALSE)</f>
        <v>0</v>
      </c>
      <c r="AG445" s="79">
        <f>+VLOOKUP($A445,'[4]CUT USD'!$A:$Q,10,FALSE)</f>
        <v>0</v>
      </c>
      <c r="AH445" s="79">
        <f>+VLOOKUP($A445,'[4]CUT USD'!$A:$Q,11,FALSE)</f>
        <v>0</v>
      </c>
      <c r="AI445" s="79">
        <f>+VLOOKUP($A445,'[4]CUT USD'!$A:$Q,12,FALSE)</f>
        <v>0</v>
      </c>
      <c r="AJ445" s="79">
        <f>+VLOOKUP($A445,'[4]CUT USD'!$A:$Q,13,FALSE)</f>
        <v>0</v>
      </c>
      <c r="AK445" s="79">
        <f>+VLOOKUP($A445,'[4]CUT USD'!$A:$Q,14,FALSE)</f>
        <v>0</v>
      </c>
      <c r="AL445" s="79">
        <v>0</v>
      </c>
      <c r="AM445" s="79">
        <f t="shared" si="6"/>
        <v>0</v>
      </c>
      <c r="AP445" s="45"/>
    </row>
    <row r="446" spans="1:42" ht="33" customHeight="1">
      <c r="A446" s="54">
        <v>1516</v>
      </c>
      <c r="B446" s="55" t="s">
        <v>426</v>
      </c>
      <c r="C446" s="80" t="s">
        <v>687</v>
      </c>
      <c r="D446" s="79">
        <f>+VLOOKUP(A446,'[4]RES. TRL'!A:C,2,FALSE)</f>
        <v>0</v>
      </c>
      <c r="E446" s="79">
        <f>+VLOOKUP(A446,'[4]RES. TRL'!A:C,3,FALSE)</f>
        <v>0</v>
      </c>
      <c r="F446" s="79">
        <f>+VLOOKUP(A446,[4]RES.CDI!A:B,2,FALSE)</f>
        <v>0</v>
      </c>
      <c r="G446" s="79">
        <f>+VLOOKUP($A446,'[4]CUT Bs'!$A:$S,2,FALSE)</f>
        <v>0</v>
      </c>
      <c r="H446" s="79">
        <f>+VLOOKUP($A446,'[4]CUT Bs'!$A:$S,3,FALSE)</f>
        <v>0</v>
      </c>
      <c r="I446" s="79">
        <f>+VLOOKUP($A446,'[4]CUT Bs'!$A:$S,4,FALSE)</f>
        <v>0</v>
      </c>
      <c r="J446" s="79">
        <f>+VLOOKUP($A446,'[4]CUT Bs'!$A:$S,5,FALSE)</f>
        <v>0</v>
      </c>
      <c r="K446" s="79">
        <f>+VLOOKUP($A446,'[4]CUT Bs'!$A:$S,6,FALSE)</f>
        <v>0</v>
      </c>
      <c r="L446" s="79">
        <f>+VLOOKUP($A446,'[4]CUT Bs'!$A:$S,7,FALSE)</f>
        <v>0</v>
      </c>
      <c r="M446" s="79">
        <f>+VLOOKUP($A446,'[4]CUT Bs'!$A:$S,8,FALSE)</f>
        <v>0</v>
      </c>
      <c r="N446" s="79">
        <f>+VLOOKUP($A446,'[4]CUT Bs'!$A:$S,9,FALSE)</f>
        <v>0</v>
      </c>
      <c r="O446" s="79">
        <f>+VLOOKUP($A446,'[4]CUT Bs'!$A:$S,10,FALSE)</f>
        <v>0</v>
      </c>
      <c r="P446" s="79">
        <f>+VLOOKUP($A446,'[4]CUT Bs'!$A:$S,11,FALSE)</f>
        <v>0</v>
      </c>
      <c r="Q446" s="79">
        <f>+VLOOKUP($A446,'[4]CUT Bs'!$A:$S,12,FALSE)</f>
        <v>0</v>
      </c>
      <c r="R446" s="79">
        <f>+VLOOKUP($A446,'[4]CUT Bs'!$A:$S,13,FALSE)</f>
        <v>0</v>
      </c>
      <c r="S446" s="79">
        <f>+VLOOKUP($A446,'[4]CUT Bs'!$A:$S,14,FALSE)</f>
        <v>0</v>
      </c>
      <c r="T446" s="79">
        <f>+VLOOKUP($A446,'[4]CUT Bs'!$A:$S,15,FALSE)</f>
        <v>0</v>
      </c>
      <c r="U446" s="79">
        <f>+VLOOKUP($A446,'[4]CUT Bs'!$A:$S,16,FALSE)</f>
        <v>0</v>
      </c>
      <c r="V446" s="79">
        <f>+IFERROR(VLOOKUP(A446,'[4]RES. TCR'!A:C,3,FALSE),0)</f>
        <v>0</v>
      </c>
      <c r="W446" s="79">
        <f>+VLOOKUP(A446,'[4]RES. TRL'!F:H,2,FALSE)</f>
        <v>0</v>
      </c>
      <c r="X446" s="79">
        <f>+VLOOKUP(A446,'[4]RES. TRL'!F:H,3,FALSE)</f>
        <v>0</v>
      </c>
      <c r="Y446" s="79">
        <f>+VLOOKUP($A446,'[4]CUT USD'!$A:$Q,2,FALSE)</f>
        <v>0</v>
      </c>
      <c r="Z446" s="79">
        <f>+VLOOKUP($A446,'[4]CUT USD'!$A:$Q,3,FALSE)</f>
        <v>0</v>
      </c>
      <c r="AA446" s="79">
        <f>+VLOOKUP($A446,'[4]CUT USD'!$A:$Q,4,FALSE)</f>
        <v>0</v>
      </c>
      <c r="AB446" s="79">
        <f>+VLOOKUP($A446,'[4]CUT USD'!$A:$Q,5,FALSE)</f>
        <v>0</v>
      </c>
      <c r="AC446" s="79">
        <f>+VLOOKUP($A446,'[4]CUT USD'!$A:$Q,6,FALSE)</f>
        <v>0</v>
      </c>
      <c r="AD446" s="79">
        <f>+VLOOKUP($A446,'[4]CUT USD'!$A:$Q,7,FALSE)</f>
        <v>0</v>
      </c>
      <c r="AE446" s="79">
        <f>+VLOOKUP($A446,'[4]CUT USD'!$A:$Q,8,FALSE)</f>
        <v>0</v>
      </c>
      <c r="AF446" s="79">
        <f>+VLOOKUP($A446,'[4]CUT USD'!$A:$Q,9,FALSE)</f>
        <v>0</v>
      </c>
      <c r="AG446" s="79">
        <f>+VLOOKUP($A446,'[4]CUT USD'!$A:$Q,10,FALSE)</f>
        <v>0</v>
      </c>
      <c r="AH446" s="79">
        <f>+VLOOKUP($A446,'[4]CUT USD'!$A:$Q,11,FALSE)</f>
        <v>0</v>
      </c>
      <c r="AI446" s="79">
        <f>+VLOOKUP($A446,'[4]CUT USD'!$A:$Q,12,FALSE)</f>
        <v>0</v>
      </c>
      <c r="AJ446" s="79">
        <f>+VLOOKUP($A446,'[4]CUT USD'!$A:$Q,13,FALSE)</f>
        <v>0</v>
      </c>
      <c r="AK446" s="79">
        <f>+VLOOKUP($A446,'[4]CUT USD'!$A:$Q,14,FALSE)</f>
        <v>0</v>
      </c>
      <c r="AL446" s="79">
        <v>0</v>
      </c>
      <c r="AM446" s="79">
        <f t="shared" si="6"/>
        <v>0</v>
      </c>
      <c r="AP446" s="45"/>
    </row>
    <row r="447" spans="1:42" ht="33" customHeight="1">
      <c r="A447" s="54">
        <v>1517</v>
      </c>
      <c r="B447" s="55" t="s">
        <v>427</v>
      </c>
      <c r="C447" s="80" t="s">
        <v>687</v>
      </c>
      <c r="D447" s="79">
        <f>+VLOOKUP(A447,'[4]RES. TRL'!A:C,2,FALSE)</f>
        <v>0</v>
      </c>
      <c r="E447" s="79">
        <f>+VLOOKUP(A447,'[4]RES. TRL'!A:C,3,FALSE)</f>
        <v>0</v>
      </c>
      <c r="F447" s="79">
        <f>+VLOOKUP(A447,[4]RES.CDI!A:B,2,FALSE)</f>
        <v>0</v>
      </c>
      <c r="G447" s="79">
        <f>+VLOOKUP($A447,'[4]CUT Bs'!$A:$S,2,FALSE)</f>
        <v>0</v>
      </c>
      <c r="H447" s="79">
        <f>+VLOOKUP($A447,'[4]CUT Bs'!$A:$S,3,FALSE)</f>
        <v>0</v>
      </c>
      <c r="I447" s="79">
        <f>+VLOOKUP($A447,'[4]CUT Bs'!$A:$S,4,FALSE)</f>
        <v>0</v>
      </c>
      <c r="J447" s="79">
        <f>+VLOOKUP($A447,'[4]CUT Bs'!$A:$S,5,FALSE)</f>
        <v>0</v>
      </c>
      <c r="K447" s="79">
        <f>+VLOOKUP($A447,'[4]CUT Bs'!$A:$S,6,FALSE)</f>
        <v>0</v>
      </c>
      <c r="L447" s="79">
        <f>+VLOOKUP($A447,'[4]CUT Bs'!$A:$S,7,FALSE)</f>
        <v>0</v>
      </c>
      <c r="M447" s="79">
        <f>+VLOOKUP($A447,'[4]CUT Bs'!$A:$S,8,FALSE)</f>
        <v>0</v>
      </c>
      <c r="N447" s="79">
        <f>+VLOOKUP($A447,'[4]CUT Bs'!$A:$S,9,FALSE)</f>
        <v>0</v>
      </c>
      <c r="O447" s="79">
        <f>+VLOOKUP($A447,'[4]CUT Bs'!$A:$S,10,FALSE)</f>
        <v>0</v>
      </c>
      <c r="P447" s="79">
        <f>+VLOOKUP($A447,'[4]CUT Bs'!$A:$S,11,FALSE)</f>
        <v>0</v>
      </c>
      <c r="Q447" s="79">
        <f>+VLOOKUP($A447,'[4]CUT Bs'!$A:$S,12,FALSE)</f>
        <v>0</v>
      </c>
      <c r="R447" s="79">
        <f>+VLOOKUP($A447,'[4]CUT Bs'!$A:$S,13,FALSE)</f>
        <v>0</v>
      </c>
      <c r="S447" s="79">
        <f>+VLOOKUP($A447,'[4]CUT Bs'!$A:$S,14,FALSE)</f>
        <v>0</v>
      </c>
      <c r="T447" s="79">
        <f>+VLOOKUP($A447,'[4]CUT Bs'!$A:$S,15,FALSE)</f>
        <v>0</v>
      </c>
      <c r="U447" s="79">
        <f>+VLOOKUP($A447,'[4]CUT Bs'!$A:$S,16,FALSE)</f>
        <v>0</v>
      </c>
      <c r="V447" s="79">
        <f>+IFERROR(VLOOKUP(A447,'[4]RES. TCR'!A:C,3,FALSE),0)</f>
        <v>0</v>
      </c>
      <c r="W447" s="79">
        <f>+VLOOKUP(A447,'[4]RES. TRL'!F:H,2,FALSE)</f>
        <v>0</v>
      </c>
      <c r="X447" s="79">
        <f>+VLOOKUP(A447,'[4]RES. TRL'!F:H,3,FALSE)</f>
        <v>0</v>
      </c>
      <c r="Y447" s="79">
        <f>+VLOOKUP($A447,'[4]CUT USD'!$A:$Q,2,FALSE)</f>
        <v>0</v>
      </c>
      <c r="Z447" s="79">
        <f>+VLOOKUP($A447,'[4]CUT USD'!$A:$Q,3,FALSE)</f>
        <v>0</v>
      </c>
      <c r="AA447" s="79">
        <f>+VLOOKUP($A447,'[4]CUT USD'!$A:$Q,4,FALSE)</f>
        <v>0</v>
      </c>
      <c r="AB447" s="79">
        <f>+VLOOKUP($A447,'[4]CUT USD'!$A:$Q,5,FALSE)</f>
        <v>0</v>
      </c>
      <c r="AC447" s="79">
        <f>+VLOOKUP($A447,'[4]CUT USD'!$A:$Q,6,FALSE)</f>
        <v>0</v>
      </c>
      <c r="AD447" s="79">
        <f>+VLOOKUP($A447,'[4]CUT USD'!$A:$Q,7,FALSE)</f>
        <v>0</v>
      </c>
      <c r="AE447" s="79">
        <f>+VLOOKUP($A447,'[4]CUT USD'!$A:$Q,8,FALSE)</f>
        <v>0</v>
      </c>
      <c r="AF447" s="79">
        <f>+VLOOKUP($A447,'[4]CUT USD'!$A:$Q,9,FALSE)</f>
        <v>0</v>
      </c>
      <c r="AG447" s="79">
        <f>+VLOOKUP($A447,'[4]CUT USD'!$A:$Q,10,FALSE)</f>
        <v>0</v>
      </c>
      <c r="AH447" s="79">
        <f>+VLOOKUP($A447,'[4]CUT USD'!$A:$Q,11,FALSE)</f>
        <v>0</v>
      </c>
      <c r="AI447" s="79">
        <f>+VLOOKUP($A447,'[4]CUT USD'!$A:$Q,12,FALSE)</f>
        <v>0</v>
      </c>
      <c r="AJ447" s="79">
        <f>+VLOOKUP($A447,'[4]CUT USD'!$A:$Q,13,FALSE)</f>
        <v>0</v>
      </c>
      <c r="AK447" s="79">
        <f>+VLOOKUP($A447,'[4]CUT USD'!$A:$Q,14,FALSE)</f>
        <v>0</v>
      </c>
      <c r="AL447" s="79">
        <v>0</v>
      </c>
      <c r="AM447" s="79">
        <f t="shared" si="6"/>
        <v>0</v>
      </c>
      <c r="AP447" s="45"/>
    </row>
    <row r="448" spans="1:42" ht="33" customHeight="1">
      <c r="A448" s="54">
        <v>1518</v>
      </c>
      <c r="B448" s="55" t="s">
        <v>428</v>
      </c>
      <c r="C448" s="80" t="s">
        <v>687</v>
      </c>
      <c r="D448" s="79">
        <f>+VLOOKUP(A448,'[4]RES. TRL'!A:C,2,FALSE)</f>
        <v>0</v>
      </c>
      <c r="E448" s="79">
        <f>+VLOOKUP(A448,'[4]RES. TRL'!A:C,3,FALSE)</f>
        <v>0</v>
      </c>
      <c r="F448" s="79">
        <f>+VLOOKUP(A448,[4]RES.CDI!A:B,2,FALSE)</f>
        <v>0</v>
      </c>
      <c r="G448" s="79">
        <f>+VLOOKUP($A448,'[4]CUT Bs'!$A:$S,2,FALSE)</f>
        <v>0</v>
      </c>
      <c r="H448" s="79">
        <f>+VLOOKUP($A448,'[4]CUT Bs'!$A:$S,3,FALSE)</f>
        <v>0</v>
      </c>
      <c r="I448" s="79">
        <f>+VLOOKUP($A448,'[4]CUT Bs'!$A:$S,4,FALSE)</f>
        <v>0</v>
      </c>
      <c r="J448" s="79">
        <f>+VLOOKUP($A448,'[4]CUT Bs'!$A:$S,5,FALSE)</f>
        <v>0</v>
      </c>
      <c r="K448" s="79">
        <f>+VLOOKUP($A448,'[4]CUT Bs'!$A:$S,6,FALSE)</f>
        <v>0</v>
      </c>
      <c r="L448" s="79">
        <f>+VLOOKUP($A448,'[4]CUT Bs'!$A:$S,7,FALSE)</f>
        <v>0</v>
      </c>
      <c r="M448" s="79">
        <f>+VLOOKUP($A448,'[4]CUT Bs'!$A:$S,8,FALSE)</f>
        <v>0</v>
      </c>
      <c r="N448" s="79">
        <f>+VLOOKUP($A448,'[4]CUT Bs'!$A:$S,9,FALSE)</f>
        <v>0</v>
      </c>
      <c r="O448" s="79">
        <f>+VLOOKUP($A448,'[4]CUT Bs'!$A:$S,10,FALSE)</f>
        <v>0</v>
      </c>
      <c r="P448" s="79">
        <f>+VLOOKUP($A448,'[4]CUT Bs'!$A:$S,11,FALSE)</f>
        <v>0</v>
      </c>
      <c r="Q448" s="79">
        <f>+VLOOKUP($A448,'[4]CUT Bs'!$A:$S,12,FALSE)</f>
        <v>0</v>
      </c>
      <c r="R448" s="79">
        <f>+VLOOKUP($A448,'[4]CUT Bs'!$A:$S,13,FALSE)</f>
        <v>0</v>
      </c>
      <c r="S448" s="79">
        <f>+VLOOKUP($A448,'[4]CUT Bs'!$A:$S,14,FALSE)</f>
        <v>0</v>
      </c>
      <c r="T448" s="79">
        <f>+VLOOKUP($A448,'[4]CUT Bs'!$A:$S,15,FALSE)</f>
        <v>0</v>
      </c>
      <c r="U448" s="79">
        <f>+VLOOKUP($A448,'[4]CUT Bs'!$A:$S,16,FALSE)</f>
        <v>0</v>
      </c>
      <c r="V448" s="79">
        <f>+IFERROR(VLOOKUP(A448,'[4]RES. TCR'!A:C,3,FALSE),0)</f>
        <v>0</v>
      </c>
      <c r="W448" s="79">
        <f>+VLOOKUP(A448,'[4]RES. TRL'!F:H,2,FALSE)</f>
        <v>0</v>
      </c>
      <c r="X448" s="79">
        <f>+VLOOKUP(A448,'[4]RES. TRL'!F:H,3,FALSE)</f>
        <v>0</v>
      </c>
      <c r="Y448" s="79">
        <f>+VLOOKUP($A448,'[4]CUT USD'!$A:$Q,2,FALSE)</f>
        <v>0</v>
      </c>
      <c r="Z448" s="79">
        <f>+VLOOKUP($A448,'[4]CUT USD'!$A:$Q,3,FALSE)</f>
        <v>0</v>
      </c>
      <c r="AA448" s="79">
        <f>+VLOOKUP($A448,'[4]CUT USD'!$A:$Q,4,FALSE)</f>
        <v>0</v>
      </c>
      <c r="AB448" s="79">
        <f>+VLOOKUP($A448,'[4]CUT USD'!$A:$Q,5,FALSE)</f>
        <v>0</v>
      </c>
      <c r="AC448" s="79">
        <f>+VLOOKUP($A448,'[4]CUT USD'!$A:$Q,6,FALSE)</f>
        <v>0</v>
      </c>
      <c r="AD448" s="79">
        <f>+VLOOKUP($A448,'[4]CUT USD'!$A:$Q,7,FALSE)</f>
        <v>0</v>
      </c>
      <c r="AE448" s="79">
        <f>+VLOOKUP($A448,'[4]CUT USD'!$A:$Q,8,FALSE)</f>
        <v>0</v>
      </c>
      <c r="AF448" s="79">
        <f>+VLOOKUP($A448,'[4]CUT USD'!$A:$Q,9,FALSE)</f>
        <v>0</v>
      </c>
      <c r="AG448" s="79">
        <f>+VLOOKUP($A448,'[4]CUT USD'!$A:$Q,10,FALSE)</f>
        <v>0</v>
      </c>
      <c r="AH448" s="79">
        <f>+VLOOKUP($A448,'[4]CUT USD'!$A:$Q,11,FALSE)</f>
        <v>0</v>
      </c>
      <c r="AI448" s="79">
        <f>+VLOOKUP($A448,'[4]CUT USD'!$A:$Q,12,FALSE)</f>
        <v>0</v>
      </c>
      <c r="AJ448" s="79">
        <f>+VLOOKUP($A448,'[4]CUT USD'!$A:$Q,13,FALSE)</f>
        <v>0</v>
      </c>
      <c r="AK448" s="79">
        <f>+VLOOKUP($A448,'[4]CUT USD'!$A:$Q,14,FALSE)</f>
        <v>0</v>
      </c>
      <c r="AL448" s="79">
        <v>0</v>
      </c>
      <c r="AM448" s="79">
        <f t="shared" si="6"/>
        <v>0</v>
      </c>
      <c r="AP448" s="45"/>
    </row>
    <row r="449" spans="1:42" ht="33" customHeight="1">
      <c r="A449" s="54">
        <v>1519</v>
      </c>
      <c r="B449" s="55" t="s">
        <v>429</v>
      </c>
      <c r="C449" s="80" t="s">
        <v>687</v>
      </c>
      <c r="D449" s="79">
        <f>+VLOOKUP(A449,'[4]RES. TRL'!A:C,2,FALSE)</f>
        <v>0</v>
      </c>
      <c r="E449" s="79">
        <f>+VLOOKUP(A449,'[4]RES. TRL'!A:C,3,FALSE)</f>
        <v>0</v>
      </c>
      <c r="F449" s="79">
        <f>+VLOOKUP(A449,[4]RES.CDI!A:B,2,FALSE)</f>
        <v>0</v>
      </c>
      <c r="G449" s="79">
        <f>+VLOOKUP($A449,'[4]CUT Bs'!$A:$S,2,FALSE)</f>
        <v>0</v>
      </c>
      <c r="H449" s="79">
        <f>+VLOOKUP($A449,'[4]CUT Bs'!$A:$S,3,FALSE)</f>
        <v>0</v>
      </c>
      <c r="I449" s="79">
        <f>+VLOOKUP($A449,'[4]CUT Bs'!$A:$S,4,FALSE)</f>
        <v>0</v>
      </c>
      <c r="J449" s="79">
        <f>+VLOOKUP($A449,'[4]CUT Bs'!$A:$S,5,FALSE)</f>
        <v>0</v>
      </c>
      <c r="K449" s="79">
        <f>+VLOOKUP($A449,'[4]CUT Bs'!$A:$S,6,FALSE)</f>
        <v>0</v>
      </c>
      <c r="L449" s="79">
        <f>+VLOOKUP($A449,'[4]CUT Bs'!$A:$S,7,FALSE)</f>
        <v>0</v>
      </c>
      <c r="M449" s="79">
        <f>+VLOOKUP($A449,'[4]CUT Bs'!$A:$S,8,FALSE)</f>
        <v>0</v>
      </c>
      <c r="N449" s="79">
        <f>+VLOOKUP($A449,'[4]CUT Bs'!$A:$S,9,FALSE)</f>
        <v>0</v>
      </c>
      <c r="O449" s="79">
        <f>+VLOOKUP($A449,'[4]CUT Bs'!$A:$S,10,FALSE)</f>
        <v>0</v>
      </c>
      <c r="P449" s="79">
        <f>+VLOOKUP($A449,'[4]CUT Bs'!$A:$S,11,FALSE)</f>
        <v>0</v>
      </c>
      <c r="Q449" s="79">
        <f>+VLOOKUP($A449,'[4]CUT Bs'!$A:$S,12,FALSE)</f>
        <v>0</v>
      </c>
      <c r="R449" s="79">
        <f>+VLOOKUP($A449,'[4]CUT Bs'!$A:$S,13,FALSE)</f>
        <v>0</v>
      </c>
      <c r="S449" s="79">
        <f>+VLOOKUP($A449,'[4]CUT Bs'!$A:$S,14,FALSE)</f>
        <v>0</v>
      </c>
      <c r="T449" s="79">
        <f>+VLOOKUP($A449,'[4]CUT Bs'!$A:$S,15,FALSE)</f>
        <v>0</v>
      </c>
      <c r="U449" s="79">
        <f>+VLOOKUP($A449,'[4]CUT Bs'!$A:$S,16,FALSE)</f>
        <v>0</v>
      </c>
      <c r="V449" s="79">
        <f>+IFERROR(VLOOKUP(A449,'[4]RES. TCR'!A:C,3,FALSE),0)</f>
        <v>0</v>
      </c>
      <c r="W449" s="79">
        <f>+VLOOKUP(A449,'[4]RES. TRL'!F:H,2,FALSE)</f>
        <v>0</v>
      </c>
      <c r="X449" s="79">
        <f>+VLOOKUP(A449,'[4]RES. TRL'!F:H,3,FALSE)</f>
        <v>0</v>
      </c>
      <c r="Y449" s="79">
        <f>+VLOOKUP($A449,'[4]CUT USD'!$A:$Q,2,FALSE)</f>
        <v>0</v>
      </c>
      <c r="Z449" s="79">
        <f>+VLOOKUP($A449,'[4]CUT USD'!$A:$Q,3,FALSE)</f>
        <v>0</v>
      </c>
      <c r="AA449" s="79">
        <f>+VLOOKUP($A449,'[4]CUT USD'!$A:$Q,4,FALSE)</f>
        <v>0</v>
      </c>
      <c r="AB449" s="79">
        <f>+VLOOKUP($A449,'[4]CUT USD'!$A:$Q,5,FALSE)</f>
        <v>0</v>
      </c>
      <c r="AC449" s="79">
        <f>+VLOOKUP($A449,'[4]CUT USD'!$A:$Q,6,FALSE)</f>
        <v>0</v>
      </c>
      <c r="AD449" s="79">
        <f>+VLOOKUP($A449,'[4]CUT USD'!$A:$Q,7,FALSE)</f>
        <v>0</v>
      </c>
      <c r="AE449" s="79">
        <f>+VLOOKUP($A449,'[4]CUT USD'!$A:$Q,8,FALSE)</f>
        <v>0</v>
      </c>
      <c r="AF449" s="79">
        <f>+VLOOKUP($A449,'[4]CUT USD'!$A:$Q,9,FALSE)</f>
        <v>0</v>
      </c>
      <c r="AG449" s="79">
        <f>+VLOOKUP($A449,'[4]CUT USD'!$A:$Q,10,FALSE)</f>
        <v>0</v>
      </c>
      <c r="AH449" s="79">
        <f>+VLOOKUP($A449,'[4]CUT USD'!$A:$Q,11,FALSE)</f>
        <v>0</v>
      </c>
      <c r="AI449" s="79">
        <f>+VLOOKUP($A449,'[4]CUT USD'!$A:$Q,12,FALSE)</f>
        <v>0</v>
      </c>
      <c r="AJ449" s="79">
        <f>+VLOOKUP($A449,'[4]CUT USD'!$A:$Q,13,FALSE)</f>
        <v>0</v>
      </c>
      <c r="AK449" s="79">
        <f>+VLOOKUP($A449,'[4]CUT USD'!$A:$Q,14,FALSE)</f>
        <v>0</v>
      </c>
      <c r="AL449" s="79">
        <v>0</v>
      </c>
      <c r="AM449" s="79">
        <f t="shared" si="6"/>
        <v>0</v>
      </c>
      <c r="AP449" s="45"/>
    </row>
    <row r="450" spans="1:42" ht="33" customHeight="1">
      <c r="A450" s="54">
        <v>1520</v>
      </c>
      <c r="B450" s="55" t="s">
        <v>430</v>
      </c>
      <c r="C450" s="80" t="s">
        <v>687</v>
      </c>
      <c r="D450" s="79">
        <f>+VLOOKUP(A450,'[4]RES. TRL'!A:C,2,FALSE)</f>
        <v>0</v>
      </c>
      <c r="E450" s="79">
        <f>+VLOOKUP(A450,'[4]RES. TRL'!A:C,3,FALSE)</f>
        <v>0</v>
      </c>
      <c r="F450" s="79">
        <f>+VLOOKUP(A450,[4]RES.CDI!A:B,2,FALSE)</f>
        <v>0</v>
      </c>
      <c r="G450" s="79">
        <f>+VLOOKUP($A450,'[4]CUT Bs'!$A:$S,2,FALSE)</f>
        <v>0</v>
      </c>
      <c r="H450" s="79">
        <f>+VLOOKUP($A450,'[4]CUT Bs'!$A:$S,3,FALSE)</f>
        <v>0</v>
      </c>
      <c r="I450" s="79">
        <f>+VLOOKUP($A450,'[4]CUT Bs'!$A:$S,4,FALSE)</f>
        <v>0</v>
      </c>
      <c r="J450" s="79">
        <f>+VLOOKUP($A450,'[4]CUT Bs'!$A:$S,5,FALSE)</f>
        <v>0</v>
      </c>
      <c r="K450" s="79">
        <f>+VLOOKUP($A450,'[4]CUT Bs'!$A:$S,6,FALSE)</f>
        <v>0</v>
      </c>
      <c r="L450" s="79">
        <f>+VLOOKUP($A450,'[4]CUT Bs'!$A:$S,7,FALSE)</f>
        <v>0</v>
      </c>
      <c r="M450" s="79">
        <f>+VLOOKUP($A450,'[4]CUT Bs'!$A:$S,8,FALSE)</f>
        <v>0</v>
      </c>
      <c r="N450" s="79">
        <f>+VLOOKUP($A450,'[4]CUT Bs'!$A:$S,9,FALSE)</f>
        <v>0</v>
      </c>
      <c r="O450" s="79">
        <f>+VLOOKUP($A450,'[4]CUT Bs'!$A:$S,10,FALSE)</f>
        <v>0</v>
      </c>
      <c r="P450" s="79">
        <f>+VLOOKUP($A450,'[4]CUT Bs'!$A:$S,11,FALSE)</f>
        <v>0</v>
      </c>
      <c r="Q450" s="79">
        <f>+VLOOKUP($A450,'[4]CUT Bs'!$A:$S,12,FALSE)</f>
        <v>0</v>
      </c>
      <c r="R450" s="79">
        <f>+VLOOKUP($A450,'[4]CUT Bs'!$A:$S,13,FALSE)</f>
        <v>0</v>
      </c>
      <c r="S450" s="79">
        <f>+VLOOKUP($A450,'[4]CUT Bs'!$A:$S,14,FALSE)</f>
        <v>0</v>
      </c>
      <c r="T450" s="79">
        <f>+VLOOKUP($A450,'[4]CUT Bs'!$A:$S,15,FALSE)</f>
        <v>0</v>
      </c>
      <c r="U450" s="79">
        <f>+VLOOKUP($A450,'[4]CUT Bs'!$A:$S,16,FALSE)</f>
        <v>0</v>
      </c>
      <c r="V450" s="79">
        <f>+IFERROR(VLOOKUP(A450,'[4]RES. TCR'!A:C,3,FALSE),0)</f>
        <v>0</v>
      </c>
      <c r="W450" s="79">
        <f>+VLOOKUP(A450,'[4]RES. TRL'!F:H,2,FALSE)</f>
        <v>0</v>
      </c>
      <c r="X450" s="79">
        <f>+VLOOKUP(A450,'[4]RES. TRL'!F:H,3,FALSE)</f>
        <v>0</v>
      </c>
      <c r="Y450" s="79">
        <f>+VLOOKUP($A450,'[4]CUT USD'!$A:$Q,2,FALSE)</f>
        <v>0</v>
      </c>
      <c r="Z450" s="79">
        <f>+VLOOKUP($A450,'[4]CUT USD'!$A:$Q,3,FALSE)</f>
        <v>0</v>
      </c>
      <c r="AA450" s="79">
        <f>+VLOOKUP($A450,'[4]CUT USD'!$A:$Q,4,FALSE)</f>
        <v>0</v>
      </c>
      <c r="AB450" s="79">
        <f>+VLOOKUP($A450,'[4]CUT USD'!$A:$Q,5,FALSE)</f>
        <v>0</v>
      </c>
      <c r="AC450" s="79">
        <f>+VLOOKUP($A450,'[4]CUT USD'!$A:$Q,6,FALSE)</f>
        <v>0</v>
      </c>
      <c r="AD450" s="79">
        <f>+VLOOKUP($A450,'[4]CUT USD'!$A:$Q,7,FALSE)</f>
        <v>0</v>
      </c>
      <c r="AE450" s="79">
        <f>+VLOOKUP($A450,'[4]CUT USD'!$A:$Q,8,FALSE)</f>
        <v>0</v>
      </c>
      <c r="AF450" s="79">
        <f>+VLOOKUP($A450,'[4]CUT USD'!$A:$Q,9,FALSE)</f>
        <v>0</v>
      </c>
      <c r="AG450" s="79">
        <f>+VLOOKUP($A450,'[4]CUT USD'!$A:$Q,10,FALSE)</f>
        <v>0</v>
      </c>
      <c r="AH450" s="79">
        <f>+VLOOKUP($A450,'[4]CUT USD'!$A:$Q,11,FALSE)</f>
        <v>0</v>
      </c>
      <c r="AI450" s="79">
        <f>+VLOOKUP($A450,'[4]CUT USD'!$A:$Q,12,FALSE)</f>
        <v>0</v>
      </c>
      <c r="AJ450" s="79">
        <f>+VLOOKUP($A450,'[4]CUT USD'!$A:$Q,13,FALSE)</f>
        <v>0</v>
      </c>
      <c r="AK450" s="79">
        <f>+VLOOKUP($A450,'[4]CUT USD'!$A:$Q,14,FALSE)</f>
        <v>0</v>
      </c>
      <c r="AL450" s="79">
        <v>0</v>
      </c>
      <c r="AM450" s="79">
        <f t="shared" si="6"/>
        <v>0</v>
      </c>
      <c r="AP450" s="45"/>
    </row>
    <row r="451" spans="1:42" ht="33" customHeight="1">
      <c r="A451" s="54">
        <v>1521</v>
      </c>
      <c r="B451" s="55" t="s">
        <v>431</v>
      </c>
      <c r="C451" s="80" t="s">
        <v>687</v>
      </c>
      <c r="D451" s="79">
        <f>+VLOOKUP(A451,'[4]RES. TRL'!A:C,2,FALSE)</f>
        <v>0</v>
      </c>
      <c r="E451" s="79">
        <f>+VLOOKUP(A451,'[4]RES. TRL'!A:C,3,FALSE)</f>
        <v>0</v>
      </c>
      <c r="F451" s="79">
        <f>+VLOOKUP(A451,[4]RES.CDI!A:B,2,FALSE)</f>
        <v>0</v>
      </c>
      <c r="G451" s="79">
        <f>+VLOOKUP($A451,'[4]CUT Bs'!$A:$S,2,FALSE)</f>
        <v>0</v>
      </c>
      <c r="H451" s="79">
        <f>+VLOOKUP($A451,'[4]CUT Bs'!$A:$S,3,FALSE)</f>
        <v>0</v>
      </c>
      <c r="I451" s="79">
        <f>+VLOOKUP($A451,'[4]CUT Bs'!$A:$S,4,FALSE)</f>
        <v>0</v>
      </c>
      <c r="J451" s="79">
        <f>+VLOOKUP($A451,'[4]CUT Bs'!$A:$S,5,FALSE)</f>
        <v>0</v>
      </c>
      <c r="K451" s="79">
        <f>+VLOOKUP($A451,'[4]CUT Bs'!$A:$S,6,FALSE)</f>
        <v>0</v>
      </c>
      <c r="L451" s="79">
        <f>+VLOOKUP($A451,'[4]CUT Bs'!$A:$S,7,FALSE)</f>
        <v>0</v>
      </c>
      <c r="M451" s="79">
        <f>+VLOOKUP($A451,'[4]CUT Bs'!$A:$S,8,FALSE)</f>
        <v>0</v>
      </c>
      <c r="N451" s="79">
        <f>+VLOOKUP($A451,'[4]CUT Bs'!$A:$S,9,FALSE)</f>
        <v>0</v>
      </c>
      <c r="O451" s="79">
        <f>+VLOOKUP($A451,'[4]CUT Bs'!$A:$S,10,FALSE)</f>
        <v>0</v>
      </c>
      <c r="P451" s="79">
        <f>+VLOOKUP($A451,'[4]CUT Bs'!$A:$S,11,FALSE)</f>
        <v>0</v>
      </c>
      <c r="Q451" s="79">
        <f>+VLOOKUP($A451,'[4]CUT Bs'!$A:$S,12,FALSE)</f>
        <v>0</v>
      </c>
      <c r="R451" s="79">
        <f>+VLOOKUP($A451,'[4]CUT Bs'!$A:$S,13,FALSE)</f>
        <v>0</v>
      </c>
      <c r="S451" s="79">
        <f>+VLOOKUP($A451,'[4]CUT Bs'!$A:$S,14,FALSE)</f>
        <v>0</v>
      </c>
      <c r="T451" s="79">
        <f>+VLOOKUP($A451,'[4]CUT Bs'!$A:$S,15,FALSE)</f>
        <v>0</v>
      </c>
      <c r="U451" s="79">
        <f>+VLOOKUP($A451,'[4]CUT Bs'!$A:$S,16,FALSE)</f>
        <v>0</v>
      </c>
      <c r="V451" s="79">
        <f>+IFERROR(VLOOKUP(A451,'[4]RES. TCR'!A:C,3,FALSE),0)</f>
        <v>0</v>
      </c>
      <c r="W451" s="79">
        <f>+VLOOKUP(A451,'[4]RES. TRL'!F:H,2,FALSE)</f>
        <v>0</v>
      </c>
      <c r="X451" s="79">
        <f>+VLOOKUP(A451,'[4]RES. TRL'!F:H,3,FALSE)</f>
        <v>0</v>
      </c>
      <c r="Y451" s="79">
        <f>+VLOOKUP($A451,'[4]CUT USD'!$A:$Q,2,FALSE)</f>
        <v>0</v>
      </c>
      <c r="Z451" s="79">
        <f>+VLOOKUP($A451,'[4]CUT USD'!$A:$Q,3,FALSE)</f>
        <v>0</v>
      </c>
      <c r="AA451" s="79">
        <f>+VLOOKUP($A451,'[4]CUT USD'!$A:$Q,4,FALSE)</f>
        <v>0</v>
      </c>
      <c r="AB451" s="79">
        <f>+VLOOKUP($A451,'[4]CUT USD'!$A:$Q,5,FALSE)</f>
        <v>0</v>
      </c>
      <c r="AC451" s="79">
        <f>+VLOOKUP($A451,'[4]CUT USD'!$A:$Q,6,FALSE)</f>
        <v>0</v>
      </c>
      <c r="AD451" s="79">
        <f>+VLOOKUP($A451,'[4]CUT USD'!$A:$Q,7,FALSE)</f>
        <v>0</v>
      </c>
      <c r="AE451" s="79">
        <f>+VLOOKUP($A451,'[4]CUT USD'!$A:$Q,8,FALSE)</f>
        <v>0</v>
      </c>
      <c r="AF451" s="79">
        <f>+VLOOKUP($A451,'[4]CUT USD'!$A:$Q,9,FALSE)</f>
        <v>0</v>
      </c>
      <c r="AG451" s="79">
        <f>+VLOOKUP($A451,'[4]CUT USD'!$A:$Q,10,FALSE)</f>
        <v>0</v>
      </c>
      <c r="AH451" s="79">
        <f>+VLOOKUP($A451,'[4]CUT USD'!$A:$Q,11,FALSE)</f>
        <v>0</v>
      </c>
      <c r="AI451" s="79">
        <f>+VLOOKUP($A451,'[4]CUT USD'!$A:$Q,12,FALSE)</f>
        <v>0</v>
      </c>
      <c r="AJ451" s="79">
        <f>+VLOOKUP($A451,'[4]CUT USD'!$A:$Q,13,FALSE)</f>
        <v>0</v>
      </c>
      <c r="AK451" s="79">
        <f>+VLOOKUP($A451,'[4]CUT USD'!$A:$Q,14,FALSE)</f>
        <v>0</v>
      </c>
      <c r="AL451" s="79">
        <v>0</v>
      </c>
      <c r="AM451" s="79">
        <f t="shared" si="6"/>
        <v>0</v>
      </c>
      <c r="AP451" s="45"/>
    </row>
    <row r="452" spans="1:42" ht="33" customHeight="1">
      <c r="A452" s="54">
        <v>1522</v>
      </c>
      <c r="B452" s="55" t="s">
        <v>432</v>
      </c>
      <c r="C452" s="80" t="s">
        <v>687</v>
      </c>
      <c r="D452" s="79">
        <f>+VLOOKUP(A452,'[4]RES. TRL'!A:C,2,FALSE)</f>
        <v>0</v>
      </c>
      <c r="E452" s="79">
        <f>+VLOOKUP(A452,'[4]RES. TRL'!A:C,3,FALSE)</f>
        <v>0</v>
      </c>
      <c r="F452" s="79">
        <f>+VLOOKUP(A452,[4]RES.CDI!A:B,2,FALSE)</f>
        <v>0</v>
      </c>
      <c r="G452" s="79">
        <f>+VLOOKUP($A452,'[4]CUT Bs'!$A:$S,2,FALSE)</f>
        <v>0</v>
      </c>
      <c r="H452" s="79">
        <f>+VLOOKUP($A452,'[4]CUT Bs'!$A:$S,3,FALSE)</f>
        <v>0</v>
      </c>
      <c r="I452" s="79">
        <f>+VLOOKUP($A452,'[4]CUT Bs'!$A:$S,4,FALSE)</f>
        <v>0</v>
      </c>
      <c r="J452" s="79">
        <f>+VLOOKUP($A452,'[4]CUT Bs'!$A:$S,5,FALSE)</f>
        <v>0</v>
      </c>
      <c r="K452" s="79">
        <f>+VLOOKUP($A452,'[4]CUT Bs'!$A:$S,6,FALSE)</f>
        <v>0</v>
      </c>
      <c r="L452" s="79">
        <f>+VLOOKUP($A452,'[4]CUT Bs'!$A:$S,7,FALSE)</f>
        <v>0</v>
      </c>
      <c r="M452" s="79">
        <f>+VLOOKUP($A452,'[4]CUT Bs'!$A:$S,8,FALSE)</f>
        <v>0</v>
      </c>
      <c r="N452" s="79">
        <f>+VLOOKUP($A452,'[4]CUT Bs'!$A:$S,9,FALSE)</f>
        <v>0</v>
      </c>
      <c r="O452" s="79">
        <f>+VLOOKUP($A452,'[4]CUT Bs'!$A:$S,10,FALSE)</f>
        <v>0</v>
      </c>
      <c r="P452" s="79">
        <f>+VLOOKUP($A452,'[4]CUT Bs'!$A:$S,11,FALSE)</f>
        <v>0</v>
      </c>
      <c r="Q452" s="79">
        <f>+VLOOKUP($A452,'[4]CUT Bs'!$A:$S,12,FALSE)</f>
        <v>0</v>
      </c>
      <c r="R452" s="79">
        <f>+VLOOKUP($A452,'[4]CUT Bs'!$A:$S,13,FALSE)</f>
        <v>0</v>
      </c>
      <c r="S452" s="79">
        <f>+VLOOKUP($A452,'[4]CUT Bs'!$A:$S,14,FALSE)</f>
        <v>0</v>
      </c>
      <c r="T452" s="79">
        <f>+VLOOKUP($A452,'[4]CUT Bs'!$A:$S,15,FALSE)</f>
        <v>0</v>
      </c>
      <c r="U452" s="79">
        <f>+VLOOKUP($A452,'[4]CUT Bs'!$A:$S,16,FALSE)</f>
        <v>0</v>
      </c>
      <c r="V452" s="79">
        <f>+IFERROR(VLOOKUP(A452,'[4]RES. TCR'!A:C,3,FALSE),0)</f>
        <v>0</v>
      </c>
      <c r="W452" s="79">
        <f>+VLOOKUP(A452,'[4]RES. TRL'!F:H,2,FALSE)</f>
        <v>0</v>
      </c>
      <c r="X452" s="79">
        <f>+VLOOKUP(A452,'[4]RES. TRL'!F:H,3,FALSE)</f>
        <v>0</v>
      </c>
      <c r="Y452" s="79">
        <f>+VLOOKUP($A452,'[4]CUT USD'!$A:$Q,2,FALSE)</f>
        <v>0</v>
      </c>
      <c r="Z452" s="79">
        <f>+VLOOKUP($A452,'[4]CUT USD'!$A:$Q,3,FALSE)</f>
        <v>0</v>
      </c>
      <c r="AA452" s="79">
        <f>+VLOOKUP($A452,'[4]CUT USD'!$A:$Q,4,FALSE)</f>
        <v>0</v>
      </c>
      <c r="AB452" s="79">
        <f>+VLOOKUP($A452,'[4]CUT USD'!$A:$Q,5,FALSE)</f>
        <v>0</v>
      </c>
      <c r="AC452" s="79">
        <f>+VLOOKUP($A452,'[4]CUT USD'!$A:$Q,6,FALSE)</f>
        <v>0</v>
      </c>
      <c r="AD452" s="79">
        <f>+VLOOKUP($A452,'[4]CUT USD'!$A:$Q,7,FALSE)</f>
        <v>0</v>
      </c>
      <c r="AE452" s="79">
        <f>+VLOOKUP($A452,'[4]CUT USD'!$A:$Q,8,FALSE)</f>
        <v>0</v>
      </c>
      <c r="AF452" s="79">
        <f>+VLOOKUP($A452,'[4]CUT USD'!$A:$Q,9,FALSE)</f>
        <v>0</v>
      </c>
      <c r="AG452" s="79">
        <f>+VLOOKUP($A452,'[4]CUT USD'!$A:$Q,10,FALSE)</f>
        <v>0</v>
      </c>
      <c r="AH452" s="79">
        <f>+VLOOKUP($A452,'[4]CUT USD'!$A:$Q,11,FALSE)</f>
        <v>0</v>
      </c>
      <c r="AI452" s="79">
        <f>+VLOOKUP($A452,'[4]CUT USD'!$A:$Q,12,FALSE)</f>
        <v>0</v>
      </c>
      <c r="AJ452" s="79">
        <f>+VLOOKUP($A452,'[4]CUT USD'!$A:$Q,13,FALSE)</f>
        <v>0</v>
      </c>
      <c r="AK452" s="79">
        <f>+VLOOKUP($A452,'[4]CUT USD'!$A:$Q,14,FALSE)</f>
        <v>0</v>
      </c>
      <c r="AL452" s="79">
        <v>0</v>
      </c>
      <c r="AM452" s="79">
        <f t="shared" si="6"/>
        <v>0</v>
      </c>
      <c r="AP452" s="45"/>
    </row>
    <row r="453" spans="1:42" ht="33" customHeight="1">
      <c r="A453" s="54">
        <v>1523</v>
      </c>
      <c r="B453" s="55" t="s">
        <v>433</v>
      </c>
      <c r="C453" s="80" t="s">
        <v>687</v>
      </c>
      <c r="D453" s="79">
        <f>+VLOOKUP(A453,'[4]RES. TRL'!A:C,2,FALSE)</f>
        <v>0</v>
      </c>
      <c r="E453" s="79">
        <f>+VLOOKUP(A453,'[4]RES. TRL'!A:C,3,FALSE)</f>
        <v>0</v>
      </c>
      <c r="F453" s="79">
        <f>+VLOOKUP(A453,[4]RES.CDI!A:B,2,FALSE)</f>
        <v>0</v>
      </c>
      <c r="G453" s="79">
        <f>+VLOOKUP($A453,'[4]CUT Bs'!$A:$S,2,FALSE)</f>
        <v>0</v>
      </c>
      <c r="H453" s="79">
        <f>+VLOOKUP($A453,'[4]CUT Bs'!$A:$S,3,FALSE)</f>
        <v>0</v>
      </c>
      <c r="I453" s="79">
        <f>+VLOOKUP($A453,'[4]CUT Bs'!$A:$S,4,FALSE)</f>
        <v>0</v>
      </c>
      <c r="J453" s="79">
        <f>+VLOOKUP($A453,'[4]CUT Bs'!$A:$S,5,FALSE)</f>
        <v>0</v>
      </c>
      <c r="K453" s="79">
        <f>+VLOOKUP($A453,'[4]CUT Bs'!$A:$S,6,FALSE)</f>
        <v>0</v>
      </c>
      <c r="L453" s="79">
        <f>+VLOOKUP($A453,'[4]CUT Bs'!$A:$S,7,FALSE)</f>
        <v>0</v>
      </c>
      <c r="M453" s="79">
        <f>+VLOOKUP($A453,'[4]CUT Bs'!$A:$S,8,FALSE)</f>
        <v>0</v>
      </c>
      <c r="N453" s="79">
        <f>+VLOOKUP($A453,'[4]CUT Bs'!$A:$S,9,FALSE)</f>
        <v>0</v>
      </c>
      <c r="O453" s="79">
        <f>+VLOOKUP($A453,'[4]CUT Bs'!$A:$S,10,FALSE)</f>
        <v>0</v>
      </c>
      <c r="P453" s="79">
        <f>+VLOOKUP($A453,'[4]CUT Bs'!$A:$S,11,FALSE)</f>
        <v>0</v>
      </c>
      <c r="Q453" s="79">
        <f>+VLOOKUP($A453,'[4]CUT Bs'!$A:$S,12,FALSE)</f>
        <v>0</v>
      </c>
      <c r="R453" s="79">
        <f>+VLOOKUP($A453,'[4]CUT Bs'!$A:$S,13,FALSE)</f>
        <v>0</v>
      </c>
      <c r="S453" s="79">
        <f>+VLOOKUP($A453,'[4]CUT Bs'!$A:$S,14,FALSE)</f>
        <v>0</v>
      </c>
      <c r="T453" s="79">
        <f>+VLOOKUP($A453,'[4]CUT Bs'!$A:$S,15,FALSE)</f>
        <v>0</v>
      </c>
      <c r="U453" s="79">
        <f>+VLOOKUP($A453,'[4]CUT Bs'!$A:$S,16,FALSE)</f>
        <v>0</v>
      </c>
      <c r="V453" s="79">
        <f>+IFERROR(VLOOKUP(A453,'[4]RES. TCR'!A:C,3,FALSE),0)</f>
        <v>0</v>
      </c>
      <c r="W453" s="79">
        <f>+VLOOKUP(A453,'[4]RES. TRL'!F:H,2,FALSE)</f>
        <v>0</v>
      </c>
      <c r="X453" s="79">
        <f>+VLOOKUP(A453,'[4]RES. TRL'!F:H,3,FALSE)</f>
        <v>0</v>
      </c>
      <c r="Y453" s="79">
        <f>+VLOOKUP($A453,'[4]CUT USD'!$A:$Q,2,FALSE)</f>
        <v>0</v>
      </c>
      <c r="Z453" s="79">
        <f>+VLOOKUP($A453,'[4]CUT USD'!$A:$Q,3,FALSE)</f>
        <v>0</v>
      </c>
      <c r="AA453" s="79">
        <f>+VLOOKUP($A453,'[4]CUT USD'!$A:$Q,4,FALSE)</f>
        <v>0</v>
      </c>
      <c r="AB453" s="79">
        <f>+VLOOKUP($A453,'[4]CUT USD'!$A:$Q,5,FALSE)</f>
        <v>0</v>
      </c>
      <c r="AC453" s="79">
        <f>+VLOOKUP($A453,'[4]CUT USD'!$A:$Q,6,FALSE)</f>
        <v>0</v>
      </c>
      <c r="AD453" s="79">
        <f>+VLOOKUP($A453,'[4]CUT USD'!$A:$Q,7,FALSE)</f>
        <v>0</v>
      </c>
      <c r="AE453" s="79">
        <f>+VLOOKUP($A453,'[4]CUT USD'!$A:$Q,8,FALSE)</f>
        <v>0</v>
      </c>
      <c r="AF453" s="79">
        <f>+VLOOKUP($A453,'[4]CUT USD'!$A:$Q,9,FALSE)</f>
        <v>0</v>
      </c>
      <c r="AG453" s="79">
        <f>+VLOOKUP($A453,'[4]CUT USD'!$A:$Q,10,FALSE)</f>
        <v>0</v>
      </c>
      <c r="AH453" s="79">
        <f>+VLOOKUP($A453,'[4]CUT USD'!$A:$Q,11,FALSE)</f>
        <v>0</v>
      </c>
      <c r="AI453" s="79">
        <f>+VLOOKUP($A453,'[4]CUT USD'!$A:$Q,12,FALSE)</f>
        <v>0</v>
      </c>
      <c r="AJ453" s="79">
        <f>+VLOOKUP($A453,'[4]CUT USD'!$A:$Q,13,FALSE)</f>
        <v>0</v>
      </c>
      <c r="AK453" s="79">
        <f>+VLOOKUP($A453,'[4]CUT USD'!$A:$Q,14,FALSE)</f>
        <v>0</v>
      </c>
      <c r="AL453" s="79">
        <v>0</v>
      </c>
      <c r="AM453" s="79">
        <f t="shared" si="6"/>
        <v>0</v>
      </c>
      <c r="AP453" s="45"/>
    </row>
    <row r="454" spans="1:42" ht="33" customHeight="1">
      <c r="A454" s="54">
        <v>1524</v>
      </c>
      <c r="B454" s="55" t="s">
        <v>434</v>
      </c>
      <c r="C454" s="80" t="s">
        <v>687</v>
      </c>
      <c r="D454" s="79">
        <f>+VLOOKUP(A454,'[4]RES. TRL'!A:C,2,FALSE)</f>
        <v>0</v>
      </c>
      <c r="E454" s="79">
        <f>+VLOOKUP(A454,'[4]RES. TRL'!A:C,3,FALSE)</f>
        <v>0</v>
      </c>
      <c r="F454" s="79">
        <f>+VLOOKUP(A454,[4]RES.CDI!A:B,2,FALSE)</f>
        <v>0</v>
      </c>
      <c r="G454" s="79">
        <f>+VLOOKUP($A454,'[4]CUT Bs'!$A:$S,2,FALSE)</f>
        <v>0</v>
      </c>
      <c r="H454" s="79">
        <f>+VLOOKUP($A454,'[4]CUT Bs'!$A:$S,3,FALSE)</f>
        <v>0</v>
      </c>
      <c r="I454" s="79">
        <f>+VLOOKUP($A454,'[4]CUT Bs'!$A:$S,4,FALSE)</f>
        <v>0</v>
      </c>
      <c r="J454" s="79">
        <f>+VLOOKUP($A454,'[4]CUT Bs'!$A:$S,5,FALSE)</f>
        <v>0</v>
      </c>
      <c r="K454" s="79">
        <f>+VLOOKUP($A454,'[4]CUT Bs'!$A:$S,6,FALSE)</f>
        <v>0</v>
      </c>
      <c r="L454" s="79">
        <f>+VLOOKUP($A454,'[4]CUT Bs'!$A:$S,7,FALSE)</f>
        <v>0</v>
      </c>
      <c r="M454" s="79">
        <f>+VLOOKUP($A454,'[4]CUT Bs'!$A:$S,8,FALSE)</f>
        <v>0</v>
      </c>
      <c r="N454" s="79">
        <f>+VLOOKUP($A454,'[4]CUT Bs'!$A:$S,9,FALSE)</f>
        <v>0</v>
      </c>
      <c r="O454" s="79">
        <f>+VLOOKUP($A454,'[4]CUT Bs'!$A:$S,10,FALSE)</f>
        <v>0</v>
      </c>
      <c r="P454" s="79">
        <f>+VLOOKUP($A454,'[4]CUT Bs'!$A:$S,11,FALSE)</f>
        <v>0</v>
      </c>
      <c r="Q454" s="79">
        <f>+VLOOKUP($A454,'[4]CUT Bs'!$A:$S,12,FALSE)</f>
        <v>0</v>
      </c>
      <c r="R454" s="79">
        <f>+VLOOKUP($A454,'[4]CUT Bs'!$A:$S,13,FALSE)</f>
        <v>0</v>
      </c>
      <c r="S454" s="79">
        <f>+VLOOKUP($A454,'[4]CUT Bs'!$A:$S,14,FALSE)</f>
        <v>0</v>
      </c>
      <c r="T454" s="79">
        <f>+VLOOKUP($A454,'[4]CUT Bs'!$A:$S,15,FALSE)</f>
        <v>0</v>
      </c>
      <c r="U454" s="79">
        <f>+VLOOKUP($A454,'[4]CUT Bs'!$A:$S,16,FALSE)</f>
        <v>0</v>
      </c>
      <c r="V454" s="79">
        <f>+IFERROR(VLOOKUP(A454,'[4]RES. TCR'!A:C,3,FALSE),0)</f>
        <v>0</v>
      </c>
      <c r="W454" s="79">
        <f>+VLOOKUP(A454,'[4]RES. TRL'!F:H,2,FALSE)</f>
        <v>0</v>
      </c>
      <c r="X454" s="79">
        <f>+VLOOKUP(A454,'[4]RES. TRL'!F:H,3,FALSE)</f>
        <v>0</v>
      </c>
      <c r="Y454" s="79">
        <f>+VLOOKUP($A454,'[4]CUT USD'!$A:$Q,2,FALSE)</f>
        <v>0</v>
      </c>
      <c r="Z454" s="79">
        <f>+VLOOKUP($A454,'[4]CUT USD'!$A:$Q,3,FALSE)</f>
        <v>0</v>
      </c>
      <c r="AA454" s="79">
        <f>+VLOOKUP($A454,'[4]CUT USD'!$A:$Q,4,FALSE)</f>
        <v>0</v>
      </c>
      <c r="AB454" s="79">
        <f>+VLOOKUP($A454,'[4]CUT USD'!$A:$Q,5,FALSE)</f>
        <v>0</v>
      </c>
      <c r="AC454" s="79">
        <f>+VLOOKUP($A454,'[4]CUT USD'!$A:$Q,6,FALSE)</f>
        <v>0</v>
      </c>
      <c r="AD454" s="79">
        <f>+VLOOKUP($A454,'[4]CUT USD'!$A:$Q,7,FALSE)</f>
        <v>0</v>
      </c>
      <c r="AE454" s="79">
        <f>+VLOOKUP($A454,'[4]CUT USD'!$A:$Q,8,FALSE)</f>
        <v>0</v>
      </c>
      <c r="AF454" s="79">
        <f>+VLOOKUP($A454,'[4]CUT USD'!$A:$Q,9,FALSE)</f>
        <v>0</v>
      </c>
      <c r="AG454" s="79">
        <f>+VLOOKUP($A454,'[4]CUT USD'!$A:$Q,10,FALSE)</f>
        <v>0</v>
      </c>
      <c r="AH454" s="79">
        <f>+VLOOKUP($A454,'[4]CUT USD'!$A:$Q,11,FALSE)</f>
        <v>0</v>
      </c>
      <c r="AI454" s="79">
        <f>+VLOOKUP($A454,'[4]CUT USD'!$A:$Q,12,FALSE)</f>
        <v>0</v>
      </c>
      <c r="AJ454" s="79">
        <f>+VLOOKUP($A454,'[4]CUT USD'!$A:$Q,13,FALSE)</f>
        <v>0</v>
      </c>
      <c r="AK454" s="79">
        <f>+VLOOKUP($A454,'[4]CUT USD'!$A:$Q,14,FALSE)</f>
        <v>0</v>
      </c>
      <c r="AL454" s="79">
        <v>0</v>
      </c>
      <c r="AM454" s="79">
        <f t="shared" si="6"/>
        <v>0</v>
      </c>
      <c r="AP454" s="45"/>
    </row>
    <row r="455" spans="1:42" ht="33" customHeight="1">
      <c r="A455" s="54">
        <v>1525</v>
      </c>
      <c r="B455" s="55" t="s">
        <v>435</v>
      </c>
      <c r="C455" s="80" t="s">
        <v>687</v>
      </c>
      <c r="D455" s="79">
        <f>+VLOOKUP(A455,'[4]RES. TRL'!A:C,2,FALSE)</f>
        <v>0</v>
      </c>
      <c r="E455" s="79">
        <f>+VLOOKUP(A455,'[4]RES. TRL'!A:C,3,FALSE)</f>
        <v>0</v>
      </c>
      <c r="F455" s="79">
        <f>+VLOOKUP(A455,[4]RES.CDI!A:B,2,FALSE)</f>
        <v>0</v>
      </c>
      <c r="G455" s="79">
        <f>+VLOOKUP($A455,'[4]CUT Bs'!$A:$S,2,FALSE)</f>
        <v>0</v>
      </c>
      <c r="H455" s="79">
        <f>+VLOOKUP($A455,'[4]CUT Bs'!$A:$S,3,FALSE)</f>
        <v>0</v>
      </c>
      <c r="I455" s="79">
        <f>+VLOOKUP($A455,'[4]CUT Bs'!$A:$S,4,FALSE)</f>
        <v>0</v>
      </c>
      <c r="J455" s="79">
        <f>+VLOOKUP($A455,'[4]CUT Bs'!$A:$S,5,FALSE)</f>
        <v>0</v>
      </c>
      <c r="K455" s="79">
        <f>+VLOOKUP($A455,'[4]CUT Bs'!$A:$S,6,FALSE)</f>
        <v>0</v>
      </c>
      <c r="L455" s="79">
        <f>+VLOOKUP($A455,'[4]CUT Bs'!$A:$S,7,FALSE)</f>
        <v>0</v>
      </c>
      <c r="M455" s="79">
        <f>+VLOOKUP($A455,'[4]CUT Bs'!$A:$S,8,FALSE)</f>
        <v>0</v>
      </c>
      <c r="N455" s="79">
        <f>+VLOOKUP($A455,'[4]CUT Bs'!$A:$S,9,FALSE)</f>
        <v>0</v>
      </c>
      <c r="O455" s="79">
        <f>+VLOOKUP($A455,'[4]CUT Bs'!$A:$S,10,FALSE)</f>
        <v>0</v>
      </c>
      <c r="P455" s="79">
        <f>+VLOOKUP($A455,'[4]CUT Bs'!$A:$S,11,FALSE)</f>
        <v>0</v>
      </c>
      <c r="Q455" s="79">
        <f>+VLOOKUP($A455,'[4]CUT Bs'!$A:$S,12,FALSE)</f>
        <v>0</v>
      </c>
      <c r="R455" s="79">
        <f>+VLOOKUP($A455,'[4]CUT Bs'!$A:$S,13,FALSE)</f>
        <v>0</v>
      </c>
      <c r="S455" s="79">
        <f>+VLOOKUP($A455,'[4]CUT Bs'!$A:$S,14,FALSE)</f>
        <v>0</v>
      </c>
      <c r="T455" s="79">
        <f>+VLOOKUP($A455,'[4]CUT Bs'!$A:$S,15,FALSE)</f>
        <v>0</v>
      </c>
      <c r="U455" s="79">
        <f>+VLOOKUP($A455,'[4]CUT Bs'!$A:$S,16,FALSE)</f>
        <v>0</v>
      </c>
      <c r="V455" s="79">
        <f>+IFERROR(VLOOKUP(A455,'[4]RES. TCR'!A:C,3,FALSE),0)</f>
        <v>0</v>
      </c>
      <c r="W455" s="79">
        <f>+VLOOKUP(A455,'[4]RES. TRL'!F:H,2,FALSE)</f>
        <v>0</v>
      </c>
      <c r="X455" s="79">
        <f>+VLOOKUP(A455,'[4]RES. TRL'!F:H,3,FALSE)</f>
        <v>0</v>
      </c>
      <c r="Y455" s="79">
        <f>+VLOOKUP($A455,'[4]CUT USD'!$A:$Q,2,FALSE)</f>
        <v>0</v>
      </c>
      <c r="Z455" s="79">
        <f>+VLOOKUP($A455,'[4]CUT USD'!$A:$Q,3,FALSE)</f>
        <v>0</v>
      </c>
      <c r="AA455" s="79">
        <f>+VLOOKUP($A455,'[4]CUT USD'!$A:$Q,4,FALSE)</f>
        <v>0</v>
      </c>
      <c r="AB455" s="79">
        <f>+VLOOKUP($A455,'[4]CUT USD'!$A:$Q,5,FALSE)</f>
        <v>0</v>
      </c>
      <c r="AC455" s="79">
        <f>+VLOOKUP($A455,'[4]CUT USD'!$A:$Q,6,FALSE)</f>
        <v>0</v>
      </c>
      <c r="AD455" s="79">
        <f>+VLOOKUP($A455,'[4]CUT USD'!$A:$Q,7,FALSE)</f>
        <v>0</v>
      </c>
      <c r="AE455" s="79">
        <f>+VLOOKUP($A455,'[4]CUT USD'!$A:$Q,8,FALSE)</f>
        <v>0</v>
      </c>
      <c r="AF455" s="79">
        <f>+VLOOKUP($A455,'[4]CUT USD'!$A:$Q,9,FALSE)</f>
        <v>0</v>
      </c>
      <c r="AG455" s="79">
        <f>+VLOOKUP($A455,'[4]CUT USD'!$A:$Q,10,FALSE)</f>
        <v>0</v>
      </c>
      <c r="AH455" s="79">
        <f>+VLOOKUP($A455,'[4]CUT USD'!$A:$Q,11,FALSE)</f>
        <v>0</v>
      </c>
      <c r="AI455" s="79">
        <f>+VLOOKUP($A455,'[4]CUT USD'!$A:$Q,12,FALSE)</f>
        <v>0</v>
      </c>
      <c r="AJ455" s="79">
        <f>+VLOOKUP($A455,'[4]CUT USD'!$A:$Q,13,FALSE)</f>
        <v>0</v>
      </c>
      <c r="AK455" s="79">
        <f>+VLOOKUP($A455,'[4]CUT USD'!$A:$Q,14,FALSE)</f>
        <v>0</v>
      </c>
      <c r="AL455" s="79">
        <v>0</v>
      </c>
      <c r="AM455" s="79">
        <f t="shared" si="6"/>
        <v>0</v>
      </c>
      <c r="AP455" s="45"/>
    </row>
    <row r="456" spans="1:42" ht="33" customHeight="1">
      <c r="A456" s="54">
        <v>1526</v>
      </c>
      <c r="B456" s="55" t="s">
        <v>436</v>
      </c>
      <c r="C456" s="80" t="s">
        <v>687</v>
      </c>
      <c r="D456" s="79">
        <f>+VLOOKUP(A456,'[4]RES. TRL'!A:C,2,FALSE)</f>
        <v>0</v>
      </c>
      <c r="E456" s="79">
        <f>+VLOOKUP(A456,'[4]RES. TRL'!A:C,3,FALSE)</f>
        <v>0</v>
      </c>
      <c r="F456" s="79">
        <f>+VLOOKUP(A456,[4]RES.CDI!A:B,2,FALSE)</f>
        <v>0</v>
      </c>
      <c r="G456" s="79">
        <f>+VLOOKUP($A456,'[4]CUT Bs'!$A:$S,2,FALSE)</f>
        <v>0</v>
      </c>
      <c r="H456" s="79">
        <f>+VLOOKUP($A456,'[4]CUT Bs'!$A:$S,3,FALSE)</f>
        <v>0</v>
      </c>
      <c r="I456" s="79">
        <f>+VLOOKUP($A456,'[4]CUT Bs'!$A:$S,4,FALSE)</f>
        <v>0</v>
      </c>
      <c r="J456" s="79">
        <f>+VLOOKUP($A456,'[4]CUT Bs'!$A:$S,5,FALSE)</f>
        <v>0</v>
      </c>
      <c r="K456" s="79">
        <f>+VLOOKUP($A456,'[4]CUT Bs'!$A:$S,6,FALSE)</f>
        <v>0</v>
      </c>
      <c r="L456" s="79">
        <f>+VLOOKUP($A456,'[4]CUT Bs'!$A:$S,7,FALSE)</f>
        <v>0</v>
      </c>
      <c r="M456" s="79">
        <f>+VLOOKUP($A456,'[4]CUT Bs'!$A:$S,8,FALSE)</f>
        <v>0</v>
      </c>
      <c r="N456" s="79">
        <f>+VLOOKUP($A456,'[4]CUT Bs'!$A:$S,9,FALSE)</f>
        <v>0</v>
      </c>
      <c r="O456" s="79">
        <f>+VLOOKUP($A456,'[4]CUT Bs'!$A:$S,10,FALSE)</f>
        <v>0</v>
      </c>
      <c r="P456" s="79">
        <f>+VLOOKUP($A456,'[4]CUT Bs'!$A:$S,11,FALSE)</f>
        <v>0</v>
      </c>
      <c r="Q456" s="79">
        <f>+VLOOKUP($A456,'[4]CUT Bs'!$A:$S,12,FALSE)</f>
        <v>0</v>
      </c>
      <c r="R456" s="79">
        <f>+VLOOKUP($A456,'[4]CUT Bs'!$A:$S,13,FALSE)</f>
        <v>0</v>
      </c>
      <c r="S456" s="79">
        <f>+VLOOKUP($A456,'[4]CUT Bs'!$A:$S,14,FALSE)</f>
        <v>0</v>
      </c>
      <c r="T456" s="79">
        <f>+VLOOKUP($A456,'[4]CUT Bs'!$A:$S,15,FALSE)</f>
        <v>0</v>
      </c>
      <c r="U456" s="79">
        <f>+VLOOKUP($A456,'[4]CUT Bs'!$A:$S,16,FALSE)</f>
        <v>0</v>
      </c>
      <c r="V456" s="79">
        <f>+IFERROR(VLOOKUP(A456,'[4]RES. TCR'!A:C,3,FALSE),0)</f>
        <v>0</v>
      </c>
      <c r="W456" s="79">
        <f>+VLOOKUP(A456,'[4]RES. TRL'!F:H,2,FALSE)</f>
        <v>0</v>
      </c>
      <c r="X456" s="79">
        <f>+VLOOKUP(A456,'[4]RES. TRL'!F:H,3,FALSE)</f>
        <v>0</v>
      </c>
      <c r="Y456" s="79">
        <f>+VLOOKUP($A456,'[4]CUT USD'!$A:$Q,2,FALSE)</f>
        <v>0</v>
      </c>
      <c r="Z456" s="79">
        <f>+VLOOKUP($A456,'[4]CUT USD'!$A:$Q,3,FALSE)</f>
        <v>0</v>
      </c>
      <c r="AA456" s="79">
        <f>+VLOOKUP($A456,'[4]CUT USD'!$A:$Q,4,FALSE)</f>
        <v>0</v>
      </c>
      <c r="AB456" s="79">
        <f>+VLOOKUP($A456,'[4]CUT USD'!$A:$Q,5,FALSE)</f>
        <v>0</v>
      </c>
      <c r="AC456" s="79">
        <f>+VLOOKUP($A456,'[4]CUT USD'!$A:$Q,6,FALSE)</f>
        <v>0</v>
      </c>
      <c r="AD456" s="79">
        <f>+VLOOKUP($A456,'[4]CUT USD'!$A:$Q,7,FALSE)</f>
        <v>0</v>
      </c>
      <c r="AE456" s="79">
        <f>+VLOOKUP($A456,'[4]CUT USD'!$A:$Q,8,FALSE)</f>
        <v>0</v>
      </c>
      <c r="AF456" s="79">
        <f>+VLOOKUP($A456,'[4]CUT USD'!$A:$Q,9,FALSE)</f>
        <v>0</v>
      </c>
      <c r="AG456" s="79">
        <f>+VLOOKUP($A456,'[4]CUT USD'!$A:$Q,10,FALSE)</f>
        <v>0</v>
      </c>
      <c r="AH456" s="79">
        <f>+VLOOKUP($A456,'[4]CUT USD'!$A:$Q,11,FALSE)</f>
        <v>0</v>
      </c>
      <c r="AI456" s="79">
        <f>+VLOOKUP($A456,'[4]CUT USD'!$A:$Q,12,FALSE)</f>
        <v>0</v>
      </c>
      <c r="AJ456" s="79">
        <f>+VLOOKUP($A456,'[4]CUT USD'!$A:$Q,13,FALSE)</f>
        <v>0</v>
      </c>
      <c r="AK456" s="79">
        <f>+VLOOKUP($A456,'[4]CUT USD'!$A:$Q,14,FALSE)</f>
        <v>0</v>
      </c>
      <c r="AL456" s="79">
        <v>0</v>
      </c>
      <c r="AM456" s="79">
        <f t="shared" si="6"/>
        <v>0</v>
      </c>
      <c r="AP456" s="45"/>
    </row>
    <row r="457" spans="1:42" ht="33" customHeight="1">
      <c r="A457" s="54">
        <v>1527</v>
      </c>
      <c r="B457" s="55" t="s">
        <v>437</v>
      </c>
      <c r="C457" s="80" t="s">
        <v>687</v>
      </c>
      <c r="D457" s="79">
        <f>+VLOOKUP(A457,'[4]RES. TRL'!A:C,2,FALSE)</f>
        <v>0</v>
      </c>
      <c r="E457" s="79">
        <f>+VLOOKUP(A457,'[4]RES. TRL'!A:C,3,FALSE)</f>
        <v>0</v>
      </c>
      <c r="F457" s="79">
        <f>+VLOOKUP(A457,[4]RES.CDI!A:B,2,FALSE)</f>
        <v>0</v>
      </c>
      <c r="G457" s="79">
        <f>+VLOOKUP($A457,'[4]CUT Bs'!$A:$S,2,FALSE)</f>
        <v>0</v>
      </c>
      <c r="H457" s="79">
        <f>+VLOOKUP($A457,'[4]CUT Bs'!$A:$S,3,FALSE)</f>
        <v>0</v>
      </c>
      <c r="I457" s="79">
        <f>+VLOOKUP($A457,'[4]CUT Bs'!$A:$S,4,FALSE)</f>
        <v>0</v>
      </c>
      <c r="J457" s="79">
        <f>+VLOOKUP($A457,'[4]CUT Bs'!$A:$S,5,FALSE)</f>
        <v>0</v>
      </c>
      <c r="K457" s="79">
        <f>+VLOOKUP($A457,'[4]CUT Bs'!$A:$S,6,FALSE)</f>
        <v>0</v>
      </c>
      <c r="L457" s="79">
        <f>+VLOOKUP($A457,'[4]CUT Bs'!$A:$S,7,FALSE)</f>
        <v>0</v>
      </c>
      <c r="M457" s="79">
        <f>+VLOOKUP($A457,'[4]CUT Bs'!$A:$S,8,FALSE)</f>
        <v>0</v>
      </c>
      <c r="N457" s="79">
        <f>+VLOOKUP($A457,'[4]CUT Bs'!$A:$S,9,FALSE)</f>
        <v>0</v>
      </c>
      <c r="O457" s="79">
        <f>+VLOOKUP($A457,'[4]CUT Bs'!$A:$S,10,FALSE)</f>
        <v>0</v>
      </c>
      <c r="P457" s="79">
        <f>+VLOOKUP($A457,'[4]CUT Bs'!$A:$S,11,FALSE)</f>
        <v>0</v>
      </c>
      <c r="Q457" s="79">
        <f>+VLOOKUP($A457,'[4]CUT Bs'!$A:$S,12,FALSE)</f>
        <v>0</v>
      </c>
      <c r="R457" s="79">
        <f>+VLOOKUP($A457,'[4]CUT Bs'!$A:$S,13,FALSE)</f>
        <v>0</v>
      </c>
      <c r="S457" s="79">
        <f>+VLOOKUP($A457,'[4]CUT Bs'!$A:$S,14,FALSE)</f>
        <v>0</v>
      </c>
      <c r="T457" s="79">
        <f>+VLOOKUP($A457,'[4]CUT Bs'!$A:$S,15,FALSE)</f>
        <v>0</v>
      </c>
      <c r="U457" s="79">
        <f>+VLOOKUP($A457,'[4]CUT Bs'!$A:$S,16,FALSE)</f>
        <v>0</v>
      </c>
      <c r="V457" s="79">
        <f>+IFERROR(VLOOKUP(A457,'[4]RES. TCR'!A:C,3,FALSE),0)</f>
        <v>0</v>
      </c>
      <c r="W457" s="79">
        <f>+VLOOKUP(A457,'[4]RES. TRL'!F:H,2,FALSE)</f>
        <v>0</v>
      </c>
      <c r="X457" s="79">
        <f>+VLOOKUP(A457,'[4]RES. TRL'!F:H,3,FALSE)</f>
        <v>0</v>
      </c>
      <c r="Y457" s="79">
        <f>+VLOOKUP($A457,'[4]CUT USD'!$A:$Q,2,FALSE)</f>
        <v>0</v>
      </c>
      <c r="Z457" s="79">
        <f>+VLOOKUP($A457,'[4]CUT USD'!$A:$Q,3,FALSE)</f>
        <v>0</v>
      </c>
      <c r="AA457" s="79">
        <f>+VLOOKUP($A457,'[4]CUT USD'!$A:$Q,4,FALSE)</f>
        <v>0</v>
      </c>
      <c r="AB457" s="79">
        <f>+VLOOKUP($A457,'[4]CUT USD'!$A:$Q,5,FALSE)</f>
        <v>0</v>
      </c>
      <c r="AC457" s="79">
        <f>+VLOOKUP($A457,'[4]CUT USD'!$A:$Q,6,FALSE)</f>
        <v>0</v>
      </c>
      <c r="AD457" s="79">
        <f>+VLOOKUP($A457,'[4]CUT USD'!$A:$Q,7,FALSE)</f>
        <v>0</v>
      </c>
      <c r="AE457" s="79">
        <f>+VLOOKUP($A457,'[4]CUT USD'!$A:$Q,8,FALSE)</f>
        <v>0</v>
      </c>
      <c r="AF457" s="79">
        <f>+VLOOKUP($A457,'[4]CUT USD'!$A:$Q,9,FALSE)</f>
        <v>0</v>
      </c>
      <c r="AG457" s="79">
        <f>+VLOOKUP($A457,'[4]CUT USD'!$A:$Q,10,FALSE)</f>
        <v>0</v>
      </c>
      <c r="AH457" s="79">
        <f>+VLOOKUP($A457,'[4]CUT USD'!$A:$Q,11,FALSE)</f>
        <v>0</v>
      </c>
      <c r="AI457" s="79">
        <f>+VLOOKUP($A457,'[4]CUT USD'!$A:$Q,12,FALSE)</f>
        <v>0</v>
      </c>
      <c r="AJ457" s="79">
        <f>+VLOOKUP($A457,'[4]CUT USD'!$A:$Q,13,FALSE)</f>
        <v>0</v>
      </c>
      <c r="AK457" s="79">
        <f>+VLOOKUP($A457,'[4]CUT USD'!$A:$Q,14,FALSE)</f>
        <v>0</v>
      </c>
      <c r="AL457" s="79">
        <v>0</v>
      </c>
      <c r="AM457" s="79">
        <f t="shared" si="6"/>
        <v>0</v>
      </c>
      <c r="AP457" s="45"/>
    </row>
    <row r="458" spans="1:42" ht="33" customHeight="1">
      <c r="A458" s="54">
        <v>1528</v>
      </c>
      <c r="B458" s="55" t="s">
        <v>438</v>
      </c>
      <c r="C458" s="80" t="s">
        <v>687</v>
      </c>
      <c r="D458" s="79">
        <f>+VLOOKUP(A458,'[4]RES. TRL'!A:C,2,FALSE)</f>
        <v>0</v>
      </c>
      <c r="E458" s="79">
        <f>+VLOOKUP(A458,'[4]RES. TRL'!A:C,3,FALSE)</f>
        <v>0</v>
      </c>
      <c r="F458" s="79">
        <f>+VLOOKUP(A458,[4]RES.CDI!A:B,2,FALSE)</f>
        <v>0</v>
      </c>
      <c r="G458" s="79">
        <f>+VLOOKUP($A458,'[4]CUT Bs'!$A:$S,2,FALSE)</f>
        <v>0</v>
      </c>
      <c r="H458" s="79">
        <f>+VLOOKUP($A458,'[4]CUT Bs'!$A:$S,3,FALSE)</f>
        <v>0</v>
      </c>
      <c r="I458" s="79">
        <f>+VLOOKUP($A458,'[4]CUT Bs'!$A:$S,4,FALSE)</f>
        <v>0</v>
      </c>
      <c r="J458" s="79">
        <f>+VLOOKUP($A458,'[4]CUT Bs'!$A:$S,5,FALSE)</f>
        <v>0</v>
      </c>
      <c r="K458" s="79">
        <f>+VLOOKUP($A458,'[4]CUT Bs'!$A:$S,6,FALSE)</f>
        <v>0</v>
      </c>
      <c r="L458" s="79">
        <f>+VLOOKUP($A458,'[4]CUT Bs'!$A:$S,7,FALSE)</f>
        <v>0</v>
      </c>
      <c r="M458" s="79">
        <f>+VLOOKUP($A458,'[4]CUT Bs'!$A:$S,8,FALSE)</f>
        <v>0</v>
      </c>
      <c r="N458" s="79">
        <f>+VLOOKUP($A458,'[4]CUT Bs'!$A:$S,9,FALSE)</f>
        <v>0</v>
      </c>
      <c r="O458" s="79">
        <f>+VLOOKUP($A458,'[4]CUT Bs'!$A:$S,10,FALSE)</f>
        <v>0</v>
      </c>
      <c r="P458" s="79">
        <f>+VLOOKUP($A458,'[4]CUT Bs'!$A:$S,11,FALSE)</f>
        <v>0</v>
      </c>
      <c r="Q458" s="79">
        <f>+VLOOKUP($A458,'[4]CUT Bs'!$A:$S,12,FALSE)</f>
        <v>0</v>
      </c>
      <c r="R458" s="79">
        <f>+VLOOKUP($A458,'[4]CUT Bs'!$A:$S,13,FALSE)</f>
        <v>0</v>
      </c>
      <c r="S458" s="79">
        <f>+VLOOKUP($A458,'[4]CUT Bs'!$A:$S,14,FALSE)</f>
        <v>0</v>
      </c>
      <c r="T458" s="79">
        <f>+VLOOKUP($A458,'[4]CUT Bs'!$A:$S,15,FALSE)</f>
        <v>0</v>
      </c>
      <c r="U458" s="79">
        <f>+VLOOKUP($A458,'[4]CUT Bs'!$A:$S,16,FALSE)</f>
        <v>0</v>
      </c>
      <c r="V458" s="79">
        <f>+IFERROR(VLOOKUP(A458,'[4]RES. TCR'!A:C,3,FALSE),0)</f>
        <v>0</v>
      </c>
      <c r="W458" s="79">
        <f>+VLOOKUP(A458,'[4]RES. TRL'!F:H,2,FALSE)</f>
        <v>0</v>
      </c>
      <c r="X458" s="79">
        <f>+VLOOKUP(A458,'[4]RES. TRL'!F:H,3,FALSE)</f>
        <v>0</v>
      </c>
      <c r="Y458" s="79">
        <f>+VLOOKUP($A458,'[4]CUT USD'!$A:$Q,2,FALSE)</f>
        <v>0</v>
      </c>
      <c r="Z458" s="79">
        <f>+VLOOKUP($A458,'[4]CUT USD'!$A:$Q,3,FALSE)</f>
        <v>0</v>
      </c>
      <c r="AA458" s="79">
        <f>+VLOOKUP($A458,'[4]CUT USD'!$A:$Q,4,FALSE)</f>
        <v>0</v>
      </c>
      <c r="AB458" s="79">
        <f>+VLOOKUP($A458,'[4]CUT USD'!$A:$Q,5,FALSE)</f>
        <v>0</v>
      </c>
      <c r="AC458" s="79">
        <f>+VLOOKUP($A458,'[4]CUT USD'!$A:$Q,6,FALSE)</f>
        <v>0</v>
      </c>
      <c r="AD458" s="79">
        <f>+VLOOKUP($A458,'[4]CUT USD'!$A:$Q,7,FALSE)</f>
        <v>0</v>
      </c>
      <c r="AE458" s="79">
        <f>+VLOOKUP($A458,'[4]CUT USD'!$A:$Q,8,FALSE)</f>
        <v>0</v>
      </c>
      <c r="AF458" s="79">
        <f>+VLOOKUP($A458,'[4]CUT USD'!$A:$Q,9,FALSE)</f>
        <v>0</v>
      </c>
      <c r="AG458" s="79">
        <f>+VLOOKUP($A458,'[4]CUT USD'!$A:$Q,10,FALSE)</f>
        <v>0</v>
      </c>
      <c r="AH458" s="79">
        <f>+VLOOKUP($A458,'[4]CUT USD'!$A:$Q,11,FALSE)</f>
        <v>0</v>
      </c>
      <c r="AI458" s="79">
        <f>+VLOOKUP($A458,'[4]CUT USD'!$A:$Q,12,FALSE)</f>
        <v>0</v>
      </c>
      <c r="AJ458" s="79">
        <f>+VLOOKUP($A458,'[4]CUT USD'!$A:$Q,13,FALSE)</f>
        <v>0</v>
      </c>
      <c r="AK458" s="79">
        <f>+VLOOKUP($A458,'[4]CUT USD'!$A:$Q,14,FALSE)</f>
        <v>0</v>
      </c>
      <c r="AL458" s="79">
        <v>0</v>
      </c>
      <c r="AM458" s="79">
        <f t="shared" si="6"/>
        <v>0</v>
      </c>
      <c r="AP458" s="45"/>
    </row>
    <row r="459" spans="1:42" ht="33" customHeight="1">
      <c r="A459" s="54">
        <v>1529</v>
      </c>
      <c r="B459" s="55" t="s">
        <v>439</v>
      </c>
      <c r="C459" s="80" t="s">
        <v>687</v>
      </c>
      <c r="D459" s="79">
        <f>+VLOOKUP(A459,'[4]RES. TRL'!A:C,2,FALSE)</f>
        <v>0</v>
      </c>
      <c r="E459" s="79">
        <f>+VLOOKUP(A459,'[4]RES. TRL'!A:C,3,FALSE)</f>
        <v>0</v>
      </c>
      <c r="F459" s="79">
        <f>+VLOOKUP(A459,[4]RES.CDI!A:B,2,FALSE)</f>
        <v>0</v>
      </c>
      <c r="G459" s="79">
        <f>+VLOOKUP($A459,'[4]CUT Bs'!$A:$S,2,FALSE)</f>
        <v>0</v>
      </c>
      <c r="H459" s="79">
        <f>+VLOOKUP($A459,'[4]CUT Bs'!$A:$S,3,FALSE)</f>
        <v>0</v>
      </c>
      <c r="I459" s="79">
        <f>+VLOOKUP($A459,'[4]CUT Bs'!$A:$S,4,FALSE)</f>
        <v>0</v>
      </c>
      <c r="J459" s="79">
        <f>+VLOOKUP($A459,'[4]CUT Bs'!$A:$S,5,FALSE)</f>
        <v>0</v>
      </c>
      <c r="K459" s="79">
        <f>+VLOOKUP($A459,'[4]CUT Bs'!$A:$S,6,FALSE)</f>
        <v>0</v>
      </c>
      <c r="L459" s="79">
        <f>+VLOOKUP($A459,'[4]CUT Bs'!$A:$S,7,FALSE)</f>
        <v>0</v>
      </c>
      <c r="M459" s="79">
        <f>+VLOOKUP($A459,'[4]CUT Bs'!$A:$S,8,FALSE)</f>
        <v>0</v>
      </c>
      <c r="N459" s="79">
        <f>+VLOOKUP($A459,'[4]CUT Bs'!$A:$S,9,FALSE)</f>
        <v>0</v>
      </c>
      <c r="O459" s="79">
        <f>+VLOOKUP($A459,'[4]CUT Bs'!$A:$S,10,FALSE)</f>
        <v>0</v>
      </c>
      <c r="P459" s="79">
        <f>+VLOOKUP($A459,'[4]CUT Bs'!$A:$S,11,FALSE)</f>
        <v>0</v>
      </c>
      <c r="Q459" s="79">
        <f>+VLOOKUP($A459,'[4]CUT Bs'!$A:$S,12,FALSE)</f>
        <v>0</v>
      </c>
      <c r="R459" s="79">
        <f>+VLOOKUP($A459,'[4]CUT Bs'!$A:$S,13,FALSE)</f>
        <v>0</v>
      </c>
      <c r="S459" s="79">
        <f>+VLOOKUP($A459,'[4]CUT Bs'!$A:$S,14,FALSE)</f>
        <v>0</v>
      </c>
      <c r="T459" s="79">
        <f>+VLOOKUP($A459,'[4]CUT Bs'!$A:$S,15,FALSE)</f>
        <v>0</v>
      </c>
      <c r="U459" s="79">
        <f>+VLOOKUP($A459,'[4]CUT Bs'!$A:$S,16,FALSE)</f>
        <v>0</v>
      </c>
      <c r="V459" s="79">
        <f>+IFERROR(VLOOKUP(A459,'[4]RES. TCR'!A:C,3,FALSE),0)</f>
        <v>0</v>
      </c>
      <c r="W459" s="79">
        <f>+VLOOKUP(A459,'[4]RES. TRL'!F:H,2,FALSE)</f>
        <v>0</v>
      </c>
      <c r="X459" s="79">
        <f>+VLOOKUP(A459,'[4]RES. TRL'!F:H,3,FALSE)</f>
        <v>0</v>
      </c>
      <c r="Y459" s="79">
        <f>+VLOOKUP($A459,'[4]CUT USD'!$A:$Q,2,FALSE)</f>
        <v>0</v>
      </c>
      <c r="Z459" s="79">
        <f>+VLOOKUP($A459,'[4]CUT USD'!$A:$Q,3,FALSE)</f>
        <v>0</v>
      </c>
      <c r="AA459" s="79">
        <f>+VLOOKUP($A459,'[4]CUT USD'!$A:$Q,4,FALSE)</f>
        <v>0</v>
      </c>
      <c r="AB459" s="79">
        <f>+VLOOKUP($A459,'[4]CUT USD'!$A:$Q,5,FALSE)</f>
        <v>0</v>
      </c>
      <c r="AC459" s="79">
        <f>+VLOOKUP($A459,'[4]CUT USD'!$A:$Q,6,FALSE)</f>
        <v>0</v>
      </c>
      <c r="AD459" s="79">
        <f>+VLOOKUP($A459,'[4]CUT USD'!$A:$Q,7,FALSE)</f>
        <v>0</v>
      </c>
      <c r="AE459" s="79">
        <f>+VLOOKUP($A459,'[4]CUT USD'!$A:$Q,8,FALSE)</f>
        <v>0</v>
      </c>
      <c r="AF459" s="79">
        <f>+VLOOKUP($A459,'[4]CUT USD'!$A:$Q,9,FALSE)</f>
        <v>0</v>
      </c>
      <c r="AG459" s="79">
        <f>+VLOOKUP($A459,'[4]CUT USD'!$A:$Q,10,FALSE)</f>
        <v>0</v>
      </c>
      <c r="AH459" s="79">
        <f>+VLOOKUP($A459,'[4]CUT USD'!$A:$Q,11,FALSE)</f>
        <v>0</v>
      </c>
      <c r="AI459" s="79">
        <f>+VLOOKUP($A459,'[4]CUT USD'!$A:$Q,12,FALSE)</f>
        <v>0</v>
      </c>
      <c r="AJ459" s="79">
        <f>+VLOOKUP($A459,'[4]CUT USD'!$A:$Q,13,FALSE)</f>
        <v>0</v>
      </c>
      <c r="AK459" s="79">
        <f>+VLOOKUP($A459,'[4]CUT USD'!$A:$Q,14,FALSE)</f>
        <v>0</v>
      </c>
      <c r="AL459" s="79">
        <v>0</v>
      </c>
      <c r="AM459" s="79">
        <f t="shared" ref="AM459:AM522" si="7">SUM(D459:AL459)</f>
        <v>0</v>
      </c>
      <c r="AP459" s="45"/>
    </row>
    <row r="460" spans="1:42" ht="33" customHeight="1">
      <c r="A460" s="54">
        <v>1530</v>
      </c>
      <c r="B460" s="55" t="s">
        <v>440</v>
      </c>
      <c r="C460" s="80" t="s">
        <v>687</v>
      </c>
      <c r="D460" s="79">
        <f>+VLOOKUP(A460,'[4]RES. TRL'!A:C,2,FALSE)</f>
        <v>0</v>
      </c>
      <c r="E460" s="79">
        <f>+VLOOKUP(A460,'[4]RES. TRL'!A:C,3,FALSE)</f>
        <v>0</v>
      </c>
      <c r="F460" s="79">
        <f>+VLOOKUP(A460,[4]RES.CDI!A:B,2,FALSE)</f>
        <v>0</v>
      </c>
      <c r="G460" s="79">
        <f>+VLOOKUP($A460,'[4]CUT Bs'!$A:$S,2,FALSE)</f>
        <v>0</v>
      </c>
      <c r="H460" s="79">
        <f>+VLOOKUP($A460,'[4]CUT Bs'!$A:$S,3,FALSE)</f>
        <v>0</v>
      </c>
      <c r="I460" s="79">
        <f>+VLOOKUP($A460,'[4]CUT Bs'!$A:$S,4,FALSE)</f>
        <v>0</v>
      </c>
      <c r="J460" s="79">
        <f>+VLOOKUP($A460,'[4]CUT Bs'!$A:$S,5,FALSE)</f>
        <v>0</v>
      </c>
      <c r="K460" s="79">
        <f>+VLOOKUP($A460,'[4]CUT Bs'!$A:$S,6,FALSE)</f>
        <v>0</v>
      </c>
      <c r="L460" s="79">
        <f>+VLOOKUP($A460,'[4]CUT Bs'!$A:$S,7,FALSE)</f>
        <v>0</v>
      </c>
      <c r="M460" s="79">
        <f>+VLOOKUP($A460,'[4]CUT Bs'!$A:$S,8,FALSE)</f>
        <v>0</v>
      </c>
      <c r="N460" s="79">
        <f>+VLOOKUP($A460,'[4]CUT Bs'!$A:$S,9,FALSE)</f>
        <v>0</v>
      </c>
      <c r="O460" s="79">
        <f>+VLOOKUP($A460,'[4]CUT Bs'!$A:$S,10,FALSE)</f>
        <v>0</v>
      </c>
      <c r="P460" s="79">
        <f>+VLOOKUP($A460,'[4]CUT Bs'!$A:$S,11,FALSE)</f>
        <v>0</v>
      </c>
      <c r="Q460" s="79">
        <f>+VLOOKUP($A460,'[4]CUT Bs'!$A:$S,12,FALSE)</f>
        <v>0</v>
      </c>
      <c r="R460" s="79">
        <f>+VLOOKUP($A460,'[4]CUT Bs'!$A:$S,13,FALSE)</f>
        <v>0</v>
      </c>
      <c r="S460" s="79">
        <f>+VLOOKUP($A460,'[4]CUT Bs'!$A:$S,14,FALSE)</f>
        <v>0</v>
      </c>
      <c r="T460" s="79">
        <f>+VLOOKUP($A460,'[4]CUT Bs'!$A:$S,15,FALSE)</f>
        <v>0</v>
      </c>
      <c r="U460" s="79">
        <f>+VLOOKUP($A460,'[4]CUT Bs'!$A:$S,16,FALSE)</f>
        <v>0</v>
      </c>
      <c r="V460" s="79">
        <f>+IFERROR(VLOOKUP(A460,'[4]RES. TCR'!A:C,3,FALSE),0)</f>
        <v>0</v>
      </c>
      <c r="W460" s="79">
        <f>+VLOOKUP(A460,'[4]RES. TRL'!F:H,2,FALSE)</f>
        <v>0</v>
      </c>
      <c r="X460" s="79">
        <f>+VLOOKUP(A460,'[4]RES. TRL'!F:H,3,FALSE)</f>
        <v>0</v>
      </c>
      <c r="Y460" s="79">
        <f>+VLOOKUP($A460,'[4]CUT USD'!$A:$Q,2,FALSE)</f>
        <v>0</v>
      </c>
      <c r="Z460" s="79">
        <f>+VLOOKUP($A460,'[4]CUT USD'!$A:$Q,3,FALSE)</f>
        <v>0</v>
      </c>
      <c r="AA460" s="79">
        <f>+VLOOKUP($A460,'[4]CUT USD'!$A:$Q,4,FALSE)</f>
        <v>0</v>
      </c>
      <c r="AB460" s="79">
        <f>+VLOOKUP($A460,'[4]CUT USD'!$A:$Q,5,FALSE)</f>
        <v>0</v>
      </c>
      <c r="AC460" s="79">
        <f>+VLOOKUP($A460,'[4]CUT USD'!$A:$Q,6,FALSE)</f>
        <v>0</v>
      </c>
      <c r="AD460" s="79">
        <f>+VLOOKUP($A460,'[4]CUT USD'!$A:$Q,7,FALSE)</f>
        <v>0</v>
      </c>
      <c r="AE460" s="79">
        <f>+VLOOKUP($A460,'[4]CUT USD'!$A:$Q,8,FALSE)</f>
        <v>0</v>
      </c>
      <c r="AF460" s="79">
        <f>+VLOOKUP($A460,'[4]CUT USD'!$A:$Q,9,FALSE)</f>
        <v>0</v>
      </c>
      <c r="AG460" s="79">
        <f>+VLOOKUP($A460,'[4]CUT USD'!$A:$Q,10,FALSE)</f>
        <v>0</v>
      </c>
      <c r="AH460" s="79">
        <f>+VLOOKUP($A460,'[4]CUT USD'!$A:$Q,11,FALSE)</f>
        <v>0</v>
      </c>
      <c r="AI460" s="79">
        <f>+VLOOKUP($A460,'[4]CUT USD'!$A:$Q,12,FALSE)</f>
        <v>0</v>
      </c>
      <c r="AJ460" s="79">
        <f>+VLOOKUP($A460,'[4]CUT USD'!$A:$Q,13,FALSE)</f>
        <v>0</v>
      </c>
      <c r="AK460" s="79">
        <f>+VLOOKUP($A460,'[4]CUT USD'!$A:$Q,14,FALSE)</f>
        <v>0</v>
      </c>
      <c r="AL460" s="79">
        <v>0</v>
      </c>
      <c r="AM460" s="79">
        <f t="shared" si="7"/>
        <v>0</v>
      </c>
      <c r="AP460" s="45"/>
    </row>
    <row r="461" spans="1:42" ht="33" customHeight="1">
      <c r="A461" s="54">
        <v>1531</v>
      </c>
      <c r="B461" s="55" t="s">
        <v>441</v>
      </c>
      <c r="C461" s="80" t="s">
        <v>687</v>
      </c>
      <c r="D461" s="79">
        <f>+VLOOKUP(A461,'[4]RES. TRL'!A:C,2,FALSE)</f>
        <v>0</v>
      </c>
      <c r="E461" s="79">
        <f>+VLOOKUP(A461,'[4]RES. TRL'!A:C,3,FALSE)</f>
        <v>0</v>
      </c>
      <c r="F461" s="79">
        <f>+VLOOKUP(A461,[4]RES.CDI!A:B,2,FALSE)</f>
        <v>0</v>
      </c>
      <c r="G461" s="79">
        <f>+VLOOKUP($A461,'[4]CUT Bs'!$A:$S,2,FALSE)</f>
        <v>0</v>
      </c>
      <c r="H461" s="79">
        <f>+VLOOKUP($A461,'[4]CUT Bs'!$A:$S,3,FALSE)</f>
        <v>0</v>
      </c>
      <c r="I461" s="79">
        <f>+VLOOKUP($A461,'[4]CUT Bs'!$A:$S,4,FALSE)</f>
        <v>0</v>
      </c>
      <c r="J461" s="79">
        <f>+VLOOKUP($A461,'[4]CUT Bs'!$A:$S,5,FALSE)</f>
        <v>0</v>
      </c>
      <c r="K461" s="79">
        <f>+VLOOKUP($A461,'[4]CUT Bs'!$A:$S,6,FALSE)</f>
        <v>0</v>
      </c>
      <c r="L461" s="79">
        <f>+VLOOKUP($A461,'[4]CUT Bs'!$A:$S,7,FALSE)</f>
        <v>0</v>
      </c>
      <c r="M461" s="79">
        <f>+VLOOKUP($A461,'[4]CUT Bs'!$A:$S,8,FALSE)</f>
        <v>0</v>
      </c>
      <c r="N461" s="79">
        <f>+VLOOKUP($A461,'[4]CUT Bs'!$A:$S,9,FALSE)</f>
        <v>0</v>
      </c>
      <c r="O461" s="79">
        <f>+VLOOKUP($A461,'[4]CUT Bs'!$A:$S,10,FALSE)</f>
        <v>0</v>
      </c>
      <c r="P461" s="79">
        <f>+VLOOKUP($A461,'[4]CUT Bs'!$A:$S,11,FALSE)</f>
        <v>0</v>
      </c>
      <c r="Q461" s="79">
        <f>+VLOOKUP($A461,'[4]CUT Bs'!$A:$S,12,FALSE)</f>
        <v>0</v>
      </c>
      <c r="R461" s="79">
        <f>+VLOOKUP($A461,'[4]CUT Bs'!$A:$S,13,FALSE)</f>
        <v>0</v>
      </c>
      <c r="S461" s="79">
        <f>+VLOOKUP($A461,'[4]CUT Bs'!$A:$S,14,FALSE)</f>
        <v>0</v>
      </c>
      <c r="T461" s="79">
        <f>+VLOOKUP($A461,'[4]CUT Bs'!$A:$S,15,FALSE)</f>
        <v>0</v>
      </c>
      <c r="U461" s="79">
        <f>+VLOOKUP($A461,'[4]CUT Bs'!$A:$S,16,FALSE)</f>
        <v>0</v>
      </c>
      <c r="V461" s="79">
        <f>+IFERROR(VLOOKUP(A461,'[4]RES. TCR'!A:C,3,FALSE),0)</f>
        <v>0</v>
      </c>
      <c r="W461" s="79">
        <f>+VLOOKUP(A461,'[4]RES. TRL'!F:H,2,FALSE)</f>
        <v>0</v>
      </c>
      <c r="X461" s="79">
        <f>+VLOOKUP(A461,'[4]RES. TRL'!F:H,3,FALSE)</f>
        <v>0</v>
      </c>
      <c r="Y461" s="79">
        <f>+VLOOKUP($A461,'[4]CUT USD'!$A:$Q,2,FALSE)</f>
        <v>0</v>
      </c>
      <c r="Z461" s="79">
        <f>+VLOOKUP($A461,'[4]CUT USD'!$A:$Q,3,FALSE)</f>
        <v>0</v>
      </c>
      <c r="AA461" s="79">
        <f>+VLOOKUP($A461,'[4]CUT USD'!$A:$Q,4,FALSE)</f>
        <v>0</v>
      </c>
      <c r="AB461" s="79">
        <f>+VLOOKUP($A461,'[4]CUT USD'!$A:$Q,5,FALSE)</f>
        <v>0</v>
      </c>
      <c r="AC461" s="79">
        <f>+VLOOKUP($A461,'[4]CUT USD'!$A:$Q,6,FALSE)</f>
        <v>0</v>
      </c>
      <c r="AD461" s="79">
        <f>+VLOOKUP($A461,'[4]CUT USD'!$A:$Q,7,FALSE)</f>
        <v>0</v>
      </c>
      <c r="AE461" s="79">
        <f>+VLOOKUP($A461,'[4]CUT USD'!$A:$Q,8,FALSE)</f>
        <v>0</v>
      </c>
      <c r="AF461" s="79">
        <f>+VLOOKUP($A461,'[4]CUT USD'!$A:$Q,9,FALSE)</f>
        <v>0</v>
      </c>
      <c r="AG461" s="79">
        <f>+VLOOKUP($A461,'[4]CUT USD'!$A:$Q,10,FALSE)</f>
        <v>0</v>
      </c>
      <c r="AH461" s="79">
        <f>+VLOOKUP($A461,'[4]CUT USD'!$A:$Q,11,FALSE)</f>
        <v>0</v>
      </c>
      <c r="AI461" s="79">
        <f>+VLOOKUP($A461,'[4]CUT USD'!$A:$Q,12,FALSE)</f>
        <v>0</v>
      </c>
      <c r="AJ461" s="79">
        <f>+VLOOKUP($A461,'[4]CUT USD'!$A:$Q,13,FALSE)</f>
        <v>0</v>
      </c>
      <c r="AK461" s="79">
        <f>+VLOOKUP($A461,'[4]CUT USD'!$A:$Q,14,FALSE)</f>
        <v>0</v>
      </c>
      <c r="AL461" s="79">
        <v>0</v>
      </c>
      <c r="AM461" s="79">
        <f t="shared" si="7"/>
        <v>0</v>
      </c>
      <c r="AP461" s="45"/>
    </row>
    <row r="462" spans="1:42" ht="33" customHeight="1">
      <c r="A462" s="54">
        <v>1532</v>
      </c>
      <c r="B462" s="55" t="s">
        <v>442</v>
      </c>
      <c r="C462" s="80" t="s">
        <v>687</v>
      </c>
      <c r="D462" s="79">
        <f>+VLOOKUP(A462,'[4]RES. TRL'!A:C,2,FALSE)</f>
        <v>0</v>
      </c>
      <c r="E462" s="79">
        <f>+VLOOKUP(A462,'[4]RES. TRL'!A:C,3,FALSE)</f>
        <v>0</v>
      </c>
      <c r="F462" s="79">
        <f>+VLOOKUP(A462,[4]RES.CDI!A:B,2,FALSE)</f>
        <v>0</v>
      </c>
      <c r="G462" s="79">
        <f>+VLOOKUP($A462,'[4]CUT Bs'!$A:$S,2,FALSE)</f>
        <v>0</v>
      </c>
      <c r="H462" s="79">
        <f>+VLOOKUP($A462,'[4]CUT Bs'!$A:$S,3,FALSE)</f>
        <v>0</v>
      </c>
      <c r="I462" s="79">
        <f>+VLOOKUP($A462,'[4]CUT Bs'!$A:$S,4,FALSE)</f>
        <v>0</v>
      </c>
      <c r="J462" s="79">
        <f>+VLOOKUP($A462,'[4]CUT Bs'!$A:$S,5,FALSE)</f>
        <v>0</v>
      </c>
      <c r="K462" s="79">
        <f>+VLOOKUP($A462,'[4]CUT Bs'!$A:$S,6,FALSE)</f>
        <v>0</v>
      </c>
      <c r="L462" s="79">
        <f>+VLOOKUP($A462,'[4]CUT Bs'!$A:$S,7,FALSE)</f>
        <v>0</v>
      </c>
      <c r="M462" s="79">
        <f>+VLOOKUP($A462,'[4]CUT Bs'!$A:$S,8,FALSE)</f>
        <v>0</v>
      </c>
      <c r="N462" s="79">
        <f>+VLOOKUP($A462,'[4]CUT Bs'!$A:$S,9,FALSE)</f>
        <v>0</v>
      </c>
      <c r="O462" s="79">
        <f>+VLOOKUP($A462,'[4]CUT Bs'!$A:$S,10,FALSE)</f>
        <v>0</v>
      </c>
      <c r="P462" s="79">
        <f>+VLOOKUP($A462,'[4]CUT Bs'!$A:$S,11,FALSE)</f>
        <v>0</v>
      </c>
      <c r="Q462" s="79">
        <f>+VLOOKUP($A462,'[4]CUT Bs'!$A:$S,12,FALSE)</f>
        <v>0</v>
      </c>
      <c r="R462" s="79">
        <f>+VLOOKUP($A462,'[4]CUT Bs'!$A:$S,13,FALSE)</f>
        <v>0</v>
      </c>
      <c r="S462" s="79">
        <f>+VLOOKUP($A462,'[4]CUT Bs'!$A:$S,14,FALSE)</f>
        <v>0</v>
      </c>
      <c r="T462" s="79">
        <f>+VLOOKUP($A462,'[4]CUT Bs'!$A:$S,15,FALSE)</f>
        <v>0</v>
      </c>
      <c r="U462" s="79">
        <f>+VLOOKUP($A462,'[4]CUT Bs'!$A:$S,16,FALSE)</f>
        <v>0</v>
      </c>
      <c r="V462" s="79">
        <f>+IFERROR(VLOOKUP(A462,'[4]RES. TCR'!A:C,3,FALSE),0)</f>
        <v>0</v>
      </c>
      <c r="W462" s="79">
        <f>+VLOOKUP(A462,'[4]RES. TRL'!F:H,2,FALSE)</f>
        <v>0</v>
      </c>
      <c r="X462" s="79">
        <f>+VLOOKUP(A462,'[4]RES. TRL'!F:H,3,FALSE)</f>
        <v>0</v>
      </c>
      <c r="Y462" s="79">
        <f>+VLOOKUP($A462,'[4]CUT USD'!$A:$Q,2,FALSE)</f>
        <v>0</v>
      </c>
      <c r="Z462" s="79">
        <f>+VLOOKUP($A462,'[4]CUT USD'!$A:$Q,3,FALSE)</f>
        <v>0</v>
      </c>
      <c r="AA462" s="79">
        <f>+VLOOKUP($A462,'[4]CUT USD'!$A:$Q,4,FALSE)</f>
        <v>0</v>
      </c>
      <c r="AB462" s="79">
        <f>+VLOOKUP($A462,'[4]CUT USD'!$A:$Q,5,FALSE)</f>
        <v>0</v>
      </c>
      <c r="AC462" s="79">
        <f>+VLOOKUP($A462,'[4]CUT USD'!$A:$Q,6,FALSE)</f>
        <v>0</v>
      </c>
      <c r="AD462" s="79">
        <f>+VLOOKUP($A462,'[4]CUT USD'!$A:$Q,7,FALSE)</f>
        <v>0</v>
      </c>
      <c r="AE462" s="79">
        <f>+VLOOKUP($A462,'[4]CUT USD'!$A:$Q,8,FALSE)</f>
        <v>0</v>
      </c>
      <c r="AF462" s="79">
        <f>+VLOOKUP($A462,'[4]CUT USD'!$A:$Q,9,FALSE)</f>
        <v>0</v>
      </c>
      <c r="AG462" s="79">
        <f>+VLOOKUP($A462,'[4]CUT USD'!$A:$Q,10,FALSE)</f>
        <v>0</v>
      </c>
      <c r="AH462" s="79">
        <f>+VLOOKUP($A462,'[4]CUT USD'!$A:$Q,11,FALSE)</f>
        <v>0</v>
      </c>
      <c r="AI462" s="79">
        <f>+VLOOKUP($A462,'[4]CUT USD'!$A:$Q,12,FALSE)</f>
        <v>0</v>
      </c>
      <c r="AJ462" s="79">
        <f>+VLOOKUP($A462,'[4]CUT USD'!$A:$Q,13,FALSE)</f>
        <v>0</v>
      </c>
      <c r="AK462" s="79">
        <f>+VLOOKUP($A462,'[4]CUT USD'!$A:$Q,14,FALSE)</f>
        <v>0</v>
      </c>
      <c r="AL462" s="79">
        <v>0</v>
      </c>
      <c r="AM462" s="79">
        <f t="shared" si="7"/>
        <v>0</v>
      </c>
      <c r="AP462" s="45"/>
    </row>
    <row r="463" spans="1:42" ht="33" customHeight="1">
      <c r="A463" s="54">
        <v>1533</v>
      </c>
      <c r="B463" s="55" t="s">
        <v>443</v>
      </c>
      <c r="C463" s="80" t="s">
        <v>687</v>
      </c>
      <c r="D463" s="79">
        <f>+VLOOKUP(A463,'[4]RES. TRL'!A:C,2,FALSE)</f>
        <v>0</v>
      </c>
      <c r="E463" s="79">
        <f>+VLOOKUP(A463,'[4]RES. TRL'!A:C,3,FALSE)</f>
        <v>0</v>
      </c>
      <c r="F463" s="79">
        <f>+VLOOKUP(A463,[4]RES.CDI!A:B,2,FALSE)</f>
        <v>0</v>
      </c>
      <c r="G463" s="79">
        <f>+VLOOKUP($A463,'[4]CUT Bs'!$A:$S,2,FALSE)</f>
        <v>0</v>
      </c>
      <c r="H463" s="79">
        <f>+VLOOKUP($A463,'[4]CUT Bs'!$A:$S,3,FALSE)</f>
        <v>0</v>
      </c>
      <c r="I463" s="79">
        <f>+VLOOKUP($A463,'[4]CUT Bs'!$A:$S,4,FALSE)</f>
        <v>0</v>
      </c>
      <c r="J463" s="79">
        <f>+VLOOKUP($A463,'[4]CUT Bs'!$A:$S,5,FALSE)</f>
        <v>0</v>
      </c>
      <c r="K463" s="79">
        <f>+VLOOKUP($A463,'[4]CUT Bs'!$A:$S,6,FALSE)</f>
        <v>0</v>
      </c>
      <c r="L463" s="79">
        <f>+VLOOKUP($A463,'[4]CUT Bs'!$A:$S,7,FALSE)</f>
        <v>0</v>
      </c>
      <c r="M463" s="79">
        <f>+VLOOKUP($A463,'[4]CUT Bs'!$A:$S,8,FALSE)</f>
        <v>0</v>
      </c>
      <c r="N463" s="79">
        <f>+VLOOKUP($A463,'[4]CUT Bs'!$A:$S,9,FALSE)</f>
        <v>0</v>
      </c>
      <c r="O463" s="79">
        <f>+VLOOKUP($A463,'[4]CUT Bs'!$A:$S,10,FALSE)</f>
        <v>0</v>
      </c>
      <c r="P463" s="79">
        <f>+VLOOKUP($A463,'[4]CUT Bs'!$A:$S,11,FALSE)</f>
        <v>0</v>
      </c>
      <c r="Q463" s="79">
        <f>+VLOOKUP($A463,'[4]CUT Bs'!$A:$S,12,FALSE)</f>
        <v>0</v>
      </c>
      <c r="R463" s="79">
        <f>+VLOOKUP($A463,'[4]CUT Bs'!$A:$S,13,FALSE)</f>
        <v>0</v>
      </c>
      <c r="S463" s="79">
        <f>+VLOOKUP($A463,'[4]CUT Bs'!$A:$S,14,FALSE)</f>
        <v>0</v>
      </c>
      <c r="T463" s="79">
        <f>+VLOOKUP($A463,'[4]CUT Bs'!$A:$S,15,FALSE)</f>
        <v>0</v>
      </c>
      <c r="U463" s="79">
        <f>+VLOOKUP($A463,'[4]CUT Bs'!$A:$S,16,FALSE)</f>
        <v>0</v>
      </c>
      <c r="V463" s="79">
        <f>+IFERROR(VLOOKUP(A463,'[4]RES. TCR'!A:C,3,FALSE),0)</f>
        <v>0</v>
      </c>
      <c r="W463" s="79">
        <f>+VLOOKUP(A463,'[4]RES. TRL'!F:H,2,FALSE)</f>
        <v>0</v>
      </c>
      <c r="X463" s="79">
        <f>+VLOOKUP(A463,'[4]RES. TRL'!F:H,3,FALSE)</f>
        <v>0</v>
      </c>
      <c r="Y463" s="79">
        <f>+VLOOKUP($A463,'[4]CUT USD'!$A:$Q,2,FALSE)</f>
        <v>0</v>
      </c>
      <c r="Z463" s="79">
        <f>+VLOOKUP($A463,'[4]CUT USD'!$A:$Q,3,FALSE)</f>
        <v>0</v>
      </c>
      <c r="AA463" s="79">
        <f>+VLOOKUP($A463,'[4]CUT USD'!$A:$Q,4,FALSE)</f>
        <v>0</v>
      </c>
      <c r="AB463" s="79">
        <f>+VLOOKUP($A463,'[4]CUT USD'!$A:$Q,5,FALSE)</f>
        <v>0</v>
      </c>
      <c r="AC463" s="79">
        <f>+VLOOKUP($A463,'[4]CUT USD'!$A:$Q,6,FALSE)</f>
        <v>0</v>
      </c>
      <c r="AD463" s="79">
        <f>+VLOOKUP($A463,'[4]CUT USD'!$A:$Q,7,FALSE)</f>
        <v>0</v>
      </c>
      <c r="AE463" s="79">
        <f>+VLOOKUP($A463,'[4]CUT USD'!$A:$Q,8,FALSE)</f>
        <v>0</v>
      </c>
      <c r="AF463" s="79">
        <f>+VLOOKUP($A463,'[4]CUT USD'!$A:$Q,9,FALSE)</f>
        <v>0</v>
      </c>
      <c r="AG463" s="79">
        <f>+VLOOKUP($A463,'[4]CUT USD'!$A:$Q,10,FALSE)</f>
        <v>0</v>
      </c>
      <c r="AH463" s="79">
        <f>+VLOOKUP($A463,'[4]CUT USD'!$A:$Q,11,FALSE)</f>
        <v>0</v>
      </c>
      <c r="AI463" s="79">
        <f>+VLOOKUP($A463,'[4]CUT USD'!$A:$Q,12,FALSE)</f>
        <v>0</v>
      </c>
      <c r="AJ463" s="79">
        <f>+VLOOKUP($A463,'[4]CUT USD'!$A:$Q,13,FALSE)</f>
        <v>0</v>
      </c>
      <c r="AK463" s="79">
        <f>+VLOOKUP($A463,'[4]CUT USD'!$A:$Q,14,FALSE)</f>
        <v>0</v>
      </c>
      <c r="AL463" s="79">
        <v>0</v>
      </c>
      <c r="AM463" s="79">
        <f t="shared" si="7"/>
        <v>0</v>
      </c>
      <c r="AP463" s="45"/>
    </row>
    <row r="464" spans="1:42" ht="33" customHeight="1">
      <c r="A464" s="54">
        <v>1534</v>
      </c>
      <c r="B464" s="55" t="s">
        <v>444</v>
      </c>
      <c r="C464" s="80" t="s">
        <v>687</v>
      </c>
      <c r="D464" s="79">
        <f>+VLOOKUP(A464,'[4]RES. TRL'!A:C,2,FALSE)</f>
        <v>0</v>
      </c>
      <c r="E464" s="79">
        <f>+VLOOKUP(A464,'[4]RES. TRL'!A:C,3,FALSE)</f>
        <v>0</v>
      </c>
      <c r="F464" s="79">
        <f>+VLOOKUP(A464,[4]RES.CDI!A:B,2,FALSE)</f>
        <v>0</v>
      </c>
      <c r="G464" s="79">
        <f>+VLOOKUP($A464,'[4]CUT Bs'!$A:$S,2,FALSE)</f>
        <v>0</v>
      </c>
      <c r="H464" s="79">
        <f>+VLOOKUP($A464,'[4]CUT Bs'!$A:$S,3,FALSE)</f>
        <v>0</v>
      </c>
      <c r="I464" s="79">
        <f>+VLOOKUP($A464,'[4]CUT Bs'!$A:$S,4,FALSE)</f>
        <v>0</v>
      </c>
      <c r="J464" s="79">
        <f>+VLOOKUP($A464,'[4]CUT Bs'!$A:$S,5,FALSE)</f>
        <v>0</v>
      </c>
      <c r="K464" s="79">
        <f>+VLOOKUP($A464,'[4]CUT Bs'!$A:$S,6,FALSE)</f>
        <v>0</v>
      </c>
      <c r="L464" s="79">
        <f>+VLOOKUP($A464,'[4]CUT Bs'!$A:$S,7,FALSE)</f>
        <v>0</v>
      </c>
      <c r="M464" s="79">
        <f>+VLOOKUP($A464,'[4]CUT Bs'!$A:$S,8,FALSE)</f>
        <v>0</v>
      </c>
      <c r="N464" s="79">
        <f>+VLOOKUP($A464,'[4]CUT Bs'!$A:$S,9,FALSE)</f>
        <v>0</v>
      </c>
      <c r="O464" s="79">
        <f>+VLOOKUP($A464,'[4]CUT Bs'!$A:$S,10,FALSE)</f>
        <v>0</v>
      </c>
      <c r="P464" s="79">
        <f>+VLOOKUP($A464,'[4]CUT Bs'!$A:$S,11,FALSE)</f>
        <v>0</v>
      </c>
      <c r="Q464" s="79">
        <f>+VLOOKUP($A464,'[4]CUT Bs'!$A:$S,12,FALSE)</f>
        <v>0</v>
      </c>
      <c r="R464" s="79">
        <f>+VLOOKUP($A464,'[4]CUT Bs'!$A:$S,13,FALSE)</f>
        <v>0</v>
      </c>
      <c r="S464" s="79">
        <f>+VLOOKUP($A464,'[4]CUT Bs'!$A:$S,14,FALSE)</f>
        <v>0</v>
      </c>
      <c r="T464" s="79">
        <f>+VLOOKUP($A464,'[4]CUT Bs'!$A:$S,15,FALSE)</f>
        <v>0</v>
      </c>
      <c r="U464" s="79">
        <f>+VLOOKUP($A464,'[4]CUT Bs'!$A:$S,16,FALSE)</f>
        <v>0</v>
      </c>
      <c r="V464" s="79">
        <f>+IFERROR(VLOOKUP(A464,'[4]RES. TCR'!A:C,3,FALSE),0)</f>
        <v>0</v>
      </c>
      <c r="W464" s="79">
        <f>+VLOOKUP(A464,'[4]RES. TRL'!F:H,2,FALSE)</f>
        <v>0</v>
      </c>
      <c r="X464" s="79">
        <f>+VLOOKUP(A464,'[4]RES. TRL'!F:H,3,FALSE)</f>
        <v>0</v>
      </c>
      <c r="Y464" s="79">
        <f>+VLOOKUP($A464,'[4]CUT USD'!$A:$Q,2,FALSE)</f>
        <v>0</v>
      </c>
      <c r="Z464" s="79">
        <f>+VLOOKUP($A464,'[4]CUT USD'!$A:$Q,3,FALSE)</f>
        <v>0</v>
      </c>
      <c r="AA464" s="79">
        <f>+VLOOKUP($A464,'[4]CUT USD'!$A:$Q,4,FALSE)</f>
        <v>0</v>
      </c>
      <c r="AB464" s="79">
        <f>+VLOOKUP($A464,'[4]CUT USD'!$A:$Q,5,FALSE)</f>
        <v>0</v>
      </c>
      <c r="AC464" s="79">
        <f>+VLOOKUP($A464,'[4]CUT USD'!$A:$Q,6,FALSE)</f>
        <v>0</v>
      </c>
      <c r="AD464" s="79">
        <f>+VLOOKUP($A464,'[4]CUT USD'!$A:$Q,7,FALSE)</f>
        <v>0</v>
      </c>
      <c r="AE464" s="79">
        <f>+VLOOKUP($A464,'[4]CUT USD'!$A:$Q,8,FALSE)</f>
        <v>0</v>
      </c>
      <c r="AF464" s="79">
        <f>+VLOOKUP($A464,'[4]CUT USD'!$A:$Q,9,FALSE)</f>
        <v>0</v>
      </c>
      <c r="AG464" s="79">
        <f>+VLOOKUP($A464,'[4]CUT USD'!$A:$Q,10,FALSE)</f>
        <v>0</v>
      </c>
      <c r="AH464" s="79">
        <f>+VLOOKUP($A464,'[4]CUT USD'!$A:$Q,11,FALSE)</f>
        <v>0</v>
      </c>
      <c r="AI464" s="79">
        <f>+VLOOKUP($A464,'[4]CUT USD'!$A:$Q,12,FALSE)</f>
        <v>0</v>
      </c>
      <c r="AJ464" s="79">
        <f>+VLOOKUP($A464,'[4]CUT USD'!$A:$Q,13,FALSE)</f>
        <v>0</v>
      </c>
      <c r="AK464" s="79">
        <f>+VLOOKUP($A464,'[4]CUT USD'!$A:$Q,14,FALSE)</f>
        <v>0</v>
      </c>
      <c r="AL464" s="79">
        <v>0</v>
      </c>
      <c r="AM464" s="79">
        <f t="shared" si="7"/>
        <v>0</v>
      </c>
      <c r="AP464" s="45"/>
    </row>
    <row r="465" spans="1:42" ht="33" customHeight="1">
      <c r="A465" s="54">
        <v>1535</v>
      </c>
      <c r="B465" s="55" t="s">
        <v>445</v>
      </c>
      <c r="C465" s="80" t="s">
        <v>687</v>
      </c>
      <c r="D465" s="79">
        <f>+VLOOKUP(A465,'[4]RES. TRL'!A:C,2,FALSE)</f>
        <v>0</v>
      </c>
      <c r="E465" s="79">
        <f>+VLOOKUP(A465,'[4]RES. TRL'!A:C,3,FALSE)</f>
        <v>0</v>
      </c>
      <c r="F465" s="79">
        <f>+VLOOKUP(A465,[4]RES.CDI!A:B,2,FALSE)</f>
        <v>0</v>
      </c>
      <c r="G465" s="79">
        <f>+VLOOKUP($A465,'[4]CUT Bs'!$A:$S,2,FALSE)</f>
        <v>0</v>
      </c>
      <c r="H465" s="79">
        <f>+VLOOKUP($A465,'[4]CUT Bs'!$A:$S,3,FALSE)</f>
        <v>0</v>
      </c>
      <c r="I465" s="79">
        <f>+VLOOKUP($A465,'[4]CUT Bs'!$A:$S,4,FALSE)</f>
        <v>0</v>
      </c>
      <c r="J465" s="79">
        <f>+VLOOKUP($A465,'[4]CUT Bs'!$A:$S,5,FALSE)</f>
        <v>0</v>
      </c>
      <c r="K465" s="79">
        <f>+VLOOKUP($A465,'[4]CUT Bs'!$A:$S,6,FALSE)</f>
        <v>0</v>
      </c>
      <c r="L465" s="79">
        <f>+VLOOKUP($A465,'[4]CUT Bs'!$A:$S,7,FALSE)</f>
        <v>0</v>
      </c>
      <c r="M465" s="79">
        <f>+VLOOKUP($A465,'[4]CUT Bs'!$A:$S,8,FALSE)</f>
        <v>0</v>
      </c>
      <c r="N465" s="79">
        <f>+VLOOKUP($A465,'[4]CUT Bs'!$A:$S,9,FALSE)</f>
        <v>0</v>
      </c>
      <c r="O465" s="79">
        <f>+VLOOKUP($A465,'[4]CUT Bs'!$A:$S,10,FALSE)</f>
        <v>0</v>
      </c>
      <c r="P465" s="79">
        <f>+VLOOKUP($A465,'[4]CUT Bs'!$A:$S,11,FALSE)</f>
        <v>0</v>
      </c>
      <c r="Q465" s="79">
        <f>+VLOOKUP($A465,'[4]CUT Bs'!$A:$S,12,FALSE)</f>
        <v>0</v>
      </c>
      <c r="R465" s="79">
        <f>+VLOOKUP($A465,'[4]CUT Bs'!$A:$S,13,FALSE)</f>
        <v>0</v>
      </c>
      <c r="S465" s="79">
        <f>+VLOOKUP($A465,'[4]CUT Bs'!$A:$S,14,FALSE)</f>
        <v>0</v>
      </c>
      <c r="T465" s="79">
        <f>+VLOOKUP($A465,'[4]CUT Bs'!$A:$S,15,FALSE)</f>
        <v>0</v>
      </c>
      <c r="U465" s="79">
        <f>+VLOOKUP($A465,'[4]CUT Bs'!$A:$S,16,FALSE)</f>
        <v>0</v>
      </c>
      <c r="V465" s="79">
        <f>+IFERROR(VLOOKUP(A465,'[4]RES. TCR'!A:C,3,FALSE),0)</f>
        <v>0</v>
      </c>
      <c r="W465" s="79">
        <f>+VLOOKUP(A465,'[4]RES. TRL'!F:H,2,FALSE)</f>
        <v>0</v>
      </c>
      <c r="X465" s="79">
        <f>+VLOOKUP(A465,'[4]RES. TRL'!F:H,3,FALSE)</f>
        <v>0</v>
      </c>
      <c r="Y465" s="79">
        <f>+VLOOKUP($A465,'[4]CUT USD'!$A:$Q,2,FALSE)</f>
        <v>0</v>
      </c>
      <c r="Z465" s="79">
        <f>+VLOOKUP($A465,'[4]CUT USD'!$A:$Q,3,FALSE)</f>
        <v>0</v>
      </c>
      <c r="AA465" s="79">
        <f>+VLOOKUP($A465,'[4]CUT USD'!$A:$Q,4,FALSE)</f>
        <v>0</v>
      </c>
      <c r="AB465" s="79">
        <f>+VLOOKUP($A465,'[4]CUT USD'!$A:$Q,5,FALSE)</f>
        <v>0</v>
      </c>
      <c r="AC465" s="79">
        <f>+VLOOKUP($A465,'[4]CUT USD'!$A:$Q,6,FALSE)</f>
        <v>0</v>
      </c>
      <c r="AD465" s="79">
        <f>+VLOOKUP($A465,'[4]CUT USD'!$A:$Q,7,FALSE)</f>
        <v>0</v>
      </c>
      <c r="AE465" s="79">
        <f>+VLOOKUP($A465,'[4]CUT USD'!$A:$Q,8,FALSE)</f>
        <v>0</v>
      </c>
      <c r="AF465" s="79">
        <f>+VLOOKUP($A465,'[4]CUT USD'!$A:$Q,9,FALSE)</f>
        <v>0</v>
      </c>
      <c r="AG465" s="79">
        <f>+VLOOKUP($A465,'[4]CUT USD'!$A:$Q,10,FALSE)</f>
        <v>0</v>
      </c>
      <c r="AH465" s="79">
        <f>+VLOOKUP($A465,'[4]CUT USD'!$A:$Q,11,FALSE)</f>
        <v>0</v>
      </c>
      <c r="AI465" s="79">
        <f>+VLOOKUP($A465,'[4]CUT USD'!$A:$Q,12,FALSE)</f>
        <v>0</v>
      </c>
      <c r="AJ465" s="79">
        <f>+VLOOKUP($A465,'[4]CUT USD'!$A:$Q,13,FALSE)</f>
        <v>0</v>
      </c>
      <c r="AK465" s="79">
        <f>+VLOOKUP($A465,'[4]CUT USD'!$A:$Q,14,FALSE)</f>
        <v>0</v>
      </c>
      <c r="AL465" s="79">
        <v>0</v>
      </c>
      <c r="AM465" s="79">
        <f t="shared" si="7"/>
        <v>0</v>
      </c>
      <c r="AP465" s="45"/>
    </row>
    <row r="466" spans="1:42" ht="33" customHeight="1">
      <c r="A466" s="54">
        <v>1536</v>
      </c>
      <c r="B466" s="55" t="s">
        <v>446</v>
      </c>
      <c r="C466" s="80" t="s">
        <v>687</v>
      </c>
      <c r="D466" s="79">
        <f>+VLOOKUP(A466,'[4]RES. TRL'!A:C,2,FALSE)</f>
        <v>0</v>
      </c>
      <c r="E466" s="79">
        <f>+VLOOKUP(A466,'[4]RES. TRL'!A:C,3,FALSE)</f>
        <v>0</v>
      </c>
      <c r="F466" s="79">
        <f>+VLOOKUP(A466,[4]RES.CDI!A:B,2,FALSE)</f>
        <v>0</v>
      </c>
      <c r="G466" s="79">
        <f>+VLOOKUP($A466,'[4]CUT Bs'!$A:$S,2,FALSE)</f>
        <v>0</v>
      </c>
      <c r="H466" s="79">
        <f>+VLOOKUP($A466,'[4]CUT Bs'!$A:$S,3,FALSE)</f>
        <v>0</v>
      </c>
      <c r="I466" s="79">
        <f>+VLOOKUP($A466,'[4]CUT Bs'!$A:$S,4,FALSE)</f>
        <v>0</v>
      </c>
      <c r="J466" s="79">
        <f>+VLOOKUP($A466,'[4]CUT Bs'!$A:$S,5,FALSE)</f>
        <v>0</v>
      </c>
      <c r="K466" s="79">
        <f>+VLOOKUP($A466,'[4]CUT Bs'!$A:$S,6,FALSE)</f>
        <v>0</v>
      </c>
      <c r="L466" s="79">
        <f>+VLOOKUP($A466,'[4]CUT Bs'!$A:$S,7,FALSE)</f>
        <v>0</v>
      </c>
      <c r="M466" s="79">
        <f>+VLOOKUP($A466,'[4]CUT Bs'!$A:$S,8,FALSE)</f>
        <v>0</v>
      </c>
      <c r="N466" s="79">
        <f>+VLOOKUP($A466,'[4]CUT Bs'!$A:$S,9,FALSE)</f>
        <v>0</v>
      </c>
      <c r="O466" s="79">
        <f>+VLOOKUP($A466,'[4]CUT Bs'!$A:$S,10,FALSE)</f>
        <v>0</v>
      </c>
      <c r="P466" s="79">
        <f>+VLOOKUP($A466,'[4]CUT Bs'!$A:$S,11,FALSE)</f>
        <v>0</v>
      </c>
      <c r="Q466" s="79">
        <f>+VLOOKUP($A466,'[4]CUT Bs'!$A:$S,12,FALSE)</f>
        <v>0</v>
      </c>
      <c r="R466" s="79">
        <f>+VLOOKUP($A466,'[4]CUT Bs'!$A:$S,13,FALSE)</f>
        <v>0</v>
      </c>
      <c r="S466" s="79">
        <f>+VLOOKUP($A466,'[4]CUT Bs'!$A:$S,14,FALSE)</f>
        <v>0</v>
      </c>
      <c r="T466" s="79">
        <f>+VLOOKUP($A466,'[4]CUT Bs'!$A:$S,15,FALSE)</f>
        <v>0</v>
      </c>
      <c r="U466" s="79">
        <f>+VLOOKUP($A466,'[4]CUT Bs'!$A:$S,16,FALSE)</f>
        <v>0</v>
      </c>
      <c r="V466" s="79">
        <f>+IFERROR(VLOOKUP(A466,'[4]RES. TCR'!A:C,3,FALSE),0)</f>
        <v>0</v>
      </c>
      <c r="W466" s="79">
        <f>+VLOOKUP(A466,'[4]RES. TRL'!F:H,2,FALSE)</f>
        <v>0</v>
      </c>
      <c r="X466" s="79">
        <f>+VLOOKUP(A466,'[4]RES. TRL'!F:H,3,FALSE)</f>
        <v>0</v>
      </c>
      <c r="Y466" s="79">
        <f>+VLOOKUP($A466,'[4]CUT USD'!$A:$Q,2,FALSE)</f>
        <v>0</v>
      </c>
      <c r="Z466" s="79">
        <f>+VLOOKUP($A466,'[4]CUT USD'!$A:$Q,3,FALSE)</f>
        <v>0</v>
      </c>
      <c r="AA466" s="79">
        <f>+VLOOKUP($A466,'[4]CUT USD'!$A:$Q,4,FALSE)</f>
        <v>0</v>
      </c>
      <c r="AB466" s="79">
        <f>+VLOOKUP($A466,'[4]CUT USD'!$A:$Q,5,FALSE)</f>
        <v>0</v>
      </c>
      <c r="AC466" s="79">
        <f>+VLOOKUP($A466,'[4]CUT USD'!$A:$Q,6,FALSE)</f>
        <v>0</v>
      </c>
      <c r="AD466" s="79">
        <f>+VLOOKUP($A466,'[4]CUT USD'!$A:$Q,7,FALSE)</f>
        <v>0</v>
      </c>
      <c r="AE466" s="79">
        <f>+VLOOKUP($A466,'[4]CUT USD'!$A:$Q,8,FALSE)</f>
        <v>0</v>
      </c>
      <c r="AF466" s="79">
        <f>+VLOOKUP($A466,'[4]CUT USD'!$A:$Q,9,FALSE)</f>
        <v>0</v>
      </c>
      <c r="AG466" s="79">
        <f>+VLOOKUP($A466,'[4]CUT USD'!$A:$Q,10,FALSE)</f>
        <v>0</v>
      </c>
      <c r="AH466" s="79">
        <f>+VLOOKUP($A466,'[4]CUT USD'!$A:$Q,11,FALSE)</f>
        <v>0</v>
      </c>
      <c r="AI466" s="79">
        <f>+VLOOKUP($A466,'[4]CUT USD'!$A:$Q,12,FALSE)</f>
        <v>0</v>
      </c>
      <c r="AJ466" s="79">
        <f>+VLOOKUP($A466,'[4]CUT USD'!$A:$Q,13,FALSE)</f>
        <v>0</v>
      </c>
      <c r="AK466" s="79">
        <f>+VLOOKUP($A466,'[4]CUT USD'!$A:$Q,14,FALSE)</f>
        <v>0</v>
      </c>
      <c r="AL466" s="79">
        <v>0</v>
      </c>
      <c r="AM466" s="79">
        <f t="shared" si="7"/>
        <v>0</v>
      </c>
      <c r="AP466" s="45"/>
    </row>
    <row r="467" spans="1:42" ht="33" customHeight="1">
      <c r="A467" s="54">
        <v>1537</v>
      </c>
      <c r="B467" s="55" t="s">
        <v>447</v>
      </c>
      <c r="C467" s="80" t="s">
        <v>687</v>
      </c>
      <c r="D467" s="79">
        <f>+VLOOKUP(A467,'[4]RES. TRL'!A:C,2,FALSE)</f>
        <v>0</v>
      </c>
      <c r="E467" s="79">
        <f>+VLOOKUP(A467,'[4]RES. TRL'!A:C,3,FALSE)</f>
        <v>0</v>
      </c>
      <c r="F467" s="79">
        <f>+VLOOKUP(A467,[4]RES.CDI!A:B,2,FALSE)</f>
        <v>0</v>
      </c>
      <c r="G467" s="79">
        <f>+VLOOKUP($A467,'[4]CUT Bs'!$A:$S,2,FALSE)</f>
        <v>0</v>
      </c>
      <c r="H467" s="79">
        <f>+VLOOKUP($A467,'[4]CUT Bs'!$A:$S,3,FALSE)</f>
        <v>0</v>
      </c>
      <c r="I467" s="79">
        <f>+VLOOKUP($A467,'[4]CUT Bs'!$A:$S,4,FALSE)</f>
        <v>0</v>
      </c>
      <c r="J467" s="79">
        <f>+VLOOKUP($A467,'[4]CUT Bs'!$A:$S,5,FALSE)</f>
        <v>0</v>
      </c>
      <c r="K467" s="79">
        <f>+VLOOKUP($A467,'[4]CUT Bs'!$A:$S,6,FALSE)</f>
        <v>0</v>
      </c>
      <c r="L467" s="79">
        <f>+VLOOKUP($A467,'[4]CUT Bs'!$A:$S,7,FALSE)</f>
        <v>0</v>
      </c>
      <c r="M467" s="79">
        <f>+VLOOKUP($A467,'[4]CUT Bs'!$A:$S,8,FALSE)</f>
        <v>0</v>
      </c>
      <c r="N467" s="79">
        <f>+VLOOKUP($A467,'[4]CUT Bs'!$A:$S,9,FALSE)</f>
        <v>0</v>
      </c>
      <c r="O467" s="79">
        <f>+VLOOKUP($A467,'[4]CUT Bs'!$A:$S,10,FALSE)</f>
        <v>0</v>
      </c>
      <c r="P467" s="79">
        <f>+VLOOKUP($A467,'[4]CUT Bs'!$A:$S,11,FALSE)</f>
        <v>0</v>
      </c>
      <c r="Q467" s="79">
        <f>+VLOOKUP($A467,'[4]CUT Bs'!$A:$S,12,FALSE)</f>
        <v>0</v>
      </c>
      <c r="R467" s="79">
        <f>+VLOOKUP($A467,'[4]CUT Bs'!$A:$S,13,FALSE)</f>
        <v>0</v>
      </c>
      <c r="S467" s="79">
        <f>+VLOOKUP($A467,'[4]CUT Bs'!$A:$S,14,FALSE)</f>
        <v>0</v>
      </c>
      <c r="T467" s="79">
        <f>+VLOOKUP($A467,'[4]CUT Bs'!$A:$S,15,FALSE)</f>
        <v>0</v>
      </c>
      <c r="U467" s="79">
        <f>+VLOOKUP($A467,'[4]CUT Bs'!$A:$S,16,FALSE)</f>
        <v>0</v>
      </c>
      <c r="V467" s="79">
        <f>+IFERROR(VLOOKUP(A467,'[4]RES. TCR'!A:C,3,FALSE),0)</f>
        <v>0</v>
      </c>
      <c r="W467" s="79">
        <f>+VLOOKUP(A467,'[4]RES. TRL'!F:H,2,FALSE)</f>
        <v>0</v>
      </c>
      <c r="X467" s="79">
        <f>+VLOOKUP(A467,'[4]RES. TRL'!F:H,3,FALSE)</f>
        <v>0</v>
      </c>
      <c r="Y467" s="79">
        <f>+VLOOKUP($A467,'[4]CUT USD'!$A:$Q,2,FALSE)</f>
        <v>0</v>
      </c>
      <c r="Z467" s="79">
        <f>+VLOOKUP($A467,'[4]CUT USD'!$A:$Q,3,FALSE)</f>
        <v>0</v>
      </c>
      <c r="AA467" s="79">
        <f>+VLOOKUP($A467,'[4]CUT USD'!$A:$Q,4,FALSE)</f>
        <v>0</v>
      </c>
      <c r="AB467" s="79">
        <f>+VLOOKUP($A467,'[4]CUT USD'!$A:$Q,5,FALSE)</f>
        <v>0</v>
      </c>
      <c r="AC467" s="79">
        <f>+VLOOKUP($A467,'[4]CUT USD'!$A:$Q,6,FALSE)</f>
        <v>0</v>
      </c>
      <c r="AD467" s="79">
        <f>+VLOOKUP($A467,'[4]CUT USD'!$A:$Q,7,FALSE)</f>
        <v>0</v>
      </c>
      <c r="AE467" s="79">
        <f>+VLOOKUP($A467,'[4]CUT USD'!$A:$Q,8,FALSE)</f>
        <v>0</v>
      </c>
      <c r="AF467" s="79">
        <f>+VLOOKUP($A467,'[4]CUT USD'!$A:$Q,9,FALSE)</f>
        <v>0</v>
      </c>
      <c r="AG467" s="79">
        <f>+VLOOKUP($A467,'[4]CUT USD'!$A:$Q,10,FALSE)</f>
        <v>0</v>
      </c>
      <c r="AH467" s="79">
        <f>+VLOOKUP($A467,'[4]CUT USD'!$A:$Q,11,FALSE)</f>
        <v>0</v>
      </c>
      <c r="AI467" s="79">
        <f>+VLOOKUP($A467,'[4]CUT USD'!$A:$Q,12,FALSE)</f>
        <v>0</v>
      </c>
      <c r="AJ467" s="79">
        <f>+VLOOKUP($A467,'[4]CUT USD'!$A:$Q,13,FALSE)</f>
        <v>0</v>
      </c>
      <c r="AK467" s="79">
        <f>+VLOOKUP($A467,'[4]CUT USD'!$A:$Q,14,FALSE)</f>
        <v>0</v>
      </c>
      <c r="AL467" s="79">
        <v>0</v>
      </c>
      <c r="AM467" s="79">
        <f t="shared" si="7"/>
        <v>0</v>
      </c>
      <c r="AP467" s="45"/>
    </row>
    <row r="468" spans="1:42" ht="33" customHeight="1">
      <c r="A468" s="54">
        <v>1538</v>
      </c>
      <c r="B468" s="55" t="s">
        <v>448</v>
      </c>
      <c r="C468" s="80" t="s">
        <v>687</v>
      </c>
      <c r="D468" s="79">
        <f>+VLOOKUP(A468,'[4]RES. TRL'!A:C,2,FALSE)</f>
        <v>0</v>
      </c>
      <c r="E468" s="79">
        <f>+VLOOKUP(A468,'[4]RES. TRL'!A:C,3,FALSE)</f>
        <v>0</v>
      </c>
      <c r="F468" s="79">
        <f>+VLOOKUP(A468,[4]RES.CDI!A:B,2,FALSE)</f>
        <v>0</v>
      </c>
      <c r="G468" s="79">
        <f>+VLOOKUP($A468,'[4]CUT Bs'!$A:$S,2,FALSE)</f>
        <v>0</v>
      </c>
      <c r="H468" s="79">
        <f>+VLOOKUP($A468,'[4]CUT Bs'!$A:$S,3,FALSE)</f>
        <v>0</v>
      </c>
      <c r="I468" s="79">
        <f>+VLOOKUP($A468,'[4]CUT Bs'!$A:$S,4,FALSE)</f>
        <v>0</v>
      </c>
      <c r="J468" s="79">
        <f>+VLOOKUP($A468,'[4]CUT Bs'!$A:$S,5,FALSE)</f>
        <v>0</v>
      </c>
      <c r="K468" s="79">
        <f>+VLOOKUP($A468,'[4]CUT Bs'!$A:$S,6,FALSE)</f>
        <v>0</v>
      </c>
      <c r="L468" s="79">
        <f>+VLOOKUP($A468,'[4]CUT Bs'!$A:$S,7,FALSE)</f>
        <v>0</v>
      </c>
      <c r="M468" s="79">
        <f>+VLOOKUP($A468,'[4]CUT Bs'!$A:$S,8,FALSE)</f>
        <v>0</v>
      </c>
      <c r="N468" s="79">
        <f>+VLOOKUP($A468,'[4]CUT Bs'!$A:$S,9,FALSE)</f>
        <v>0</v>
      </c>
      <c r="O468" s="79">
        <f>+VLOOKUP($A468,'[4]CUT Bs'!$A:$S,10,FALSE)</f>
        <v>0</v>
      </c>
      <c r="P468" s="79">
        <f>+VLOOKUP($A468,'[4]CUT Bs'!$A:$S,11,FALSE)</f>
        <v>0</v>
      </c>
      <c r="Q468" s="79">
        <f>+VLOOKUP($A468,'[4]CUT Bs'!$A:$S,12,FALSE)</f>
        <v>0</v>
      </c>
      <c r="R468" s="79">
        <f>+VLOOKUP($A468,'[4]CUT Bs'!$A:$S,13,FALSE)</f>
        <v>0</v>
      </c>
      <c r="S468" s="79">
        <f>+VLOOKUP($A468,'[4]CUT Bs'!$A:$S,14,FALSE)</f>
        <v>0</v>
      </c>
      <c r="T468" s="79">
        <f>+VLOOKUP($A468,'[4]CUT Bs'!$A:$S,15,FALSE)</f>
        <v>0</v>
      </c>
      <c r="U468" s="79">
        <f>+VLOOKUP($A468,'[4]CUT Bs'!$A:$S,16,FALSE)</f>
        <v>0</v>
      </c>
      <c r="V468" s="79">
        <f>+IFERROR(VLOOKUP(A468,'[4]RES. TCR'!A:C,3,FALSE),0)</f>
        <v>0</v>
      </c>
      <c r="W468" s="79">
        <f>+VLOOKUP(A468,'[4]RES. TRL'!F:H,2,FALSE)</f>
        <v>0</v>
      </c>
      <c r="X468" s="79">
        <f>+VLOOKUP(A468,'[4]RES. TRL'!F:H,3,FALSE)</f>
        <v>0</v>
      </c>
      <c r="Y468" s="79">
        <f>+VLOOKUP($A468,'[4]CUT USD'!$A:$Q,2,FALSE)</f>
        <v>0</v>
      </c>
      <c r="Z468" s="79">
        <f>+VLOOKUP($A468,'[4]CUT USD'!$A:$Q,3,FALSE)</f>
        <v>0</v>
      </c>
      <c r="AA468" s="79">
        <f>+VLOOKUP($A468,'[4]CUT USD'!$A:$Q,4,FALSE)</f>
        <v>0</v>
      </c>
      <c r="AB468" s="79">
        <f>+VLOOKUP($A468,'[4]CUT USD'!$A:$Q,5,FALSE)</f>
        <v>0</v>
      </c>
      <c r="AC468" s="79">
        <f>+VLOOKUP($A468,'[4]CUT USD'!$A:$Q,6,FALSE)</f>
        <v>0</v>
      </c>
      <c r="AD468" s="79">
        <f>+VLOOKUP($A468,'[4]CUT USD'!$A:$Q,7,FALSE)</f>
        <v>0</v>
      </c>
      <c r="AE468" s="79">
        <f>+VLOOKUP($A468,'[4]CUT USD'!$A:$Q,8,FALSE)</f>
        <v>0</v>
      </c>
      <c r="AF468" s="79">
        <f>+VLOOKUP($A468,'[4]CUT USD'!$A:$Q,9,FALSE)</f>
        <v>0</v>
      </c>
      <c r="AG468" s="79">
        <f>+VLOOKUP($A468,'[4]CUT USD'!$A:$Q,10,FALSE)</f>
        <v>0</v>
      </c>
      <c r="AH468" s="79">
        <f>+VLOOKUP($A468,'[4]CUT USD'!$A:$Q,11,FALSE)</f>
        <v>0</v>
      </c>
      <c r="AI468" s="79">
        <f>+VLOOKUP($A468,'[4]CUT USD'!$A:$Q,12,FALSE)</f>
        <v>0</v>
      </c>
      <c r="AJ468" s="79">
        <f>+VLOOKUP($A468,'[4]CUT USD'!$A:$Q,13,FALSE)</f>
        <v>0</v>
      </c>
      <c r="AK468" s="79">
        <f>+VLOOKUP($A468,'[4]CUT USD'!$A:$Q,14,FALSE)</f>
        <v>0</v>
      </c>
      <c r="AL468" s="79">
        <v>0</v>
      </c>
      <c r="AM468" s="79">
        <f t="shared" si="7"/>
        <v>0</v>
      </c>
      <c r="AP468" s="45"/>
    </row>
    <row r="469" spans="1:42" ht="33" customHeight="1">
      <c r="A469" s="54">
        <v>1539</v>
      </c>
      <c r="B469" s="55" t="s">
        <v>449</v>
      </c>
      <c r="C469" s="80" t="s">
        <v>687</v>
      </c>
      <c r="D469" s="79">
        <f>+VLOOKUP(A469,'[4]RES. TRL'!A:C,2,FALSE)</f>
        <v>0</v>
      </c>
      <c r="E469" s="79">
        <f>+VLOOKUP(A469,'[4]RES. TRL'!A:C,3,FALSE)</f>
        <v>0</v>
      </c>
      <c r="F469" s="79">
        <f>+VLOOKUP(A469,[4]RES.CDI!A:B,2,FALSE)</f>
        <v>0</v>
      </c>
      <c r="G469" s="79">
        <f>+VLOOKUP($A469,'[4]CUT Bs'!$A:$S,2,FALSE)</f>
        <v>0</v>
      </c>
      <c r="H469" s="79">
        <f>+VLOOKUP($A469,'[4]CUT Bs'!$A:$S,3,FALSE)</f>
        <v>0</v>
      </c>
      <c r="I469" s="79">
        <f>+VLOOKUP($A469,'[4]CUT Bs'!$A:$S,4,FALSE)</f>
        <v>0</v>
      </c>
      <c r="J469" s="79">
        <f>+VLOOKUP($A469,'[4]CUT Bs'!$A:$S,5,FALSE)</f>
        <v>0</v>
      </c>
      <c r="K469" s="79">
        <f>+VLOOKUP($A469,'[4]CUT Bs'!$A:$S,6,FALSE)</f>
        <v>0</v>
      </c>
      <c r="L469" s="79">
        <f>+VLOOKUP($A469,'[4]CUT Bs'!$A:$S,7,FALSE)</f>
        <v>0</v>
      </c>
      <c r="M469" s="79">
        <f>+VLOOKUP($A469,'[4]CUT Bs'!$A:$S,8,FALSE)</f>
        <v>0</v>
      </c>
      <c r="N469" s="79">
        <f>+VLOOKUP($A469,'[4]CUT Bs'!$A:$S,9,FALSE)</f>
        <v>0</v>
      </c>
      <c r="O469" s="79">
        <f>+VLOOKUP($A469,'[4]CUT Bs'!$A:$S,10,FALSE)</f>
        <v>0</v>
      </c>
      <c r="P469" s="79">
        <f>+VLOOKUP($A469,'[4]CUT Bs'!$A:$S,11,FALSE)</f>
        <v>0</v>
      </c>
      <c r="Q469" s="79">
        <f>+VLOOKUP($A469,'[4]CUT Bs'!$A:$S,12,FALSE)</f>
        <v>0</v>
      </c>
      <c r="R469" s="79">
        <f>+VLOOKUP($A469,'[4]CUT Bs'!$A:$S,13,FALSE)</f>
        <v>0</v>
      </c>
      <c r="S469" s="79">
        <f>+VLOOKUP($A469,'[4]CUT Bs'!$A:$S,14,FALSE)</f>
        <v>0</v>
      </c>
      <c r="T469" s="79">
        <f>+VLOOKUP($A469,'[4]CUT Bs'!$A:$S,15,FALSE)</f>
        <v>0</v>
      </c>
      <c r="U469" s="79">
        <f>+VLOOKUP($A469,'[4]CUT Bs'!$A:$S,16,FALSE)</f>
        <v>0</v>
      </c>
      <c r="V469" s="79">
        <f>+IFERROR(VLOOKUP(A469,'[4]RES. TCR'!A:C,3,FALSE),0)</f>
        <v>0</v>
      </c>
      <c r="W469" s="79">
        <f>+VLOOKUP(A469,'[4]RES. TRL'!F:H,2,FALSE)</f>
        <v>0</v>
      </c>
      <c r="X469" s="79">
        <f>+VLOOKUP(A469,'[4]RES. TRL'!F:H,3,FALSE)</f>
        <v>0</v>
      </c>
      <c r="Y469" s="79">
        <f>+VLOOKUP($A469,'[4]CUT USD'!$A:$Q,2,FALSE)</f>
        <v>0</v>
      </c>
      <c r="Z469" s="79">
        <f>+VLOOKUP($A469,'[4]CUT USD'!$A:$Q,3,FALSE)</f>
        <v>0</v>
      </c>
      <c r="AA469" s="79">
        <f>+VLOOKUP($A469,'[4]CUT USD'!$A:$Q,4,FALSE)</f>
        <v>0</v>
      </c>
      <c r="AB469" s="79">
        <f>+VLOOKUP($A469,'[4]CUT USD'!$A:$Q,5,FALSE)</f>
        <v>0</v>
      </c>
      <c r="AC469" s="79">
        <f>+VLOOKUP($A469,'[4]CUT USD'!$A:$Q,6,FALSE)</f>
        <v>0</v>
      </c>
      <c r="AD469" s="79">
        <f>+VLOOKUP($A469,'[4]CUT USD'!$A:$Q,7,FALSE)</f>
        <v>0</v>
      </c>
      <c r="AE469" s="79">
        <f>+VLOOKUP($A469,'[4]CUT USD'!$A:$Q,8,FALSE)</f>
        <v>0</v>
      </c>
      <c r="AF469" s="79">
        <f>+VLOOKUP($A469,'[4]CUT USD'!$A:$Q,9,FALSE)</f>
        <v>0</v>
      </c>
      <c r="AG469" s="79">
        <f>+VLOOKUP($A469,'[4]CUT USD'!$A:$Q,10,FALSE)</f>
        <v>0</v>
      </c>
      <c r="AH469" s="79">
        <f>+VLOOKUP($A469,'[4]CUT USD'!$A:$Q,11,FALSE)</f>
        <v>0</v>
      </c>
      <c r="AI469" s="79">
        <f>+VLOOKUP($A469,'[4]CUT USD'!$A:$Q,12,FALSE)</f>
        <v>0</v>
      </c>
      <c r="AJ469" s="79">
        <f>+VLOOKUP($A469,'[4]CUT USD'!$A:$Q,13,FALSE)</f>
        <v>0</v>
      </c>
      <c r="AK469" s="79">
        <f>+VLOOKUP($A469,'[4]CUT USD'!$A:$Q,14,FALSE)</f>
        <v>0</v>
      </c>
      <c r="AL469" s="79">
        <v>0</v>
      </c>
      <c r="AM469" s="79">
        <f t="shared" si="7"/>
        <v>0</v>
      </c>
      <c r="AP469" s="45"/>
    </row>
    <row r="470" spans="1:42" ht="33" customHeight="1">
      <c r="A470" s="54">
        <v>1540</v>
      </c>
      <c r="B470" s="55" t="s">
        <v>11092</v>
      </c>
      <c r="C470" s="80" t="s">
        <v>687</v>
      </c>
      <c r="D470" s="79">
        <f>+VLOOKUP(A470,'[4]RES. TRL'!A:C,2,FALSE)</f>
        <v>0</v>
      </c>
      <c r="E470" s="79">
        <f>+VLOOKUP(A470,'[4]RES. TRL'!A:C,3,FALSE)</f>
        <v>0</v>
      </c>
      <c r="F470" s="79">
        <f>+VLOOKUP(A470,[4]RES.CDI!A:B,2,FALSE)</f>
        <v>0</v>
      </c>
      <c r="G470" s="79">
        <f>+VLOOKUP($A470,'[4]CUT Bs'!$A:$S,2,FALSE)</f>
        <v>0</v>
      </c>
      <c r="H470" s="79">
        <f>+VLOOKUP($A470,'[4]CUT Bs'!$A:$S,3,FALSE)</f>
        <v>0</v>
      </c>
      <c r="I470" s="79">
        <f>+VLOOKUP($A470,'[4]CUT Bs'!$A:$S,4,FALSE)</f>
        <v>0</v>
      </c>
      <c r="J470" s="79">
        <f>+VLOOKUP($A470,'[4]CUT Bs'!$A:$S,5,FALSE)</f>
        <v>0</v>
      </c>
      <c r="K470" s="79">
        <f>+VLOOKUP($A470,'[4]CUT Bs'!$A:$S,6,FALSE)</f>
        <v>0</v>
      </c>
      <c r="L470" s="79">
        <f>+VLOOKUP($A470,'[4]CUT Bs'!$A:$S,7,FALSE)</f>
        <v>0</v>
      </c>
      <c r="M470" s="79">
        <f>+VLOOKUP($A470,'[4]CUT Bs'!$A:$S,8,FALSE)</f>
        <v>0</v>
      </c>
      <c r="N470" s="79">
        <f>+VLOOKUP($A470,'[4]CUT Bs'!$A:$S,9,FALSE)</f>
        <v>0</v>
      </c>
      <c r="O470" s="79">
        <f>+VLOOKUP($A470,'[4]CUT Bs'!$A:$S,10,FALSE)</f>
        <v>0</v>
      </c>
      <c r="P470" s="79">
        <f>+VLOOKUP($A470,'[4]CUT Bs'!$A:$S,11,FALSE)</f>
        <v>0</v>
      </c>
      <c r="Q470" s="79">
        <f>+VLOOKUP($A470,'[4]CUT Bs'!$A:$S,12,FALSE)</f>
        <v>0</v>
      </c>
      <c r="R470" s="79">
        <f>+VLOOKUP($A470,'[4]CUT Bs'!$A:$S,13,FALSE)</f>
        <v>0</v>
      </c>
      <c r="S470" s="79">
        <f>+VLOOKUP($A470,'[4]CUT Bs'!$A:$S,14,FALSE)</f>
        <v>0</v>
      </c>
      <c r="T470" s="79">
        <f>+VLOOKUP($A470,'[4]CUT Bs'!$A:$S,15,FALSE)</f>
        <v>0</v>
      </c>
      <c r="U470" s="79">
        <f>+VLOOKUP($A470,'[4]CUT Bs'!$A:$S,16,FALSE)</f>
        <v>0</v>
      </c>
      <c r="V470" s="79">
        <f>+IFERROR(VLOOKUP(A470,'[4]RES. TCR'!A:C,3,FALSE),0)</f>
        <v>0</v>
      </c>
      <c r="W470" s="79">
        <f>+VLOOKUP(A470,'[4]RES. TRL'!F:H,2,FALSE)</f>
        <v>0</v>
      </c>
      <c r="X470" s="79">
        <f>+VLOOKUP(A470,'[4]RES. TRL'!F:H,3,FALSE)</f>
        <v>0</v>
      </c>
      <c r="Y470" s="79">
        <f>+VLOOKUP($A470,'[4]CUT USD'!$A:$Q,2,FALSE)</f>
        <v>0</v>
      </c>
      <c r="Z470" s="79">
        <f>+VLOOKUP($A470,'[4]CUT USD'!$A:$Q,3,FALSE)</f>
        <v>0</v>
      </c>
      <c r="AA470" s="79">
        <f>+VLOOKUP($A470,'[4]CUT USD'!$A:$Q,4,FALSE)</f>
        <v>0</v>
      </c>
      <c r="AB470" s="79">
        <f>+VLOOKUP($A470,'[4]CUT USD'!$A:$Q,5,FALSE)</f>
        <v>0</v>
      </c>
      <c r="AC470" s="79">
        <f>+VLOOKUP($A470,'[4]CUT USD'!$A:$Q,6,FALSE)</f>
        <v>0</v>
      </c>
      <c r="AD470" s="79">
        <f>+VLOOKUP($A470,'[4]CUT USD'!$A:$Q,7,FALSE)</f>
        <v>0</v>
      </c>
      <c r="AE470" s="79">
        <f>+VLOOKUP($A470,'[4]CUT USD'!$A:$Q,8,FALSE)</f>
        <v>0</v>
      </c>
      <c r="AF470" s="79">
        <f>+VLOOKUP($A470,'[4]CUT USD'!$A:$Q,9,FALSE)</f>
        <v>0</v>
      </c>
      <c r="AG470" s="79">
        <f>+VLOOKUP($A470,'[4]CUT USD'!$A:$Q,10,FALSE)</f>
        <v>0</v>
      </c>
      <c r="AH470" s="79">
        <f>+VLOOKUP($A470,'[4]CUT USD'!$A:$Q,11,FALSE)</f>
        <v>0</v>
      </c>
      <c r="AI470" s="79">
        <f>+VLOOKUP($A470,'[4]CUT USD'!$A:$Q,12,FALSE)</f>
        <v>0</v>
      </c>
      <c r="AJ470" s="79">
        <f>+VLOOKUP($A470,'[4]CUT USD'!$A:$Q,13,FALSE)</f>
        <v>0</v>
      </c>
      <c r="AK470" s="79">
        <f>+VLOOKUP($A470,'[4]CUT USD'!$A:$Q,14,FALSE)</f>
        <v>0</v>
      </c>
      <c r="AL470" s="79">
        <v>0</v>
      </c>
      <c r="AM470" s="79">
        <f t="shared" si="7"/>
        <v>0</v>
      </c>
      <c r="AP470" s="45"/>
    </row>
    <row r="471" spans="1:42" ht="33" customHeight="1">
      <c r="A471" s="54">
        <v>1601</v>
      </c>
      <c r="B471" s="55" t="s">
        <v>450</v>
      </c>
      <c r="C471" s="80" t="s">
        <v>687</v>
      </c>
      <c r="D471" s="79">
        <f>+VLOOKUP(A471,'[4]RES. TRL'!A:C,2,FALSE)</f>
        <v>0</v>
      </c>
      <c r="E471" s="79">
        <f>+VLOOKUP(A471,'[4]RES. TRL'!A:C,3,FALSE)</f>
        <v>0</v>
      </c>
      <c r="F471" s="79">
        <f>+VLOOKUP(A471,[4]RES.CDI!A:B,2,FALSE)</f>
        <v>0</v>
      </c>
      <c r="G471" s="79">
        <f>+VLOOKUP($A471,'[4]CUT Bs'!$A:$S,2,FALSE)</f>
        <v>0</v>
      </c>
      <c r="H471" s="79">
        <f>+VLOOKUP($A471,'[4]CUT Bs'!$A:$S,3,FALSE)</f>
        <v>0</v>
      </c>
      <c r="I471" s="79">
        <f>+VLOOKUP($A471,'[4]CUT Bs'!$A:$S,4,FALSE)</f>
        <v>0</v>
      </c>
      <c r="J471" s="79">
        <f>+VLOOKUP($A471,'[4]CUT Bs'!$A:$S,5,FALSE)</f>
        <v>0</v>
      </c>
      <c r="K471" s="79">
        <f>+VLOOKUP($A471,'[4]CUT Bs'!$A:$S,6,FALSE)</f>
        <v>0</v>
      </c>
      <c r="L471" s="79">
        <f>+VLOOKUP($A471,'[4]CUT Bs'!$A:$S,7,FALSE)</f>
        <v>0</v>
      </c>
      <c r="M471" s="79">
        <f>+VLOOKUP($A471,'[4]CUT Bs'!$A:$S,8,FALSE)</f>
        <v>0</v>
      </c>
      <c r="N471" s="79">
        <f>+VLOOKUP($A471,'[4]CUT Bs'!$A:$S,9,FALSE)</f>
        <v>0</v>
      </c>
      <c r="O471" s="79">
        <f>+VLOOKUP($A471,'[4]CUT Bs'!$A:$S,10,FALSE)</f>
        <v>0</v>
      </c>
      <c r="P471" s="79">
        <f>+VLOOKUP($A471,'[4]CUT Bs'!$A:$S,11,FALSE)</f>
        <v>0</v>
      </c>
      <c r="Q471" s="79">
        <f>+VLOOKUP($A471,'[4]CUT Bs'!$A:$S,12,FALSE)</f>
        <v>0</v>
      </c>
      <c r="R471" s="79">
        <f>+VLOOKUP($A471,'[4]CUT Bs'!$A:$S,13,FALSE)</f>
        <v>0</v>
      </c>
      <c r="S471" s="79">
        <f>+VLOOKUP($A471,'[4]CUT Bs'!$A:$S,14,FALSE)</f>
        <v>0</v>
      </c>
      <c r="T471" s="79">
        <f>+VLOOKUP($A471,'[4]CUT Bs'!$A:$S,15,FALSE)</f>
        <v>0</v>
      </c>
      <c r="U471" s="79">
        <f>+VLOOKUP($A471,'[4]CUT Bs'!$A:$S,16,FALSE)</f>
        <v>0</v>
      </c>
      <c r="V471" s="79">
        <f>+IFERROR(VLOOKUP(A471,'[4]RES. TCR'!A:C,3,FALSE),0)</f>
        <v>0</v>
      </c>
      <c r="W471" s="79">
        <f>+VLOOKUP(A471,'[4]RES. TRL'!F:H,2,FALSE)</f>
        <v>0</v>
      </c>
      <c r="X471" s="79">
        <f>+VLOOKUP(A471,'[4]RES. TRL'!F:H,3,FALSE)</f>
        <v>0</v>
      </c>
      <c r="Y471" s="79">
        <f>+VLOOKUP($A471,'[4]CUT USD'!$A:$Q,2,FALSE)</f>
        <v>0</v>
      </c>
      <c r="Z471" s="79">
        <f>+VLOOKUP($A471,'[4]CUT USD'!$A:$Q,3,FALSE)</f>
        <v>0</v>
      </c>
      <c r="AA471" s="79">
        <f>+VLOOKUP($A471,'[4]CUT USD'!$A:$Q,4,FALSE)</f>
        <v>0</v>
      </c>
      <c r="AB471" s="79">
        <f>+VLOOKUP($A471,'[4]CUT USD'!$A:$Q,5,FALSE)</f>
        <v>0</v>
      </c>
      <c r="AC471" s="79">
        <f>+VLOOKUP($A471,'[4]CUT USD'!$A:$Q,6,FALSE)</f>
        <v>0</v>
      </c>
      <c r="AD471" s="79">
        <f>+VLOOKUP($A471,'[4]CUT USD'!$A:$Q,7,FALSE)</f>
        <v>0</v>
      </c>
      <c r="AE471" s="79">
        <f>+VLOOKUP($A471,'[4]CUT USD'!$A:$Q,8,FALSE)</f>
        <v>0</v>
      </c>
      <c r="AF471" s="79">
        <f>+VLOOKUP($A471,'[4]CUT USD'!$A:$Q,9,FALSE)</f>
        <v>0</v>
      </c>
      <c r="AG471" s="79">
        <f>+VLOOKUP($A471,'[4]CUT USD'!$A:$Q,10,FALSE)</f>
        <v>0</v>
      </c>
      <c r="AH471" s="79">
        <f>+VLOOKUP($A471,'[4]CUT USD'!$A:$Q,11,FALSE)</f>
        <v>0</v>
      </c>
      <c r="AI471" s="79">
        <f>+VLOOKUP($A471,'[4]CUT USD'!$A:$Q,12,FALSE)</f>
        <v>0</v>
      </c>
      <c r="AJ471" s="79">
        <f>+VLOOKUP($A471,'[4]CUT USD'!$A:$Q,13,FALSE)</f>
        <v>0</v>
      </c>
      <c r="AK471" s="79">
        <f>+VLOOKUP($A471,'[4]CUT USD'!$A:$Q,14,FALSE)</f>
        <v>0</v>
      </c>
      <c r="AL471" s="79">
        <v>0</v>
      </c>
      <c r="AM471" s="79">
        <f t="shared" si="7"/>
        <v>0</v>
      </c>
      <c r="AP471" s="45"/>
    </row>
    <row r="472" spans="1:42" ht="33" customHeight="1">
      <c r="A472" s="54">
        <v>1602</v>
      </c>
      <c r="B472" s="55" t="s">
        <v>451</v>
      </c>
      <c r="C472" s="80" t="s">
        <v>687</v>
      </c>
      <c r="D472" s="79">
        <f>+VLOOKUP(A472,'[4]RES. TRL'!A:C,2,FALSE)</f>
        <v>0</v>
      </c>
      <c r="E472" s="79">
        <f>+VLOOKUP(A472,'[4]RES. TRL'!A:C,3,FALSE)</f>
        <v>0</v>
      </c>
      <c r="F472" s="79">
        <f>+VLOOKUP(A472,[4]RES.CDI!A:B,2,FALSE)</f>
        <v>0</v>
      </c>
      <c r="G472" s="79">
        <f>+VLOOKUP($A472,'[4]CUT Bs'!$A:$S,2,FALSE)</f>
        <v>0</v>
      </c>
      <c r="H472" s="79">
        <f>+VLOOKUP($A472,'[4]CUT Bs'!$A:$S,3,FALSE)</f>
        <v>0</v>
      </c>
      <c r="I472" s="79">
        <f>+VLOOKUP($A472,'[4]CUT Bs'!$A:$S,4,FALSE)</f>
        <v>0</v>
      </c>
      <c r="J472" s="79">
        <f>+VLOOKUP($A472,'[4]CUT Bs'!$A:$S,5,FALSE)</f>
        <v>0</v>
      </c>
      <c r="K472" s="79">
        <f>+VLOOKUP($A472,'[4]CUT Bs'!$A:$S,6,FALSE)</f>
        <v>0</v>
      </c>
      <c r="L472" s="79">
        <f>+VLOOKUP($A472,'[4]CUT Bs'!$A:$S,7,FALSE)</f>
        <v>0</v>
      </c>
      <c r="M472" s="79">
        <f>+VLOOKUP($A472,'[4]CUT Bs'!$A:$S,8,FALSE)</f>
        <v>0</v>
      </c>
      <c r="N472" s="79">
        <f>+VLOOKUP($A472,'[4]CUT Bs'!$A:$S,9,FALSE)</f>
        <v>0</v>
      </c>
      <c r="O472" s="79">
        <f>+VLOOKUP($A472,'[4]CUT Bs'!$A:$S,10,FALSE)</f>
        <v>0</v>
      </c>
      <c r="P472" s="79">
        <f>+VLOOKUP($A472,'[4]CUT Bs'!$A:$S,11,FALSE)</f>
        <v>0</v>
      </c>
      <c r="Q472" s="79">
        <f>+VLOOKUP($A472,'[4]CUT Bs'!$A:$S,12,FALSE)</f>
        <v>0</v>
      </c>
      <c r="R472" s="79">
        <f>+VLOOKUP($A472,'[4]CUT Bs'!$A:$S,13,FALSE)</f>
        <v>0</v>
      </c>
      <c r="S472" s="79">
        <f>+VLOOKUP($A472,'[4]CUT Bs'!$A:$S,14,FALSE)</f>
        <v>0</v>
      </c>
      <c r="T472" s="79">
        <f>+VLOOKUP($A472,'[4]CUT Bs'!$A:$S,15,FALSE)</f>
        <v>0</v>
      </c>
      <c r="U472" s="79">
        <f>+VLOOKUP($A472,'[4]CUT Bs'!$A:$S,16,FALSE)</f>
        <v>0</v>
      </c>
      <c r="V472" s="79">
        <f>+IFERROR(VLOOKUP(A472,'[4]RES. TCR'!A:C,3,FALSE),0)</f>
        <v>0</v>
      </c>
      <c r="W472" s="79">
        <f>+VLOOKUP(A472,'[4]RES. TRL'!F:H,2,FALSE)</f>
        <v>0</v>
      </c>
      <c r="X472" s="79">
        <f>+VLOOKUP(A472,'[4]RES. TRL'!F:H,3,FALSE)</f>
        <v>0</v>
      </c>
      <c r="Y472" s="79">
        <f>+VLOOKUP($A472,'[4]CUT USD'!$A:$Q,2,FALSE)</f>
        <v>0</v>
      </c>
      <c r="Z472" s="79">
        <f>+VLOOKUP($A472,'[4]CUT USD'!$A:$Q,3,FALSE)</f>
        <v>0</v>
      </c>
      <c r="AA472" s="79">
        <f>+VLOOKUP($A472,'[4]CUT USD'!$A:$Q,4,FALSE)</f>
        <v>0</v>
      </c>
      <c r="AB472" s="79">
        <f>+VLOOKUP($A472,'[4]CUT USD'!$A:$Q,5,FALSE)</f>
        <v>0</v>
      </c>
      <c r="AC472" s="79">
        <f>+VLOOKUP($A472,'[4]CUT USD'!$A:$Q,6,FALSE)</f>
        <v>0</v>
      </c>
      <c r="AD472" s="79">
        <f>+VLOOKUP($A472,'[4]CUT USD'!$A:$Q,7,FALSE)</f>
        <v>0</v>
      </c>
      <c r="AE472" s="79">
        <f>+VLOOKUP($A472,'[4]CUT USD'!$A:$Q,8,FALSE)</f>
        <v>0</v>
      </c>
      <c r="AF472" s="79">
        <f>+VLOOKUP($A472,'[4]CUT USD'!$A:$Q,9,FALSE)</f>
        <v>0</v>
      </c>
      <c r="AG472" s="79">
        <f>+VLOOKUP($A472,'[4]CUT USD'!$A:$Q,10,FALSE)</f>
        <v>0</v>
      </c>
      <c r="AH472" s="79">
        <f>+VLOOKUP($A472,'[4]CUT USD'!$A:$Q,11,FALSE)</f>
        <v>0</v>
      </c>
      <c r="AI472" s="79">
        <f>+VLOOKUP($A472,'[4]CUT USD'!$A:$Q,12,FALSE)</f>
        <v>0</v>
      </c>
      <c r="AJ472" s="79">
        <f>+VLOOKUP($A472,'[4]CUT USD'!$A:$Q,13,FALSE)</f>
        <v>0</v>
      </c>
      <c r="AK472" s="79">
        <f>+VLOOKUP($A472,'[4]CUT USD'!$A:$Q,14,FALSE)</f>
        <v>0</v>
      </c>
      <c r="AL472" s="79">
        <v>0</v>
      </c>
      <c r="AM472" s="79">
        <f t="shared" si="7"/>
        <v>0</v>
      </c>
      <c r="AP472" s="45"/>
    </row>
    <row r="473" spans="1:42" ht="33" customHeight="1">
      <c r="A473" s="54">
        <v>1603</v>
      </c>
      <c r="B473" s="55" t="s">
        <v>452</v>
      </c>
      <c r="C473" s="80" t="s">
        <v>687</v>
      </c>
      <c r="D473" s="79">
        <f>+VLOOKUP(A473,'[4]RES. TRL'!A:C,2,FALSE)</f>
        <v>0</v>
      </c>
      <c r="E473" s="79">
        <f>+VLOOKUP(A473,'[4]RES. TRL'!A:C,3,FALSE)</f>
        <v>0</v>
      </c>
      <c r="F473" s="79">
        <f>+VLOOKUP(A473,[4]RES.CDI!A:B,2,FALSE)</f>
        <v>0</v>
      </c>
      <c r="G473" s="79">
        <f>+VLOOKUP($A473,'[4]CUT Bs'!$A:$S,2,FALSE)</f>
        <v>0</v>
      </c>
      <c r="H473" s="79">
        <f>+VLOOKUP($A473,'[4]CUT Bs'!$A:$S,3,FALSE)</f>
        <v>0</v>
      </c>
      <c r="I473" s="79">
        <f>+VLOOKUP($A473,'[4]CUT Bs'!$A:$S,4,FALSE)</f>
        <v>0</v>
      </c>
      <c r="J473" s="79">
        <f>+VLOOKUP($A473,'[4]CUT Bs'!$A:$S,5,FALSE)</f>
        <v>0</v>
      </c>
      <c r="K473" s="79">
        <f>+VLOOKUP($A473,'[4]CUT Bs'!$A:$S,6,FALSE)</f>
        <v>0</v>
      </c>
      <c r="L473" s="79">
        <f>+VLOOKUP($A473,'[4]CUT Bs'!$A:$S,7,FALSE)</f>
        <v>0</v>
      </c>
      <c r="M473" s="79">
        <f>+VLOOKUP($A473,'[4]CUT Bs'!$A:$S,8,FALSE)</f>
        <v>0</v>
      </c>
      <c r="N473" s="79">
        <f>+VLOOKUP($A473,'[4]CUT Bs'!$A:$S,9,FALSE)</f>
        <v>0</v>
      </c>
      <c r="O473" s="79">
        <f>+VLOOKUP($A473,'[4]CUT Bs'!$A:$S,10,FALSE)</f>
        <v>0</v>
      </c>
      <c r="P473" s="79">
        <f>+VLOOKUP($A473,'[4]CUT Bs'!$A:$S,11,FALSE)</f>
        <v>0</v>
      </c>
      <c r="Q473" s="79">
        <f>+VLOOKUP($A473,'[4]CUT Bs'!$A:$S,12,FALSE)</f>
        <v>0</v>
      </c>
      <c r="R473" s="79">
        <f>+VLOOKUP($A473,'[4]CUT Bs'!$A:$S,13,FALSE)</f>
        <v>0</v>
      </c>
      <c r="S473" s="79">
        <f>+VLOOKUP($A473,'[4]CUT Bs'!$A:$S,14,FALSE)</f>
        <v>0</v>
      </c>
      <c r="T473" s="79">
        <f>+VLOOKUP($A473,'[4]CUT Bs'!$A:$S,15,FALSE)</f>
        <v>0</v>
      </c>
      <c r="U473" s="79">
        <f>+VLOOKUP($A473,'[4]CUT Bs'!$A:$S,16,FALSE)</f>
        <v>0</v>
      </c>
      <c r="V473" s="79">
        <f>+IFERROR(VLOOKUP(A473,'[4]RES. TCR'!A:C,3,FALSE),0)</f>
        <v>0</v>
      </c>
      <c r="W473" s="79">
        <f>+VLOOKUP(A473,'[4]RES. TRL'!F:H,2,FALSE)</f>
        <v>0</v>
      </c>
      <c r="X473" s="79">
        <f>+VLOOKUP(A473,'[4]RES. TRL'!F:H,3,FALSE)</f>
        <v>0</v>
      </c>
      <c r="Y473" s="79">
        <f>+VLOOKUP($A473,'[4]CUT USD'!$A:$Q,2,FALSE)</f>
        <v>0</v>
      </c>
      <c r="Z473" s="79">
        <f>+VLOOKUP($A473,'[4]CUT USD'!$A:$Q,3,FALSE)</f>
        <v>0</v>
      </c>
      <c r="AA473" s="79">
        <f>+VLOOKUP($A473,'[4]CUT USD'!$A:$Q,4,FALSE)</f>
        <v>0</v>
      </c>
      <c r="AB473" s="79">
        <f>+VLOOKUP($A473,'[4]CUT USD'!$A:$Q,5,FALSE)</f>
        <v>0</v>
      </c>
      <c r="AC473" s="79">
        <f>+VLOOKUP($A473,'[4]CUT USD'!$A:$Q,6,FALSE)</f>
        <v>0</v>
      </c>
      <c r="AD473" s="79">
        <f>+VLOOKUP($A473,'[4]CUT USD'!$A:$Q,7,FALSE)</f>
        <v>0</v>
      </c>
      <c r="AE473" s="79">
        <f>+VLOOKUP($A473,'[4]CUT USD'!$A:$Q,8,FALSE)</f>
        <v>0</v>
      </c>
      <c r="AF473" s="79">
        <f>+VLOOKUP($A473,'[4]CUT USD'!$A:$Q,9,FALSE)</f>
        <v>0</v>
      </c>
      <c r="AG473" s="79">
        <f>+VLOOKUP($A473,'[4]CUT USD'!$A:$Q,10,FALSE)</f>
        <v>0</v>
      </c>
      <c r="AH473" s="79">
        <f>+VLOOKUP($A473,'[4]CUT USD'!$A:$Q,11,FALSE)</f>
        <v>0</v>
      </c>
      <c r="AI473" s="79">
        <f>+VLOOKUP($A473,'[4]CUT USD'!$A:$Q,12,FALSE)</f>
        <v>0</v>
      </c>
      <c r="AJ473" s="79">
        <f>+VLOOKUP($A473,'[4]CUT USD'!$A:$Q,13,FALSE)</f>
        <v>0</v>
      </c>
      <c r="AK473" s="79">
        <f>+VLOOKUP($A473,'[4]CUT USD'!$A:$Q,14,FALSE)</f>
        <v>0</v>
      </c>
      <c r="AL473" s="79">
        <v>0</v>
      </c>
      <c r="AM473" s="79">
        <f t="shared" si="7"/>
        <v>0</v>
      </c>
      <c r="AP473" s="45"/>
    </row>
    <row r="474" spans="1:42" ht="33" customHeight="1">
      <c r="A474" s="54">
        <v>1604</v>
      </c>
      <c r="B474" s="55" t="s">
        <v>453</v>
      </c>
      <c r="C474" s="80" t="s">
        <v>687</v>
      </c>
      <c r="D474" s="79">
        <f>+VLOOKUP(A474,'[4]RES. TRL'!A:C,2,FALSE)</f>
        <v>0</v>
      </c>
      <c r="E474" s="79">
        <f>+VLOOKUP(A474,'[4]RES. TRL'!A:C,3,FALSE)</f>
        <v>0</v>
      </c>
      <c r="F474" s="79">
        <f>+VLOOKUP(A474,[4]RES.CDI!A:B,2,FALSE)</f>
        <v>0</v>
      </c>
      <c r="G474" s="79">
        <f>+VLOOKUP($A474,'[4]CUT Bs'!$A:$S,2,FALSE)</f>
        <v>0</v>
      </c>
      <c r="H474" s="79">
        <f>+VLOOKUP($A474,'[4]CUT Bs'!$A:$S,3,FALSE)</f>
        <v>0</v>
      </c>
      <c r="I474" s="79">
        <f>+VLOOKUP($A474,'[4]CUT Bs'!$A:$S,4,FALSE)</f>
        <v>0</v>
      </c>
      <c r="J474" s="79">
        <f>+VLOOKUP($A474,'[4]CUT Bs'!$A:$S,5,FALSE)</f>
        <v>0</v>
      </c>
      <c r="K474" s="79">
        <f>+VLOOKUP($A474,'[4]CUT Bs'!$A:$S,6,FALSE)</f>
        <v>0</v>
      </c>
      <c r="L474" s="79">
        <f>+VLOOKUP($A474,'[4]CUT Bs'!$A:$S,7,FALSE)</f>
        <v>0</v>
      </c>
      <c r="M474" s="79">
        <f>+VLOOKUP($A474,'[4]CUT Bs'!$A:$S,8,FALSE)</f>
        <v>0</v>
      </c>
      <c r="N474" s="79">
        <f>+VLOOKUP($A474,'[4]CUT Bs'!$A:$S,9,FALSE)</f>
        <v>0</v>
      </c>
      <c r="O474" s="79">
        <f>+VLOOKUP($A474,'[4]CUT Bs'!$A:$S,10,FALSE)</f>
        <v>0</v>
      </c>
      <c r="P474" s="79">
        <f>+VLOOKUP($A474,'[4]CUT Bs'!$A:$S,11,FALSE)</f>
        <v>0</v>
      </c>
      <c r="Q474" s="79">
        <f>+VLOOKUP($A474,'[4]CUT Bs'!$A:$S,12,FALSE)</f>
        <v>0</v>
      </c>
      <c r="R474" s="79">
        <f>+VLOOKUP($A474,'[4]CUT Bs'!$A:$S,13,FALSE)</f>
        <v>0</v>
      </c>
      <c r="S474" s="79">
        <f>+VLOOKUP($A474,'[4]CUT Bs'!$A:$S,14,FALSE)</f>
        <v>0</v>
      </c>
      <c r="T474" s="79">
        <f>+VLOOKUP($A474,'[4]CUT Bs'!$A:$S,15,FALSE)</f>
        <v>0</v>
      </c>
      <c r="U474" s="79">
        <f>+VLOOKUP($A474,'[4]CUT Bs'!$A:$S,16,FALSE)</f>
        <v>0</v>
      </c>
      <c r="V474" s="79">
        <f>+IFERROR(VLOOKUP(A474,'[4]RES. TCR'!A:C,3,FALSE),0)</f>
        <v>0</v>
      </c>
      <c r="W474" s="79">
        <f>+VLOOKUP(A474,'[4]RES. TRL'!F:H,2,FALSE)</f>
        <v>0</v>
      </c>
      <c r="X474" s="79">
        <f>+VLOOKUP(A474,'[4]RES. TRL'!F:H,3,FALSE)</f>
        <v>0</v>
      </c>
      <c r="Y474" s="79">
        <f>+VLOOKUP($A474,'[4]CUT USD'!$A:$Q,2,FALSE)</f>
        <v>0</v>
      </c>
      <c r="Z474" s="79">
        <f>+VLOOKUP($A474,'[4]CUT USD'!$A:$Q,3,FALSE)</f>
        <v>0</v>
      </c>
      <c r="AA474" s="79">
        <f>+VLOOKUP($A474,'[4]CUT USD'!$A:$Q,4,FALSE)</f>
        <v>0</v>
      </c>
      <c r="AB474" s="79">
        <f>+VLOOKUP($A474,'[4]CUT USD'!$A:$Q,5,FALSE)</f>
        <v>0</v>
      </c>
      <c r="AC474" s="79">
        <f>+VLOOKUP($A474,'[4]CUT USD'!$A:$Q,6,FALSE)</f>
        <v>0</v>
      </c>
      <c r="AD474" s="79">
        <f>+VLOOKUP($A474,'[4]CUT USD'!$A:$Q,7,FALSE)</f>
        <v>0</v>
      </c>
      <c r="AE474" s="79">
        <f>+VLOOKUP($A474,'[4]CUT USD'!$A:$Q,8,FALSE)</f>
        <v>0</v>
      </c>
      <c r="AF474" s="79">
        <f>+VLOOKUP($A474,'[4]CUT USD'!$A:$Q,9,FALSE)</f>
        <v>0</v>
      </c>
      <c r="AG474" s="79">
        <f>+VLOOKUP($A474,'[4]CUT USD'!$A:$Q,10,FALSE)</f>
        <v>0</v>
      </c>
      <c r="AH474" s="79">
        <f>+VLOOKUP($A474,'[4]CUT USD'!$A:$Q,11,FALSE)</f>
        <v>0</v>
      </c>
      <c r="AI474" s="79">
        <f>+VLOOKUP($A474,'[4]CUT USD'!$A:$Q,12,FALSE)</f>
        <v>0</v>
      </c>
      <c r="AJ474" s="79">
        <f>+VLOOKUP($A474,'[4]CUT USD'!$A:$Q,13,FALSE)</f>
        <v>0</v>
      </c>
      <c r="AK474" s="79">
        <f>+VLOOKUP($A474,'[4]CUT USD'!$A:$Q,14,FALSE)</f>
        <v>0</v>
      </c>
      <c r="AL474" s="79">
        <v>0</v>
      </c>
      <c r="AM474" s="79">
        <f t="shared" si="7"/>
        <v>0</v>
      </c>
      <c r="AP474" s="45"/>
    </row>
    <row r="475" spans="1:42" ht="33" customHeight="1">
      <c r="A475" s="54">
        <v>1605</v>
      </c>
      <c r="B475" s="55" t="s">
        <v>454</v>
      </c>
      <c r="C475" s="80" t="s">
        <v>687</v>
      </c>
      <c r="D475" s="79">
        <f>+VLOOKUP(A475,'[4]RES. TRL'!A:C,2,FALSE)</f>
        <v>0</v>
      </c>
      <c r="E475" s="79">
        <f>+VLOOKUP(A475,'[4]RES. TRL'!A:C,3,FALSE)</f>
        <v>0</v>
      </c>
      <c r="F475" s="79">
        <f>+VLOOKUP(A475,[4]RES.CDI!A:B,2,FALSE)</f>
        <v>0</v>
      </c>
      <c r="G475" s="79">
        <f>+VLOOKUP($A475,'[4]CUT Bs'!$A:$S,2,FALSE)</f>
        <v>0</v>
      </c>
      <c r="H475" s="79">
        <f>+VLOOKUP($A475,'[4]CUT Bs'!$A:$S,3,FALSE)</f>
        <v>0</v>
      </c>
      <c r="I475" s="79">
        <f>+VLOOKUP($A475,'[4]CUT Bs'!$A:$S,4,FALSE)</f>
        <v>0</v>
      </c>
      <c r="J475" s="79">
        <f>+VLOOKUP($A475,'[4]CUT Bs'!$A:$S,5,FALSE)</f>
        <v>0</v>
      </c>
      <c r="K475" s="79">
        <f>+VLOOKUP($A475,'[4]CUT Bs'!$A:$S,6,FALSE)</f>
        <v>0</v>
      </c>
      <c r="L475" s="79">
        <f>+VLOOKUP($A475,'[4]CUT Bs'!$A:$S,7,FALSE)</f>
        <v>0</v>
      </c>
      <c r="M475" s="79">
        <f>+VLOOKUP($A475,'[4]CUT Bs'!$A:$S,8,FALSE)</f>
        <v>0</v>
      </c>
      <c r="N475" s="79">
        <f>+VLOOKUP($A475,'[4]CUT Bs'!$A:$S,9,FALSE)</f>
        <v>0</v>
      </c>
      <c r="O475" s="79">
        <f>+VLOOKUP($A475,'[4]CUT Bs'!$A:$S,10,FALSE)</f>
        <v>0</v>
      </c>
      <c r="P475" s="79">
        <f>+VLOOKUP($A475,'[4]CUT Bs'!$A:$S,11,FALSE)</f>
        <v>0</v>
      </c>
      <c r="Q475" s="79">
        <f>+VLOOKUP($A475,'[4]CUT Bs'!$A:$S,12,FALSE)</f>
        <v>0</v>
      </c>
      <c r="R475" s="79">
        <f>+VLOOKUP($A475,'[4]CUT Bs'!$A:$S,13,FALSE)</f>
        <v>0</v>
      </c>
      <c r="S475" s="79">
        <f>+VLOOKUP($A475,'[4]CUT Bs'!$A:$S,14,FALSE)</f>
        <v>0</v>
      </c>
      <c r="T475" s="79">
        <f>+VLOOKUP($A475,'[4]CUT Bs'!$A:$S,15,FALSE)</f>
        <v>0</v>
      </c>
      <c r="U475" s="79">
        <f>+VLOOKUP($A475,'[4]CUT Bs'!$A:$S,16,FALSE)</f>
        <v>0</v>
      </c>
      <c r="V475" s="79">
        <f>+IFERROR(VLOOKUP(A475,'[4]RES. TCR'!A:C,3,FALSE),0)</f>
        <v>0</v>
      </c>
      <c r="W475" s="79">
        <f>+VLOOKUP(A475,'[4]RES. TRL'!F:H,2,FALSE)</f>
        <v>0</v>
      </c>
      <c r="X475" s="79">
        <f>+VLOOKUP(A475,'[4]RES. TRL'!F:H,3,FALSE)</f>
        <v>0</v>
      </c>
      <c r="Y475" s="79">
        <f>+VLOOKUP($A475,'[4]CUT USD'!$A:$Q,2,FALSE)</f>
        <v>0</v>
      </c>
      <c r="Z475" s="79">
        <f>+VLOOKUP($A475,'[4]CUT USD'!$A:$Q,3,FALSE)</f>
        <v>0</v>
      </c>
      <c r="AA475" s="79">
        <f>+VLOOKUP($A475,'[4]CUT USD'!$A:$Q,4,FALSE)</f>
        <v>0</v>
      </c>
      <c r="AB475" s="79">
        <f>+VLOOKUP($A475,'[4]CUT USD'!$A:$Q,5,FALSE)</f>
        <v>0</v>
      </c>
      <c r="AC475" s="79">
        <f>+VLOOKUP($A475,'[4]CUT USD'!$A:$Q,6,FALSE)</f>
        <v>0</v>
      </c>
      <c r="AD475" s="79">
        <f>+VLOOKUP($A475,'[4]CUT USD'!$A:$Q,7,FALSE)</f>
        <v>0</v>
      </c>
      <c r="AE475" s="79">
        <f>+VLOOKUP($A475,'[4]CUT USD'!$A:$Q,8,FALSE)</f>
        <v>0</v>
      </c>
      <c r="AF475" s="79">
        <f>+VLOOKUP($A475,'[4]CUT USD'!$A:$Q,9,FALSE)</f>
        <v>0</v>
      </c>
      <c r="AG475" s="79">
        <f>+VLOOKUP($A475,'[4]CUT USD'!$A:$Q,10,FALSE)</f>
        <v>0</v>
      </c>
      <c r="AH475" s="79">
        <f>+VLOOKUP($A475,'[4]CUT USD'!$A:$Q,11,FALSE)</f>
        <v>0</v>
      </c>
      <c r="AI475" s="79">
        <f>+VLOOKUP($A475,'[4]CUT USD'!$A:$Q,12,FALSE)</f>
        <v>0</v>
      </c>
      <c r="AJ475" s="79">
        <f>+VLOOKUP($A475,'[4]CUT USD'!$A:$Q,13,FALSE)</f>
        <v>0</v>
      </c>
      <c r="AK475" s="79">
        <f>+VLOOKUP($A475,'[4]CUT USD'!$A:$Q,14,FALSE)</f>
        <v>0</v>
      </c>
      <c r="AL475" s="79">
        <v>0</v>
      </c>
      <c r="AM475" s="79">
        <f t="shared" si="7"/>
        <v>0</v>
      </c>
      <c r="AP475" s="45"/>
    </row>
    <row r="476" spans="1:42" ht="33" customHeight="1">
      <c r="A476" s="54">
        <v>1606</v>
      </c>
      <c r="B476" s="55" t="s">
        <v>455</v>
      </c>
      <c r="C476" s="80" t="s">
        <v>687</v>
      </c>
      <c r="D476" s="79">
        <f>+VLOOKUP(A476,'[4]RES. TRL'!A:C,2,FALSE)</f>
        <v>0</v>
      </c>
      <c r="E476" s="79">
        <f>+VLOOKUP(A476,'[4]RES. TRL'!A:C,3,FALSE)</f>
        <v>0</v>
      </c>
      <c r="F476" s="79">
        <f>+VLOOKUP(A476,[4]RES.CDI!A:B,2,FALSE)</f>
        <v>0</v>
      </c>
      <c r="G476" s="79">
        <f>+VLOOKUP($A476,'[4]CUT Bs'!$A:$S,2,FALSE)</f>
        <v>0</v>
      </c>
      <c r="H476" s="79">
        <f>+VLOOKUP($A476,'[4]CUT Bs'!$A:$S,3,FALSE)</f>
        <v>0</v>
      </c>
      <c r="I476" s="79">
        <f>+VLOOKUP($A476,'[4]CUT Bs'!$A:$S,4,FALSE)</f>
        <v>0</v>
      </c>
      <c r="J476" s="79">
        <f>+VLOOKUP($A476,'[4]CUT Bs'!$A:$S,5,FALSE)</f>
        <v>0</v>
      </c>
      <c r="K476" s="79">
        <f>+VLOOKUP($A476,'[4]CUT Bs'!$A:$S,6,FALSE)</f>
        <v>0</v>
      </c>
      <c r="L476" s="79">
        <f>+VLOOKUP($A476,'[4]CUT Bs'!$A:$S,7,FALSE)</f>
        <v>0</v>
      </c>
      <c r="M476" s="79">
        <f>+VLOOKUP($A476,'[4]CUT Bs'!$A:$S,8,FALSE)</f>
        <v>0</v>
      </c>
      <c r="N476" s="79">
        <f>+VLOOKUP($A476,'[4]CUT Bs'!$A:$S,9,FALSE)</f>
        <v>0</v>
      </c>
      <c r="O476" s="79">
        <f>+VLOOKUP($A476,'[4]CUT Bs'!$A:$S,10,FALSE)</f>
        <v>0</v>
      </c>
      <c r="P476" s="79">
        <f>+VLOOKUP($A476,'[4]CUT Bs'!$A:$S,11,FALSE)</f>
        <v>0</v>
      </c>
      <c r="Q476" s="79">
        <f>+VLOOKUP($A476,'[4]CUT Bs'!$A:$S,12,FALSE)</f>
        <v>0</v>
      </c>
      <c r="R476" s="79">
        <f>+VLOOKUP($A476,'[4]CUT Bs'!$A:$S,13,FALSE)</f>
        <v>0</v>
      </c>
      <c r="S476" s="79">
        <f>+VLOOKUP($A476,'[4]CUT Bs'!$A:$S,14,FALSE)</f>
        <v>0</v>
      </c>
      <c r="T476" s="79">
        <f>+VLOOKUP($A476,'[4]CUT Bs'!$A:$S,15,FALSE)</f>
        <v>0</v>
      </c>
      <c r="U476" s="79">
        <f>+VLOOKUP($A476,'[4]CUT Bs'!$A:$S,16,FALSE)</f>
        <v>0</v>
      </c>
      <c r="V476" s="79">
        <f>+IFERROR(VLOOKUP(A476,'[4]RES. TCR'!A:C,3,FALSE),0)</f>
        <v>0</v>
      </c>
      <c r="W476" s="79">
        <f>+VLOOKUP(A476,'[4]RES. TRL'!F:H,2,FALSE)</f>
        <v>0</v>
      </c>
      <c r="X476" s="79">
        <f>+VLOOKUP(A476,'[4]RES. TRL'!F:H,3,FALSE)</f>
        <v>0</v>
      </c>
      <c r="Y476" s="79">
        <f>+VLOOKUP($A476,'[4]CUT USD'!$A:$Q,2,FALSE)</f>
        <v>0</v>
      </c>
      <c r="Z476" s="79">
        <f>+VLOOKUP($A476,'[4]CUT USD'!$A:$Q,3,FALSE)</f>
        <v>0</v>
      </c>
      <c r="AA476" s="79">
        <f>+VLOOKUP($A476,'[4]CUT USD'!$A:$Q,4,FALSE)</f>
        <v>0</v>
      </c>
      <c r="AB476" s="79">
        <f>+VLOOKUP($A476,'[4]CUT USD'!$A:$Q,5,FALSE)</f>
        <v>0</v>
      </c>
      <c r="AC476" s="79">
        <f>+VLOOKUP($A476,'[4]CUT USD'!$A:$Q,6,FALSE)</f>
        <v>0</v>
      </c>
      <c r="AD476" s="79">
        <f>+VLOOKUP($A476,'[4]CUT USD'!$A:$Q,7,FALSE)</f>
        <v>0</v>
      </c>
      <c r="AE476" s="79">
        <f>+VLOOKUP($A476,'[4]CUT USD'!$A:$Q,8,FALSE)</f>
        <v>0</v>
      </c>
      <c r="AF476" s="79">
        <f>+VLOOKUP($A476,'[4]CUT USD'!$A:$Q,9,FALSE)</f>
        <v>0</v>
      </c>
      <c r="AG476" s="79">
        <f>+VLOOKUP($A476,'[4]CUT USD'!$A:$Q,10,FALSE)</f>
        <v>0</v>
      </c>
      <c r="AH476" s="79">
        <f>+VLOOKUP($A476,'[4]CUT USD'!$A:$Q,11,FALSE)</f>
        <v>0</v>
      </c>
      <c r="AI476" s="79">
        <f>+VLOOKUP($A476,'[4]CUT USD'!$A:$Q,12,FALSE)</f>
        <v>0</v>
      </c>
      <c r="AJ476" s="79">
        <f>+VLOOKUP($A476,'[4]CUT USD'!$A:$Q,13,FALSE)</f>
        <v>0</v>
      </c>
      <c r="AK476" s="79">
        <f>+VLOOKUP($A476,'[4]CUT USD'!$A:$Q,14,FALSE)</f>
        <v>0</v>
      </c>
      <c r="AL476" s="79">
        <v>0</v>
      </c>
      <c r="AM476" s="79">
        <f t="shared" si="7"/>
        <v>0</v>
      </c>
      <c r="AP476" s="45"/>
    </row>
    <row r="477" spans="1:42" ht="33" customHeight="1">
      <c r="A477" s="54">
        <v>1607</v>
      </c>
      <c r="B477" s="55" t="s">
        <v>456</v>
      </c>
      <c r="C477" s="80" t="s">
        <v>687</v>
      </c>
      <c r="D477" s="79">
        <f>+VLOOKUP(A477,'[4]RES. TRL'!A:C,2,FALSE)</f>
        <v>0</v>
      </c>
      <c r="E477" s="79">
        <f>+VLOOKUP(A477,'[4]RES. TRL'!A:C,3,FALSE)</f>
        <v>0</v>
      </c>
      <c r="F477" s="79">
        <f>+VLOOKUP(A477,[4]RES.CDI!A:B,2,FALSE)</f>
        <v>0</v>
      </c>
      <c r="G477" s="79">
        <f>+VLOOKUP($A477,'[4]CUT Bs'!$A:$S,2,FALSE)</f>
        <v>0</v>
      </c>
      <c r="H477" s="79">
        <f>+VLOOKUP($A477,'[4]CUT Bs'!$A:$S,3,FALSE)</f>
        <v>0</v>
      </c>
      <c r="I477" s="79">
        <f>+VLOOKUP($A477,'[4]CUT Bs'!$A:$S,4,FALSE)</f>
        <v>0</v>
      </c>
      <c r="J477" s="79">
        <f>+VLOOKUP($A477,'[4]CUT Bs'!$A:$S,5,FALSE)</f>
        <v>0</v>
      </c>
      <c r="K477" s="79">
        <f>+VLOOKUP($A477,'[4]CUT Bs'!$A:$S,6,FALSE)</f>
        <v>0</v>
      </c>
      <c r="L477" s="79">
        <f>+VLOOKUP($A477,'[4]CUT Bs'!$A:$S,7,FALSE)</f>
        <v>0</v>
      </c>
      <c r="M477" s="79">
        <f>+VLOOKUP($A477,'[4]CUT Bs'!$A:$S,8,FALSE)</f>
        <v>0</v>
      </c>
      <c r="N477" s="79">
        <f>+VLOOKUP($A477,'[4]CUT Bs'!$A:$S,9,FALSE)</f>
        <v>0</v>
      </c>
      <c r="O477" s="79">
        <f>+VLOOKUP($A477,'[4]CUT Bs'!$A:$S,10,FALSE)</f>
        <v>0</v>
      </c>
      <c r="P477" s="79">
        <f>+VLOOKUP($A477,'[4]CUT Bs'!$A:$S,11,FALSE)</f>
        <v>0</v>
      </c>
      <c r="Q477" s="79">
        <f>+VLOOKUP($A477,'[4]CUT Bs'!$A:$S,12,FALSE)</f>
        <v>0</v>
      </c>
      <c r="R477" s="79">
        <f>+VLOOKUP($A477,'[4]CUT Bs'!$A:$S,13,FALSE)</f>
        <v>0</v>
      </c>
      <c r="S477" s="79">
        <f>+VLOOKUP($A477,'[4]CUT Bs'!$A:$S,14,FALSE)</f>
        <v>0</v>
      </c>
      <c r="T477" s="79">
        <f>+VLOOKUP($A477,'[4]CUT Bs'!$A:$S,15,FALSE)</f>
        <v>0</v>
      </c>
      <c r="U477" s="79">
        <f>+VLOOKUP($A477,'[4]CUT Bs'!$A:$S,16,FALSE)</f>
        <v>0</v>
      </c>
      <c r="V477" s="79">
        <f>+IFERROR(VLOOKUP(A477,'[4]RES. TCR'!A:C,3,FALSE),0)</f>
        <v>0</v>
      </c>
      <c r="W477" s="79">
        <f>+VLOOKUP(A477,'[4]RES. TRL'!F:H,2,FALSE)</f>
        <v>0</v>
      </c>
      <c r="X477" s="79">
        <f>+VLOOKUP(A477,'[4]RES. TRL'!F:H,3,FALSE)</f>
        <v>0</v>
      </c>
      <c r="Y477" s="79">
        <f>+VLOOKUP($A477,'[4]CUT USD'!$A:$Q,2,FALSE)</f>
        <v>0</v>
      </c>
      <c r="Z477" s="79">
        <f>+VLOOKUP($A477,'[4]CUT USD'!$A:$Q,3,FALSE)</f>
        <v>0</v>
      </c>
      <c r="AA477" s="79">
        <f>+VLOOKUP($A477,'[4]CUT USD'!$A:$Q,4,FALSE)</f>
        <v>0</v>
      </c>
      <c r="AB477" s="79">
        <f>+VLOOKUP($A477,'[4]CUT USD'!$A:$Q,5,FALSE)</f>
        <v>0</v>
      </c>
      <c r="AC477" s="79">
        <f>+VLOOKUP($A477,'[4]CUT USD'!$A:$Q,6,FALSE)</f>
        <v>0</v>
      </c>
      <c r="AD477" s="79">
        <f>+VLOOKUP($A477,'[4]CUT USD'!$A:$Q,7,FALSE)</f>
        <v>0</v>
      </c>
      <c r="AE477" s="79">
        <f>+VLOOKUP($A477,'[4]CUT USD'!$A:$Q,8,FALSE)</f>
        <v>0</v>
      </c>
      <c r="AF477" s="79">
        <f>+VLOOKUP($A477,'[4]CUT USD'!$A:$Q,9,FALSE)</f>
        <v>0</v>
      </c>
      <c r="AG477" s="79">
        <f>+VLOOKUP($A477,'[4]CUT USD'!$A:$Q,10,FALSE)</f>
        <v>0</v>
      </c>
      <c r="AH477" s="79">
        <f>+VLOOKUP($A477,'[4]CUT USD'!$A:$Q,11,FALSE)</f>
        <v>0</v>
      </c>
      <c r="AI477" s="79">
        <f>+VLOOKUP($A477,'[4]CUT USD'!$A:$Q,12,FALSE)</f>
        <v>0</v>
      </c>
      <c r="AJ477" s="79">
        <f>+VLOOKUP($A477,'[4]CUT USD'!$A:$Q,13,FALSE)</f>
        <v>0</v>
      </c>
      <c r="AK477" s="79">
        <f>+VLOOKUP($A477,'[4]CUT USD'!$A:$Q,14,FALSE)</f>
        <v>0</v>
      </c>
      <c r="AL477" s="79">
        <v>0</v>
      </c>
      <c r="AM477" s="79">
        <f t="shared" si="7"/>
        <v>0</v>
      </c>
      <c r="AP477" s="45"/>
    </row>
    <row r="478" spans="1:42" ht="33" customHeight="1">
      <c r="A478" s="54">
        <v>1608</v>
      </c>
      <c r="B478" s="55" t="s">
        <v>457</v>
      </c>
      <c r="C478" s="80" t="s">
        <v>687</v>
      </c>
      <c r="D478" s="79">
        <f>+VLOOKUP(A478,'[4]RES. TRL'!A:C,2,FALSE)</f>
        <v>0</v>
      </c>
      <c r="E478" s="79">
        <f>+VLOOKUP(A478,'[4]RES. TRL'!A:C,3,FALSE)</f>
        <v>0</v>
      </c>
      <c r="F478" s="79">
        <f>+VLOOKUP(A478,[4]RES.CDI!A:B,2,FALSE)</f>
        <v>0</v>
      </c>
      <c r="G478" s="79">
        <f>+VLOOKUP($A478,'[4]CUT Bs'!$A:$S,2,FALSE)</f>
        <v>0</v>
      </c>
      <c r="H478" s="79">
        <f>+VLOOKUP($A478,'[4]CUT Bs'!$A:$S,3,FALSE)</f>
        <v>0</v>
      </c>
      <c r="I478" s="79">
        <f>+VLOOKUP($A478,'[4]CUT Bs'!$A:$S,4,FALSE)</f>
        <v>0</v>
      </c>
      <c r="J478" s="79">
        <f>+VLOOKUP($A478,'[4]CUT Bs'!$A:$S,5,FALSE)</f>
        <v>0</v>
      </c>
      <c r="K478" s="79">
        <f>+VLOOKUP($A478,'[4]CUT Bs'!$A:$S,6,FALSE)</f>
        <v>0</v>
      </c>
      <c r="L478" s="79">
        <f>+VLOOKUP($A478,'[4]CUT Bs'!$A:$S,7,FALSE)</f>
        <v>0</v>
      </c>
      <c r="M478" s="79">
        <f>+VLOOKUP($A478,'[4]CUT Bs'!$A:$S,8,FALSE)</f>
        <v>0</v>
      </c>
      <c r="N478" s="79">
        <f>+VLOOKUP($A478,'[4]CUT Bs'!$A:$S,9,FALSE)</f>
        <v>0</v>
      </c>
      <c r="O478" s="79">
        <f>+VLOOKUP($A478,'[4]CUT Bs'!$A:$S,10,FALSE)</f>
        <v>0</v>
      </c>
      <c r="P478" s="79">
        <f>+VLOOKUP($A478,'[4]CUT Bs'!$A:$S,11,FALSE)</f>
        <v>0</v>
      </c>
      <c r="Q478" s="79">
        <f>+VLOOKUP($A478,'[4]CUT Bs'!$A:$S,12,FALSE)</f>
        <v>0</v>
      </c>
      <c r="R478" s="79">
        <f>+VLOOKUP($A478,'[4]CUT Bs'!$A:$S,13,FALSE)</f>
        <v>0</v>
      </c>
      <c r="S478" s="79">
        <f>+VLOOKUP($A478,'[4]CUT Bs'!$A:$S,14,FALSE)</f>
        <v>0</v>
      </c>
      <c r="T478" s="79">
        <f>+VLOOKUP($A478,'[4]CUT Bs'!$A:$S,15,FALSE)</f>
        <v>0</v>
      </c>
      <c r="U478" s="79">
        <f>+VLOOKUP($A478,'[4]CUT Bs'!$A:$S,16,FALSE)</f>
        <v>0</v>
      </c>
      <c r="V478" s="79">
        <f>+IFERROR(VLOOKUP(A478,'[4]RES. TCR'!A:C,3,FALSE),0)</f>
        <v>0</v>
      </c>
      <c r="W478" s="79">
        <f>+VLOOKUP(A478,'[4]RES. TRL'!F:H,2,FALSE)</f>
        <v>0</v>
      </c>
      <c r="X478" s="79">
        <f>+VLOOKUP(A478,'[4]RES. TRL'!F:H,3,FALSE)</f>
        <v>0</v>
      </c>
      <c r="Y478" s="79">
        <f>+VLOOKUP($A478,'[4]CUT USD'!$A:$Q,2,FALSE)</f>
        <v>0</v>
      </c>
      <c r="Z478" s="79">
        <f>+VLOOKUP($A478,'[4]CUT USD'!$A:$Q,3,FALSE)</f>
        <v>0</v>
      </c>
      <c r="AA478" s="79">
        <f>+VLOOKUP($A478,'[4]CUT USD'!$A:$Q,4,FALSE)</f>
        <v>0</v>
      </c>
      <c r="AB478" s="79">
        <f>+VLOOKUP($A478,'[4]CUT USD'!$A:$Q,5,FALSE)</f>
        <v>0</v>
      </c>
      <c r="AC478" s="79">
        <f>+VLOOKUP($A478,'[4]CUT USD'!$A:$Q,6,FALSE)</f>
        <v>0</v>
      </c>
      <c r="AD478" s="79">
        <f>+VLOOKUP($A478,'[4]CUT USD'!$A:$Q,7,FALSE)</f>
        <v>0</v>
      </c>
      <c r="AE478" s="79">
        <f>+VLOOKUP($A478,'[4]CUT USD'!$A:$Q,8,FALSE)</f>
        <v>0</v>
      </c>
      <c r="AF478" s="79">
        <f>+VLOOKUP($A478,'[4]CUT USD'!$A:$Q,9,FALSE)</f>
        <v>0</v>
      </c>
      <c r="AG478" s="79">
        <f>+VLOOKUP($A478,'[4]CUT USD'!$A:$Q,10,FALSE)</f>
        <v>0</v>
      </c>
      <c r="AH478" s="79">
        <f>+VLOOKUP($A478,'[4]CUT USD'!$A:$Q,11,FALSE)</f>
        <v>0</v>
      </c>
      <c r="AI478" s="79">
        <f>+VLOOKUP($A478,'[4]CUT USD'!$A:$Q,12,FALSE)</f>
        <v>0</v>
      </c>
      <c r="AJ478" s="79">
        <f>+VLOOKUP($A478,'[4]CUT USD'!$A:$Q,13,FALSE)</f>
        <v>0</v>
      </c>
      <c r="AK478" s="79">
        <f>+VLOOKUP($A478,'[4]CUT USD'!$A:$Q,14,FALSE)</f>
        <v>0</v>
      </c>
      <c r="AL478" s="79">
        <v>0</v>
      </c>
      <c r="AM478" s="79">
        <f t="shared" si="7"/>
        <v>0</v>
      </c>
      <c r="AP478" s="45"/>
    </row>
    <row r="479" spans="1:42" ht="33" customHeight="1">
      <c r="A479" s="54">
        <v>1609</v>
      </c>
      <c r="B479" s="55" t="s">
        <v>458</v>
      </c>
      <c r="C479" s="80" t="s">
        <v>687</v>
      </c>
      <c r="D479" s="79">
        <f>+VLOOKUP(A479,'[4]RES. TRL'!A:C,2,FALSE)</f>
        <v>0</v>
      </c>
      <c r="E479" s="79">
        <f>+VLOOKUP(A479,'[4]RES. TRL'!A:C,3,FALSE)</f>
        <v>0</v>
      </c>
      <c r="F479" s="79">
        <f>+VLOOKUP(A479,[4]RES.CDI!A:B,2,FALSE)</f>
        <v>0</v>
      </c>
      <c r="G479" s="79">
        <f>+VLOOKUP($A479,'[4]CUT Bs'!$A:$S,2,FALSE)</f>
        <v>0</v>
      </c>
      <c r="H479" s="79">
        <f>+VLOOKUP($A479,'[4]CUT Bs'!$A:$S,3,FALSE)</f>
        <v>0</v>
      </c>
      <c r="I479" s="79">
        <f>+VLOOKUP($A479,'[4]CUT Bs'!$A:$S,4,FALSE)</f>
        <v>0</v>
      </c>
      <c r="J479" s="79">
        <f>+VLOOKUP($A479,'[4]CUT Bs'!$A:$S,5,FALSE)</f>
        <v>0</v>
      </c>
      <c r="K479" s="79">
        <f>+VLOOKUP($A479,'[4]CUT Bs'!$A:$S,6,FALSE)</f>
        <v>0</v>
      </c>
      <c r="L479" s="79">
        <f>+VLOOKUP($A479,'[4]CUT Bs'!$A:$S,7,FALSE)</f>
        <v>0</v>
      </c>
      <c r="M479" s="79">
        <f>+VLOOKUP($A479,'[4]CUT Bs'!$A:$S,8,FALSE)</f>
        <v>0</v>
      </c>
      <c r="N479" s="79">
        <f>+VLOOKUP($A479,'[4]CUT Bs'!$A:$S,9,FALSE)</f>
        <v>0</v>
      </c>
      <c r="O479" s="79">
        <f>+VLOOKUP($A479,'[4]CUT Bs'!$A:$S,10,FALSE)</f>
        <v>0</v>
      </c>
      <c r="P479" s="79">
        <f>+VLOOKUP($A479,'[4]CUT Bs'!$A:$S,11,FALSE)</f>
        <v>0</v>
      </c>
      <c r="Q479" s="79">
        <f>+VLOOKUP($A479,'[4]CUT Bs'!$A:$S,12,FALSE)</f>
        <v>0</v>
      </c>
      <c r="R479" s="79">
        <f>+VLOOKUP($A479,'[4]CUT Bs'!$A:$S,13,FALSE)</f>
        <v>0</v>
      </c>
      <c r="S479" s="79">
        <f>+VLOOKUP($A479,'[4]CUT Bs'!$A:$S,14,FALSE)</f>
        <v>0</v>
      </c>
      <c r="T479" s="79">
        <f>+VLOOKUP($A479,'[4]CUT Bs'!$A:$S,15,FALSE)</f>
        <v>0</v>
      </c>
      <c r="U479" s="79">
        <f>+VLOOKUP($A479,'[4]CUT Bs'!$A:$S,16,FALSE)</f>
        <v>0</v>
      </c>
      <c r="V479" s="79">
        <f>+IFERROR(VLOOKUP(A479,'[4]RES. TCR'!A:C,3,FALSE),0)</f>
        <v>0</v>
      </c>
      <c r="W479" s="79">
        <f>+VLOOKUP(A479,'[4]RES. TRL'!F:H,2,FALSE)</f>
        <v>0</v>
      </c>
      <c r="X479" s="79">
        <f>+VLOOKUP(A479,'[4]RES. TRL'!F:H,3,FALSE)</f>
        <v>0</v>
      </c>
      <c r="Y479" s="79">
        <f>+VLOOKUP($A479,'[4]CUT USD'!$A:$Q,2,FALSE)</f>
        <v>0</v>
      </c>
      <c r="Z479" s="79">
        <f>+VLOOKUP($A479,'[4]CUT USD'!$A:$Q,3,FALSE)</f>
        <v>0</v>
      </c>
      <c r="AA479" s="79">
        <f>+VLOOKUP($A479,'[4]CUT USD'!$A:$Q,4,FALSE)</f>
        <v>0</v>
      </c>
      <c r="AB479" s="79">
        <f>+VLOOKUP($A479,'[4]CUT USD'!$A:$Q,5,FALSE)</f>
        <v>0</v>
      </c>
      <c r="AC479" s="79">
        <f>+VLOOKUP($A479,'[4]CUT USD'!$A:$Q,6,FALSE)</f>
        <v>0</v>
      </c>
      <c r="AD479" s="79">
        <f>+VLOOKUP($A479,'[4]CUT USD'!$A:$Q,7,FALSE)</f>
        <v>0</v>
      </c>
      <c r="AE479" s="79">
        <f>+VLOOKUP($A479,'[4]CUT USD'!$A:$Q,8,FALSE)</f>
        <v>0</v>
      </c>
      <c r="AF479" s="79">
        <f>+VLOOKUP($A479,'[4]CUT USD'!$A:$Q,9,FALSE)</f>
        <v>0</v>
      </c>
      <c r="AG479" s="79">
        <f>+VLOOKUP($A479,'[4]CUT USD'!$A:$Q,10,FALSE)</f>
        <v>0</v>
      </c>
      <c r="AH479" s="79">
        <f>+VLOOKUP($A479,'[4]CUT USD'!$A:$Q,11,FALSE)</f>
        <v>0</v>
      </c>
      <c r="AI479" s="79">
        <f>+VLOOKUP($A479,'[4]CUT USD'!$A:$Q,12,FALSE)</f>
        <v>0</v>
      </c>
      <c r="AJ479" s="79">
        <f>+VLOOKUP($A479,'[4]CUT USD'!$A:$Q,13,FALSE)</f>
        <v>0</v>
      </c>
      <c r="AK479" s="79">
        <f>+VLOOKUP($A479,'[4]CUT USD'!$A:$Q,14,FALSE)</f>
        <v>0</v>
      </c>
      <c r="AL479" s="79">
        <v>0</v>
      </c>
      <c r="AM479" s="79">
        <f t="shared" si="7"/>
        <v>0</v>
      </c>
      <c r="AP479" s="45"/>
    </row>
    <row r="480" spans="1:42" ht="33" customHeight="1">
      <c r="A480" s="54">
        <v>1610</v>
      </c>
      <c r="B480" s="55" t="s">
        <v>11093</v>
      </c>
      <c r="C480" s="80" t="s">
        <v>687</v>
      </c>
      <c r="D480" s="79">
        <f>+VLOOKUP(A480,'[4]RES. TRL'!A:C,2,FALSE)</f>
        <v>0</v>
      </c>
      <c r="E480" s="79">
        <f>+VLOOKUP(A480,'[4]RES. TRL'!A:C,3,FALSE)</f>
        <v>0</v>
      </c>
      <c r="F480" s="79">
        <f>+VLOOKUP(A480,[4]RES.CDI!A:B,2,FALSE)</f>
        <v>0</v>
      </c>
      <c r="G480" s="79">
        <f>+VLOOKUP($A480,'[4]CUT Bs'!$A:$S,2,FALSE)</f>
        <v>0</v>
      </c>
      <c r="H480" s="79">
        <f>+VLOOKUP($A480,'[4]CUT Bs'!$A:$S,3,FALSE)</f>
        <v>0</v>
      </c>
      <c r="I480" s="79">
        <f>+VLOOKUP($A480,'[4]CUT Bs'!$A:$S,4,FALSE)</f>
        <v>0</v>
      </c>
      <c r="J480" s="79">
        <f>+VLOOKUP($A480,'[4]CUT Bs'!$A:$S,5,FALSE)</f>
        <v>0</v>
      </c>
      <c r="K480" s="79">
        <f>+VLOOKUP($A480,'[4]CUT Bs'!$A:$S,6,FALSE)</f>
        <v>0</v>
      </c>
      <c r="L480" s="79">
        <f>+VLOOKUP($A480,'[4]CUT Bs'!$A:$S,7,FALSE)</f>
        <v>0</v>
      </c>
      <c r="M480" s="79">
        <f>+VLOOKUP($A480,'[4]CUT Bs'!$A:$S,8,FALSE)</f>
        <v>0</v>
      </c>
      <c r="N480" s="79">
        <f>+VLOOKUP($A480,'[4]CUT Bs'!$A:$S,9,FALSE)</f>
        <v>0</v>
      </c>
      <c r="O480" s="79">
        <f>+VLOOKUP($A480,'[4]CUT Bs'!$A:$S,10,FALSE)</f>
        <v>0</v>
      </c>
      <c r="P480" s="79">
        <f>+VLOOKUP($A480,'[4]CUT Bs'!$A:$S,11,FALSE)</f>
        <v>0</v>
      </c>
      <c r="Q480" s="79">
        <f>+VLOOKUP($A480,'[4]CUT Bs'!$A:$S,12,FALSE)</f>
        <v>0</v>
      </c>
      <c r="R480" s="79">
        <f>+VLOOKUP($A480,'[4]CUT Bs'!$A:$S,13,FALSE)</f>
        <v>0</v>
      </c>
      <c r="S480" s="79">
        <f>+VLOOKUP($A480,'[4]CUT Bs'!$A:$S,14,FALSE)</f>
        <v>0</v>
      </c>
      <c r="T480" s="79">
        <f>+VLOOKUP($A480,'[4]CUT Bs'!$A:$S,15,FALSE)</f>
        <v>0</v>
      </c>
      <c r="U480" s="79">
        <f>+VLOOKUP($A480,'[4]CUT Bs'!$A:$S,16,FALSE)</f>
        <v>0</v>
      </c>
      <c r="V480" s="79">
        <f>+IFERROR(VLOOKUP(A480,'[4]RES. TCR'!A:C,3,FALSE),0)</f>
        <v>0</v>
      </c>
      <c r="W480" s="79">
        <f>+VLOOKUP(A480,'[4]RES. TRL'!F:H,2,FALSE)</f>
        <v>0</v>
      </c>
      <c r="X480" s="79">
        <f>+VLOOKUP(A480,'[4]RES. TRL'!F:H,3,FALSE)</f>
        <v>0</v>
      </c>
      <c r="Y480" s="79">
        <f>+VLOOKUP($A480,'[4]CUT USD'!$A:$Q,2,FALSE)</f>
        <v>0</v>
      </c>
      <c r="Z480" s="79">
        <f>+VLOOKUP($A480,'[4]CUT USD'!$A:$Q,3,FALSE)</f>
        <v>0</v>
      </c>
      <c r="AA480" s="79">
        <f>+VLOOKUP($A480,'[4]CUT USD'!$A:$Q,4,FALSE)</f>
        <v>0</v>
      </c>
      <c r="AB480" s="79">
        <f>+VLOOKUP($A480,'[4]CUT USD'!$A:$Q,5,FALSE)</f>
        <v>0</v>
      </c>
      <c r="AC480" s="79">
        <f>+VLOOKUP($A480,'[4]CUT USD'!$A:$Q,6,FALSE)</f>
        <v>0</v>
      </c>
      <c r="AD480" s="79">
        <f>+VLOOKUP($A480,'[4]CUT USD'!$A:$Q,7,FALSE)</f>
        <v>0</v>
      </c>
      <c r="AE480" s="79">
        <f>+VLOOKUP($A480,'[4]CUT USD'!$A:$Q,8,FALSE)</f>
        <v>0</v>
      </c>
      <c r="AF480" s="79">
        <f>+VLOOKUP($A480,'[4]CUT USD'!$A:$Q,9,FALSE)</f>
        <v>0</v>
      </c>
      <c r="AG480" s="79">
        <f>+VLOOKUP($A480,'[4]CUT USD'!$A:$Q,10,FALSE)</f>
        <v>0</v>
      </c>
      <c r="AH480" s="79">
        <f>+VLOOKUP($A480,'[4]CUT USD'!$A:$Q,11,FALSE)</f>
        <v>0</v>
      </c>
      <c r="AI480" s="79">
        <f>+VLOOKUP($A480,'[4]CUT USD'!$A:$Q,12,FALSE)</f>
        <v>0</v>
      </c>
      <c r="AJ480" s="79">
        <f>+VLOOKUP($A480,'[4]CUT USD'!$A:$Q,13,FALSE)</f>
        <v>0</v>
      </c>
      <c r="AK480" s="79">
        <f>+VLOOKUP($A480,'[4]CUT USD'!$A:$Q,14,FALSE)</f>
        <v>0</v>
      </c>
      <c r="AL480" s="79">
        <v>0</v>
      </c>
      <c r="AM480" s="79">
        <f t="shared" si="7"/>
        <v>0</v>
      </c>
      <c r="AP480" s="45"/>
    </row>
    <row r="481" spans="1:42" ht="33" customHeight="1">
      <c r="A481" s="54">
        <v>1611</v>
      </c>
      <c r="B481" s="55" t="s">
        <v>459</v>
      </c>
      <c r="C481" s="80" t="s">
        <v>687</v>
      </c>
      <c r="D481" s="79">
        <f>+VLOOKUP(A481,'[4]RES. TRL'!A:C,2,FALSE)</f>
        <v>0</v>
      </c>
      <c r="E481" s="79">
        <f>+VLOOKUP(A481,'[4]RES. TRL'!A:C,3,FALSE)</f>
        <v>0</v>
      </c>
      <c r="F481" s="79">
        <f>+VLOOKUP(A481,[4]RES.CDI!A:B,2,FALSE)</f>
        <v>0</v>
      </c>
      <c r="G481" s="79">
        <f>+VLOOKUP($A481,'[4]CUT Bs'!$A:$S,2,FALSE)</f>
        <v>0</v>
      </c>
      <c r="H481" s="79">
        <f>+VLOOKUP($A481,'[4]CUT Bs'!$A:$S,3,FALSE)</f>
        <v>0</v>
      </c>
      <c r="I481" s="79">
        <f>+VLOOKUP($A481,'[4]CUT Bs'!$A:$S,4,FALSE)</f>
        <v>0</v>
      </c>
      <c r="J481" s="79">
        <f>+VLOOKUP($A481,'[4]CUT Bs'!$A:$S,5,FALSE)</f>
        <v>0</v>
      </c>
      <c r="K481" s="79">
        <f>+VLOOKUP($A481,'[4]CUT Bs'!$A:$S,6,FALSE)</f>
        <v>0</v>
      </c>
      <c r="L481" s="79">
        <f>+VLOOKUP($A481,'[4]CUT Bs'!$A:$S,7,FALSE)</f>
        <v>0</v>
      </c>
      <c r="M481" s="79">
        <f>+VLOOKUP($A481,'[4]CUT Bs'!$A:$S,8,FALSE)</f>
        <v>0</v>
      </c>
      <c r="N481" s="79">
        <f>+VLOOKUP($A481,'[4]CUT Bs'!$A:$S,9,FALSE)</f>
        <v>0</v>
      </c>
      <c r="O481" s="79">
        <f>+VLOOKUP($A481,'[4]CUT Bs'!$A:$S,10,FALSE)</f>
        <v>0</v>
      </c>
      <c r="P481" s="79">
        <f>+VLOOKUP($A481,'[4]CUT Bs'!$A:$S,11,FALSE)</f>
        <v>0</v>
      </c>
      <c r="Q481" s="79">
        <f>+VLOOKUP($A481,'[4]CUT Bs'!$A:$S,12,FALSE)</f>
        <v>0</v>
      </c>
      <c r="R481" s="79">
        <f>+VLOOKUP($A481,'[4]CUT Bs'!$A:$S,13,FALSE)</f>
        <v>0</v>
      </c>
      <c r="S481" s="79">
        <f>+VLOOKUP($A481,'[4]CUT Bs'!$A:$S,14,FALSE)</f>
        <v>0</v>
      </c>
      <c r="T481" s="79">
        <f>+VLOOKUP($A481,'[4]CUT Bs'!$A:$S,15,FALSE)</f>
        <v>0</v>
      </c>
      <c r="U481" s="79">
        <f>+VLOOKUP($A481,'[4]CUT Bs'!$A:$S,16,FALSE)</f>
        <v>0</v>
      </c>
      <c r="V481" s="79">
        <f>+IFERROR(VLOOKUP(A481,'[4]RES. TCR'!A:C,3,FALSE),0)</f>
        <v>0</v>
      </c>
      <c r="W481" s="79">
        <f>+VLOOKUP(A481,'[4]RES. TRL'!F:H,2,FALSE)</f>
        <v>0</v>
      </c>
      <c r="X481" s="79">
        <f>+VLOOKUP(A481,'[4]RES. TRL'!F:H,3,FALSE)</f>
        <v>0</v>
      </c>
      <c r="Y481" s="79">
        <f>+VLOOKUP($A481,'[4]CUT USD'!$A:$Q,2,FALSE)</f>
        <v>0</v>
      </c>
      <c r="Z481" s="79">
        <f>+VLOOKUP($A481,'[4]CUT USD'!$A:$Q,3,FALSE)</f>
        <v>0</v>
      </c>
      <c r="AA481" s="79">
        <f>+VLOOKUP($A481,'[4]CUT USD'!$A:$Q,4,FALSE)</f>
        <v>0</v>
      </c>
      <c r="AB481" s="79">
        <f>+VLOOKUP($A481,'[4]CUT USD'!$A:$Q,5,FALSE)</f>
        <v>0</v>
      </c>
      <c r="AC481" s="79">
        <f>+VLOOKUP($A481,'[4]CUT USD'!$A:$Q,6,FALSE)</f>
        <v>0</v>
      </c>
      <c r="AD481" s="79">
        <f>+VLOOKUP($A481,'[4]CUT USD'!$A:$Q,7,FALSE)</f>
        <v>0</v>
      </c>
      <c r="AE481" s="79">
        <f>+VLOOKUP($A481,'[4]CUT USD'!$A:$Q,8,FALSE)</f>
        <v>0</v>
      </c>
      <c r="AF481" s="79">
        <f>+VLOOKUP($A481,'[4]CUT USD'!$A:$Q,9,FALSE)</f>
        <v>0</v>
      </c>
      <c r="AG481" s="79">
        <f>+VLOOKUP($A481,'[4]CUT USD'!$A:$Q,10,FALSE)</f>
        <v>0</v>
      </c>
      <c r="AH481" s="79">
        <f>+VLOOKUP($A481,'[4]CUT USD'!$A:$Q,11,FALSE)</f>
        <v>0</v>
      </c>
      <c r="AI481" s="79">
        <f>+VLOOKUP($A481,'[4]CUT USD'!$A:$Q,12,FALSE)</f>
        <v>0</v>
      </c>
      <c r="AJ481" s="79">
        <f>+VLOOKUP($A481,'[4]CUT USD'!$A:$Q,13,FALSE)</f>
        <v>0</v>
      </c>
      <c r="AK481" s="79">
        <f>+VLOOKUP($A481,'[4]CUT USD'!$A:$Q,14,FALSE)</f>
        <v>0</v>
      </c>
      <c r="AL481" s="79">
        <v>0</v>
      </c>
      <c r="AM481" s="79">
        <f t="shared" si="7"/>
        <v>0</v>
      </c>
      <c r="AP481" s="45"/>
    </row>
    <row r="482" spans="1:42" ht="33" customHeight="1">
      <c r="A482" s="54">
        <v>1701</v>
      </c>
      <c r="B482" s="55" t="s">
        <v>11094</v>
      </c>
      <c r="C482" s="80" t="s">
        <v>687</v>
      </c>
      <c r="D482" s="79">
        <f>+VLOOKUP(A482,'[4]RES. TRL'!A:C,2,FALSE)</f>
        <v>0</v>
      </c>
      <c r="E482" s="79">
        <f>+VLOOKUP(A482,'[4]RES. TRL'!A:C,3,FALSE)</f>
        <v>0</v>
      </c>
      <c r="F482" s="79">
        <f>+VLOOKUP(A482,[4]RES.CDI!A:B,2,FALSE)</f>
        <v>0</v>
      </c>
      <c r="G482" s="79">
        <f>+VLOOKUP($A482,'[4]CUT Bs'!$A:$S,2,FALSE)</f>
        <v>0</v>
      </c>
      <c r="H482" s="79">
        <f>+VLOOKUP($A482,'[4]CUT Bs'!$A:$S,3,FALSE)</f>
        <v>0</v>
      </c>
      <c r="I482" s="79">
        <f>+VLOOKUP($A482,'[4]CUT Bs'!$A:$S,4,FALSE)</f>
        <v>0</v>
      </c>
      <c r="J482" s="79">
        <f>+VLOOKUP($A482,'[4]CUT Bs'!$A:$S,5,FALSE)</f>
        <v>0</v>
      </c>
      <c r="K482" s="79">
        <f>+VLOOKUP($A482,'[4]CUT Bs'!$A:$S,6,FALSE)</f>
        <v>0</v>
      </c>
      <c r="L482" s="79">
        <f>+VLOOKUP($A482,'[4]CUT Bs'!$A:$S,7,FALSE)</f>
        <v>0</v>
      </c>
      <c r="M482" s="79">
        <f>+VLOOKUP($A482,'[4]CUT Bs'!$A:$S,8,FALSE)</f>
        <v>0</v>
      </c>
      <c r="N482" s="79">
        <f>+VLOOKUP($A482,'[4]CUT Bs'!$A:$S,9,FALSE)</f>
        <v>0</v>
      </c>
      <c r="O482" s="79">
        <f>+VLOOKUP($A482,'[4]CUT Bs'!$A:$S,10,FALSE)</f>
        <v>0</v>
      </c>
      <c r="P482" s="79">
        <f>+VLOOKUP($A482,'[4]CUT Bs'!$A:$S,11,FALSE)</f>
        <v>0</v>
      </c>
      <c r="Q482" s="79">
        <f>+VLOOKUP($A482,'[4]CUT Bs'!$A:$S,12,FALSE)</f>
        <v>0</v>
      </c>
      <c r="R482" s="79">
        <f>+VLOOKUP($A482,'[4]CUT Bs'!$A:$S,13,FALSE)</f>
        <v>0</v>
      </c>
      <c r="S482" s="79">
        <f>+VLOOKUP($A482,'[4]CUT Bs'!$A:$S,14,FALSE)</f>
        <v>0</v>
      </c>
      <c r="T482" s="79">
        <f>+VLOOKUP($A482,'[4]CUT Bs'!$A:$S,15,FALSE)</f>
        <v>0</v>
      </c>
      <c r="U482" s="79">
        <f>+VLOOKUP($A482,'[4]CUT Bs'!$A:$S,16,FALSE)</f>
        <v>0</v>
      </c>
      <c r="V482" s="79">
        <f>+IFERROR(VLOOKUP(A482,'[4]RES. TCR'!A:C,3,FALSE),0)</f>
        <v>0</v>
      </c>
      <c r="W482" s="79">
        <f>+VLOOKUP(A482,'[4]RES. TRL'!F:H,2,FALSE)</f>
        <v>0</v>
      </c>
      <c r="X482" s="79">
        <f>+VLOOKUP(A482,'[4]RES. TRL'!F:H,3,FALSE)</f>
        <v>0</v>
      </c>
      <c r="Y482" s="79">
        <f>+VLOOKUP($A482,'[4]CUT USD'!$A:$Q,2,FALSE)</f>
        <v>0</v>
      </c>
      <c r="Z482" s="79">
        <f>+VLOOKUP($A482,'[4]CUT USD'!$A:$Q,3,FALSE)</f>
        <v>0</v>
      </c>
      <c r="AA482" s="79">
        <f>+VLOOKUP($A482,'[4]CUT USD'!$A:$Q,4,FALSE)</f>
        <v>0</v>
      </c>
      <c r="AB482" s="79">
        <f>+VLOOKUP($A482,'[4]CUT USD'!$A:$Q,5,FALSE)</f>
        <v>0</v>
      </c>
      <c r="AC482" s="79">
        <f>+VLOOKUP($A482,'[4]CUT USD'!$A:$Q,6,FALSE)</f>
        <v>0</v>
      </c>
      <c r="AD482" s="79">
        <f>+VLOOKUP($A482,'[4]CUT USD'!$A:$Q,7,FALSE)</f>
        <v>0</v>
      </c>
      <c r="AE482" s="79">
        <f>+VLOOKUP($A482,'[4]CUT USD'!$A:$Q,8,FALSE)</f>
        <v>0</v>
      </c>
      <c r="AF482" s="79">
        <f>+VLOOKUP($A482,'[4]CUT USD'!$A:$Q,9,FALSE)</f>
        <v>0</v>
      </c>
      <c r="AG482" s="79">
        <f>+VLOOKUP($A482,'[4]CUT USD'!$A:$Q,10,FALSE)</f>
        <v>0</v>
      </c>
      <c r="AH482" s="79">
        <f>+VLOOKUP($A482,'[4]CUT USD'!$A:$Q,11,FALSE)</f>
        <v>0</v>
      </c>
      <c r="AI482" s="79">
        <f>+VLOOKUP($A482,'[4]CUT USD'!$A:$Q,12,FALSE)</f>
        <v>0</v>
      </c>
      <c r="AJ482" s="79">
        <f>+VLOOKUP($A482,'[4]CUT USD'!$A:$Q,13,FALSE)</f>
        <v>0</v>
      </c>
      <c r="AK482" s="79">
        <f>+VLOOKUP($A482,'[4]CUT USD'!$A:$Q,14,FALSE)</f>
        <v>0</v>
      </c>
      <c r="AL482" s="79">
        <v>0</v>
      </c>
      <c r="AM482" s="79">
        <f t="shared" si="7"/>
        <v>0</v>
      </c>
      <c r="AP482" s="45"/>
    </row>
    <row r="483" spans="1:42" ht="33" customHeight="1">
      <c r="A483" s="54">
        <v>1702</v>
      </c>
      <c r="B483" s="55" t="s">
        <v>460</v>
      </c>
      <c r="C483" s="80" t="s">
        <v>687</v>
      </c>
      <c r="D483" s="79">
        <f>+VLOOKUP(A483,'[4]RES. TRL'!A:C,2,FALSE)</f>
        <v>0</v>
      </c>
      <c r="E483" s="79">
        <f>+VLOOKUP(A483,'[4]RES. TRL'!A:C,3,FALSE)</f>
        <v>0</v>
      </c>
      <c r="F483" s="79">
        <f>+VLOOKUP(A483,[4]RES.CDI!A:B,2,FALSE)</f>
        <v>0</v>
      </c>
      <c r="G483" s="79">
        <f>+VLOOKUP($A483,'[4]CUT Bs'!$A:$S,2,FALSE)</f>
        <v>0</v>
      </c>
      <c r="H483" s="79">
        <f>+VLOOKUP($A483,'[4]CUT Bs'!$A:$S,3,FALSE)</f>
        <v>0</v>
      </c>
      <c r="I483" s="79">
        <f>+VLOOKUP($A483,'[4]CUT Bs'!$A:$S,4,FALSE)</f>
        <v>0</v>
      </c>
      <c r="J483" s="79">
        <f>+VLOOKUP($A483,'[4]CUT Bs'!$A:$S,5,FALSE)</f>
        <v>0</v>
      </c>
      <c r="K483" s="79">
        <f>+VLOOKUP($A483,'[4]CUT Bs'!$A:$S,6,FALSE)</f>
        <v>0</v>
      </c>
      <c r="L483" s="79">
        <f>+VLOOKUP($A483,'[4]CUT Bs'!$A:$S,7,FALSE)</f>
        <v>0</v>
      </c>
      <c r="M483" s="79">
        <f>+VLOOKUP($A483,'[4]CUT Bs'!$A:$S,8,FALSE)</f>
        <v>0</v>
      </c>
      <c r="N483" s="79">
        <f>+VLOOKUP($A483,'[4]CUT Bs'!$A:$S,9,FALSE)</f>
        <v>0</v>
      </c>
      <c r="O483" s="79">
        <f>+VLOOKUP($A483,'[4]CUT Bs'!$A:$S,10,FALSE)</f>
        <v>0</v>
      </c>
      <c r="P483" s="79">
        <f>+VLOOKUP($A483,'[4]CUT Bs'!$A:$S,11,FALSE)</f>
        <v>0</v>
      </c>
      <c r="Q483" s="79">
        <f>+VLOOKUP($A483,'[4]CUT Bs'!$A:$S,12,FALSE)</f>
        <v>0</v>
      </c>
      <c r="R483" s="79">
        <f>+VLOOKUP($A483,'[4]CUT Bs'!$A:$S,13,FALSE)</f>
        <v>0</v>
      </c>
      <c r="S483" s="79">
        <f>+VLOOKUP($A483,'[4]CUT Bs'!$A:$S,14,FALSE)</f>
        <v>0</v>
      </c>
      <c r="T483" s="79">
        <f>+VLOOKUP($A483,'[4]CUT Bs'!$A:$S,15,FALSE)</f>
        <v>0</v>
      </c>
      <c r="U483" s="79">
        <f>+VLOOKUP($A483,'[4]CUT Bs'!$A:$S,16,FALSE)</f>
        <v>0</v>
      </c>
      <c r="V483" s="79">
        <f>+IFERROR(VLOOKUP(A483,'[4]RES. TCR'!A:C,3,FALSE),0)</f>
        <v>0</v>
      </c>
      <c r="W483" s="79">
        <f>+VLOOKUP(A483,'[4]RES. TRL'!F:H,2,FALSE)</f>
        <v>0</v>
      </c>
      <c r="X483" s="79">
        <f>+VLOOKUP(A483,'[4]RES. TRL'!F:H,3,FALSE)</f>
        <v>0</v>
      </c>
      <c r="Y483" s="79">
        <f>+VLOOKUP($A483,'[4]CUT USD'!$A:$Q,2,FALSE)</f>
        <v>0</v>
      </c>
      <c r="Z483" s="79">
        <f>+VLOOKUP($A483,'[4]CUT USD'!$A:$Q,3,FALSE)</f>
        <v>0</v>
      </c>
      <c r="AA483" s="79">
        <f>+VLOOKUP($A483,'[4]CUT USD'!$A:$Q,4,FALSE)</f>
        <v>0</v>
      </c>
      <c r="AB483" s="79">
        <f>+VLOOKUP($A483,'[4]CUT USD'!$A:$Q,5,FALSE)</f>
        <v>0</v>
      </c>
      <c r="AC483" s="79">
        <f>+VLOOKUP($A483,'[4]CUT USD'!$A:$Q,6,FALSE)</f>
        <v>0</v>
      </c>
      <c r="AD483" s="79">
        <f>+VLOOKUP($A483,'[4]CUT USD'!$A:$Q,7,FALSE)</f>
        <v>0</v>
      </c>
      <c r="AE483" s="79">
        <f>+VLOOKUP($A483,'[4]CUT USD'!$A:$Q,8,FALSE)</f>
        <v>0</v>
      </c>
      <c r="AF483" s="79">
        <f>+VLOOKUP($A483,'[4]CUT USD'!$A:$Q,9,FALSE)</f>
        <v>0</v>
      </c>
      <c r="AG483" s="79">
        <f>+VLOOKUP($A483,'[4]CUT USD'!$A:$Q,10,FALSE)</f>
        <v>0</v>
      </c>
      <c r="AH483" s="79">
        <f>+VLOOKUP($A483,'[4]CUT USD'!$A:$Q,11,FALSE)</f>
        <v>0</v>
      </c>
      <c r="AI483" s="79">
        <f>+VLOOKUP($A483,'[4]CUT USD'!$A:$Q,12,FALSE)</f>
        <v>0</v>
      </c>
      <c r="AJ483" s="79">
        <f>+VLOOKUP($A483,'[4]CUT USD'!$A:$Q,13,FALSE)</f>
        <v>0</v>
      </c>
      <c r="AK483" s="79">
        <f>+VLOOKUP($A483,'[4]CUT USD'!$A:$Q,14,FALSE)</f>
        <v>0</v>
      </c>
      <c r="AL483" s="79">
        <v>0</v>
      </c>
      <c r="AM483" s="79">
        <f t="shared" si="7"/>
        <v>0</v>
      </c>
      <c r="AP483" s="45"/>
    </row>
    <row r="484" spans="1:42" ht="33" customHeight="1">
      <c r="A484" s="54">
        <v>1703</v>
      </c>
      <c r="B484" s="55" t="s">
        <v>461</v>
      </c>
      <c r="C484" s="80" t="s">
        <v>687</v>
      </c>
      <c r="D484" s="79">
        <f>+VLOOKUP(A484,'[4]RES. TRL'!A:C,2,FALSE)</f>
        <v>0</v>
      </c>
      <c r="E484" s="79">
        <f>+VLOOKUP(A484,'[4]RES. TRL'!A:C,3,FALSE)</f>
        <v>0</v>
      </c>
      <c r="F484" s="79">
        <f>+VLOOKUP(A484,[4]RES.CDI!A:B,2,FALSE)</f>
        <v>0</v>
      </c>
      <c r="G484" s="79">
        <f>+VLOOKUP($A484,'[4]CUT Bs'!$A:$S,2,FALSE)</f>
        <v>0</v>
      </c>
      <c r="H484" s="79">
        <f>+VLOOKUP($A484,'[4]CUT Bs'!$A:$S,3,FALSE)</f>
        <v>0</v>
      </c>
      <c r="I484" s="79">
        <f>+VLOOKUP($A484,'[4]CUT Bs'!$A:$S,4,FALSE)</f>
        <v>0</v>
      </c>
      <c r="J484" s="79">
        <f>+VLOOKUP($A484,'[4]CUT Bs'!$A:$S,5,FALSE)</f>
        <v>0</v>
      </c>
      <c r="K484" s="79">
        <f>+VLOOKUP($A484,'[4]CUT Bs'!$A:$S,6,FALSE)</f>
        <v>0</v>
      </c>
      <c r="L484" s="79">
        <f>+VLOOKUP($A484,'[4]CUT Bs'!$A:$S,7,FALSE)</f>
        <v>0</v>
      </c>
      <c r="M484" s="79">
        <f>+VLOOKUP($A484,'[4]CUT Bs'!$A:$S,8,FALSE)</f>
        <v>0</v>
      </c>
      <c r="N484" s="79">
        <f>+VLOOKUP($A484,'[4]CUT Bs'!$A:$S,9,FALSE)</f>
        <v>0</v>
      </c>
      <c r="O484" s="79">
        <f>+VLOOKUP($A484,'[4]CUT Bs'!$A:$S,10,FALSE)</f>
        <v>0</v>
      </c>
      <c r="P484" s="79">
        <f>+VLOOKUP($A484,'[4]CUT Bs'!$A:$S,11,FALSE)</f>
        <v>0</v>
      </c>
      <c r="Q484" s="79">
        <f>+VLOOKUP($A484,'[4]CUT Bs'!$A:$S,12,FALSE)</f>
        <v>0</v>
      </c>
      <c r="R484" s="79">
        <f>+VLOOKUP($A484,'[4]CUT Bs'!$A:$S,13,FALSE)</f>
        <v>0</v>
      </c>
      <c r="S484" s="79">
        <f>+VLOOKUP($A484,'[4]CUT Bs'!$A:$S,14,FALSE)</f>
        <v>0</v>
      </c>
      <c r="T484" s="79">
        <f>+VLOOKUP($A484,'[4]CUT Bs'!$A:$S,15,FALSE)</f>
        <v>0</v>
      </c>
      <c r="U484" s="79">
        <f>+VLOOKUP($A484,'[4]CUT Bs'!$A:$S,16,FALSE)</f>
        <v>0</v>
      </c>
      <c r="V484" s="79">
        <f>+IFERROR(VLOOKUP(A484,'[4]RES. TCR'!A:C,3,FALSE),0)</f>
        <v>0</v>
      </c>
      <c r="W484" s="79">
        <f>+VLOOKUP(A484,'[4]RES. TRL'!F:H,2,FALSE)</f>
        <v>0</v>
      </c>
      <c r="X484" s="79">
        <f>+VLOOKUP(A484,'[4]RES. TRL'!F:H,3,FALSE)</f>
        <v>0</v>
      </c>
      <c r="Y484" s="79">
        <f>+VLOOKUP($A484,'[4]CUT USD'!$A:$Q,2,FALSE)</f>
        <v>0</v>
      </c>
      <c r="Z484" s="79">
        <f>+VLOOKUP($A484,'[4]CUT USD'!$A:$Q,3,FALSE)</f>
        <v>0</v>
      </c>
      <c r="AA484" s="79">
        <f>+VLOOKUP($A484,'[4]CUT USD'!$A:$Q,4,FALSE)</f>
        <v>0</v>
      </c>
      <c r="AB484" s="79">
        <f>+VLOOKUP($A484,'[4]CUT USD'!$A:$Q,5,FALSE)</f>
        <v>0</v>
      </c>
      <c r="AC484" s="79">
        <f>+VLOOKUP($A484,'[4]CUT USD'!$A:$Q,6,FALSE)</f>
        <v>0</v>
      </c>
      <c r="AD484" s="79">
        <f>+VLOOKUP($A484,'[4]CUT USD'!$A:$Q,7,FALSE)</f>
        <v>0</v>
      </c>
      <c r="AE484" s="79">
        <f>+VLOOKUP($A484,'[4]CUT USD'!$A:$Q,8,FALSE)</f>
        <v>0</v>
      </c>
      <c r="AF484" s="79">
        <f>+VLOOKUP($A484,'[4]CUT USD'!$A:$Q,9,FALSE)</f>
        <v>0</v>
      </c>
      <c r="AG484" s="79">
        <f>+VLOOKUP($A484,'[4]CUT USD'!$A:$Q,10,FALSE)</f>
        <v>0</v>
      </c>
      <c r="AH484" s="79">
        <f>+VLOOKUP($A484,'[4]CUT USD'!$A:$Q,11,FALSE)</f>
        <v>0</v>
      </c>
      <c r="AI484" s="79">
        <f>+VLOOKUP($A484,'[4]CUT USD'!$A:$Q,12,FALSE)</f>
        <v>0</v>
      </c>
      <c r="AJ484" s="79">
        <f>+VLOOKUP($A484,'[4]CUT USD'!$A:$Q,13,FALSE)</f>
        <v>0</v>
      </c>
      <c r="AK484" s="79">
        <f>+VLOOKUP($A484,'[4]CUT USD'!$A:$Q,14,FALSE)</f>
        <v>0</v>
      </c>
      <c r="AL484" s="79">
        <v>0</v>
      </c>
      <c r="AM484" s="79">
        <f t="shared" si="7"/>
        <v>0</v>
      </c>
      <c r="AP484" s="45"/>
    </row>
    <row r="485" spans="1:42" ht="33" customHeight="1">
      <c r="A485" s="54">
        <v>1704</v>
      </c>
      <c r="B485" s="55" t="s">
        <v>11095</v>
      </c>
      <c r="C485" s="80" t="s">
        <v>687</v>
      </c>
      <c r="D485" s="79">
        <f>+VLOOKUP(A485,'[4]RES. TRL'!A:C,2,FALSE)</f>
        <v>0</v>
      </c>
      <c r="E485" s="79">
        <f>+VLOOKUP(A485,'[4]RES. TRL'!A:C,3,FALSE)</f>
        <v>0</v>
      </c>
      <c r="F485" s="79">
        <f>+VLOOKUP(A485,[4]RES.CDI!A:B,2,FALSE)</f>
        <v>0</v>
      </c>
      <c r="G485" s="79">
        <f>+VLOOKUP($A485,'[4]CUT Bs'!$A:$S,2,FALSE)</f>
        <v>0</v>
      </c>
      <c r="H485" s="79">
        <f>+VLOOKUP($A485,'[4]CUT Bs'!$A:$S,3,FALSE)</f>
        <v>0</v>
      </c>
      <c r="I485" s="79">
        <f>+VLOOKUP($A485,'[4]CUT Bs'!$A:$S,4,FALSE)</f>
        <v>0</v>
      </c>
      <c r="J485" s="79">
        <f>+VLOOKUP($A485,'[4]CUT Bs'!$A:$S,5,FALSE)</f>
        <v>0</v>
      </c>
      <c r="K485" s="79">
        <f>+VLOOKUP($A485,'[4]CUT Bs'!$A:$S,6,FALSE)</f>
        <v>0</v>
      </c>
      <c r="L485" s="79">
        <f>+VLOOKUP($A485,'[4]CUT Bs'!$A:$S,7,FALSE)</f>
        <v>0</v>
      </c>
      <c r="M485" s="79">
        <f>+VLOOKUP($A485,'[4]CUT Bs'!$A:$S,8,FALSE)</f>
        <v>0</v>
      </c>
      <c r="N485" s="79">
        <f>+VLOOKUP($A485,'[4]CUT Bs'!$A:$S,9,FALSE)</f>
        <v>0</v>
      </c>
      <c r="O485" s="79">
        <f>+VLOOKUP($A485,'[4]CUT Bs'!$A:$S,10,FALSE)</f>
        <v>0</v>
      </c>
      <c r="P485" s="79">
        <f>+VLOOKUP($A485,'[4]CUT Bs'!$A:$S,11,FALSE)</f>
        <v>0</v>
      </c>
      <c r="Q485" s="79">
        <f>+VLOOKUP($A485,'[4]CUT Bs'!$A:$S,12,FALSE)</f>
        <v>0</v>
      </c>
      <c r="R485" s="79">
        <f>+VLOOKUP($A485,'[4]CUT Bs'!$A:$S,13,FALSE)</f>
        <v>0</v>
      </c>
      <c r="S485" s="79">
        <f>+VLOOKUP($A485,'[4]CUT Bs'!$A:$S,14,FALSE)</f>
        <v>0</v>
      </c>
      <c r="T485" s="79">
        <f>+VLOOKUP($A485,'[4]CUT Bs'!$A:$S,15,FALSE)</f>
        <v>0</v>
      </c>
      <c r="U485" s="79">
        <f>+VLOOKUP($A485,'[4]CUT Bs'!$A:$S,16,FALSE)</f>
        <v>0</v>
      </c>
      <c r="V485" s="79">
        <f>+IFERROR(VLOOKUP(A485,'[4]RES. TCR'!A:C,3,FALSE),0)</f>
        <v>0</v>
      </c>
      <c r="W485" s="79">
        <f>+VLOOKUP(A485,'[4]RES. TRL'!F:H,2,FALSE)</f>
        <v>0</v>
      </c>
      <c r="X485" s="79">
        <f>+VLOOKUP(A485,'[4]RES. TRL'!F:H,3,FALSE)</f>
        <v>0</v>
      </c>
      <c r="Y485" s="79">
        <f>+VLOOKUP($A485,'[4]CUT USD'!$A:$Q,2,FALSE)</f>
        <v>0</v>
      </c>
      <c r="Z485" s="79">
        <f>+VLOOKUP($A485,'[4]CUT USD'!$A:$Q,3,FALSE)</f>
        <v>0</v>
      </c>
      <c r="AA485" s="79">
        <f>+VLOOKUP($A485,'[4]CUT USD'!$A:$Q,4,FALSE)</f>
        <v>0</v>
      </c>
      <c r="AB485" s="79">
        <f>+VLOOKUP($A485,'[4]CUT USD'!$A:$Q,5,FALSE)</f>
        <v>0</v>
      </c>
      <c r="AC485" s="79">
        <f>+VLOOKUP($A485,'[4]CUT USD'!$A:$Q,6,FALSE)</f>
        <v>0</v>
      </c>
      <c r="AD485" s="79">
        <f>+VLOOKUP($A485,'[4]CUT USD'!$A:$Q,7,FALSE)</f>
        <v>0</v>
      </c>
      <c r="AE485" s="79">
        <f>+VLOOKUP($A485,'[4]CUT USD'!$A:$Q,8,FALSE)</f>
        <v>0</v>
      </c>
      <c r="AF485" s="79">
        <f>+VLOOKUP($A485,'[4]CUT USD'!$A:$Q,9,FALSE)</f>
        <v>0</v>
      </c>
      <c r="AG485" s="79">
        <f>+VLOOKUP($A485,'[4]CUT USD'!$A:$Q,10,FALSE)</f>
        <v>0</v>
      </c>
      <c r="AH485" s="79">
        <f>+VLOOKUP($A485,'[4]CUT USD'!$A:$Q,11,FALSE)</f>
        <v>0</v>
      </c>
      <c r="AI485" s="79">
        <f>+VLOOKUP($A485,'[4]CUT USD'!$A:$Q,12,FALSE)</f>
        <v>0</v>
      </c>
      <c r="AJ485" s="79">
        <f>+VLOOKUP($A485,'[4]CUT USD'!$A:$Q,13,FALSE)</f>
        <v>0</v>
      </c>
      <c r="AK485" s="79">
        <f>+VLOOKUP($A485,'[4]CUT USD'!$A:$Q,14,FALSE)</f>
        <v>0</v>
      </c>
      <c r="AL485" s="79">
        <v>0</v>
      </c>
      <c r="AM485" s="79">
        <f t="shared" si="7"/>
        <v>0</v>
      </c>
      <c r="AP485" s="45"/>
    </row>
    <row r="486" spans="1:42" ht="33" customHeight="1">
      <c r="A486" s="54">
        <v>1705</v>
      </c>
      <c r="B486" s="55" t="s">
        <v>11096</v>
      </c>
      <c r="C486" s="80" t="s">
        <v>687</v>
      </c>
      <c r="D486" s="79">
        <f>+VLOOKUP(A486,'[4]RES. TRL'!A:C,2,FALSE)</f>
        <v>0</v>
      </c>
      <c r="E486" s="79">
        <f>+VLOOKUP(A486,'[4]RES. TRL'!A:C,3,FALSE)</f>
        <v>0</v>
      </c>
      <c r="F486" s="79">
        <f>+VLOOKUP(A486,[4]RES.CDI!A:B,2,FALSE)</f>
        <v>0</v>
      </c>
      <c r="G486" s="79">
        <f>+VLOOKUP($A486,'[4]CUT Bs'!$A:$S,2,FALSE)</f>
        <v>0</v>
      </c>
      <c r="H486" s="79">
        <f>+VLOOKUP($A486,'[4]CUT Bs'!$A:$S,3,FALSE)</f>
        <v>0</v>
      </c>
      <c r="I486" s="79">
        <f>+VLOOKUP($A486,'[4]CUT Bs'!$A:$S,4,FALSE)</f>
        <v>0</v>
      </c>
      <c r="J486" s="79">
        <f>+VLOOKUP($A486,'[4]CUT Bs'!$A:$S,5,FALSE)</f>
        <v>0</v>
      </c>
      <c r="K486" s="79">
        <f>+VLOOKUP($A486,'[4]CUT Bs'!$A:$S,6,FALSE)</f>
        <v>0</v>
      </c>
      <c r="L486" s="79">
        <f>+VLOOKUP($A486,'[4]CUT Bs'!$A:$S,7,FALSE)</f>
        <v>0</v>
      </c>
      <c r="M486" s="79">
        <f>+VLOOKUP($A486,'[4]CUT Bs'!$A:$S,8,FALSE)</f>
        <v>0</v>
      </c>
      <c r="N486" s="79">
        <f>+VLOOKUP($A486,'[4]CUT Bs'!$A:$S,9,FALSE)</f>
        <v>0</v>
      </c>
      <c r="O486" s="79">
        <f>+VLOOKUP($A486,'[4]CUT Bs'!$A:$S,10,FALSE)</f>
        <v>0</v>
      </c>
      <c r="P486" s="79">
        <f>+VLOOKUP($A486,'[4]CUT Bs'!$A:$S,11,FALSE)</f>
        <v>0</v>
      </c>
      <c r="Q486" s="79">
        <f>+VLOOKUP($A486,'[4]CUT Bs'!$A:$S,12,FALSE)</f>
        <v>0</v>
      </c>
      <c r="R486" s="79">
        <f>+VLOOKUP($A486,'[4]CUT Bs'!$A:$S,13,FALSE)</f>
        <v>0</v>
      </c>
      <c r="S486" s="79">
        <f>+VLOOKUP($A486,'[4]CUT Bs'!$A:$S,14,FALSE)</f>
        <v>0</v>
      </c>
      <c r="T486" s="79">
        <f>+VLOOKUP($A486,'[4]CUT Bs'!$A:$S,15,FALSE)</f>
        <v>0</v>
      </c>
      <c r="U486" s="79">
        <f>+VLOOKUP($A486,'[4]CUT Bs'!$A:$S,16,FALSE)</f>
        <v>0</v>
      </c>
      <c r="V486" s="79">
        <f>+IFERROR(VLOOKUP(A486,'[4]RES. TCR'!A:C,3,FALSE),0)</f>
        <v>0</v>
      </c>
      <c r="W486" s="79">
        <f>+VLOOKUP(A486,'[4]RES. TRL'!F:H,2,FALSE)</f>
        <v>0</v>
      </c>
      <c r="X486" s="79">
        <f>+VLOOKUP(A486,'[4]RES. TRL'!F:H,3,FALSE)</f>
        <v>0</v>
      </c>
      <c r="Y486" s="79">
        <f>+VLOOKUP($A486,'[4]CUT USD'!$A:$Q,2,FALSE)</f>
        <v>0</v>
      </c>
      <c r="Z486" s="79">
        <f>+VLOOKUP($A486,'[4]CUT USD'!$A:$Q,3,FALSE)</f>
        <v>0</v>
      </c>
      <c r="AA486" s="79">
        <f>+VLOOKUP($A486,'[4]CUT USD'!$A:$Q,4,FALSE)</f>
        <v>0</v>
      </c>
      <c r="AB486" s="79">
        <f>+VLOOKUP($A486,'[4]CUT USD'!$A:$Q,5,FALSE)</f>
        <v>0</v>
      </c>
      <c r="AC486" s="79">
        <f>+VLOOKUP($A486,'[4]CUT USD'!$A:$Q,6,FALSE)</f>
        <v>0</v>
      </c>
      <c r="AD486" s="79">
        <f>+VLOOKUP($A486,'[4]CUT USD'!$A:$Q,7,FALSE)</f>
        <v>0</v>
      </c>
      <c r="AE486" s="79">
        <f>+VLOOKUP($A486,'[4]CUT USD'!$A:$Q,8,FALSE)</f>
        <v>0</v>
      </c>
      <c r="AF486" s="79">
        <f>+VLOOKUP($A486,'[4]CUT USD'!$A:$Q,9,FALSE)</f>
        <v>0</v>
      </c>
      <c r="AG486" s="79">
        <f>+VLOOKUP($A486,'[4]CUT USD'!$A:$Q,10,FALSE)</f>
        <v>0</v>
      </c>
      <c r="AH486" s="79">
        <f>+VLOOKUP($A486,'[4]CUT USD'!$A:$Q,11,FALSE)</f>
        <v>0</v>
      </c>
      <c r="AI486" s="79">
        <f>+VLOOKUP($A486,'[4]CUT USD'!$A:$Q,12,FALSE)</f>
        <v>0</v>
      </c>
      <c r="AJ486" s="79">
        <f>+VLOOKUP($A486,'[4]CUT USD'!$A:$Q,13,FALSE)</f>
        <v>0</v>
      </c>
      <c r="AK486" s="79">
        <f>+VLOOKUP($A486,'[4]CUT USD'!$A:$Q,14,FALSE)</f>
        <v>0</v>
      </c>
      <c r="AL486" s="79">
        <v>0</v>
      </c>
      <c r="AM486" s="79">
        <f t="shared" si="7"/>
        <v>0</v>
      </c>
      <c r="AP486" s="45"/>
    </row>
    <row r="487" spans="1:42" ht="33" customHeight="1">
      <c r="A487" s="54">
        <v>1706</v>
      </c>
      <c r="B487" s="55" t="s">
        <v>462</v>
      </c>
      <c r="C487" s="80" t="s">
        <v>687</v>
      </c>
      <c r="D487" s="79">
        <f>+VLOOKUP(A487,'[4]RES. TRL'!A:C,2,FALSE)</f>
        <v>0</v>
      </c>
      <c r="E487" s="79">
        <f>+VLOOKUP(A487,'[4]RES. TRL'!A:C,3,FALSE)</f>
        <v>0</v>
      </c>
      <c r="F487" s="79">
        <f>+VLOOKUP(A487,[4]RES.CDI!A:B,2,FALSE)</f>
        <v>0</v>
      </c>
      <c r="G487" s="79">
        <f>+VLOOKUP($A487,'[4]CUT Bs'!$A:$S,2,FALSE)</f>
        <v>0</v>
      </c>
      <c r="H487" s="79">
        <f>+VLOOKUP($A487,'[4]CUT Bs'!$A:$S,3,FALSE)</f>
        <v>0</v>
      </c>
      <c r="I487" s="79">
        <f>+VLOOKUP($A487,'[4]CUT Bs'!$A:$S,4,FALSE)</f>
        <v>0</v>
      </c>
      <c r="J487" s="79">
        <f>+VLOOKUP($A487,'[4]CUT Bs'!$A:$S,5,FALSE)</f>
        <v>0</v>
      </c>
      <c r="K487" s="79">
        <f>+VLOOKUP($A487,'[4]CUT Bs'!$A:$S,6,FALSE)</f>
        <v>0</v>
      </c>
      <c r="L487" s="79">
        <f>+VLOOKUP($A487,'[4]CUT Bs'!$A:$S,7,FALSE)</f>
        <v>0</v>
      </c>
      <c r="M487" s="79">
        <f>+VLOOKUP($A487,'[4]CUT Bs'!$A:$S,8,FALSE)</f>
        <v>0</v>
      </c>
      <c r="N487" s="79">
        <f>+VLOOKUP($A487,'[4]CUT Bs'!$A:$S,9,FALSE)</f>
        <v>0</v>
      </c>
      <c r="O487" s="79">
        <f>+VLOOKUP($A487,'[4]CUT Bs'!$A:$S,10,FALSE)</f>
        <v>0</v>
      </c>
      <c r="P487" s="79">
        <f>+VLOOKUP($A487,'[4]CUT Bs'!$A:$S,11,FALSE)</f>
        <v>0</v>
      </c>
      <c r="Q487" s="79">
        <f>+VLOOKUP($A487,'[4]CUT Bs'!$A:$S,12,FALSE)</f>
        <v>0</v>
      </c>
      <c r="R487" s="79">
        <f>+VLOOKUP($A487,'[4]CUT Bs'!$A:$S,13,FALSE)</f>
        <v>0</v>
      </c>
      <c r="S487" s="79">
        <f>+VLOOKUP($A487,'[4]CUT Bs'!$A:$S,14,FALSE)</f>
        <v>0</v>
      </c>
      <c r="T487" s="79">
        <f>+VLOOKUP($A487,'[4]CUT Bs'!$A:$S,15,FALSE)</f>
        <v>0</v>
      </c>
      <c r="U487" s="79">
        <f>+VLOOKUP($A487,'[4]CUT Bs'!$A:$S,16,FALSE)</f>
        <v>0</v>
      </c>
      <c r="V487" s="79">
        <f>+IFERROR(VLOOKUP(A487,'[4]RES. TCR'!A:C,3,FALSE),0)</f>
        <v>0</v>
      </c>
      <c r="W487" s="79">
        <f>+VLOOKUP(A487,'[4]RES. TRL'!F:H,2,FALSE)</f>
        <v>0</v>
      </c>
      <c r="X487" s="79">
        <f>+VLOOKUP(A487,'[4]RES. TRL'!F:H,3,FALSE)</f>
        <v>0</v>
      </c>
      <c r="Y487" s="79">
        <f>+VLOOKUP($A487,'[4]CUT USD'!$A:$Q,2,FALSE)</f>
        <v>0</v>
      </c>
      <c r="Z487" s="79">
        <f>+VLOOKUP($A487,'[4]CUT USD'!$A:$Q,3,FALSE)</f>
        <v>0</v>
      </c>
      <c r="AA487" s="79">
        <f>+VLOOKUP($A487,'[4]CUT USD'!$A:$Q,4,FALSE)</f>
        <v>0</v>
      </c>
      <c r="AB487" s="79">
        <f>+VLOOKUP($A487,'[4]CUT USD'!$A:$Q,5,FALSE)</f>
        <v>0</v>
      </c>
      <c r="AC487" s="79">
        <f>+VLOOKUP($A487,'[4]CUT USD'!$A:$Q,6,FALSE)</f>
        <v>0</v>
      </c>
      <c r="AD487" s="79">
        <f>+VLOOKUP($A487,'[4]CUT USD'!$A:$Q,7,FALSE)</f>
        <v>0</v>
      </c>
      <c r="AE487" s="79">
        <f>+VLOOKUP($A487,'[4]CUT USD'!$A:$Q,8,FALSE)</f>
        <v>0</v>
      </c>
      <c r="AF487" s="79">
        <f>+VLOOKUP($A487,'[4]CUT USD'!$A:$Q,9,FALSE)</f>
        <v>0</v>
      </c>
      <c r="AG487" s="79">
        <f>+VLOOKUP($A487,'[4]CUT USD'!$A:$Q,10,FALSE)</f>
        <v>0</v>
      </c>
      <c r="AH487" s="79">
        <f>+VLOOKUP($A487,'[4]CUT USD'!$A:$Q,11,FALSE)</f>
        <v>0</v>
      </c>
      <c r="AI487" s="79">
        <f>+VLOOKUP($A487,'[4]CUT USD'!$A:$Q,12,FALSE)</f>
        <v>0</v>
      </c>
      <c r="AJ487" s="79">
        <f>+VLOOKUP($A487,'[4]CUT USD'!$A:$Q,13,FALSE)</f>
        <v>0</v>
      </c>
      <c r="AK487" s="79">
        <f>+VLOOKUP($A487,'[4]CUT USD'!$A:$Q,14,FALSE)</f>
        <v>0</v>
      </c>
      <c r="AL487" s="79">
        <v>0</v>
      </c>
      <c r="AM487" s="79">
        <f t="shared" si="7"/>
        <v>0</v>
      </c>
      <c r="AP487" s="45"/>
    </row>
    <row r="488" spans="1:42" ht="33" customHeight="1">
      <c r="A488" s="54">
        <v>1707</v>
      </c>
      <c r="B488" s="55" t="s">
        <v>463</v>
      </c>
      <c r="C488" s="80" t="s">
        <v>687</v>
      </c>
      <c r="D488" s="79">
        <f>+VLOOKUP(A488,'[4]RES. TRL'!A:C,2,FALSE)</f>
        <v>0</v>
      </c>
      <c r="E488" s="79">
        <f>+VLOOKUP(A488,'[4]RES. TRL'!A:C,3,FALSE)</f>
        <v>0</v>
      </c>
      <c r="F488" s="79">
        <f>+VLOOKUP(A488,[4]RES.CDI!A:B,2,FALSE)</f>
        <v>0</v>
      </c>
      <c r="G488" s="79">
        <f>+VLOOKUP($A488,'[4]CUT Bs'!$A:$S,2,FALSE)</f>
        <v>0</v>
      </c>
      <c r="H488" s="79">
        <f>+VLOOKUP($A488,'[4]CUT Bs'!$A:$S,3,FALSE)</f>
        <v>0</v>
      </c>
      <c r="I488" s="79">
        <f>+VLOOKUP($A488,'[4]CUT Bs'!$A:$S,4,FALSE)</f>
        <v>0</v>
      </c>
      <c r="J488" s="79">
        <f>+VLOOKUP($A488,'[4]CUT Bs'!$A:$S,5,FALSE)</f>
        <v>0</v>
      </c>
      <c r="K488" s="79">
        <f>+VLOOKUP($A488,'[4]CUT Bs'!$A:$S,6,FALSE)</f>
        <v>0</v>
      </c>
      <c r="L488" s="79">
        <f>+VLOOKUP($A488,'[4]CUT Bs'!$A:$S,7,FALSE)</f>
        <v>0</v>
      </c>
      <c r="M488" s="79">
        <f>+VLOOKUP($A488,'[4]CUT Bs'!$A:$S,8,FALSE)</f>
        <v>0</v>
      </c>
      <c r="N488" s="79">
        <f>+VLOOKUP($A488,'[4]CUT Bs'!$A:$S,9,FALSE)</f>
        <v>0</v>
      </c>
      <c r="O488" s="79">
        <f>+VLOOKUP($A488,'[4]CUT Bs'!$A:$S,10,FALSE)</f>
        <v>0</v>
      </c>
      <c r="P488" s="79">
        <f>+VLOOKUP($A488,'[4]CUT Bs'!$A:$S,11,FALSE)</f>
        <v>0</v>
      </c>
      <c r="Q488" s="79">
        <f>+VLOOKUP($A488,'[4]CUT Bs'!$A:$S,12,FALSE)</f>
        <v>0</v>
      </c>
      <c r="R488" s="79">
        <f>+VLOOKUP($A488,'[4]CUT Bs'!$A:$S,13,FALSE)</f>
        <v>0</v>
      </c>
      <c r="S488" s="79">
        <f>+VLOOKUP($A488,'[4]CUT Bs'!$A:$S,14,FALSE)</f>
        <v>0</v>
      </c>
      <c r="T488" s="79">
        <f>+VLOOKUP($A488,'[4]CUT Bs'!$A:$S,15,FALSE)</f>
        <v>0</v>
      </c>
      <c r="U488" s="79">
        <f>+VLOOKUP($A488,'[4]CUT Bs'!$A:$S,16,FALSE)</f>
        <v>0</v>
      </c>
      <c r="V488" s="79">
        <f>+IFERROR(VLOOKUP(A488,'[4]RES. TCR'!A:C,3,FALSE),0)</f>
        <v>0</v>
      </c>
      <c r="W488" s="79">
        <f>+VLOOKUP(A488,'[4]RES. TRL'!F:H,2,FALSE)</f>
        <v>0</v>
      </c>
      <c r="X488" s="79">
        <f>+VLOOKUP(A488,'[4]RES. TRL'!F:H,3,FALSE)</f>
        <v>0</v>
      </c>
      <c r="Y488" s="79">
        <f>+VLOOKUP($A488,'[4]CUT USD'!$A:$Q,2,FALSE)</f>
        <v>0</v>
      </c>
      <c r="Z488" s="79">
        <f>+VLOOKUP($A488,'[4]CUT USD'!$A:$Q,3,FALSE)</f>
        <v>0</v>
      </c>
      <c r="AA488" s="79">
        <f>+VLOOKUP($A488,'[4]CUT USD'!$A:$Q,4,FALSE)</f>
        <v>0</v>
      </c>
      <c r="AB488" s="79">
        <f>+VLOOKUP($A488,'[4]CUT USD'!$A:$Q,5,FALSE)</f>
        <v>0</v>
      </c>
      <c r="AC488" s="79">
        <f>+VLOOKUP($A488,'[4]CUT USD'!$A:$Q,6,FALSE)</f>
        <v>0</v>
      </c>
      <c r="AD488" s="79">
        <f>+VLOOKUP($A488,'[4]CUT USD'!$A:$Q,7,FALSE)</f>
        <v>0</v>
      </c>
      <c r="AE488" s="79">
        <f>+VLOOKUP($A488,'[4]CUT USD'!$A:$Q,8,FALSE)</f>
        <v>0</v>
      </c>
      <c r="AF488" s="79">
        <f>+VLOOKUP($A488,'[4]CUT USD'!$A:$Q,9,FALSE)</f>
        <v>0</v>
      </c>
      <c r="AG488" s="79">
        <f>+VLOOKUP($A488,'[4]CUT USD'!$A:$Q,10,FALSE)</f>
        <v>0</v>
      </c>
      <c r="AH488" s="79">
        <f>+VLOOKUP($A488,'[4]CUT USD'!$A:$Q,11,FALSE)</f>
        <v>0</v>
      </c>
      <c r="AI488" s="79">
        <f>+VLOOKUP($A488,'[4]CUT USD'!$A:$Q,12,FALSE)</f>
        <v>0</v>
      </c>
      <c r="AJ488" s="79">
        <f>+VLOOKUP($A488,'[4]CUT USD'!$A:$Q,13,FALSE)</f>
        <v>0</v>
      </c>
      <c r="AK488" s="79">
        <f>+VLOOKUP($A488,'[4]CUT USD'!$A:$Q,14,FALSE)</f>
        <v>0</v>
      </c>
      <c r="AL488" s="79">
        <v>0</v>
      </c>
      <c r="AM488" s="79">
        <f t="shared" si="7"/>
        <v>0</v>
      </c>
      <c r="AP488" s="45"/>
    </row>
    <row r="489" spans="1:42" ht="33" customHeight="1">
      <c r="A489" s="54">
        <v>1708</v>
      </c>
      <c r="B489" s="55" t="s">
        <v>464</v>
      </c>
      <c r="C489" s="80" t="s">
        <v>687</v>
      </c>
      <c r="D489" s="79">
        <f>+VLOOKUP(A489,'[4]RES. TRL'!A:C,2,FALSE)</f>
        <v>0</v>
      </c>
      <c r="E489" s="79">
        <f>+VLOOKUP(A489,'[4]RES. TRL'!A:C,3,FALSE)</f>
        <v>0</v>
      </c>
      <c r="F489" s="79">
        <f>+VLOOKUP(A489,[4]RES.CDI!A:B,2,FALSE)</f>
        <v>0</v>
      </c>
      <c r="G489" s="79">
        <f>+VLOOKUP($A489,'[4]CUT Bs'!$A:$S,2,FALSE)</f>
        <v>0</v>
      </c>
      <c r="H489" s="79">
        <f>+VLOOKUP($A489,'[4]CUT Bs'!$A:$S,3,FALSE)</f>
        <v>0</v>
      </c>
      <c r="I489" s="79">
        <f>+VLOOKUP($A489,'[4]CUT Bs'!$A:$S,4,FALSE)</f>
        <v>0</v>
      </c>
      <c r="J489" s="79">
        <f>+VLOOKUP($A489,'[4]CUT Bs'!$A:$S,5,FALSE)</f>
        <v>0</v>
      </c>
      <c r="K489" s="79">
        <f>+VLOOKUP($A489,'[4]CUT Bs'!$A:$S,6,FALSE)</f>
        <v>0</v>
      </c>
      <c r="L489" s="79">
        <f>+VLOOKUP($A489,'[4]CUT Bs'!$A:$S,7,FALSE)</f>
        <v>0</v>
      </c>
      <c r="M489" s="79">
        <f>+VLOOKUP($A489,'[4]CUT Bs'!$A:$S,8,FALSE)</f>
        <v>0</v>
      </c>
      <c r="N489" s="79">
        <f>+VLOOKUP($A489,'[4]CUT Bs'!$A:$S,9,FALSE)</f>
        <v>0</v>
      </c>
      <c r="O489" s="79">
        <f>+VLOOKUP($A489,'[4]CUT Bs'!$A:$S,10,FALSE)</f>
        <v>0</v>
      </c>
      <c r="P489" s="79">
        <f>+VLOOKUP($A489,'[4]CUT Bs'!$A:$S,11,FALSE)</f>
        <v>0</v>
      </c>
      <c r="Q489" s="79">
        <f>+VLOOKUP($A489,'[4]CUT Bs'!$A:$S,12,FALSE)</f>
        <v>0</v>
      </c>
      <c r="R489" s="79">
        <f>+VLOOKUP($A489,'[4]CUT Bs'!$A:$S,13,FALSE)</f>
        <v>0</v>
      </c>
      <c r="S489" s="79">
        <f>+VLOOKUP($A489,'[4]CUT Bs'!$A:$S,14,FALSE)</f>
        <v>0</v>
      </c>
      <c r="T489" s="79">
        <f>+VLOOKUP($A489,'[4]CUT Bs'!$A:$S,15,FALSE)</f>
        <v>0</v>
      </c>
      <c r="U489" s="79">
        <f>+VLOOKUP($A489,'[4]CUT Bs'!$A:$S,16,FALSE)</f>
        <v>0</v>
      </c>
      <c r="V489" s="79">
        <f>+IFERROR(VLOOKUP(A489,'[4]RES. TCR'!A:C,3,FALSE),0)</f>
        <v>0</v>
      </c>
      <c r="W489" s="79">
        <f>+VLOOKUP(A489,'[4]RES. TRL'!F:H,2,FALSE)</f>
        <v>0</v>
      </c>
      <c r="X489" s="79">
        <f>+VLOOKUP(A489,'[4]RES. TRL'!F:H,3,FALSE)</f>
        <v>0</v>
      </c>
      <c r="Y489" s="79">
        <f>+VLOOKUP($A489,'[4]CUT USD'!$A:$Q,2,FALSE)</f>
        <v>0</v>
      </c>
      <c r="Z489" s="79">
        <f>+VLOOKUP($A489,'[4]CUT USD'!$A:$Q,3,FALSE)</f>
        <v>0</v>
      </c>
      <c r="AA489" s="79">
        <f>+VLOOKUP($A489,'[4]CUT USD'!$A:$Q,4,FALSE)</f>
        <v>0</v>
      </c>
      <c r="AB489" s="79">
        <f>+VLOOKUP($A489,'[4]CUT USD'!$A:$Q,5,FALSE)</f>
        <v>0</v>
      </c>
      <c r="AC489" s="79">
        <f>+VLOOKUP($A489,'[4]CUT USD'!$A:$Q,6,FALSE)</f>
        <v>0</v>
      </c>
      <c r="AD489" s="79">
        <f>+VLOOKUP($A489,'[4]CUT USD'!$A:$Q,7,FALSE)</f>
        <v>0</v>
      </c>
      <c r="AE489" s="79">
        <f>+VLOOKUP($A489,'[4]CUT USD'!$A:$Q,8,FALSE)</f>
        <v>0</v>
      </c>
      <c r="AF489" s="79">
        <f>+VLOOKUP($A489,'[4]CUT USD'!$A:$Q,9,FALSE)</f>
        <v>0</v>
      </c>
      <c r="AG489" s="79">
        <f>+VLOOKUP($A489,'[4]CUT USD'!$A:$Q,10,FALSE)</f>
        <v>0</v>
      </c>
      <c r="AH489" s="79">
        <f>+VLOOKUP($A489,'[4]CUT USD'!$A:$Q,11,FALSE)</f>
        <v>0</v>
      </c>
      <c r="AI489" s="79">
        <f>+VLOOKUP($A489,'[4]CUT USD'!$A:$Q,12,FALSE)</f>
        <v>0</v>
      </c>
      <c r="AJ489" s="79">
        <f>+VLOOKUP($A489,'[4]CUT USD'!$A:$Q,13,FALSE)</f>
        <v>0</v>
      </c>
      <c r="AK489" s="79">
        <f>+VLOOKUP($A489,'[4]CUT USD'!$A:$Q,14,FALSE)</f>
        <v>0</v>
      </c>
      <c r="AL489" s="79">
        <v>0</v>
      </c>
      <c r="AM489" s="79">
        <f t="shared" si="7"/>
        <v>0</v>
      </c>
      <c r="AP489" s="45"/>
    </row>
    <row r="490" spans="1:42" ht="33" customHeight="1">
      <c r="A490" s="54">
        <v>1709</v>
      </c>
      <c r="B490" s="55" t="s">
        <v>465</v>
      </c>
      <c r="C490" s="80" t="s">
        <v>687</v>
      </c>
      <c r="D490" s="79">
        <f>+VLOOKUP(A490,'[4]RES. TRL'!A:C,2,FALSE)</f>
        <v>0</v>
      </c>
      <c r="E490" s="79">
        <f>+VLOOKUP(A490,'[4]RES. TRL'!A:C,3,FALSE)</f>
        <v>0</v>
      </c>
      <c r="F490" s="79">
        <f>+VLOOKUP(A490,[4]RES.CDI!A:B,2,FALSE)</f>
        <v>0</v>
      </c>
      <c r="G490" s="79">
        <f>+VLOOKUP($A490,'[4]CUT Bs'!$A:$S,2,FALSE)</f>
        <v>0</v>
      </c>
      <c r="H490" s="79">
        <f>+VLOOKUP($A490,'[4]CUT Bs'!$A:$S,3,FALSE)</f>
        <v>0</v>
      </c>
      <c r="I490" s="79">
        <f>+VLOOKUP($A490,'[4]CUT Bs'!$A:$S,4,FALSE)</f>
        <v>0</v>
      </c>
      <c r="J490" s="79">
        <f>+VLOOKUP($A490,'[4]CUT Bs'!$A:$S,5,FALSE)</f>
        <v>0</v>
      </c>
      <c r="K490" s="79">
        <f>+VLOOKUP($A490,'[4]CUT Bs'!$A:$S,6,FALSE)</f>
        <v>0</v>
      </c>
      <c r="L490" s="79">
        <f>+VLOOKUP($A490,'[4]CUT Bs'!$A:$S,7,FALSE)</f>
        <v>0</v>
      </c>
      <c r="M490" s="79">
        <f>+VLOOKUP($A490,'[4]CUT Bs'!$A:$S,8,FALSE)</f>
        <v>0</v>
      </c>
      <c r="N490" s="79">
        <f>+VLOOKUP($A490,'[4]CUT Bs'!$A:$S,9,FALSE)</f>
        <v>0</v>
      </c>
      <c r="O490" s="79">
        <f>+VLOOKUP($A490,'[4]CUT Bs'!$A:$S,10,FALSE)</f>
        <v>0</v>
      </c>
      <c r="P490" s="79">
        <f>+VLOOKUP($A490,'[4]CUT Bs'!$A:$S,11,FALSE)</f>
        <v>0</v>
      </c>
      <c r="Q490" s="79">
        <f>+VLOOKUP($A490,'[4]CUT Bs'!$A:$S,12,FALSE)</f>
        <v>0</v>
      </c>
      <c r="R490" s="79">
        <f>+VLOOKUP($A490,'[4]CUT Bs'!$A:$S,13,FALSE)</f>
        <v>0</v>
      </c>
      <c r="S490" s="79">
        <f>+VLOOKUP($A490,'[4]CUT Bs'!$A:$S,14,FALSE)</f>
        <v>0</v>
      </c>
      <c r="T490" s="79">
        <f>+VLOOKUP($A490,'[4]CUT Bs'!$A:$S,15,FALSE)</f>
        <v>0</v>
      </c>
      <c r="U490" s="79">
        <f>+VLOOKUP($A490,'[4]CUT Bs'!$A:$S,16,FALSE)</f>
        <v>0</v>
      </c>
      <c r="V490" s="79">
        <f>+IFERROR(VLOOKUP(A490,'[4]RES. TCR'!A:C,3,FALSE),0)</f>
        <v>0</v>
      </c>
      <c r="W490" s="79">
        <f>+VLOOKUP(A490,'[4]RES. TRL'!F:H,2,FALSE)</f>
        <v>0</v>
      </c>
      <c r="X490" s="79">
        <f>+VLOOKUP(A490,'[4]RES. TRL'!F:H,3,FALSE)</f>
        <v>0</v>
      </c>
      <c r="Y490" s="79">
        <f>+VLOOKUP($A490,'[4]CUT USD'!$A:$Q,2,FALSE)</f>
        <v>0</v>
      </c>
      <c r="Z490" s="79">
        <f>+VLOOKUP($A490,'[4]CUT USD'!$A:$Q,3,FALSE)</f>
        <v>0</v>
      </c>
      <c r="AA490" s="79">
        <f>+VLOOKUP($A490,'[4]CUT USD'!$A:$Q,4,FALSE)</f>
        <v>0</v>
      </c>
      <c r="AB490" s="79">
        <f>+VLOOKUP($A490,'[4]CUT USD'!$A:$Q,5,FALSE)</f>
        <v>0</v>
      </c>
      <c r="AC490" s="79">
        <f>+VLOOKUP($A490,'[4]CUT USD'!$A:$Q,6,FALSE)</f>
        <v>0</v>
      </c>
      <c r="AD490" s="79">
        <f>+VLOOKUP($A490,'[4]CUT USD'!$A:$Q,7,FALSE)</f>
        <v>0</v>
      </c>
      <c r="AE490" s="79">
        <f>+VLOOKUP($A490,'[4]CUT USD'!$A:$Q,8,FALSE)</f>
        <v>0</v>
      </c>
      <c r="AF490" s="79">
        <f>+VLOOKUP($A490,'[4]CUT USD'!$A:$Q,9,FALSE)</f>
        <v>0</v>
      </c>
      <c r="AG490" s="79">
        <f>+VLOOKUP($A490,'[4]CUT USD'!$A:$Q,10,FALSE)</f>
        <v>0</v>
      </c>
      <c r="AH490" s="79">
        <f>+VLOOKUP($A490,'[4]CUT USD'!$A:$Q,11,FALSE)</f>
        <v>0</v>
      </c>
      <c r="AI490" s="79">
        <f>+VLOOKUP($A490,'[4]CUT USD'!$A:$Q,12,FALSE)</f>
        <v>0</v>
      </c>
      <c r="AJ490" s="79">
        <f>+VLOOKUP($A490,'[4]CUT USD'!$A:$Q,13,FALSE)</f>
        <v>0</v>
      </c>
      <c r="AK490" s="79">
        <f>+VLOOKUP($A490,'[4]CUT USD'!$A:$Q,14,FALSE)</f>
        <v>0</v>
      </c>
      <c r="AL490" s="79">
        <v>0</v>
      </c>
      <c r="AM490" s="79">
        <f t="shared" si="7"/>
        <v>0</v>
      </c>
      <c r="AP490" s="45"/>
    </row>
    <row r="491" spans="1:42" ht="33" customHeight="1">
      <c r="A491" s="54">
        <v>1710</v>
      </c>
      <c r="B491" s="55" t="s">
        <v>466</v>
      </c>
      <c r="C491" s="80" t="s">
        <v>687</v>
      </c>
      <c r="D491" s="79">
        <f>+VLOOKUP(A491,'[4]RES. TRL'!A:C,2,FALSE)</f>
        <v>0</v>
      </c>
      <c r="E491" s="79">
        <f>+VLOOKUP(A491,'[4]RES. TRL'!A:C,3,FALSE)</f>
        <v>0</v>
      </c>
      <c r="F491" s="79">
        <f>+VLOOKUP(A491,[4]RES.CDI!A:B,2,FALSE)</f>
        <v>0</v>
      </c>
      <c r="G491" s="79">
        <f>+VLOOKUP($A491,'[4]CUT Bs'!$A:$S,2,FALSE)</f>
        <v>0</v>
      </c>
      <c r="H491" s="79">
        <f>+VLOOKUP($A491,'[4]CUT Bs'!$A:$S,3,FALSE)</f>
        <v>0</v>
      </c>
      <c r="I491" s="79">
        <f>+VLOOKUP($A491,'[4]CUT Bs'!$A:$S,4,FALSE)</f>
        <v>0</v>
      </c>
      <c r="J491" s="79">
        <f>+VLOOKUP($A491,'[4]CUT Bs'!$A:$S,5,FALSE)</f>
        <v>0</v>
      </c>
      <c r="K491" s="79">
        <f>+VLOOKUP($A491,'[4]CUT Bs'!$A:$S,6,FALSE)</f>
        <v>0</v>
      </c>
      <c r="L491" s="79">
        <f>+VLOOKUP($A491,'[4]CUT Bs'!$A:$S,7,FALSE)</f>
        <v>0</v>
      </c>
      <c r="M491" s="79">
        <f>+VLOOKUP($A491,'[4]CUT Bs'!$A:$S,8,FALSE)</f>
        <v>0</v>
      </c>
      <c r="N491" s="79">
        <f>+VLOOKUP($A491,'[4]CUT Bs'!$A:$S,9,FALSE)</f>
        <v>0</v>
      </c>
      <c r="O491" s="79">
        <f>+VLOOKUP($A491,'[4]CUT Bs'!$A:$S,10,FALSE)</f>
        <v>0</v>
      </c>
      <c r="P491" s="79">
        <f>+VLOOKUP($A491,'[4]CUT Bs'!$A:$S,11,FALSE)</f>
        <v>0</v>
      </c>
      <c r="Q491" s="79">
        <f>+VLOOKUP($A491,'[4]CUT Bs'!$A:$S,12,FALSE)</f>
        <v>0</v>
      </c>
      <c r="R491" s="79">
        <f>+VLOOKUP($A491,'[4]CUT Bs'!$A:$S,13,FALSE)</f>
        <v>0</v>
      </c>
      <c r="S491" s="79">
        <f>+VLOOKUP($A491,'[4]CUT Bs'!$A:$S,14,FALSE)</f>
        <v>0</v>
      </c>
      <c r="T491" s="79">
        <f>+VLOOKUP($A491,'[4]CUT Bs'!$A:$S,15,FALSE)</f>
        <v>0</v>
      </c>
      <c r="U491" s="79">
        <f>+VLOOKUP($A491,'[4]CUT Bs'!$A:$S,16,FALSE)</f>
        <v>0</v>
      </c>
      <c r="V491" s="79">
        <f>+IFERROR(VLOOKUP(A491,'[4]RES. TCR'!A:C,3,FALSE),0)</f>
        <v>0</v>
      </c>
      <c r="W491" s="79">
        <f>+VLOOKUP(A491,'[4]RES. TRL'!F:H,2,FALSE)</f>
        <v>0</v>
      </c>
      <c r="X491" s="79">
        <f>+VLOOKUP(A491,'[4]RES. TRL'!F:H,3,FALSE)</f>
        <v>0</v>
      </c>
      <c r="Y491" s="79">
        <f>+VLOOKUP($A491,'[4]CUT USD'!$A:$Q,2,FALSE)</f>
        <v>0</v>
      </c>
      <c r="Z491" s="79">
        <f>+VLOOKUP($A491,'[4]CUT USD'!$A:$Q,3,FALSE)</f>
        <v>0</v>
      </c>
      <c r="AA491" s="79">
        <f>+VLOOKUP($A491,'[4]CUT USD'!$A:$Q,4,FALSE)</f>
        <v>0</v>
      </c>
      <c r="AB491" s="79">
        <f>+VLOOKUP($A491,'[4]CUT USD'!$A:$Q,5,FALSE)</f>
        <v>0</v>
      </c>
      <c r="AC491" s="79">
        <f>+VLOOKUP($A491,'[4]CUT USD'!$A:$Q,6,FALSE)</f>
        <v>0</v>
      </c>
      <c r="AD491" s="79">
        <f>+VLOOKUP($A491,'[4]CUT USD'!$A:$Q,7,FALSE)</f>
        <v>0</v>
      </c>
      <c r="AE491" s="79">
        <f>+VLOOKUP($A491,'[4]CUT USD'!$A:$Q,8,FALSE)</f>
        <v>0</v>
      </c>
      <c r="AF491" s="79">
        <f>+VLOOKUP($A491,'[4]CUT USD'!$A:$Q,9,FALSE)</f>
        <v>0</v>
      </c>
      <c r="AG491" s="79">
        <f>+VLOOKUP($A491,'[4]CUT USD'!$A:$Q,10,FALSE)</f>
        <v>0</v>
      </c>
      <c r="AH491" s="79">
        <f>+VLOOKUP($A491,'[4]CUT USD'!$A:$Q,11,FALSE)</f>
        <v>0</v>
      </c>
      <c r="AI491" s="79">
        <f>+VLOOKUP($A491,'[4]CUT USD'!$A:$Q,12,FALSE)</f>
        <v>0</v>
      </c>
      <c r="AJ491" s="79">
        <f>+VLOOKUP($A491,'[4]CUT USD'!$A:$Q,13,FALSE)</f>
        <v>0</v>
      </c>
      <c r="AK491" s="79">
        <f>+VLOOKUP($A491,'[4]CUT USD'!$A:$Q,14,FALSE)</f>
        <v>0</v>
      </c>
      <c r="AL491" s="79">
        <v>0</v>
      </c>
      <c r="AM491" s="79">
        <f t="shared" si="7"/>
        <v>0</v>
      </c>
      <c r="AP491" s="45"/>
    </row>
    <row r="492" spans="1:42" ht="33" customHeight="1">
      <c r="A492" s="54">
        <v>1711</v>
      </c>
      <c r="B492" s="55" t="s">
        <v>467</v>
      </c>
      <c r="C492" s="80" t="s">
        <v>687</v>
      </c>
      <c r="D492" s="79">
        <f>+VLOOKUP(A492,'[4]RES. TRL'!A:C,2,FALSE)</f>
        <v>0</v>
      </c>
      <c r="E492" s="79">
        <f>+VLOOKUP(A492,'[4]RES. TRL'!A:C,3,FALSE)</f>
        <v>0</v>
      </c>
      <c r="F492" s="79">
        <f>+VLOOKUP(A492,[4]RES.CDI!A:B,2,FALSE)</f>
        <v>0</v>
      </c>
      <c r="G492" s="79">
        <f>+VLOOKUP($A492,'[4]CUT Bs'!$A:$S,2,FALSE)</f>
        <v>0</v>
      </c>
      <c r="H492" s="79">
        <f>+VLOOKUP($A492,'[4]CUT Bs'!$A:$S,3,FALSE)</f>
        <v>0</v>
      </c>
      <c r="I492" s="79">
        <f>+VLOOKUP($A492,'[4]CUT Bs'!$A:$S,4,FALSE)</f>
        <v>0</v>
      </c>
      <c r="J492" s="79">
        <f>+VLOOKUP($A492,'[4]CUT Bs'!$A:$S,5,FALSE)</f>
        <v>0</v>
      </c>
      <c r="K492" s="79">
        <f>+VLOOKUP($A492,'[4]CUT Bs'!$A:$S,6,FALSE)</f>
        <v>0</v>
      </c>
      <c r="L492" s="79">
        <f>+VLOOKUP($A492,'[4]CUT Bs'!$A:$S,7,FALSE)</f>
        <v>0</v>
      </c>
      <c r="M492" s="79">
        <f>+VLOOKUP($A492,'[4]CUT Bs'!$A:$S,8,FALSE)</f>
        <v>0</v>
      </c>
      <c r="N492" s="79">
        <f>+VLOOKUP($A492,'[4]CUT Bs'!$A:$S,9,FALSE)</f>
        <v>0</v>
      </c>
      <c r="O492" s="79">
        <f>+VLOOKUP($A492,'[4]CUT Bs'!$A:$S,10,FALSE)</f>
        <v>0</v>
      </c>
      <c r="P492" s="79">
        <f>+VLOOKUP($A492,'[4]CUT Bs'!$A:$S,11,FALSE)</f>
        <v>0</v>
      </c>
      <c r="Q492" s="79">
        <f>+VLOOKUP($A492,'[4]CUT Bs'!$A:$S,12,FALSE)</f>
        <v>0</v>
      </c>
      <c r="R492" s="79">
        <f>+VLOOKUP($A492,'[4]CUT Bs'!$A:$S,13,FALSE)</f>
        <v>0</v>
      </c>
      <c r="S492" s="79">
        <f>+VLOOKUP($A492,'[4]CUT Bs'!$A:$S,14,FALSE)</f>
        <v>0</v>
      </c>
      <c r="T492" s="79">
        <f>+VLOOKUP($A492,'[4]CUT Bs'!$A:$S,15,FALSE)</f>
        <v>0</v>
      </c>
      <c r="U492" s="79">
        <f>+VLOOKUP($A492,'[4]CUT Bs'!$A:$S,16,FALSE)</f>
        <v>0</v>
      </c>
      <c r="V492" s="79">
        <f>+IFERROR(VLOOKUP(A492,'[4]RES. TCR'!A:C,3,FALSE),0)</f>
        <v>0</v>
      </c>
      <c r="W492" s="79">
        <f>+VLOOKUP(A492,'[4]RES. TRL'!F:H,2,FALSE)</f>
        <v>0</v>
      </c>
      <c r="X492" s="79">
        <f>+VLOOKUP(A492,'[4]RES. TRL'!F:H,3,FALSE)</f>
        <v>0</v>
      </c>
      <c r="Y492" s="79">
        <f>+VLOOKUP($A492,'[4]CUT USD'!$A:$Q,2,FALSE)</f>
        <v>0</v>
      </c>
      <c r="Z492" s="79">
        <f>+VLOOKUP($A492,'[4]CUT USD'!$A:$Q,3,FALSE)</f>
        <v>0</v>
      </c>
      <c r="AA492" s="79">
        <f>+VLOOKUP($A492,'[4]CUT USD'!$A:$Q,4,FALSE)</f>
        <v>0</v>
      </c>
      <c r="AB492" s="79">
        <f>+VLOOKUP($A492,'[4]CUT USD'!$A:$Q,5,FALSE)</f>
        <v>0</v>
      </c>
      <c r="AC492" s="79">
        <f>+VLOOKUP($A492,'[4]CUT USD'!$A:$Q,6,FALSE)</f>
        <v>0</v>
      </c>
      <c r="AD492" s="79">
        <f>+VLOOKUP($A492,'[4]CUT USD'!$A:$Q,7,FALSE)</f>
        <v>0</v>
      </c>
      <c r="AE492" s="79">
        <f>+VLOOKUP($A492,'[4]CUT USD'!$A:$Q,8,FALSE)</f>
        <v>0</v>
      </c>
      <c r="AF492" s="79">
        <f>+VLOOKUP($A492,'[4]CUT USD'!$A:$Q,9,FALSE)</f>
        <v>0</v>
      </c>
      <c r="AG492" s="79">
        <f>+VLOOKUP($A492,'[4]CUT USD'!$A:$Q,10,FALSE)</f>
        <v>0</v>
      </c>
      <c r="AH492" s="79">
        <f>+VLOOKUP($A492,'[4]CUT USD'!$A:$Q,11,FALSE)</f>
        <v>0</v>
      </c>
      <c r="AI492" s="79">
        <f>+VLOOKUP($A492,'[4]CUT USD'!$A:$Q,12,FALSE)</f>
        <v>0</v>
      </c>
      <c r="AJ492" s="79">
        <f>+VLOOKUP($A492,'[4]CUT USD'!$A:$Q,13,FALSE)</f>
        <v>0</v>
      </c>
      <c r="AK492" s="79">
        <f>+VLOOKUP($A492,'[4]CUT USD'!$A:$Q,14,FALSE)</f>
        <v>0</v>
      </c>
      <c r="AL492" s="79">
        <v>0</v>
      </c>
      <c r="AM492" s="79">
        <f t="shared" si="7"/>
        <v>0</v>
      </c>
      <c r="AP492" s="45"/>
    </row>
    <row r="493" spans="1:42" ht="33" customHeight="1">
      <c r="A493" s="54">
        <v>1712</v>
      </c>
      <c r="B493" s="55" t="s">
        <v>468</v>
      </c>
      <c r="C493" s="80" t="s">
        <v>687</v>
      </c>
      <c r="D493" s="79">
        <f>+VLOOKUP(A493,'[4]RES. TRL'!A:C,2,FALSE)</f>
        <v>0</v>
      </c>
      <c r="E493" s="79">
        <f>+VLOOKUP(A493,'[4]RES. TRL'!A:C,3,FALSE)</f>
        <v>0</v>
      </c>
      <c r="F493" s="79">
        <f>+VLOOKUP(A493,[4]RES.CDI!A:B,2,FALSE)</f>
        <v>0</v>
      </c>
      <c r="G493" s="79">
        <f>+VLOOKUP($A493,'[4]CUT Bs'!$A:$S,2,FALSE)</f>
        <v>0</v>
      </c>
      <c r="H493" s="79">
        <f>+VLOOKUP($A493,'[4]CUT Bs'!$A:$S,3,FALSE)</f>
        <v>0</v>
      </c>
      <c r="I493" s="79">
        <f>+VLOOKUP($A493,'[4]CUT Bs'!$A:$S,4,FALSE)</f>
        <v>0</v>
      </c>
      <c r="J493" s="79">
        <f>+VLOOKUP($A493,'[4]CUT Bs'!$A:$S,5,FALSE)</f>
        <v>0</v>
      </c>
      <c r="K493" s="79">
        <f>+VLOOKUP($A493,'[4]CUT Bs'!$A:$S,6,FALSE)</f>
        <v>0</v>
      </c>
      <c r="L493" s="79">
        <f>+VLOOKUP($A493,'[4]CUT Bs'!$A:$S,7,FALSE)</f>
        <v>0</v>
      </c>
      <c r="M493" s="79">
        <f>+VLOOKUP($A493,'[4]CUT Bs'!$A:$S,8,FALSE)</f>
        <v>0</v>
      </c>
      <c r="N493" s="79">
        <f>+VLOOKUP($A493,'[4]CUT Bs'!$A:$S,9,FALSE)</f>
        <v>0</v>
      </c>
      <c r="O493" s="79">
        <f>+VLOOKUP($A493,'[4]CUT Bs'!$A:$S,10,FALSE)</f>
        <v>0</v>
      </c>
      <c r="P493" s="79">
        <f>+VLOOKUP($A493,'[4]CUT Bs'!$A:$S,11,FALSE)</f>
        <v>0</v>
      </c>
      <c r="Q493" s="79">
        <f>+VLOOKUP($A493,'[4]CUT Bs'!$A:$S,12,FALSE)</f>
        <v>0</v>
      </c>
      <c r="R493" s="79">
        <f>+VLOOKUP($A493,'[4]CUT Bs'!$A:$S,13,FALSE)</f>
        <v>0</v>
      </c>
      <c r="S493" s="79">
        <f>+VLOOKUP($A493,'[4]CUT Bs'!$A:$S,14,FALSE)</f>
        <v>0</v>
      </c>
      <c r="T493" s="79">
        <f>+VLOOKUP($A493,'[4]CUT Bs'!$A:$S,15,FALSE)</f>
        <v>0</v>
      </c>
      <c r="U493" s="79">
        <f>+VLOOKUP($A493,'[4]CUT Bs'!$A:$S,16,FALSE)</f>
        <v>0</v>
      </c>
      <c r="V493" s="79">
        <f>+IFERROR(VLOOKUP(A493,'[4]RES. TCR'!A:C,3,FALSE),0)</f>
        <v>0</v>
      </c>
      <c r="W493" s="79">
        <f>+VLOOKUP(A493,'[4]RES. TRL'!F:H,2,FALSE)</f>
        <v>0</v>
      </c>
      <c r="X493" s="79">
        <f>+VLOOKUP(A493,'[4]RES. TRL'!F:H,3,FALSE)</f>
        <v>0</v>
      </c>
      <c r="Y493" s="79">
        <f>+VLOOKUP($A493,'[4]CUT USD'!$A:$Q,2,FALSE)</f>
        <v>0</v>
      </c>
      <c r="Z493" s="79">
        <f>+VLOOKUP($A493,'[4]CUT USD'!$A:$Q,3,FALSE)</f>
        <v>0</v>
      </c>
      <c r="AA493" s="79">
        <f>+VLOOKUP($A493,'[4]CUT USD'!$A:$Q,4,FALSE)</f>
        <v>0</v>
      </c>
      <c r="AB493" s="79">
        <f>+VLOOKUP($A493,'[4]CUT USD'!$A:$Q,5,FALSE)</f>
        <v>0</v>
      </c>
      <c r="AC493" s="79">
        <f>+VLOOKUP($A493,'[4]CUT USD'!$A:$Q,6,FALSE)</f>
        <v>0</v>
      </c>
      <c r="AD493" s="79">
        <f>+VLOOKUP($A493,'[4]CUT USD'!$A:$Q,7,FALSE)</f>
        <v>0</v>
      </c>
      <c r="AE493" s="79">
        <f>+VLOOKUP($A493,'[4]CUT USD'!$A:$Q,8,FALSE)</f>
        <v>0</v>
      </c>
      <c r="AF493" s="79">
        <f>+VLOOKUP($A493,'[4]CUT USD'!$A:$Q,9,FALSE)</f>
        <v>0</v>
      </c>
      <c r="AG493" s="79">
        <f>+VLOOKUP($A493,'[4]CUT USD'!$A:$Q,10,FALSE)</f>
        <v>0</v>
      </c>
      <c r="AH493" s="79">
        <f>+VLOOKUP($A493,'[4]CUT USD'!$A:$Q,11,FALSE)</f>
        <v>0</v>
      </c>
      <c r="AI493" s="79">
        <f>+VLOOKUP($A493,'[4]CUT USD'!$A:$Q,12,FALSE)</f>
        <v>0</v>
      </c>
      <c r="AJ493" s="79">
        <f>+VLOOKUP($A493,'[4]CUT USD'!$A:$Q,13,FALSE)</f>
        <v>0</v>
      </c>
      <c r="AK493" s="79">
        <f>+VLOOKUP($A493,'[4]CUT USD'!$A:$Q,14,FALSE)</f>
        <v>0</v>
      </c>
      <c r="AL493" s="79">
        <v>0</v>
      </c>
      <c r="AM493" s="79">
        <f t="shared" si="7"/>
        <v>0</v>
      </c>
      <c r="AP493" s="45"/>
    </row>
    <row r="494" spans="1:42" ht="33" customHeight="1">
      <c r="A494" s="54">
        <v>1713</v>
      </c>
      <c r="B494" s="55" t="s">
        <v>469</v>
      </c>
      <c r="C494" s="80" t="s">
        <v>687</v>
      </c>
      <c r="D494" s="79">
        <f>+VLOOKUP(A494,'[4]RES. TRL'!A:C,2,FALSE)</f>
        <v>0</v>
      </c>
      <c r="E494" s="79">
        <f>+VLOOKUP(A494,'[4]RES. TRL'!A:C,3,FALSE)</f>
        <v>0</v>
      </c>
      <c r="F494" s="79">
        <f>+VLOOKUP(A494,[4]RES.CDI!A:B,2,FALSE)</f>
        <v>0</v>
      </c>
      <c r="G494" s="79">
        <f>+VLOOKUP($A494,'[4]CUT Bs'!$A:$S,2,FALSE)</f>
        <v>0</v>
      </c>
      <c r="H494" s="79">
        <f>+VLOOKUP($A494,'[4]CUT Bs'!$A:$S,3,FALSE)</f>
        <v>0</v>
      </c>
      <c r="I494" s="79">
        <f>+VLOOKUP($A494,'[4]CUT Bs'!$A:$S,4,FALSE)</f>
        <v>0</v>
      </c>
      <c r="J494" s="79">
        <f>+VLOOKUP($A494,'[4]CUT Bs'!$A:$S,5,FALSE)</f>
        <v>0</v>
      </c>
      <c r="K494" s="79">
        <f>+VLOOKUP($A494,'[4]CUT Bs'!$A:$S,6,FALSE)</f>
        <v>0</v>
      </c>
      <c r="L494" s="79">
        <f>+VLOOKUP($A494,'[4]CUT Bs'!$A:$S,7,FALSE)</f>
        <v>0</v>
      </c>
      <c r="M494" s="79">
        <f>+VLOOKUP($A494,'[4]CUT Bs'!$A:$S,8,FALSE)</f>
        <v>0</v>
      </c>
      <c r="N494" s="79">
        <f>+VLOOKUP($A494,'[4]CUT Bs'!$A:$S,9,FALSE)</f>
        <v>0</v>
      </c>
      <c r="O494" s="79">
        <f>+VLOOKUP($A494,'[4]CUT Bs'!$A:$S,10,FALSE)</f>
        <v>0</v>
      </c>
      <c r="P494" s="79">
        <f>+VLOOKUP($A494,'[4]CUT Bs'!$A:$S,11,FALSE)</f>
        <v>0</v>
      </c>
      <c r="Q494" s="79">
        <f>+VLOOKUP($A494,'[4]CUT Bs'!$A:$S,12,FALSE)</f>
        <v>0</v>
      </c>
      <c r="R494" s="79">
        <f>+VLOOKUP($A494,'[4]CUT Bs'!$A:$S,13,FALSE)</f>
        <v>0</v>
      </c>
      <c r="S494" s="79">
        <f>+VLOOKUP($A494,'[4]CUT Bs'!$A:$S,14,FALSE)</f>
        <v>0</v>
      </c>
      <c r="T494" s="79">
        <f>+VLOOKUP($A494,'[4]CUT Bs'!$A:$S,15,FALSE)</f>
        <v>0</v>
      </c>
      <c r="U494" s="79">
        <f>+VLOOKUP($A494,'[4]CUT Bs'!$A:$S,16,FALSE)</f>
        <v>0</v>
      </c>
      <c r="V494" s="79">
        <f>+IFERROR(VLOOKUP(A494,'[4]RES. TCR'!A:C,3,FALSE),0)</f>
        <v>0</v>
      </c>
      <c r="W494" s="79">
        <f>+VLOOKUP(A494,'[4]RES. TRL'!F:H,2,FALSE)</f>
        <v>0</v>
      </c>
      <c r="X494" s="79">
        <f>+VLOOKUP(A494,'[4]RES. TRL'!F:H,3,FALSE)</f>
        <v>0</v>
      </c>
      <c r="Y494" s="79">
        <f>+VLOOKUP($A494,'[4]CUT USD'!$A:$Q,2,FALSE)</f>
        <v>0</v>
      </c>
      <c r="Z494" s="79">
        <f>+VLOOKUP($A494,'[4]CUT USD'!$A:$Q,3,FALSE)</f>
        <v>0</v>
      </c>
      <c r="AA494" s="79">
        <f>+VLOOKUP($A494,'[4]CUT USD'!$A:$Q,4,FALSE)</f>
        <v>0</v>
      </c>
      <c r="AB494" s="79">
        <f>+VLOOKUP($A494,'[4]CUT USD'!$A:$Q,5,FALSE)</f>
        <v>0</v>
      </c>
      <c r="AC494" s="79">
        <f>+VLOOKUP($A494,'[4]CUT USD'!$A:$Q,6,FALSE)</f>
        <v>0</v>
      </c>
      <c r="AD494" s="79">
        <f>+VLOOKUP($A494,'[4]CUT USD'!$A:$Q,7,FALSE)</f>
        <v>0</v>
      </c>
      <c r="AE494" s="79">
        <f>+VLOOKUP($A494,'[4]CUT USD'!$A:$Q,8,FALSE)</f>
        <v>0</v>
      </c>
      <c r="AF494" s="79">
        <f>+VLOOKUP($A494,'[4]CUT USD'!$A:$Q,9,FALSE)</f>
        <v>0</v>
      </c>
      <c r="AG494" s="79">
        <f>+VLOOKUP($A494,'[4]CUT USD'!$A:$Q,10,FALSE)</f>
        <v>0</v>
      </c>
      <c r="AH494" s="79">
        <f>+VLOOKUP($A494,'[4]CUT USD'!$A:$Q,11,FALSE)</f>
        <v>0</v>
      </c>
      <c r="AI494" s="79">
        <f>+VLOOKUP($A494,'[4]CUT USD'!$A:$Q,12,FALSE)</f>
        <v>0</v>
      </c>
      <c r="AJ494" s="79">
        <f>+VLOOKUP($A494,'[4]CUT USD'!$A:$Q,13,FALSE)</f>
        <v>0</v>
      </c>
      <c r="AK494" s="79">
        <f>+VLOOKUP($A494,'[4]CUT USD'!$A:$Q,14,FALSE)</f>
        <v>0</v>
      </c>
      <c r="AL494" s="79">
        <v>0</v>
      </c>
      <c r="AM494" s="79">
        <f t="shared" si="7"/>
        <v>0</v>
      </c>
      <c r="AP494" s="45"/>
    </row>
    <row r="495" spans="1:42" ht="33" customHeight="1">
      <c r="A495" s="54">
        <v>1714</v>
      </c>
      <c r="B495" s="55" t="s">
        <v>470</v>
      </c>
      <c r="C495" s="80" t="s">
        <v>687</v>
      </c>
      <c r="D495" s="79">
        <f>+VLOOKUP(A495,'[4]RES. TRL'!A:C,2,FALSE)</f>
        <v>0</v>
      </c>
      <c r="E495" s="79">
        <f>+VLOOKUP(A495,'[4]RES. TRL'!A:C,3,FALSE)</f>
        <v>0</v>
      </c>
      <c r="F495" s="79">
        <f>+VLOOKUP(A495,[4]RES.CDI!A:B,2,FALSE)</f>
        <v>0</v>
      </c>
      <c r="G495" s="79">
        <f>+VLOOKUP($A495,'[4]CUT Bs'!$A:$S,2,FALSE)</f>
        <v>0</v>
      </c>
      <c r="H495" s="79">
        <f>+VLOOKUP($A495,'[4]CUT Bs'!$A:$S,3,FALSE)</f>
        <v>0</v>
      </c>
      <c r="I495" s="79">
        <f>+VLOOKUP($A495,'[4]CUT Bs'!$A:$S,4,FALSE)</f>
        <v>0</v>
      </c>
      <c r="J495" s="79">
        <f>+VLOOKUP($A495,'[4]CUT Bs'!$A:$S,5,FALSE)</f>
        <v>0</v>
      </c>
      <c r="K495" s="79">
        <f>+VLOOKUP($A495,'[4]CUT Bs'!$A:$S,6,FALSE)</f>
        <v>0</v>
      </c>
      <c r="L495" s="79">
        <f>+VLOOKUP($A495,'[4]CUT Bs'!$A:$S,7,FALSE)</f>
        <v>0</v>
      </c>
      <c r="M495" s="79">
        <f>+VLOOKUP($A495,'[4]CUT Bs'!$A:$S,8,FALSE)</f>
        <v>0</v>
      </c>
      <c r="N495" s="79">
        <f>+VLOOKUP($A495,'[4]CUT Bs'!$A:$S,9,FALSE)</f>
        <v>0</v>
      </c>
      <c r="O495" s="79">
        <f>+VLOOKUP($A495,'[4]CUT Bs'!$A:$S,10,FALSE)</f>
        <v>0</v>
      </c>
      <c r="P495" s="79">
        <f>+VLOOKUP($A495,'[4]CUT Bs'!$A:$S,11,FALSE)</f>
        <v>0</v>
      </c>
      <c r="Q495" s="79">
        <f>+VLOOKUP($A495,'[4]CUT Bs'!$A:$S,12,FALSE)</f>
        <v>0</v>
      </c>
      <c r="R495" s="79">
        <f>+VLOOKUP($A495,'[4]CUT Bs'!$A:$S,13,FALSE)</f>
        <v>0</v>
      </c>
      <c r="S495" s="79">
        <f>+VLOOKUP($A495,'[4]CUT Bs'!$A:$S,14,FALSE)</f>
        <v>0</v>
      </c>
      <c r="T495" s="79">
        <f>+VLOOKUP($A495,'[4]CUT Bs'!$A:$S,15,FALSE)</f>
        <v>0</v>
      </c>
      <c r="U495" s="79">
        <f>+VLOOKUP($A495,'[4]CUT Bs'!$A:$S,16,FALSE)</f>
        <v>0</v>
      </c>
      <c r="V495" s="79">
        <f>+IFERROR(VLOOKUP(A495,'[4]RES. TCR'!A:C,3,FALSE),0)</f>
        <v>0</v>
      </c>
      <c r="W495" s="79">
        <f>+VLOOKUP(A495,'[4]RES. TRL'!F:H,2,FALSE)</f>
        <v>0</v>
      </c>
      <c r="X495" s="79">
        <f>+VLOOKUP(A495,'[4]RES. TRL'!F:H,3,FALSE)</f>
        <v>0</v>
      </c>
      <c r="Y495" s="79">
        <f>+VLOOKUP($A495,'[4]CUT USD'!$A:$Q,2,FALSE)</f>
        <v>0</v>
      </c>
      <c r="Z495" s="79">
        <f>+VLOOKUP($A495,'[4]CUT USD'!$A:$Q,3,FALSE)</f>
        <v>0</v>
      </c>
      <c r="AA495" s="79">
        <f>+VLOOKUP($A495,'[4]CUT USD'!$A:$Q,4,FALSE)</f>
        <v>0</v>
      </c>
      <c r="AB495" s="79">
        <f>+VLOOKUP($A495,'[4]CUT USD'!$A:$Q,5,FALSE)</f>
        <v>0</v>
      </c>
      <c r="AC495" s="79">
        <f>+VLOOKUP($A495,'[4]CUT USD'!$A:$Q,6,FALSE)</f>
        <v>0</v>
      </c>
      <c r="AD495" s="79">
        <f>+VLOOKUP($A495,'[4]CUT USD'!$A:$Q,7,FALSE)</f>
        <v>0</v>
      </c>
      <c r="AE495" s="79">
        <f>+VLOOKUP($A495,'[4]CUT USD'!$A:$Q,8,FALSE)</f>
        <v>0</v>
      </c>
      <c r="AF495" s="79">
        <f>+VLOOKUP($A495,'[4]CUT USD'!$A:$Q,9,FALSE)</f>
        <v>0</v>
      </c>
      <c r="AG495" s="79">
        <f>+VLOOKUP($A495,'[4]CUT USD'!$A:$Q,10,FALSE)</f>
        <v>0</v>
      </c>
      <c r="AH495" s="79">
        <f>+VLOOKUP($A495,'[4]CUT USD'!$A:$Q,11,FALSE)</f>
        <v>0</v>
      </c>
      <c r="AI495" s="79">
        <f>+VLOOKUP($A495,'[4]CUT USD'!$A:$Q,12,FALSE)</f>
        <v>0</v>
      </c>
      <c r="AJ495" s="79">
        <f>+VLOOKUP($A495,'[4]CUT USD'!$A:$Q,13,FALSE)</f>
        <v>0</v>
      </c>
      <c r="AK495" s="79">
        <f>+VLOOKUP($A495,'[4]CUT USD'!$A:$Q,14,FALSE)</f>
        <v>0</v>
      </c>
      <c r="AL495" s="79">
        <v>0</v>
      </c>
      <c r="AM495" s="79">
        <f t="shared" si="7"/>
        <v>0</v>
      </c>
      <c r="AP495" s="45"/>
    </row>
    <row r="496" spans="1:42" ht="33" customHeight="1">
      <c r="A496" s="54">
        <v>1715</v>
      </c>
      <c r="B496" s="55" t="s">
        <v>471</v>
      </c>
      <c r="C496" s="80" t="s">
        <v>687</v>
      </c>
      <c r="D496" s="79">
        <f>+VLOOKUP(A496,'[4]RES. TRL'!A:C,2,FALSE)</f>
        <v>0</v>
      </c>
      <c r="E496" s="79">
        <f>+VLOOKUP(A496,'[4]RES. TRL'!A:C,3,FALSE)</f>
        <v>0</v>
      </c>
      <c r="F496" s="79">
        <f>+VLOOKUP(A496,[4]RES.CDI!A:B,2,FALSE)</f>
        <v>0</v>
      </c>
      <c r="G496" s="79">
        <f>+VLOOKUP($A496,'[4]CUT Bs'!$A:$S,2,FALSE)</f>
        <v>0</v>
      </c>
      <c r="H496" s="79">
        <f>+VLOOKUP($A496,'[4]CUT Bs'!$A:$S,3,FALSE)</f>
        <v>0</v>
      </c>
      <c r="I496" s="79">
        <f>+VLOOKUP($A496,'[4]CUT Bs'!$A:$S,4,FALSE)</f>
        <v>0</v>
      </c>
      <c r="J496" s="79">
        <f>+VLOOKUP($A496,'[4]CUT Bs'!$A:$S,5,FALSE)</f>
        <v>0</v>
      </c>
      <c r="K496" s="79">
        <f>+VLOOKUP($A496,'[4]CUT Bs'!$A:$S,6,FALSE)</f>
        <v>0</v>
      </c>
      <c r="L496" s="79">
        <f>+VLOOKUP($A496,'[4]CUT Bs'!$A:$S,7,FALSE)</f>
        <v>0</v>
      </c>
      <c r="M496" s="79">
        <f>+VLOOKUP($A496,'[4]CUT Bs'!$A:$S,8,FALSE)</f>
        <v>0</v>
      </c>
      <c r="N496" s="79">
        <f>+VLOOKUP($A496,'[4]CUT Bs'!$A:$S,9,FALSE)</f>
        <v>0</v>
      </c>
      <c r="O496" s="79">
        <f>+VLOOKUP($A496,'[4]CUT Bs'!$A:$S,10,FALSE)</f>
        <v>0</v>
      </c>
      <c r="P496" s="79">
        <f>+VLOOKUP($A496,'[4]CUT Bs'!$A:$S,11,FALSE)</f>
        <v>0</v>
      </c>
      <c r="Q496" s="79">
        <f>+VLOOKUP($A496,'[4]CUT Bs'!$A:$S,12,FALSE)</f>
        <v>0</v>
      </c>
      <c r="R496" s="79">
        <f>+VLOOKUP($A496,'[4]CUT Bs'!$A:$S,13,FALSE)</f>
        <v>0</v>
      </c>
      <c r="S496" s="79">
        <f>+VLOOKUP($A496,'[4]CUT Bs'!$A:$S,14,FALSE)</f>
        <v>0</v>
      </c>
      <c r="T496" s="79">
        <f>+VLOOKUP($A496,'[4]CUT Bs'!$A:$S,15,FALSE)</f>
        <v>0</v>
      </c>
      <c r="U496" s="79">
        <f>+VLOOKUP($A496,'[4]CUT Bs'!$A:$S,16,FALSE)</f>
        <v>0</v>
      </c>
      <c r="V496" s="79">
        <f>+IFERROR(VLOOKUP(A496,'[4]RES. TCR'!A:C,3,FALSE),0)</f>
        <v>0</v>
      </c>
      <c r="W496" s="79">
        <f>+VLOOKUP(A496,'[4]RES. TRL'!F:H,2,FALSE)</f>
        <v>0</v>
      </c>
      <c r="X496" s="79">
        <f>+VLOOKUP(A496,'[4]RES. TRL'!F:H,3,FALSE)</f>
        <v>0</v>
      </c>
      <c r="Y496" s="79">
        <f>+VLOOKUP($A496,'[4]CUT USD'!$A:$Q,2,FALSE)</f>
        <v>0</v>
      </c>
      <c r="Z496" s="79">
        <f>+VLOOKUP($A496,'[4]CUT USD'!$A:$Q,3,FALSE)</f>
        <v>0</v>
      </c>
      <c r="AA496" s="79">
        <f>+VLOOKUP($A496,'[4]CUT USD'!$A:$Q,4,FALSE)</f>
        <v>0</v>
      </c>
      <c r="AB496" s="79">
        <f>+VLOOKUP($A496,'[4]CUT USD'!$A:$Q,5,FALSE)</f>
        <v>0</v>
      </c>
      <c r="AC496" s="79">
        <f>+VLOOKUP($A496,'[4]CUT USD'!$A:$Q,6,FALSE)</f>
        <v>0</v>
      </c>
      <c r="AD496" s="79">
        <f>+VLOOKUP($A496,'[4]CUT USD'!$A:$Q,7,FALSE)</f>
        <v>0</v>
      </c>
      <c r="AE496" s="79">
        <f>+VLOOKUP($A496,'[4]CUT USD'!$A:$Q,8,FALSE)</f>
        <v>0</v>
      </c>
      <c r="AF496" s="79">
        <f>+VLOOKUP($A496,'[4]CUT USD'!$A:$Q,9,FALSE)</f>
        <v>0</v>
      </c>
      <c r="AG496" s="79">
        <f>+VLOOKUP($A496,'[4]CUT USD'!$A:$Q,10,FALSE)</f>
        <v>0</v>
      </c>
      <c r="AH496" s="79">
        <f>+VLOOKUP($A496,'[4]CUT USD'!$A:$Q,11,FALSE)</f>
        <v>0</v>
      </c>
      <c r="AI496" s="79">
        <f>+VLOOKUP($A496,'[4]CUT USD'!$A:$Q,12,FALSE)</f>
        <v>0</v>
      </c>
      <c r="AJ496" s="79">
        <f>+VLOOKUP($A496,'[4]CUT USD'!$A:$Q,13,FALSE)</f>
        <v>0</v>
      </c>
      <c r="AK496" s="79">
        <f>+VLOOKUP($A496,'[4]CUT USD'!$A:$Q,14,FALSE)</f>
        <v>0</v>
      </c>
      <c r="AL496" s="79">
        <v>0</v>
      </c>
      <c r="AM496" s="79">
        <f t="shared" si="7"/>
        <v>0</v>
      </c>
      <c r="AP496" s="45"/>
    </row>
    <row r="497" spans="1:42" ht="33" customHeight="1">
      <c r="A497" s="54">
        <v>1716</v>
      </c>
      <c r="B497" s="55" t="s">
        <v>472</v>
      </c>
      <c r="C497" s="80" t="s">
        <v>687</v>
      </c>
      <c r="D497" s="79">
        <f>+VLOOKUP(A497,'[4]RES. TRL'!A:C,2,FALSE)</f>
        <v>0</v>
      </c>
      <c r="E497" s="79">
        <f>+VLOOKUP(A497,'[4]RES. TRL'!A:C,3,FALSE)</f>
        <v>0</v>
      </c>
      <c r="F497" s="79">
        <f>+VLOOKUP(A497,[4]RES.CDI!A:B,2,FALSE)</f>
        <v>0</v>
      </c>
      <c r="G497" s="79">
        <f>+VLOOKUP($A497,'[4]CUT Bs'!$A:$S,2,FALSE)</f>
        <v>0</v>
      </c>
      <c r="H497" s="79">
        <f>+VLOOKUP($A497,'[4]CUT Bs'!$A:$S,3,FALSE)</f>
        <v>0</v>
      </c>
      <c r="I497" s="79">
        <f>+VLOOKUP($A497,'[4]CUT Bs'!$A:$S,4,FALSE)</f>
        <v>0</v>
      </c>
      <c r="J497" s="79">
        <f>+VLOOKUP($A497,'[4]CUT Bs'!$A:$S,5,FALSE)</f>
        <v>0</v>
      </c>
      <c r="K497" s="79">
        <f>+VLOOKUP($A497,'[4]CUT Bs'!$A:$S,6,FALSE)</f>
        <v>0</v>
      </c>
      <c r="L497" s="79">
        <f>+VLOOKUP($A497,'[4]CUT Bs'!$A:$S,7,FALSE)</f>
        <v>0</v>
      </c>
      <c r="M497" s="79">
        <f>+VLOOKUP($A497,'[4]CUT Bs'!$A:$S,8,FALSE)</f>
        <v>0</v>
      </c>
      <c r="N497" s="79">
        <f>+VLOOKUP($A497,'[4]CUT Bs'!$A:$S,9,FALSE)</f>
        <v>0</v>
      </c>
      <c r="O497" s="79">
        <f>+VLOOKUP($A497,'[4]CUT Bs'!$A:$S,10,FALSE)</f>
        <v>0</v>
      </c>
      <c r="P497" s="79">
        <f>+VLOOKUP($A497,'[4]CUT Bs'!$A:$S,11,FALSE)</f>
        <v>0</v>
      </c>
      <c r="Q497" s="79">
        <f>+VLOOKUP($A497,'[4]CUT Bs'!$A:$S,12,FALSE)</f>
        <v>0</v>
      </c>
      <c r="R497" s="79">
        <f>+VLOOKUP($A497,'[4]CUT Bs'!$A:$S,13,FALSE)</f>
        <v>0</v>
      </c>
      <c r="S497" s="79">
        <f>+VLOOKUP($A497,'[4]CUT Bs'!$A:$S,14,FALSE)</f>
        <v>0</v>
      </c>
      <c r="T497" s="79">
        <f>+VLOOKUP($A497,'[4]CUT Bs'!$A:$S,15,FALSE)</f>
        <v>0</v>
      </c>
      <c r="U497" s="79">
        <f>+VLOOKUP($A497,'[4]CUT Bs'!$A:$S,16,FALSE)</f>
        <v>0</v>
      </c>
      <c r="V497" s="79">
        <f>+IFERROR(VLOOKUP(A497,'[4]RES. TCR'!A:C,3,FALSE),0)</f>
        <v>0</v>
      </c>
      <c r="W497" s="79">
        <f>+VLOOKUP(A497,'[4]RES. TRL'!F:H,2,FALSE)</f>
        <v>0</v>
      </c>
      <c r="X497" s="79">
        <f>+VLOOKUP(A497,'[4]RES. TRL'!F:H,3,FALSE)</f>
        <v>0</v>
      </c>
      <c r="Y497" s="79">
        <f>+VLOOKUP($A497,'[4]CUT USD'!$A:$Q,2,FALSE)</f>
        <v>0</v>
      </c>
      <c r="Z497" s="79">
        <f>+VLOOKUP($A497,'[4]CUT USD'!$A:$Q,3,FALSE)</f>
        <v>0</v>
      </c>
      <c r="AA497" s="79">
        <f>+VLOOKUP($A497,'[4]CUT USD'!$A:$Q,4,FALSE)</f>
        <v>0</v>
      </c>
      <c r="AB497" s="79">
        <f>+VLOOKUP($A497,'[4]CUT USD'!$A:$Q,5,FALSE)</f>
        <v>0</v>
      </c>
      <c r="AC497" s="79">
        <f>+VLOOKUP($A497,'[4]CUT USD'!$A:$Q,6,FALSE)</f>
        <v>0</v>
      </c>
      <c r="AD497" s="79">
        <f>+VLOOKUP($A497,'[4]CUT USD'!$A:$Q,7,FALSE)</f>
        <v>0</v>
      </c>
      <c r="AE497" s="79">
        <f>+VLOOKUP($A497,'[4]CUT USD'!$A:$Q,8,FALSE)</f>
        <v>0</v>
      </c>
      <c r="AF497" s="79">
        <f>+VLOOKUP($A497,'[4]CUT USD'!$A:$Q,9,FALSE)</f>
        <v>0</v>
      </c>
      <c r="AG497" s="79">
        <f>+VLOOKUP($A497,'[4]CUT USD'!$A:$Q,10,FALSE)</f>
        <v>0</v>
      </c>
      <c r="AH497" s="79">
        <f>+VLOOKUP($A497,'[4]CUT USD'!$A:$Q,11,FALSE)</f>
        <v>0</v>
      </c>
      <c r="AI497" s="79">
        <f>+VLOOKUP($A497,'[4]CUT USD'!$A:$Q,12,FALSE)</f>
        <v>0</v>
      </c>
      <c r="AJ497" s="79">
        <f>+VLOOKUP($A497,'[4]CUT USD'!$A:$Q,13,FALSE)</f>
        <v>0</v>
      </c>
      <c r="AK497" s="79">
        <f>+VLOOKUP($A497,'[4]CUT USD'!$A:$Q,14,FALSE)</f>
        <v>0</v>
      </c>
      <c r="AL497" s="79">
        <v>0</v>
      </c>
      <c r="AM497" s="79">
        <f t="shared" si="7"/>
        <v>0</v>
      </c>
      <c r="AP497" s="45"/>
    </row>
    <row r="498" spans="1:42" ht="33" customHeight="1">
      <c r="A498" s="54">
        <v>1717</v>
      </c>
      <c r="B498" s="55" t="s">
        <v>473</v>
      </c>
      <c r="C498" s="80" t="s">
        <v>687</v>
      </c>
      <c r="D498" s="79">
        <f>+VLOOKUP(A498,'[4]RES. TRL'!A:C,2,FALSE)</f>
        <v>0</v>
      </c>
      <c r="E498" s="79">
        <f>+VLOOKUP(A498,'[4]RES. TRL'!A:C,3,FALSE)</f>
        <v>0</v>
      </c>
      <c r="F498" s="79">
        <f>+VLOOKUP(A498,[4]RES.CDI!A:B,2,FALSE)</f>
        <v>0</v>
      </c>
      <c r="G498" s="79">
        <f>+VLOOKUP($A498,'[4]CUT Bs'!$A:$S,2,FALSE)</f>
        <v>0</v>
      </c>
      <c r="H498" s="79">
        <f>+VLOOKUP($A498,'[4]CUT Bs'!$A:$S,3,FALSE)</f>
        <v>0</v>
      </c>
      <c r="I498" s="79">
        <f>+VLOOKUP($A498,'[4]CUT Bs'!$A:$S,4,FALSE)</f>
        <v>0</v>
      </c>
      <c r="J498" s="79">
        <f>+VLOOKUP($A498,'[4]CUT Bs'!$A:$S,5,FALSE)</f>
        <v>0</v>
      </c>
      <c r="K498" s="79">
        <f>+VLOOKUP($A498,'[4]CUT Bs'!$A:$S,6,FALSE)</f>
        <v>0</v>
      </c>
      <c r="L498" s="79">
        <f>+VLOOKUP($A498,'[4]CUT Bs'!$A:$S,7,FALSE)</f>
        <v>0</v>
      </c>
      <c r="M498" s="79">
        <f>+VLOOKUP($A498,'[4]CUT Bs'!$A:$S,8,FALSE)</f>
        <v>0</v>
      </c>
      <c r="N498" s="79">
        <f>+VLOOKUP($A498,'[4]CUT Bs'!$A:$S,9,FALSE)</f>
        <v>0</v>
      </c>
      <c r="O498" s="79">
        <f>+VLOOKUP($A498,'[4]CUT Bs'!$A:$S,10,FALSE)</f>
        <v>0</v>
      </c>
      <c r="P498" s="79">
        <f>+VLOOKUP($A498,'[4]CUT Bs'!$A:$S,11,FALSE)</f>
        <v>0</v>
      </c>
      <c r="Q498" s="79">
        <f>+VLOOKUP($A498,'[4]CUT Bs'!$A:$S,12,FALSE)</f>
        <v>0</v>
      </c>
      <c r="R498" s="79">
        <f>+VLOOKUP($A498,'[4]CUT Bs'!$A:$S,13,FALSE)</f>
        <v>0</v>
      </c>
      <c r="S498" s="79">
        <f>+VLOOKUP($A498,'[4]CUT Bs'!$A:$S,14,FALSE)</f>
        <v>0</v>
      </c>
      <c r="T498" s="79">
        <f>+VLOOKUP($A498,'[4]CUT Bs'!$A:$S,15,FALSE)</f>
        <v>0</v>
      </c>
      <c r="U498" s="79">
        <f>+VLOOKUP($A498,'[4]CUT Bs'!$A:$S,16,FALSE)</f>
        <v>0</v>
      </c>
      <c r="V498" s="79">
        <f>+IFERROR(VLOOKUP(A498,'[4]RES. TCR'!A:C,3,FALSE),0)</f>
        <v>0</v>
      </c>
      <c r="W498" s="79">
        <f>+VLOOKUP(A498,'[4]RES. TRL'!F:H,2,FALSE)</f>
        <v>0</v>
      </c>
      <c r="X498" s="79">
        <f>+VLOOKUP(A498,'[4]RES. TRL'!F:H,3,FALSE)</f>
        <v>0</v>
      </c>
      <c r="Y498" s="79">
        <f>+VLOOKUP($A498,'[4]CUT USD'!$A:$Q,2,FALSE)</f>
        <v>0</v>
      </c>
      <c r="Z498" s="79">
        <f>+VLOOKUP($A498,'[4]CUT USD'!$A:$Q,3,FALSE)</f>
        <v>0</v>
      </c>
      <c r="AA498" s="79">
        <f>+VLOOKUP($A498,'[4]CUT USD'!$A:$Q,4,FALSE)</f>
        <v>0</v>
      </c>
      <c r="AB498" s="79">
        <f>+VLOOKUP($A498,'[4]CUT USD'!$A:$Q,5,FALSE)</f>
        <v>0</v>
      </c>
      <c r="AC498" s="79">
        <f>+VLOOKUP($A498,'[4]CUT USD'!$A:$Q,6,FALSE)</f>
        <v>0</v>
      </c>
      <c r="AD498" s="79">
        <f>+VLOOKUP($A498,'[4]CUT USD'!$A:$Q,7,FALSE)</f>
        <v>0</v>
      </c>
      <c r="AE498" s="79">
        <f>+VLOOKUP($A498,'[4]CUT USD'!$A:$Q,8,FALSE)</f>
        <v>0</v>
      </c>
      <c r="AF498" s="79">
        <f>+VLOOKUP($A498,'[4]CUT USD'!$A:$Q,9,FALSE)</f>
        <v>0</v>
      </c>
      <c r="AG498" s="79">
        <f>+VLOOKUP($A498,'[4]CUT USD'!$A:$Q,10,FALSE)</f>
        <v>0</v>
      </c>
      <c r="AH498" s="79">
        <f>+VLOOKUP($A498,'[4]CUT USD'!$A:$Q,11,FALSE)</f>
        <v>0</v>
      </c>
      <c r="AI498" s="79">
        <f>+VLOOKUP($A498,'[4]CUT USD'!$A:$Q,12,FALSE)</f>
        <v>0</v>
      </c>
      <c r="AJ498" s="79">
        <f>+VLOOKUP($A498,'[4]CUT USD'!$A:$Q,13,FALSE)</f>
        <v>0</v>
      </c>
      <c r="AK498" s="79">
        <f>+VLOOKUP($A498,'[4]CUT USD'!$A:$Q,14,FALSE)</f>
        <v>0</v>
      </c>
      <c r="AL498" s="79">
        <v>0</v>
      </c>
      <c r="AM498" s="79">
        <f t="shared" si="7"/>
        <v>0</v>
      </c>
      <c r="AP498" s="45"/>
    </row>
    <row r="499" spans="1:42" ht="33" customHeight="1">
      <c r="A499" s="54">
        <v>1718</v>
      </c>
      <c r="B499" s="55" t="s">
        <v>474</v>
      </c>
      <c r="C499" s="80" t="s">
        <v>687</v>
      </c>
      <c r="D499" s="79">
        <f>+VLOOKUP(A499,'[4]RES. TRL'!A:C,2,FALSE)</f>
        <v>0</v>
      </c>
      <c r="E499" s="79">
        <f>+VLOOKUP(A499,'[4]RES. TRL'!A:C,3,FALSE)</f>
        <v>0</v>
      </c>
      <c r="F499" s="79">
        <f>+VLOOKUP(A499,[4]RES.CDI!A:B,2,FALSE)</f>
        <v>0</v>
      </c>
      <c r="G499" s="79">
        <f>+VLOOKUP($A499,'[4]CUT Bs'!$A:$S,2,FALSE)</f>
        <v>0</v>
      </c>
      <c r="H499" s="79">
        <f>+VLOOKUP($A499,'[4]CUT Bs'!$A:$S,3,FALSE)</f>
        <v>0</v>
      </c>
      <c r="I499" s="79">
        <f>+VLOOKUP($A499,'[4]CUT Bs'!$A:$S,4,FALSE)</f>
        <v>0</v>
      </c>
      <c r="J499" s="79">
        <f>+VLOOKUP($A499,'[4]CUT Bs'!$A:$S,5,FALSE)</f>
        <v>0</v>
      </c>
      <c r="K499" s="79">
        <f>+VLOOKUP($A499,'[4]CUT Bs'!$A:$S,6,FALSE)</f>
        <v>0</v>
      </c>
      <c r="L499" s="79">
        <f>+VLOOKUP($A499,'[4]CUT Bs'!$A:$S,7,FALSE)</f>
        <v>0</v>
      </c>
      <c r="M499" s="79">
        <f>+VLOOKUP($A499,'[4]CUT Bs'!$A:$S,8,FALSE)</f>
        <v>0</v>
      </c>
      <c r="N499" s="79">
        <f>+VLOOKUP($A499,'[4]CUT Bs'!$A:$S,9,FALSE)</f>
        <v>0</v>
      </c>
      <c r="O499" s="79">
        <f>+VLOOKUP($A499,'[4]CUT Bs'!$A:$S,10,FALSE)</f>
        <v>0</v>
      </c>
      <c r="P499" s="79">
        <f>+VLOOKUP($A499,'[4]CUT Bs'!$A:$S,11,FALSE)</f>
        <v>0</v>
      </c>
      <c r="Q499" s="79">
        <f>+VLOOKUP($A499,'[4]CUT Bs'!$A:$S,12,FALSE)</f>
        <v>0</v>
      </c>
      <c r="R499" s="79">
        <f>+VLOOKUP($A499,'[4]CUT Bs'!$A:$S,13,FALSE)</f>
        <v>0</v>
      </c>
      <c r="S499" s="79">
        <f>+VLOOKUP($A499,'[4]CUT Bs'!$A:$S,14,FALSE)</f>
        <v>0</v>
      </c>
      <c r="T499" s="79">
        <f>+VLOOKUP($A499,'[4]CUT Bs'!$A:$S,15,FALSE)</f>
        <v>0</v>
      </c>
      <c r="U499" s="79">
        <f>+VLOOKUP($A499,'[4]CUT Bs'!$A:$S,16,FALSE)</f>
        <v>0</v>
      </c>
      <c r="V499" s="79">
        <f>+IFERROR(VLOOKUP(A499,'[4]RES. TCR'!A:C,3,FALSE),0)</f>
        <v>0</v>
      </c>
      <c r="W499" s="79">
        <f>+VLOOKUP(A499,'[4]RES. TRL'!F:H,2,FALSE)</f>
        <v>0</v>
      </c>
      <c r="X499" s="79">
        <f>+VLOOKUP(A499,'[4]RES. TRL'!F:H,3,FALSE)</f>
        <v>0</v>
      </c>
      <c r="Y499" s="79">
        <f>+VLOOKUP($A499,'[4]CUT USD'!$A:$Q,2,FALSE)</f>
        <v>0</v>
      </c>
      <c r="Z499" s="79">
        <f>+VLOOKUP($A499,'[4]CUT USD'!$A:$Q,3,FALSE)</f>
        <v>0</v>
      </c>
      <c r="AA499" s="79">
        <f>+VLOOKUP($A499,'[4]CUT USD'!$A:$Q,4,FALSE)</f>
        <v>0</v>
      </c>
      <c r="AB499" s="79">
        <f>+VLOOKUP($A499,'[4]CUT USD'!$A:$Q,5,FALSE)</f>
        <v>0</v>
      </c>
      <c r="AC499" s="79">
        <f>+VLOOKUP($A499,'[4]CUT USD'!$A:$Q,6,FALSE)</f>
        <v>0</v>
      </c>
      <c r="AD499" s="79">
        <f>+VLOOKUP($A499,'[4]CUT USD'!$A:$Q,7,FALSE)</f>
        <v>0</v>
      </c>
      <c r="AE499" s="79">
        <f>+VLOOKUP($A499,'[4]CUT USD'!$A:$Q,8,FALSE)</f>
        <v>0</v>
      </c>
      <c r="AF499" s="79">
        <f>+VLOOKUP($A499,'[4]CUT USD'!$A:$Q,9,FALSE)</f>
        <v>0</v>
      </c>
      <c r="AG499" s="79">
        <f>+VLOOKUP($A499,'[4]CUT USD'!$A:$Q,10,FALSE)</f>
        <v>0</v>
      </c>
      <c r="AH499" s="79">
        <f>+VLOOKUP($A499,'[4]CUT USD'!$A:$Q,11,FALSE)</f>
        <v>0</v>
      </c>
      <c r="AI499" s="79">
        <f>+VLOOKUP($A499,'[4]CUT USD'!$A:$Q,12,FALSE)</f>
        <v>0</v>
      </c>
      <c r="AJ499" s="79">
        <f>+VLOOKUP($A499,'[4]CUT USD'!$A:$Q,13,FALSE)</f>
        <v>0</v>
      </c>
      <c r="AK499" s="79">
        <f>+VLOOKUP($A499,'[4]CUT USD'!$A:$Q,14,FALSE)</f>
        <v>0</v>
      </c>
      <c r="AL499" s="79">
        <v>0</v>
      </c>
      <c r="AM499" s="79">
        <f t="shared" si="7"/>
        <v>0</v>
      </c>
      <c r="AP499" s="45"/>
    </row>
    <row r="500" spans="1:42" ht="33" customHeight="1">
      <c r="A500" s="54">
        <v>1720</v>
      </c>
      <c r="B500" s="55" t="s">
        <v>475</v>
      </c>
      <c r="C500" s="80" t="s">
        <v>687</v>
      </c>
      <c r="D500" s="79">
        <f>+VLOOKUP(A500,'[4]RES. TRL'!A:C,2,FALSE)</f>
        <v>0</v>
      </c>
      <c r="E500" s="79">
        <f>+VLOOKUP(A500,'[4]RES. TRL'!A:C,3,FALSE)</f>
        <v>0</v>
      </c>
      <c r="F500" s="79">
        <f>+VLOOKUP(A500,[4]RES.CDI!A:B,2,FALSE)</f>
        <v>0</v>
      </c>
      <c r="G500" s="79">
        <f>+VLOOKUP($A500,'[4]CUT Bs'!$A:$S,2,FALSE)</f>
        <v>0</v>
      </c>
      <c r="H500" s="79">
        <f>+VLOOKUP($A500,'[4]CUT Bs'!$A:$S,3,FALSE)</f>
        <v>0</v>
      </c>
      <c r="I500" s="79">
        <f>+VLOOKUP($A500,'[4]CUT Bs'!$A:$S,4,FALSE)</f>
        <v>0</v>
      </c>
      <c r="J500" s="79">
        <f>+VLOOKUP($A500,'[4]CUT Bs'!$A:$S,5,FALSE)</f>
        <v>0</v>
      </c>
      <c r="K500" s="79">
        <f>+VLOOKUP($A500,'[4]CUT Bs'!$A:$S,6,FALSE)</f>
        <v>0</v>
      </c>
      <c r="L500" s="79">
        <f>+VLOOKUP($A500,'[4]CUT Bs'!$A:$S,7,FALSE)</f>
        <v>0</v>
      </c>
      <c r="M500" s="79">
        <f>+VLOOKUP($A500,'[4]CUT Bs'!$A:$S,8,FALSE)</f>
        <v>0</v>
      </c>
      <c r="N500" s="79">
        <f>+VLOOKUP($A500,'[4]CUT Bs'!$A:$S,9,FALSE)</f>
        <v>0</v>
      </c>
      <c r="O500" s="79">
        <f>+VLOOKUP($A500,'[4]CUT Bs'!$A:$S,10,FALSE)</f>
        <v>0</v>
      </c>
      <c r="P500" s="79">
        <f>+VLOOKUP($A500,'[4]CUT Bs'!$A:$S,11,FALSE)</f>
        <v>0</v>
      </c>
      <c r="Q500" s="79">
        <f>+VLOOKUP($A500,'[4]CUT Bs'!$A:$S,12,FALSE)</f>
        <v>0</v>
      </c>
      <c r="R500" s="79">
        <f>+VLOOKUP($A500,'[4]CUT Bs'!$A:$S,13,FALSE)</f>
        <v>0</v>
      </c>
      <c r="S500" s="79">
        <f>+VLOOKUP($A500,'[4]CUT Bs'!$A:$S,14,FALSE)</f>
        <v>0</v>
      </c>
      <c r="T500" s="79">
        <f>+VLOOKUP($A500,'[4]CUT Bs'!$A:$S,15,FALSE)</f>
        <v>0</v>
      </c>
      <c r="U500" s="79">
        <f>+VLOOKUP($A500,'[4]CUT Bs'!$A:$S,16,FALSE)</f>
        <v>0</v>
      </c>
      <c r="V500" s="79">
        <f>+IFERROR(VLOOKUP(A500,'[4]RES. TCR'!A:C,3,FALSE),0)</f>
        <v>0</v>
      </c>
      <c r="W500" s="79">
        <f>+VLOOKUP(A500,'[4]RES. TRL'!F:H,2,FALSE)</f>
        <v>0</v>
      </c>
      <c r="X500" s="79">
        <f>+VLOOKUP(A500,'[4]RES. TRL'!F:H,3,FALSE)</f>
        <v>0</v>
      </c>
      <c r="Y500" s="79">
        <f>+VLOOKUP($A500,'[4]CUT USD'!$A:$Q,2,FALSE)</f>
        <v>0</v>
      </c>
      <c r="Z500" s="79">
        <f>+VLOOKUP($A500,'[4]CUT USD'!$A:$Q,3,FALSE)</f>
        <v>0</v>
      </c>
      <c r="AA500" s="79">
        <f>+VLOOKUP($A500,'[4]CUT USD'!$A:$Q,4,FALSE)</f>
        <v>0</v>
      </c>
      <c r="AB500" s="79">
        <f>+VLOOKUP($A500,'[4]CUT USD'!$A:$Q,5,FALSE)</f>
        <v>0</v>
      </c>
      <c r="AC500" s="79">
        <f>+VLOOKUP($A500,'[4]CUT USD'!$A:$Q,6,FALSE)</f>
        <v>0</v>
      </c>
      <c r="AD500" s="79">
        <f>+VLOOKUP($A500,'[4]CUT USD'!$A:$Q,7,FALSE)</f>
        <v>0</v>
      </c>
      <c r="AE500" s="79">
        <f>+VLOOKUP($A500,'[4]CUT USD'!$A:$Q,8,FALSE)</f>
        <v>0</v>
      </c>
      <c r="AF500" s="79">
        <f>+VLOOKUP($A500,'[4]CUT USD'!$A:$Q,9,FALSE)</f>
        <v>0</v>
      </c>
      <c r="AG500" s="79">
        <f>+VLOOKUP($A500,'[4]CUT USD'!$A:$Q,10,FALSE)</f>
        <v>0</v>
      </c>
      <c r="AH500" s="79">
        <f>+VLOOKUP($A500,'[4]CUT USD'!$A:$Q,11,FALSE)</f>
        <v>0</v>
      </c>
      <c r="AI500" s="79">
        <f>+VLOOKUP($A500,'[4]CUT USD'!$A:$Q,12,FALSE)</f>
        <v>0</v>
      </c>
      <c r="AJ500" s="79">
        <f>+VLOOKUP($A500,'[4]CUT USD'!$A:$Q,13,FALSE)</f>
        <v>0</v>
      </c>
      <c r="AK500" s="79">
        <f>+VLOOKUP($A500,'[4]CUT USD'!$A:$Q,14,FALSE)</f>
        <v>0</v>
      </c>
      <c r="AL500" s="79">
        <v>0</v>
      </c>
      <c r="AM500" s="79">
        <f t="shared" si="7"/>
        <v>0</v>
      </c>
      <c r="AP500" s="45"/>
    </row>
    <row r="501" spans="1:42" ht="33" customHeight="1">
      <c r="A501" s="54">
        <v>1721</v>
      </c>
      <c r="B501" s="55" t="s">
        <v>476</v>
      </c>
      <c r="C501" s="80" t="s">
        <v>687</v>
      </c>
      <c r="D501" s="79">
        <f>+VLOOKUP(A501,'[4]RES. TRL'!A:C,2,FALSE)</f>
        <v>0</v>
      </c>
      <c r="E501" s="79">
        <f>+VLOOKUP(A501,'[4]RES. TRL'!A:C,3,FALSE)</f>
        <v>0</v>
      </c>
      <c r="F501" s="79">
        <f>+VLOOKUP(A501,[4]RES.CDI!A:B,2,FALSE)</f>
        <v>0</v>
      </c>
      <c r="G501" s="79">
        <f>+VLOOKUP($A501,'[4]CUT Bs'!$A:$S,2,FALSE)</f>
        <v>0</v>
      </c>
      <c r="H501" s="79">
        <f>+VLOOKUP($A501,'[4]CUT Bs'!$A:$S,3,FALSE)</f>
        <v>0</v>
      </c>
      <c r="I501" s="79">
        <f>+VLOOKUP($A501,'[4]CUT Bs'!$A:$S,4,FALSE)</f>
        <v>0</v>
      </c>
      <c r="J501" s="79">
        <f>+VLOOKUP($A501,'[4]CUT Bs'!$A:$S,5,FALSE)</f>
        <v>0</v>
      </c>
      <c r="K501" s="79">
        <f>+VLOOKUP($A501,'[4]CUT Bs'!$A:$S,6,FALSE)</f>
        <v>0</v>
      </c>
      <c r="L501" s="79">
        <f>+VLOOKUP($A501,'[4]CUT Bs'!$A:$S,7,FALSE)</f>
        <v>0</v>
      </c>
      <c r="M501" s="79">
        <f>+VLOOKUP($A501,'[4]CUT Bs'!$A:$S,8,FALSE)</f>
        <v>0</v>
      </c>
      <c r="N501" s="79">
        <f>+VLOOKUP($A501,'[4]CUT Bs'!$A:$S,9,FALSE)</f>
        <v>0</v>
      </c>
      <c r="O501" s="79">
        <f>+VLOOKUP($A501,'[4]CUT Bs'!$A:$S,10,FALSE)</f>
        <v>0</v>
      </c>
      <c r="P501" s="79">
        <f>+VLOOKUP($A501,'[4]CUT Bs'!$A:$S,11,FALSE)</f>
        <v>0</v>
      </c>
      <c r="Q501" s="79">
        <f>+VLOOKUP($A501,'[4]CUT Bs'!$A:$S,12,FALSE)</f>
        <v>0</v>
      </c>
      <c r="R501" s="79">
        <f>+VLOOKUP($A501,'[4]CUT Bs'!$A:$S,13,FALSE)</f>
        <v>0</v>
      </c>
      <c r="S501" s="79">
        <f>+VLOOKUP($A501,'[4]CUT Bs'!$A:$S,14,FALSE)</f>
        <v>0</v>
      </c>
      <c r="T501" s="79">
        <f>+VLOOKUP($A501,'[4]CUT Bs'!$A:$S,15,FALSE)</f>
        <v>0</v>
      </c>
      <c r="U501" s="79">
        <f>+VLOOKUP($A501,'[4]CUT Bs'!$A:$S,16,FALSE)</f>
        <v>0</v>
      </c>
      <c r="V501" s="79">
        <f>+IFERROR(VLOOKUP(A501,'[4]RES. TCR'!A:C,3,FALSE),0)</f>
        <v>0</v>
      </c>
      <c r="W501" s="79">
        <f>+VLOOKUP(A501,'[4]RES. TRL'!F:H,2,FALSE)</f>
        <v>0</v>
      </c>
      <c r="X501" s="79">
        <f>+VLOOKUP(A501,'[4]RES. TRL'!F:H,3,FALSE)</f>
        <v>0</v>
      </c>
      <c r="Y501" s="79">
        <f>+VLOOKUP($A501,'[4]CUT USD'!$A:$Q,2,FALSE)</f>
        <v>0</v>
      </c>
      <c r="Z501" s="79">
        <f>+VLOOKUP($A501,'[4]CUT USD'!$A:$Q,3,FALSE)</f>
        <v>0</v>
      </c>
      <c r="AA501" s="79">
        <f>+VLOOKUP($A501,'[4]CUT USD'!$A:$Q,4,FALSE)</f>
        <v>0</v>
      </c>
      <c r="AB501" s="79">
        <f>+VLOOKUP($A501,'[4]CUT USD'!$A:$Q,5,FALSE)</f>
        <v>0</v>
      </c>
      <c r="AC501" s="79">
        <f>+VLOOKUP($A501,'[4]CUT USD'!$A:$Q,6,FALSE)</f>
        <v>0</v>
      </c>
      <c r="AD501" s="79">
        <f>+VLOOKUP($A501,'[4]CUT USD'!$A:$Q,7,FALSE)</f>
        <v>0</v>
      </c>
      <c r="AE501" s="79">
        <f>+VLOOKUP($A501,'[4]CUT USD'!$A:$Q,8,FALSE)</f>
        <v>0</v>
      </c>
      <c r="AF501" s="79">
        <f>+VLOOKUP($A501,'[4]CUT USD'!$A:$Q,9,FALSE)</f>
        <v>0</v>
      </c>
      <c r="AG501" s="79">
        <f>+VLOOKUP($A501,'[4]CUT USD'!$A:$Q,10,FALSE)</f>
        <v>0</v>
      </c>
      <c r="AH501" s="79">
        <f>+VLOOKUP($A501,'[4]CUT USD'!$A:$Q,11,FALSE)</f>
        <v>0</v>
      </c>
      <c r="AI501" s="79">
        <f>+VLOOKUP($A501,'[4]CUT USD'!$A:$Q,12,FALSE)</f>
        <v>0</v>
      </c>
      <c r="AJ501" s="79">
        <f>+VLOOKUP($A501,'[4]CUT USD'!$A:$Q,13,FALSE)</f>
        <v>0</v>
      </c>
      <c r="AK501" s="79">
        <f>+VLOOKUP($A501,'[4]CUT USD'!$A:$Q,14,FALSE)</f>
        <v>0</v>
      </c>
      <c r="AL501" s="79">
        <v>0</v>
      </c>
      <c r="AM501" s="79">
        <f t="shared" si="7"/>
        <v>0</v>
      </c>
      <c r="AP501" s="45"/>
    </row>
    <row r="502" spans="1:42" ht="33" customHeight="1">
      <c r="A502" s="54">
        <v>1722</v>
      </c>
      <c r="B502" s="55" t="s">
        <v>477</v>
      </c>
      <c r="C502" s="80" t="s">
        <v>687</v>
      </c>
      <c r="D502" s="79">
        <f>+VLOOKUP(A502,'[4]RES. TRL'!A:C,2,FALSE)</f>
        <v>0</v>
      </c>
      <c r="E502" s="79">
        <f>+VLOOKUP(A502,'[4]RES. TRL'!A:C,3,FALSE)</f>
        <v>0</v>
      </c>
      <c r="F502" s="79">
        <f>+VLOOKUP(A502,[4]RES.CDI!A:B,2,FALSE)</f>
        <v>0</v>
      </c>
      <c r="G502" s="79">
        <f>+VLOOKUP($A502,'[4]CUT Bs'!$A:$S,2,FALSE)</f>
        <v>0</v>
      </c>
      <c r="H502" s="79">
        <f>+VLOOKUP($A502,'[4]CUT Bs'!$A:$S,3,FALSE)</f>
        <v>0</v>
      </c>
      <c r="I502" s="79">
        <f>+VLOOKUP($A502,'[4]CUT Bs'!$A:$S,4,FALSE)</f>
        <v>0</v>
      </c>
      <c r="J502" s="79">
        <f>+VLOOKUP($A502,'[4]CUT Bs'!$A:$S,5,FALSE)</f>
        <v>0</v>
      </c>
      <c r="K502" s="79">
        <f>+VLOOKUP($A502,'[4]CUT Bs'!$A:$S,6,FALSE)</f>
        <v>0</v>
      </c>
      <c r="L502" s="79">
        <f>+VLOOKUP($A502,'[4]CUT Bs'!$A:$S,7,FALSE)</f>
        <v>0</v>
      </c>
      <c r="M502" s="79">
        <f>+VLOOKUP($A502,'[4]CUT Bs'!$A:$S,8,FALSE)</f>
        <v>0</v>
      </c>
      <c r="N502" s="79">
        <f>+VLOOKUP($A502,'[4]CUT Bs'!$A:$S,9,FALSE)</f>
        <v>0</v>
      </c>
      <c r="O502" s="79">
        <f>+VLOOKUP($A502,'[4]CUT Bs'!$A:$S,10,FALSE)</f>
        <v>0</v>
      </c>
      <c r="P502" s="79">
        <f>+VLOOKUP($A502,'[4]CUT Bs'!$A:$S,11,FALSE)</f>
        <v>0</v>
      </c>
      <c r="Q502" s="79">
        <f>+VLOOKUP($A502,'[4]CUT Bs'!$A:$S,12,FALSE)</f>
        <v>0</v>
      </c>
      <c r="R502" s="79">
        <f>+VLOOKUP($A502,'[4]CUT Bs'!$A:$S,13,FALSE)</f>
        <v>0</v>
      </c>
      <c r="S502" s="79">
        <f>+VLOOKUP($A502,'[4]CUT Bs'!$A:$S,14,FALSE)</f>
        <v>0</v>
      </c>
      <c r="T502" s="79">
        <f>+VLOOKUP($A502,'[4]CUT Bs'!$A:$S,15,FALSE)</f>
        <v>0</v>
      </c>
      <c r="U502" s="79">
        <f>+VLOOKUP($A502,'[4]CUT Bs'!$A:$S,16,FALSE)</f>
        <v>0</v>
      </c>
      <c r="V502" s="79">
        <f>+IFERROR(VLOOKUP(A502,'[4]RES. TCR'!A:C,3,FALSE),0)</f>
        <v>0</v>
      </c>
      <c r="W502" s="79">
        <f>+VLOOKUP(A502,'[4]RES. TRL'!F:H,2,FALSE)</f>
        <v>0</v>
      </c>
      <c r="X502" s="79">
        <f>+VLOOKUP(A502,'[4]RES. TRL'!F:H,3,FALSE)</f>
        <v>0</v>
      </c>
      <c r="Y502" s="79">
        <f>+VLOOKUP($A502,'[4]CUT USD'!$A:$Q,2,FALSE)</f>
        <v>0</v>
      </c>
      <c r="Z502" s="79">
        <f>+VLOOKUP($A502,'[4]CUT USD'!$A:$Q,3,FALSE)</f>
        <v>0</v>
      </c>
      <c r="AA502" s="79">
        <f>+VLOOKUP($A502,'[4]CUT USD'!$A:$Q,4,FALSE)</f>
        <v>0</v>
      </c>
      <c r="AB502" s="79">
        <f>+VLOOKUP($A502,'[4]CUT USD'!$A:$Q,5,FALSE)</f>
        <v>0</v>
      </c>
      <c r="AC502" s="79">
        <f>+VLOOKUP($A502,'[4]CUT USD'!$A:$Q,6,FALSE)</f>
        <v>0</v>
      </c>
      <c r="AD502" s="79">
        <f>+VLOOKUP($A502,'[4]CUT USD'!$A:$Q,7,FALSE)</f>
        <v>0</v>
      </c>
      <c r="AE502" s="79">
        <f>+VLOOKUP($A502,'[4]CUT USD'!$A:$Q,8,FALSE)</f>
        <v>0</v>
      </c>
      <c r="AF502" s="79">
        <f>+VLOOKUP($A502,'[4]CUT USD'!$A:$Q,9,FALSE)</f>
        <v>0</v>
      </c>
      <c r="AG502" s="79">
        <f>+VLOOKUP($A502,'[4]CUT USD'!$A:$Q,10,FALSE)</f>
        <v>0</v>
      </c>
      <c r="AH502" s="79">
        <f>+VLOOKUP($A502,'[4]CUT USD'!$A:$Q,11,FALSE)</f>
        <v>0</v>
      </c>
      <c r="AI502" s="79">
        <f>+VLOOKUP($A502,'[4]CUT USD'!$A:$Q,12,FALSE)</f>
        <v>0</v>
      </c>
      <c r="AJ502" s="79">
        <f>+VLOOKUP($A502,'[4]CUT USD'!$A:$Q,13,FALSE)</f>
        <v>0</v>
      </c>
      <c r="AK502" s="79">
        <f>+VLOOKUP($A502,'[4]CUT USD'!$A:$Q,14,FALSE)</f>
        <v>0</v>
      </c>
      <c r="AL502" s="79">
        <v>0</v>
      </c>
      <c r="AM502" s="79">
        <f t="shared" si="7"/>
        <v>0</v>
      </c>
      <c r="AP502" s="45"/>
    </row>
    <row r="503" spans="1:42" ht="33" customHeight="1">
      <c r="A503" s="54">
        <v>1723</v>
      </c>
      <c r="B503" s="55" t="s">
        <v>478</v>
      </c>
      <c r="C503" s="80" t="s">
        <v>687</v>
      </c>
      <c r="D503" s="79">
        <f>+VLOOKUP(A503,'[4]RES. TRL'!A:C,2,FALSE)</f>
        <v>0</v>
      </c>
      <c r="E503" s="79">
        <f>+VLOOKUP(A503,'[4]RES. TRL'!A:C,3,FALSE)</f>
        <v>0</v>
      </c>
      <c r="F503" s="79">
        <f>+VLOOKUP(A503,[4]RES.CDI!A:B,2,FALSE)</f>
        <v>0</v>
      </c>
      <c r="G503" s="79">
        <f>+VLOOKUP($A503,'[4]CUT Bs'!$A:$S,2,FALSE)</f>
        <v>0</v>
      </c>
      <c r="H503" s="79">
        <f>+VLOOKUP($A503,'[4]CUT Bs'!$A:$S,3,FALSE)</f>
        <v>0</v>
      </c>
      <c r="I503" s="79">
        <f>+VLOOKUP($A503,'[4]CUT Bs'!$A:$S,4,FALSE)</f>
        <v>0</v>
      </c>
      <c r="J503" s="79">
        <f>+VLOOKUP($A503,'[4]CUT Bs'!$A:$S,5,FALSE)</f>
        <v>0</v>
      </c>
      <c r="K503" s="79">
        <f>+VLOOKUP($A503,'[4]CUT Bs'!$A:$S,6,FALSE)</f>
        <v>0</v>
      </c>
      <c r="L503" s="79">
        <f>+VLOOKUP($A503,'[4]CUT Bs'!$A:$S,7,FALSE)</f>
        <v>0</v>
      </c>
      <c r="M503" s="79">
        <f>+VLOOKUP($A503,'[4]CUT Bs'!$A:$S,8,FALSE)</f>
        <v>0</v>
      </c>
      <c r="N503" s="79">
        <f>+VLOOKUP($A503,'[4]CUT Bs'!$A:$S,9,FALSE)</f>
        <v>0</v>
      </c>
      <c r="O503" s="79">
        <f>+VLOOKUP($A503,'[4]CUT Bs'!$A:$S,10,FALSE)</f>
        <v>0</v>
      </c>
      <c r="P503" s="79">
        <f>+VLOOKUP($A503,'[4]CUT Bs'!$A:$S,11,FALSE)</f>
        <v>0</v>
      </c>
      <c r="Q503" s="79">
        <f>+VLOOKUP($A503,'[4]CUT Bs'!$A:$S,12,FALSE)</f>
        <v>0</v>
      </c>
      <c r="R503" s="79">
        <f>+VLOOKUP($A503,'[4]CUT Bs'!$A:$S,13,FALSE)</f>
        <v>0</v>
      </c>
      <c r="S503" s="79">
        <f>+VLOOKUP($A503,'[4]CUT Bs'!$A:$S,14,FALSE)</f>
        <v>0</v>
      </c>
      <c r="T503" s="79">
        <f>+VLOOKUP($A503,'[4]CUT Bs'!$A:$S,15,FALSE)</f>
        <v>0</v>
      </c>
      <c r="U503" s="79">
        <f>+VLOOKUP($A503,'[4]CUT Bs'!$A:$S,16,FALSE)</f>
        <v>0</v>
      </c>
      <c r="V503" s="79">
        <f>+IFERROR(VLOOKUP(A503,'[4]RES. TCR'!A:C,3,FALSE),0)</f>
        <v>0</v>
      </c>
      <c r="W503" s="79">
        <f>+VLOOKUP(A503,'[4]RES. TRL'!F:H,2,FALSE)</f>
        <v>0</v>
      </c>
      <c r="X503" s="79">
        <f>+VLOOKUP(A503,'[4]RES. TRL'!F:H,3,FALSE)</f>
        <v>0</v>
      </c>
      <c r="Y503" s="79">
        <f>+VLOOKUP($A503,'[4]CUT USD'!$A:$Q,2,FALSE)</f>
        <v>0</v>
      </c>
      <c r="Z503" s="79">
        <f>+VLOOKUP($A503,'[4]CUT USD'!$A:$Q,3,FALSE)</f>
        <v>0</v>
      </c>
      <c r="AA503" s="79">
        <f>+VLOOKUP($A503,'[4]CUT USD'!$A:$Q,4,FALSE)</f>
        <v>0</v>
      </c>
      <c r="AB503" s="79">
        <f>+VLOOKUP($A503,'[4]CUT USD'!$A:$Q,5,FALSE)</f>
        <v>0</v>
      </c>
      <c r="AC503" s="79">
        <f>+VLOOKUP($A503,'[4]CUT USD'!$A:$Q,6,FALSE)</f>
        <v>0</v>
      </c>
      <c r="AD503" s="79">
        <f>+VLOOKUP($A503,'[4]CUT USD'!$A:$Q,7,FALSE)</f>
        <v>0</v>
      </c>
      <c r="AE503" s="79">
        <f>+VLOOKUP($A503,'[4]CUT USD'!$A:$Q,8,FALSE)</f>
        <v>0</v>
      </c>
      <c r="AF503" s="79">
        <f>+VLOOKUP($A503,'[4]CUT USD'!$A:$Q,9,FALSE)</f>
        <v>0</v>
      </c>
      <c r="AG503" s="79">
        <f>+VLOOKUP($A503,'[4]CUT USD'!$A:$Q,10,FALSE)</f>
        <v>0</v>
      </c>
      <c r="AH503" s="79">
        <f>+VLOOKUP($A503,'[4]CUT USD'!$A:$Q,11,FALSE)</f>
        <v>0</v>
      </c>
      <c r="AI503" s="79">
        <f>+VLOOKUP($A503,'[4]CUT USD'!$A:$Q,12,FALSE)</f>
        <v>0</v>
      </c>
      <c r="AJ503" s="79">
        <f>+VLOOKUP($A503,'[4]CUT USD'!$A:$Q,13,FALSE)</f>
        <v>0</v>
      </c>
      <c r="AK503" s="79">
        <f>+VLOOKUP($A503,'[4]CUT USD'!$A:$Q,14,FALSE)</f>
        <v>0</v>
      </c>
      <c r="AL503" s="79">
        <v>0</v>
      </c>
      <c r="AM503" s="79">
        <f t="shared" si="7"/>
        <v>0</v>
      </c>
      <c r="AP503" s="45"/>
    </row>
    <row r="504" spans="1:42" ht="33" customHeight="1">
      <c r="A504" s="54">
        <v>1724</v>
      </c>
      <c r="B504" s="55" t="s">
        <v>479</v>
      </c>
      <c r="C504" s="80" t="s">
        <v>687</v>
      </c>
      <c r="D504" s="79">
        <f>+VLOOKUP(A504,'[4]RES. TRL'!A:C,2,FALSE)</f>
        <v>0</v>
      </c>
      <c r="E504" s="79">
        <f>+VLOOKUP(A504,'[4]RES. TRL'!A:C,3,FALSE)</f>
        <v>0</v>
      </c>
      <c r="F504" s="79">
        <f>+VLOOKUP(A504,[4]RES.CDI!A:B,2,FALSE)</f>
        <v>0</v>
      </c>
      <c r="G504" s="79">
        <f>+VLOOKUP($A504,'[4]CUT Bs'!$A:$S,2,FALSE)</f>
        <v>0</v>
      </c>
      <c r="H504" s="79">
        <f>+VLOOKUP($A504,'[4]CUT Bs'!$A:$S,3,FALSE)</f>
        <v>0</v>
      </c>
      <c r="I504" s="79">
        <f>+VLOOKUP($A504,'[4]CUT Bs'!$A:$S,4,FALSE)</f>
        <v>0</v>
      </c>
      <c r="J504" s="79">
        <f>+VLOOKUP($A504,'[4]CUT Bs'!$A:$S,5,FALSE)</f>
        <v>0</v>
      </c>
      <c r="K504" s="79">
        <f>+VLOOKUP($A504,'[4]CUT Bs'!$A:$S,6,FALSE)</f>
        <v>0</v>
      </c>
      <c r="L504" s="79">
        <f>+VLOOKUP($A504,'[4]CUT Bs'!$A:$S,7,FALSE)</f>
        <v>0</v>
      </c>
      <c r="M504" s="79">
        <f>+VLOOKUP($A504,'[4]CUT Bs'!$A:$S,8,FALSE)</f>
        <v>0</v>
      </c>
      <c r="N504" s="79">
        <f>+VLOOKUP($A504,'[4]CUT Bs'!$A:$S,9,FALSE)</f>
        <v>0</v>
      </c>
      <c r="O504" s="79">
        <f>+VLOOKUP($A504,'[4]CUT Bs'!$A:$S,10,FALSE)</f>
        <v>0</v>
      </c>
      <c r="P504" s="79">
        <f>+VLOOKUP($A504,'[4]CUT Bs'!$A:$S,11,FALSE)</f>
        <v>0</v>
      </c>
      <c r="Q504" s="79">
        <f>+VLOOKUP($A504,'[4]CUT Bs'!$A:$S,12,FALSE)</f>
        <v>0</v>
      </c>
      <c r="R504" s="79">
        <f>+VLOOKUP($A504,'[4]CUT Bs'!$A:$S,13,FALSE)</f>
        <v>0</v>
      </c>
      <c r="S504" s="79">
        <f>+VLOOKUP($A504,'[4]CUT Bs'!$A:$S,14,FALSE)</f>
        <v>0</v>
      </c>
      <c r="T504" s="79">
        <f>+VLOOKUP($A504,'[4]CUT Bs'!$A:$S,15,FALSE)</f>
        <v>0</v>
      </c>
      <c r="U504" s="79">
        <f>+VLOOKUP($A504,'[4]CUT Bs'!$A:$S,16,FALSE)</f>
        <v>0</v>
      </c>
      <c r="V504" s="79">
        <f>+IFERROR(VLOOKUP(A504,'[4]RES. TCR'!A:C,3,FALSE),0)</f>
        <v>0</v>
      </c>
      <c r="W504" s="79">
        <f>+VLOOKUP(A504,'[4]RES. TRL'!F:H,2,FALSE)</f>
        <v>0</v>
      </c>
      <c r="X504" s="79">
        <f>+VLOOKUP(A504,'[4]RES. TRL'!F:H,3,FALSE)</f>
        <v>0</v>
      </c>
      <c r="Y504" s="79">
        <f>+VLOOKUP($A504,'[4]CUT USD'!$A:$Q,2,FALSE)</f>
        <v>0</v>
      </c>
      <c r="Z504" s="79">
        <f>+VLOOKUP($A504,'[4]CUT USD'!$A:$Q,3,FALSE)</f>
        <v>0</v>
      </c>
      <c r="AA504" s="79">
        <f>+VLOOKUP($A504,'[4]CUT USD'!$A:$Q,4,FALSE)</f>
        <v>0</v>
      </c>
      <c r="AB504" s="79">
        <f>+VLOOKUP($A504,'[4]CUT USD'!$A:$Q,5,FALSE)</f>
        <v>0</v>
      </c>
      <c r="AC504" s="79">
        <f>+VLOOKUP($A504,'[4]CUT USD'!$A:$Q,6,FALSE)</f>
        <v>0</v>
      </c>
      <c r="AD504" s="79">
        <f>+VLOOKUP($A504,'[4]CUT USD'!$A:$Q,7,FALSE)</f>
        <v>0</v>
      </c>
      <c r="AE504" s="79">
        <f>+VLOOKUP($A504,'[4]CUT USD'!$A:$Q,8,FALSE)</f>
        <v>0</v>
      </c>
      <c r="AF504" s="79">
        <f>+VLOOKUP($A504,'[4]CUT USD'!$A:$Q,9,FALSE)</f>
        <v>0</v>
      </c>
      <c r="AG504" s="79">
        <f>+VLOOKUP($A504,'[4]CUT USD'!$A:$Q,10,FALSE)</f>
        <v>0</v>
      </c>
      <c r="AH504" s="79">
        <f>+VLOOKUP($A504,'[4]CUT USD'!$A:$Q,11,FALSE)</f>
        <v>0</v>
      </c>
      <c r="AI504" s="79">
        <f>+VLOOKUP($A504,'[4]CUT USD'!$A:$Q,12,FALSE)</f>
        <v>0</v>
      </c>
      <c r="AJ504" s="79">
        <f>+VLOOKUP($A504,'[4]CUT USD'!$A:$Q,13,FALSE)</f>
        <v>0</v>
      </c>
      <c r="AK504" s="79">
        <f>+VLOOKUP($A504,'[4]CUT USD'!$A:$Q,14,FALSE)</f>
        <v>0</v>
      </c>
      <c r="AL504" s="79">
        <v>0</v>
      </c>
      <c r="AM504" s="79">
        <f t="shared" si="7"/>
        <v>0</v>
      </c>
      <c r="AP504" s="45"/>
    </row>
    <row r="505" spans="1:42" ht="33" customHeight="1">
      <c r="A505" s="54">
        <v>1725</v>
      </c>
      <c r="B505" s="55" t="s">
        <v>480</v>
      </c>
      <c r="C505" s="80" t="s">
        <v>687</v>
      </c>
      <c r="D505" s="79">
        <f>+VLOOKUP(A505,'[4]RES. TRL'!A:C,2,FALSE)</f>
        <v>0</v>
      </c>
      <c r="E505" s="79">
        <f>+VLOOKUP(A505,'[4]RES. TRL'!A:C,3,FALSE)</f>
        <v>0</v>
      </c>
      <c r="F505" s="79">
        <f>+VLOOKUP(A505,[4]RES.CDI!A:B,2,FALSE)</f>
        <v>0</v>
      </c>
      <c r="G505" s="79">
        <f>+VLOOKUP($A505,'[4]CUT Bs'!$A:$S,2,FALSE)</f>
        <v>0</v>
      </c>
      <c r="H505" s="79">
        <f>+VLOOKUP($A505,'[4]CUT Bs'!$A:$S,3,FALSE)</f>
        <v>0</v>
      </c>
      <c r="I505" s="79">
        <f>+VLOOKUP($A505,'[4]CUT Bs'!$A:$S,4,FALSE)</f>
        <v>0</v>
      </c>
      <c r="J505" s="79">
        <f>+VLOOKUP($A505,'[4]CUT Bs'!$A:$S,5,FALSE)</f>
        <v>0</v>
      </c>
      <c r="K505" s="79">
        <f>+VLOOKUP($A505,'[4]CUT Bs'!$A:$S,6,FALSE)</f>
        <v>0</v>
      </c>
      <c r="L505" s="79">
        <f>+VLOOKUP($A505,'[4]CUT Bs'!$A:$S,7,FALSE)</f>
        <v>0</v>
      </c>
      <c r="M505" s="79">
        <f>+VLOOKUP($A505,'[4]CUT Bs'!$A:$S,8,FALSE)</f>
        <v>0</v>
      </c>
      <c r="N505" s="79">
        <f>+VLOOKUP($A505,'[4]CUT Bs'!$A:$S,9,FALSE)</f>
        <v>0</v>
      </c>
      <c r="O505" s="79">
        <f>+VLOOKUP($A505,'[4]CUT Bs'!$A:$S,10,FALSE)</f>
        <v>0</v>
      </c>
      <c r="P505" s="79">
        <f>+VLOOKUP($A505,'[4]CUT Bs'!$A:$S,11,FALSE)</f>
        <v>0</v>
      </c>
      <c r="Q505" s="79">
        <f>+VLOOKUP($A505,'[4]CUT Bs'!$A:$S,12,FALSE)</f>
        <v>0</v>
      </c>
      <c r="R505" s="79">
        <f>+VLOOKUP($A505,'[4]CUT Bs'!$A:$S,13,FALSE)</f>
        <v>0</v>
      </c>
      <c r="S505" s="79">
        <f>+VLOOKUP($A505,'[4]CUT Bs'!$A:$S,14,FALSE)</f>
        <v>0</v>
      </c>
      <c r="T505" s="79">
        <f>+VLOOKUP($A505,'[4]CUT Bs'!$A:$S,15,FALSE)</f>
        <v>0</v>
      </c>
      <c r="U505" s="79">
        <f>+VLOOKUP($A505,'[4]CUT Bs'!$A:$S,16,FALSE)</f>
        <v>0</v>
      </c>
      <c r="V505" s="79">
        <f>+IFERROR(VLOOKUP(A505,'[4]RES. TCR'!A:C,3,FALSE),0)</f>
        <v>0</v>
      </c>
      <c r="W505" s="79">
        <f>+VLOOKUP(A505,'[4]RES. TRL'!F:H,2,FALSE)</f>
        <v>0</v>
      </c>
      <c r="X505" s="79">
        <f>+VLOOKUP(A505,'[4]RES. TRL'!F:H,3,FALSE)</f>
        <v>0</v>
      </c>
      <c r="Y505" s="79">
        <f>+VLOOKUP($A505,'[4]CUT USD'!$A:$Q,2,FALSE)</f>
        <v>0</v>
      </c>
      <c r="Z505" s="79">
        <f>+VLOOKUP($A505,'[4]CUT USD'!$A:$Q,3,FALSE)</f>
        <v>0</v>
      </c>
      <c r="AA505" s="79">
        <f>+VLOOKUP($A505,'[4]CUT USD'!$A:$Q,4,FALSE)</f>
        <v>0</v>
      </c>
      <c r="AB505" s="79">
        <f>+VLOOKUP($A505,'[4]CUT USD'!$A:$Q,5,FALSE)</f>
        <v>0</v>
      </c>
      <c r="AC505" s="79">
        <f>+VLOOKUP($A505,'[4]CUT USD'!$A:$Q,6,FALSE)</f>
        <v>0</v>
      </c>
      <c r="AD505" s="79">
        <f>+VLOOKUP($A505,'[4]CUT USD'!$A:$Q,7,FALSE)</f>
        <v>0</v>
      </c>
      <c r="AE505" s="79">
        <f>+VLOOKUP($A505,'[4]CUT USD'!$A:$Q,8,FALSE)</f>
        <v>0</v>
      </c>
      <c r="AF505" s="79">
        <f>+VLOOKUP($A505,'[4]CUT USD'!$A:$Q,9,FALSE)</f>
        <v>0</v>
      </c>
      <c r="AG505" s="79">
        <f>+VLOOKUP($A505,'[4]CUT USD'!$A:$Q,10,FALSE)</f>
        <v>0</v>
      </c>
      <c r="AH505" s="79">
        <f>+VLOOKUP($A505,'[4]CUT USD'!$A:$Q,11,FALSE)</f>
        <v>0</v>
      </c>
      <c r="AI505" s="79">
        <f>+VLOOKUP($A505,'[4]CUT USD'!$A:$Q,12,FALSE)</f>
        <v>0</v>
      </c>
      <c r="AJ505" s="79">
        <f>+VLOOKUP($A505,'[4]CUT USD'!$A:$Q,13,FALSE)</f>
        <v>0</v>
      </c>
      <c r="AK505" s="79">
        <f>+VLOOKUP($A505,'[4]CUT USD'!$A:$Q,14,FALSE)</f>
        <v>0</v>
      </c>
      <c r="AL505" s="79">
        <v>0</v>
      </c>
      <c r="AM505" s="79">
        <f t="shared" si="7"/>
        <v>0</v>
      </c>
      <c r="AP505" s="45"/>
    </row>
    <row r="506" spans="1:42" ht="33" customHeight="1">
      <c r="A506" s="54">
        <v>1726</v>
      </c>
      <c r="B506" s="55" t="s">
        <v>481</v>
      </c>
      <c r="C506" s="80" t="s">
        <v>687</v>
      </c>
      <c r="D506" s="79">
        <f>+VLOOKUP(A506,'[4]RES. TRL'!A:C,2,FALSE)</f>
        <v>0</v>
      </c>
      <c r="E506" s="79">
        <f>+VLOOKUP(A506,'[4]RES. TRL'!A:C,3,FALSE)</f>
        <v>0</v>
      </c>
      <c r="F506" s="79">
        <f>+VLOOKUP(A506,[4]RES.CDI!A:B,2,FALSE)</f>
        <v>0</v>
      </c>
      <c r="G506" s="79">
        <f>+VLOOKUP($A506,'[4]CUT Bs'!$A:$S,2,FALSE)</f>
        <v>0</v>
      </c>
      <c r="H506" s="79">
        <f>+VLOOKUP($A506,'[4]CUT Bs'!$A:$S,3,FALSE)</f>
        <v>0</v>
      </c>
      <c r="I506" s="79">
        <f>+VLOOKUP($A506,'[4]CUT Bs'!$A:$S,4,FALSE)</f>
        <v>0</v>
      </c>
      <c r="J506" s="79">
        <f>+VLOOKUP($A506,'[4]CUT Bs'!$A:$S,5,FALSE)</f>
        <v>0</v>
      </c>
      <c r="K506" s="79">
        <f>+VLOOKUP($A506,'[4]CUT Bs'!$A:$S,6,FALSE)</f>
        <v>0</v>
      </c>
      <c r="L506" s="79">
        <f>+VLOOKUP($A506,'[4]CUT Bs'!$A:$S,7,FALSE)</f>
        <v>0</v>
      </c>
      <c r="M506" s="79">
        <f>+VLOOKUP($A506,'[4]CUT Bs'!$A:$S,8,FALSE)</f>
        <v>0</v>
      </c>
      <c r="N506" s="79">
        <f>+VLOOKUP($A506,'[4]CUT Bs'!$A:$S,9,FALSE)</f>
        <v>0</v>
      </c>
      <c r="O506" s="79">
        <f>+VLOOKUP($A506,'[4]CUT Bs'!$A:$S,10,FALSE)</f>
        <v>0</v>
      </c>
      <c r="P506" s="79">
        <f>+VLOOKUP($A506,'[4]CUT Bs'!$A:$S,11,FALSE)</f>
        <v>0</v>
      </c>
      <c r="Q506" s="79">
        <f>+VLOOKUP($A506,'[4]CUT Bs'!$A:$S,12,FALSE)</f>
        <v>0</v>
      </c>
      <c r="R506" s="79">
        <f>+VLOOKUP($A506,'[4]CUT Bs'!$A:$S,13,FALSE)</f>
        <v>0</v>
      </c>
      <c r="S506" s="79">
        <f>+VLOOKUP($A506,'[4]CUT Bs'!$A:$S,14,FALSE)</f>
        <v>0</v>
      </c>
      <c r="T506" s="79">
        <f>+VLOOKUP($A506,'[4]CUT Bs'!$A:$S,15,FALSE)</f>
        <v>0</v>
      </c>
      <c r="U506" s="79">
        <f>+VLOOKUP($A506,'[4]CUT Bs'!$A:$S,16,FALSE)</f>
        <v>0</v>
      </c>
      <c r="V506" s="79">
        <f>+IFERROR(VLOOKUP(A506,'[4]RES. TCR'!A:C,3,FALSE),0)</f>
        <v>0</v>
      </c>
      <c r="W506" s="79">
        <f>+VLOOKUP(A506,'[4]RES. TRL'!F:H,2,FALSE)</f>
        <v>0</v>
      </c>
      <c r="X506" s="79">
        <f>+VLOOKUP(A506,'[4]RES. TRL'!F:H,3,FALSE)</f>
        <v>0</v>
      </c>
      <c r="Y506" s="79">
        <f>+VLOOKUP($A506,'[4]CUT USD'!$A:$Q,2,FALSE)</f>
        <v>0</v>
      </c>
      <c r="Z506" s="79">
        <f>+VLOOKUP($A506,'[4]CUT USD'!$A:$Q,3,FALSE)</f>
        <v>0</v>
      </c>
      <c r="AA506" s="79">
        <f>+VLOOKUP($A506,'[4]CUT USD'!$A:$Q,4,FALSE)</f>
        <v>0</v>
      </c>
      <c r="AB506" s="79">
        <f>+VLOOKUP($A506,'[4]CUT USD'!$A:$Q,5,FALSE)</f>
        <v>0</v>
      </c>
      <c r="AC506" s="79">
        <f>+VLOOKUP($A506,'[4]CUT USD'!$A:$Q,6,FALSE)</f>
        <v>0</v>
      </c>
      <c r="AD506" s="79">
        <f>+VLOOKUP($A506,'[4]CUT USD'!$A:$Q,7,FALSE)</f>
        <v>0</v>
      </c>
      <c r="AE506" s="79">
        <f>+VLOOKUP($A506,'[4]CUT USD'!$A:$Q,8,FALSE)</f>
        <v>0</v>
      </c>
      <c r="AF506" s="79">
        <f>+VLOOKUP($A506,'[4]CUT USD'!$A:$Q,9,FALSE)</f>
        <v>0</v>
      </c>
      <c r="AG506" s="79">
        <f>+VLOOKUP($A506,'[4]CUT USD'!$A:$Q,10,FALSE)</f>
        <v>0</v>
      </c>
      <c r="AH506" s="79">
        <f>+VLOOKUP($A506,'[4]CUT USD'!$A:$Q,11,FALSE)</f>
        <v>0</v>
      </c>
      <c r="AI506" s="79">
        <f>+VLOOKUP($A506,'[4]CUT USD'!$A:$Q,12,FALSE)</f>
        <v>0</v>
      </c>
      <c r="AJ506" s="79">
        <f>+VLOOKUP($A506,'[4]CUT USD'!$A:$Q,13,FALSE)</f>
        <v>0</v>
      </c>
      <c r="AK506" s="79">
        <f>+VLOOKUP($A506,'[4]CUT USD'!$A:$Q,14,FALSE)</f>
        <v>0</v>
      </c>
      <c r="AL506" s="79">
        <v>0</v>
      </c>
      <c r="AM506" s="79">
        <f t="shared" si="7"/>
        <v>0</v>
      </c>
      <c r="AP506" s="45"/>
    </row>
    <row r="507" spans="1:42" ht="33" customHeight="1">
      <c r="A507" s="54">
        <v>1727</v>
      </c>
      <c r="B507" s="55" t="s">
        <v>482</v>
      </c>
      <c r="C507" s="80" t="s">
        <v>687</v>
      </c>
      <c r="D507" s="79">
        <f>+VLOOKUP(A507,'[4]RES. TRL'!A:C,2,FALSE)</f>
        <v>0</v>
      </c>
      <c r="E507" s="79">
        <f>+VLOOKUP(A507,'[4]RES. TRL'!A:C,3,FALSE)</f>
        <v>0</v>
      </c>
      <c r="F507" s="79">
        <f>+VLOOKUP(A507,[4]RES.CDI!A:B,2,FALSE)</f>
        <v>0</v>
      </c>
      <c r="G507" s="79">
        <f>+VLOOKUP($A507,'[4]CUT Bs'!$A:$S,2,FALSE)</f>
        <v>0</v>
      </c>
      <c r="H507" s="79">
        <f>+VLOOKUP($A507,'[4]CUT Bs'!$A:$S,3,FALSE)</f>
        <v>0</v>
      </c>
      <c r="I507" s="79">
        <f>+VLOOKUP($A507,'[4]CUT Bs'!$A:$S,4,FALSE)</f>
        <v>0</v>
      </c>
      <c r="J507" s="79">
        <f>+VLOOKUP($A507,'[4]CUT Bs'!$A:$S,5,FALSE)</f>
        <v>0</v>
      </c>
      <c r="K507" s="79">
        <f>+VLOOKUP($A507,'[4]CUT Bs'!$A:$S,6,FALSE)</f>
        <v>0</v>
      </c>
      <c r="L507" s="79">
        <f>+VLOOKUP($A507,'[4]CUT Bs'!$A:$S,7,FALSE)</f>
        <v>0</v>
      </c>
      <c r="M507" s="79">
        <f>+VLOOKUP($A507,'[4]CUT Bs'!$A:$S,8,FALSE)</f>
        <v>0</v>
      </c>
      <c r="N507" s="79">
        <f>+VLOOKUP($A507,'[4]CUT Bs'!$A:$S,9,FALSE)</f>
        <v>0</v>
      </c>
      <c r="O507" s="79">
        <f>+VLOOKUP($A507,'[4]CUT Bs'!$A:$S,10,FALSE)</f>
        <v>0</v>
      </c>
      <c r="P507" s="79">
        <f>+VLOOKUP($A507,'[4]CUT Bs'!$A:$S,11,FALSE)</f>
        <v>0</v>
      </c>
      <c r="Q507" s="79">
        <f>+VLOOKUP($A507,'[4]CUT Bs'!$A:$S,12,FALSE)</f>
        <v>0</v>
      </c>
      <c r="R507" s="79">
        <f>+VLOOKUP($A507,'[4]CUT Bs'!$A:$S,13,FALSE)</f>
        <v>0</v>
      </c>
      <c r="S507" s="79">
        <f>+VLOOKUP($A507,'[4]CUT Bs'!$A:$S,14,FALSE)</f>
        <v>0</v>
      </c>
      <c r="T507" s="79">
        <f>+VLOOKUP($A507,'[4]CUT Bs'!$A:$S,15,FALSE)</f>
        <v>0</v>
      </c>
      <c r="U507" s="79">
        <f>+VLOOKUP($A507,'[4]CUT Bs'!$A:$S,16,FALSE)</f>
        <v>0</v>
      </c>
      <c r="V507" s="79">
        <f>+IFERROR(VLOOKUP(A507,'[4]RES. TCR'!A:C,3,FALSE),0)</f>
        <v>0</v>
      </c>
      <c r="W507" s="79">
        <f>+VLOOKUP(A507,'[4]RES. TRL'!F:H,2,FALSE)</f>
        <v>0</v>
      </c>
      <c r="X507" s="79">
        <f>+VLOOKUP(A507,'[4]RES. TRL'!F:H,3,FALSE)</f>
        <v>0</v>
      </c>
      <c r="Y507" s="79">
        <f>+VLOOKUP($A507,'[4]CUT USD'!$A:$Q,2,FALSE)</f>
        <v>0</v>
      </c>
      <c r="Z507" s="79">
        <f>+VLOOKUP($A507,'[4]CUT USD'!$A:$Q,3,FALSE)</f>
        <v>0</v>
      </c>
      <c r="AA507" s="79">
        <f>+VLOOKUP($A507,'[4]CUT USD'!$A:$Q,4,FALSE)</f>
        <v>0</v>
      </c>
      <c r="AB507" s="79">
        <f>+VLOOKUP($A507,'[4]CUT USD'!$A:$Q,5,FALSE)</f>
        <v>0</v>
      </c>
      <c r="AC507" s="79">
        <f>+VLOOKUP($A507,'[4]CUT USD'!$A:$Q,6,FALSE)</f>
        <v>0</v>
      </c>
      <c r="AD507" s="79">
        <f>+VLOOKUP($A507,'[4]CUT USD'!$A:$Q,7,FALSE)</f>
        <v>0</v>
      </c>
      <c r="AE507" s="79">
        <f>+VLOOKUP($A507,'[4]CUT USD'!$A:$Q,8,FALSE)</f>
        <v>0</v>
      </c>
      <c r="AF507" s="79">
        <f>+VLOOKUP($A507,'[4]CUT USD'!$A:$Q,9,FALSE)</f>
        <v>0</v>
      </c>
      <c r="AG507" s="79">
        <f>+VLOOKUP($A507,'[4]CUT USD'!$A:$Q,10,FALSE)</f>
        <v>0</v>
      </c>
      <c r="AH507" s="79">
        <f>+VLOOKUP($A507,'[4]CUT USD'!$A:$Q,11,FALSE)</f>
        <v>0</v>
      </c>
      <c r="AI507" s="79">
        <f>+VLOOKUP($A507,'[4]CUT USD'!$A:$Q,12,FALSE)</f>
        <v>0</v>
      </c>
      <c r="AJ507" s="79">
        <f>+VLOOKUP($A507,'[4]CUT USD'!$A:$Q,13,FALSE)</f>
        <v>0</v>
      </c>
      <c r="AK507" s="79">
        <f>+VLOOKUP($A507,'[4]CUT USD'!$A:$Q,14,FALSE)</f>
        <v>0</v>
      </c>
      <c r="AL507" s="79">
        <v>0</v>
      </c>
      <c r="AM507" s="79">
        <f t="shared" si="7"/>
        <v>0</v>
      </c>
      <c r="AP507" s="45"/>
    </row>
    <row r="508" spans="1:42" ht="33" customHeight="1">
      <c r="A508" s="54">
        <v>1728</v>
      </c>
      <c r="B508" s="55" t="s">
        <v>483</v>
      </c>
      <c r="C508" s="80" t="s">
        <v>687</v>
      </c>
      <c r="D508" s="79">
        <f>+VLOOKUP(A508,'[4]RES. TRL'!A:C,2,FALSE)</f>
        <v>0</v>
      </c>
      <c r="E508" s="79">
        <f>+VLOOKUP(A508,'[4]RES. TRL'!A:C,3,FALSE)</f>
        <v>0</v>
      </c>
      <c r="F508" s="79">
        <f>+VLOOKUP(A508,[4]RES.CDI!A:B,2,FALSE)</f>
        <v>0</v>
      </c>
      <c r="G508" s="79">
        <f>+VLOOKUP($A508,'[4]CUT Bs'!$A:$S,2,FALSE)</f>
        <v>0</v>
      </c>
      <c r="H508" s="79">
        <f>+VLOOKUP($A508,'[4]CUT Bs'!$A:$S,3,FALSE)</f>
        <v>0</v>
      </c>
      <c r="I508" s="79">
        <f>+VLOOKUP($A508,'[4]CUT Bs'!$A:$S,4,FALSE)</f>
        <v>0</v>
      </c>
      <c r="J508" s="79">
        <f>+VLOOKUP($A508,'[4]CUT Bs'!$A:$S,5,FALSE)</f>
        <v>0</v>
      </c>
      <c r="K508" s="79">
        <f>+VLOOKUP($A508,'[4]CUT Bs'!$A:$S,6,FALSE)</f>
        <v>0</v>
      </c>
      <c r="L508" s="79">
        <f>+VLOOKUP($A508,'[4]CUT Bs'!$A:$S,7,FALSE)</f>
        <v>0</v>
      </c>
      <c r="M508" s="79">
        <f>+VLOOKUP($A508,'[4]CUT Bs'!$A:$S,8,FALSE)</f>
        <v>0</v>
      </c>
      <c r="N508" s="79">
        <f>+VLOOKUP($A508,'[4]CUT Bs'!$A:$S,9,FALSE)</f>
        <v>0</v>
      </c>
      <c r="O508" s="79">
        <f>+VLOOKUP($A508,'[4]CUT Bs'!$A:$S,10,FALSE)</f>
        <v>0</v>
      </c>
      <c r="P508" s="79">
        <f>+VLOOKUP($A508,'[4]CUT Bs'!$A:$S,11,FALSE)</f>
        <v>0</v>
      </c>
      <c r="Q508" s="79">
        <f>+VLOOKUP($A508,'[4]CUT Bs'!$A:$S,12,FALSE)</f>
        <v>0</v>
      </c>
      <c r="R508" s="79">
        <f>+VLOOKUP($A508,'[4]CUT Bs'!$A:$S,13,FALSE)</f>
        <v>0</v>
      </c>
      <c r="S508" s="79">
        <f>+VLOOKUP($A508,'[4]CUT Bs'!$A:$S,14,FALSE)</f>
        <v>0</v>
      </c>
      <c r="T508" s="79">
        <f>+VLOOKUP($A508,'[4]CUT Bs'!$A:$S,15,FALSE)</f>
        <v>0</v>
      </c>
      <c r="U508" s="79">
        <f>+VLOOKUP($A508,'[4]CUT Bs'!$A:$S,16,FALSE)</f>
        <v>0</v>
      </c>
      <c r="V508" s="79">
        <f>+IFERROR(VLOOKUP(A508,'[4]RES. TCR'!A:C,3,FALSE),0)</f>
        <v>0</v>
      </c>
      <c r="W508" s="79">
        <f>+VLOOKUP(A508,'[4]RES. TRL'!F:H,2,FALSE)</f>
        <v>0</v>
      </c>
      <c r="X508" s="79">
        <f>+VLOOKUP(A508,'[4]RES. TRL'!F:H,3,FALSE)</f>
        <v>0</v>
      </c>
      <c r="Y508" s="79">
        <f>+VLOOKUP($A508,'[4]CUT USD'!$A:$Q,2,FALSE)</f>
        <v>0</v>
      </c>
      <c r="Z508" s="79">
        <f>+VLOOKUP($A508,'[4]CUT USD'!$A:$Q,3,FALSE)</f>
        <v>0</v>
      </c>
      <c r="AA508" s="79">
        <f>+VLOOKUP($A508,'[4]CUT USD'!$A:$Q,4,FALSE)</f>
        <v>0</v>
      </c>
      <c r="AB508" s="79">
        <f>+VLOOKUP($A508,'[4]CUT USD'!$A:$Q,5,FALSE)</f>
        <v>0</v>
      </c>
      <c r="AC508" s="79">
        <f>+VLOOKUP($A508,'[4]CUT USD'!$A:$Q,6,FALSE)</f>
        <v>0</v>
      </c>
      <c r="AD508" s="79">
        <f>+VLOOKUP($A508,'[4]CUT USD'!$A:$Q,7,FALSE)</f>
        <v>0</v>
      </c>
      <c r="AE508" s="79">
        <f>+VLOOKUP($A508,'[4]CUT USD'!$A:$Q,8,FALSE)</f>
        <v>0</v>
      </c>
      <c r="AF508" s="79">
        <f>+VLOOKUP($A508,'[4]CUT USD'!$A:$Q,9,FALSE)</f>
        <v>0</v>
      </c>
      <c r="AG508" s="79">
        <f>+VLOOKUP($A508,'[4]CUT USD'!$A:$Q,10,FALSE)</f>
        <v>0</v>
      </c>
      <c r="AH508" s="79">
        <f>+VLOOKUP($A508,'[4]CUT USD'!$A:$Q,11,FALSE)</f>
        <v>0</v>
      </c>
      <c r="AI508" s="79">
        <f>+VLOOKUP($A508,'[4]CUT USD'!$A:$Q,12,FALSE)</f>
        <v>0</v>
      </c>
      <c r="AJ508" s="79">
        <f>+VLOOKUP($A508,'[4]CUT USD'!$A:$Q,13,FALSE)</f>
        <v>0</v>
      </c>
      <c r="AK508" s="79">
        <f>+VLOOKUP($A508,'[4]CUT USD'!$A:$Q,14,FALSE)</f>
        <v>0</v>
      </c>
      <c r="AL508" s="79">
        <v>0</v>
      </c>
      <c r="AM508" s="79">
        <f t="shared" si="7"/>
        <v>0</v>
      </c>
      <c r="AP508" s="45"/>
    </row>
    <row r="509" spans="1:42" ht="33" customHeight="1">
      <c r="A509" s="54">
        <v>1729</v>
      </c>
      <c r="B509" s="55" t="s">
        <v>484</v>
      </c>
      <c r="C509" s="80" t="s">
        <v>687</v>
      </c>
      <c r="D509" s="79">
        <f>+VLOOKUP(A509,'[4]RES. TRL'!A:C,2,FALSE)</f>
        <v>0</v>
      </c>
      <c r="E509" s="79">
        <f>+VLOOKUP(A509,'[4]RES. TRL'!A:C,3,FALSE)</f>
        <v>0</v>
      </c>
      <c r="F509" s="79">
        <f>+VLOOKUP(A509,[4]RES.CDI!A:B,2,FALSE)</f>
        <v>0</v>
      </c>
      <c r="G509" s="79">
        <f>+VLOOKUP($A509,'[4]CUT Bs'!$A:$S,2,FALSE)</f>
        <v>0</v>
      </c>
      <c r="H509" s="79">
        <f>+VLOOKUP($A509,'[4]CUT Bs'!$A:$S,3,FALSE)</f>
        <v>0</v>
      </c>
      <c r="I509" s="79">
        <f>+VLOOKUP($A509,'[4]CUT Bs'!$A:$S,4,FALSE)</f>
        <v>0</v>
      </c>
      <c r="J509" s="79">
        <f>+VLOOKUP($A509,'[4]CUT Bs'!$A:$S,5,FALSE)</f>
        <v>0</v>
      </c>
      <c r="K509" s="79">
        <f>+VLOOKUP($A509,'[4]CUT Bs'!$A:$S,6,FALSE)</f>
        <v>0</v>
      </c>
      <c r="L509" s="79">
        <f>+VLOOKUP($A509,'[4]CUT Bs'!$A:$S,7,FALSE)</f>
        <v>0</v>
      </c>
      <c r="M509" s="79">
        <f>+VLOOKUP($A509,'[4]CUT Bs'!$A:$S,8,FALSE)</f>
        <v>0</v>
      </c>
      <c r="N509" s="79">
        <f>+VLOOKUP($A509,'[4]CUT Bs'!$A:$S,9,FALSE)</f>
        <v>0</v>
      </c>
      <c r="O509" s="79">
        <f>+VLOOKUP($A509,'[4]CUT Bs'!$A:$S,10,FALSE)</f>
        <v>0</v>
      </c>
      <c r="P509" s="79">
        <f>+VLOOKUP($A509,'[4]CUT Bs'!$A:$S,11,FALSE)</f>
        <v>0</v>
      </c>
      <c r="Q509" s="79">
        <f>+VLOOKUP($A509,'[4]CUT Bs'!$A:$S,12,FALSE)</f>
        <v>0</v>
      </c>
      <c r="R509" s="79">
        <f>+VLOOKUP($A509,'[4]CUT Bs'!$A:$S,13,FALSE)</f>
        <v>0</v>
      </c>
      <c r="S509" s="79">
        <f>+VLOOKUP($A509,'[4]CUT Bs'!$A:$S,14,FALSE)</f>
        <v>0</v>
      </c>
      <c r="T509" s="79">
        <f>+VLOOKUP($A509,'[4]CUT Bs'!$A:$S,15,FALSE)</f>
        <v>0</v>
      </c>
      <c r="U509" s="79">
        <f>+VLOOKUP($A509,'[4]CUT Bs'!$A:$S,16,FALSE)</f>
        <v>0</v>
      </c>
      <c r="V509" s="79">
        <f>+IFERROR(VLOOKUP(A509,'[4]RES. TCR'!A:C,3,FALSE),0)</f>
        <v>0</v>
      </c>
      <c r="W509" s="79">
        <f>+VLOOKUP(A509,'[4]RES. TRL'!F:H,2,FALSE)</f>
        <v>0</v>
      </c>
      <c r="X509" s="79">
        <f>+VLOOKUP(A509,'[4]RES. TRL'!F:H,3,FALSE)</f>
        <v>0</v>
      </c>
      <c r="Y509" s="79">
        <f>+VLOOKUP($A509,'[4]CUT USD'!$A:$Q,2,FALSE)</f>
        <v>0</v>
      </c>
      <c r="Z509" s="79">
        <f>+VLOOKUP($A509,'[4]CUT USD'!$A:$Q,3,FALSE)</f>
        <v>0</v>
      </c>
      <c r="AA509" s="79">
        <f>+VLOOKUP($A509,'[4]CUT USD'!$A:$Q,4,FALSE)</f>
        <v>0</v>
      </c>
      <c r="AB509" s="79">
        <f>+VLOOKUP($A509,'[4]CUT USD'!$A:$Q,5,FALSE)</f>
        <v>0</v>
      </c>
      <c r="AC509" s="79">
        <f>+VLOOKUP($A509,'[4]CUT USD'!$A:$Q,6,FALSE)</f>
        <v>0</v>
      </c>
      <c r="AD509" s="79">
        <f>+VLOOKUP($A509,'[4]CUT USD'!$A:$Q,7,FALSE)</f>
        <v>0</v>
      </c>
      <c r="AE509" s="79">
        <f>+VLOOKUP($A509,'[4]CUT USD'!$A:$Q,8,FALSE)</f>
        <v>0</v>
      </c>
      <c r="AF509" s="79">
        <f>+VLOOKUP($A509,'[4]CUT USD'!$A:$Q,9,FALSE)</f>
        <v>0</v>
      </c>
      <c r="AG509" s="79">
        <f>+VLOOKUP($A509,'[4]CUT USD'!$A:$Q,10,FALSE)</f>
        <v>0</v>
      </c>
      <c r="AH509" s="79">
        <f>+VLOOKUP($A509,'[4]CUT USD'!$A:$Q,11,FALSE)</f>
        <v>0</v>
      </c>
      <c r="AI509" s="79">
        <f>+VLOOKUP($A509,'[4]CUT USD'!$A:$Q,12,FALSE)</f>
        <v>0</v>
      </c>
      <c r="AJ509" s="79">
        <f>+VLOOKUP($A509,'[4]CUT USD'!$A:$Q,13,FALSE)</f>
        <v>0</v>
      </c>
      <c r="AK509" s="79">
        <f>+VLOOKUP($A509,'[4]CUT USD'!$A:$Q,14,FALSE)</f>
        <v>0</v>
      </c>
      <c r="AL509" s="79">
        <v>0</v>
      </c>
      <c r="AM509" s="79">
        <f t="shared" si="7"/>
        <v>0</v>
      </c>
      <c r="AP509" s="45"/>
    </row>
    <row r="510" spans="1:42" ht="33" customHeight="1">
      <c r="A510" s="54">
        <v>1730</v>
      </c>
      <c r="B510" s="55" t="s">
        <v>485</v>
      </c>
      <c r="C510" s="80" t="s">
        <v>687</v>
      </c>
      <c r="D510" s="79">
        <f>+VLOOKUP(A510,'[4]RES. TRL'!A:C,2,FALSE)</f>
        <v>0</v>
      </c>
      <c r="E510" s="79">
        <f>+VLOOKUP(A510,'[4]RES. TRL'!A:C,3,FALSE)</f>
        <v>0</v>
      </c>
      <c r="F510" s="79">
        <f>+VLOOKUP(A510,[4]RES.CDI!A:B,2,FALSE)</f>
        <v>0</v>
      </c>
      <c r="G510" s="79">
        <f>+VLOOKUP($A510,'[4]CUT Bs'!$A:$S,2,FALSE)</f>
        <v>0</v>
      </c>
      <c r="H510" s="79">
        <f>+VLOOKUP($A510,'[4]CUT Bs'!$A:$S,3,FALSE)</f>
        <v>0</v>
      </c>
      <c r="I510" s="79">
        <f>+VLOOKUP($A510,'[4]CUT Bs'!$A:$S,4,FALSE)</f>
        <v>0</v>
      </c>
      <c r="J510" s="79">
        <f>+VLOOKUP($A510,'[4]CUT Bs'!$A:$S,5,FALSE)</f>
        <v>0</v>
      </c>
      <c r="K510" s="79">
        <f>+VLOOKUP($A510,'[4]CUT Bs'!$A:$S,6,FALSE)</f>
        <v>0</v>
      </c>
      <c r="L510" s="79">
        <f>+VLOOKUP($A510,'[4]CUT Bs'!$A:$S,7,FALSE)</f>
        <v>0</v>
      </c>
      <c r="M510" s="79">
        <f>+VLOOKUP($A510,'[4]CUT Bs'!$A:$S,8,FALSE)</f>
        <v>0</v>
      </c>
      <c r="N510" s="79">
        <f>+VLOOKUP($A510,'[4]CUT Bs'!$A:$S,9,FALSE)</f>
        <v>0</v>
      </c>
      <c r="O510" s="79">
        <f>+VLOOKUP($A510,'[4]CUT Bs'!$A:$S,10,FALSE)</f>
        <v>0</v>
      </c>
      <c r="P510" s="79">
        <f>+VLOOKUP($A510,'[4]CUT Bs'!$A:$S,11,FALSE)</f>
        <v>0</v>
      </c>
      <c r="Q510" s="79">
        <f>+VLOOKUP($A510,'[4]CUT Bs'!$A:$S,12,FALSE)</f>
        <v>0</v>
      </c>
      <c r="R510" s="79">
        <f>+VLOOKUP($A510,'[4]CUT Bs'!$A:$S,13,FALSE)</f>
        <v>0</v>
      </c>
      <c r="S510" s="79">
        <f>+VLOOKUP($A510,'[4]CUT Bs'!$A:$S,14,FALSE)</f>
        <v>0</v>
      </c>
      <c r="T510" s="79">
        <f>+VLOOKUP($A510,'[4]CUT Bs'!$A:$S,15,FALSE)</f>
        <v>0</v>
      </c>
      <c r="U510" s="79">
        <f>+VLOOKUP($A510,'[4]CUT Bs'!$A:$S,16,FALSE)</f>
        <v>0</v>
      </c>
      <c r="V510" s="79">
        <f>+IFERROR(VLOOKUP(A510,'[4]RES. TCR'!A:C,3,FALSE),0)</f>
        <v>0</v>
      </c>
      <c r="W510" s="79">
        <f>+VLOOKUP(A510,'[4]RES. TRL'!F:H,2,FALSE)</f>
        <v>0</v>
      </c>
      <c r="X510" s="79">
        <f>+VLOOKUP(A510,'[4]RES. TRL'!F:H,3,FALSE)</f>
        <v>0</v>
      </c>
      <c r="Y510" s="79">
        <f>+VLOOKUP($A510,'[4]CUT USD'!$A:$Q,2,FALSE)</f>
        <v>0</v>
      </c>
      <c r="Z510" s="79">
        <f>+VLOOKUP($A510,'[4]CUT USD'!$A:$Q,3,FALSE)</f>
        <v>0</v>
      </c>
      <c r="AA510" s="79">
        <f>+VLOOKUP($A510,'[4]CUT USD'!$A:$Q,4,FALSE)</f>
        <v>0</v>
      </c>
      <c r="AB510" s="79">
        <f>+VLOOKUP($A510,'[4]CUT USD'!$A:$Q,5,FALSE)</f>
        <v>0</v>
      </c>
      <c r="AC510" s="79">
        <f>+VLOOKUP($A510,'[4]CUT USD'!$A:$Q,6,FALSE)</f>
        <v>0</v>
      </c>
      <c r="AD510" s="79">
        <f>+VLOOKUP($A510,'[4]CUT USD'!$A:$Q,7,FALSE)</f>
        <v>0</v>
      </c>
      <c r="AE510" s="79">
        <f>+VLOOKUP($A510,'[4]CUT USD'!$A:$Q,8,FALSE)</f>
        <v>0</v>
      </c>
      <c r="AF510" s="79">
        <f>+VLOOKUP($A510,'[4]CUT USD'!$A:$Q,9,FALSE)</f>
        <v>0</v>
      </c>
      <c r="AG510" s="79">
        <f>+VLOOKUP($A510,'[4]CUT USD'!$A:$Q,10,FALSE)</f>
        <v>0</v>
      </c>
      <c r="AH510" s="79">
        <f>+VLOOKUP($A510,'[4]CUT USD'!$A:$Q,11,FALSE)</f>
        <v>0</v>
      </c>
      <c r="AI510" s="79">
        <f>+VLOOKUP($A510,'[4]CUT USD'!$A:$Q,12,FALSE)</f>
        <v>0</v>
      </c>
      <c r="AJ510" s="79">
        <f>+VLOOKUP($A510,'[4]CUT USD'!$A:$Q,13,FALSE)</f>
        <v>0</v>
      </c>
      <c r="AK510" s="79">
        <f>+VLOOKUP($A510,'[4]CUT USD'!$A:$Q,14,FALSE)</f>
        <v>0</v>
      </c>
      <c r="AL510" s="79">
        <v>0</v>
      </c>
      <c r="AM510" s="79">
        <f t="shared" si="7"/>
        <v>0</v>
      </c>
      <c r="AP510" s="45"/>
    </row>
    <row r="511" spans="1:42" ht="33" customHeight="1">
      <c r="A511" s="54">
        <v>1731</v>
      </c>
      <c r="B511" s="55" t="s">
        <v>486</v>
      </c>
      <c r="C511" s="80" t="s">
        <v>687</v>
      </c>
      <c r="D511" s="79">
        <f>+VLOOKUP(A511,'[4]RES. TRL'!A:C,2,FALSE)</f>
        <v>0</v>
      </c>
      <c r="E511" s="79">
        <f>+VLOOKUP(A511,'[4]RES. TRL'!A:C,3,FALSE)</f>
        <v>0</v>
      </c>
      <c r="F511" s="79">
        <f>+VLOOKUP(A511,[4]RES.CDI!A:B,2,FALSE)</f>
        <v>0</v>
      </c>
      <c r="G511" s="79">
        <f>+VLOOKUP($A511,'[4]CUT Bs'!$A:$S,2,FALSE)</f>
        <v>0</v>
      </c>
      <c r="H511" s="79">
        <f>+VLOOKUP($A511,'[4]CUT Bs'!$A:$S,3,FALSE)</f>
        <v>0</v>
      </c>
      <c r="I511" s="79">
        <f>+VLOOKUP($A511,'[4]CUT Bs'!$A:$S,4,FALSE)</f>
        <v>0</v>
      </c>
      <c r="J511" s="79">
        <f>+VLOOKUP($A511,'[4]CUT Bs'!$A:$S,5,FALSE)</f>
        <v>0</v>
      </c>
      <c r="K511" s="79">
        <f>+VLOOKUP($A511,'[4]CUT Bs'!$A:$S,6,FALSE)</f>
        <v>0</v>
      </c>
      <c r="L511" s="79">
        <f>+VLOOKUP($A511,'[4]CUT Bs'!$A:$S,7,FALSE)</f>
        <v>0</v>
      </c>
      <c r="M511" s="79">
        <f>+VLOOKUP($A511,'[4]CUT Bs'!$A:$S,8,FALSE)</f>
        <v>0</v>
      </c>
      <c r="N511" s="79">
        <f>+VLOOKUP($A511,'[4]CUT Bs'!$A:$S,9,FALSE)</f>
        <v>0</v>
      </c>
      <c r="O511" s="79">
        <f>+VLOOKUP($A511,'[4]CUT Bs'!$A:$S,10,FALSE)</f>
        <v>0</v>
      </c>
      <c r="P511" s="79">
        <f>+VLOOKUP($A511,'[4]CUT Bs'!$A:$S,11,FALSE)</f>
        <v>0</v>
      </c>
      <c r="Q511" s="79">
        <f>+VLOOKUP($A511,'[4]CUT Bs'!$A:$S,12,FALSE)</f>
        <v>0</v>
      </c>
      <c r="R511" s="79">
        <f>+VLOOKUP($A511,'[4]CUT Bs'!$A:$S,13,FALSE)</f>
        <v>0</v>
      </c>
      <c r="S511" s="79">
        <f>+VLOOKUP($A511,'[4]CUT Bs'!$A:$S,14,FALSE)</f>
        <v>0</v>
      </c>
      <c r="T511" s="79">
        <f>+VLOOKUP($A511,'[4]CUT Bs'!$A:$S,15,FALSE)</f>
        <v>0</v>
      </c>
      <c r="U511" s="79">
        <f>+VLOOKUP($A511,'[4]CUT Bs'!$A:$S,16,FALSE)</f>
        <v>0</v>
      </c>
      <c r="V511" s="79">
        <f>+IFERROR(VLOOKUP(A511,'[4]RES. TCR'!A:C,3,FALSE),0)</f>
        <v>0</v>
      </c>
      <c r="W511" s="79">
        <f>+VLOOKUP(A511,'[4]RES. TRL'!F:H,2,FALSE)</f>
        <v>0</v>
      </c>
      <c r="X511" s="79">
        <f>+VLOOKUP(A511,'[4]RES. TRL'!F:H,3,FALSE)</f>
        <v>0</v>
      </c>
      <c r="Y511" s="79">
        <f>+VLOOKUP($A511,'[4]CUT USD'!$A:$Q,2,FALSE)</f>
        <v>0</v>
      </c>
      <c r="Z511" s="79">
        <f>+VLOOKUP($A511,'[4]CUT USD'!$A:$Q,3,FALSE)</f>
        <v>0</v>
      </c>
      <c r="AA511" s="79">
        <f>+VLOOKUP($A511,'[4]CUT USD'!$A:$Q,4,FALSE)</f>
        <v>0</v>
      </c>
      <c r="AB511" s="79">
        <f>+VLOOKUP($A511,'[4]CUT USD'!$A:$Q,5,FALSE)</f>
        <v>0</v>
      </c>
      <c r="AC511" s="79">
        <f>+VLOOKUP($A511,'[4]CUT USD'!$A:$Q,6,FALSE)</f>
        <v>0</v>
      </c>
      <c r="AD511" s="79">
        <f>+VLOOKUP($A511,'[4]CUT USD'!$A:$Q,7,FALSE)</f>
        <v>0</v>
      </c>
      <c r="AE511" s="79">
        <f>+VLOOKUP($A511,'[4]CUT USD'!$A:$Q,8,FALSE)</f>
        <v>0</v>
      </c>
      <c r="AF511" s="79">
        <f>+VLOOKUP($A511,'[4]CUT USD'!$A:$Q,9,FALSE)</f>
        <v>0</v>
      </c>
      <c r="AG511" s="79">
        <f>+VLOOKUP($A511,'[4]CUT USD'!$A:$Q,10,FALSE)</f>
        <v>0</v>
      </c>
      <c r="AH511" s="79">
        <f>+VLOOKUP($A511,'[4]CUT USD'!$A:$Q,11,FALSE)</f>
        <v>0</v>
      </c>
      <c r="AI511" s="79">
        <f>+VLOOKUP($A511,'[4]CUT USD'!$A:$Q,12,FALSE)</f>
        <v>0</v>
      </c>
      <c r="AJ511" s="79">
        <f>+VLOOKUP($A511,'[4]CUT USD'!$A:$Q,13,FALSE)</f>
        <v>0</v>
      </c>
      <c r="AK511" s="79">
        <f>+VLOOKUP($A511,'[4]CUT USD'!$A:$Q,14,FALSE)</f>
        <v>0</v>
      </c>
      <c r="AL511" s="79">
        <v>0</v>
      </c>
      <c r="AM511" s="79">
        <f t="shared" si="7"/>
        <v>0</v>
      </c>
      <c r="AP511" s="45"/>
    </row>
    <row r="512" spans="1:42" ht="33" customHeight="1">
      <c r="A512" s="54">
        <v>1732</v>
      </c>
      <c r="B512" s="55" t="s">
        <v>487</v>
      </c>
      <c r="C512" s="80" t="s">
        <v>687</v>
      </c>
      <c r="D512" s="79">
        <f>+VLOOKUP(A512,'[4]RES. TRL'!A:C,2,FALSE)</f>
        <v>0</v>
      </c>
      <c r="E512" s="79">
        <f>+VLOOKUP(A512,'[4]RES. TRL'!A:C,3,FALSE)</f>
        <v>0</v>
      </c>
      <c r="F512" s="79">
        <f>+VLOOKUP(A512,[4]RES.CDI!A:B,2,FALSE)</f>
        <v>0</v>
      </c>
      <c r="G512" s="79">
        <f>+VLOOKUP($A512,'[4]CUT Bs'!$A:$S,2,FALSE)</f>
        <v>0</v>
      </c>
      <c r="H512" s="79">
        <f>+VLOOKUP($A512,'[4]CUT Bs'!$A:$S,3,FALSE)</f>
        <v>0</v>
      </c>
      <c r="I512" s="79">
        <f>+VLOOKUP($A512,'[4]CUT Bs'!$A:$S,4,FALSE)</f>
        <v>0</v>
      </c>
      <c r="J512" s="79">
        <f>+VLOOKUP($A512,'[4]CUT Bs'!$A:$S,5,FALSE)</f>
        <v>0</v>
      </c>
      <c r="K512" s="79">
        <f>+VLOOKUP($A512,'[4]CUT Bs'!$A:$S,6,FALSE)</f>
        <v>0</v>
      </c>
      <c r="L512" s="79">
        <f>+VLOOKUP($A512,'[4]CUT Bs'!$A:$S,7,FALSE)</f>
        <v>0</v>
      </c>
      <c r="M512" s="79">
        <f>+VLOOKUP($A512,'[4]CUT Bs'!$A:$S,8,FALSE)</f>
        <v>0</v>
      </c>
      <c r="N512" s="79">
        <f>+VLOOKUP($A512,'[4]CUT Bs'!$A:$S,9,FALSE)</f>
        <v>0</v>
      </c>
      <c r="O512" s="79">
        <f>+VLOOKUP($A512,'[4]CUT Bs'!$A:$S,10,FALSE)</f>
        <v>0</v>
      </c>
      <c r="P512" s="79">
        <f>+VLOOKUP($A512,'[4]CUT Bs'!$A:$S,11,FALSE)</f>
        <v>0</v>
      </c>
      <c r="Q512" s="79">
        <f>+VLOOKUP($A512,'[4]CUT Bs'!$A:$S,12,FALSE)</f>
        <v>0</v>
      </c>
      <c r="R512" s="79">
        <f>+VLOOKUP($A512,'[4]CUT Bs'!$A:$S,13,FALSE)</f>
        <v>0</v>
      </c>
      <c r="S512" s="79">
        <f>+VLOOKUP($A512,'[4]CUT Bs'!$A:$S,14,FALSE)</f>
        <v>0</v>
      </c>
      <c r="T512" s="79">
        <f>+VLOOKUP($A512,'[4]CUT Bs'!$A:$S,15,FALSE)</f>
        <v>0</v>
      </c>
      <c r="U512" s="79">
        <f>+VLOOKUP($A512,'[4]CUT Bs'!$A:$S,16,FALSE)</f>
        <v>0</v>
      </c>
      <c r="V512" s="79">
        <f>+IFERROR(VLOOKUP(A512,'[4]RES. TCR'!A:C,3,FALSE),0)</f>
        <v>0</v>
      </c>
      <c r="W512" s="79">
        <f>+VLOOKUP(A512,'[4]RES. TRL'!F:H,2,FALSE)</f>
        <v>0</v>
      </c>
      <c r="X512" s="79">
        <f>+VLOOKUP(A512,'[4]RES. TRL'!F:H,3,FALSE)</f>
        <v>0</v>
      </c>
      <c r="Y512" s="79">
        <f>+VLOOKUP($A512,'[4]CUT USD'!$A:$Q,2,FALSE)</f>
        <v>0</v>
      </c>
      <c r="Z512" s="79">
        <f>+VLOOKUP($A512,'[4]CUT USD'!$A:$Q,3,FALSE)</f>
        <v>0</v>
      </c>
      <c r="AA512" s="79">
        <f>+VLOOKUP($A512,'[4]CUT USD'!$A:$Q,4,FALSE)</f>
        <v>0</v>
      </c>
      <c r="AB512" s="79">
        <f>+VLOOKUP($A512,'[4]CUT USD'!$A:$Q,5,FALSE)</f>
        <v>0</v>
      </c>
      <c r="AC512" s="79">
        <f>+VLOOKUP($A512,'[4]CUT USD'!$A:$Q,6,FALSE)</f>
        <v>0</v>
      </c>
      <c r="AD512" s="79">
        <f>+VLOOKUP($A512,'[4]CUT USD'!$A:$Q,7,FALSE)</f>
        <v>0</v>
      </c>
      <c r="AE512" s="79">
        <f>+VLOOKUP($A512,'[4]CUT USD'!$A:$Q,8,FALSE)</f>
        <v>0</v>
      </c>
      <c r="AF512" s="79">
        <f>+VLOOKUP($A512,'[4]CUT USD'!$A:$Q,9,FALSE)</f>
        <v>0</v>
      </c>
      <c r="AG512" s="79">
        <f>+VLOOKUP($A512,'[4]CUT USD'!$A:$Q,10,FALSE)</f>
        <v>0</v>
      </c>
      <c r="AH512" s="79">
        <f>+VLOOKUP($A512,'[4]CUT USD'!$A:$Q,11,FALSE)</f>
        <v>0</v>
      </c>
      <c r="AI512" s="79">
        <f>+VLOOKUP($A512,'[4]CUT USD'!$A:$Q,12,FALSE)</f>
        <v>0</v>
      </c>
      <c r="AJ512" s="79">
        <f>+VLOOKUP($A512,'[4]CUT USD'!$A:$Q,13,FALSE)</f>
        <v>0</v>
      </c>
      <c r="AK512" s="79">
        <f>+VLOOKUP($A512,'[4]CUT USD'!$A:$Q,14,FALSE)</f>
        <v>0</v>
      </c>
      <c r="AL512" s="79">
        <v>0</v>
      </c>
      <c r="AM512" s="79">
        <f t="shared" si="7"/>
        <v>0</v>
      </c>
      <c r="AP512" s="45"/>
    </row>
    <row r="513" spans="1:42" ht="33" customHeight="1">
      <c r="A513" s="54">
        <v>1733</v>
      </c>
      <c r="B513" s="55" t="s">
        <v>488</v>
      </c>
      <c r="C513" s="80" t="s">
        <v>687</v>
      </c>
      <c r="D513" s="79">
        <f>+VLOOKUP(A513,'[4]RES. TRL'!A:C,2,FALSE)</f>
        <v>0</v>
      </c>
      <c r="E513" s="79">
        <f>+VLOOKUP(A513,'[4]RES. TRL'!A:C,3,FALSE)</f>
        <v>0</v>
      </c>
      <c r="F513" s="79">
        <f>+VLOOKUP(A513,[4]RES.CDI!A:B,2,FALSE)</f>
        <v>0</v>
      </c>
      <c r="G513" s="79">
        <f>+VLOOKUP($A513,'[4]CUT Bs'!$A:$S,2,FALSE)</f>
        <v>0</v>
      </c>
      <c r="H513" s="79">
        <f>+VLOOKUP($A513,'[4]CUT Bs'!$A:$S,3,FALSE)</f>
        <v>0</v>
      </c>
      <c r="I513" s="79">
        <f>+VLOOKUP($A513,'[4]CUT Bs'!$A:$S,4,FALSE)</f>
        <v>0</v>
      </c>
      <c r="J513" s="79">
        <f>+VLOOKUP($A513,'[4]CUT Bs'!$A:$S,5,FALSE)</f>
        <v>0</v>
      </c>
      <c r="K513" s="79">
        <f>+VLOOKUP($A513,'[4]CUT Bs'!$A:$S,6,FALSE)</f>
        <v>0</v>
      </c>
      <c r="L513" s="79">
        <f>+VLOOKUP($A513,'[4]CUT Bs'!$A:$S,7,FALSE)</f>
        <v>0</v>
      </c>
      <c r="M513" s="79">
        <f>+VLOOKUP($A513,'[4]CUT Bs'!$A:$S,8,FALSE)</f>
        <v>0</v>
      </c>
      <c r="N513" s="79">
        <f>+VLOOKUP($A513,'[4]CUT Bs'!$A:$S,9,FALSE)</f>
        <v>0</v>
      </c>
      <c r="O513" s="79">
        <f>+VLOOKUP($A513,'[4]CUT Bs'!$A:$S,10,FALSE)</f>
        <v>0</v>
      </c>
      <c r="P513" s="79">
        <f>+VLOOKUP($A513,'[4]CUT Bs'!$A:$S,11,FALSE)</f>
        <v>0</v>
      </c>
      <c r="Q513" s="79">
        <f>+VLOOKUP($A513,'[4]CUT Bs'!$A:$S,12,FALSE)</f>
        <v>0</v>
      </c>
      <c r="R513" s="79">
        <f>+VLOOKUP($A513,'[4]CUT Bs'!$A:$S,13,FALSE)</f>
        <v>0</v>
      </c>
      <c r="S513" s="79">
        <f>+VLOOKUP($A513,'[4]CUT Bs'!$A:$S,14,FALSE)</f>
        <v>0</v>
      </c>
      <c r="T513" s="79">
        <f>+VLOOKUP($A513,'[4]CUT Bs'!$A:$S,15,FALSE)</f>
        <v>0</v>
      </c>
      <c r="U513" s="79">
        <f>+VLOOKUP($A513,'[4]CUT Bs'!$A:$S,16,FALSE)</f>
        <v>0</v>
      </c>
      <c r="V513" s="79">
        <f>+IFERROR(VLOOKUP(A513,'[4]RES. TCR'!A:C,3,FALSE),0)</f>
        <v>0</v>
      </c>
      <c r="W513" s="79">
        <f>+VLOOKUP(A513,'[4]RES. TRL'!F:H,2,FALSE)</f>
        <v>0</v>
      </c>
      <c r="X513" s="79">
        <f>+VLOOKUP(A513,'[4]RES. TRL'!F:H,3,FALSE)</f>
        <v>0</v>
      </c>
      <c r="Y513" s="79">
        <f>+VLOOKUP($A513,'[4]CUT USD'!$A:$Q,2,FALSE)</f>
        <v>0</v>
      </c>
      <c r="Z513" s="79">
        <f>+VLOOKUP($A513,'[4]CUT USD'!$A:$Q,3,FALSE)</f>
        <v>0</v>
      </c>
      <c r="AA513" s="79">
        <f>+VLOOKUP($A513,'[4]CUT USD'!$A:$Q,4,FALSE)</f>
        <v>0</v>
      </c>
      <c r="AB513" s="79">
        <f>+VLOOKUP($A513,'[4]CUT USD'!$A:$Q,5,FALSE)</f>
        <v>0</v>
      </c>
      <c r="AC513" s="79">
        <f>+VLOOKUP($A513,'[4]CUT USD'!$A:$Q,6,FALSE)</f>
        <v>0</v>
      </c>
      <c r="AD513" s="79">
        <f>+VLOOKUP($A513,'[4]CUT USD'!$A:$Q,7,FALSE)</f>
        <v>0</v>
      </c>
      <c r="AE513" s="79">
        <f>+VLOOKUP($A513,'[4]CUT USD'!$A:$Q,8,FALSE)</f>
        <v>0</v>
      </c>
      <c r="AF513" s="79">
        <f>+VLOOKUP($A513,'[4]CUT USD'!$A:$Q,9,FALSE)</f>
        <v>0</v>
      </c>
      <c r="AG513" s="79">
        <f>+VLOOKUP($A513,'[4]CUT USD'!$A:$Q,10,FALSE)</f>
        <v>0</v>
      </c>
      <c r="AH513" s="79">
        <f>+VLOOKUP($A513,'[4]CUT USD'!$A:$Q,11,FALSE)</f>
        <v>0</v>
      </c>
      <c r="AI513" s="79">
        <f>+VLOOKUP($A513,'[4]CUT USD'!$A:$Q,12,FALSE)</f>
        <v>0</v>
      </c>
      <c r="AJ513" s="79">
        <f>+VLOOKUP($A513,'[4]CUT USD'!$A:$Q,13,FALSE)</f>
        <v>0</v>
      </c>
      <c r="AK513" s="79">
        <f>+VLOOKUP($A513,'[4]CUT USD'!$A:$Q,14,FALSE)</f>
        <v>0</v>
      </c>
      <c r="AL513" s="79">
        <v>0</v>
      </c>
      <c r="AM513" s="79">
        <f t="shared" si="7"/>
        <v>0</v>
      </c>
      <c r="AP513" s="45"/>
    </row>
    <row r="514" spans="1:42" ht="33" customHeight="1">
      <c r="A514" s="54">
        <v>1734</v>
      </c>
      <c r="B514" s="55" t="s">
        <v>489</v>
      </c>
      <c r="C514" s="80" t="s">
        <v>687</v>
      </c>
      <c r="D514" s="79">
        <f>+VLOOKUP(A514,'[4]RES. TRL'!A:C,2,FALSE)</f>
        <v>0</v>
      </c>
      <c r="E514" s="79">
        <f>+VLOOKUP(A514,'[4]RES. TRL'!A:C,3,FALSE)</f>
        <v>0</v>
      </c>
      <c r="F514" s="79">
        <f>+VLOOKUP(A514,[4]RES.CDI!A:B,2,FALSE)</f>
        <v>0</v>
      </c>
      <c r="G514" s="79">
        <f>+VLOOKUP($A514,'[4]CUT Bs'!$A:$S,2,FALSE)</f>
        <v>0</v>
      </c>
      <c r="H514" s="79">
        <f>+VLOOKUP($A514,'[4]CUT Bs'!$A:$S,3,FALSE)</f>
        <v>0</v>
      </c>
      <c r="I514" s="79">
        <f>+VLOOKUP($A514,'[4]CUT Bs'!$A:$S,4,FALSE)</f>
        <v>0</v>
      </c>
      <c r="J514" s="79">
        <f>+VLOOKUP($A514,'[4]CUT Bs'!$A:$S,5,FALSE)</f>
        <v>0</v>
      </c>
      <c r="K514" s="79">
        <f>+VLOOKUP($A514,'[4]CUT Bs'!$A:$S,6,FALSE)</f>
        <v>0</v>
      </c>
      <c r="L514" s="79">
        <f>+VLOOKUP($A514,'[4]CUT Bs'!$A:$S,7,FALSE)</f>
        <v>0</v>
      </c>
      <c r="M514" s="79">
        <f>+VLOOKUP($A514,'[4]CUT Bs'!$A:$S,8,FALSE)</f>
        <v>0</v>
      </c>
      <c r="N514" s="79">
        <f>+VLOOKUP($A514,'[4]CUT Bs'!$A:$S,9,FALSE)</f>
        <v>0</v>
      </c>
      <c r="O514" s="79">
        <f>+VLOOKUP($A514,'[4]CUT Bs'!$A:$S,10,FALSE)</f>
        <v>0</v>
      </c>
      <c r="P514" s="79">
        <f>+VLOOKUP($A514,'[4]CUT Bs'!$A:$S,11,FALSE)</f>
        <v>0</v>
      </c>
      <c r="Q514" s="79">
        <f>+VLOOKUP($A514,'[4]CUT Bs'!$A:$S,12,FALSE)</f>
        <v>0</v>
      </c>
      <c r="R514" s="79">
        <f>+VLOOKUP($A514,'[4]CUT Bs'!$A:$S,13,FALSE)</f>
        <v>0</v>
      </c>
      <c r="S514" s="79">
        <f>+VLOOKUP($A514,'[4]CUT Bs'!$A:$S,14,FALSE)</f>
        <v>0</v>
      </c>
      <c r="T514" s="79">
        <f>+VLOOKUP($A514,'[4]CUT Bs'!$A:$S,15,FALSE)</f>
        <v>0</v>
      </c>
      <c r="U514" s="79">
        <f>+VLOOKUP($A514,'[4]CUT Bs'!$A:$S,16,FALSE)</f>
        <v>0</v>
      </c>
      <c r="V514" s="79">
        <f>+IFERROR(VLOOKUP(A514,'[4]RES. TCR'!A:C,3,FALSE),0)</f>
        <v>0</v>
      </c>
      <c r="W514" s="79">
        <f>+VLOOKUP(A514,'[4]RES. TRL'!F:H,2,FALSE)</f>
        <v>0</v>
      </c>
      <c r="X514" s="79">
        <f>+VLOOKUP(A514,'[4]RES. TRL'!F:H,3,FALSE)</f>
        <v>0</v>
      </c>
      <c r="Y514" s="79">
        <f>+VLOOKUP($A514,'[4]CUT USD'!$A:$Q,2,FALSE)</f>
        <v>0</v>
      </c>
      <c r="Z514" s="79">
        <f>+VLOOKUP($A514,'[4]CUT USD'!$A:$Q,3,FALSE)</f>
        <v>0</v>
      </c>
      <c r="AA514" s="79">
        <f>+VLOOKUP($A514,'[4]CUT USD'!$A:$Q,4,FALSE)</f>
        <v>0</v>
      </c>
      <c r="AB514" s="79">
        <f>+VLOOKUP($A514,'[4]CUT USD'!$A:$Q,5,FALSE)</f>
        <v>0</v>
      </c>
      <c r="AC514" s="79">
        <f>+VLOOKUP($A514,'[4]CUT USD'!$A:$Q,6,FALSE)</f>
        <v>0</v>
      </c>
      <c r="AD514" s="79">
        <f>+VLOOKUP($A514,'[4]CUT USD'!$A:$Q,7,FALSE)</f>
        <v>0</v>
      </c>
      <c r="AE514" s="79">
        <f>+VLOOKUP($A514,'[4]CUT USD'!$A:$Q,8,FALSE)</f>
        <v>0</v>
      </c>
      <c r="AF514" s="79">
        <f>+VLOOKUP($A514,'[4]CUT USD'!$A:$Q,9,FALSE)</f>
        <v>0</v>
      </c>
      <c r="AG514" s="79">
        <f>+VLOOKUP($A514,'[4]CUT USD'!$A:$Q,10,FALSE)</f>
        <v>0</v>
      </c>
      <c r="AH514" s="79">
        <f>+VLOOKUP($A514,'[4]CUT USD'!$A:$Q,11,FALSE)</f>
        <v>0</v>
      </c>
      <c r="AI514" s="79">
        <f>+VLOOKUP($A514,'[4]CUT USD'!$A:$Q,12,FALSE)</f>
        <v>0</v>
      </c>
      <c r="AJ514" s="79">
        <f>+VLOOKUP($A514,'[4]CUT USD'!$A:$Q,13,FALSE)</f>
        <v>0</v>
      </c>
      <c r="AK514" s="79">
        <f>+VLOOKUP($A514,'[4]CUT USD'!$A:$Q,14,FALSE)</f>
        <v>0</v>
      </c>
      <c r="AL514" s="79">
        <v>0</v>
      </c>
      <c r="AM514" s="79">
        <f t="shared" si="7"/>
        <v>0</v>
      </c>
      <c r="AP514" s="45"/>
    </row>
    <row r="515" spans="1:42" ht="33" customHeight="1">
      <c r="A515" s="54">
        <v>1735</v>
      </c>
      <c r="B515" s="55" t="s">
        <v>490</v>
      </c>
      <c r="C515" s="80" t="s">
        <v>687</v>
      </c>
      <c r="D515" s="79">
        <f>+VLOOKUP(A515,'[4]RES. TRL'!A:C,2,FALSE)</f>
        <v>0</v>
      </c>
      <c r="E515" s="79">
        <f>+VLOOKUP(A515,'[4]RES. TRL'!A:C,3,FALSE)</f>
        <v>0</v>
      </c>
      <c r="F515" s="79">
        <f>+VLOOKUP(A515,[4]RES.CDI!A:B,2,FALSE)</f>
        <v>0</v>
      </c>
      <c r="G515" s="79">
        <f>+VLOOKUP($A515,'[4]CUT Bs'!$A:$S,2,FALSE)</f>
        <v>0</v>
      </c>
      <c r="H515" s="79">
        <f>+VLOOKUP($A515,'[4]CUT Bs'!$A:$S,3,FALSE)</f>
        <v>0</v>
      </c>
      <c r="I515" s="79">
        <f>+VLOOKUP($A515,'[4]CUT Bs'!$A:$S,4,FALSE)</f>
        <v>0</v>
      </c>
      <c r="J515" s="79">
        <f>+VLOOKUP($A515,'[4]CUT Bs'!$A:$S,5,FALSE)</f>
        <v>0</v>
      </c>
      <c r="K515" s="79">
        <f>+VLOOKUP($A515,'[4]CUT Bs'!$A:$S,6,FALSE)</f>
        <v>0</v>
      </c>
      <c r="L515" s="79">
        <f>+VLOOKUP($A515,'[4]CUT Bs'!$A:$S,7,FALSE)</f>
        <v>0</v>
      </c>
      <c r="M515" s="79">
        <f>+VLOOKUP($A515,'[4]CUT Bs'!$A:$S,8,FALSE)</f>
        <v>0</v>
      </c>
      <c r="N515" s="79">
        <f>+VLOOKUP($A515,'[4]CUT Bs'!$A:$S,9,FALSE)</f>
        <v>0</v>
      </c>
      <c r="O515" s="79">
        <f>+VLOOKUP($A515,'[4]CUT Bs'!$A:$S,10,FALSE)</f>
        <v>0</v>
      </c>
      <c r="P515" s="79">
        <f>+VLOOKUP($A515,'[4]CUT Bs'!$A:$S,11,FALSE)</f>
        <v>0</v>
      </c>
      <c r="Q515" s="79">
        <f>+VLOOKUP($A515,'[4]CUT Bs'!$A:$S,12,FALSE)</f>
        <v>0</v>
      </c>
      <c r="R515" s="79">
        <f>+VLOOKUP($A515,'[4]CUT Bs'!$A:$S,13,FALSE)</f>
        <v>0</v>
      </c>
      <c r="S515" s="79">
        <f>+VLOOKUP($A515,'[4]CUT Bs'!$A:$S,14,FALSE)</f>
        <v>0</v>
      </c>
      <c r="T515" s="79">
        <f>+VLOOKUP($A515,'[4]CUT Bs'!$A:$S,15,FALSE)</f>
        <v>0</v>
      </c>
      <c r="U515" s="79">
        <f>+VLOOKUP($A515,'[4]CUT Bs'!$A:$S,16,FALSE)</f>
        <v>0</v>
      </c>
      <c r="V515" s="79">
        <f>+IFERROR(VLOOKUP(A515,'[4]RES. TCR'!A:C,3,FALSE),0)</f>
        <v>0</v>
      </c>
      <c r="W515" s="79">
        <f>+VLOOKUP(A515,'[4]RES. TRL'!F:H,2,FALSE)</f>
        <v>0</v>
      </c>
      <c r="X515" s="79">
        <f>+VLOOKUP(A515,'[4]RES. TRL'!F:H,3,FALSE)</f>
        <v>0</v>
      </c>
      <c r="Y515" s="79">
        <f>+VLOOKUP($A515,'[4]CUT USD'!$A:$Q,2,FALSE)</f>
        <v>0</v>
      </c>
      <c r="Z515" s="79">
        <f>+VLOOKUP($A515,'[4]CUT USD'!$A:$Q,3,FALSE)</f>
        <v>0</v>
      </c>
      <c r="AA515" s="79">
        <f>+VLOOKUP($A515,'[4]CUT USD'!$A:$Q,4,FALSE)</f>
        <v>0</v>
      </c>
      <c r="AB515" s="79">
        <f>+VLOOKUP($A515,'[4]CUT USD'!$A:$Q,5,FALSE)</f>
        <v>0</v>
      </c>
      <c r="AC515" s="79">
        <f>+VLOOKUP($A515,'[4]CUT USD'!$A:$Q,6,FALSE)</f>
        <v>0</v>
      </c>
      <c r="AD515" s="79">
        <f>+VLOOKUP($A515,'[4]CUT USD'!$A:$Q,7,FALSE)</f>
        <v>0</v>
      </c>
      <c r="AE515" s="79">
        <f>+VLOOKUP($A515,'[4]CUT USD'!$A:$Q,8,FALSE)</f>
        <v>0</v>
      </c>
      <c r="AF515" s="79">
        <f>+VLOOKUP($A515,'[4]CUT USD'!$A:$Q,9,FALSE)</f>
        <v>0</v>
      </c>
      <c r="AG515" s="79">
        <f>+VLOOKUP($A515,'[4]CUT USD'!$A:$Q,10,FALSE)</f>
        <v>0</v>
      </c>
      <c r="AH515" s="79">
        <f>+VLOOKUP($A515,'[4]CUT USD'!$A:$Q,11,FALSE)</f>
        <v>0</v>
      </c>
      <c r="AI515" s="79">
        <f>+VLOOKUP($A515,'[4]CUT USD'!$A:$Q,12,FALSE)</f>
        <v>0</v>
      </c>
      <c r="AJ515" s="79">
        <f>+VLOOKUP($A515,'[4]CUT USD'!$A:$Q,13,FALSE)</f>
        <v>0</v>
      </c>
      <c r="AK515" s="79">
        <f>+VLOOKUP($A515,'[4]CUT USD'!$A:$Q,14,FALSE)</f>
        <v>0</v>
      </c>
      <c r="AL515" s="79">
        <v>0</v>
      </c>
      <c r="AM515" s="79">
        <f t="shared" si="7"/>
        <v>0</v>
      </c>
      <c r="AP515" s="45"/>
    </row>
    <row r="516" spans="1:42" ht="33" customHeight="1">
      <c r="A516" s="54">
        <v>1736</v>
      </c>
      <c r="B516" s="55" t="s">
        <v>491</v>
      </c>
      <c r="C516" s="80" t="s">
        <v>687</v>
      </c>
      <c r="D516" s="79">
        <f>+VLOOKUP(A516,'[4]RES. TRL'!A:C,2,FALSE)</f>
        <v>0</v>
      </c>
      <c r="E516" s="79">
        <f>+VLOOKUP(A516,'[4]RES. TRL'!A:C,3,FALSE)</f>
        <v>0</v>
      </c>
      <c r="F516" s="79">
        <f>+VLOOKUP(A516,[4]RES.CDI!A:B,2,FALSE)</f>
        <v>0</v>
      </c>
      <c r="G516" s="79">
        <f>+VLOOKUP($A516,'[4]CUT Bs'!$A:$S,2,FALSE)</f>
        <v>0</v>
      </c>
      <c r="H516" s="79">
        <f>+VLOOKUP($A516,'[4]CUT Bs'!$A:$S,3,FALSE)</f>
        <v>0</v>
      </c>
      <c r="I516" s="79">
        <f>+VLOOKUP($A516,'[4]CUT Bs'!$A:$S,4,FALSE)</f>
        <v>0</v>
      </c>
      <c r="J516" s="79">
        <f>+VLOOKUP($A516,'[4]CUT Bs'!$A:$S,5,FALSE)</f>
        <v>0</v>
      </c>
      <c r="K516" s="79">
        <f>+VLOOKUP($A516,'[4]CUT Bs'!$A:$S,6,FALSE)</f>
        <v>0</v>
      </c>
      <c r="L516" s="79">
        <f>+VLOOKUP($A516,'[4]CUT Bs'!$A:$S,7,FALSE)</f>
        <v>0</v>
      </c>
      <c r="M516" s="79">
        <f>+VLOOKUP($A516,'[4]CUT Bs'!$A:$S,8,FALSE)</f>
        <v>0</v>
      </c>
      <c r="N516" s="79">
        <f>+VLOOKUP($A516,'[4]CUT Bs'!$A:$S,9,FALSE)</f>
        <v>0</v>
      </c>
      <c r="O516" s="79">
        <f>+VLOOKUP($A516,'[4]CUT Bs'!$A:$S,10,FALSE)</f>
        <v>0</v>
      </c>
      <c r="P516" s="79">
        <f>+VLOOKUP($A516,'[4]CUT Bs'!$A:$S,11,FALSE)</f>
        <v>0</v>
      </c>
      <c r="Q516" s="79">
        <f>+VLOOKUP($A516,'[4]CUT Bs'!$A:$S,12,FALSE)</f>
        <v>0</v>
      </c>
      <c r="R516" s="79">
        <f>+VLOOKUP($A516,'[4]CUT Bs'!$A:$S,13,FALSE)</f>
        <v>0</v>
      </c>
      <c r="S516" s="79">
        <f>+VLOOKUP($A516,'[4]CUT Bs'!$A:$S,14,FALSE)</f>
        <v>0</v>
      </c>
      <c r="T516" s="79">
        <f>+VLOOKUP($A516,'[4]CUT Bs'!$A:$S,15,FALSE)</f>
        <v>0</v>
      </c>
      <c r="U516" s="79">
        <f>+VLOOKUP($A516,'[4]CUT Bs'!$A:$S,16,FALSE)</f>
        <v>0</v>
      </c>
      <c r="V516" s="79">
        <f>+IFERROR(VLOOKUP(A516,'[4]RES. TCR'!A:C,3,FALSE),0)</f>
        <v>0</v>
      </c>
      <c r="W516" s="79">
        <f>+VLOOKUP(A516,'[4]RES. TRL'!F:H,2,FALSE)</f>
        <v>0</v>
      </c>
      <c r="X516" s="79">
        <f>+VLOOKUP(A516,'[4]RES. TRL'!F:H,3,FALSE)</f>
        <v>0</v>
      </c>
      <c r="Y516" s="79">
        <f>+VLOOKUP($A516,'[4]CUT USD'!$A:$Q,2,FALSE)</f>
        <v>0</v>
      </c>
      <c r="Z516" s="79">
        <f>+VLOOKUP($A516,'[4]CUT USD'!$A:$Q,3,FALSE)</f>
        <v>0</v>
      </c>
      <c r="AA516" s="79">
        <f>+VLOOKUP($A516,'[4]CUT USD'!$A:$Q,4,FALSE)</f>
        <v>0</v>
      </c>
      <c r="AB516" s="79">
        <f>+VLOOKUP($A516,'[4]CUT USD'!$A:$Q,5,FALSE)</f>
        <v>0</v>
      </c>
      <c r="AC516" s="79">
        <f>+VLOOKUP($A516,'[4]CUT USD'!$A:$Q,6,FALSE)</f>
        <v>0</v>
      </c>
      <c r="AD516" s="79">
        <f>+VLOOKUP($A516,'[4]CUT USD'!$A:$Q,7,FALSE)</f>
        <v>0</v>
      </c>
      <c r="AE516" s="79">
        <f>+VLOOKUP($A516,'[4]CUT USD'!$A:$Q,8,FALSE)</f>
        <v>0</v>
      </c>
      <c r="AF516" s="79">
        <f>+VLOOKUP($A516,'[4]CUT USD'!$A:$Q,9,FALSE)</f>
        <v>0</v>
      </c>
      <c r="AG516" s="79">
        <f>+VLOOKUP($A516,'[4]CUT USD'!$A:$Q,10,FALSE)</f>
        <v>0</v>
      </c>
      <c r="AH516" s="79">
        <f>+VLOOKUP($A516,'[4]CUT USD'!$A:$Q,11,FALSE)</f>
        <v>0</v>
      </c>
      <c r="AI516" s="79">
        <f>+VLOOKUP($A516,'[4]CUT USD'!$A:$Q,12,FALSE)</f>
        <v>0</v>
      </c>
      <c r="AJ516" s="79">
        <f>+VLOOKUP($A516,'[4]CUT USD'!$A:$Q,13,FALSE)</f>
        <v>0</v>
      </c>
      <c r="AK516" s="79">
        <f>+VLOOKUP($A516,'[4]CUT USD'!$A:$Q,14,FALSE)</f>
        <v>0</v>
      </c>
      <c r="AL516" s="79">
        <v>0</v>
      </c>
      <c r="AM516" s="79">
        <f t="shared" si="7"/>
        <v>0</v>
      </c>
      <c r="AP516" s="45"/>
    </row>
    <row r="517" spans="1:42" ht="33" customHeight="1">
      <c r="A517" s="54">
        <v>1737</v>
      </c>
      <c r="B517" s="55" t="s">
        <v>492</v>
      </c>
      <c r="C517" s="80" t="s">
        <v>687</v>
      </c>
      <c r="D517" s="79">
        <f>+VLOOKUP(A517,'[4]RES. TRL'!A:C,2,FALSE)</f>
        <v>0</v>
      </c>
      <c r="E517" s="79">
        <f>+VLOOKUP(A517,'[4]RES. TRL'!A:C,3,FALSE)</f>
        <v>0</v>
      </c>
      <c r="F517" s="79">
        <f>+VLOOKUP(A517,[4]RES.CDI!A:B,2,FALSE)</f>
        <v>0</v>
      </c>
      <c r="G517" s="79">
        <f>+VLOOKUP($A517,'[4]CUT Bs'!$A:$S,2,FALSE)</f>
        <v>0</v>
      </c>
      <c r="H517" s="79">
        <f>+VLOOKUP($A517,'[4]CUT Bs'!$A:$S,3,FALSE)</f>
        <v>0</v>
      </c>
      <c r="I517" s="79">
        <f>+VLOOKUP($A517,'[4]CUT Bs'!$A:$S,4,FALSE)</f>
        <v>0</v>
      </c>
      <c r="J517" s="79">
        <f>+VLOOKUP($A517,'[4]CUT Bs'!$A:$S,5,FALSE)</f>
        <v>0</v>
      </c>
      <c r="K517" s="79">
        <f>+VLOOKUP($A517,'[4]CUT Bs'!$A:$S,6,FALSE)</f>
        <v>0</v>
      </c>
      <c r="L517" s="79">
        <f>+VLOOKUP($A517,'[4]CUT Bs'!$A:$S,7,FALSE)</f>
        <v>0</v>
      </c>
      <c r="M517" s="79">
        <f>+VLOOKUP($A517,'[4]CUT Bs'!$A:$S,8,FALSE)</f>
        <v>0</v>
      </c>
      <c r="N517" s="79">
        <f>+VLOOKUP($A517,'[4]CUT Bs'!$A:$S,9,FALSE)</f>
        <v>0</v>
      </c>
      <c r="O517" s="79">
        <f>+VLOOKUP($A517,'[4]CUT Bs'!$A:$S,10,FALSE)</f>
        <v>0</v>
      </c>
      <c r="P517" s="79">
        <f>+VLOOKUP($A517,'[4]CUT Bs'!$A:$S,11,FALSE)</f>
        <v>0</v>
      </c>
      <c r="Q517" s="79">
        <f>+VLOOKUP($A517,'[4]CUT Bs'!$A:$S,12,FALSE)</f>
        <v>0</v>
      </c>
      <c r="R517" s="79">
        <f>+VLOOKUP($A517,'[4]CUT Bs'!$A:$S,13,FALSE)</f>
        <v>0</v>
      </c>
      <c r="S517" s="79">
        <f>+VLOOKUP($A517,'[4]CUT Bs'!$A:$S,14,FALSE)</f>
        <v>0</v>
      </c>
      <c r="T517" s="79">
        <f>+VLOOKUP($A517,'[4]CUT Bs'!$A:$S,15,FALSE)</f>
        <v>0</v>
      </c>
      <c r="U517" s="79">
        <f>+VLOOKUP($A517,'[4]CUT Bs'!$A:$S,16,FALSE)</f>
        <v>0</v>
      </c>
      <c r="V517" s="79">
        <f>+IFERROR(VLOOKUP(A517,'[4]RES. TCR'!A:C,3,FALSE),0)</f>
        <v>0</v>
      </c>
      <c r="W517" s="79">
        <f>+VLOOKUP(A517,'[4]RES. TRL'!F:H,2,FALSE)</f>
        <v>0</v>
      </c>
      <c r="X517" s="79">
        <f>+VLOOKUP(A517,'[4]RES. TRL'!F:H,3,FALSE)</f>
        <v>0</v>
      </c>
      <c r="Y517" s="79">
        <f>+VLOOKUP($A517,'[4]CUT USD'!$A:$Q,2,FALSE)</f>
        <v>0</v>
      </c>
      <c r="Z517" s="79">
        <f>+VLOOKUP($A517,'[4]CUT USD'!$A:$Q,3,FALSE)</f>
        <v>0</v>
      </c>
      <c r="AA517" s="79">
        <f>+VLOOKUP($A517,'[4]CUT USD'!$A:$Q,4,FALSE)</f>
        <v>0</v>
      </c>
      <c r="AB517" s="79">
        <f>+VLOOKUP($A517,'[4]CUT USD'!$A:$Q,5,FALSE)</f>
        <v>0</v>
      </c>
      <c r="AC517" s="79">
        <f>+VLOOKUP($A517,'[4]CUT USD'!$A:$Q,6,FALSE)</f>
        <v>0</v>
      </c>
      <c r="AD517" s="79">
        <f>+VLOOKUP($A517,'[4]CUT USD'!$A:$Q,7,FALSE)</f>
        <v>0</v>
      </c>
      <c r="AE517" s="79">
        <f>+VLOOKUP($A517,'[4]CUT USD'!$A:$Q,8,FALSE)</f>
        <v>0</v>
      </c>
      <c r="AF517" s="79">
        <f>+VLOOKUP($A517,'[4]CUT USD'!$A:$Q,9,FALSE)</f>
        <v>0</v>
      </c>
      <c r="AG517" s="79">
        <f>+VLOOKUP($A517,'[4]CUT USD'!$A:$Q,10,FALSE)</f>
        <v>0</v>
      </c>
      <c r="AH517" s="79">
        <f>+VLOOKUP($A517,'[4]CUT USD'!$A:$Q,11,FALSE)</f>
        <v>0</v>
      </c>
      <c r="AI517" s="79">
        <f>+VLOOKUP($A517,'[4]CUT USD'!$A:$Q,12,FALSE)</f>
        <v>0</v>
      </c>
      <c r="AJ517" s="79">
        <f>+VLOOKUP($A517,'[4]CUT USD'!$A:$Q,13,FALSE)</f>
        <v>0</v>
      </c>
      <c r="AK517" s="79">
        <f>+VLOOKUP($A517,'[4]CUT USD'!$A:$Q,14,FALSE)</f>
        <v>0</v>
      </c>
      <c r="AL517" s="79">
        <v>0</v>
      </c>
      <c r="AM517" s="79">
        <f t="shared" si="7"/>
        <v>0</v>
      </c>
      <c r="AP517" s="45"/>
    </row>
    <row r="518" spans="1:42" ht="33" customHeight="1">
      <c r="A518" s="54">
        <v>1738</v>
      </c>
      <c r="B518" s="55" t="s">
        <v>493</v>
      </c>
      <c r="C518" s="80" t="s">
        <v>687</v>
      </c>
      <c r="D518" s="79">
        <f>+VLOOKUP(A518,'[4]RES. TRL'!A:C,2,FALSE)</f>
        <v>0</v>
      </c>
      <c r="E518" s="79">
        <f>+VLOOKUP(A518,'[4]RES. TRL'!A:C,3,FALSE)</f>
        <v>0</v>
      </c>
      <c r="F518" s="79">
        <f>+VLOOKUP(A518,[4]RES.CDI!A:B,2,FALSE)</f>
        <v>0</v>
      </c>
      <c r="G518" s="79">
        <f>+VLOOKUP($A518,'[4]CUT Bs'!$A:$S,2,FALSE)</f>
        <v>0</v>
      </c>
      <c r="H518" s="79">
        <f>+VLOOKUP($A518,'[4]CUT Bs'!$A:$S,3,FALSE)</f>
        <v>0</v>
      </c>
      <c r="I518" s="79">
        <f>+VLOOKUP($A518,'[4]CUT Bs'!$A:$S,4,FALSE)</f>
        <v>0</v>
      </c>
      <c r="J518" s="79">
        <f>+VLOOKUP($A518,'[4]CUT Bs'!$A:$S,5,FALSE)</f>
        <v>0</v>
      </c>
      <c r="K518" s="79">
        <f>+VLOOKUP($A518,'[4]CUT Bs'!$A:$S,6,FALSE)</f>
        <v>0</v>
      </c>
      <c r="L518" s="79">
        <f>+VLOOKUP($A518,'[4]CUT Bs'!$A:$S,7,FALSE)</f>
        <v>0</v>
      </c>
      <c r="M518" s="79">
        <f>+VLOOKUP($A518,'[4]CUT Bs'!$A:$S,8,FALSE)</f>
        <v>0</v>
      </c>
      <c r="N518" s="79">
        <f>+VLOOKUP($A518,'[4]CUT Bs'!$A:$S,9,FALSE)</f>
        <v>0</v>
      </c>
      <c r="O518" s="79">
        <f>+VLOOKUP($A518,'[4]CUT Bs'!$A:$S,10,FALSE)</f>
        <v>0</v>
      </c>
      <c r="P518" s="79">
        <f>+VLOOKUP($A518,'[4]CUT Bs'!$A:$S,11,FALSE)</f>
        <v>0</v>
      </c>
      <c r="Q518" s="79">
        <f>+VLOOKUP($A518,'[4]CUT Bs'!$A:$S,12,FALSE)</f>
        <v>0</v>
      </c>
      <c r="R518" s="79">
        <f>+VLOOKUP($A518,'[4]CUT Bs'!$A:$S,13,FALSE)</f>
        <v>0</v>
      </c>
      <c r="S518" s="79">
        <f>+VLOOKUP($A518,'[4]CUT Bs'!$A:$S,14,FALSE)</f>
        <v>0</v>
      </c>
      <c r="T518" s="79">
        <f>+VLOOKUP($A518,'[4]CUT Bs'!$A:$S,15,FALSE)</f>
        <v>0</v>
      </c>
      <c r="U518" s="79">
        <f>+VLOOKUP($A518,'[4]CUT Bs'!$A:$S,16,FALSE)</f>
        <v>0</v>
      </c>
      <c r="V518" s="79">
        <f>+IFERROR(VLOOKUP(A518,'[4]RES. TCR'!A:C,3,FALSE),0)</f>
        <v>0</v>
      </c>
      <c r="W518" s="79">
        <f>+VLOOKUP(A518,'[4]RES. TRL'!F:H,2,FALSE)</f>
        <v>0</v>
      </c>
      <c r="X518" s="79">
        <f>+VLOOKUP(A518,'[4]RES. TRL'!F:H,3,FALSE)</f>
        <v>0</v>
      </c>
      <c r="Y518" s="79">
        <f>+VLOOKUP($A518,'[4]CUT USD'!$A:$Q,2,FALSE)</f>
        <v>0</v>
      </c>
      <c r="Z518" s="79">
        <f>+VLOOKUP($A518,'[4]CUT USD'!$A:$Q,3,FALSE)</f>
        <v>0</v>
      </c>
      <c r="AA518" s="79">
        <f>+VLOOKUP($A518,'[4]CUT USD'!$A:$Q,4,FALSE)</f>
        <v>0</v>
      </c>
      <c r="AB518" s="79">
        <f>+VLOOKUP($A518,'[4]CUT USD'!$A:$Q,5,FALSE)</f>
        <v>0</v>
      </c>
      <c r="AC518" s="79">
        <f>+VLOOKUP($A518,'[4]CUT USD'!$A:$Q,6,FALSE)</f>
        <v>0</v>
      </c>
      <c r="AD518" s="79">
        <f>+VLOOKUP($A518,'[4]CUT USD'!$A:$Q,7,FALSE)</f>
        <v>0</v>
      </c>
      <c r="AE518" s="79">
        <f>+VLOOKUP($A518,'[4]CUT USD'!$A:$Q,8,FALSE)</f>
        <v>0</v>
      </c>
      <c r="AF518" s="79">
        <f>+VLOOKUP($A518,'[4]CUT USD'!$A:$Q,9,FALSE)</f>
        <v>0</v>
      </c>
      <c r="AG518" s="79">
        <f>+VLOOKUP($A518,'[4]CUT USD'!$A:$Q,10,FALSE)</f>
        <v>0</v>
      </c>
      <c r="AH518" s="79">
        <f>+VLOOKUP($A518,'[4]CUT USD'!$A:$Q,11,FALSE)</f>
        <v>0</v>
      </c>
      <c r="AI518" s="79">
        <f>+VLOOKUP($A518,'[4]CUT USD'!$A:$Q,12,FALSE)</f>
        <v>0</v>
      </c>
      <c r="AJ518" s="79">
        <f>+VLOOKUP($A518,'[4]CUT USD'!$A:$Q,13,FALSE)</f>
        <v>0</v>
      </c>
      <c r="AK518" s="79">
        <f>+VLOOKUP($A518,'[4]CUT USD'!$A:$Q,14,FALSE)</f>
        <v>0</v>
      </c>
      <c r="AL518" s="79">
        <v>0</v>
      </c>
      <c r="AM518" s="79">
        <f t="shared" si="7"/>
        <v>0</v>
      </c>
      <c r="AP518" s="45"/>
    </row>
    <row r="519" spans="1:42" ht="33" customHeight="1">
      <c r="A519" s="54">
        <v>1739</v>
      </c>
      <c r="B519" s="55" t="s">
        <v>494</v>
      </c>
      <c r="C519" s="80" t="s">
        <v>687</v>
      </c>
      <c r="D519" s="79">
        <f>+VLOOKUP(A519,'[4]RES. TRL'!A:C,2,FALSE)</f>
        <v>0</v>
      </c>
      <c r="E519" s="79">
        <f>+VLOOKUP(A519,'[4]RES. TRL'!A:C,3,FALSE)</f>
        <v>0</v>
      </c>
      <c r="F519" s="79">
        <f>+VLOOKUP(A519,[4]RES.CDI!A:B,2,FALSE)</f>
        <v>0</v>
      </c>
      <c r="G519" s="79">
        <f>+VLOOKUP($A519,'[4]CUT Bs'!$A:$S,2,FALSE)</f>
        <v>0</v>
      </c>
      <c r="H519" s="79">
        <f>+VLOOKUP($A519,'[4]CUT Bs'!$A:$S,3,FALSE)</f>
        <v>0</v>
      </c>
      <c r="I519" s="79">
        <f>+VLOOKUP($A519,'[4]CUT Bs'!$A:$S,4,FALSE)</f>
        <v>0</v>
      </c>
      <c r="J519" s="79">
        <f>+VLOOKUP($A519,'[4]CUT Bs'!$A:$S,5,FALSE)</f>
        <v>0</v>
      </c>
      <c r="K519" s="79">
        <f>+VLOOKUP($A519,'[4]CUT Bs'!$A:$S,6,FALSE)</f>
        <v>0</v>
      </c>
      <c r="L519" s="79">
        <f>+VLOOKUP($A519,'[4]CUT Bs'!$A:$S,7,FALSE)</f>
        <v>0</v>
      </c>
      <c r="M519" s="79">
        <f>+VLOOKUP($A519,'[4]CUT Bs'!$A:$S,8,FALSE)</f>
        <v>0</v>
      </c>
      <c r="N519" s="79">
        <f>+VLOOKUP($A519,'[4]CUT Bs'!$A:$S,9,FALSE)</f>
        <v>0</v>
      </c>
      <c r="O519" s="79">
        <f>+VLOOKUP($A519,'[4]CUT Bs'!$A:$S,10,FALSE)</f>
        <v>0</v>
      </c>
      <c r="P519" s="79">
        <f>+VLOOKUP($A519,'[4]CUT Bs'!$A:$S,11,FALSE)</f>
        <v>0</v>
      </c>
      <c r="Q519" s="79">
        <f>+VLOOKUP($A519,'[4]CUT Bs'!$A:$S,12,FALSE)</f>
        <v>0</v>
      </c>
      <c r="R519" s="79">
        <f>+VLOOKUP($A519,'[4]CUT Bs'!$A:$S,13,FALSE)</f>
        <v>0</v>
      </c>
      <c r="S519" s="79">
        <f>+VLOOKUP($A519,'[4]CUT Bs'!$A:$S,14,FALSE)</f>
        <v>0</v>
      </c>
      <c r="T519" s="79">
        <f>+VLOOKUP($A519,'[4]CUT Bs'!$A:$S,15,FALSE)</f>
        <v>0</v>
      </c>
      <c r="U519" s="79">
        <f>+VLOOKUP($A519,'[4]CUT Bs'!$A:$S,16,FALSE)</f>
        <v>0</v>
      </c>
      <c r="V519" s="79">
        <f>+IFERROR(VLOOKUP(A519,'[4]RES. TCR'!A:C,3,FALSE),0)</f>
        <v>0</v>
      </c>
      <c r="W519" s="79">
        <f>+VLOOKUP(A519,'[4]RES. TRL'!F:H,2,FALSE)</f>
        <v>0</v>
      </c>
      <c r="X519" s="79">
        <f>+VLOOKUP(A519,'[4]RES. TRL'!F:H,3,FALSE)</f>
        <v>0</v>
      </c>
      <c r="Y519" s="79">
        <f>+VLOOKUP($A519,'[4]CUT USD'!$A:$Q,2,FALSE)</f>
        <v>0</v>
      </c>
      <c r="Z519" s="79">
        <f>+VLOOKUP($A519,'[4]CUT USD'!$A:$Q,3,FALSE)</f>
        <v>0</v>
      </c>
      <c r="AA519" s="79">
        <f>+VLOOKUP($A519,'[4]CUT USD'!$A:$Q,4,FALSE)</f>
        <v>0</v>
      </c>
      <c r="AB519" s="79">
        <f>+VLOOKUP($A519,'[4]CUT USD'!$A:$Q,5,FALSE)</f>
        <v>0</v>
      </c>
      <c r="AC519" s="79">
        <f>+VLOOKUP($A519,'[4]CUT USD'!$A:$Q,6,FALSE)</f>
        <v>0</v>
      </c>
      <c r="AD519" s="79">
        <f>+VLOOKUP($A519,'[4]CUT USD'!$A:$Q,7,FALSE)</f>
        <v>0</v>
      </c>
      <c r="AE519" s="79">
        <f>+VLOOKUP($A519,'[4]CUT USD'!$A:$Q,8,FALSE)</f>
        <v>0</v>
      </c>
      <c r="AF519" s="79">
        <f>+VLOOKUP($A519,'[4]CUT USD'!$A:$Q,9,FALSE)</f>
        <v>0</v>
      </c>
      <c r="AG519" s="79">
        <f>+VLOOKUP($A519,'[4]CUT USD'!$A:$Q,10,FALSE)</f>
        <v>0</v>
      </c>
      <c r="AH519" s="79">
        <f>+VLOOKUP($A519,'[4]CUT USD'!$A:$Q,11,FALSE)</f>
        <v>0</v>
      </c>
      <c r="AI519" s="79">
        <f>+VLOOKUP($A519,'[4]CUT USD'!$A:$Q,12,FALSE)</f>
        <v>0</v>
      </c>
      <c r="AJ519" s="79">
        <f>+VLOOKUP($A519,'[4]CUT USD'!$A:$Q,13,FALSE)</f>
        <v>0</v>
      </c>
      <c r="AK519" s="79">
        <f>+VLOOKUP($A519,'[4]CUT USD'!$A:$Q,14,FALSE)</f>
        <v>0</v>
      </c>
      <c r="AL519" s="79">
        <v>0</v>
      </c>
      <c r="AM519" s="79">
        <f t="shared" si="7"/>
        <v>0</v>
      </c>
      <c r="AP519" s="45"/>
    </row>
    <row r="520" spans="1:42" ht="33" customHeight="1">
      <c r="A520" s="54">
        <v>1740</v>
      </c>
      <c r="B520" s="55" t="s">
        <v>495</v>
      </c>
      <c r="C520" s="80" t="s">
        <v>687</v>
      </c>
      <c r="D520" s="79">
        <f>+VLOOKUP(A520,'[4]RES. TRL'!A:C,2,FALSE)</f>
        <v>0</v>
      </c>
      <c r="E520" s="79">
        <f>+VLOOKUP(A520,'[4]RES. TRL'!A:C,3,FALSE)</f>
        <v>0</v>
      </c>
      <c r="F520" s="79">
        <f>+VLOOKUP(A520,[4]RES.CDI!A:B,2,FALSE)</f>
        <v>0</v>
      </c>
      <c r="G520" s="79">
        <f>+VLOOKUP($A520,'[4]CUT Bs'!$A:$S,2,FALSE)</f>
        <v>0</v>
      </c>
      <c r="H520" s="79">
        <f>+VLOOKUP($A520,'[4]CUT Bs'!$A:$S,3,FALSE)</f>
        <v>0</v>
      </c>
      <c r="I520" s="79">
        <f>+VLOOKUP($A520,'[4]CUT Bs'!$A:$S,4,FALSE)</f>
        <v>0</v>
      </c>
      <c r="J520" s="79">
        <f>+VLOOKUP($A520,'[4]CUT Bs'!$A:$S,5,FALSE)</f>
        <v>0</v>
      </c>
      <c r="K520" s="79">
        <f>+VLOOKUP($A520,'[4]CUT Bs'!$A:$S,6,FALSE)</f>
        <v>0</v>
      </c>
      <c r="L520" s="79">
        <f>+VLOOKUP($A520,'[4]CUT Bs'!$A:$S,7,FALSE)</f>
        <v>0</v>
      </c>
      <c r="M520" s="79">
        <f>+VLOOKUP($A520,'[4]CUT Bs'!$A:$S,8,FALSE)</f>
        <v>0</v>
      </c>
      <c r="N520" s="79">
        <f>+VLOOKUP($A520,'[4]CUT Bs'!$A:$S,9,FALSE)</f>
        <v>0</v>
      </c>
      <c r="O520" s="79">
        <f>+VLOOKUP($A520,'[4]CUT Bs'!$A:$S,10,FALSE)</f>
        <v>0</v>
      </c>
      <c r="P520" s="79">
        <f>+VLOOKUP($A520,'[4]CUT Bs'!$A:$S,11,FALSE)</f>
        <v>0</v>
      </c>
      <c r="Q520" s="79">
        <f>+VLOOKUP($A520,'[4]CUT Bs'!$A:$S,12,FALSE)</f>
        <v>0</v>
      </c>
      <c r="R520" s="79">
        <f>+VLOOKUP($A520,'[4]CUT Bs'!$A:$S,13,FALSE)</f>
        <v>0</v>
      </c>
      <c r="S520" s="79">
        <f>+VLOOKUP($A520,'[4]CUT Bs'!$A:$S,14,FALSE)</f>
        <v>0</v>
      </c>
      <c r="T520" s="79">
        <f>+VLOOKUP($A520,'[4]CUT Bs'!$A:$S,15,FALSE)</f>
        <v>0</v>
      </c>
      <c r="U520" s="79">
        <f>+VLOOKUP($A520,'[4]CUT Bs'!$A:$S,16,FALSE)</f>
        <v>0</v>
      </c>
      <c r="V520" s="79">
        <f>+IFERROR(VLOOKUP(A520,'[4]RES. TCR'!A:C,3,FALSE),0)</f>
        <v>0</v>
      </c>
      <c r="W520" s="79">
        <f>+VLOOKUP(A520,'[4]RES. TRL'!F:H,2,FALSE)</f>
        <v>0</v>
      </c>
      <c r="X520" s="79">
        <f>+VLOOKUP(A520,'[4]RES. TRL'!F:H,3,FALSE)</f>
        <v>0</v>
      </c>
      <c r="Y520" s="79">
        <f>+VLOOKUP($A520,'[4]CUT USD'!$A:$Q,2,FALSE)</f>
        <v>0</v>
      </c>
      <c r="Z520" s="79">
        <f>+VLOOKUP($A520,'[4]CUT USD'!$A:$Q,3,FALSE)</f>
        <v>0</v>
      </c>
      <c r="AA520" s="79">
        <f>+VLOOKUP($A520,'[4]CUT USD'!$A:$Q,4,FALSE)</f>
        <v>0</v>
      </c>
      <c r="AB520" s="79">
        <f>+VLOOKUP($A520,'[4]CUT USD'!$A:$Q,5,FALSE)</f>
        <v>0</v>
      </c>
      <c r="AC520" s="79">
        <f>+VLOOKUP($A520,'[4]CUT USD'!$A:$Q,6,FALSE)</f>
        <v>0</v>
      </c>
      <c r="AD520" s="79">
        <f>+VLOOKUP($A520,'[4]CUT USD'!$A:$Q,7,FALSE)</f>
        <v>0</v>
      </c>
      <c r="AE520" s="79">
        <f>+VLOOKUP($A520,'[4]CUT USD'!$A:$Q,8,FALSE)</f>
        <v>0</v>
      </c>
      <c r="AF520" s="79">
        <f>+VLOOKUP($A520,'[4]CUT USD'!$A:$Q,9,FALSE)</f>
        <v>0</v>
      </c>
      <c r="AG520" s="79">
        <f>+VLOOKUP($A520,'[4]CUT USD'!$A:$Q,10,FALSE)</f>
        <v>0</v>
      </c>
      <c r="AH520" s="79">
        <f>+VLOOKUP($A520,'[4]CUT USD'!$A:$Q,11,FALSE)</f>
        <v>0</v>
      </c>
      <c r="AI520" s="79">
        <f>+VLOOKUP($A520,'[4]CUT USD'!$A:$Q,12,FALSE)</f>
        <v>0</v>
      </c>
      <c r="AJ520" s="79">
        <f>+VLOOKUP($A520,'[4]CUT USD'!$A:$Q,13,FALSE)</f>
        <v>0</v>
      </c>
      <c r="AK520" s="79">
        <f>+VLOOKUP($A520,'[4]CUT USD'!$A:$Q,14,FALSE)</f>
        <v>0</v>
      </c>
      <c r="AL520" s="79">
        <v>0</v>
      </c>
      <c r="AM520" s="79">
        <f t="shared" si="7"/>
        <v>0</v>
      </c>
      <c r="AP520" s="45"/>
    </row>
    <row r="521" spans="1:42" ht="33" customHeight="1">
      <c r="A521" s="54">
        <v>1741</v>
      </c>
      <c r="B521" s="55" t="s">
        <v>496</v>
      </c>
      <c r="C521" s="80" t="s">
        <v>687</v>
      </c>
      <c r="D521" s="79">
        <f>+VLOOKUP(A521,'[4]RES. TRL'!A:C,2,FALSE)</f>
        <v>0</v>
      </c>
      <c r="E521" s="79">
        <f>+VLOOKUP(A521,'[4]RES. TRL'!A:C,3,FALSE)</f>
        <v>0</v>
      </c>
      <c r="F521" s="79">
        <f>+VLOOKUP(A521,[4]RES.CDI!A:B,2,FALSE)</f>
        <v>0</v>
      </c>
      <c r="G521" s="79">
        <f>+VLOOKUP($A521,'[4]CUT Bs'!$A:$S,2,FALSE)</f>
        <v>0</v>
      </c>
      <c r="H521" s="79">
        <f>+VLOOKUP($A521,'[4]CUT Bs'!$A:$S,3,FALSE)</f>
        <v>0</v>
      </c>
      <c r="I521" s="79">
        <f>+VLOOKUP($A521,'[4]CUT Bs'!$A:$S,4,FALSE)</f>
        <v>0</v>
      </c>
      <c r="J521" s="79">
        <f>+VLOOKUP($A521,'[4]CUT Bs'!$A:$S,5,FALSE)</f>
        <v>0</v>
      </c>
      <c r="K521" s="79">
        <f>+VLOOKUP($A521,'[4]CUT Bs'!$A:$S,6,FALSE)</f>
        <v>0</v>
      </c>
      <c r="L521" s="79">
        <f>+VLOOKUP($A521,'[4]CUT Bs'!$A:$S,7,FALSE)</f>
        <v>0</v>
      </c>
      <c r="M521" s="79">
        <f>+VLOOKUP($A521,'[4]CUT Bs'!$A:$S,8,FALSE)</f>
        <v>0</v>
      </c>
      <c r="N521" s="79">
        <f>+VLOOKUP($A521,'[4]CUT Bs'!$A:$S,9,FALSE)</f>
        <v>0</v>
      </c>
      <c r="O521" s="79">
        <f>+VLOOKUP($A521,'[4]CUT Bs'!$A:$S,10,FALSE)</f>
        <v>0</v>
      </c>
      <c r="P521" s="79">
        <f>+VLOOKUP($A521,'[4]CUT Bs'!$A:$S,11,FALSE)</f>
        <v>0</v>
      </c>
      <c r="Q521" s="79">
        <f>+VLOOKUP($A521,'[4]CUT Bs'!$A:$S,12,FALSE)</f>
        <v>0</v>
      </c>
      <c r="R521" s="79">
        <f>+VLOOKUP($A521,'[4]CUT Bs'!$A:$S,13,FALSE)</f>
        <v>0</v>
      </c>
      <c r="S521" s="79">
        <f>+VLOOKUP($A521,'[4]CUT Bs'!$A:$S,14,FALSE)</f>
        <v>0</v>
      </c>
      <c r="T521" s="79">
        <f>+VLOOKUP($A521,'[4]CUT Bs'!$A:$S,15,FALSE)</f>
        <v>0</v>
      </c>
      <c r="U521" s="79">
        <f>+VLOOKUP($A521,'[4]CUT Bs'!$A:$S,16,FALSE)</f>
        <v>0</v>
      </c>
      <c r="V521" s="79">
        <f>+IFERROR(VLOOKUP(A521,'[4]RES. TCR'!A:C,3,FALSE),0)</f>
        <v>0</v>
      </c>
      <c r="W521" s="79">
        <f>+VLOOKUP(A521,'[4]RES. TRL'!F:H,2,FALSE)</f>
        <v>0</v>
      </c>
      <c r="X521" s="79">
        <f>+VLOOKUP(A521,'[4]RES. TRL'!F:H,3,FALSE)</f>
        <v>0</v>
      </c>
      <c r="Y521" s="79">
        <f>+VLOOKUP($A521,'[4]CUT USD'!$A:$Q,2,FALSE)</f>
        <v>0</v>
      </c>
      <c r="Z521" s="79">
        <f>+VLOOKUP($A521,'[4]CUT USD'!$A:$Q,3,FALSE)</f>
        <v>0</v>
      </c>
      <c r="AA521" s="79">
        <f>+VLOOKUP($A521,'[4]CUT USD'!$A:$Q,4,FALSE)</f>
        <v>0</v>
      </c>
      <c r="AB521" s="79">
        <f>+VLOOKUP($A521,'[4]CUT USD'!$A:$Q,5,FALSE)</f>
        <v>0</v>
      </c>
      <c r="AC521" s="79">
        <f>+VLOOKUP($A521,'[4]CUT USD'!$A:$Q,6,FALSE)</f>
        <v>0</v>
      </c>
      <c r="AD521" s="79">
        <f>+VLOOKUP($A521,'[4]CUT USD'!$A:$Q,7,FALSE)</f>
        <v>0</v>
      </c>
      <c r="AE521" s="79">
        <f>+VLOOKUP($A521,'[4]CUT USD'!$A:$Q,8,FALSE)</f>
        <v>0</v>
      </c>
      <c r="AF521" s="79">
        <f>+VLOOKUP($A521,'[4]CUT USD'!$A:$Q,9,FALSE)</f>
        <v>0</v>
      </c>
      <c r="AG521" s="79">
        <f>+VLOOKUP($A521,'[4]CUT USD'!$A:$Q,10,FALSE)</f>
        <v>0</v>
      </c>
      <c r="AH521" s="79">
        <f>+VLOOKUP($A521,'[4]CUT USD'!$A:$Q,11,FALSE)</f>
        <v>0</v>
      </c>
      <c r="AI521" s="79">
        <f>+VLOOKUP($A521,'[4]CUT USD'!$A:$Q,12,FALSE)</f>
        <v>0</v>
      </c>
      <c r="AJ521" s="79">
        <f>+VLOOKUP($A521,'[4]CUT USD'!$A:$Q,13,FALSE)</f>
        <v>0</v>
      </c>
      <c r="AK521" s="79">
        <f>+VLOOKUP($A521,'[4]CUT USD'!$A:$Q,14,FALSE)</f>
        <v>0</v>
      </c>
      <c r="AL521" s="79">
        <v>0</v>
      </c>
      <c r="AM521" s="79">
        <f t="shared" si="7"/>
        <v>0</v>
      </c>
      <c r="AP521" s="45"/>
    </row>
    <row r="522" spans="1:42" ht="33" customHeight="1">
      <c r="A522" s="54">
        <v>1742</v>
      </c>
      <c r="B522" s="55" t="s">
        <v>497</v>
      </c>
      <c r="C522" s="80" t="s">
        <v>687</v>
      </c>
      <c r="D522" s="79">
        <f>+VLOOKUP(A522,'[4]RES. TRL'!A:C,2,FALSE)</f>
        <v>0</v>
      </c>
      <c r="E522" s="79">
        <f>+VLOOKUP(A522,'[4]RES. TRL'!A:C,3,FALSE)</f>
        <v>0</v>
      </c>
      <c r="F522" s="79">
        <f>+VLOOKUP(A522,[4]RES.CDI!A:B,2,FALSE)</f>
        <v>0</v>
      </c>
      <c r="G522" s="79">
        <f>+VLOOKUP($A522,'[4]CUT Bs'!$A:$S,2,FALSE)</f>
        <v>0</v>
      </c>
      <c r="H522" s="79">
        <f>+VLOOKUP($A522,'[4]CUT Bs'!$A:$S,3,FALSE)</f>
        <v>0</v>
      </c>
      <c r="I522" s="79">
        <f>+VLOOKUP($A522,'[4]CUT Bs'!$A:$S,4,FALSE)</f>
        <v>0</v>
      </c>
      <c r="J522" s="79">
        <f>+VLOOKUP($A522,'[4]CUT Bs'!$A:$S,5,FALSE)</f>
        <v>0</v>
      </c>
      <c r="K522" s="79">
        <f>+VLOOKUP($A522,'[4]CUT Bs'!$A:$S,6,FALSE)</f>
        <v>0</v>
      </c>
      <c r="L522" s="79">
        <f>+VLOOKUP($A522,'[4]CUT Bs'!$A:$S,7,FALSE)</f>
        <v>0</v>
      </c>
      <c r="M522" s="79">
        <f>+VLOOKUP($A522,'[4]CUT Bs'!$A:$S,8,FALSE)</f>
        <v>0</v>
      </c>
      <c r="N522" s="79">
        <f>+VLOOKUP($A522,'[4]CUT Bs'!$A:$S,9,FALSE)</f>
        <v>0</v>
      </c>
      <c r="O522" s="79">
        <f>+VLOOKUP($A522,'[4]CUT Bs'!$A:$S,10,FALSE)</f>
        <v>0</v>
      </c>
      <c r="P522" s="79">
        <f>+VLOOKUP($A522,'[4]CUT Bs'!$A:$S,11,FALSE)</f>
        <v>0</v>
      </c>
      <c r="Q522" s="79">
        <f>+VLOOKUP($A522,'[4]CUT Bs'!$A:$S,12,FALSE)</f>
        <v>0</v>
      </c>
      <c r="R522" s="79">
        <f>+VLOOKUP($A522,'[4]CUT Bs'!$A:$S,13,FALSE)</f>
        <v>0</v>
      </c>
      <c r="S522" s="79">
        <f>+VLOOKUP($A522,'[4]CUT Bs'!$A:$S,14,FALSE)</f>
        <v>0</v>
      </c>
      <c r="T522" s="79">
        <f>+VLOOKUP($A522,'[4]CUT Bs'!$A:$S,15,FALSE)</f>
        <v>0</v>
      </c>
      <c r="U522" s="79">
        <f>+VLOOKUP($A522,'[4]CUT Bs'!$A:$S,16,FALSE)</f>
        <v>0</v>
      </c>
      <c r="V522" s="79">
        <f>+IFERROR(VLOOKUP(A522,'[4]RES. TCR'!A:C,3,FALSE),0)</f>
        <v>0</v>
      </c>
      <c r="W522" s="79">
        <f>+VLOOKUP(A522,'[4]RES. TRL'!F:H,2,FALSE)</f>
        <v>0</v>
      </c>
      <c r="X522" s="79">
        <f>+VLOOKUP(A522,'[4]RES. TRL'!F:H,3,FALSE)</f>
        <v>0</v>
      </c>
      <c r="Y522" s="79">
        <f>+VLOOKUP($A522,'[4]CUT USD'!$A:$Q,2,FALSE)</f>
        <v>0</v>
      </c>
      <c r="Z522" s="79">
        <f>+VLOOKUP($A522,'[4]CUT USD'!$A:$Q,3,FALSE)</f>
        <v>0</v>
      </c>
      <c r="AA522" s="79">
        <f>+VLOOKUP($A522,'[4]CUT USD'!$A:$Q,4,FALSE)</f>
        <v>0</v>
      </c>
      <c r="AB522" s="79">
        <f>+VLOOKUP($A522,'[4]CUT USD'!$A:$Q,5,FALSE)</f>
        <v>0</v>
      </c>
      <c r="AC522" s="79">
        <f>+VLOOKUP($A522,'[4]CUT USD'!$A:$Q,6,FALSE)</f>
        <v>0</v>
      </c>
      <c r="AD522" s="79">
        <f>+VLOOKUP($A522,'[4]CUT USD'!$A:$Q,7,FALSE)</f>
        <v>0</v>
      </c>
      <c r="AE522" s="79">
        <f>+VLOOKUP($A522,'[4]CUT USD'!$A:$Q,8,FALSE)</f>
        <v>0</v>
      </c>
      <c r="AF522" s="79">
        <f>+VLOOKUP($A522,'[4]CUT USD'!$A:$Q,9,FALSE)</f>
        <v>0</v>
      </c>
      <c r="AG522" s="79">
        <f>+VLOOKUP($A522,'[4]CUT USD'!$A:$Q,10,FALSE)</f>
        <v>0</v>
      </c>
      <c r="AH522" s="79">
        <f>+VLOOKUP($A522,'[4]CUT USD'!$A:$Q,11,FALSE)</f>
        <v>0</v>
      </c>
      <c r="AI522" s="79">
        <f>+VLOOKUP($A522,'[4]CUT USD'!$A:$Q,12,FALSE)</f>
        <v>0</v>
      </c>
      <c r="AJ522" s="79">
        <f>+VLOOKUP($A522,'[4]CUT USD'!$A:$Q,13,FALSE)</f>
        <v>0</v>
      </c>
      <c r="AK522" s="79">
        <f>+VLOOKUP($A522,'[4]CUT USD'!$A:$Q,14,FALSE)</f>
        <v>0</v>
      </c>
      <c r="AL522" s="79">
        <v>0</v>
      </c>
      <c r="AM522" s="79">
        <f t="shared" si="7"/>
        <v>0</v>
      </c>
      <c r="AP522" s="45"/>
    </row>
    <row r="523" spans="1:42" ht="33" customHeight="1">
      <c r="A523" s="54">
        <v>1743</v>
      </c>
      <c r="B523" s="55" t="s">
        <v>498</v>
      </c>
      <c r="C523" s="80" t="s">
        <v>687</v>
      </c>
      <c r="D523" s="79">
        <f>+VLOOKUP(A523,'[4]RES. TRL'!A:C,2,FALSE)</f>
        <v>0</v>
      </c>
      <c r="E523" s="79">
        <f>+VLOOKUP(A523,'[4]RES. TRL'!A:C,3,FALSE)</f>
        <v>0</v>
      </c>
      <c r="F523" s="79">
        <f>+VLOOKUP(A523,[4]RES.CDI!A:B,2,FALSE)</f>
        <v>0</v>
      </c>
      <c r="G523" s="79">
        <f>+VLOOKUP($A523,'[4]CUT Bs'!$A:$S,2,FALSE)</f>
        <v>0</v>
      </c>
      <c r="H523" s="79">
        <f>+VLOOKUP($A523,'[4]CUT Bs'!$A:$S,3,FALSE)</f>
        <v>0</v>
      </c>
      <c r="I523" s="79">
        <f>+VLOOKUP($A523,'[4]CUT Bs'!$A:$S,4,FALSE)</f>
        <v>0</v>
      </c>
      <c r="J523" s="79">
        <f>+VLOOKUP($A523,'[4]CUT Bs'!$A:$S,5,FALSE)</f>
        <v>0</v>
      </c>
      <c r="K523" s="79">
        <f>+VLOOKUP($A523,'[4]CUT Bs'!$A:$S,6,FALSE)</f>
        <v>0</v>
      </c>
      <c r="L523" s="79">
        <f>+VLOOKUP($A523,'[4]CUT Bs'!$A:$S,7,FALSE)</f>
        <v>0</v>
      </c>
      <c r="M523" s="79">
        <f>+VLOOKUP($A523,'[4]CUT Bs'!$A:$S,8,FALSE)</f>
        <v>0</v>
      </c>
      <c r="N523" s="79">
        <f>+VLOOKUP($A523,'[4]CUT Bs'!$A:$S,9,FALSE)</f>
        <v>0</v>
      </c>
      <c r="O523" s="79">
        <f>+VLOOKUP($A523,'[4]CUT Bs'!$A:$S,10,FALSE)</f>
        <v>0</v>
      </c>
      <c r="P523" s="79">
        <f>+VLOOKUP($A523,'[4]CUT Bs'!$A:$S,11,FALSE)</f>
        <v>0</v>
      </c>
      <c r="Q523" s="79">
        <f>+VLOOKUP($A523,'[4]CUT Bs'!$A:$S,12,FALSE)</f>
        <v>0</v>
      </c>
      <c r="R523" s="79">
        <f>+VLOOKUP($A523,'[4]CUT Bs'!$A:$S,13,FALSE)</f>
        <v>0</v>
      </c>
      <c r="S523" s="79">
        <f>+VLOOKUP($A523,'[4]CUT Bs'!$A:$S,14,FALSE)</f>
        <v>0</v>
      </c>
      <c r="T523" s="79">
        <f>+VLOOKUP($A523,'[4]CUT Bs'!$A:$S,15,FALSE)</f>
        <v>0</v>
      </c>
      <c r="U523" s="79">
        <f>+VLOOKUP($A523,'[4]CUT Bs'!$A:$S,16,FALSE)</f>
        <v>0</v>
      </c>
      <c r="V523" s="79">
        <f>+IFERROR(VLOOKUP(A523,'[4]RES. TCR'!A:C,3,FALSE),0)</f>
        <v>0</v>
      </c>
      <c r="W523" s="79">
        <f>+VLOOKUP(A523,'[4]RES. TRL'!F:H,2,FALSE)</f>
        <v>0</v>
      </c>
      <c r="X523" s="79">
        <f>+VLOOKUP(A523,'[4]RES. TRL'!F:H,3,FALSE)</f>
        <v>0</v>
      </c>
      <c r="Y523" s="79">
        <f>+VLOOKUP($A523,'[4]CUT USD'!$A:$Q,2,FALSE)</f>
        <v>0</v>
      </c>
      <c r="Z523" s="79">
        <f>+VLOOKUP($A523,'[4]CUT USD'!$A:$Q,3,FALSE)</f>
        <v>0</v>
      </c>
      <c r="AA523" s="79">
        <f>+VLOOKUP($A523,'[4]CUT USD'!$A:$Q,4,FALSE)</f>
        <v>0</v>
      </c>
      <c r="AB523" s="79">
        <f>+VLOOKUP($A523,'[4]CUT USD'!$A:$Q,5,FALSE)</f>
        <v>0</v>
      </c>
      <c r="AC523" s="79">
        <f>+VLOOKUP($A523,'[4]CUT USD'!$A:$Q,6,FALSE)</f>
        <v>0</v>
      </c>
      <c r="AD523" s="79">
        <f>+VLOOKUP($A523,'[4]CUT USD'!$A:$Q,7,FALSE)</f>
        <v>0</v>
      </c>
      <c r="AE523" s="79">
        <f>+VLOOKUP($A523,'[4]CUT USD'!$A:$Q,8,FALSE)</f>
        <v>0</v>
      </c>
      <c r="AF523" s="79">
        <f>+VLOOKUP($A523,'[4]CUT USD'!$A:$Q,9,FALSE)</f>
        <v>0</v>
      </c>
      <c r="AG523" s="79">
        <f>+VLOOKUP($A523,'[4]CUT USD'!$A:$Q,10,FALSE)</f>
        <v>0</v>
      </c>
      <c r="AH523" s="79">
        <f>+VLOOKUP($A523,'[4]CUT USD'!$A:$Q,11,FALSE)</f>
        <v>0</v>
      </c>
      <c r="AI523" s="79">
        <f>+VLOOKUP($A523,'[4]CUT USD'!$A:$Q,12,FALSE)</f>
        <v>0</v>
      </c>
      <c r="AJ523" s="79">
        <f>+VLOOKUP($A523,'[4]CUT USD'!$A:$Q,13,FALSE)</f>
        <v>0</v>
      </c>
      <c r="AK523" s="79">
        <f>+VLOOKUP($A523,'[4]CUT USD'!$A:$Q,14,FALSE)</f>
        <v>0</v>
      </c>
      <c r="AL523" s="79">
        <v>0</v>
      </c>
      <c r="AM523" s="79">
        <f t="shared" ref="AM523:AM586" si="8">SUM(D523:AL523)</f>
        <v>0</v>
      </c>
      <c r="AP523" s="45"/>
    </row>
    <row r="524" spans="1:42" ht="33" customHeight="1">
      <c r="A524" s="54">
        <v>1744</v>
      </c>
      <c r="B524" s="55" t="s">
        <v>499</v>
      </c>
      <c r="C524" s="80" t="s">
        <v>687</v>
      </c>
      <c r="D524" s="79">
        <f>+VLOOKUP(A524,'[4]RES. TRL'!A:C,2,FALSE)</f>
        <v>0</v>
      </c>
      <c r="E524" s="79">
        <f>+VLOOKUP(A524,'[4]RES. TRL'!A:C,3,FALSE)</f>
        <v>0</v>
      </c>
      <c r="F524" s="79">
        <f>+VLOOKUP(A524,[4]RES.CDI!A:B,2,FALSE)</f>
        <v>0</v>
      </c>
      <c r="G524" s="79">
        <f>+VLOOKUP($A524,'[4]CUT Bs'!$A:$S,2,FALSE)</f>
        <v>0</v>
      </c>
      <c r="H524" s="79">
        <f>+VLOOKUP($A524,'[4]CUT Bs'!$A:$S,3,FALSE)</f>
        <v>0</v>
      </c>
      <c r="I524" s="79">
        <f>+VLOOKUP($A524,'[4]CUT Bs'!$A:$S,4,FALSE)</f>
        <v>0</v>
      </c>
      <c r="J524" s="79">
        <f>+VLOOKUP($A524,'[4]CUT Bs'!$A:$S,5,FALSE)</f>
        <v>0</v>
      </c>
      <c r="K524" s="79">
        <f>+VLOOKUP($A524,'[4]CUT Bs'!$A:$S,6,FALSE)</f>
        <v>0</v>
      </c>
      <c r="L524" s="79">
        <f>+VLOOKUP($A524,'[4]CUT Bs'!$A:$S,7,FALSE)</f>
        <v>0</v>
      </c>
      <c r="M524" s="79">
        <f>+VLOOKUP($A524,'[4]CUT Bs'!$A:$S,8,FALSE)</f>
        <v>0</v>
      </c>
      <c r="N524" s="79">
        <f>+VLOOKUP($A524,'[4]CUT Bs'!$A:$S,9,FALSE)</f>
        <v>0</v>
      </c>
      <c r="O524" s="79">
        <f>+VLOOKUP($A524,'[4]CUT Bs'!$A:$S,10,FALSE)</f>
        <v>0</v>
      </c>
      <c r="P524" s="79">
        <f>+VLOOKUP($A524,'[4]CUT Bs'!$A:$S,11,FALSE)</f>
        <v>0</v>
      </c>
      <c r="Q524" s="79">
        <f>+VLOOKUP($A524,'[4]CUT Bs'!$A:$S,12,FALSE)</f>
        <v>0</v>
      </c>
      <c r="R524" s="79">
        <f>+VLOOKUP($A524,'[4]CUT Bs'!$A:$S,13,FALSE)</f>
        <v>0</v>
      </c>
      <c r="S524" s="79">
        <f>+VLOOKUP($A524,'[4]CUT Bs'!$A:$S,14,FALSE)</f>
        <v>0</v>
      </c>
      <c r="T524" s="79">
        <f>+VLOOKUP($A524,'[4]CUT Bs'!$A:$S,15,FALSE)</f>
        <v>0</v>
      </c>
      <c r="U524" s="79">
        <f>+VLOOKUP($A524,'[4]CUT Bs'!$A:$S,16,FALSE)</f>
        <v>0</v>
      </c>
      <c r="V524" s="79">
        <f>+IFERROR(VLOOKUP(A524,'[4]RES. TCR'!A:C,3,FALSE),0)</f>
        <v>0</v>
      </c>
      <c r="W524" s="79">
        <f>+VLOOKUP(A524,'[4]RES. TRL'!F:H,2,FALSE)</f>
        <v>0</v>
      </c>
      <c r="X524" s="79">
        <f>+VLOOKUP(A524,'[4]RES. TRL'!F:H,3,FALSE)</f>
        <v>0</v>
      </c>
      <c r="Y524" s="79">
        <f>+VLOOKUP($A524,'[4]CUT USD'!$A:$Q,2,FALSE)</f>
        <v>0</v>
      </c>
      <c r="Z524" s="79">
        <f>+VLOOKUP($A524,'[4]CUT USD'!$A:$Q,3,FALSE)</f>
        <v>0</v>
      </c>
      <c r="AA524" s="79">
        <f>+VLOOKUP($A524,'[4]CUT USD'!$A:$Q,4,FALSE)</f>
        <v>0</v>
      </c>
      <c r="AB524" s="79">
        <f>+VLOOKUP($A524,'[4]CUT USD'!$A:$Q,5,FALSE)</f>
        <v>0</v>
      </c>
      <c r="AC524" s="79">
        <f>+VLOOKUP($A524,'[4]CUT USD'!$A:$Q,6,FALSE)</f>
        <v>0</v>
      </c>
      <c r="AD524" s="79">
        <f>+VLOOKUP($A524,'[4]CUT USD'!$A:$Q,7,FALSE)</f>
        <v>0</v>
      </c>
      <c r="AE524" s="79">
        <f>+VLOOKUP($A524,'[4]CUT USD'!$A:$Q,8,FALSE)</f>
        <v>0</v>
      </c>
      <c r="AF524" s="79">
        <f>+VLOOKUP($A524,'[4]CUT USD'!$A:$Q,9,FALSE)</f>
        <v>0</v>
      </c>
      <c r="AG524" s="79">
        <f>+VLOOKUP($A524,'[4]CUT USD'!$A:$Q,10,FALSE)</f>
        <v>0</v>
      </c>
      <c r="AH524" s="79">
        <f>+VLOOKUP($A524,'[4]CUT USD'!$A:$Q,11,FALSE)</f>
        <v>0</v>
      </c>
      <c r="AI524" s="79">
        <f>+VLOOKUP($A524,'[4]CUT USD'!$A:$Q,12,FALSE)</f>
        <v>0</v>
      </c>
      <c r="AJ524" s="79">
        <f>+VLOOKUP($A524,'[4]CUT USD'!$A:$Q,13,FALSE)</f>
        <v>0</v>
      </c>
      <c r="AK524" s="79">
        <f>+VLOOKUP($A524,'[4]CUT USD'!$A:$Q,14,FALSE)</f>
        <v>0</v>
      </c>
      <c r="AL524" s="79">
        <v>0</v>
      </c>
      <c r="AM524" s="79">
        <f t="shared" si="8"/>
        <v>0</v>
      </c>
      <c r="AP524" s="45"/>
    </row>
    <row r="525" spans="1:42" ht="33" customHeight="1">
      <c r="A525" s="54">
        <v>1745</v>
      </c>
      <c r="B525" s="55" t="s">
        <v>500</v>
      </c>
      <c r="C525" s="80" t="s">
        <v>687</v>
      </c>
      <c r="D525" s="79">
        <f>+VLOOKUP(A525,'[4]RES. TRL'!A:C,2,FALSE)</f>
        <v>0</v>
      </c>
      <c r="E525" s="79">
        <f>+VLOOKUP(A525,'[4]RES. TRL'!A:C,3,FALSE)</f>
        <v>0</v>
      </c>
      <c r="F525" s="79">
        <f>+VLOOKUP(A525,[4]RES.CDI!A:B,2,FALSE)</f>
        <v>0</v>
      </c>
      <c r="G525" s="79">
        <f>+VLOOKUP($A525,'[4]CUT Bs'!$A:$S,2,FALSE)</f>
        <v>0</v>
      </c>
      <c r="H525" s="79">
        <f>+VLOOKUP($A525,'[4]CUT Bs'!$A:$S,3,FALSE)</f>
        <v>0</v>
      </c>
      <c r="I525" s="79">
        <f>+VLOOKUP($A525,'[4]CUT Bs'!$A:$S,4,FALSE)</f>
        <v>0</v>
      </c>
      <c r="J525" s="79">
        <f>+VLOOKUP($A525,'[4]CUT Bs'!$A:$S,5,FALSE)</f>
        <v>0</v>
      </c>
      <c r="K525" s="79">
        <f>+VLOOKUP($A525,'[4]CUT Bs'!$A:$S,6,FALSE)</f>
        <v>0</v>
      </c>
      <c r="L525" s="79">
        <f>+VLOOKUP($A525,'[4]CUT Bs'!$A:$S,7,FALSE)</f>
        <v>0</v>
      </c>
      <c r="M525" s="79">
        <f>+VLOOKUP($A525,'[4]CUT Bs'!$A:$S,8,FALSE)</f>
        <v>0</v>
      </c>
      <c r="N525" s="79">
        <f>+VLOOKUP($A525,'[4]CUT Bs'!$A:$S,9,FALSE)</f>
        <v>0</v>
      </c>
      <c r="O525" s="79">
        <f>+VLOOKUP($A525,'[4]CUT Bs'!$A:$S,10,FALSE)</f>
        <v>0</v>
      </c>
      <c r="P525" s="79">
        <f>+VLOOKUP($A525,'[4]CUT Bs'!$A:$S,11,FALSE)</f>
        <v>0</v>
      </c>
      <c r="Q525" s="79">
        <f>+VLOOKUP($A525,'[4]CUT Bs'!$A:$S,12,FALSE)</f>
        <v>0</v>
      </c>
      <c r="R525" s="79">
        <f>+VLOOKUP($A525,'[4]CUT Bs'!$A:$S,13,FALSE)</f>
        <v>0</v>
      </c>
      <c r="S525" s="79">
        <f>+VLOOKUP($A525,'[4]CUT Bs'!$A:$S,14,FALSE)</f>
        <v>0</v>
      </c>
      <c r="T525" s="79">
        <f>+VLOOKUP($A525,'[4]CUT Bs'!$A:$S,15,FALSE)</f>
        <v>0</v>
      </c>
      <c r="U525" s="79">
        <f>+VLOOKUP($A525,'[4]CUT Bs'!$A:$S,16,FALSE)</f>
        <v>0</v>
      </c>
      <c r="V525" s="79">
        <f>+IFERROR(VLOOKUP(A525,'[4]RES. TCR'!A:C,3,FALSE),0)</f>
        <v>0</v>
      </c>
      <c r="W525" s="79">
        <f>+VLOOKUP(A525,'[4]RES. TRL'!F:H,2,FALSE)</f>
        <v>0</v>
      </c>
      <c r="X525" s="79">
        <f>+VLOOKUP(A525,'[4]RES. TRL'!F:H,3,FALSE)</f>
        <v>0</v>
      </c>
      <c r="Y525" s="79">
        <f>+VLOOKUP($A525,'[4]CUT USD'!$A:$Q,2,FALSE)</f>
        <v>0</v>
      </c>
      <c r="Z525" s="79">
        <f>+VLOOKUP($A525,'[4]CUT USD'!$A:$Q,3,FALSE)</f>
        <v>0</v>
      </c>
      <c r="AA525" s="79">
        <f>+VLOOKUP($A525,'[4]CUT USD'!$A:$Q,4,FALSE)</f>
        <v>0</v>
      </c>
      <c r="AB525" s="79">
        <f>+VLOOKUP($A525,'[4]CUT USD'!$A:$Q,5,FALSE)</f>
        <v>0</v>
      </c>
      <c r="AC525" s="79">
        <f>+VLOOKUP($A525,'[4]CUT USD'!$A:$Q,6,FALSE)</f>
        <v>0</v>
      </c>
      <c r="AD525" s="79">
        <f>+VLOOKUP($A525,'[4]CUT USD'!$A:$Q,7,FALSE)</f>
        <v>0</v>
      </c>
      <c r="AE525" s="79">
        <f>+VLOOKUP($A525,'[4]CUT USD'!$A:$Q,8,FALSE)</f>
        <v>0</v>
      </c>
      <c r="AF525" s="79">
        <f>+VLOOKUP($A525,'[4]CUT USD'!$A:$Q,9,FALSE)</f>
        <v>0</v>
      </c>
      <c r="AG525" s="79">
        <f>+VLOOKUP($A525,'[4]CUT USD'!$A:$Q,10,FALSE)</f>
        <v>0</v>
      </c>
      <c r="AH525" s="79">
        <f>+VLOOKUP($A525,'[4]CUT USD'!$A:$Q,11,FALSE)</f>
        <v>0</v>
      </c>
      <c r="AI525" s="79">
        <f>+VLOOKUP($A525,'[4]CUT USD'!$A:$Q,12,FALSE)</f>
        <v>0</v>
      </c>
      <c r="AJ525" s="79">
        <f>+VLOOKUP($A525,'[4]CUT USD'!$A:$Q,13,FALSE)</f>
        <v>0</v>
      </c>
      <c r="AK525" s="79">
        <f>+VLOOKUP($A525,'[4]CUT USD'!$A:$Q,14,FALSE)</f>
        <v>0</v>
      </c>
      <c r="AL525" s="79">
        <v>0</v>
      </c>
      <c r="AM525" s="79">
        <f t="shared" si="8"/>
        <v>0</v>
      </c>
      <c r="AP525" s="45"/>
    </row>
    <row r="526" spans="1:42" ht="33" customHeight="1">
      <c r="A526" s="54">
        <v>1746</v>
      </c>
      <c r="B526" s="55" t="s">
        <v>501</v>
      </c>
      <c r="C526" s="80" t="s">
        <v>687</v>
      </c>
      <c r="D526" s="79">
        <f>+VLOOKUP(A526,'[4]RES. TRL'!A:C,2,FALSE)</f>
        <v>0</v>
      </c>
      <c r="E526" s="79">
        <f>+VLOOKUP(A526,'[4]RES. TRL'!A:C,3,FALSE)</f>
        <v>0</v>
      </c>
      <c r="F526" s="79">
        <f>+VLOOKUP(A526,[4]RES.CDI!A:B,2,FALSE)</f>
        <v>0</v>
      </c>
      <c r="G526" s="79">
        <f>+VLOOKUP($A526,'[4]CUT Bs'!$A:$S,2,FALSE)</f>
        <v>0</v>
      </c>
      <c r="H526" s="79">
        <f>+VLOOKUP($A526,'[4]CUT Bs'!$A:$S,3,FALSE)</f>
        <v>0</v>
      </c>
      <c r="I526" s="79">
        <f>+VLOOKUP($A526,'[4]CUT Bs'!$A:$S,4,FALSE)</f>
        <v>0</v>
      </c>
      <c r="J526" s="79">
        <f>+VLOOKUP($A526,'[4]CUT Bs'!$A:$S,5,FALSE)</f>
        <v>0</v>
      </c>
      <c r="K526" s="79">
        <f>+VLOOKUP($A526,'[4]CUT Bs'!$A:$S,6,FALSE)</f>
        <v>0</v>
      </c>
      <c r="L526" s="79">
        <f>+VLOOKUP($A526,'[4]CUT Bs'!$A:$S,7,FALSE)</f>
        <v>0</v>
      </c>
      <c r="M526" s="79">
        <f>+VLOOKUP($A526,'[4]CUT Bs'!$A:$S,8,FALSE)</f>
        <v>0</v>
      </c>
      <c r="N526" s="79">
        <f>+VLOOKUP($A526,'[4]CUT Bs'!$A:$S,9,FALSE)</f>
        <v>0</v>
      </c>
      <c r="O526" s="79">
        <f>+VLOOKUP($A526,'[4]CUT Bs'!$A:$S,10,FALSE)</f>
        <v>0</v>
      </c>
      <c r="P526" s="79">
        <f>+VLOOKUP($A526,'[4]CUT Bs'!$A:$S,11,FALSE)</f>
        <v>0</v>
      </c>
      <c r="Q526" s="79">
        <f>+VLOOKUP($A526,'[4]CUT Bs'!$A:$S,12,FALSE)</f>
        <v>0</v>
      </c>
      <c r="R526" s="79">
        <f>+VLOOKUP($A526,'[4]CUT Bs'!$A:$S,13,FALSE)</f>
        <v>0</v>
      </c>
      <c r="S526" s="79">
        <f>+VLOOKUP($A526,'[4]CUT Bs'!$A:$S,14,FALSE)</f>
        <v>0</v>
      </c>
      <c r="T526" s="79">
        <f>+VLOOKUP($A526,'[4]CUT Bs'!$A:$S,15,FALSE)</f>
        <v>0</v>
      </c>
      <c r="U526" s="79">
        <f>+VLOOKUP($A526,'[4]CUT Bs'!$A:$S,16,FALSE)</f>
        <v>0</v>
      </c>
      <c r="V526" s="79">
        <f>+IFERROR(VLOOKUP(A526,'[4]RES. TCR'!A:C,3,FALSE),0)</f>
        <v>0</v>
      </c>
      <c r="W526" s="79">
        <f>+VLOOKUP(A526,'[4]RES. TRL'!F:H,2,FALSE)</f>
        <v>0</v>
      </c>
      <c r="X526" s="79">
        <f>+VLOOKUP(A526,'[4]RES. TRL'!F:H,3,FALSE)</f>
        <v>0</v>
      </c>
      <c r="Y526" s="79">
        <f>+VLOOKUP($A526,'[4]CUT USD'!$A:$Q,2,FALSE)</f>
        <v>0</v>
      </c>
      <c r="Z526" s="79">
        <f>+VLOOKUP($A526,'[4]CUT USD'!$A:$Q,3,FALSE)</f>
        <v>0</v>
      </c>
      <c r="AA526" s="79">
        <f>+VLOOKUP($A526,'[4]CUT USD'!$A:$Q,4,FALSE)</f>
        <v>0</v>
      </c>
      <c r="AB526" s="79">
        <f>+VLOOKUP($A526,'[4]CUT USD'!$A:$Q,5,FALSE)</f>
        <v>0</v>
      </c>
      <c r="AC526" s="79">
        <f>+VLOOKUP($A526,'[4]CUT USD'!$A:$Q,6,FALSE)</f>
        <v>0</v>
      </c>
      <c r="AD526" s="79">
        <f>+VLOOKUP($A526,'[4]CUT USD'!$A:$Q,7,FALSE)</f>
        <v>0</v>
      </c>
      <c r="AE526" s="79">
        <f>+VLOOKUP($A526,'[4]CUT USD'!$A:$Q,8,FALSE)</f>
        <v>0</v>
      </c>
      <c r="AF526" s="79">
        <f>+VLOOKUP($A526,'[4]CUT USD'!$A:$Q,9,FALSE)</f>
        <v>0</v>
      </c>
      <c r="AG526" s="79">
        <f>+VLOOKUP($A526,'[4]CUT USD'!$A:$Q,10,FALSE)</f>
        <v>0</v>
      </c>
      <c r="AH526" s="79">
        <f>+VLOOKUP($A526,'[4]CUT USD'!$A:$Q,11,FALSE)</f>
        <v>0</v>
      </c>
      <c r="AI526" s="79">
        <f>+VLOOKUP($A526,'[4]CUT USD'!$A:$Q,12,FALSE)</f>
        <v>0</v>
      </c>
      <c r="AJ526" s="79">
        <f>+VLOOKUP($A526,'[4]CUT USD'!$A:$Q,13,FALSE)</f>
        <v>0</v>
      </c>
      <c r="AK526" s="79">
        <f>+VLOOKUP($A526,'[4]CUT USD'!$A:$Q,14,FALSE)</f>
        <v>0</v>
      </c>
      <c r="AL526" s="79">
        <v>0</v>
      </c>
      <c r="AM526" s="79">
        <f t="shared" si="8"/>
        <v>0</v>
      </c>
      <c r="AP526" s="45"/>
    </row>
    <row r="527" spans="1:42" ht="33" customHeight="1">
      <c r="A527" s="54">
        <v>1747</v>
      </c>
      <c r="B527" s="55" t="s">
        <v>11093</v>
      </c>
      <c r="C527" s="80" t="s">
        <v>687</v>
      </c>
      <c r="D527" s="79">
        <f>+VLOOKUP(A527,'[4]RES. TRL'!A:C,2,FALSE)</f>
        <v>0</v>
      </c>
      <c r="E527" s="79">
        <f>+VLOOKUP(A527,'[4]RES. TRL'!A:C,3,FALSE)</f>
        <v>0</v>
      </c>
      <c r="F527" s="79">
        <f>+VLOOKUP(A527,[4]RES.CDI!A:B,2,FALSE)</f>
        <v>0</v>
      </c>
      <c r="G527" s="79">
        <f>+VLOOKUP($A527,'[4]CUT Bs'!$A:$S,2,FALSE)</f>
        <v>0</v>
      </c>
      <c r="H527" s="79">
        <f>+VLOOKUP($A527,'[4]CUT Bs'!$A:$S,3,FALSE)</f>
        <v>0</v>
      </c>
      <c r="I527" s="79">
        <f>+VLOOKUP($A527,'[4]CUT Bs'!$A:$S,4,FALSE)</f>
        <v>0</v>
      </c>
      <c r="J527" s="79">
        <f>+VLOOKUP($A527,'[4]CUT Bs'!$A:$S,5,FALSE)</f>
        <v>0</v>
      </c>
      <c r="K527" s="79">
        <f>+VLOOKUP($A527,'[4]CUT Bs'!$A:$S,6,FALSE)</f>
        <v>0</v>
      </c>
      <c r="L527" s="79">
        <f>+VLOOKUP($A527,'[4]CUT Bs'!$A:$S,7,FALSE)</f>
        <v>0</v>
      </c>
      <c r="M527" s="79">
        <f>+VLOOKUP($A527,'[4]CUT Bs'!$A:$S,8,FALSE)</f>
        <v>0</v>
      </c>
      <c r="N527" s="79">
        <f>+VLOOKUP($A527,'[4]CUT Bs'!$A:$S,9,FALSE)</f>
        <v>0</v>
      </c>
      <c r="O527" s="79">
        <f>+VLOOKUP($A527,'[4]CUT Bs'!$A:$S,10,FALSE)</f>
        <v>0</v>
      </c>
      <c r="P527" s="79">
        <f>+VLOOKUP($A527,'[4]CUT Bs'!$A:$S,11,FALSE)</f>
        <v>0</v>
      </c>
      <c r="Q527" s="79">
        <f>+VLOOKUP($A527,'[4]CUT Bs'!$A:$S,12,FALSE)</f>
        <v>0</v>
      </c>
      <c r="R527" s="79">
        <f>+VLOOKUP($A527,'[4]CUT Bs'!$A:$S,13,FALSE)</f>
        <v>0</v>
      </c>
      <c r="S527" s="79">
        <f>+VLOOKUP($A527,'[4]CUT Bs'!$A:$S,14,FALSE)</f>
        <v>0</v>
      </c>
      <c r="T527" s="79">
        <f>+VLOOKUP($A527,'[4]CUT Bs'!$A:$S,15,FALSE)</f>
        <v>0</v>
      </c>
      <c r="U527" s="79">
        <f>+VLOOKUP($A527,'[4]CUT Bs'!$A:$S,16,FALSE)</f>
        <v>0</v>
      </c>
      <c r="V527" s="79">
        <f>+IFERROR(VLOOKUP(A527,'[4]RES. TCR'!A:C,3,FALSE),0)</f>
        <v>0</v>
      </c>
      <c r="W527" s="79">
        <f>+VLOOKUP(A527,'[4]RES. TRL'!F:H,2,FALSE)</f>
        <v>0</v>
      </c>
      <c r="X527" s="79">
        <f>+VLOOKUP(A527,'[4]RES. TRL'!F:H,3,FALSE)</f>
        <v>0</v>
      </c>
      <c r="Y527" s="79">
        <f>+VLOOKUP($A527,'[4]CUT USD'!$A:$Q,2,FALSE)</f>
        <v>0</v>
      </c>
      <c r="Z527" s="79">
        <f>+VLOOKUP($A527,'[4]CUT USD'!$A:$Q,3,FALSE)</f>
        <v>0</v>
      </c>
      <c r="AA527" s="79">
        <f>+VLOOKUP($A527,'[4]CUT USD'!$A:$Q,4,FALSE)</f>
        <v>0</v>
      </c>
      <c r="AB527" s="79">
        <f>+VLOOKUP($A527,'[4]CUT USD'!$A:$Q,5,FALSE)</f>
        <v>0</v>
      </c>
      <c r="AC527" s="79">
        <f>+VLOOKUP($A527,'[4]CUT USD'!$A:$Q,6,FALSE)</f>
        <v>0</v>
      </c>
      <c r="AD527" s="79">
        <f>+VLOOKUP($A527,'[4]CUT USD'!$A:$Q,7,FALSE)</f>
        <v>0</v>
      </c>
      <c r="AE527" s="79">
        <f>+VLOOKUP($A527,'[4]CUT USD'!$A:$Q,8,FALSE)</f>
        <v>0</v>
      </c>
      <c r="AF527" s="79">
        <f>+VLOOKUP($A527,'[4]CUT USD'!$A:$Q,9,FALSE)</f>
        <v>0</v>
      </c>
      <c r="AG527" s="79">
        <f>+VLOOKUP($A527,'[4]CUT USD'!$A:$Q,10,FALSE)</f>
        <v>0</v>
      </c>
      <c r="AH527" s="79">
        <f>+VLOOKUP($A527,'[4]CUT USD'!$A:$Q,11,FALSE)</f>
        <v>0</v>
      </c>
      <c r="AI527" s="79">
        <f>+VLOOKUP($A527,'[4]CUT USD'!$A:$Q,12,FALSE)</f>
        <v>0</v>
      </c>
      <c r="AJ527" s="79">
        <f>+VLOOKUP($A527,'[4]CUT USD'!$A:$Q,13,FALSE)</f>
        <v>0</v>
      </c>
      <c r="AK527" s="79">
        <f>+VLOOKUP($A527,'[4]CUT USD'!$A:$Q,14,FALSE)</f>
        <v>0</v>
      </c>
      <c r="AL527" s="79">
        <v>0</v>
      </c>
      <c r="AM527" s="79">
        <f t="shared" si="8"/>
        <v>0</v>
      </c>
      <c r="AP527" s="45"/>
    </row>
    <row r="528" spans="1:42" ht="33" customHeight="1">
      <c r="A528" s="54">
        <v>1748</v>
      </c>
      <c r="B528" s="55" t="s">
        <v>502</v>
      </c>
      <c r="C528" s="80" t="s">
        <v>687</v>
      </c>
      <c r="D528" s="79">
        <f>+VLOOKUP(A528,'[4]RES. TRL'!A:C,2,FALSE)</f>
        <v>0</v>
      </c>
      <c r="E528" s="79">
        <f>+VLOOKUP(A528,'[4]RES. TRL'!A:C,3,FALSE)</f>
        <v>0</v>
      </c>
      <c r="F528" s="79">
        <f>+VLOOKUP(A528,[4]RES.CDI!A:B,2,FALSE)</f>
        <v>0</v>
      </c>
      <c r="G528" s="79">
        <f>+VLOOKUP($A528,'[4]CUT Bs'!$A:$S,2,FALSE)</f>
        <v>0</v>
      </c>
      <c r="H528" s="79">
        <f>+VLOOKUP($A528,'[4]CUT Bs'!$A:$S,3,FALSE)</f>
        <v>0</v>
      </c>
      <c r="I528" s="79">
        <f>+VLOOKUP($A528,'[4]CUT Bs'!$A:$S,4,FALSE)</f>
        <v>0</v>
      </c>
      <c r="J528" s="79">
        <f>+VLOOKUP($A528,'[4]CUT Bs'!$A:$S,5,FALSE)</f>
        <v>0</v>
      </c>
      <c r="K528" s="79">
        <f>+VLOOKUP($A528,'[4]CUT Bs'!$A:$S,6,FALSE)</f>
        <v>0</v>
      </c>
      <c r="L528" s="79">
        <f>+VLOOKUP($A528,'[4]CUT Bs'!$A:$S,7,FALSE)</f>
        <v>0</v>
      </c>
      <c r="M528" s="79">
        <f>+VLOOKUP($A528,'[4]CUT Bs'!$A:$S,8,FALSE)</f>
        <v>0</v>
      </c>
      <c r="N528" s="79">
        <f>+VLOOKUP($A528,'[4]CUT Bs'!$A:$S,9,FALSE)</f>
        <v>0</v>
      </c>
      <c r="O528" s="79">
        <f>+VLOOKUP($A528,'[4]CUT Bs'!$A:$S,10,FALSE)</f>
        <v>0</v>
      </c>
      <c r="P528" s="79">
        <f>+VLOOKUP($A528,'[4]CUT Bs'!$A:$S,11,FALSE)</f>
        <v>0</v>
      </c>
      <c r="Q528" s="79">
        <f>+VLOOKUP($A528,'[4]CUT Bs'!$A:$S,12,FALSE)</f>
        <v>0</v>
      </c>
      <c r="R528" s="79">
        <f>+VLOOKUP($A528,'[4]CUT Bs'!$A:$S,13,FALSE)</f>
        <v>0</v>
      </c>
      <c r="S528" s="79">
        <f>+VLOOKUP($A528,'[4]CUT Bs'!$A:$S,14,FALSE)</f>
        <v>0</v>
      </c>
      <c r="T528" s="79">
        <f>+VLOOKUP($A528,'[4]CUT Bs'!$A:$S,15,FALSE)</f>
        <v>0</v>
      </c>
      <c r="U528" s="79">
        <f>+VLOOKUP($A528,'[4]CUT Bs'!$A:$S,16,FALSE)</f>
        <v>0</v>
      </c>
      <c r="V528" s="79">
        <f>+IFERROR(VLOOKUP(A528,'[4]RES. TCR'!A:C,3,FALSE),0)</f>
        <v>0</v>
      </c>
      <c r="W528" s="79">
        <f>+VLOOKUP(A528,'[4]RES. TRL'!F:H,2,FALSE)</f>
        <v>0</v>
      </c>
      <c r="X528" s="79">
        <f>+VLOOKUP(A528,'[4]RES. TRL'!F:H,3,FALSE)</f>
        <v>0</v>
      </c>
      <c r="Y528" s="79">
        <f>+VLOOKUP($A528,'[4]CUT USD'!$A:$Q,2,FALSE)</f>
        <v>0</v>
      </c>
      <c r="Z528" s="79">
        <f>+VLOOKUP($A528,'[4]CUT USD'!$A:$Q,3,FALSE)</f>
        <v>0</v>
      </c>
      <c r="AA528" s="79">
        <f>+VLOOKUP($A528,'[4]CUT USD'!$A:$Q,4,FALSE)</f>
        <v>0</v>
      </c>
      <c r="AB528" s="79">
        <f>+VLOOKUP($A528,'[4]CUT USD'!$A:$Q,5,FALSE)</f>
        <v>0</v>
      </c>
      <c r="AC528" s="79">
        <f>+VLOOKUP($A528,'[4]CUT USD'!$A:$Q,6,FALSE)</f>
        <v>0</v>
      </c>
      <c r="AD528" s="79">
        <f>+VLOOKUP($A528,'[4]CUT USD'!$A:$Q,7,FALSE)</f>
        <v>0</v>
      </c>
      <c r="AE528" s="79">
        <f>+VLOOKUP($A528,'[4]CUT USD'!$A:$Q,8,FALSE)</f>
        <v>0</v>
      </c>
      <c r="AF528" s="79">
        <f>+VLOOKUP($A528,'[4]CUT USD'!$A:$Q,9,FALSE)</f>
        <v>0</v>
      </c>
      <c r="AG528" s="79">
        <f>+VLOOKUP($A528,'[4]CUT USD'!$A:$Q,10,FALSE)</f>
        <v>0</v>
      </c>
      <c r="AH528" s="79">
        <f>+VLOOKUP($A528,'[4]CUT USD'!$A:$Q,11,FALSE)</f>
        <v>0</v>
      </c>
      <c r="AI528" s="79">
        <f>+VLOOKUP($A528,'[4]CUT USD'!$A:$Q,12,FALSE)</f>
        <v>0</v>
      </c>
      <c r="AJ528" s="79">
        <f>+VLOOKUP($A528,'[4]CUT USD'!$A:$Q,13,FALSE)</f>
        <v>0</v>
      </c>
      <c r="AK528" s="79">
        <f>+VLOOKUP($A528,'[4]CUT USD'!$A:$Q,14,FALSE)</f>
        <v>0</v>
      </c>
      <c r="AL528" s="79">
        <v>0</v>
      </c>
      <c r="AM528" s="79">
        <f t="shared" si="8"/>
        <v>0</v>
      </c>
      <c r="AP528" s="45"/>
    </row>
    <row r="529" spans="1:42" ht="33" customHeight="1">
      <c r="A529" s="54">
        <v>1749</v>
      </c>
      <c r="B529" s="55" t="s">
        <v>503</v>
      </c>
      <c r="C529" s="80" t="s">
        <v>687</v>
      </c>
      <c r="D529" s="79">
        <f>+VLOOKUP(A529,'[4]RES. TRL'!A:C,2,FALSE)</f>
        <v>0</v>
      </c>
      <c r="E529" s="79">
        <f>+VLOOKUP(A529,'[4]RES. TRL'!A:C,3,FALSE)</f>
        <v>0</v>
      </c>
      <c r="F529" s="79">
        <f>+VLOOKUP(A529,[4]RES.CDI!A:B,2,FALSE)</f>
        <v>0</v>
      </c>
      <c r="G529" s="79">
        <f>+VLOOKUP($A529,'[4]CUT Bs'!$A:$S,2,FALSE)</f>
        <v>0</v>
      </c>
      <c r="H529" s="79">
        <f>+VLOOKUP($A529,'[4]CUT Bs'!$A:$S,3,FALSE)</f>
        <v>0</v>
      </c>
      <c r="I529" s="79">
        <f>+VLOOKUP($A529,'[4]CUT Bs'!$A:$S,4,FALSE)</f>
        <v>0</v>
      </c>
      <c r="J529" s="79">
        <f>+VLOOKUP($A529,'[4]CUT Bs'!$A:$S,5,FALSE)</f>
        <v>0</v>
      </c>
      <c r="K529" s="79">
        <f>+VLOOKUP($A529,'[4]CUT Bs'!$A:$S,6,FALSE)</f>
        <v>0</v>
      </c>
      <c r="L529" s="79">
        <f>+VLOOKUP($A529,'[4]CUT Bs'!$A:$S,7,FALSE)</f>
        <v>0</v>
      </c>
      <c r="M529" s="79">
        <f>+VLOOKUP($A529,'[4]CUT Bs'!$A:$S,8,FALSE)</f>
        <v>0</v>
      </c>
      <c r="N529" s="79">
        <f>+VLOOKUP($A529,'[4]CUT Bs'!$A:$S,9,FALSE)</f>
        <v>0</v>
      </c>
      <c r="O529" s="79">
        <f>+VLOOKUP($A529,'[4]CUT Bs'!$A:$S,10,FALSE)</f>
        <v>0</v>
      </c>
      <c r="P529" s="79">
        <f>+VLOOKUP($A529,'[4]CUT Bs'!$A:$S,11,FALSE)</f>
        <v>0</v>
      </c>
      <c r="Q529" s="79">
        <f>+VLOOKUP($A529,'[4]CUT Bs'!$A:$S,12,FALSE)</f>
        <v>0</v>
      </c>
      <c r="R529" s="79">
        <f>+VLOOKUP($A529,'[4]CUT Bs'!$A:$S,13,FALSE)</f>
        <v>0</v>
      </c>
      <c r="S529" s="79">
        <f>+VLOOKUP($A529,'[4]CUT Bs'!$A:$S,14,FALSE)</f>
        <v>0</v>
      </c>
      <c r="T529" s="79">
        <f>+VLOOKUP($A529,'[4]CUT Bs'!$A:$S,15,FALSE)</f>
        <v>0</v>
      </c>
      <c r="U529" s="79">
        <f>+VLOOKUP($A529,'[4]CUT Bs'!$A:$S,16,FALSE)</f>
        <v>0</v>
      </c>
      <c r="V529" s="79">
        <f>+IFERROR(VLOOKUP(A529,'[4]RES. TCR'!A:C,3,FALSE),0)</f>
        <v>0</v>
      </c>
      <c r="W529" s="79">
        <f>+VLOOKUP(A529,'[4]RES. TRL'!F:H,2,FALSE)</f>
        <v>0</v>
      </c>
      <c r="X529" s="79">
        <f>+VLOOKUP(A529,'[4]RES. TRL'!F:H,3,FALSE)</f>
        <v>0</v>
      </c>
      <c r="Y529" s="79">
        <f>+VLOOKUP($A529,'[4]CUT USD'!$A:$Q,2,FALSE)</f>
        <v>0</v>
      </c>
      <c r="Z529" s="79">
        <f>+VLOOKUP($A529,'[4]CUT USD'!$A:$Q,3,FALSE)</f>
        <v>0</v>
      </c>
      <c r="AA529" s="79">
        <f>+VLOOKUP($A529,'[4]CUT USD'!$A:$Q,4,FALSE)</f>
        <v>0</v>
      </c>
      <c r="AB529" s="79">
        <f>+VLOOKUP($A529,'[4]CUT USD'!$A:$Q,5,FALSE)</f>
        <v>0</v>
      </c>
      <c r="AC529" s="79">
        <f>+VLOOKUP($A529,'[4]CUT USD'!$A:$Q,6,FALSE)</f>
        <v>0</v>
      </c>
      <c r="AD529" s="79">
        <f>+VLOOKUP($A529,'[4]CUT USD'!$A:$Q,7,FALSE)</f>
        <v>0</v>
      </c>
      <c r="AE529" s="79">
        <f>+VLOOKUP($A529,'[4]CUT USD'!$A:$Q,8,FALSE)</f>
        <v>0</v>
      </c>
      <c r="AF529" s="79">
        <f>+VLOOKUP($A529,'[4]CUT USD'!$A:$Q,9,FALSE)</f>
        <v>0</v>
      </c>
      <c r="AG529" s="79">
        <f>+VLOOKUP($A529,'[4]CUT USD'!$A:$Q,10,FALSE)</f>
        <v>0</v>
      </c>
      <c r="AH529" s="79">
        <f>+VLOOKUP($A529,'[4]CUT USD'!$A:$Q,11,FALSE)</f>
        <v>0</v>
      </c>
      <c r="AI529" s="79">
        <f>+VLOOKUP($A529,'[4]CUT USD'!$A:$Q,12,FALSE)</f>
        <v>0</v>
      </c>
      <c r="AJ529" s="79">
        <f>+VLOOKUP($A529,'[4]CUT USD'!$A:$Q,13,FALSE)</f>
        <v>0</v>
      </c>
      <c r="AK529" s="79">
        <f>+VLOOKUP($A529,'[4]CUT USD'!$A:$Q,14,FALSE)</f>
        <v>0</v>
      </c>
      <c r="AL529" s="79">
        <v>0</v>
      </c>
      <c r="AM529" s="79">
        <f t="shared" si="8"/>
        <v>0</v>
      </c>
      <c r="AP529" s="45"/>
    </row>
    <row r="530" spans="1:42" ht="33" customHeight="1">
      <c r="A530" s="54">
        <v>1750</v>
      </c>
      <c r="B530" s="55" t="s">
        <v>504</v>
      </c>
      <c r="C530" s="80" t="s">
        <v>687</v>
      </c>
      <c r="D530" s="79">
        <f>+VLOOKUP(A530,'[4]RES. TRL'!A:C,2,FALSE)</f>
        <v>0</v>
      </c>
      <c r="E530" s="79">
        <f>+VLOOKUP(A530,'[4]RES. TRL'!A:C,3,FALSE)</f>
        <v>0</v>
      </c>
      <c r="F530" s="79">
        <f>+VLOOKUP(A530,[4]RES.CDI!A:B,2,FALSE)</f>
        <v>0</v>
      </c>
      <c r="G530" s="79">
        <f>+VLOOKUP($A530,'[4]CUT Bs'!$A:$S,2,FALSE)</f>
        <v>0</v>
      </c>
      <c r="H530" s="79">
        <f>+VLOOKUP($A530,'[4]CUT Bs'!$A:$S,3,FALSE)</f>
        <v>0</v>
      </c>
      <c r="I530" s="79">
        <f>+VLOOKUP($A530,'[4]CUT Bs'!$A:$S,4,FALSE)</f>
        <v>0</v>
      </c>
      <c r="J530" s="79">
        <f>+VLOOKUP($A530,'[4]CUT Bs'!$A:$S,5,FALSE)</f>
        <v>0</v>
      </c>
      <c r="K530" s="79">
        <f>+VLOOKUP($A530,'[4]CUT Bs'!$A:$S,6,FALSE)</f>
        <v>0</v>
      </c>
      <c r="L530" s="79">
        <f>+VLOOKUP($A530,'[4]CUT Bs'!$A:$S,7,FALSE)</f>
        <v>0</v>
      </c>
      <c r="M530" s="79">
        <f>+VLOOKUP($A530,'[4]CUT Bs'!$A:$S,8,FALSE)</f>
        <v>0</v>
      </c>
      <c r="N530" s="79">
        <f>+VLOOKUP($A530,'[4]CUT Bs'!$A:$S,9,FALSE)</f>
        <v>0</v>
      </c>
      <c r="O530" s="79">
        <f>+VLOOKUP($A530,'[4]CUT Bs'!$A:$S,10,FALSE)</f>
        <v>0</v>
      </c>
      <c r="P530" s="79">
        <f>+VLOOKUP($A530,'[4]CUT Bs'!$A:$S,11,FALSE)</f>
        <v>0</v>
      </c>
      <c r="Q530" s="79">
        <f>+VLOOKUP($A530,'[4]CUT Bs'!$A:$S,12,FALSE)</f>
        <v>0</v>
      </c>
      <c r="R530" s="79">
        <f>+VLOOKUP($A530,'[4]CUT Bs'!$A:$S,13,FALSE)</f>
        <v>0</v>
      </c>
      <c r="S530" s="79">
        <f>+VLOOKUP($A530,'[4]CUT Bs'!$A:$S,14,FALSE)</f>
        <v>0</v>
      </c>
      <c r="T530" s="79">
        <f>+VLOOKUP($A530,'[4]CUT Bs'!$A:$S,15,FALSE)</f>
        <v>0</v>
      </c>
      <c r="U530" s="79">
        <f>+VLOOKUP($A530,'[4]CUT Bs'!$A:$S,16,FALSE)</f>
        <v>0</v>
      </c>
      <c r="V530" s="79">
        <f>+IFERROR(VLOOKUP(A530,'[4]RES. TCR'!A:C,3,FALSE),0)</f>
        <v>0</v>
      </c>
      <c r="W530" s="79">
        <f>+VLOOKUP(A530,'[4]RES. TRL'!F:H,2,FALSE)</f>
        <v>0</v>
      </c>
      <c r="X530" s="79">
        <f>+VLOOKUP(A530,'[4]RES. TRL'!F:H,3,FALSE)</f>
        <v>0</v>
      </c>
      <c r="Y530" s="79">
        <f>+VLOOKUP($A530,'[4]CUT USD'!$A:$Q,2,FALSE)</f>
        <v>0</v>
      </c>
      <c r="Z530" s="79">
        <f>+VLOOKUP($A530,'[4]CUT USD'!$A:$Q,3,FALSE)</f>
        <v>0</v>
      </c>
      <c r="AA530" s="79">
        <f>+VLOOKUP($A530,'[4]CUT USD'!$A:$Q,4,FALSE)</f>
        <v>0</v>
      </c>
      <c r="AB530" s="79">
        <f>+VLOOKUP($A530,'[4]CUT USD'!$A:$Q,5,FALSE)</f>
        <v>0</v>
      </c>
      <c r="AC530" s="79">
        <f>+VLOOKUP($A530,'[4]CUT USD'!$A:$Q,6,FALSE)</f>
        <v>0</v>
      </c>
      <c r="AD530" s="79">
        <f>+VLOOKUP($A530,'[4]CUT USD'!$A:$Q,7,FALSE)</f>
        <v>0</v>
      </c>
      <c r="AE530" s="79">
        <f>+VLOOKUP($A530,'[4]CUT USD'!$A:$Q,8,FALSE)</f>
        <v>0</v>
      </c>
      <c r="AF530" s="79">
        <f>+VLOOKUP($A530,'[4]CUT USD'!$A:$Q,9,FALSE)</f>
        <v>0</v>
      </c>
      <c r="AG530" s="79">
        <f>+VLOOKUP($A530,'[4]CUT USD'!$A:$Q,10,FALSE)</f>
        <v>0</v>
      </c>
      <c r="AH530" s="79">
        <f>+VLOOKUP($A530,'[4]CUT USD'!$A:$Q,11,FALSE)</f>
        <v>0</v>
      </c>
      <c r="AI530" s="79">
        <f>+VLOOKUP($A530,'[4]CUT USD'!$A:$Q,12,FALSE)</f>
        <v>0</v>
      </c>
      <c r="AJ530" s="79">
        <f>+VLOOKUP($A530,'[4]CUT USD'!$A:$Q,13,FALSE)</f>
        <v>0</v>
      </c>
      <c r="AK530" s="79">
        <f>+VLOOKUP($A530,'[4]CUT USD'!$A:$Q,14,FALSE)</f>
        <v>0</v>
      </c>
      <c r="AL530" s="79">
        <v>0</v>
      </c>
      <c r="AM530" s="79">
        <f t="shared" si="8"/>
        <v>0</v>
      </c>
      <c r="AP530" s="45"/>
    </row>
    <row r="531" spans="1:42" ht="33" customHeight="1">
      <c r="A531" s="54">
        <v>1751</v>
      </c>
      <c r="B531" s="55" t="s">
        <v>505</v>
      </c>
      <c r="C531" s="80" t="s">
        <v>687</v>
      </c>
      <c r="D531" s="79">
        <f>+VLOOKUP(A531,'[4]RES. TRL'!A:C,2,FALSE)</f>
        <v>0</v>
      </c>
      <c r="E531" s="79">
        <f>+VLOOKUP(A531,'[4]RES. TRL'!A:C,3,FALSE)</f>
        <v>0</v>
      </c>
      <c r="F531" s="79">
        <f>+VLOOKUP(A531,[4]RES.CDI!A:B,2,FALSE)</f>
        <v>0</v>
      </c>
      <c r="G531" s="79">
        <f>+VLOOKUP($A531,'[4]CUT Bs'!$A:$S,2,FALSE)</f>
        <v>0</v>
      </c>
      <c r="H531" s="79">
        <f>+VLOOKUP($A531,'[4]CUT Bs'!$A:$S,3,FALSE)</f>
        <v>0</v>
      </c>
      <c r="I531" s="79">
        <f>+VLOOKUP($A531,'[4]CUT Bs'!$A:$S,4,FALSE)</f>
        <v>0</v>
      </c>
      <c r="J531" s="79">
        <f>+VLOOKUP($A531,'[4]CUT Bs'!$A:$S,5,FALSE)</f>
        <v>0</v>
      </c>
      <c r="K531" s="79">
        <f>+VLOOKUP($A531,'[4]CUT Bs'!$A:$S,6,FALSE)</f>
        <v>0</v>
      </c>
      <c r="L531" s="79">
        <f>+VLOOKUP($A531,'[4]CUT Bs'!$A:$S,7,FALSE)</f>
        <v>0</v>
      </c>
      <c r="M531" s="79">
        <f>+VLOOKUP($A531,'[4]CUT Bs'!$A:$S,8,FALSE)</f>
        <v>0</v>
      </c>
      <c r="N531" s="79">
        <f>+VLOOKUP($A531,'[4]CUT Bs'!$A:$S,9,FALSE)</f>
        <v>0</v>
      </c>
      <c r="O531" s="79">
        <f>+VLOOKUP($A531,'[4]CUT Bs'!$A:$S,10,FALSE)</f>
        <v>0</v>
      </c>
      <c r="P531" s="79">
        <f>+VLOOKUP($A531,'[4]CUT Bs'!$A:$S,11,FALSE)</f>
        <v>0</v>
      </c>
      <c r="Q531" s="79">
        <f>+VLOOKUP($A531,'[4]CUT Bs'!$A:$S,12,FALSE)</f>
        <v>0</v>
      </c>
      <c r="R531" s="79">
        <f>+VLOOKUP($A531,'[4]CUT Bs'!$A:$S,13,FALSE)</f>
        <v>0</v>
      </c>
      <c r="S531" s="79">
        <f>+VLOOKUP($A531,'[4]CUT Bs'!$A:$S,14,FALSE)</f>
        <v>0</v>
      </c>
      <c r="T531" s="79">
        <f>+VLOOKUP($A531,'[4]CUT Bs'!$A:$S,15,FALSE)</f>
        <v>0</v>
      </c>
      <c r="U531" s="79">
        <f>+VLOOKUP($A531,'[4]CUT Bs'!$A:$S,16,FALSE)</f>
        <v>0</v>
      </c>
      <c r="V531" s="79">
        <f>+IFERROR(VLOOKUP(A531,'[4]RES. TCR'!A:C,3,FALSE),0)</f>
        <v>0</v>
      </c>
      <c r="W531" s="79">
        <f>+VLOOKUP(A531,'[4]RES. TRL'!F:H,2,FALSE)</f>
        <v>0</v>
      </c>
      <c r="X531" s="79">
        <f>+VLOOKUP(A531,'[4]RES. TRL'!F:H,3,FALSE)</f>
        <v>0</v>
      </c>
      <c r="Y531" s="79">
        <f>+VLOOKUP($A531,'[4]CUT USD'!$A:$Q,2,FALSE)</f>
        <v>0</v>
      </c>
      <c r="Z531" s="79">
        <f>+VLOOKUP($A531,'[4]CUT USD'!$A:$Q,3,FALSE)</f>
        <v>0</v>
      </c>
      <c r="AA531" s="79">
        <f>+VLOOKUP($A531,'[4]CUT USD'!$A:$Q,4,FALSE)</f>
        <v>0</v>
      </c>
      <c r="AB531" s="79">
        <f>+VLOOKUP($A531,'[4]CUT USD'!$A:$Q,5,FALSE)</f>
        <v>0</v>
      </c>
      <c r="AC531" s="79">
        <f>+VLOOKUP($A531,'[4]CUT USD'!$A:$Q,6,FALSE)</f>
        <v>0</v>
      </c>
      <c r="AD531" s="79">
        <f>+VLOOKUP($A531,'[4]CUT USD'!$A:$Q,7,FALSE)</f>
        <v>0</v>
      </c>
      <c r="AE531" s="79">
        <f>+VLOOKUP($A531,'[4]CUT USD'!$A:$Q,8,FALSE)</f>
        <v>0</v>
      </c>
      <c r="AF531" s="79">
        <f>+VLOOKUP($A531,'[4]CUT USD'!$A:$Q,9,FALSE)</f>
        <v>0</v>
      </c>
      <c r="AG531" s="79">
        <f>+VLOOKUP($A531,'[4]CUT USD'!$A:$Q,10,FALSE)</f>
        <v>0</v>
      </c>
      <c r="AH531" s="79">
        <f>+VLOOKUP($A531,'[4]CUT USD'!$A:$Q,11,FALSE)</f>
        <v>0</v>
      </c>
      <c r="AI531" s="79">
        <f>+VLOOKUP($A531,'[4]CUT USD'!$A:$Q,12,FALSE)</f>
        <v>0</v>
      </c>
      <c r="AJ531" s="79">
        <f>+VLOOKUP($A531,'[4]CUT USD'!$A:$Q,13,FALSE)</f>
        <v>0</v>
      </c>
      <c r="AK531" s="79">
        <f>+VLOOKUP($A531,'[4]CUT USD'!$A:$Q,14,FALSE)</f>
        <v>0</v>
      </c>
      <c r="AL531" s="79">
        <v>0</v>
      </c>
      <c r="AM531" s="79">
        <f t="shared" si="8"/>
        <v>0</v>
      </c>
      <c r="AP531" s="45"/>
    </row>
    <row r="532" spans="1:42" ht="33" customHeight="1">
      <c r="A532" s="54">
        <v>1752</v>
      </c>
      <c r="B532" s="55" t="s">
        <v>506</v>
      </c>
      <c r="C532" s="80" t="s">
        <v>687</v>
      </c>
      <c r="D532" s="79">
        <f>+VLOOKUP(A532,'[4]RES. TRL'!A:C,2,FALSE)</f>
        <v>0</v>
      </c>
      <c r="E532" s="79">
        <f>+VLOOKUP(A532,'[4]RES. TRL'!A:C,3,FALSE)</f>
        <v>0</v>
      </c>
      <c r="F532" s="79">
        <f>+VLOOKUP(A532,[4]RES.CDI!A:B,2,FALSE)</f>
        <v>0</v>
      </c>
      <c r="G532" s="79">
        <f>+VLOOKUP($A532,'[4]CUT Bs'!$A:$S,2,FALSE)</f>
        <v>0</v>
      </c>
      <c r="H532" s="79">
        <f>+VLOOKUP($A532,'[4]CUT Bs'!$A:$S,3,FALSE)</f>
        <v>0</v>
      </c>
      <c r="I532" s="79">
        <f>+VLOOKUP($A532,'[4]CUT Bs'!$A:$S,4,FALSE)</f>
        <v>0</v>
      </c>
      <c r="J532" s="79">
        <f>+VLOOKUP($A532,'[4]CUT Bs'!$A:$S,5,FALSE)</f>
        <v>0</v>
      </c>
      <c r="K532" s="79">
        <f>+VLOOKUP($A532,'[4]CUT Bs'!$A:$S,6,FALSE)</f>
        <v>0</v>
      </c>
      <c r="L532" s="79">
        <f>+VLOOKUP($A532,'[4]CUT Bs'!$A:$S,7,FALSE)</f>
        <v>0</v>
      </c>
      <c r="M532" s="79">
        <f>+VLOOKUP($A532,'[4]CUT Bs'!$A:$S,8,FALSE)</f>
        <v>0</v>
      </c>
      <c r="N532" s="79">
        <f>+VLOOKUP($A532,'[4]CUT Bs'!$A:$S,9,FALSE)</f>
        <v>0</v>
      </c>
      <c r="O532" s="79">
        <f>+VLOOKUP($A532,'[4]CUT Bs'!$A:$S,10,FALSE)</f>
        <v>0</v>
      </c>
      <c r="P532" s="79">
        <f>+VLOOKUP($A532,'[4]CUT Bs'!$A:$S,11,FALSE)</f>
        <v>0</v>
      </c>
      <c r="Q532" s="79">
        <f>+VLOOKUP($A532,'[4]CUT Bs'!$A:$S,12,FALSE)</f>
        <v>0</v>
      </c>
      <c r="R532" s="79">
        <f>+VLOOKUP($A532,'[4]CUT Bs'!$A:$S,13,FALSE)</f>
        <v>0</v>
      </c>
      <c r="S532" s="79">
        <f>+VLOOKUP($A532,'[4]CUT Bs'!$A:$S,14,FALSE)</f>
        <v>0</v>
      </c>
      <c r="T532" s="79">
        <f>+VLOOKUP($A532,'[4]CUT Bs'!$A:$S,15,FALSE)</f>
        <v>0</v>
      </c>
      <c r="U532" s="79">
        <f>+VLOOKUP($A532,'[4]CUT Bs'!$A:$S,16,FALSE)</f>
        <v>0</v>
      </c>
      <c r="V532" s="79">
        <f>+IFERROR(VLOOKUP(A532,'[4]RES. TCR'!A:C,3,FALSE),0)</f>
        <v>0</v>
      </c>
      <c r="W532" s="79">
        <f>+VLOOKUP(A532,'[4]RES. TRL'!F:H,2,FALSE)</f>
        <v>0</v>
      </c>
      <c r="X532" s="79">
        <f>+VLOOKUP(A532,'[4]RES. TRL'!F:H,3,FALSE)</f>
        <v>0</v>
      </c>
      <c r="Y532" s="79">
        <f>+VLOOKUP($A532,'[4]CUT USD'!$A:$Q,2,FALSE)</f>
        <v>0</v>
      </c>
      <c r="Z532" s="79">
        <f>+VLOOKUP($A532,'[4]CUT USD'!$A:$Q,3,FALSE)</f>
        <v>0</v>
      </c>
      <c r="AA532" s="79">
        <f>+VLOOKUP($A532,'[4]CUT USD'!$A:$Q,4,FALSE)</f>
        <v>0</v>
      </c>
      <c r="AB532" s="79">
        <f>+VLOOKUP($A532,'[4]CUT USD'!$A:$Q,5,FALSE)</f>
        <v>0</v>
      </c>
      <c r="AC532" s="79">
        <f>+VLOOKUP($A532,'[4]CUT USD'!$A:$Q,6,FALSE)</f>
        <v>0</v>
      </c>
      <c r="AD532" s="79">
        <f>+VLOOKUP($A532,'[4]CUT USD'!$A:$Q,7,FALSE)</f>
        <v>0</v>
      </c>
      <c r="AE532" s="79">
        <f>+VLOOKUP($A532,'[4]CUT USD'!$A:$Q,8,FALSE)</f>
        <v>0</v>
      </c>
      <c r="AF532" s="79">
        <f>+VLOOKUP($A532,'[4]CUT USD'!$A:$Q,9,FALSE)</f>
        <v>0</v>
      </c>
      <c r="AG532" s="79">
        <f>+VLOOKUP($A532,'[4]CUT USD'!$A:$Q,10,FALSE)</f>
        <v>0</v>
      </c>
      <c r="AH532" s="79">
        <f>+VLOOKUP($A532,'[4]CUT USD'!$A:$Q,11,FALSE)</f>
        <v>0</v>
      </c>
      <c r="AI532" s="79">
        <f>+VLOOKUP($A532,'[4]CUT USD'!$A:$Q,12,FALSE)</f>
        <v>0</v>
      </c>
      <c r="AJ532" s="79">
        <f>+VLOOKUP($A532,'[4]CUT USD'!$A:$Q,13,FALSE)</f>
        <v>0</v>
      </c>
      <c r="AK532" s="79">
        <f>+VLOOKUP($A532,'[4]CUT USD'!$A:$Q,14,FALSE)</f>
        <v>0</v>
      </c>
      <c r="AL532" s="79">
        <v>0</v>
      </c>
      <c r="AM532" s="79">
        <f t="shared" si="8"/>
        <v>0</v>
      </c>
      <c r="AP532" s="45"/>
    </row>
    <row r="533" spans="1:42" ht="33" customHeight="1">
      <c r="A533" s="54">
        <v>1753</v>
      </c>
      <c r="B533" s="55" t="s">
        <v>507</v>
      </c>
      <c r="C533" s="80" t="s">
        <v>687</v>
      </c>
      <c r="D533" s="79">
        <f>+VLOOKUP(A533,'[4]RES. TRL'!A:C,2,FALSE)</f>
        <v>0</v>
      </c>
      <c r="E533" s="79">
        <f>+VLOOKUP(A533,'[4]RES. TRL'!A:C,3,FALSE)</f>
        <v>0</v>
      </c>
      <c r="F533" s="79">
        <f>+VLOOKUP(A533,[4]RES.CDI!A:B,2,FALSE)</f>
        <v>0</v>
      </c>
      <c r="G533" s="79">
        <f>+VLOOKUP($A533,'[4]CUT Bs'!$A:$S,2,FALSE)</f>
        <v>0</v>
      </c>
      <c r="H533" s="79">
        <f>+VLOOKUP($A533,'[4]CUT Bs'!$A:$S,3,FALSE)</f>
        <v>0</v>
      </c>
      <c r="I533" s="79">
        <f>+VLOOKUP($A533,'[4]CUT Bs'!$A:$S,4,FALSE)</f>
        <v>0</v>
      </c>
      <c r="J533" s="79">
        <f>+VLOOKUP($A533,'[4]CUT Bs'!$A:$S,5,FALSE)</f>
        <v>0</v>
      </c>
      <c r="K533" s="79">
        <f>+VLOOKUP($A533,'[4]CUT Bs'!$A:$S,6,FALSE)</f>
        <v>0</v>
      </c>
      <c r="L533" s="79">
        <f>+VLOOKUP($A533,'[4]CUT Bs'!$A:$S,7,FALSE)</f>
        <v>0</v>
      </c>
      <c r="M533" s="79">
        <f>+VLOOKUP($A533,'[4]CUT Bs'!$A:$S,8,FALSE)</f>
        <v>0</v>
      </c>
      <c r="N533" s="79">
        <f>+VLOOKUP($A533,'[4]CUT Bs'!$A:$S,9,FALSE)</f>
        <v>0</v>
      </c>
      <c r="O533" s="79">
        <f>+VLOOKUP($A533,'[4]CUT Bs'!$A:$S,10,FALSE)</f>
        <v>0</v>
      </c>
      <c r="P533" s="79">
        <f>+VLOOKUP($A533,'[4]CUT Bs'!$A:$S,11,FALSE)</f>
        <v>0</v>
      </c>
      <c r="Q533" s="79">
        <f>+VLOOKUP($A533,'[4]CUT Bs'!$A:$S,12,FALSE)</f>
        <v>0</v>
      </c>
      <c r="R533" s="79">
        <f>+VLOOKUP($A533,'[4]CUT Bs'!$A:$S,13,FALSE)</f>
        <v>0</v>
      </c>
      <c r="S533" s="79">
        <f>+VLOOKUP($A533,'[4]CUT Bs'!$A:$S,14,FALSE)</f>
        <v>0</v>
      </c>
      <c r="T533" s="79">
        <f>+VLOOKUP($A533,'[4]CUT Bs'!$A:$S,15,FALSE)</f>
        <v>0</v>
      </c>
      <c r="U533" s="79">
        <f>+VLOOKUP($A533,'[4]CUT Bs'!$A:$S,16,FALSE)</f>
        <v>0</v>
      </c>
      <c r="V533" s="79">
        <f>+IFERROR(VLOOKUP(A533,'[4]RES. TCR'!A:C,3,FALSE),0)</f>
        <v>0</v>
      </c>
      <c r="W533" s="79">
        <f>+VLOOKUP(A533,'[4]RES. TRL'!F:H,2,FALSE)</f>
        <v>0</v>
      </c>
      <c r="X533" s="79">
        <f>+VLOOKUP(A533,'[4]RES. TRL'!F:H,3,FALSE)</f>
        <v>0</v>
      </c>
      <c r="Y533" s="79">
        <f>+VLOOKUP($A533,'[4]CUT USD'!$A:$Q,2,FALSE)</f>
        <v>0</v>
      </c>
      <c r="Z533" s="79">
        <f>+VLOOKUP($A533,'[4]CUT USD'!$A:$Q,3,FALSE)</f>
        <v>0</v>
      </c>
      <c r="AA533" s="79">
        <f>+VLOOKUP($A533,'[4]CUT USD'!$A:$Q,4,FALSE)</f>
        <v>0</v>
      </c>
      <c r="AB533" s="79">
        <f>+VLOOKUP($A533,'[4]CUT USD'!$A:$Q,5,FALSE)</f>
        <v>0</v>
      </c>
      <c r="AC533" s="79">
        <f>+VLOOKUP($A533,'[4]CUT USD'!$A:$Q,6,FALSE)</f>
        <v>0</v>
      </c>
      <c r="AD533" s="79">
        <f>+VLOOKUP($A533,'[4]CUT USD'!$A:$Q,7,FALSE)</f>
        <v>0</v>
      </c>
      <c r="AE533" s="79">
        <f>+VLOOKUP($A533,'[4]CUT USD'!$A:$Q,8,FALSE)</f>
        <v>0</v>
      </c>
      <c r="AF533" s="79">
        <f>+VLOOKUP($A533,'[4]CUT USD'!$A:$Q,9,FALSE)</f>
        <v>0</v>
      </c>
      <c r="AG533" s="79">
        <f>+VLOOKUP($A533,'[4]CUT USD'!$A:$Q,10,FALSE)</f>
        <v>0</v>
      </c>
      <c r="AH533" s="79">
        <f>+VLOOKUP($A533,'[4]CUT USD'!$A:$Q,11,FALSE)</f>
        <v>0</v>
      </c>
      <c r="AI533" s="79">
        <f>+VLOOKUP($A533,'[4]CUT USD'!$A:$Q,12,FALSE)</f>
        <v>0</v>
      </c>
      <c r="AJ533" s="79">
        <f>+VLOOKUP($A533,'[4]CUT USD'!$A:$Q,13,FALSE)</f>
        <v>0</v>
      </c>
      <c r="AK533" s="79">
        <f>+VLOOKUP($A533,'[4]CUT USD'!$A:$Q,14,FALSE)</f>
        <v>0</v>
      </c>
      <c r="AL533" s="79">
        <v>0</v>
      </c>
      <c r="AM533" s="79">
        <f t="shared" si="8"/>
        <v>0</v>
      </c>
      <c r="AP533" s="45"/>
    </row>
    <row r="534" spans="1:42" ht="33" customHeight="1">
      <c r="A534" s="54">
        <v>1754</v>
      </c>
      <c r="B534" s="55" t="s">
        <v>508</v>
      </c>
      <c r="C534" s="80" t="s">
        <v>687</v>
      </c>
      <c r="D534" s="79">
        <f>+VLOOKUP(A534,'[4]RES. TRL'!A:C,2,FALSE)</f>
        <v>0</v>
      </c>
      <c r="E534" s="79">
        <f>+VLOOKUP(A534,'[4]RES. TRL'!A:C,3,FALSE)</f>
        <v>0</v>
      </c>
      <c r="F534" s="79">
        <f>+VLOOKUP(A534,[4]RES.CDI!A:B,2,FALSE)</f>
        <v>0</v>
      </c>
      <c r="G534" s="79">
        <f>+VLOOKUP($A534,'[4]CUT Bs'!$A:$S,2,FALSE)</f>
        <v>0</v>
      </c>
      <c r="H534" s="79">
        <f>+VLOOKUP($A534,'[4]CUT Bs'!$A:$S,3,FALSE)</f>
        <v>0</v>
      </c>
      <c r="I534" s="79">
        <f>+VLOOKUP($A534,'[4]CUT Bs'!$A:$S,4,FALSE)</f>
        <v>0</v>
      </c>
      <c r="J534" s="79">
        <f>+VLOOKUP($A534,'[4]CUT Bs'!$A:$S,5,FALSE)</f>
        <v>0</v>
      </c>
      <c r="K534" s="79">
        <f>+VLOOKUP($A534,'[4]CUT Bs'!$A:$S,6,FALSE)</f>
        <v>0</v>
      </c>
      <c r="L534" s="79">
        <f>+VLOOKUP($A534,'[4]CUT Bs'!$A:$S,7,FALSE)</f>
        <v>0</v>
      </c>
      <c r="M534" s="79">
        <f>+VLOOKUP($A534,'[4]CUT Bs'!$A:$S,8,FALSE)</f>
        <v>0</v>
      </c>
      <c r="N534" s="79">
        <f>+VLOOKUP($A534,'[4]CUT Bs'!$A:$S,9,FALSE)</f>
        <v>0</v>
      </c>
      <c r="O534" s="79">
        <f>+VLOOKUP($A534,'[4]CUT Bs'!$A:$S,10,FALSE)</f>
        <v>0</v>
      </c>
      <c r="P534" s="79">
        <f>+VLOOKUP($A534,'[4]CUT Bs'!$A:$S,11,FALSE)</f>
        <v>0</v>
      </c>
      <c r="Q534" s="79">
        <f>+VLOOKUP($A534,'[4]CUT Bs'!$A:$S,12,FALSE)</f>
        <v>0</v>
      </c>
      <c r="R534" s="79">
        <f>+VLOOKUP($A534,'[4]CUT Bs'!$A:$S,13,FALSE)</f>
        <v>0</v>
      </c>
      <c r="S534" s="79">
        <f>+VLOOKUP($A534,'[4]CUT Bs'!$A:$S,14,FALSE)</f>
        <v>0</v>
      </c>
      <c r="T534" s="79">
        <f>+VLOOKUP($A534,'[4]CUT Bs'!$A:$S,15,FALSE)</f>
        <v>0</v>
      </c>
      <c r="U534" s="79">
        <f>+VLOOKUP($A534,'[4]CUT Bs'!$A:$S,16,FALSE)</f>
        <v>0</v>
      </c>
      <c r="V534" s="79">
        <f>+IFERROR(VLOOKUP(A534,'[4]RES. TCR'!A:C,3,FALSE),0)</f>
        <v>0</v>
      </c>
      <c r="W534" s="79">
        <f>+VLOOKUP(A534,'[4]RES. TRL'!F:H,2,FALSE)</f>
        <v>0</v>
      </c>
      <c r="X534" s="79">
        <f>+VLOOKUP(A534,'[4]RES. TRL'!F:H,3,FALSE)</f>
        <v>0</v>
      </c>
      <c r="Y534" s="79">
        <f>+VLOOKUP($A534,'[4]CUT USD'!$A:$Q,2,FALSE)</f>
        <v>0</v>
      </c>
      <c r="Z534" s="79">
        <f>+VLOOKUP($A534,'[4]CUT USD'!$A:$Q,3,FALSE)</f>
        <v>0</v>
      </c>
      <c r="AA534" s="79">
        <f>+VLOOKUP($A534,'[4]CUT USD'!$A:$Q,4,FALSE)</f>
        <v>0</v>
      </c>
      <c r="AB534" s="79">
        <f>+VLOOKUP($A534,'[4]CUT USD'!$A:$Q,5,FALSE)</f>
        <v>0</v>
      </c>
      <c r="AC534" s="79">
        <f>+VLOOKUP($A534,'[4]CUT USD'!$A:$Q,6,FALSE)</f>
        <v>0</v>
      </c>
      <c r="AD534" s="79">
        <f>+VLOOKUP($A534,'[4]CUT USD'!$A:$Q,7,FALSE)</f>
        <v>0</v>
      </c>
      <c r="AE534" s="79">
        <f>+VLOOKUP($A534,'[4]CUT USD'!$A:$Q,8,FALSE)</f>
        <v>0</v>
      </c>
      <c r="AF534" s="79">
        <f>+VLOOKUP($A534,'[4]CUT USD'!$A:$Q,9,FALSE)</f>
        <v>0</v>
      </c>
      <c r="AG534" s="79">
        <f>+VLOOKUP($A534,'[4]CUT USD'!$A:$Q,10,FALSE)</f>
        <v>0</v>
      </c>
      <c r="AH534" s="79">
        <f>+VLOOKUP($A534,'[4]CUT USD'!$A:$Q,11,FALSE)</f>
        <v>0</v>
      </c>
      <c r="AI534" s="79">
        <f>+VLOOKUP($A534,'[4]CUT USD'!$A:$Q,12,FALSE)</f>
        <v>0</v>
      </c>
      <c r="AJ534" s="79">
        <f>+VLOOKUP($A534,'[4]CUT USD'!$A:$Q,13,FALSE)</f>
        <v>0</v>
      </c>
      <c r="AK534" s="79">
        <f>+VLOOKUP($A534,'[4]CUT USD'!$A:$Q,14,FALSE)</f>
        <v>0</v>
      </c>
      <c r="AL534" s="79">
        <v>0</v>
      </c>
      <c r="AM534" s="79">
        <f t="shared" si="8"/>
        <v>0</v>
      </c>
      <c r="AP534" s="45"/>
    </row>
    <row r="535" spans="1:42" ht="33" customHeight="1">
      <c r="A535" s="54">
        <v>1755</v>
      </c>
      <c r="B535" s="55" t="s">
        <v>509</v>
      </c>
      <c r="C535" s="80" t="s">
        <v>687</v>
      </c>
      <c r="D535" s="79">
        <f>+VLOOKUP(A535,'[4]RES. TRL'!A:C,2,FALSE)</f>
        <v>0</v>
      </c>
      <c r="E535" s="79">
        <f>+VLOOKUP(A535,'[4]RES. TRL'!A:C,3,FALSE)</f>
        <v>0</v>
      </c>
      <c r="F535" s="79">
        <f>+VLOOKUP(A535,[4]RES.CDI!A:B,2,FALSE)</f>
        <v>0</v>
      </c>
      <c r="G535" s="79">
        <f>+VLOOKUP($A535,'[4]CUT Bs'!$A:$S,2,FALSE)</f>
        <v>0</v>
      </c>
      <c r="H535" s="79">
        <f>+VLOOKUP($A535,'[4]CUT Bs'!$A:$S,3,FALSE)</f>
        <v>0</v>
      </c>
      <c r="I535" s="79">
        <f>+VLOOKUP($A535,'[4]CUT Bs'!$A:$S,4,FALSE)</f>
        <v>0</v>
      </c>
      <c r="J535" s="79">
        <f>+VLOOKUP($A535,'[4]CUT Bs'!$A:$S,5,FALSE)</f>
        <v>0</v>
      </c>
      <c r="K535" s="79">
        <f>+VLOOKUP($A535,'[4]CUT Bs'!$A:$S,6,FALSE)</f>
        <v>0</v>
      </c>
      <c r="L535" s="79">
        <f>+VLOOKUP($A535,'[4]CUT Bs'!$A:$S,7,FALSE)</f>
        <v>0</v>
      </c>
      <c r="M535" s="79">
        <f>+VLOOKUP($A535,'[4]CUT Bs'!$A:$S,8,FALSE)</f>
        <v>0</v>
      </c>
      <c r="N535" s="79">
        <f>+VLOOKUP($A535,'[4]CUT Bs'!$A:$S,9,FALSE)</f>
        <v>0</v>
      </c>
      <c r="O535" s="79">
        <f>+VLOOKUP($A535,'[4]CUT Bs'!$A:$S,10,FALSE)</f>
        <v>0</v>
      </c>
      <c r="P535" s="79">
        <f>+VLOOKUP($A535,'[4]CUT Bs'!$A:$S,11,FALSE)</f>
        <v>0</v>
      </c>
      <c r="Q535" s="79">
        <f>+VLOOKUP($A535,'[4]CUT Bs'!$A:$S,12,FALSE)</f>
        <v>0</v>
      </c>
      <c r="R535" s="79">
        <f>+VLOOKUP($A535,'[4]CUT Bs'!$A:$S,13,FALSE)</f>
        <v>0</v>
      </c>
      <c r="S535" s="79">
        <f>+VLOOKUP($A535,'[4]CUT Bs'!$A:$S,14,FALSE)</f>
        <v>0</v>
      </c>
      <c r="T535" s="79">
        <f>+VLOOKUP($A535,'[4]CUT Bs'!$A:$S,15,FALSE)</f>
        <v>0</v>
      </c>
      <c r="U535" s="79">
        <f>+VLOOKUP($A535,'[4]CUT Bs'!$A:$S,16,FALSE)</f>
        <v>0</v>
      </c>
      <c r="V535" s="79">
        <f>+IFERROR(VLOOKUP(A535,'[4]RES. TCR'!A:C,3,FALSE),0)</f>
        <v>0</v>
      </c>
      <c r="W535" s="79">
        <f>+VLOOKUP(A535,'[4]RES. TRL'!F:H,2,FALSE)</f>
        <v>0</v>
      </c>
      <c r="X535" s="79">
        <f>+VLOOKUP(A535,'[4]RES. TRL'!F:H,3,FALSE)</f>
        <v>0</v>
      </c>
      <c r="Y535" s="79">
        <f>+VLOOKUP($A535,'[4]CUT USD'!$A:$Q,2,FALSE)</f>
        <v>0</v>
      </c>
      <c r="Z535" s="79">
        <f>+VLOOKUP($A535,'[4]CUT USD'!$A:$Q,3,FALSE)</f>
        <v>0</v>
      </c>
      <c r="AA535" s="79">
        <f>+VLOOKUP($A535,'[4]CUT USD'!$A:$Q,4,FALSE)</f>
        <v>0</v>
      </c>
      <c r="AB535" s="79">
        <f>+VLOOKUP($A535,'[4]CUT USD'!$A:$Q,5,FALSE)</f>
        <v>0</v>
      </c>
      <c r="AC535" s="79">
        <f>+VLOOKUP($A535,'[4]CUT USD'!$A:$Q,6,FALSE)</f>
        <v>0</v>
      </c>
      <c r="AD535" s="79">
        <f>+VLOOKUP($A535,'[4]CUT USD'!$A:$Q,7,FALSE)</f>
        <v>0</v>
      </c>
      <c r="AE535" s="79">
        <f>+VLOOKUP($A535,'[4]CUT USD'!$A:$Q,8,FALSE)</f>
        <v>0</v>
      </c>
      <c r="AF535" s="79">
        <f>+VLOOKUP($A535,'[4]CUT USD'!$A:$Q,9,FALSE)</f>
        <v>0</v>
      </c>
      <c r="AG535" s="79">
        <f>+VLOOKUP($A535,'[4]CUT USD'!$A:$Q,10,FALSE)</f>
        <v>0</v>
      </c>
      <c r="AH535" s="79">
        <f>+VLOOKUP($A535,'[4]CUT USD'!$A:$Q,11,FALSE)</f>
        <v>0</v>
      </c>
      <c r="AI535" s="79">
        <f>+VLOOKUP($A535,'[4]CUT USD'!$A:$Q,12,FALSE)</f>
        <v>0</v>
      </c>
      <c r="AJ535" s="79">
        <f>+VLOOKUP($A535,'[4]CUT USD'!$A:$Q,13,FALSE)</f>
        <v>0</v>
      </c>
      <c r="AK535" s="79">
        <f>+VLOOKUP($A535,'[4]CUT USD'!$A:$Q,14,FALSE)</f>
        <v>0</v>
      </c>
      <c r="AL535" s="79">
        <v>0</v>
      </c>
      <c r="AM535" s="79">
        <f t="shared" si="8"/>
        <v>0</v>
      </c>
      <c r="AP535" s="45"/>
    </row>
    <row r="536" spans="1:42" ht="33" customHeight="1">
      <c r="A536" s="54">
        <v>1756</v>
      </c>
      <c r="B536" s="55" t="s">
        <v>510</v>
      </c>
      <c r="C536" s="80" t="s">
        <v>687</v>
      </c>
      <c r="D536" s="79">
        <f>+VLOOKUP(A536,'[4]RES. TRL'!A:C,2,FALSE)</f>
        <v>0</v>
      </c>
      <c r="E536" s="79">
        <f>+VLOOKUP(A536,'[4]RES. TRL'!A:C,3,FALSE)</f>
        <v>0</v>
      </c>
      <c r="F536" s="79">
        <f>+VLOOKUP(A536,[4]RES.CDI!A:B,2,FALSE)</f>
        <v>0</v>
      </c>
      <c r="G536" s="79">
        <f>+VLOOKUP($A536,'[4]CUT Bs'!$A:$S,2,FALSE)</f>
        <v>0</v>
      </c>
      <c r="H536" s="79">
        <f>+VLOOKUP($A536,'[4]CUT Bs'!$A:$S,3,FALSE)</f>
        <v>0</v>
      </c>
      <c r="I536" s="79">
        <f>+VLOOKUP($A536,'[4]CUT Bs'!$A:$S,4,FALSE)</f>
        <v>0</v>
      </c>
      <c r="J536" s="79">
        <f>+VLOOKUP($A536,'[4]CUT Bs'!$A:$S,5,FALSE)</f>
        <v>0</v>
      </c>
      <c r="K536" s="79">
        <f>+VLOOKUP($A536,'[4]CUT Bs'!$A:$S,6,FALSE)</f>
        <v>0</v>
      </c>
      <c r="L536" s="79">
        <f>+VLOOKUP($A536,'[4]CUT Bs'!$A:$S,7,FALSE)</f>
        <v>0</v>
      </c>
      <c r="M536" s="79">
        <f>+VLOOKUP($A536,'[4]CUT Bs'!$A:$S,8,FALSE)</f>
        <v>0</v>
      </c>
      <c r="N536" s="79">
        <f>+VLOOKUP($A536,'[4]CUT Bs'!$A:$S,9,FALSE)</f>
        <v>0</v>
      </c>
      <c r="O536" s="79">
        <f>+VLOOKUP($A536,'[4]CUT Bs'!$A:$S,10,FALSE)</f>
        <v>0</v>
      </c>
      <c r="P536" s="79">
        <f>+VLOOKUP($A536,'[4]CUT Bs'!$A:$S,11,FALSE)</f>
        <v>0</v>
      </c>
      <c r="Q536" s="79">
        <f>+VLOOKUP($A536,'[4]CUT Bs'!$A:$S,12,FALSE)</f>
        <v>0</v>
      </c>
      <c r="R536" s="79">
        <f>+VLOOKUP($A536,'[4]CUT Bs'!$A:$S,13,FALSE)</f>
        <v>0</v>
      </c>
      <c r="S536" s="79">
        <f>+VLOOKUP($A536,'[4]CUT Bs'!$A:$S,14,FALSE)</f>
        <v>0</v>
      </c>
      <c r="T536" s="79">
        <f>+VLOOKUP($A536,'[4]CUT Bs'!$A:$S,15,FALSE)</f>
        <v>0</v>
      </c>
      <c r="U536" s="79">
        <f>+VLOOKUP($A536,'[4]CUT Bs'!$A:$S,16,FALSE)</f>
        <v>0</v>
      </c>
      <c r="V536" s="79">
        <f>+IFERROR(VLOOKUP(A536,'[4]RES. TCR'!A:C,3,FALSE),0)</f>
        <v>0</v>
      </c>
      <c r="W536" s="79">
        <f>+VLOOKUP(A536,'[4]RES. TRL'!F:H,2,FALSE)</f>
        <v>0</v>
      </c>
      <c r="X536" s="79">
        <f>+VLOOKUP(A536,'[4]RES. TRL'!F:H,3,FALSE)</f>
        <v>0</v>
      </c>
      <c r="Y536" s="79">
        <f>+VLOOKUP($A536,'[4]CUT USD'!$A:$Q,2,FALSE)</f>
        <v>0</v>
      </c>
      <c r="Z536" s="79">
        <f>+VLOOKUP($A536,'[4]CUT USD'!$A:$Q,3,FALSE)</f>
        <v>0</v>
      </c>
      <c r="AA536" s="79">
        <f>+VLOOKUP($A536,'[4]CUT USD'!$A:$Q,4,FALSE)</f>
        <v>0</v>
      </c>
      <c r="AB536" s="79">
        <f>+VLOOKUP($A536,'[4]CUT USD'!$A:$Q,5,FALSE)</f>
        <v>0</v>
      </c>
      <c r="AC536" s="79">
        <f>+VLOOKUP($A536,'[4]CUT USD'!$A:$Q,6,FALSE)</f>
        <v>0</v>
      </c>
      <c r="AD536" s="79">
        <f>+VLOOKUP($A536,'[4]CUT USD'!$A:$Q,7,FALSE)</f>
        <v>0</v>
      </c>
      <c r="AE536" s="79">
        <f>+VLOOKUP($A536,'[4]CUT USD'!$A:$Q,8,FALSE)</f>
        <v>0</v>
      </c>
      <c r="AF536" s="79">
        <f>+VLOOKUP($A536,'[4]CUT USD'!$A:$Q,9,FALSE)</f>
        <v>0</v>
      </c>
      <c r="AG536" s="79">
        <f>+VLOOKUP($A536,'[4]CUT USD'!$A:$Q,10,FALSE)</f>
        <v>0</v>
      </c>
      <c r="AH536" s="79">
        <f>+VLOOKUP($A536,'[4]CUT USD'!$A:$Q,11,FALSE)</f>
        <v>0</v>
      </c>
      <c r="AI536" s="79">
        <f>+VLOOKUP($A536,'[4]CUT USD'!$A:$Q,12,FALSE)</f>
        <v>0</v>
      </c>
      <c r="AJ536" s="79">
        <f>+VLOOKUP($A536,'[4]CUT USD'!$A:$Q,13,FALSE)</f>
        <v>0</v>
      </c>
      <c r="AK536" s="79">
        <f>+VLOOKUP($A536,'[4]CUT USD'!$A:$Q,14,FALSE)</f>
        <v>0</v>
      </c>
      <c r="AL536" s="79">
        <v>0</v>
      </c>
      <c r="AM536" s="79">
        <f t="shared" si="8"/>
        <v>0</v>
      </c>
      <c r="AP536" s="45"/>
    </row>
    <row r="537" spans="1:42" ht="33" customHeight="1">
      <c r="A537" s="54">
        <v>1801</v>
      </c>
      <c r="B537" s="55" t="s">
        <v>511</v>
      </c>
      <c r="C537" s="80" t="s">
        <v>687</v>
      </c>
      <c r="D537" s="79">
        <f>+VLOOKUP(A537,'[4]RES. TRL'!A:C,2,FALSE)</f>
        <v>0</v>
      </c>
      <c r="E537" s="79">
        <f>+VLOOKUP(A537,'[4]RES. TRL'!A:C,3,FALSE)</f>
        <v>0</v>
      </c>
      <c r="F537" s="79">
        <f>+VLOOKUP(A537,[4]RES.CDI!A:B,2,FALSE)</f>
        <v>0</v>
      </c>
      <c r="G537" s="79">
        <f>+VLOOKUP($A537,'[4]CUT Bs'!$A:$S,2,FALSE)</f>
        <v>0</v>
      </c>
      <c r="H537" s="79">
        <f>+VLOOKUP($A537,'[4]CUT Bs'!$A:$S,3,FALSE)</f>
        <v>0</v>
      </c>
      <c r="I537" s="79">
        <f>+VLOOKUP($A537,'[4]CUT Bs'!$A:$S,4,FALSE)</f>
        <v>0</v>
      </c>
      <c r="J537" s="79">
        <f>+VLOOKUP($A537,'[4]CUT Bs'!$A:$S,5,FALSE)</f>
        <v>0</v>
      </c>
      <c r="K537" s="79">
        <f>+VLOOKUP($A537,'[4]CUT Bs'!$A:$S,6,FALSE)</f>
        <v>0</v>
      </c>
      <c r="L537" s="79">
        <f>+VLOOKUP($A537,'[4]CUT Bs'!$A:$S,7,FALSE)</f>
        <v>0</v>
      </c>
      <c r="M537" s="79">
        <f>+VLOOKUP($A537,'[4]CUT Bs'!$A:$S,8,FALSE)</f>
        <v>0</v>
      </c>
      <c r="N537" s="79">
        <f>+VLOOKUP($A537,'[4]CUT Bs'!$A:$S,9,FALSE)</f>
        <v>0</v>
      </c>
      <c r="O537" s="79">
        <f>+VLOOKUP($A537,'[4]CUT Bs'!$A:$S,10,FALSE)</f>
        <v>0</v>
      </c>
      <c r="P537" s="79">
        <f>+VLOOKUP($A537,'[4]CUT Bs'!$A:$S,11,FALSE)</f>
        <v>0</v>
      </c>
      <c r="Q537" s="79">
        <f>+VLOOKUP($A537,'[4]CUT Bs'!$A:$S,12,FALSE)</f>
        <v>0</v>
      </c>
      <c r="R537" s="79">
        <f>+VLOOKUP($A537,'[4]CUT Bs'!$A:$S,13,FALSE)</f>
        <v>0</v>
      </c>
      <c r="S537" s="79">
        <f>+VLOOKUP($A537,'[4]CUT Bs'!$A:$S,14,FALSE)</f>
        <v>0</v>
      </c>
      <c r="T537" s="79">
        <f>+VLOOKUP($A537,'[4]CUT Bs'!$A:$S,15,FALSE)</f>
        <v>0</v>
      </c>
      <c r="U537" s="79">
        <f>+VLOOKUP($A537,'[4]CUT Bs'!$A:$S,16,FALSE)</f>
        <v>0</v>
      </c>
      <c r="V537" s="79">
        <f>+IFERROR(VLOOKUP(A537,'[4]RES. TCR'!A:C,3,FALSE),0)</f>
        <v>0</v>
      </c>
      <c r="W537" s="79">
        <f>+VLOOKUP(A537,'[4]RES. TRL'!F:H,2,FALSE)</f>
        <v>0</v>
      </c>
      <c r="X537" s="79">
        <f>+VLOOKUP(A537,'[4]RES. TRL'!F:H,3,FALSE)</f>
        <v>0</v>
      </c>
      <c r="Y537" s="79">
        <f>+VLOOKUP($A537,'[4]CUT USD'!$A:$Q,2,FALSE)</f>
        <v>0</v>
      </c>
      <c r="Z537" s="79">
        <f>+VLOOKUP($A537,'[4]CUT USD'!$A:$Q,3,FALSE)</f>
        <v>0</v>
      </c>
      <c r="AA537" s="79">
        <f>+VLOOKUP($A537,'[4]CUT USD'!$A:$Q,4,FALSE)</f>
        <v>0</v>
      </c>
      <c r="AB537" s="79">
        <f>+VLOOKUP($A537,'[4]CUT USD'!$A:$Q,5,FALSE)</f>
        <v>0</v>
      </c>
      <c r="AC537" s="79">
        <f>+VLOOKUP($A537,'[4]CUT USD'!$A:$Q,6,FALSE)</f>
        <v>0</v>
      </c>
      <c r="AD537" s="79">
        <f>+VLOOKUP($A537,'[4]CUT USD'!$A:$Q,7,FALSE)</f>
        <v>0</v>
      </c>
      <c r="AE537" s="79">
        <f>+VLOOKUP($A537,'[4]CUT USD'!$A:$Q,8,FALSE)</f>
        <v>0</v>
      </c>
      <c r="AF537" s="79">
        <f>+VLOOKUP($A537,'[4]CUT USD'!$A:$Q,9,FALSE)</f>
        <v>0</v>
      </c>
      <c r="AG537" s="79">
        <f>+VLOOKUP($A537,'[4]CUT USD'!$A:$Q,10,FALSE)</f>
        <v>0</v>
      </c>
      <c r="AH537" s="79">
        <f>+VLOOKUP($A537,'[4]CUT USD'!$A:$Q,11,FALSE)</f>
        <v>0</v>
      </c>
      <c r="AI537" s="79">
        <f>+VLOOKUP($A537,'[4]CUT USD'!$A:$Q,12,FALSE)</f>
        <v>0</v>
      </c>
      <c r="AJ537" s="79">
        <f>+VLOOKUP($A537,'[4]CUT USD'!$A:$Q,13,FALSE)</f>
        <v>0</v>
      </c>
      <c r="AK537" s="79">
        <f>+VLOOKUP($A537,'[4]CUT USD'!$A:$Q,14,FALSE)</f>
        <v>0</v>
      </c>
      <c r="AL537" s="79">
        <v>0</v>
      </c>
      <c r="AM537" s="79">
        <f t="shared" si="8"/>
        <v>0</v>
      </c>
      <c r="AP537" s="45"/>
    </row>
    <row r="538" spans="1:42" ht="33" customHeight="1">
      <c r="A538" s="54">
        <v>1802</v>
      </c>
      <c r="B538" s="55" t="s">
        <v>493</v>
      </c>
      <c r="C538" s="80" t="s">
        <v>687</v>
      </c>
      <c r="D538" s="79">
        <f>+VLOOKUP(A538,'[4]RES. TRL'!A:C,2,FALSE)</f>
        <v>0</v>
      </c>
      <c r="E538" s="79">
        <f>+VLOOKUP(A538,'[4]RES. TRL'!A:C,3,FALSE)</f>
        <v>0</v>
      </c>
      <c r="F538" s="79">
        <f>+VLOOKUP(A538,[4]RES.CDI!A:B,2,FALSE)</f>
        <v>0</v>
      </c>
      <c r="G538" s="79">
        <f>+VLOOKUP($A538,'[4]CUT Bs'!$A:$S,2,FALSE)</f>
        <v>0</v>
      </c>
      <c r="H538" s="79">
        <f>+VLOOKUP($A538,'[4]CUT Bs'!$A:$S,3,FALSE)</f>
        <v>0</v>
      </c>
      <c r="I538" s="79">
        <f>+VLOOKUP($A538,'[4]CUT Bs'!$A:$S,4,FALSE)</f>
        <v>0</v>
      </c>
      <c r="J538" s="79">
        <f>+VLOOKUP($A538,'[4]CUT Bs'!$A:$S,5,FALSE)</f>
        <v>0</v>
      </c>
      <c r="K538" s="79">
        <f>+VLOOKUP($A538,'[4]CUT Bs'!$A:$S,6,FALSE)</f>
        <v>0</v>
      </c>
      <c r="L538" s="79">
        <f>+VLOOKUP($A538,'[4]CUT Bs'!$A:$S,7,FALSE)</f>
        <v>0</v>
      </c>
      <c r="M538" s="79">
        <f>+VLOOKUP($A538,'[4]CUT Bs'!$A:$S,8,FALSE)</f>
        <v>0</v>
      </c>
      <c r="N538" s="79">
        <f>+VLOOKUP($A538,'[4]CUT Bs'!$A:$S,9,FALSE)</f>
        <v>0</v>
      </c>
      <c r="O538" s="79">
        <f>+VLOOKUP($A538,'[4]CUT Bs'!$A:$S,10,FALSE)</f>
        <v>0</v>
      </c>
      <c r="P538" s="79">
        <f>+VLOOKUP($A538,'[4]CUT Bs'!$A:$S,11,FALSE)</f>
        <v>0</v>
      </c>
      <c r="Q538" s="79">
        <f>+VLOOKUP($A538,'[4]CUT Bs'!$A:$S,12,FALSE)</f>
        <v>0</v>
      </c>
      <c r="R538" s="79">
        <f>+VLOOKUP($A538,'[4]CUT Bs'!$A:$S,13,FALSE)</f>
        <v>0</v>
      </c>
      <c r="S538" s="79">
        <f>+VLOOKUP($A538,'[4]CUT Bs'!$A:$S,14,FALSE)</f>
        <v>0</v>
      </c>
      <c r="T538" s="79">
        <f>+VLOOKUP($A538,'[4]CUT Bs'!$A:$S,15,FALSE)</f>
        <v>0</v>
      </c>
      <c r="U538" s="79">
        <f>+VLOOKUP($A538,'[4]CUT Bs'!$A:$S,16,FALSE)</f>
        <v>0</v>
      </c>
      <c r="V538" s="79">
        <f>+IFERROR(VLOOKUP(A538,'[4]RES. TCR'!A:C,3,FALSE),0)</f>
        <v>0</v>
      </c>
      <c r="W538" s="79">
        <f>+VLOOKUP(A538,'[4]RES. TRL'!F:H,2,FALSE)</f>
        <v>0</v>
      </c>
      <c r="X538" s="79">
        <f>+VLOOKUP(A538,'[4]RES. TRL'!F:H,3,FALSE)</f>
        <v>0</v>
      </c>
      <c r="Y538" s="79">
        <f>+VLOOKUP($A538,'[4]CUT USD'!$A:$Q,2,FALSE)</f>
        <v>0</v>
      </c>
      <c r="Z538" s="79">
        <f>+VLOOKUP($A538,'[4]CUT USD'!$A:$Q,3,FALSE)</f>
        <v>0</v>
      </c>
      <c r="AA538" s="79">
        <f>+VLOOKUP($A538,'[4]CUT USD'!$A:$Q,4,FALSE)</f>
        <v>0</v>
      </c>
      <c r="AB538" s="79">
        <f>+VLOOKUP($A538,'[4]CUT USD'!$A:$Q,5,FALSE)</f>
        <v>0</v>
      </c>
      <c r="AC538" s="79">
        <f>+VLOOKUP($A538,'[4]CUT USD'!$A:$Q,6,FALSE)</f>
        <v>0</v>
      </c>
      <c r="AD538" s="79">
        <f>+VLOOKUP($A538,'[4]CUT USD'!$A:$Q,7,FALSE)</f>
        <v>0</v>
      </c>
      <c r="AE538" s="79">
        <f>+VLOOKUP($A538,'[4]CUT USD'!$A:$Q,8,FALSE)</f>
        <v>0</v>
      </c>
      <c r="AF538" s="79">
        <f>+VLOOKUP($A538,'[4]CUT USD'!$A:$Q,9,FALSE)</f>
        <v>0</v>
      </c>
      <c r="AG538" s="79">
        <f>+VLOOKUP($A538,'[4]CUT USD'!$A:$Q,10,FALSE)</f>
        <v>0</v>
      </c>
      <c r="AH538" s="79">
        <f>+VLOOKUP($A538,'[4]CUT USD'!$A:$Q,11,FALSE)</f>
        <v>0</v>
      </c>
      <c r="AI538" s="79">
        <f>+VLOOKUP($A538,'[4]CUT USD'!$A:$Q,12,FALSE)</f>
        <v>0</v>
      </c>
      <c r="AJ538" s="79">
        <f>+VLOOKUP($A538,'[4]CUT USD'!$A:$Q,13,FALSE)</f>
        <v>0</v>
      </c>
      <c r="AK538" s="79">
        <f>+VLOOKUP($A538,'[4]CUT USD'!$A:$Q,14,FALSE)</f>
        <v>0</v>
      </c>
      <c r="AL538" s="79">
        <v>0</v>
      </c>
      <c r="AM538" s="79">
        <f t="shared" si="8"/>
        <v>0</v>
      </c>
      <c r="AP538" s="45"/>
    </row>
    <row r="539" spans="1:42" ht="33" customHeight="1">
      <c r="A539" s="54">
        <v>1803</v>
      </c>
      <c r="B539" s="55" t="s">
        <v>512</v>
      </c>
      <c r="C539" s="80" t="s">
        <v>687</v>
      </c>
      <c r="D539" s="79">
        <f>+VLOOKUP(A539,'[4]RES. TRL'!A:C,2,FALSE)</f>
        <v>0</v>
      </c>
      <c r="E539" s="79">
        <f>+VLOOKUP(A539,'[4]RES. TRL'!A:C,3,FALSE)</f>
        <v>0</v>
      </c>
      <c r="F539" s="79">
        <f>+VLOOKUP(A539,[4]RES.CDI!A:B,2,FALSE)</f>
        <v>0</v>
      </c>
      <c r="G539" s="79">
        <f>+VLOOKUP($A539,'[4]CUT Bs'!$A:$S,2,FALSE)</f>
        <v>0</v>
      </c>
      <c r="H539" s="79">
        <f>+VLOOKUP($A539,'[4]CUT Bs'!$A:$S,3,FALSE)</f>
        <v>0</v>
      </c>
      <c r="I539" s="79">
        <f>+VLOOKUP($A539,'[4]CUT Bs'!$A:$S,4,FALSE)</f>
        <v>0</v>
      </c>
      <c r="J539" s="79">
        <f>+VLOOKUP($A539,'[4]CUT Bs'!$A:$S,5,FALSE)</f>
        <v>0</v>
      </c>
      <c r="K539" s="79">
        <f>+VLOOKUP($A539,'[4]CUT Bs'!$A:$S,6,FALSE)</f>
        <v>0</v>
      </c>
      <c r="L539" s="79">
        <f>+VLOOKUP($A539,'[4]CUT Bs'!$A:$S,7,FALSE)</f>
        <v>0</v>
      </c>
      <c r="M539" s="79">
        <f>+VLOOKUP($A539,'[4]CUT Bs'!$A:$S,8,FALSE)</f>
        <v>0</v>
      </c>
      <c r="N539" s="79">
        <f>+VLOOKUP($A539,'[4]CUT Bs'!$A:$S,9,FALSE)</f>
        <v>0</v>
      </c>
      <c r="O539" s="79">
        <f>+VLOOKUP($A539,'[4]CUT Bs'!$A:$S,10,FALSE)</f>
        <v>0</v>
      </c>
      <c r="P539" s="79">
        <f>+VLOOKUP($A539,'[4]CUT Bs'!$A:$S,11,FALSE)</f>
        <v>0</v>
      </c>
      <c r="Q539" s="79">
        <f>+VLOOKUP($A539,'[4]CUT Bs'!$A:$S,12,FALSE)</f>
        <v>0</v>
      </c>
      <c r="R539" s="79">
        <f>+VLOOKUP($A539,'[4]CUT Bs'!$A:$S,13,FALSE)</f>
        <v>0</v>
      </c>
      <c r="S539" s="79">
        <f>+VLOOKUP($A539,'[4]CUT Bs'!$A:$S,14,FALSE)</f>
        <v>0</v>
      </c>
      <c r="T539" s="79">
        <f>+VLOOKUP($A539,'[4]CUT Bs'!$A:$S,15,FALSE)</f>
        <v>0</v>
      </c>
      <c r="U539" s="79">
        <f>+VLOOKUP($A539,'[4]CUT Bs'!$A:$S,16,FALSE)</f>
        <v>0</v>
      </c>
      <c r="V539" s="79">
        <f>+IFERROR(VLOOKUP(A539,'[4]RES. TCR'!A:C,3,FALSE),0)</f>
        <v>0</v>
      </c>
      <c r="W539" s="79">
        <f>+VLOOKUP(A539,'[4]RES. TRL'!F:H,2,FALSE)</f>
        <v>0</v>
      </c>
      <c r="X539" s="79">
        <f>+VLOOKUP(A539,'[4]RES. TRL'!F:H,3,FALSE)</f>
        <v>0</v>
      </c>
      <c r="Y539" s="79">
        <f>+VLOOKUP($A539,'[4]CUT USD'!$A:$Q,2,FALSE)</f>
        <v>0</v>
      </c>
      <c r="Z539" s="79">
        <f>+VLOOKUP($A539,'[4]CUT USD'!$A:$Q,3,FALSE)</f>
        <v>0</v>
      </c>
      <c r="AA539" s="79">
        <f>+VLOOKUP($A539,'[4]CUT USD'!$A:$Q,4,FALSE)</f>
        <v>0</v>
      </c>
      <c r="AB539" s="79">
        <f>+VLOOKUP($A539,'[4]CUT USD'!$A:$Q,5,FALSE)</f>
        <v>0</v>
      </c>
      <c r="AC539" s="79">
        <f>+VLOOKUP($A539,'[4]CUT USD'!$A:$Q,6,FALSE)</f>
        <v>0</v>
      </c>
      <c r="AD539" s="79">
        <f>+VLOOKUP($A539,'[4]CUT USD'!$A:$Q,7,FALSE)</f>
        <v>0</v>
      </c>
      <c r="AE539" s="79">
        <f>+VLOOKUP($A539,'[4]CUT USD'!$A:$Q,8,FALSE)</f>
        <v>0</v>
      </c>
      <c r="AF539" s="79">
        <f>+VLOOKUP($A539,'[4]CUT USD'!$A:$Q,9,FALSE)</f>
        <v>0</v>
      </c>
      <c r="AG539" s="79">
        <f>+VLOOKUP($A539,'[4]CUT USD'!$A:$Q,10,FALSE)</f>
        <v>0</v>
      </c>
      <c r="AH539" s="79">
        <f>+VLOOKUP($A539,'[4]CUT USD'!$A:$Q,11,FALSE)</f>
        <v>0</v>
      </c>
      <c r="AI539" s="79">
        <f>+VLOOKUP($A539,'[4]CUT USD'!$A:$Q,12,FALSE)</f>
        <v>0</v>
      </c>
      <c r="AJ539" s="79">
        <f>+VLOOKUP($A539,'[4]CUT USD'!$A:$Q,13,FALSE)</f>
        <v>0</v>
      </c>
      <c r="AK539" s="79">
        <f>+VLOOKUP($A539,'[4]CUT USD'!$A:$Q,14,FALSE)</f>
        <v>0</v>
      </c>
      <c r="AL539" s="79">
        <v>0</v>
      </c>
      <c r="AM539" s="79">
        <f t="shared" si="8"/>
        <v>0</v>
      </c>
      <c r="AP539" s="45"/>
    </row>
    <row r="540" spans="1:42" ht="33" customHeight="1">
      <c r="A540" s="54">
        <v>1805</v>
      </c>
      <c r="B540" s="55" t="s">
        <v>513</v>
      </c>
      <c r="C540" s="80" t="s">
        <v>687</v>
      </c>
      <c r="D540" s="79">
        <f>+VLOOKUP(A540,'[4]RES. TRL'!A:C,2,FALSE)</f>
        <v>0</v>
      </c>
      <c r="E540" s="79">
        <f>+VLOOKUP(A540,'[4]RES. TRL'!A:C,3,FALSE)</f>
        <v>0</v>
      </c>
      <c r="F540" s="79">
        <f>+VLOOKUP(A540,[4]RES.CDI!A:B,2,FALSE)</f>
        <v>0</v>
      </c>
      <c r="G540" s="79">
        <f>+VLOOKUP($A540,'[4]CUT Bs'!$A:$S,2,FALSE)</f>
        <v>0</v>
      </c>
      <c r="H540" s="79">
        <f>+VLOOKUP($A540,'[4]CUT Bs'!$A:$S,3,FALSE)</f>
        <v>0</v>
      </c>
      <c r="I540" s="79">
        <f>+VLOOKUP($A540,'[4]CUT Bs'!$A:$S,4,FALSE)</f>
        <v>0</v>
      </c>
      <c r="J540" s="79">
        <f>+VLOOKUP($A540,'[4]CUT Bs'!$A:$S,5,FALSE)</f>
        <v>0</v>
      </c>
      <c r="K540" s="79">
        <f>+VLOOKUP($A540,'[4]CUT Bs'!$A:$S,6,FALSE)</f>
        <v>0</v>
      </c>
      <c r="L540" s="79">
        <f>+VLOOKUP($A540,'[4]CUT Bs'!$A:$S,7,FALSE)</f>
        <v>0</v>
      </c>
      <c r="M540" s="79">
        <f>+VLOOKUP($A540,'[4]CUT Bs'!$A:$S,8,FALSE)</f>
        <v>0</v>
      </c>
      <c r="N540" s="79">
        <f>+VLOOKUP($A540,'[4]CUT Bs'!$A:$S,9,FALSE)</f>
        <v>0</v>
      </c>
      <c r="O540" s="79">
        <f>+VLOOKUP($A540,'[4]CUT Bs'!$A:$S,10,FALSE)</f>
        <v>0</v>
      </c>
      <c r="P540" s="79">
        <f>+VLOOKUP($A540,'[4]CUT Bs'!$A:$S,11,FALSE)</f>
        <v>0</v>
      </c>
      <c r="Q540" s="79">
        <f>+VLOOKUP($A540,'[4]CUT Bs'!$A:$S,12,FALSE)</f>
        <v>0</v>
      </c>
      <c r="R540" s="79">
        <f>+VLOOKUP($A540,'[4]CUT Bs'!$A:$S,13,FALSE)</f>
        <v>0</v>
      </c>
      <c r="S540" s="79">
        <f>+VLOOKUP($A540,'[4]CUT Bs'!$A:$S,14,FALSE)</f>
        <v>0</v>
      </c>
      <c r="T540" s="79">
        <f>+VLOOKUP($A540,'[4]CUT Bs'!$A:$S,15,FALSE)</f>
        <v>0</v>
      </c>
      <c r="U540" s="79">
        <f>+VLOOKUP($A540,'[4]CUT Bs'!$A:$S,16,FALSE)</f>
        <v>0</v>
      </c>
      <c r="V540" s="79">
        <f>+IFERROR(VLOOKUP(A540,'[4]RES. TCR'!A:C,3,FALSE),0)</f>
        <v>0</v>
      </c>
      <c r="W540" s="79">
        <f>+VLOOKUP(A540,'[4]RES. TRL'!F:H,2,FALSE)</f>
        <v>0</v>
      </c>
      <c r="X540" s="79">
        <f>+VLOOKUP(A540,'[4]RES. TRL'!F:H,3,FALSE)</f>
        <v>0</v>
      </c>
      <c r="Y540" s="79">
        <f>+VLOOKUP($A540,'[4]CUT USD'!$A:$Q,2,FALSE)</f>
        <v>0</v>
      </c>
      <c r="Z540" s="79">
        <f>+VLOOKUP($A540,'[4]CUT USD'!$A:$Q,3,FALSE)</f>
        <v>0</v>
      </c>
      <c r="AA540" s="79">
        <f>+VLOOKUP($A540,'[4]CUT USD'!$A:$Q,4,FALSE)</f>
        <v>0</v>
      </c>
      <c r="AB540" s="79">
        <f>+VLOOKUP($A540,'[4]CUT USD'!$A:$Q,5,FALSE)</f>
        <v>0</v>
      </c>
      <c r="AC540" s="79">
        <f>+VLOOKUP($A540,'[4]CUT USD'!$A:$Q,6,FALSE)</f>
        <v>0</v>
      </c>
      <c r="AD540" s="79">
        <f>+VLOOKUP($A540,'[4]CUT USD'!$A:$Q,7,FALSE)</f>
        <v>0</v>
      </c>
      <c r="AE540" s="79">
        <f>+VLOOKUP($A540,'[4]CUT USD'!$A:$Q,8,FALSE)</f>
        <v>0</v>
      </c>
      <c r="AF540" s="79">
        <f>+VLOOKUP($A540,'[4]CUT USD'!$A:$Q,9,FALSE)</f>
        <v>0</v>
      </c>
      <c r="AG540" s="79">
        <f>+VLOOKUP($A540,'[4]CUT USD'!$A:$Q,10,FALSE)</f>
        <v>0</v>
      </c>
      <c r="AH540" s="79">
        <f>+VLOOKUP($A540,'[4]CUT USD'!$A:$Q,11,FALSE)</f>
        <v>0</v>
      </c>
      <c r="AI540" s="79">
        <f>+VLOOKUP($A540,'[4]CUT USD'!$A:$Q,12,FALSE)</f>
        <v>0</v>
      </c>
      <c r="AJ540" s="79">
        <f>+VLOOKUP($A540,'[4]CUT USD'!$A:$Q,13,FALSE)</f>
        <v>0</v>
      </c>
      <c r="AK540" s="79">
        <f>+VLOOKUP($A540,'[4]CUT USD'!$A:$Q,14,FALSE)</f>
        <v>0</v>
      </c>
      <c r="AL540" s="79">
        <v>0</v>
      </c>
      <c r="AM540" s="79">
        <f t="shared" si="8"/>
        <v>0</v>
      </c>
      <c r="AP540" s="45"/>
    </row>
    <row r="541" spans="1:42" ht="33" customHeight="1">
      <c r="A541" s="54">
        <v>1806</v>
      </c>
      <c r="B541" s="55" t="s">
        <v>514</v>
      </c>
      <c r="C541" s="80" t="s">
        <v>687</v>
      </c>
      <c r="D541" s="79">
        <f>+VLOOKUP(A541,'[4]RES. TRL'!A:C,2,FALSE)</f>
        <v>0</v>
      </c>
      <c r="E541" s="79">
        <f>+VLOOKUP(A541,'[4]RES. TRL'!A:C,3,FALSE)</f>
        <v>0</v>
      </c>
      <c r="F541" s="79">
        <f>+VLOOKUP(A541,[4]RES.CDI!A:B,2,FALSE)</f>
        <v>0</v>
      </c>
      <c r="G541" s="79">
        <f>+VLOOKUP($A541,'[4]CUT Bs'!$A:$S,2,FALSE)</f>
        <v>0</v>
      </c>
      <c r="H541" s="79">
        <f>+VLOOKUP($A541,'[4]CUT Bs'!$A:$S,3,FALSE)</f>
        <v>0</v>
      </c>
      <c r="I541" s="79">
        <f>+VLOOKUP($A541,'[4]CUT Bs'!$A:$S,4,FALSE)</f>
        <v>0</v>
      </c>
      <c r="J541" s="79">
        <f>+VLOOKUP($A541,'[4]CUT Bs'!$A:$S,5,FALSE)</f>
        <v>0</v>
      </c>
      <c r="K541" s="79">
        <f>+VLOOKUP($A541,'[4]CUT Bs'!$A:$S,6,FALSE)</f>
        <v>0</v>
      </c>
      <c r="L541" s="79">
        <f>+VLOOKUP($A541,'[4]CUT Bs'!$A:$S,7,FALSE)</f>
        <v>0</v>
      </c>
      <c r="M541" s="79">
        <f>+VLOOKUP($A541,'[4]CUT Bs'!$A:$S,8,FALSE)</f>
        <v>0</v>
      </c>
      <c r="N541" s="79">
        <f>+VLOOKUP($A541,'[4]CUT Bs'!$A:$S,9,FALSE)</f>
        <v>0</v>
      </c>
      <c r="O541" s="79">
        <f>+VLOOKUP($A541,'[4]CUT Bs'!$A:$S,10,FALSE)</f>
        <v>0</v>
      </c>
      <c r="P541" s="79">
        <f>+VLOOKUP($A541,'[4]CUT Bs'!$A:$S,11,FALSE)</f>
        <v>0</v>
      </c>
      <c r="Q541" s="79">
        <f>+VLOOKUP($A541,'[4]CUT Bs'!$A:$S,12,FALSE)</f>
        <v>0</v>
      </c>
      <c r="R541" s="79">
        <f>+VLOOKUP($A541,'[4]CUT Bs'!$A:$S,13,FALSE)</f>
        <v>0</v>
      </c>
      <c r="S541" s="79">
        <f>+VLOOKUP($A541,'[4]CUT Bs'!$A:$S,14,FALSE)</f>
        <v>0</v>
      </c>
      <c r="T541" s="79">
        <f>+VLOOKUP($A541,'[4]CUT Bs'!$A:$S,15,FALSE)</f>
        <v>0</v>
      </c>
      <c r="U541" s="79">
        <f>+VLOOKUP($A541,'[4]CUT Bs'!$A:$S,16,FALSE)</f>
        <v>0</v>
      </c>
      <c r="V541" s="79">
        <f>+IFERROR(VLOOKUP(A541,'[4]RES. TCR'!A:C,3,FALSE),0)</f>
        <v>0</v>
      </c>
      <c r="W541" s="79">
        <f>+VLOOKUP(A541,'[4]RES. TRL'!F:H,2,FALSE)</f>
        <v>0</v>
      </c>
      <c r="X541" s="79">
        <f>+VLOOKUP(A541,'[4]RES. TRL'!F:H,3,FALSE)</f>
        <v>0</v>
      </c>
      <c r="Y541" s="79">
        <f>+VLOOKUP($A541,'[4]CUT USD'!$A:$Q,2,FALSE)</f>
        <v>0</v>
      </c>
      <c r="Z541" s="79">
        <f>+VLOOKUP($A541,'[4]CUT USD'!$A:$Q,3,FALSE)</f>
        <v>0</v>
      </c>
      <c r="AA541" s="79">
        <f>+VLOOKUP($A541,'[4]CUT USD'!$A:$Q,4,FALSE)</f>
        <v>0</v>
      </c>
      <c r="AB541" s="79">
        <f>+VLOOKUP($A541,'[4]CUT USD'!$A:$Q,5,FALSE)</f>
        <v>0</v>
      </c>
      <c r="AC541" s="79">
        <f>+VLOOKUP($A541,'[4]CUT USD'!$A:$Q,6,FALSE)</f>
        <v>0</v>
      </c>
      <c r="AD541" s="79">
        <f>+VLOOKUP($A541,'[4]CUT USD'!$A:$Q,7,FALSE)</f>
        <v>0</v>
      </c>
      <c r="AE541" s="79">
        <f>+VLOOKUP($A541,'[4]CUT USD'!$A:$Q,8,FALSE)</f>
        <v>0</v>
      </c>
      <c r="AF541" s="79">
        <f>+VLOOKUP($A541,'[4]CUT USD'!$A:$Q,9,FALSE)</f>
        <v>0</v>
      </c>
      <c r="AG541" s="79">
        <f>+VLOOKUP($A541,'[4]CUT USD'!$A:$Q,10,FALSE)</f>
        <v>0</v>
      </c>
      <c r="AH541" s="79">
        <f>+VLOOKUP($A541,'[4]CUT USD'!$A:$Q,11,FALSE)</f>
        <v>0</v>
      </c>
      <c r="AI541" s="79">
        <f>+VLOOKUP($A541,'[4]CUT USD'!$A:$Q,12,FALSE)</f>
        <v>0</v>
      </c>
      <c r="AJ541" s="79">
        <f>+VLOOKUP($A541,'[4]CUT USD'!$A:$Q,13,FALSE)</f>
        <v>0</v>
      </c>
      <c r="AK541" s="79">
        <f>+VLOOKUP($A541,'[4]CUT USD'!$A:$Q,14,FALSE)</f>
        <v>0</v>
      </c>
      <c r="AL541" s="79">
        <v>0</v>
      </c>
      <c r="AM541" s="79">
        <f t="shared" si="8"/>
        <v>0</v>
      </c>
      <c r="AP541" s="45"/>
    </row>
    <row r="542" spans="1:42" ht="33" customHeight="1">
      <c r="A542" s="54">
        <v>1807</v>
      </c>
      <c r="B542" s="55" t="s">
        <v>515</v>
      </c>
      <c r="C542" s="80" t="s">
        <v>687</v>
      </c>
      <c r="D542" s="79">
        <f>+VLOOKUP(A542,'[4]RES. TRL'!A:C,2,FALSE)</f>
        <v>0</v>
      </c>
      <c r="E542" s="79">
        <f>+VLOOKUP(A542,'[4]RES. TRL'!A:C,3,FALSE)</f>
        <v>0</v>
      </c>
      <c r="F542" s="79">
        <f>+VLOOKUP(A542,[4]RES.CDI!A:B,2,FALSE)</f>
        <v>0</v>
      </c>
      <c r="G542" s="79">
        <f>+VLOOKUP($A542,'[4]CUT Bs'!$A:$S,2,FALSE)</f>
        <v>0</v>
      </c>
      <c r="H542" s="79">
        <f>+VLOOKUP($A542,'[4]CUT Bs'!$A:$S,3,FALSE)</f>
        <v>0</v>
      </c>
      <c r="I542" s="79">
        <f>+VLOOKUP($A542,'[4]CUT Bs'!$A:$S,4,FALSE)</f>
        <v>0</v>
      </c>
      <c r="J542" s="79">
        <f>+VLOOKUP($A542,'[4]CUT Bs'!$A:$S,5,FALSE)</f>
        <v>0</v>
      </c>
      <c r="K542" s="79">
        <f>+VLOOKUP($A542,'[4]CUT Bs'!$A:$S,6,FALSE)</f>
        <v>0</v>
      </c>
      <c r="L542" s="79">
        <f>+VLOOKUP($A542,'[4]CUT Bs'!$A:$S,7,FALSE)</f>
        <v>0</v>
      </c>
      <c r="M542" s="79">
        <f>+VLOOKUP($A542,'[4]CUT Bs'!$A:$S,8,FALSE)</f>
        <v>0</v>
      </c>
      <c r="N542" s="79">
        <f>+VLOOKUP($A542,'[4]CUT Bs'!$A:$S,9,FALSE)</f>
        <v>0</v>
      </c>
      <c r="O542" s="79">
        <f>+VLOOKUP($A542,'[4]CUT Bs'!$A:$S,10,FALSE)</f>
        <v>0</v>
      </c>
      <c r="P542" s="79">
        <f>+VLOOKUP($A542,'[4]CUT Bs'!$A:$S,11,FALSE)</f>
        <v>0</v>
      </c>
      <c r="Q542" s="79">
        <f>+VLOOKUP($A542,'[4]CUT Bs'!$A:$S,12,FALSE)</f>
        <v>0</v>
      </c>
      <c r="R542" s="79">
        <f>+VLOOKUP($A542,'[4]CUT Bs'!$A:$S,13,FALSE)</f>
        <v>0</v>
      </c>
      <c r="S542" s="79">
        <f>+VLOOKUP($A542,'[4]CUT Bs'!$A:$S,14,FALSE)</f>
        <v>0</v>
      </c>
      <c r="T542" s="79">
        <f>+VLOOKUP($A542,'[4]CUT Bs'!$A:$S,15,FALSE)</f>
        <v>0</v>
      </c>
      <c r="U542" s="79">
        <f>+VLOOKUP($A542,'[4]CUT Bs'!$A:$S,16,FALSE)</f>
        <v>0</v>
      </c>
      <c r="V542" s="79">
        <f>+IFERROR(VLOOKUP(A542,'[4]RES. TCR'!A:C,3,FALSE),0)</f>
        <v>0</v>
      </c>
      <c r="W542" s="79">
        <f>+VLOOKUP(A542,'[4]RES. TRL'!F:H,2,FALSE)</f>
        <v>0</v>
      </c>
      <c r="X542" s="79">
        <f>+VLOOKUP(A542,'[4]RES. TRL'!F:H,3,FALSE)</f>
        <v>0</v>
      </c>
      <c r="Y542" s="79">
        <f>+VLOOKUP($A542,'[4]CUT USD'!$A:$Q,2,FALSE)</f>
        <v>0</v>
      </c>
      <c r="Z542" s="79">
        <f>+VLOOKUP($A542,'[4]CUT USD'!$A:$Q,3,FALSE)</f>
        <v>0</v>
      </c>
      <c r="AA542" s="79">
        <f>+VLOOKUP($A542,'[4]CUT USD'!$A:$Q,4,FALSE)</f>
        <v>0</v>
      </c>
      <c r="AB542" s="79">
        <f>+VLOOKUP($A542,'[4]CUT USD'!$A:$Q,5,FALSE)</f>
        <v>0</v>
      </c>
      <c r="AC542" s="79">
        <f>+VLOOKUP($A542,'[4]CUT USD'!$A:$Q,6,FALSE)</f>
        <v>0</v>
      </c>
      <c r="AD542" s="79">
        <f>+VLOOKUP($A542,'[4]CUT USD'!$A:$Q,7,FALSE)</f>
        <v>0</v>
      </c>
      <c r="AE542" s="79">
        <f>+VLOOKUP($A542,'[4]CUT USD'!$A:$Q,8,FALSE)</f>
        <v>0</v>
      </c>
      <c r="AF542" s="79">
        <f>+VLOOKUP($A542,'[4]CUT USD'!$A:$Q,9,FALSE)</f>
        <v>0</v>
      </c>
      <c r="AG542" s="79">
        <f>+VLOOKUP($A542,'[4]CUT USD'!$A:$Q,10,FALSE)</f>
        <v>0</v>
      </c>
      <c r="AH542" s="79">
        <f>+VLOOKUP($A542,'[4]CUT USD'!$A:$Q,11,FALSE)</f>
        <v>0</v>
      </c>
      <c r="AI542" s="79">
        <f>+VLOOKUP($A542,'[4]CUT USD'!$A:$Q,12,FALSE)</f>
        <v>0</v>
      </c>
      <c r="AJ542" s="79">
        <f>+VLOOKUP($A542,'[4]CUT USD'!$A:$Q,13,FALSE)</f>
        <v>0</v>
      </c>
      <c r="AK542" s="79">
        <f>+VLOOKUP($A542,'[4]CUT USD'!$A:$Q,14,FALSE)</f>
        <v>0</v>
      </c>
      <c r="AL542" s="79">
        <v>0</v>
      </c>
      <c r="AM542" s="79">
        <f t="shared" si="8"/>
        <v>0</v>
      </c>
      <c r="AP542" s="45"/>
    </row>
    <row r="543" spans="1:42" ht="33" customHeight="1">
      <c r="A543" s="54">
        <v>1808</v>
      </c>
      <c r="B543" s="55" t="s">
        <v>516</v>
      </c>
      <c r="C543" s="80" t="s">
        <v>687</v>
      </c>
      <c r="D543" s="79">
        <f>+VLOOKUP(A543,'[4]RES. TRL'!A:C,2,FALSE)</f>
        <v>0</v>
      </c>
      <c r="E543" s="79">
        <f>+VLOOKUP(A543,'[4]RES. TRL'!A:C,3,FALSE)</f>
        <v>0</v>
      </c>
      <c r="F543" s="79">
        <f>+VLOOKUP(A543,[4]RES.CDI!A:B,2,FALSE)</f>
        <v>0</v>
      </c>
      <c r="G543" s="79">
        <f>+VLOOKUP($A543,'[4]CUT Bs'!$A:$S,2,FALSE)</f>
        <v>0</v>
      </c>
      <c r="H543" s="79">
        <f>+VLOOKUP($A543,'[4]CUT Bs'!$A:$S,3,FALSE)</f>
        <v>0</v>
      </c>
      <c r="I543" s="79">
        <f>+VLOOKUP($A543,'[4]CUT Bs'!$A:$S,4,FALSE)</f>
        <v>0</v>
      </c>
      <c r="J543" s="79">
        <f>+VLOOKUP($A543,'[4]CUT Bs'!$A:$S,5,FALSE)</f>
        <v>0</v>
      </c>
      <c r="K543" s="79">
        <f>+VLOOKUP($A543,'[4]CUT Bs'!$A:$S,6,FALSE)</f>
        <v>0</v>
      </c>
      <c r="L543" s="79">
        <f>+VLOOKUP($A543,'[4]CUT Bs'!$A:$S,7,FALSE)</f>
        <v>0</v>
      </c>
      <c r="M543" s="79">
        <f>+VLOOKUP($A543,'[4]CUT Bs'!$A:$S,8,FALSE)</f>
        <v>0</v>
      </c>
      <c r="N543" s="79">
        <f>+VLOOKUP($A543,'[4]CUT Bs'!$A:$S,9,FALSE)</f>
        <v>0</v>
      </c>
      <c r="O543" s="79">
        <f>+VLOOKUP($A543,'[4]CUT Bs'!$A:$S,10,FALSE)</f>
        <v>0</v>
      </c>
      <c r="P543" s="79">
        <f>+VLOOKUP($A543,'[4]CUT Bs'!$A:$S,11,FALSE)</f>
        <v>0</v>
      </c>
      <c r="Q543" s="79">
        <f>+VLOOKUP($A543,'[4]CUT Bs'!$A:$S,12,FALSE)</f>
        <v>0</v>
      </c>
      <c r="R543" s="79">
        <f>+VLOOKUP($A543,'[4]CUT Bs'!$A:$S,13,FALSE)</f>
        <v>0</v>
      </c>
      <c r="S543" s="79">
        <f>+VLOOKUP($A543,'[4]CUT Bs'!$A:$S,14,FALSE)</f>
        <v>0</v>
      </c>
      <c r="T543" s="79">
        <f>+VLOOKUP($A543,'[4]CUT Bs'!$A:$S,15,FALSE)</f>
        <v>0</v>
      </c>
      <c r="U543" s="79">
        <f>+VLOOKUP($A543,'[4]CUT Bs'!$A:$S,16,FALSE)</f>
        <v>0</v>
      </c>
      <c r="V543" s="79">
        <f>+IFERROR(VLOOKUP(A543,'[4]RES. TCR'!A:C,3,FALSE),0)</f>
        <v>0</v>
      </c>
      <c r="W543" s="79">
        <f>+VLOOKUP(A543,'[4]RES. TRL'!F:H,2,FALSE)</f>
        <v>0</v>
      </c>
      <c r="X543" s="79">
        <f>+VLOOKUP(A543,'[4]RES. TRL'!F:H,3,FALSE)</f>
        <v>0</v>
      </c>
      <c r="Y543" s="79">
        <f>+VLOOKUP($A543,'[4]CUT USD'!$A:$Q,2,FALSE)</f>
        <v>0</v>
      </c>
      <c r="Z543" s="79">
        <f>+VLOOKUP($A543,'[4]CUT USD'!$A:$Q,3,FALSE)</f>
        <v>0</v>
      </c>
      <c r="AA543" s="79">
        <f>+VLOOKUP($A543,'[4]CUT USD'!$A:$Q,4,FALSE)</f>
        <v>0</v>
      </c>
      <c r="AB543" s="79">
        <f>+VLOOKUP($A543,'[4]CUT USD'!$A:$Q,5,FALSE)</f>
        <v>0</v>
      </c>
      <c r="AC543" s="79">
        <f>+VLOOKUP($A543,'[4]CUT USD'!$A:$Q,6,FALSE)</f>
        <v>0</v>
      </c>
      <c r="AD543" s="79">
        <f>+VLOOKUP($A543,'[4]CUT USD'!$A:$Q,7,FALSE)</f>
        <v>0</v>
      </c>
      <c r="AE543" s="79">
        <f>+VLOOKUP($A543,'[4]CUT USD'!$A:$Q,8,FALSE)</f>
        <v>0</v>
      </c>
      <c r="AF543" s="79">
        <f>+VLOOKUP($A543,'[4]CUT USD'!$A:$Q,9,FALSE)</f>
        <v>0</v>
      </c>
      <c r="AG543" s="79">
        <f>+VLOOKUP($A543,'[4]CUT USD'!$A:$Q,10,FALSE)</f>
        <v>0</v>
      </c>
      <c r="AH543" s="79">
        <f>+VLOOKUP($A543,'[4]CUT USD'!$A:$Q,11,FALSE)</f>
        <v>0</v>
      </c>
      <c r="AI543" s="79">
        <f>+VLOOKUP($A543,'[4]CUT USD'!$A:$Q,12,FALSE)</f>
        <v>0</v>
      </c>
      <c r="AJ543" s="79">
        <f>+VLOOKUP($A543,'[4]CUT USD'!$A:$Q,13,FALSE)</f>
        <v>0</v>
      </c>
      <c r="AK543" s="79">
        <f>+VLOOKUP($A543,'[4]CUT USD'!$A:$Q,14,FALSE)</f>
        <v>0</v>
      </c>
      <c r="AL543" s="79">
        <v>0</v>
      </c>
      <c r="AM543" s="79">
        <f t="shared" si="8"/>
        <v>0</v>
      </c>
      <c r="AP543" s="45"/>
    </row>
    <row r="544" spans="1:42" ht="33" customHeight="1">
      <c r="A544" s="54">
        <v>1809</v>
      </c>
      <c r="B544" s="55" t="s">
        <v>517</v>
      </c>
      <c r="C544" s="80" t="s">
        <v>687</v>
      </c>
      <c r="D544" s="79">
        <f>+VLOOKUP(A544,'[4]RES. TRL'!A:C,2,FALSE)</f>
        <v>0</v>
      </c>
      <c r="E544" s="79">
        <f>+VLOOKUP(A544,'[4]RES. TRL'!A:C,3,FALSE)</f>
        <v>0</v>
      </c>
      <c r="F544" s="79">
        <f>+VLOOKUP(A544,[4]RES.CDI!A:B,2,FALSE)</f>
        <v>0</v>
      </c>
      <c r="G544" s="79">
        <f>+VLOOKUP($A544,'[4]CUT Bs'!$A:$S,2,FALSE)</f>
        <v>0</v>
      </c>
      <c r="H544" s="79">
        <f>+VLOOKUP($A544,'[4]CUT Bs'!$A:$S,3,FALSE)</f>
        <v>0</v>
      </c>
      <c r="I544" s="79">
        <f>+VLOOKUP($A544,'[4]CUT Bs'!$A:$S,4,FALSE)</f>
        <v>0</v>
      </c>
      <c r="J544" s="79">
        <f>+VLOOKUP($A544,'[4]CUT Bs'!$A:$S,5,FALSE)</f>
        <v>0</v>
      </c>
      <c r="K544" s="79">
        <f>+VLOOKUP($A544,'[4]CUT Bs'!$A:$S,6,FALSE)</f>
        <v>0</v>
      </c>
      <c r="L544" s="79">
        <f>+VLOOKUP($A544,'[4]CUT Bs'!$A:$S,7,FALSE)</f>
        <v>0</v>
      </c>
      <c r="M544" s="79">
        <f>+VLOOKUP($A544,'[4]CUT Bs'!$A:$S,8,FALSE)</f>
        <v>0</v>
      </c>
      <c r="N544" s="79">
        <f>+VLOOKUP($A544,'[4]CUT Bs'!$A:$S,9,FALSE)</f>
        <v>0</v>
      </c>
      <c r="O544" s="79">
        <f>+VLOOKUP($A544,'[4]CUT Bs'!$A:$S,10,FALSE)</f>
        <v>0</v>
      </c>
      <c r="P544" s="79">
        <f>+VLOOKUP($A544,'[4]CUT Bs'!$A:$S,11,FALSE)</f>
        <v>0</v>
      </c>
      <c r="Q544" s="79">
        <f>+VLOOKUP($A544,'[4]CUT Bs'!$A:$S,12,FALSE)</f>
        <v>0</v>
      </c>
      <c r="R544" s="79">
        <f>+VLOOKUP($A544,'[4]CUT Bs'!$A:$S,13,FALSE)</f>
        <v>0</v>
      </c>
      <c r="S544" s="79">
        <f>+VLOOKUP($A544,'[4]CUT Bs'!$A:$S,14,FALSE)</f>
        <v>0</v>
      </c>
      <c r="T544" s="79">
        <f>+VLOOKUP($A544,'[4]CUT Bs'!$A:$S,15,FALSE)</f>
        <v>0</v>
      </c>
      <c r="U544" s="79">
        <f>+VLOOKUP($A544,'[4]CUT Bs'!$A:$S,16,FALSE)</f>
        <v>0</v>
      </c>
      <c r="V544" s="79">
        <f>+IFERROR(VLOOKUP(A544,'[4]RES. TCR'!A:C,3,FALSE),0)</f>
        <v>0</v>
      </c>
      <c r="W544" s="79">
        <f>+VLOOKUP(A544,'[4]RES. TRL'!F:H,2,FALSE)</f>
        <v>0</v>
      </c>
      <c r="X544" s="79">
        <f>+VLOOKUP(A544,'[4]RES. TRL'!F:H,3,FALSE)</f>
        <v>0</v>
      </c>
      <c r="Y544" s="79">
        <f>+VLOOKUP($A544,'[4]CUT USD'!$A:$Q,2,FALSE)</f>
        <v>0</v>
      </c>
      <c r="Z544" s="79">
        <f>+VLOOKUP($A544,'[4]CUT USD'!$A:$Q,3,FALSE)</f>
        <v>0</v>
      </c>
      <c r="AA544" s="79">
        <f>+VLOOKUP($A544,'[4]CUT USD'!$A:$Q,4,FALSE)</f>
        <v>0</v>
      </c>
      <c r="AB544" s="79">
        <f>+VLOOKUP($A544,'[4]CUT USD'!$A:$Q,5,FALSE)</f>
        <v>0</v>
      </c>
      <c r="AC544" s="79">
        <f>+VLOOKUP($A544,'[4]CUT USD'!$A:$Q,6,FALSE)</f>
        <v>0</v>
      </c>
      <c r="AD544" s="79">
        <f>+VLOOKUP($A544,'[4]CUT USD'!$A:$Q,7,FALSE)</f>
        <v>0</v>
      </c>
      <c r="AE544" s="79">
        <f>+VLOOKUP($A544,'[4]CUT USD'!$A:$Q,8,FALSE)</f>
        <v>0</v>
      </c>
      <c r="AF544" s="79">
        <f>+VLOOKUP($A544,'[4]CUT USD'!$A:$Q,9,FALSE)</f>
        <v>0</v>
      </c>
      <c r="AG544" s="79">
        <f>+VLOOKUP($A544,'[4]CUT USD'!$A:$Q,10,FALSE)</f>
        <v>0</v>
      </c>
      <c r="AH544" s="79">
        <f>+VLOOKUP($A544,'[4]CUT USD'!$A:$Q,11,FALSE)</f>
        <v>0</v>
      </c>
      <c r="AI544" s="79">
        <f>+VLOOKUP($A544,'[4]CUT USD'!$A:$Q,12,FALSE)</f>
        <v>0</v>
      </c>
      <c r="AJ544" s="79">
        <f>+VLOOKUP($A544,'[4]CUT USD'!$A:$Q,13,FALSE)</f>
        <v>0</v>
      </c>
      <c r="AK544" s="79">
        <f>+VLOOKUP($A544,'[4]CUT USD'!$A:$Q,14,FALSE)</f>
        <v>0</v>
      </c>
      <c r="AL544" s="79">
        <v>0</v>
      </c>
      <c r="AM544" s="79">
        <f t="shared" si="8"/>
        <v>0</v>
      </c>
      <c r="AP544" s="45"/>
    </row>
    <row r="545" spans="1:42" ht="33" customHeight="1">
      <c r="A545" s="54">
        <v>1810</v>
      </c>
      <c r="B545" s="55" t="s">
        <v>518</v>
      </c>
      <c r="C545" s="80" t="s">
        <v>687</v>
      </c>
      <c r="D545" s="79">
        <f>+VLOOKUP(A545,'[4]RES. TRL'!A:C,2,FALSE)</f>
        <v>0</v>
      </c>
      <c r="E545" s="79">
        <f>+VLOOKUP(A545,'[4]RES. TRL'!A:C,3,FALSE)</f>
        <v>0</v>
      </c>
      <c r="F545" s="79">
        <f>+VLOOKUP(A545,[4]RES.CDI!A:B,2,FALSE)</f>
        <v>0</v>
      </c>
      <c r="G545" s="79">
        <f>+VLOOKUP($A545,'[4]CUT Bs'!$A:$S,2,FALSE)</f>
        <v>0</v>
      </c>
      <c r="H545" s="79">
        <f>+VLOOKUP($A545,'[4]CUT Bs'!$A:$S,3,FALSE)</f>
        <v>0</v>
      </c>
      <c r="I545" s="79">
        <f>+VLOOKUP($A545,'[4]CUT Bs'!$A:$S,4,FALSE)</f>
        <v>0</v>
      </c>
      <c r="J545" s="79">
        <f>+VLOOKUP($A545,'[4]CUT Bs'!$A:$S,5,FALSE)</f>
        <v>0</v>
      </c>
      <c r="K545" s="79">
        <f>+VLOOKUP($A545,'[4]CUT Bs'!$A:$S,6,FALSE)</f>
        <v>0</v>
      </c>
      <c r="L545" s="79">
        <f>+VLOOKUP($A545,'[4]CUT Bs'!$A:$S,7,FALSE)</f>
        <v>0</v>
      </c>
      <c r="M545" s="79">
        <f>+VLOOKUP($A545,'[4]CUT Bs'!$A:$S,8,FALSE)</f>
        <v>0</v>
      </c>
      <c r="N545" s="79">
        <f>+VLOOKUP($A545,'[4]CUT Bs'!$A:$S,9,FALSE)</f>
        <v>0</v>
      </c>
      <c r="O545" s="79">
        <f>+VLOOKUP($A545,'[4]CUT Bs'!$A:$S,10,FALSE)</f>
        <v>0</v>
      </c>
      <c r="P545" s="79">
        <f>+VLOOKUP($A545,'[4]CUT Bs'!$A:$S,11,FALSE)</f>
        <v>0</v>
      </c>
      <c r="Q545" s="79">
        <f>+VLOOKUP($A545,'[4]CUT Bs'!$A:$S,12,FALSE)</f>
        <v>0</v>
      </c>
      <c r="R545" s="79">
        <f>+VLOOKUP($A545,'[4]CUT Bs'!$A:$S,13,FALSE)</f>
        <v>0</v>
      </c>
      <c r="S545" s="79">
        <f>+VLOOKUP($A545,'[4]CUT Bs'!$A:$S,14,FALSE)</f>
        <v>0</v>
      </c>
      <c r="T545" s="79">
        <f>+VLOOKUP($A545,'[4]CUT Bs'!$A:$S,15,FALSE)</f>
        <v>0</v>
      </c>
      <c r="U545" s="79">
        <f>+VLOOKUP($A545,'[4]CUT Bs'!$A:$S,16,FALSE)</f>
        <v>0</v>
      </c>
      <c r="V545" s="79">
        <f>+IFERROR(VLOOKUP(A545,'[4]RES. TCR'!A:C,3,FALSE),0)</f>
        <v>0</v>
      </c>
      <c r="W545" s="79">
        <f>+VLOOKUP(A545,'[4]RES. TRL'!F:H,2,FALSE)</f>
        <v>0</v>
      </c>
      <c r="X545" s="79">
        <f>+VLOOKUP(A545,'[4]RES. TRL'!F:H,3,FALSE)</f>
        <v>0</v>
      </c>
      <c r="Y545" s="79">
        <f>+VLOOKUP($A545,'[4]CUT USD'!$A:$Q,2,FALSE)</f>
        <v>0</v>
      </c>
      <c r="Z545" s="79">
        <f>+VLOOKUP($A545,'[4]CUT USD'!$A:$Q,3,FALSE)</f>
        <v>0</v>
      </c>
      <c r="AA545" s="79">
        <f>+VLOOKUP($A545,'[4]CUT USD'!$A:$Q,4,FALSE)</f>
        <v>0</v>
      </c>
      <c r="AB545" s="79">
        <f>+VLOOKUP($A545,'[4]CUT USD'!$A:$Q,5,FALSE)</f>
        <v>0</v>
      </c>
      <c r="AC545" s="79">
        <f>+VLOOKUP($A545,'[4]CUT USD'!$A:$Q,6,FALSE)</f>
        <v>0</v>
      </c>
      <c r="AD545" s="79">
        <f>+VLOOKUP($A545,'[4]CUT USD'!$A:$Q,7,FALSE)</f>
        <v>0</v>
      </c>
      <c r="AE545" s="79">
        <f>+VLOOKUP($A545,'[4]CUT USD'!$A:$Q,8,FALSE)</f>
        <v>0</v>
      </c>
      <c r="AF545" s="79">
        <f>+VLOOKUP($A545,'[4]CUT USD'!$A:$Q,9,FALSE)</f>
        <v>0</v>
      </c>
      <c r="AG545" s="79">
        <f>+VLOOKUP($A545,'[4]CUT USD'!$A:$Q,10,FALSE)</f>
        <v>0</v>
      </c>
      <c r="AH545" s="79">
        <f>+VLOOKUP($A545,'[4]CUT USD'!$A:$Q,11,FALSE)</f>
        <v>0</v>
      </c>
      <c r="AI545" s="79">
        <f>+VLOOKUP($A545,'[4]CUT USD'!$A:$Q,12,FALSE)</f>
        <v>0</v>
      </c>
      <c r="AJ545" s="79">
        <f>+VLOOKUP($A545,'[4]CUT USD'!$A:$Q,13,FALSE)</f>
        <v>0</v>
      </c>
      <c r="AK545" s="79">
        <f>+VLOOKUP($A545,'[4]CUT USD'!$A:$Q,14,FALSE)</f>
        <v>0</v>
      </c>
      <c r="AL545" s="79">
        <v>0</v>
      </c>
      <c r="AM545" s="79">
        <f t="shared" si="8"/>
        <v>0</v>
      </c>
      <c r="AP545" s="45"/>
    </row>
    <row r="546" spans="1:42" ht="33" customHeight="1">
      <c r="A546" s="54">
        <v>1811</v>
      </c>
      <c r="B546" s="55" t="s">
        <v>519</v>
      </c>
      <c r="C546" s="80" t="s">
        <v>687</v>
      </c>
      <c r="D546" s="79">
        <f>+VLOOKUP(A546,'[4]RES. TRL'!A:C,2,FALSE)</f>
        <v>0</v>
      </c>
      <c r="E546" s="79">
        <f>+VLOOKUP(A546,'[4]RES. TRL'!A:C,3,FALSE)</f>
        <v>0</v>
      </c>
      <c r="F546" s="79">
        <f>+VLOOKUP(A546,[4]RES.CDI!A:B,2,FALSE)</f>
        <v>0</v>
      </c>
      <c r="G546" s="79">
        <f>+VLOOKUP($A546,'[4]CUT Bs'!$A:$S,2,FALSE)</f>
        <v>0</v>
      </c>
      <c r="H546" s="79">
        <f>+VLOOKUP($A546,'[4]CUT Bs'!$A:$S,3,FALSE)</f>
        <v>0</v>
      </c>
      <c r="I546" s="79">
        <f>+VLOOKUP($A546,'[4]CUT Bs'!$A:$S,4,FALSE)</f>
        <v>0</v>
      </c>
      <c r="J546" s="79">
        <f>+VLOOKUP($A546,'[4]CUT Bs'!$A:$S,5,FALSE)</f>
        <v>0</v>
      </c>
      <c r="K546" s="79">
        <f>+VLOOKUP($A546,'[4]CUT Bs'!$A:$S,6,FALSE)</f>
        <v>0</v>
      </c>
      <c r="L546" s="79">
        <f>+VLOOKUP($A546,'[4]CUT Bs'!$A:$S,7,FALSE)</f>
        <v>0</v>
      </c>
      <c r="M546" s="79">
        <f>+VLOOKUP($A546,'[4]CUT Bs'!$A:$S,8,FALSE)</f>
        <v>0</v>
      </c>
      <c r="N546" s="79">
        <f>+VLOOKUP($A546,'[4]CUT Bs'!$A:$S,9,FALSE)</f>
        <v>0</v>
      </c>
      <c r="O546" s="79">
        <f>+VLOOKUP($A546,'[4]CUT Bs'!$A:$S,10,FALSE)</f>
        <v>0</v>
      </c>
      <c r="P546" s="79">
        <f>+VLOOKUP($A546,'[4]CUT Bs'!$A:$S,11,FALSE)</f>
        <v>0</v>
      </c>
      <c r="Q546" s="79">
        <f>+VLOOKUP($A546,'[4]CUT Bs'!$A:$S,12,FALSE)</f>
        <v>0</v>
      </c>
      <c r="R546" s="79">
        <f>+VLOOKUP($A546,'[4]CUT Bs'!$A:$S,13,FALSE)</f>
        <v>0</v>
      </c>
      <c r="S546" s="79">
        <f>+VLOOKUP($A546,'[4]CUT Bs'!$A:$S,14,FALSE)</f>
        <v>0</v>
      </c>
      <c r="T546" s="79">
        <f>+VLOOKUP($A546,'[4]CUT Bs'!$A:$S,15,FALSE)</f>
        <v>0</v>
      </c>
      <c r="U546" s="79">
        <f>+VLOOKUP($A546,'[4]CUT Bs'!$A:$S,16,FALSE)</f>
        <v>0</v>
      </c>
      <c r="V546" s="79">
        <f>+IFERROR(VLOOKUP(A546,'[4]RES. TCR'!A:C,3,FALSE),0)</f>
        <v>0</v>
      </c>
      <c r="W546" s="79">
        <f>+VLOOKUP(A546,'[4]RES. TRL'!F:H,2,FALSE)</f>
        <v>0</v>
      </c>
      <c r="X546" s="79">
        <f>+VLOOKUP(A546,'[4]RES. TRL'!F:H,3,FALSE)</f>
        <v>0</v>
      </c>
      <c r="Y546" s="79">
        <f>+VLOOKUP($A546,'[4]CUT USD'!$A:$Q,2,FALSE)</f>
        <v>0</v>
      </c>
      <c r="Z546" s="79">
        <f>+VLOOKUP($A546,'[4]CUT USD'!$A:$Q,3,FALSE)</f>
        <v>0</v>
      </c>
      <c r="AA546" s="79">
        <f>+VLOOKUP($A546,'[4]CUT USD'!$A:$Q,4,FALSE)</f>
        <v>0</v>
      </c>
      <c r="AB546" s="79">
        <f>+VLOOKUP($A546,'[4]CUT USD'!$A:$Q,5,FALSE)</f>
        <v>0</v>
      </c>
      <c r="AC546" s="79">
        <f>+VLOOKUP($A546,'[4]CUT USD'!$A:$Q,6,FALSE)</f>
        <v>0</v>
      </c>
      <c r="AD546" s="79">
        <f>+VLOOKUP($A546,'[4]CUT USD'!$A:$Q,7,FALSE)</f>
        <v>0</v>
      </c>
      <c r="AE546" s="79">
        <f>+VLOOKUP($A546,'[4]CUT USD'!$A:$Q,8,FALSE)</f>
        <v>0</v>
      </c>
      <c r="AF546" s="79">
        <f>+VLOOKUP($A546,'[4]CUT USD'!$A:$Q,9,FALSE)</f>
        <v>0</v>
      </c>
      <c r="AG546" s="79">
        <f>+VLOOKUP($A546,'[4]CUT USD'!$A:$Q,10,FALSE)</f>
        <v>0</v>
      </c>
      <c r="AH546" s="79">
        <f>+VLOOKUP($A546,'[4]CUT USD'!$A:$Q,11,FALSE)</f>
        <v>0</v>
      </c>
      <c r="AI546" s="79">
        <f>+VLOOKUP($A546,'[4]CUT USD'!$A:$Q,12,FALSE)</f>
        <v>0</v>
      </c>
      <c r="AJ546" s="79">
        <f>+VLOOKUP($A546,'[4]CUT USD'!$A:$Q,13,FALSE)</f>
        <v>0</v>
      </c>
      <c r="AK546" s="79">
        <f>+VLOOKUP($A546,'[4]CUT USD'!$A:$Q,14,FALSE)</f>
        <v>0</v>
      </c>
      <c r="AL546" s="79">
        <v>0</v>
      </c>
      <c r="AM546" s="79">
        <f t="shared" si="8"/>
        <v>0</v>
      </c>
      <c r="AP546" s="45"/>
    </row>
    <row r="547" spans="1:42" ht="33" customHeight="1">
      <c r="A547" s="54">
        <v>1812</v>
      </c>
      <c r="B547" s="55" t="s">
        <v>520</v>
      </c>
      <c r="C547" s="80" t="s">
        <v>687</v>
      </c>
      <c r="D547" s="79">
        <f>+VLOOKUP(A547,'[4]RES. TRL'!A:C,2,FALSE)</f>
        <v>0</v>
      </c>
      <c r="E547" s="79">
        <f>+VLOOKUP(A547,'[4]RES. TRL'!A:C,3,FALSE)</f>
        <v>0</v>
      </c>
      <c r="F547" s="79">
        <f>+VLOOKUP(A547,[4]RES.CDI!A:B,2,FALSE)</f>
        <v>0</v>
      </c>
      <c r="G547" s="79">
        <f>+VLOOKUP($A547,'[4]CUT Bs'!$A:$S,2,FALSE)</f>
        <v>0</v>
      </c>
      <c r="H547" s="79">
        <f>+VLOOKUP($A547,'[4]CUT Bs'!$A:$S,3,FALSE)</f>
        <v>0</v>
      </c>
      <c r="I547" s="79">
        <f>+VLOOKUP($A547,'[4]CUT Bs'!$A:$S,4,FALSE)</f>
        <v>0</v>
      </c>
      <c r="J547" s="79">
        <f>+VLOOKUP($A547,'[4]CUT Bs'!$A:$S,5,FALSE)</f>
        <v>0</v>
      </c>
      <c r="K547" s="79">
        <f>+VLOOKUP($A547,'[4]CUT Bs'!$A:$S,6,FALSE)</f>
        <v>0</v>
      </c>
      <c r="L547" s="79">
        <f>+VLOOKUP($A547,'[4]CUT Bs'!$A:$S,7,FALSE)</f>
        <v>0</v>
      </c>
      <c r="M547" s="79">
        <f>+VLOOKUP($A547,'[4]CUT Bs'!$A:$S,8,FALSE)</f>
        <v>0</v>
      </c>
      <c r="N547" s="79">
        <f>+VLOOKUP($A547,'[4]CUT Bs'!$A:$S,9,FALSE)</f>
        <v>0</v>
      </c>
      <c r="O547" s="79">
        <f>+VLOOKUP($A547,'[4]CUT Bs'!$A:$S,10,FALSE)</f>
        <v>0</v>
      </c>
      <c r="P547" s="79">
        <f>+VLOOKUP($A547,'[4]CUT Bs'!$A:$S,11,FALSE)</f>
        <v>0</v>
      </c>
      <c r="Q547" s="79">
        <f>+VLOOKUP($A547,'[4]CUT Bs'!$A:$S,12,FALSE)</f>
        <v>0</v>
      </c>
      <c r="R547" s="79">
        <f>+VLOOKUP($A547,'[4]CUT Bs'!$A:$S,13,FALSE)</f>
        <v>0</v>
      </c>
      <c r="S547" s="79">
        <f>+VLOOKUP($A547,'[4]CUT Bs'!$A:$S,14,FALSE)</f>
        <v>0</v>
      </c>
      <c r="T547" s="79">
        <f>+VLOOKUP($A547,'[4]CUT Bs'!$A:$S,15,FALSE)</f>
        <v>0</v>
      </c>
      <c r="U547" s="79">
        <f>+VLOOKUP($A547,'[4]CUT Bs'!$A:$S,16,FALSE)</f>
        <v>0</v>
      </c>
      <c r="V547" s="79">
        <f>+IFERROR(VLOOKUP(A547,'[4]RES. TCR'!A:C,3,FALSE),0)</f>
        <v>0</v>
      </c>
      <c r="W547" s="79">
        <f>+VLOOKUP(A547,'[4]RES. TRL'!F:H,2,FALSE)</f>
        <v>0</v>
      </c>
      <c r="X547" s="79">
        <f>+VLOOKUP(A547,'[4]RES. TRL'!F:H,3,FALSE)</f>
        <v>0</v>
      </c>
      <c r="Y547" s="79">
        <f>+VLOOKUP($A547,'[4]CUT USD'!$A:$Q,2,FALSE)</f>
        <v>0</v>
      </c>
      <c r="Z547" s="79">
        <f>+VLOOKUP($A547,'[4]CUT USD'!$A:$Q,3,FALSE)</f>
        <v>0</v>
      </c>
      <c r="AA547" s="79">
        <f>+VLOOKUP($A547,'[4]CUT USD'!$A:$Q,4,FALSE)</f>
        <v>0</v>
      </c>
      <c r="AB547" s="79">
        <f>+VLOOKUP($A547,'[4]CUT USD'!$A:$Q,5,FALSE)</f>
        <v>0</v>
      </c>
      <c r="AC547" s="79">
        <f>+VLOOKUP($A547,'[4]CUT USD'!$A:$Q,6,FALSE)</f>
        <v>0</v>
      </c>
      <c r="AD547" s="79">
        <f>+VLOOKUP($A547,'[4]CUT USD'!$A:$Q,7,FALSE)</f>
        <v>0</v>
      </c>
      <c r="AE547" s="79">
        <f>+VLOOKUP($A547,'[4]CUT USD'!$A:$Q,8,FALSE)</f>
        <v>0</v>
      </c>
      <c r="AF547" s="79">
        <f>+VLOOKUP($A547,'[4]CUT USD'!$A:$Q,9,FALSE)</f>
        <v>0</v>
      </c>
      <c r="AG547" s="79">
        <f>+VLOOKUP($A547,'[4]CUT USD'!$A:$Q,10,FALSE)</f>
        <v>0</v>
      </c>
      <c r="AH547" s="79">
        <f>+VLOOKUP($A547,'[4]CUT USD'!$A:$Q,11,FALSE)</f>
        <v>0</v>
      </c>
      <c r="AI547" s="79">
        <f>+VLOOKUP($A547,'[4]CUT USD'!$A:$Q,12,FALSE)</f>
        <v>0</v>
      </c>
      <c r="AJ547" s="79">
        <f>+VLOOKUP($A547,'[4]CUT USD'!$A:$Q,13,FALSE)</f>
        <v>0</v>
      </c>
      <c r="AK547" s="79">
        <f>+VLOOKUP($A547,'[4]CUT USD'!$A:$Q,14,FALSE)</f>
        <v>0</v>
      </c>
      <c r="AL547" s="79">
        <v>0</v>
      </c>
      <c r="AM547" s="79">
        <f t="shared" si="8"/>
        <v>0</v>
      </c>
      <c r="AP547" s="45"/>
    </row>
    <row r="548" spans="1:42" ht="33" customHeight="1">
      <c r="A548" s="54">
        <v>1813</v>
      </c>
      <c r="B548" s="55" t="s">
        <v>521</v>
      </c>
      <c r="C548" s="80" t="s">
        <v>687</v>
      </c>
      <c r="D548" s="79">
        <f>+VLOOKUP(A548,'[4]RES. TRL'!A:C,2,FALSE)</f>
        <v>0</v>
      </c>
      <c r="E548" s="79">
        <f>+VLOOKUP(A548,'[4]RES. TRL'!A:C,3,FALSE)</f>
        <v>0</v>
      </c>
      <c r="F548" s="79">
        <f>+VLOOKUP(A548,[4]RES.CDI!A:B,2,FALSE)</f>
        <v>0</v>
      </c>
      <c r="G548" s="79">
        <f>+VLOOKUP($A548,'[4]CUT Bs'!$A:$S,2,FALSE)</f>
        <v>0</v>
      </c>
      <c r="H548" s="79">
        <f>+VLOOKUP($A548,'[4]CUT Bs'!$A:$S,3,FALSE)</f>
        <v>0</v>
      </c>
      <c r="I548" s="79">
        <f>+VLOOKUP($A548,'[4]CUT Bs'!$A:$S,4,FALSE)</f>
        <v>0</v>
      </c>
      <c r="J548" s="79">
        <f>+VLOOKUP($A548,'[4]CUT Bs'!$A:$S,5,FALSE)</f>
        <v>0</v>
      </c>
      <c r="K548" s="79">
        <f>+VLOOKUP($A548,'[4]CUT Bs'!$A:$S,6,FALSE)</f>
        <v>0</v>
      </c>
      <c r="L548" s="79">
        <f>+VLOOKUP($A548,'[4]CUT Bs'!$A:$S,7,FALSE)</f>
        <v>0</v>
      </c>
      <c r="M548" s="79">
        <f>+VLOOKUP($A548,'[4]CUT Bs'!$A:$S,8,FALSE)</f>
        <v>0</v>
      </c>
      <c r="N548" s="79">
        <f>+VLOOKUP($A548,'[4]CUT Bs'!$A:$S,9,FALSE)</f>
        <v>0</v>
      </c>
      <c r="O548" s="79">
        <f>+VLOOKUP($A548,'[4]CUT Bs'!$A:$S,10,FALSE)</f>
        <v>0</v>
      </c>
      <c r="P548" s="79">
        <f>+VLOOKUP($A548,'[4]CUT Bs'!$A:$S,11,FALSE)</f>
        <v>0</v>
      </c>
      <c r="Q548" s="79">
        <f>+VLOOKUP($A548,'[4]CUT Bs'!$A:$S,12,FALSE)</f>
        <v>0</v>
      </c>
      <c r="R548" s="79">
        <f>+VLOOKUP($A548,'[4]CUT Bs'!$A:$S,13,FALSE)</f>
        <v>0</v>
      </c>
      <c r="S548" s="79">
        <f>+VLOOKUP($A548,'[4]CUT Bs'!$A:$S,14,FALSE)</f>
        <v>0</v>
      </c>
      <c r="T548" s="79">
        <f>+VLOOKUP($A548,'[4]CUT Bs'!$A:$S,15,FALSE)</f>
        <v>0</v>
      </c>
      <c r="U548" s="79">
        <f>+VLOOKUP($A548,'[4]CUT Bs'!$A:$S,16,FALSE)</f>
        <v>0</v>
      </c>
      <c r="V548" s="79">
        <f>+IFERROR(VLOOKUP(A548,'[4]RES. TCR'!A:C,3,FALSE),0)</f>
        <v>0</v>
      </c>
      <c r="W548" s="79">
        <f>+VLOOKUP(A548,'[4]RES. TRL'!F:H,2,FALSE)</f>
        <v>0</v>
      </c>
      <c r="X548" s="79">
        <f>+VLOOKUP(A548,'[4]RES. TRL'!F:H,3,FALSE)</f>
        <v>0</v>
      </c>
      <c r="Y548" s="79">
        <f>+VLOOKUP($A548,'[4]CUT USD'!$A:$Q,2,FALSE)</f>
        <v>0</v>
      </c>
      <c r="Z548" s="79">
        <f>+VLOOKUP($A548,'[4]CUT USD'!$A:$Q,3,FALSE)</f>
        <v>0</v>
      </c>
      <c r="AA548" s="79">
        <f>+VLOOKUP($A548,'[4]CUT USD'!$A:$Q,4,FALSE)</f>
        <v>0</v>
      </c>
      <c r="AB548" s="79">
        <f>+VLOOKUP($A548,'[4]CUT USD'!$A:$Q,5,FALSE)</f>
        <v>0</v>
      </c>
      <c r="AC548" s="79">
        <f>+VLOOKUP($A548,'[4]CUT USD'!$A:$Q,6,FALSE)</f>
        <v>0</v>
      </c>
      <c r="AD548" s="79">
        <f>+VLOOKUP($A548,'[4]CUT USD'!$A:$Q,7,FALSE)</f>
        <v>0</v>
      </c>
      <c r="AE548" s="79">
        <f>+VLOOKUP($A548,'[4]CUT USD'!$A:$Q,8,FALSE)</f>
        <v>0</v>
      </c>
      <c r="AF548" s="79">
        <f>+VLOOKUP($A548,'[4]CUT USD'!$A:$Q,9,FALSE)</f>
        <v>0</v>
      </c>
      <c r="AG548" s="79">
        <f>+VLOOKUP($A548,'[4]CUT USD'!$A:$Q,10,FALSE)</f>
        <v>0</v>
      </c>
      <c r="AH548" s="79">
        <f>+VLOOKUP($A548,'[4]CUT USD'!$A:$Q,11,FALSE)</f>
        <v>0</v>
      </c>
      <c r="AI548" s="79">
        <f>+VLOOKUP($A548,'[4]CUT USD'!$A:$Q,12,FALSE)</f>
        <v>0</v>
      </c>
      <c r="AJ548" s="79">
        <f>+VLOOKUP($A548,'[4]CUT USD'!$A:$Q,13,FALSE)</f>
        <v>0</v>
      </c>
      <c r="AK548" s="79">
        <f>+VLOOKUP($A548,'[4]CUT USD'!$A:$Q,14,FALSE)</f>
        <v>0</v>
      </c>
      <c r="AL548" s="79">
        <v>0</v>
      </c>
      <c r="AM548" s="79">
        <f t="shared" si="8"/>
        <v>0</v>
      </c>
      <c r="AP548" s="45"/>
    </row>
    <row r="549" spans="1:42" ht="33" customHeight="1">
      <c r="A549" s="54">
        <v>1814</v>
      </c>
      <c r="B549" s="55" t="s">
        <v>522</v>
      </c>
      <c r="C549" s="80" t="s">
        <v>687</v>
      </c>
      <c r="D549" s="79">
        <f>+VLOOKUP(A549,'[4]RES. TRL'!A:C,2,FALSE)</f>
        <v>0</v>
      </c>
      <c r="E549" s="79">
        <f>+VLOOKUP(A549,'[4]RES. TRL'!A:C,3,FALSE)</f>
        <v>0</v>
      </c>
      <c r="F549" s="79">
        <f>+VLOOKUP(A549,[4]RES.CDI!A:B,2,FALSE)</f>
        <v>0</v>
      </c>
      <c r="G549" s="79">
        <f>+VLOOKUP($A549,'[4]CUT Bs'!$A:$S,2,FALSE)</f>
        <v>0</v>
      </c>
      <c r="H549" s="79">
        <f>+VLOOKUP($A549,'[4]CUT Bs'!$A:$S,3,FALSE)</f>
        <v>0</v>
      </c>
      <c r="I549" s="79">
        <f>+VLOOKUP($A549,'[4]CUT Bs'!$A:$S,4,FALSE)</f>
        <v>0</v>
      </c>
      <c r="J549" s="79">
        <f>+VLOOKUP($A549,'[4]CUT Bs'!$A:$S,5,FALSE)</f>
        <v>0</v>
      </c>
      <c r="K549" s="79">
        <f>+VLOOKUP($A549,'[4]CUT Bs'!$A:$S,6,FALSE)</f>
        <v>0</v>
      </c>
      <c r="L549" s="79">
        <f>+VLOOKUP($A549,'[4]CUT Bs'!$A:$S,7,FALSE)</f>
        <v>0</v>
      </c>
      <c r="M549" s="79">
        <f>+VLOOKUP($A549,'[4]CUT Bs'!$A:$S,8,FALSE)</f>
        <v>0</v>
      </c>
      <c r="N549" s="79">
        <f>+VLOOKUP($A549,'[4]CUT Bs'!$A:$S,9,FALSE)</f>
        <v>0</v>
      </c>
      <c r="O549" s="79">
        <f>+VLOOKUP($A549,'[4]CUT Bs'!$A:$S,10,FALSE)</f>
        <v>0</v>
      </c>
      <c r="P549" s="79">
        <f>+VLOOKUP($A549,'[4]CUT Bs'!$A:$S,11,FALSE)</f>
        <v>0</v>
      </c>
      <c r="Q549" s="79">
        <f>+VLOOKUP($A549,'[4]CUT Bs'!$A:$S,12,FALSE)</f>
        <v>0</v>
      </c>
      <c r="R549" s="79">
        <f>+VLOOKUP($A549,'[4]CUT Bs'!$A:$S,13,FALSE)</f>
        <v>0</v>
      </c>
      <c r="S549" s="79">
        <f>+VLOOKUP($A549,'[4]CUT Bs'!$A:$S,14,FALSE)</f>
        <v>0</v>
      </c>
      <c r="T549" s="79">
        <f>+VLOOKUP($A549,'[4]CUT Bs'!$A:$S,15,FALSE)</f>
        <v>0</v>
      </c>
      <c r="U549" s="79">
        <f>+VLOOKUP($A549,'[4]CUT Bs'!$A:$S,16,FALSE)</f>
        <v>0</v>
      </c>
      <c r="V549" s="79">
        <f>+IFERROR(VLOOKUP(A549,'[4]RES. TCR'!A:C,3,FALSE),0)</f>
        <v>0</v>
      </c>
      <c r="W549" s="79">
        <f>+VLOOKUP(A549,'[4]RES. TRL'!F:H,2,FALSE)</f>
        <v>0</v>
      </c>
      <c r="X549" s="79">
        <f>+VLOOKUP(A549,'[4]RES. TRL'!F:H,3,FALSE)</f>
        <v>0</v>
      </c>
      <c r="Y549" s="79">
        <f>+VLOOKUP($A549,'[4]CUT USD'!$A:$Q,2,FALSE)</f>
        <v>0</v>
      </c>
      <c r="Z549" s="79">
        <f>+VLOOKUP($A549,'[4]CUT USD'!$A:$Q,3,FALSE)</f>
        <v>0</v>
      </c>
      <c r="AA549" s="79">
        <f>+VLOOKUP($A549,'[4]CUT USD'!$A:$Q,4,FALSE)</f>
        <v>0</v>
      </c>
      <c r="AB549" s="79">
        <f>+VLOOKUP($A549,'[4]CUT USD'!$A:$Q,5,FALSE)</f>
        <v>0</v>
      </c>
      <c r="AC549" s="79">
        <f>+VLOOKUP($A549,'[4]CUT USD'!$A:$Q,6,FALSE)</f>
        <v>0</v>
      </c>
      <c r="AD549" s="79">
        <f>+VLOOKUP($A549,'[4]CUT USD'!$A:$Q,7,FALSE)</f>
        <v>0</v>
      </c>
      <c r="AE549" s="79">
        <f>+VLOOKUP($A549,'[4]CUT USD'!$A:$Q,8,FALSE)</f>
        <v>0</v>
      </c>
      <c r="AF549" s="79">
        <f>+VLOOKUP($A549,'[4]CUT USD'!$A:$Q,9,FALSE)</f>
        <v>0</v>
      </c>
      <c r="AG549" s="79">
        <f>+VLOOKUP($A549,'[4]CUT USD'!$A:$Q,10,FALSE)</f>
        <v>0</v>
      </c>
      <c r="AH549" s="79">
        <f>+VLOOKUP($A549,'[4]CUT USD'!$A:$Q,11,FALSE)</f>
        <v>0</v>
      </c>
      <c r="AI549" s="79">
        <f>+VLOOKUP($A549,'[4]CUT USD'!$A:$Q,12,FALSE)</f>
        <v>0</v>
      </c>
      <c r="AJ549" s="79">
        <f>+VLOOKUP($A549,'[4]CUT USD'!$A:$Q,13,FALSE)</f>
        <v>0</v>
      </c>
      <c r="AK549" s="79">
        <f>+VLOOKUP($A549,'[4]CUT USD'!$A:$Q,14,FALSE)</f>
        <v>0</v>
      </c>
      <c r="AL549" s="79">
        <v>0</v>
      </c>
      <c r="AM549" s="79">
        <f t="shared" si="8"/>
        <v>0</v>
      </c>
      <c r="AP549" s="45"/>
    </row>
    <row r="550" spans="1:42" ht="33" customHeight="1">
      <c r="A550" s="54">
        <v>1815</v>
      </c>
      <c r="B550" s="55" t="s">
        <v>504</v>
      </c>
      <c r="C550" s="80" t="s">
        <v>687</v>
      </c>
      <c r="D550" s="79">
        <f>+VLOOKUP(A550,'[4]RES. TRL'!A:C,2,FALSE)</f>
        <v>0</v>
      </c>
      <c r="E550" s="79">
        <f>+VLOOKUP(A550,'[4]RES. TRL'!A:C,3,FALSE)</f>
        <v>0</v>
      </c>
      <c r="F550" s="79">
        <f>+VLOOKUP(A550,[4]RES.CDI!A:B,2,FALSE)</f>
        <v>0</v>
      </c>
      <c r="G550" s="79">
        <f>+VLOOKUP($A550,'[4]CUT Bs'!$A:$S,2,FALSE)</f>
        <v>0</v>
      </c>
      <c r="H550" s="79">
        <f>+VLOOKUP($A550,'[4]CUT Bs'!$A:$S,3,FALSE)</f>
        <v>0</v>
      </c>
      <c r="I550" s="79">
        <f>+VLOOKUP($A550,'[4]CUT Bs'!$A:$S,4,FALSE)</f>
        <v>0</v>
      </c>
      <c r="J550" s="79">
        <f>+VLOOKUP($A550,'[4]CUT Bs'!$A:$S,5,FALSE)</f>
        <v>0</v>
      </c>
      <c r="K550" s="79">
        <f>+VLOOKUP($A550,'[4]CUT Bs'!$A:$S,6,FALSE)</f>
        <v>0</v>
      </c>
      <c r="L550" s="79">
        <f>+VLOOKUP($A550,'[4]CUT Bs'!$A:$S,7,FALSE)</f>
        <v>0</v>
      </c>
      <c r="M550" s="79">
        <f>+VLOOKUP($A550,'[4]CUT Bs'!$A:$S,8,FALSE)</f>
        <v>0</v>
      </c>
      <c r="N550" s="79">
        <f>+VLOOKUP($A550,'[4]CUT Bs'!$A:$S,9,FALSE)</f>
        <v>0</v>
      </c>
      <c r="O550" s="79">
        <f>+VLOOKUP($A550,'[4]CUT Bs'!$A:$S,10,FALSE)</f>
        <v>0</v>
      </c>
      <c r="P550" s="79">
        <f>+VLOOKUP($A550,'[4]CUT Bs'!$A:$S,11,FALSE)</f>
        <v>0</v>
      </c>
      <c r="Q550" s="79">
        <f>+VLOOKUP($A550,'[4]CUT Bs'!$A:$S,12,FALSE)</f>
        <v>0</v>
      </c>
      <c r="R550" s="79">
        <f>+VLOOKUP($A550,'[4]CUT Bs'!$A:$S,13,FALSE)</f>
        <v>0</v>
      </c>
      <c r="S550" s="79">
        <f>+VLOOKUP($A550,'[4]CUT Bs'!$A:$S,14,FALSE)</f>
        <v>0</v>
      </c>
      <c r="T550" s="79">
        <f>+VLOOKUP($A550,'[4]CUT Bs'!$A:$S,15,FALSE)</f>
        <v>0</v>
      </c>
      <c r="U550" s="79">
        <f>+VLOOKUP($A550,'[4]CUT Bs'!$A:$S,16,FALSE)</f>
        <v>0</v>
      </c>
      <c r="V550" s="79">
        <f>+IFERROR(VLOOKUP(A550,'[4]RES. TCR'!A:C,3,FALSE),0)</f>
        <v>0</v>
      </c>
      <c r="W550" s="79">
        <f>+VLOOKUP(A550,'[4]RES. TRL'!F:H,2,FALSE)</f>
        <v>0</v>
      </c>
      <c r="X550" s="79">
        <f>+VLOOKUP(A550,'[4]RES. TRL'!F:H,3,FALSE)</f>
        <v>0</v>
      </c>
      <c r="Y550" s="79">
        <f>+VLOOKUP($A550,'[4]CUT USD'!$A:$Q,2,FALSE)</f>
        <v>0</v>
      </c>
      <c r="Z550" s="79">
        <f>+VLOOKUP($A550,'[4]CUT USD'!$A:$Q,3,FALSE)</f>
        <v>0</v>
      </c>
      <c r="AA550" s="79">
        <f>+VLOOKUP($A550,'[4]CUT USD'!$A:$Q,4,FALSE)</f>
        <v>0</v>
      </c>
      <c r="AB550" s="79">
        <f>+VLOOKUP($A550,'[4]CUT USD'!$A:$Q,5,FALSE)</f>
        <v>0</v>
      </c>
      <c r="AC550" s="79">
        <f>+VLOOKUP($A550,'[4]CUT USD'!$A:$Q,6,FALSE)</f>
        <v>0</v>
      </c>
      <c r="AD550" s="79">
        <f>+VLOOKUP($A550,'[4]CUT USD'!$A:$Q,7,FALSE)</f>
        <v>0</v>
      </c>
      <c r="AE550" s="79">
        <f>+VLOOKUP($A550,'[4]CUT USD'!$A:$Q,8,FALSE)</f>
        <v>0</v>
      </c>
      <c r="AF550" s="79">
        <f>+VLOOKUP($A550,'[4]CUT USD'!$A:$Q,9,FALSE)</f>
        <v>0</v>
      </c>
      <c r="AG550" s="79">
        <f>+VLOOKUP($A550,'[4]CUT USD'!$A:$Q,10,FALSE)</f>
        <v>0</v>
      </c>
      <c r="AH550" s="79">
        <f>+VLOOKUP($A550,'[4]CUT USD'!$A:$Q,11,FALSE)</f>
        <v>0</v>
      </c>
      <c r="AI550" s="79">
        <f>+VLOOKUP($A550,'[4]CUT USD'!$A:$Q,12,FALSE)</f>
        <v>0</v>
      </c>
      <c r="AJ550" s="79">
        <f>+VLOOKUP($A550,'[4]CUT USD'!$A:$Q,13,FALSE)</f>
        <v>0</v>
      </c>
      <c r="AK550" s="79">
        <f>+VLOOKUP($A550,'[4]CUT USD'!$A:$Q,14,FALSE)</f>
        <v>0</v>
      </c>
      <c r="AL550" s="79">
        <v>0</v>
      </c>
      <c r="AM550" s="79">
        <f t="shared" si="8"/>
        <v>0</v>
      </c>
      <c r="AP550" s="45"/>
    </row>
    <row r="551" spans="1:42" ht="33" customHeight="1">
      <c r="A551" s="54">
        <v>1816</v>
      </c>
      <c r="B551" s="55" t="s">
        <v>523</v>
      </c>
      <c r="C551" s="80" t="s">
        <v>687</v>
      </c>
      <c r="D551" s="79">
        <f>+VLOOKUP(A551,'[4]RES. TRL'!A:C,2,FALSE)</f>
        <v>0</v>
      </c>
      <c r="E551" s="79">
        <f>+VLOOKUP(A551,'[4]RES. TRL'!A:C,3,FALSE)</f>
        <v>0</v>
      </c>
      <c r="F551" s="79">
        <f>+VLOOKUP(A551,[4]RES.CDI!A:B,2,FALSE)</f>
        <v>0</v>
      </c>
      <c r="G551" s="79">
        <f>+VLOOKUP($A551,'[4]CUT Bs'!$A:$S,2,FALSE)</f>
        <v>0</v>
      </c>
      <c r="H551" s="79">
        <f>+VLOOKUP($A551,'[4]CUT Bs'!$A:$S,3,FALSE)</f>
        <v>0</v>
      </c>
      <c r="I551" s="79">
        <f>+VLOOKUP($A551,'[4]CUT Bs'!$A:$S,4,FALSE)</f>
        <v>0</v>
      </c>
      <c r="J551" s="79">
        <f>+VLOOKUP($A551,'[4]CUT Bs'!$A:$S,5,FALSE)</f>
        <v>0</v>
      </c>
      <c r="K551" s="79">
        <f>+VLOOKUP($A551,'[4]CUT Bs'!$A:$S,6,FALSE)</f>
        <v>0</v>
      </c>
      <c r="L551" s="79">
        <f>+VLOOKUP($A551,'[4]CUT Bs'!$A:$S,7,FALSE)</f>
        <v>0</v>
      </c>
      <c r="M551" s="79">
        <f>+VLOOKUP($A551,'[4]CUT Bs'!$A:$S,8,FALSE)</f>
        <v>0</v>
      </c>
      <c r="N551" s="79">
        <f>+VLOOKUP($A551,'[4]CUT Bs'!$A:$S,9,FALSE)</f>
        <v>0</v>
      </c>
      <c r="O551" s="79">
        <f>+VLOOKUP($A551,'[4]CUT Bs'!$A:$S,10,FALSE)</f>
        <v>0</v>
      </c>
      <c r="P551" s="79">
        <f>+VLOOKUP($A551,'[4]CUT Bs'!$A:$S,11,FALSE)</f>
        <v>0</v>
      </c>
      <c r="Q551" s="79">
        <f>+VLOOKUP($A551,'[4]CUT Bs'!$A:$S,12,FALSE)</f>
        <v>0</v>
      </c>
      <c r="R551" s="79">
        <f>+VLOOKUP($A551,'[4]CUT Bs'!$A:$S,13,FALSE)</f>
        <v>0</v>
      </c>
      <c r="S551" s="79">
        <f>+VLOOKUP($A551,'[4]CUT Bs'!$A:$S,14,FALSE)</f>
        <v>0</v>
      </c>
      <c r="T551" s="79">
        <f>+VLOOKUP($A551,'[4]CUT Bs'!$A:$S,15,FALSE)</f>
        <v>0</v>
      </c>
      <c r="U551" s="79">
        <f>+VLOOKUP($A551,'[4]CUT Bs'!$A:$S,16,FALSE)</f>
        <v>0</v>
      </c>
      <c r="V551" s="79">
        <f>+IFERROR(VLOOKUP(A551,'[4]RES. TCR'!A:C,3,FALSE),0)</f>
        <v>0</v>
      </c>
      <c r="W551" s="79">
        <f>+VLOOKUP(A551,'[4]RES. TRL'!F:H,2,FALSE)</f>
        <v>0</v>
      </c>
      <c r="X551" s="79">
        <f>+VLOOKUP(A551,'[4]RES. TRL'!F:H,3,FALSE)</f>
        <v>0</v>
      </c>
      <c r="Y551" s="79">
        <f>+VLOOKUP($A551,'[4]CUT USD'!$A:$Q,2,FALSE)</f>
        <v>0</v>
      </c>
      <c r="Z551" s="79">
        <f>+VLOOKUP($A551,'[4]CUT USD'!$A:$Q,3,FALSE)</f>
        <v>0</v>
      </c>
      <c r="AA551" s="79">
        <f>+VLOOKUP($A551,'[4]CUT USD'!$A:$Q,4,FALSE)</f>
        <v>0</v>
      </c>
      <c r="AB551" s="79">
        <f>+VLOOKUP($A551,'[4]CUT USD'!$A:$Q,5,FALSE)</f>
        <v>0</v>
      </c>
      <c r="AC551" s="79">
        <f>+VLOOKUP($A551,'[4]CUT USD'!$A:$Q,6,FALSE)</f>
        <v>0</v>
      </c>
      <c r="AD551" s="79">
        <f>+VLOOKUP($A551,'[4]CUT USD'!$A:$Q,7,FALSE)</f>
        <v>0</v>
      </c>
      <c r="AE551" s="79">
        <f>+VLOOKUP($A551,'[4]CUT USD'!$A:$Q,8,FALSE)</f>
        <v>0</v>
      </c>
      <c r="AF551" s="79">
        <f>+VLOOKUP($A551,'[4]CUT USD'!$A:$Q,9,FALSE)</f>
        <v>0</v>
      </c>
      <c r="AG551" s="79">
        <f>+VLOOKUP($A551,'[4]CUT USD'!$A:$Q,10,FALSE)</f>
        <v>0</v>
      </c>
      <c r="AH551" s="79">
        <f>+VLOOKUP($A551,'[4]CUT USD'!$A:$Q,11,FALSE)</f>
        <v>0</v>
      </c>
      <c r="AI551" s="79">
        <f>+VLOOKUP($A551,'[4]CUT USD'!$A:$Q,12,FALSE)</f>
        <v>0</v>
      </c>
      <c r="AJ551" s="79">
        <f>+VLOOKUP($A551,'[4]CUT USD'!$A:$Q,13,FALSE)</f>
        <v>0</v>
      </c>
      <c r="AK551" s="79">
        <f>+VLOOKUP($A551,'[4]CUT USD'!$A:$Q,14,FALSE)</f>
        <v>0</v>
      </c>
      <c r="AL551" s="79">
        <v>0</v>
      </c>
      <c r="AM551" s="79">
        <f t="shared" si="8"/>
        <v>0</v>
      </c>
      <c r="AP551" s="45"/>
    </row>
    <row r="552" spans="1:42" ht="33" customHeight="1">
      <c r="A552" s="54">
        <v>1817</v>
      </c>
      <c r="B552" s="55" t="s">
        <v>524</v>
      </c>
      <c r="C552" s="80" t="s">
        <v>687</v>
      </c>
      <c r="D552" s="79">
        <f>+VLOOKUP(A552,'[4]RES. TRL'!A:C,2,FALSE)</f>
        <v>0</v>
      </c>
      <c r="E552" s="79">
        <f>+VLOOKUP(A552,'[4]RES. TRL'!A:C,3,FALSE)</f>
        <v>0</v>
      </c>
      <c r="F552" s="79">
        <f>+VLOOKUP(A552,[4]RES.CDI!A:B,2,FALSE)</f>
        <v>0</v>
      </c>
      <c r="G552" s="79">
        <f>+VLOOKUP($A552,'[4]CUT Bs'!$A:$S,2,FALSE)</f>
        <v>0</v>
      </c>
      <c r="H552" s="79">
        <f>+VLOOKUP($A552,'[4]CUT Bs'!$A:$S,3,FALSE)</f>
        <v>0</v>
      </c>
      <c r="I552" s="79">
        <f>+VLOOKUP($A552,'[4]CUT Bs'!$A:$S,4,FALSE)</f>
        <v>0</v>
      </c>
      <c r="J552" s="79">
        <f>+VLOOKUP($A552,'[4]CUT Bs'!$A:$S,5,FALSE)</f>
        <v>0</v>
      </c>
      <c r="K552" s="79">
        <f>+VLOOKUP($A552,'[4]CUT Bs'!$A:$S,6,FALSE)</f>
        <v>0</v>
      </c>
      <c r="L552" s="79">
        <f>+VLOOKUP($A552,'[4]CUT Bs'!$A:$S,7,FALSE)</f>
        <v>0</v>
      </c>
      <c r="M552" s="79">
        <f>+VLOOKUP($A552,'[4]CUT Bs'!$A:$S,8,FALSE)</f>
        <v>0</v>
      </c>
      <c r="N552" s="79">
        <f>+VLOOKUP($A552,'[4]CUT Bs'!$A:$S,9,FALSE)</f>
        <v>0</v>
      </c>
      <c r="O552" s="79">
        <f>+VLOOKUP($A552,'[4]CUT Bs'!$A:$S,10,FALSE)</f>
        <v>0</v>
      </c>
      <c r="P552" s="79">
        <f>+VLOOKUP($A552,'[4]CUT Bs'!$A:$S,11,FALSE)</f>
        <v>0</v>
      </c>
      <c r="Q552" s="79">
        <f>+VLOOKUP($A552,'[4]CUT Bs'!$A:$S,12,FALSE)</f>
        <v>0</v>
      </c>
      <c r="R552" s="79">
        <f>+VLOOKUP($A552,'[4]CUT Bs'!$A:$S,13,FALSE)</f>
        <v>0</v>
      </c>
      <c r="S552" s="79">
        <f>+VLOOKUP($A552,'[4]CUT Bs'!$A:$S,14,FALSE)</f>
        <v>0</v>
      </c>
      <c r="T552" s="79">
        <f>+VLOOKUP($A552,'[4]CUT Bs'!$A:$S,15,FALSE)</f>
        <v>0</v>
      </c>
      <c r="U552" s="79">
        <f>+VLOOKUP($A552,'[4]CUT Bs'!$A:$S,16,FALSE)</f>
        <v>0</v>
      </c>
      <c r="V552" s="79">
        <f>+IFERROR(VLOOKUP(A552,'[4]RES. TCR'!A:C,3,FALSE),0)</f>
        <v>0</v>
      </c>
      <c r="W552" s="79">
        <f>+VLOOKUP(A552,'[4]RES. TRL'!F:H,2,FALSE)</f>
        <v>0</v>
      </c>
      <c r="X552" s="79">
        <f>+VLOOKUP(A552,'[4]RES. TRL'!F:H,3,FALSE)</f>
        <v>0</v>
      </c>
      <c r="Y552" s="79">
        <f>+VLOOKUP($A552,'[4]CUT USD'!$A:$Q,2,FALSE)</f>
        <v>0</v>
      </c>
      <c r="Z552" s="79">
        <f>+VLOOKUP($A552,'[4]CUT USD'!$A:$Q,3,FALSE)</f>
        <v>0</v>
      </c>
      <c r="AA552" s="79">
        <f>+VLOOKUP($A552,'[4]CUT USD'!$A:$Q,4,FALSE)</f>
        <v>0</v>
      </c>
      <c r="AB552" s="79">
        <f>+VLOOKUP($A552,'[4]CUT USD'!$A:$Q,5,FALSE)</f>
        <v>0</v>
      </c>
      <c r="AC552" s="79">
        <f>+VLOOKUP($A552,'[4]CUT USD'!$A:$Q,6,FALSE)</f>
        <v>0</v>
      </c>
      <c r="AD552" s="79">
        <f>+VLOOKUP($A552,'[4]CUT USD'!$A:$Q,7,FALSE)</f>
        <v>0</v>
      </c>
      <c r="AE552" s="79">
        <f>+VLOOKUP($A552,'[4]CUT USD'!$A:$Q,8,FALSE)</f>
        <v>0</v>
      </c>
      <c r="AF552" s="79">
        <f>+VLOOKUP($A552,'[4]CUT USD'!$A:$Q,9,FALSE)</f>
        <v>0</v>
      </c>
      <c r="AG552" s="79">
        <f>+VLOOKUP($A552,'[4]CUT USD'!$A:$Q,10,FALSE)</f>
        <v>0</v>
      </c>
      <c r="AH552" s="79">
        <f>+VLOOKUP($A552,'[4]CUT USD'!$A:$Q,11,FALSE)</f>
        <v>0</v>
      </c>
      <c r="AI552" s="79">
        <f>+VLOOKUP($A552,'[4]CUT USD'!$A:$Q,12,FALSE)</f>
        <v>0</v>
      </c>
      <c r="AJ552" s="79">
        <f>+VLOOKUP($A552,'[4]CUT USD'!$A:$Q,13,FALSE)</f>
        <v>0</v>
      </c>
      <c r="AK552" s="79">
        <f>+VLOOKUP($A552,'[4]CUT USD'!$A:$Q,14,FALSE)</f>
        <v>0</v>
      </c>
      <c r="AL552" s="79">
        <v>0</v>
      </c>
      <c r="AM552" s="79">
        <f t="shared" si="8"/>
        <v>0</v>
      </c>
      <c r="AP552" s="45"/>
    </row>
    <row r="553" spans="1:42" ht="33" customHeight="1">
      <c r="A553" s="54">
        <v>1818</v>
      </c>
      <c r="B553" s="55" t="s">
        <v>525</v>
      </c>
      <c r="C553" s="80" t="s">
        <v>687</v>
      </c>
      <c r="D553" s="79">
        <f>+VLOOKUP(A553,'[4]RES. TRL'!A:C,2,FALSE)</f>
        <v>0</v>
      </c>
      <c r="E553" s="79">
        <f>+VLOOKUP(A553,'[4]RES. TRL'!A:C,3,FALSE)</f>
        <v>0</v>
      </c>
      <c r="F553" s="79">
        <f>+VLOOKUP(A553,[4]RES.CDI!A:B,2,FALSE)</f>
        <v>0</v>
      </c>
      <c r="G553" s="79">
        <f>+VLOOKUP($A553,'[4]CUT Bs'!$A:$S,2,FALSE)</f>
        <v>0</v>
      </c>
      <c r="H553" s="79">
        <f>+VLOOKUP($A553,'[4]CUT Bs'!$A:$S,3,FALSE)</f>
        <v>0</v>
      </c>
      <c r="I553" s="79">
        <f>+VLOOKUP($A553,'[4]CUT Bs'!$A:$S,4,FALSE)</f>
        <v>0</v>
      </c>
      <c r="J553" s="79">
        <f>+VLOOKUP($A553,'[4]CUT Bs'!$A:$S,5,FALSE)</f>
        <v>0</v>
      </c>
      <c r="K553" s="79">
        <f>+VLOOKUP($A553,'[4]CUT Bs'!$A:$S,6,FALSE)</f>
        <v>0</v>
      </c>
      <c r="L553" s="79">
        <f>+VLOOKUP($A553,'[4]CUT Bs'!$A:$S,7,FALSE)</f>
        <v>0</v>
      </c>
      <c r="M553" s="79">
        <f>+VLOOKUP($A553,'[4]CUT Bs'!$A:$S,8,FALSE)</f>
        <v>0</v>
      </c>
      <c r="N553" s="79">
        <f>+VLOOKUP($A553,'[4]CUT Bs'!$A:$S,9,FALSE)</f>
        <v>0</v>
      </c>
      <c r="O553" s="79">
        <f>+VLOOKUP($A553,'[4]CUT Bs'!$A:$S,10,FALSE)</f>
        <v>0</v>
      </c>
      <c r="P553" s="79">
        <f>+VLOOKUP($A553,'[4]CUT Bs'!$A:$S,11,FALSE)</f>
        <v>0</v>
      </c>
      <c r="Q553" s="79">
        <f>+VLOOKUP($A553,'[4]CUT Bs'!$A:$S,12,FALSE)</f>
        <v>0</v>
      </c>
      <c r="R553" s="79">
        <f>+VLOOKUP($A553,'[4]CUT Bs'!$A:$S,13,FALSE)</f>
        <v>0</v>
      </c>
      <c r="S553" s="79">
        <f>+VLOOKUP($A553,'[4]CUT Bs'!$A:$S,14,FALSE)</f>
        <v>0</v>
      </c>
      <c r="T553" s="79">
        <f>+VLOOKUP($A553,'[4]CUT Bs'!$A:$S,15,FALSE)</f>
        <v>0</v>
      </c>
      <c r="U553" s="79">
        <f>+VLOOKUP($A553,'[4]CUT Bs'!$A:$S,16,FALSE)</f>
        <v>0</v>
      </c>
      <c r="V553" s="79">
        <f>+IFERROR(VLOOKUP(A553,'[4]RES. TCR'!A:C,3,FALSE),0)</f>
        <v>0</v>
      </c>
      <c r="W553" s="79">
        <f>+VLOOKUP(A553,'[4]RES. TRL'!F:H,2,FALSE)</f>
        <v>0</v>
      </c>
      <c r="X553" s="79">
        <f>+VLOOKUP(A553,'[4]RES. TRL'!F:H,3,FALSE)</f>
        <v>0</v>
      </c>
      <c r="Y553" s="79">
        <f>+VLOOKUP($A553,'[4]CUT USD'!$A:$Q,2,FALSE)</f>
        <v>0</v>
      </c>
      <c r="Z553" s="79">
        <f>+VLOOKUP($A553,'[4]CUT USD'!$A:$Q,3,FALSE)</f>
        <v>0</v>
      </c>
      <c r="AA553" s="79">
        <f>+VLOOKUP($A553,'[4]CUT USD'!$A:$Q,4,FALSE)</f>
        <v>0</v>
      </c>
      <c r="AB553" s="79">
        <f>+VLOOKUP($A553,'[4]CUT USD'!$A:$Q,5,FALSE)</f>
        <v>0</v>
      </c>
      <c r="AC553" s="79">
        <f>+VLOOKUP($A553,'[4]CUT USD'!$A:$Q,6,FALSE)</f>
        <v>0</v>
      </c>
      <c r="AD553" s="79">
        <f>+VLOOKUP($A553,'[4]CUT USD'!$A:$Q,7,FALSE)</f>
        <v>0</v>
      </c>
      <c r="AE553" s="79">
        <f>+VLOOKUP($A553,'[4]CUT USD'!$A:$Q,8,FALSE)</f>
        <v>0</v>
      </c>
      <c r="AF553" s="79">
        <f>+VLOOKUP($A553,'[4]CUT USD'!$A:$Q,9,FALSE)</f>
        <v>0</v>
      </c>
      <c r="AG553" s="79">
        <f>+VLOOKUP($A553,'[4]CUT USD'!$A:$Q,10,FALSE)</f>
        <v>0</v>
      </c>
      <c r="AH553" s="79">
        <f>+VLOOKUP($A553,'[4]CUT USD'!$A:$Q,11,FALSE)</f>
        <v>0</v>
      </c>
      <c r="AI553" s="79">
        <f>+VLOOKUP($A553,'[4]CUT USD'!$A:$Q,12,FALSE)</f>
        <v>0</v>
      </c>
      <c r="AJ553" s="79">
        <f>+VLOOKUP($A553,'[4]CUT USD'!$A:$Q,13,FALSE)</f>
        <v>0</v>
      </c>
      <c r="AK553" s="79">
        <f>+VLOOKUP($A553,'[4]CUT USD'!$A:$Q,14,FALSE)</f>
        <v>0</v>
      </c>
      <c r="AL553" s="79">
        <v>0</v>
      </c>
      <c r="AM553" s="79">
        <f t="shared" si="8"/>
        <v>0</v>
      </c>
      <c r="AP553" s="45"/>
    </row>
    <row r="554" spans="1:42" ht="33" customHeight="1">
      <c r="A554" s="54">
        <v>1819</v>
      </c>
      <c r="B554" s="55" t="s">
        <v>526</v>
      </c>
      <c r="C554" s="80" t="s">
        <v>687</v>
      </c>
      <c r="D554" s="79">
        <f>+VLOOKUP(A554,'[4]RES. TRL'!A:C,2,FALSE)</f>
        <v>0</v>
      </c>
      <c r="E554" s="79">
        <f>+VLOOKUP(A554,'[4]RES. TRL'!A:C,3,FALSE)</f>
        <v>0</v>
      </c>
      <c r="F554" s="79">
        <f>+VLOOKUP(A554,[4]RES.CDI!A:B,2,FALSE)</f>
        <v>0</v>
      </c>
      <c r="G554" s="79">
        <f>+VLOOKUP($A554,'[4]CUT Bs'!$A:$S,2,FALSE)</f>
        <v>0</v>
      </c>
      <c r="H554" s="79">
        <f>+VLOOKUP($A554,'[4]CUT Bs'!$A:$S,3,FALSE)</f>
        <v>0</v>
      </c>
      <c r="I554" s="79">
        <f>+VLOOKUP($A554,'[4]CUT Bs'!$A:$S,4,FALSE)</f>
        <v>0</v>
      </c>
      <c r="J554" s="79">
        <f>+VLOOKUP($A554,'[4]CUT Bs'!$A:$S,5,FALSE)</f>
        <v>0</v>
      </c>
      <c r="K554" s="79">
        <f>+VLOOKUP($A554,'[4]CUT Bs'!$A:$S,6,FALSE)</f>
        <v>0</v>
      </c>
      <c r="L554" s="79">
        <f>+VLOOKUP($A554,'[4]CUT Bs'!$A:$S,7,FALSE)</f>
        <v>0</v>
      </c>
      <c r="M554" s="79">
        <f>+VLOOKUP($A554,'[4]CUT Bs'!$A:$S,8,FALSE)</f>
        <v>0</v>
      </c>
      <c r="N554" s="79">
        <f>+VLOOKUP($A554,'[4]CUT Bs'!$A:$S,9,FALSE)</f>
        <v>0</v>
      </c>
      <c r="O554" s="79">
        <f>+VLOOKUP($A554,'[4]CUT Bs'!$A:$S,10,FALSE)</f>
        <v>0</v>
      </c>
      <c r="P554" s="79">
        <f>+VLOOKUP($A554,'[4]CUT Bs'!$A:$S,11,FALSE)</f>
        <v>0</v>
      </c>
      <c r="Q554" s="79">
        <f>+VLOOKUP($A554,'[4]CUT Bs'!$A:$S,12,FALSE)</f>
        <v>0</v>
      </c>
      <c r="R554" s="79">
        <f>+VLOOKUP($A554,'[4]CUT Bs'!$A:$S,13,FALSE)</f>
        <v>0</v>
      </c>
      <c r="S554" s="79">
        <f>+VLOOKUP($A554,'[4]CUT Bs'!$A:$S,14,FALSE)</f>
        <v>0</v>
      </c>
      <c r="T554" s="79">
        <f>+VLOOKUP($A554,'[4]CUT Bs'!$A:$S,15,FALSE)</f>
        <v>0</v>
      </c>
      <c r="U554" s="79">
        <f>+VLOOKUP($A554,'[4]CUT Bs'!$A:$S,16,FALSE)</f>
        <v>0</v>
      </c>
      <c r="V554" s="79">
        <f>+IFERROR(VLOOKUP(A554,'[4]RES. TCR'!A:C,3,FALSE),0)</f>
        <v>0</v>
      </c>
      <c r="W554" s="79">
        <f>+VLOOKUP(A554,'[4]RES. TRL'!F:H,2,FALSE)</f>
        <v>0</v>
      </c>
      <c r="X554" s="79">
        <f>+VLOOKUP(A554,'[4]RES. TRL'!F:H,3,FALSE)</f>
        <v>0</v>
      </c>
      <c r="Y554" s="79">
        <f>+VLOOKUP($A554,'[4]CUT USD'!$A:$Q,2,FALSE)</f>
        <v>0</v>
      </c>
      <c r="Z554" s="79">
        <f>+VLOOKUP($A554,'[4]CUT USD'!$A:$Q,3,FALSE)</f>
        <v>0</v>
      </c>
      <c r="AA554" s="79">
        <f>+VLOOKUP($A554,'[4]CUT USD'!$A:$Q,4,FALSE)</f>
        <v>0</v>
      </c>
      <c r="AB554" s="79">
        <f>+VLOOKUP($A554,'[4]CUT USD'!$A:$Q,5,FALSE)</f>
        <v>0</v>
      </c>
      <c r="AC554" s="79">
        <f>+VLOOKUP($A554,'[4]CUT USD'!$A:$Q,6,FALSE)</f>
        <v>0</v>
      </c>
      <c r="AD554" s="79">
        <f>+VLOOKUP($A554,'[4]CUT USD'!$A:$Q,7,FALSE)</f>
        <v>0</v>
      </c>
      <c r="AE554" s="79">
        <f>+VLOOKUP($A554,'[4]CUT USD'!$A:$Q,8,FALSE)</f>
        <v>0</v>
      </c>
      <c r="AF554" s="79">
        <f>+VLOOKUP($A554,'[4]CUT USD'!$A:$Q,9,FALSE)</f>
        <v>0</v>
      </c>
      <c r="AG554" s="79">
        <f>+VLOOKUP($A554,'[4]CUT USD'!$A:$Q,10,FALSE)</f>
        <v>0</v>
      </c>
      <c r="AH554" s="79">
        <f>+VLOOKUP($A554,'[4]CUT USD'!$A:$Q,11,FALSE)</f>
        <v>0</v>
      </c>
      <c r="AI554" s="79">
        <f>+VLOOKUP($A554,'[4]CUT USD'!$A:$Q,12,FALSE)</f>
        <v>0</v>
      </c>
      <c r="AJ554" s="79">
        <f>+VLOOKUP($A554,'[4]CUT USD'!$A:$Q,13,FALSE)</f>
        <v>0</v>
      </c>
      <c r="AK554" s="79">
        <f>+VLOOKUP($A554,'[4]CUT USD'!$A:$Q,14,FALSE)</f>
        <v>0</v>
      </c>
      <c r="AL554" s="79">
        <v>0</v>
      </c>
      <c r="AM554" s="79">
        <f t="shared" si="8"/>
        <v>0</v>
      </c>
      <c r="AP554" s="45"/>
    </row>
    <row r="555" spans="1:42" ht="33" customHeight="1">
      <c r="A555" s="54">
        <v>1820</v>
      </c>
      <c r="B555" s="55" t="s">
        <v>527</v>
      </c>
      <c r="C555" s="80" t="s">
        <v>687</v>
      </c>
      <c r="D555" s="79">
        <f>+VLOOKUP(A555,'[4]RES. TRL'!A:C,2,FALSE)</f>
        <v>0</v>
      </c>
      <c r="E555" s="79">
        <f>+VLOOKUP(A555,'[4]RES. TRL'!A:C,3,FALSE)</f>
        <v>0</v>
      </c>
      <c r="F555" s="79">
        <f>+VLOOKUP(A555,[4]RES.CDI!A:B,2,FALSE)</f>
        <v>0</v>
      </c>
      <c r="G555" s="79">
        <f>+VLOOKUP($A555,'[4]CUT Bs'!$A:$S,2,FALSE)</f>
        <v>0</v>
      </c>
      <c r="H555" s="79">
        <f>+VLOOKUP($A555,'[4]CUT Bs'!$A:$S,3,FALSE)</f>
        <v>0</v>
      </c>
      <c r="I555" s="79">
        <f>+VLOOKUP($A555,'[4]CUT Bs'!$A:$S,4,FALSE)</f>
        <v>0</v>
      </c>
      <c r="J555" s="79">
        <f>+VLOOKUP($A555,'[4]CUT Bs'!$A:$S,5,FALSE)</f>
        <v>0</v>
      </c>
      <c r="K555" s="79">
        <f>+VLOOKUP($A555,'[4]CUT Bs'!$A:$S,6,FALSE)</f>
        <v>0</v>
      </c>
      <c r="L555" s="79">
        <f>+VLOOKUP($A555,'[4]CUT Bs'!$A:$S,7,FALSE)</f>
        <v>0</v>
      </c>
      <c r="M555" s="79">
        <f>+VLOOKUP($A555,'[4]CUT Bs'!$A:$S,8,FALSE)</f>
        <v>0</v>
      </c>
      <c r="N555" s="79">
        <f>+VLOOKUP($A555,'[4]CUT Bs'!$A:$S,9,FALSE)</f>
        <v>0</v>
      </c>
      <c r="O555" s="79">
        <f>+VLOOKUP($A555,'[4]CUT Bs'!$A:$S,10,FALSE)</f>
        <v>0</v>
      </c>
      <c r="P555" s="79">
        <f>+VLOOKUP($A555,'[4]CUT Bs'!$A:$S,11,FALSE)</f>
        <v>0</v>
      </c>
      <c r="Q555" s="79">
        <f>+VLOOKUP($A555,'[4]CUT Bs'!$A:$S,12,FALSE)</f>
        <v>0</v>
      </c>
      <c r="R555" s="79">
        <f>+VLOOKUP($A555,'[4]CUT Bs'!$A:$S,13,FALSE)</f>
        <v>0</v>
      </c>
      <c r="S555" s="79">
        <f>+VLOOKUP($A555,'[4]CUT Bs'!$A:$S,14,FALSE)</f>
        <v>0</v>
      </c>
      <c r="T555" s="79">
        <f>+VLOOKUP($A555,'[4]CUT Bs'!$A:$S,15,FALSE)</f>
        <v>0</v>
      </c>
      <c r="U555" s="79">
        <f>+VLOOKUP($A555,'[4]CUT Bs'!$A:$S,16,FALSE)</f>
        <v>0</v>
      </c>
      <c r="V555" s="79">
        <f>+IFERROR(VLOOKUP(A555,'[4]RES. TCR'!A:C,3,FALSE),0)</f>
        <v>0</v>
      </c>
      <c r="W555" s="79">
        <f>+VLOOKUP(A555,'[4]RES. TRL'!F:H,2,FALSE)</f>
        <v>0</v>
      </c>
      <c r="X555" s="79">
        <f>+VLOOKUP(A555,'[4]RES. TRL'!F:H,3,FALSE)</f>
        <v>0</v>
      </c>
      <c r="Y555" s="79">
        <f>+VLOOKUP($A555,'[4]CUT USD'!$A:$Q,2,FALSE)</f>
        <v>0</v>
      </c>
      <c r="Z555" s="79">
        <f>+VLOOKUP($A555,'[4]CUT USD'!$A:$Q,3,FALSE)</f>
        <v>0</v>
      </c>
      <c r="AA555" s="79">
        <f>+VLOOKUP($A555,'[4]CUT USD'!$A:$Q,4,FALSE)</f>
        <v>0</v>
      </c>
      <c r="AB555" s="79">
        <f>+VLOOKUP($A555,'[4]CUT USD'!$A:$Q,5,FALSE)</f>
        <v>0</v>
      </c>
      <c r="AC555" s="79">
        <f>+VLOOKUP($A555,'[4]CUT USD'!$A:$Q,6,FALSE)</f>
        <v>0</v>
      </c>
      <c r="AD555" s="79">
        <f>+VLOOKUP($A555,'[4]CUT USD'!$A:$Q,7,FALSE)</f>
        <v>0</v>
      </c>
      <c r="AE555" s="79">
        <f>+VLOOKUP($A555,'[4]CUT USD'!$A:$Q,8,FALSE)</f>
        <v>0</v>
      </c>
      <c r="AF555" s="79">
        <f>+VLOOKUP($A555,'[4]CUT USD'!$A:$Q,9,FALSE)</f>
        <v>0</v>
      </c>
      <c r="AG555" s="79">
        <f>+VLOOKUP($A555,'[4]CUT USD'!$A:$Q,10,FALSE)</f>
        <v>0</v>
      </c>
      <c r="AH555" s="79">
        <f>+VLOOKUP($A555,'[4]CUT USD'!$A:$Q,11,FALSE)</f>
        <v>0</v>
      </c>
      <c r="AI555" s="79">
        <f>+VLOOKUP($A555,'[4]CUT USD'!$A:$Q,12,FALSE)</f>
        <v>0</v>
      </c>
      <c r="AJ555" s="79">
        <f>+VLOOKUP($A555,'[4]CUT USD'!$A:$Q,13,FALSE)</f>
        <v>0</v>
      </c>
      <c r="AK555" s="79">
        <f>+VLOOKUP($A555,'[4]CUT USD'!$A:$Q,14,FALSE)</f>
        <v>0</v>
      </c>
      <c r="AL555" s="79">
        <v>0</v>
      </c>
      <c r="AM555" s="79">
        <f t="shared" si="8"/>
        <v>0</v>
      </c>
      <c r="AP555" s="45"/>
    </row>
    <row r="556" spans="1:42" ht="33" customHeight="1">
      <c r="A556" s="54">
        <v>1901</v>
      </c>
      <c r="B556" s="55" t="s">
        <v>528</v>
      </c>
      <c r="C556" s="80" t="s">
        <v>687</v>
      </c>
      <c r="D556" s="79">
        <f>+VLOOKUP(A556,'[4]RES. TRL'!A:C,2,FALSE)</f>
        <v>0</v>
      </c>
      <c r="E556" s="79">
        <f>+VLOOKUP(A556,'[4]RES. TRL'!A:C,3,FALSE)</f>
        <v>0</v>
      </c>
      <c r="F556" s="79">
        <f>+VLOOKUP(A556,[4]RES.CDI!A:B,2,FALSE)</f>
        <v>0</v>
      </c>
      <c r="G556" s="79">
        <f>+VLOOKUP($A556,'[4]CUT Bs'!$A:$S,2,FALSE)</f>
        <v>0</v>
      </c>
      <c r="H556" s="79">
        <f>+VLOOKUP($A556,'[4]CUT Bs'!$A:$S,3,FALSE)</f>
        <v>0</v>
      </c>
      <c r="I556" s="79">
        <f>+VLOOKUP($A556,'[4]CUT Bs'!$A:$S,4,FALSE)</f>
        <v>0</v>
      </c>
      <c r="J556" s="79">
        <f>+VLOOKUP($A556,'[4]CUT Bs'!$A:$S,5,FALSE)</f>
        <v>0</v>
      </c>
      <c r="K556" s="79">
        <f>+VLOOKUP($A556,'[4]CUT Bs'!$A:$S,6,FALSE)</f>
        <v>0</v>
      </c>
      <c r="L556" s="79">
        <f>+VLOOKUP($A556,'[4]CUT Bs'!$A:$S,7,FALSE)</f>
        <v>0</v>
      </c>
      <c r="M556" s="79">
        <f>+VLOOKUP($A556,'[4]CUT Bs'!$A:$S,8,FALSE)</f>
        <v>0</v>
      </c>
      <c r="N556" s="79">
        <f>+VLOOKUP($A556,'[4]CUT Bs'!$A:$S,9,FALSE)</f>
        <v>0</v>
      </c>
      <c r="O556" s="79">
        <f>+VLOOKUP($A556,'[4]CUT Bs'!$A:$S,10,FALSE)</f>
        <v>0</v>
      </c>
      <c r="P556" s="79">
        <f>+VLOOKUP($A556,'[4]CUT Bs'!$A:$S,11,FALSE)</f>
        <v>0</v>
      </c>
      <c r="Q556" s="79">
        <f>+VLOOKUP($A556,'[4]CUT Bs'!$A:$S,12,FALSE)</f>
        <v>0</v>
      </c>
      <c r="R556" s="79">
        <f>+VLOOKUP($A556,'[4]CUT Bs'!$A:$S,13,FALSE)</f>
        <v>0</v>
      </c>
      <c r="S556" s="79">
        <f>+VLOOKUP($A556,'[4]CUT Bs'!$A:$S,14,FALSE)</f>
        <v>0</v>
      </c>
      <c r="T556" s="79">
        <f>+VLOOKUP($A556,'[4]CUT Bs'!$A:$S,15,FALSE)</f>
        <v>0</v>
      </c>
      <c r="U556" s="79">
        <f>+VLOOKUP($A556,'[4]CUT Bs'!$A:$S,16,FALSE)</f>
        <v>0</v>
      </c>
      <c r="V556" s="79">
        <f>+IFERROR(VLOOKUP(A556,'[4]RES. TCR'!A:C,3,FALSE),0)</f>
        <v>0</v>
      </c>
      <c r="W556" s="79">
        <f>+VLOOKUP(A556,'[4]RES. TRL'!F:H,2,FALSE)</f>
        <v>0</v>
      </c>
      <c r="X556" s="79">
        <f>+VLOOKUP(A556,'[4]RES. TRL'!F:H,3,FALSE)</f>
        <v>0</v>
      </c>
      <c r="Y556" s="79">
        <f>+VLOOKUP($A556,'[4]CUT USD'!$A:$Q,2,FALSE)</f>
        <v>0</v>
      </c>
      <c r="Z556" s="79">
        <f>+VLOOKUP($A556,'[4]CUT USD'!$A:$Q,3,FALSE)</f>
        <v>0</v>
      </c>
      <c r="AA556" s="79">
        <f>+VLOOKUP($A556,'[4]CUT USD'!$A:$Q,4,FALSE)</f>
        <v>0</v>
      </c>
      <c r="AB556" s="79">
        <f>+VLOOKUP($A556,'[4]CUT USD'!$A:$Q,5,FALSE)</f>
        <v>0</v>
      </c>
      <c r="AC556" s="79">
        <f>+VLOOKUP($A556,'[4]CUT USD'!$A:$Q,6,FALSE)</f>
        <v>0</v>
      </c>
      <c r="AD556" s="79">
        <f>+VLOOKUP($A556,'[4]CUT USD'!$A:$Q,7,FALSE)</f>
        <v>0</v>
      </c>
      <c r="AE556" s="79">
        <f>+VLOOKUP($A556,'[4]CUT USD'!$A:$Q,8,FALSE)</f>
        <v>0</v>
      </c>
      <c r="AF556" s="79">
        <f>+VLOOKUP($A556,'[4]CUT USD'!$A:$Q,9,FALSE)</f>
        <v>0</v>
      </c>
      <c r="AG556" s="79">
        <f>+VLOOKUP($A556,'[4]CUT USD'!$A:$Q,10,FALSE)</f>
        <v>0</v>
      </c>
      <c r="AH556" s="79">
        <f>+VLOOKUP($A556,'[4]CUT USD'!$A:$Q,11,FALSE)</f>
        <v>0</v>
      </c>
      <c r="AI556" s="79">
        <f>+VLOOKUP($A556,'[4]CUT USD'!$A:$Q,12,FALSE)</f>
        <v>0</v>
      </c>
      <c r="AJ556" s="79">
        <f>+VLOOKUP($A556,'[4]CUT USD'!$A:$Q,13,FALSE)</f>
        <v>0</v>
      </c>
      <c r="AK556" s="79">
        <f>+VLOOKUP($A556,'[4]CUT USD'!$A:$Q,14,FALSE)</f>
        <v>0</v>
      </c>
      <c r="AL556" s="79">
        <v>0</v>
      </c>
      <c r="AM556" s="79">
        <f t="shared" si="8"/>
        <v>0</v>
      </c>
      <c r="AP556" s="45"/>
    </row>
    <row r="557" spans="1:42" ht="33" customHeight="1">
      <c r="A557" s="54">
        <v>1902</v>
      </c>
      <c r="B557" s="55" t="s">
        <v>529</v>
      </c>
      <c r="C557" s="80" t="s">
        <v>687</v>
      </c>
      <c r="D557" s="79">
        <f>+VLOOKUP(A557,'[4]RES. TRL'!A:C,2,FALSE)</f>
        <v>0</v>
      </c>
      <c r="E557" s="79">
        <f>+VLOOKUP(A557,'[4]RES. TRL'!A:C,3,FALSE)</f>
        <v>0</v>
      </c>
      <c r="F557" s="79">
        <f>+VLOOKUP(A557,[4]RES.CDI!A:B,2,FALSE)</f>
        <v>0</v>
      </c>
      <c r="G557" s="79">
        <f>+VLOOKUP($A557,'[4]CUT Bs'!$A:$S,2,FALSE)</f>
        <v>0</v>
      </c>
      <c r="H557" s="79">
        <f>+VLOOKUP($A557,'[4]CUT Bs'!$A:$S,3,FALSE)</f>
        <v>0</v>
      </c>
      <c r="I557" s="79">
        <f>+VLOOKUP($A557,'[4]CUT Bs'!$A:$S,4,FALSE)</f>
        <v>0</v>
      </c>
      <c r="J557" s="79">
        <f>+VLOOKUP($A557,'[4]CUT Bs'!$A:$S,5,FALSE)</f>
        <v>0</v>
      </c>
      <c r="K557" s="79">
        <f>+VLOOKUP($A557,'[4]CUT Bs'!$A:$S,6,FALSE)</f>
        <v>0</v>
      </c>
      <c r="L557" s="79">
        <f>+VLOOKUP($A557,'[4]CUT Bs'!$A:$S,7,FALSE)</f>
        <v>0</v>
      </c>
      <c r="M557" s="79">
        <f>+VLOOKUP($A557,'[4]CUT Bs'!$A:$S,8,FALSE)</f>
        <v>0</v>
      </c>
      <c r="N557" s="79">
        <f>+VLOOKUP($A557,'[4]CUT Bs'!$A:$S,9,FALSE)</f>
        <v>0</v>
      </c>
      <c r="O557" s="79">
        <f>+VLOOKUP($A557,'[4]CUT Bs'!$A:$S,10,FALSE)</f>
        <v>0</v>
      </c>
      <c r="P557" s="79">
        <f>+VLOOKUP($A557,'[4]CUT Bs'!$A:$S,11,FALSE)</f>
        <v>0</v>
      </c>
      <c r="Q557" s="79">
        <f>+VLOOKUP($A557,'[4]CUT Bs'!$A:$S,12,FALSE)</f>
        <v>0</v>
      </c>
      <c r="R557" s="79">
        <f>+VLOOKUP($A557,'[4]CUT Bs'!$A:$S,13,FALSE)</f>
        <v>0</v>
      </c>
      <c r="S557" s="79">
        <f>+VLOOKUP($A557,'[4]CUT Bs'!$A:$S,14,FALSE)</f>
        <v>0</v>
      </c>
      <c r="T557" s="79">
        <f>+VLOOKUP($A557,'[4]CUT Bs'!$A:$S,15,FALSE)</f>
        <v>0</v>
      </c>
      <c r="U557" s="79">
        <f>+VLOOKUP($A557,'[4]CUT Bs'!$A:$S,16,FALSE)</f>
        <v>0</v>
      </c>
      <c r="V557" s="79">
        <f>+IFERROR(VLOOKUP(A557,'[4]RES. TCR'!A:C,3,FALSE),0)</f>
        <v>0</v>
      </c>
      <c r="W557" s="79">
        <f>+VLOOKUP(A557,'[4]RES. TRL'!F:H,2,FALSE)</f>
        <v>0</v>
      </c>
      <c r="X557" s="79">
        <f>+VLOOKUP(A557,'[4]RES. TRL'!F:H,3,FALSE)</f>
        <v>0</v>
      </c>
      <c r="Y557" s="79">
        <f>+VLOOKUP($A557,'[4]CUT USD'!$A:$Q,2,FALSE)</f>
        <v>0</v>
      </c>
      <c r="Z557" s="79">
        <f>+VLOOKUP($A557,'[4]CUT USD'!$A:$Q,3,FALSE)</f>
        <v>0</v>
      </c>
      <c r="AA557" s="79">
        <f>+VLOOKUP($A557,'[4]CUT USD'!$A:$Q,4,FALSE)</f>
        <v>0</v>
      </c>
      <c r="AB557" s="79">
        <f>+VLOOKUP($A557,'[4]CUT USD'!$A:$Q,5,FALSE)</f>
        <v>0</v>
      </c>
      <c r="AC557" s="79">
        <f>+VLOOKUP($A557,'[4]CUT USD'!$A:$Q,6,FALSE)</f>
        <v>0</v>
      </c>
      <c r="AD557" s="79">
        <f>+VLOOKUP($A557,'[4]CUT USD'!$A:$Q,7,FALSE)</f>
        <v>0</v>
      </c>
      <c r="AE557" s="79">
        <f>+VLOOKUP($A557,'[4]CUT USD'!$A:$Q,8,FALSE)</f>
        <v>0</v>
      </c>
      <c r="AF557" s="79">
        <f>+VLOOKUP($A557,'[4]CUT USD'!$A:$Q,9,FALSE)</f>
        <v>0</v>
      </c>
      <c r="AG557" s="79">
        <f>+VLOOKUP($A557,'[4]CUT USD'!$A:$Q,10,FALSE)</f>
        <v>0</v>
      </c>
      <c r="AH557" s="79">
        <f>+VLOOKUP($A557,'[4]CUT USD'!$A:$Q,11,FALSE)</f>
        <v>0</v>
      </c>
      <c r="AI557" s="79">
        <f>+VLOOKUP($A557,'[4]CUT USD'!$A:$Q,12,FALSE)</f>
        <v>0</v>
      </c>
      <c r="AJ557" s="79">
        <f>+VLOOKUP($A557,'[4]CUT USD'!$A:$Q,13,FALSE)</f>
        <v>0</v>
      </c>
      <c r="AK557" s="79">
        <f>+VLOOKUP($A557,'[4]CUT USD'!$A:$Q,14,FALSE)</f>
        <v>0</v>
      </c>
      <c r="AL557" s="79">
        <v>0</v>
      </c>
      <c r="AM557" s="79">
        <f t="shared" si="8"/>
        <v>0</v>
      </c>
      <c r="AP557" s="45"/>
    </row>
    <row r="558" spans="1:42" ht="33" customHeight="1">
      <c r="A558" s="54">
        <v>1903</v>
      </c>
      <c r="B558" s="55" t="s">
        <v>530</v>
      </c>
      <c r="C558" s="80" t="s">
        <v>687</v>
      </c>
      <c r="D558" s="79">
        <f>+VLOOKUP(A558,'[4]RES. TRL'!A:C,2,FALSE)</f>
        <v>0</v>
      </c>
      <c r="E558" s="79">
        <f>+VLOOKUP(A558,'[4]RES. TRL'!A:C,3,FALSE)</f>
        <v>0</v>
      </c>
      <c r="F558" s="79">
        <f>+VLOOKUP(A558,[4]RES.CDI!A:B,2,FALSE)</f>
        <v>0</v>
      </c>
      <c r="G558" s="79">
        <f>+VLOOKUP($A558,'[4]CUT Bs'!$A:$S,2,FALSE)</f>
        <v>0</v>
      </c>
      <c r="H558" s="79">
        <f>+VLOOKUP($A558,'[4]CUT Bs'!$A:$S,3,FALSE)</f>
        <v>0</v>
      </c>
      <c r="I558" s="79">
        <f>+VLOOKUP($A558,'[4]CUT Bs'!$A:$S,4,FALSE)</f>
        <v>0</v>
      </c>
      <c r="J558" s="79">
        <f>+VLOOKUP($A558,'[4]CUT Bs'!$A:$S,5,FALSE)</f>
        <v>0</v>
      </c>
      <c r="K558" s="79">
        <f>+VLOOKUP($A558,'[4]CUT Bs'!$A:$S,6,FALSE)</f>
        <v>0</v>
      </c>
      <c r="L558" s="79">
        <f>+VLOOKUP($A558,'[4]CUT Bs'!$A:$S,7,FALSE)</f>
        <v>0</v>
      </c>
      <c r="M558" s="79">
        <f>+VLOOKUP($A558,'[4]CUT Bs'!$A:$S,8,FALSE)</f>
        <v>0</v>
      </c>
      <c r="N558" s="79">
        <f>+VLOOKUP($A558,'[4]CUT Bs'!$A:$S,9,FALSE)</f>
        <v>0</v>
      </c>
      <c r="O558" s="79">
        <f>+VLOOKUP($A558,'[4]CUT Bs'!$A:$S,10,FALSE)</f>
        <v>0</v>
      </c>
      <c r="P558" s="79">
        <f>+VLOOKUP($A558,'[4]CUT Bs'!$A:$S,11,FALSE)</f>
        <v>0</v>
      </c>
      <c r="Q558" s="79">
        <f>+VLOOKUP($A558,'[4]CUT Bs'!$A:$S,12,FALSE)</f>
        <v>0</v>
      </c>
      <c r="R558" s="79">
        <f>+VLOOKUP($A558,'[4]CUT Bs'!$A:$S,13,FALSE)</f>
        <v>0</v>
      </c>
      <c r="S558" s="79">
        <f>+VLOOKUP($A558,'[4]CUT Bs'!$A:$S,14,FALSE)</f>
        <v>0</v>
      </c>
      <c r="T558" s="79">
        <f>+VLOOKUP($A558,'[4]CUT Bs'!$A:$S,15,FALSE)</f>
        <v>0</v>
      </c>
      <c r="U558" s="79">
        <f>+VLOOKUP($A558,'[4]CUT Bs'!$A:$S,16,FALSE)</f>
        <v>0</v>
      </c>
      <c r="V558" s="79">
        <f>+IFERROR(VLOOKUP(A558,'[4]RES. TCR'!A:C,3,FALSE),0)</f>
        <v>0</v>
      </c>
      <c r="W558" s="79">
        <f>+VLOOKUP(A558,'[4]RES. TRL'!F:H,2,FALSE)</f>
        <v>0</v>
      </c>
      <c r="X558" s="79">
        <f>+VLOOKUP(A558,'[4]RES. TRL'!F:H,3,FALSE)</f>
        <v>0</v>
      </c>
      <c r="Y558" s="79">
        <f>+VLOOKUP($A558,'[4]CUT USD'!$A:$Q,2,FALSE)</f>
        <v>0</v>
      </c>
      <c r="Z558" s="79">
        <f>+VLOOKUP($A558,'[4]CUT USD'!$A:$Q,3,FALSE)</f>
        <v>0</v>
      </c>
      <c r="AA558" s="79">
        <f>+VLOOKUP($A558,'[4]CUT USD'!$A:$Q,4,FALSE)</f>
        <v>0</v>
      </c>
      <c r="AB558" s="79">
        <f>+VLOOKUP($A558,'[4]CUT USD'!$A:$Q,5,FALSE)</f>
        <v>0</v>
      </c>
      <c r="AC558" s="79">
        <f>+VLOOKUP($A558,'[4]CUT USD'!$A:$Q,6,FALSE)</f>
        <v>0</v>
      </c>
      <c r="AD558" s="79">
        <f>+VLOOKUP($A558,'[4]CUT USD'!$A:$Q,7,FALSE)</f>
        <v>0</v>
      </c>
      <c r="AE558" s="79">
        <f>+VLOOKUP($A558,'[4]CUT USD'!$A:$Q,8,FALSE)</f>
        <v>0</v>
      </c>
      <c r="AF558" s="79">
        <f>+VLOOKUP($A558,'[4]CUT USD'!$A:$Q,9,FALSE)</f>
        <v>0</v>
      </c>
      <c r="AG558" s="79">
        <f>+VLOOKUP($A558,'[4]CUT USD'!$A:$Q,10,FALSE)</f>
        <v>0</v>
      </c>
      <c r="AH558" s="79">
        <f>+VLOOKUP($A558,'[4]CUT USD'!$A:$Q,11,FALSE)</f>
        <v>0</v>
      </c>
      <c r="AI558" s="79">
        <f>+VLOOKUP($A558,'[4]CUT USD'!$A:$Q,12,FALSE)</f>
        <v>0</v>
      </c>
      <c r="AJ558" s="79">
        <f>+VLOOKUP($A558,'[4]CUT USD'!$A:$Q,13,FALSE)</f>
        <v>0</v>
      </c>
      <c r="AK558" s="79">
        <f>+VLOOKUP($A558,'[4]CUT USD'!$A:$Q,14,FALSE)</f>
        <v>0</v>
      </c>
      <c r="AL558" s="79">
        <v>0</v>
      </c>
      <c r="AM558" s="79">
        <f t="shared" si="8"/>
        <v>0</v>
      </c>
      <c r="AP558" s="45"/>
    </row>
    <row r="559" spans="1:42" ht="33" customHeight="1">
      <c r="A559" s="54">
        <v>1904</v>
      </c>
      <c r="B559" s="55" t="s">
        <v>531</v>
      </c>
      <c r="C559" s="80" t="s">
        <v>687</v>
      </c>
      <c r="D559" s="79">
        <f>+VLOOKUP(A559,'[4]RES. TRL'!A:C,2,FALSE)</f>
        <v>0</v>
      </c>
      <c r="E559" s="79">
        <f>+VLOOKUP(A559,'[4]RES. TRL'!A:C,3,FALSE)</f>
        <v>0</v>
      </c>
      <c r="F559" s="79">
        <f>+VLOOKUP(A559,[4]RES.CDI!A:B,2,FALSE)</f>
        <v>0</v>
      </c>
      <c r="G559" s="79">
        <f>+VLOOKUP($A559,'[4]CUT Bs'!$A:$S,2,FALSE)</f>
        <v>0</v>
      </c>
      <c r="H559" s="79">
        <f>+VLOOKUP($A559,'[4]CUT Bs'!$A:$S,3,FALSE)</f>
        <v>0</v>
      </c>
      <c r="I559" s="79">
        <f>+VLOOKUP($A559,'[4]CUT Bs'!$A:$S,4,FALSE)</f>
        <v>0</v>
      </c>
      <c r="J559" s="79">
        <f>+VLOOKUP($A559,'[4]CUT Bs'!$A:$S,5,FALSE)</f>
        <v>0</v>
      </c>
      <c r="K559" s="79">
        <f>+VLOOKUP($A559,'[4]CUT Bs'!$A:$S,6,FALSE)</f>
        <v>0</v>
      </c>
      <c r="L559" s="79">
        <f>+VLOOKUP($A559,'[4]CUT Bs'!$A:$S,7,FALSE)</f>
        <v>0</v>
      </c>
      <c r="M559" s="79">
        <f>+VLOOKUP($A559,'[4]CUT Bs'!$A:$S,8,FALSE)</f>
        <v>0</v>
      </c>
      <c r="N559" s="79">
        <f>+VLOOKUP($A559,'[4]CUT Bs'!$A:$S,9,FALSE)</f>
        <v>0</v>
      </c>
      <c r="O559" s="79">
        <f>+VLOOKUP($A559,'[4]CUT Bs'!$A:$S,10,FALSE)</f>
        <v>0</v>
      </c>
      <c r="P559" s="79">
        <f>+VLOOKUP($A559,'[4]CUT Bs'!$A:$S,11,FALSE)</f>
        <v>0</v>
      </c>
      <c r="Q559" s="79">
        <f>+VLOOKUP($A559,'[4]CUT Bs'!$A:$S,12,FALSE)</f>
        <v>0</v>
      </c>
      <c r="R559" s="79">
        <f>+VLOOKUP($A559,'[4]CUT Bs'!$A:$S,13,FALSE)</f>
        <v>0</v>
      </c>
      <c r="S559" s="79">
        <f>+VLOOKUP($A559,'[4]CUT Bs'!$A:$S,14,FALSE)</f>
        <v>0</v>
      </c>
      <c r="T559" s="79">
        <f>+VLOOKUP($A559,'[4]CUT Bs'!$A:$S,15,FALSE)</f>
        <v>0</v>
      </c>
      <c r="U559" s="79">
        <f>+VLOOKUP($A559,'[4]CUT Bs'!$A:$S,16,FALSE)</f>
        <v>0</v>
      </c>
      <c r="V559" s="79">
        <f>+IFERROR(VLOOKUP(A559,'[4]RES. TCR'!A:C,3,FALSE),0)</f>
        <v>0</v>
      </c>
      <c r="W559" s="79">
        <f>+VLOOKUP(A559,'[4]RES. TRL'!F:H,2,FALSE)</f>
        <v>0</v>
      </c>
      <c r="X559" s="79">
        <f>+VLOOKUP(A559,'[4]RES. TRL'!F:H,3,FALSE)</f>
        <v>0</v>
      </c>
      <c r="Y559" s="79">
        <f>+VLOOKUP($A559,'[4]CUT USD'!$A:$Q,2,FALSE)</f>
        <v>0</v>
      </c>
      <c r="Z559" s="79">
        <f>+VLOOKUP($A559,'[4]CUT USD'!$A:$Q,3,FALSE)</f>
        <v>0</v>
      </c>
      <c r="AA559" s="79">
        <f>+VLOOKUP($A559,'[4]CUT USD'!$A:$Q,4,FALSE)</f>
        <v>0</v>
      </c>
      <c r="AB559" s="79">
        <f>+VLOOKUP($A559,'[4]CUT USD'!$A:$Q,5,FALSE)</f>
        <v>0</v>
      </c>
      <c r="AC559" s="79">
        <f>+VLOOKUP($A559,'[4]CUT USD'!$A:$Q,6,FALSE)</f>
        <v>0</v>
      </c>
      <c r="AD559" s="79">
        <f>+VLOOKUP($A559,'[4]CUT USD'!$A:$Q,7,FALSE)</f>
        <v>0</v>
      </c>
      <c r="AE559" s="79">
        <f>+VLOOKUP($A559,'[4]CUT USD'!$A:$Q,8,FALSE)</f>
        <v>0</v>
      </c>
      <c r="AF559" s="79">
        <f>+VLOOKUP($A559,'[4]CUT USD'!$A:$Q,9,FALSE)</f>
        <v>0</v>
      </c>
      <c r="AG559" s="79">
        <f>+VLOOKUP($A559,'[4]CUT USD'!$A:$Q,10,FALSE)</f>
        <v>0</v>
      </c>
      <c r="AH559" s="79">
        <f>+VLOOKUP($A559,'[4]CUT USD'!$A:$Q,11,FALSE)</f>
        <v>0</v>
      </c>
      <c r="AI559" s="79">
        <f>+VLOOKUP($A559,'[4]CUT USD'!$A:$Q,12,FALSE)</f>
        <v>0</v>
      </c>
      <c r="AJ559" s="79">
        <f>+VLOOKUP($A559,'[4]CUT USD'!$A:$Q,13,FALSE)</f>
        <v>0</v>
      </c>
      <c r="AK559" s="79">
        <f>+VLOOKUP($A559,'[4]CUT USD'!$A:$Q,14,FALSE)</f>
        <v>0</v>
      </c>
      <c r="AL559" s="79">
        <v>0</v>
      </c>
      <c r="AM559" s="79">
        <f t="shared" si="8"/>
        <v>0</v>
      </c>
      <c r="AP559" s="45"/>
    </row>
    <row r="560" spans="1:42" ht="33" customHeight="1">
      <c r="A560" s="54">
        <v>1905</v>
      </c>
      <c r="B560" s="55" t="s">
        <v>532</v>
      </c>
      <c r="C560" s="80" t="s">
        <v>687</v>
      </c>
      <c r="D560" s="79">
        <f>+VLOOKUP(A560,'[4]RES. TRL'!A:C,2,FALSE)</f>
        <v>0</v>
      </c>
      <c r="E560" s="79">
        <f>+VLOOKUP(A560,'[4]RES. TRL'!A:C,3,FALSE)</f>
        <v>0</v>
      </c>
      <c r="F560" s="79">
        <f>+VLOOKUP(A560,[4]RES.CDI!A:B,2,FALSE)</f>
        <v>0</v>
      </c>
      <c r="G560" s="79">
        <f>+VLOOKUP($A560,'[4]CUT Bs'!$A:$S,2,FALSE)</f>
        <v>0</v>
      </c>
      <c r="H560" s="79">
        <f>+VLOOKUP($A560,'[4]CUT Bs'!$A:$S,3,FALSE)</f>
        <v>0</v>
      </c>
      <c r="I560" s="79">
        <f>+VLOOKUP($A560,'[4]CUT Bs'!$A:$S,4,FALSE)</f>
        <v>0</v>
      </c>
      <c r="J560" s="79">
        <f>+VLOOKUP($A560,'[4]CUT Bs'!$A:$S,5,FALSE)</f>
        <v>0</v>
      </c>
      <c r="K560" s="79">
        <f>+VLOOKUP($A560,'[4]CUT Bs'!$A:$S,6,FALSE)</f>
        <v>0</v>
      </c>
      <c r="L560" s="79">
        <f>+VLOOKUP($A560,'[4]CUT Bs'!$A:$S,7,FALSE)</f>
        <v>0</v>
      </c>
      <c r="M560" s="79">
        <f>+VLOOKUP($A560,'[4]CUT Bs'!$A:$S,8,FALSE)</f>
        <v>0</v>
      </c>
      <c r="N560" s="79">
        <f>+VLOOKUP($A560,'[4]CUT Bs'!$A:$S,9,FALSE)</f>
        <v>0</v>
      </c>
      <c r="O560" s="79">
        <f>+VLOOKUP($A560,'[4]CUT Bs'!$A:$S,10,FALSE)</f>
        <v>0</v>
      </c>
      <c r="P560" s="79">
        <f>+VLOOKUP($A560,'[4]CUT Bs'!$A:$S,11,FALSE)</f>
        <v>0</v>
      </c>
      <c r="Q560" s="79">
        <f>+VLOOKUP($A560,'[4]CUT Bs'!$A:$S,12,FALSE)</f>
        <v>0</v>
      </c>
      <c r="R560" s="79">
        <f>+VLOOKUP($A560,'[4]CUT Bs'!$A:$S,13,FALSE)</f>
        <v>0</v>
      </c>
      <c r="S560" s="79">
        <f>+VLOOKUP($A560,'[4]CUT Bs'!$A:$S,14,FALSE)</f>
        <v>0</v>
      </c>
      <c r="T560" s="79">
        <f>+VLOOKUP($A560,'[4]CUT Bs'!$A:$S,15,FALSE)</f>
        <v>0</v>
      </c>
      <c r="U560" s="79">
        <f>+VLOOKUP($A560,'[4]CUT Bs'!$A:$S,16,FALSE)</f>
        <v>0</v>
      </c>
      <c r="V560" s="79">
        <f>+IFERROR(VLOOKUP(A560,'[4]RES. TCR'!A:C,3,FALSE),0)</f>
        <v>0</v>
      </c>
      <c r="W560" s="79">
        <f>+VLOOKUP(A560,'[4]RES. TRL'!F:H,2,FALSE)</f>
        <v>0</v>
      </c>
      <c r="X560" s="79">
        <f>+VLOOKUP(A560,'[4]RES. TRL'!F:H,3,FALSE)</f>
        <v>0</v>
      </c>
      <c r="Y560" s="79">
        <f>+VLOOKUP($A560,'[4]CUT USD'!$A:$Q,2,FALSE)</f>
        <v>0</v>
      </c>
      <c r="Z560" s="79">
        <f>+VLOOKUP($A560,'[4]CUT USD'!$A:$Q,3,FALSE)</f>
        <v>0</v>
      </c>
      <c r="AA560" s="79">
        <f>+VLOOKUP($A560,'[4]CUT USD'!$A:$Q,4,FALSE)</f>
        <v>0</v>
      </c>
      <c r="AB560" s="79">
        <f>+VLOOKUP($A560,'[4]CUT USD'!$A:$Q,5,FALSE)</f>
        <v>0</v>
      </c>
      <c r="AC560" s="79">
        <f>+VLOOKUP($A560,'[4]CUT USD'!$A:$Q,6,FALSE)</f>
        <v>0</v>
      </c>
      <c r="AD560" s="79">
        <f>+VLOOKUP($A560,'[4]CUT USD'!$A:$Q,7,FALSE)</f>
        <v>0</v>
      </c>
      <c r="AE560" s="79">
        <f>+VLOOKUP($A560,'[4]CUT USD'!$A:$Q,8,FALSE)</f>
        <v>0</v>
      </c>
      <c r="AF560" s="79">
        <f>+VLOOKUP($A560,'[4]CUT USD'!$A:$Q,9,FALSE)</f>
        <v>0</v>
      </c>
      <c r="AG560" s="79">
        <f>+VLOOKUP($A560,'[4]CUT USD'!$A:$Q,10,FALSE)</f>
        <v>0</v>
      </c>
      <c r="AH560" s="79">
        <f>+VLOOKUP($A560,'[4]CUT USD'!$A:$Q,11,FALSE)</f>
        <v>0</v>
      </c>
      <c r="AI560" s="79">
        <f>+VLOOKUP($A560,'[4]CUT USD'!$A:$Q,12,FALSE)</f>
        <v>0</v>
      </c>
      <c r="AJ560" s="79">
        <f>+VLOOKUP($A560,'[4]CUT USD'!$A:$Q,13,FALSE)</f>
        <v>0</v>
      </c>
      <c r="AK560" s="79">
        <f>+VLOOKUP($A560,'[4]CUT USD'!$A:$Q,14,FALSE)</f>
        <v>0</v>
      </c>
      <c r="AL560" s="79">
        <v>0</v>
      </c>
      <c r="AM560" s="79">
        <f t="shared" si="8"/>
        <v>0</v>
      </c>
      <c r="AP560" s="45"/>
    </row>
    <row r="561" spans="1:42" ht="33" customHeight="1">
      <c r="A561" s="54">
        <v>1906</v>
      </c>
      <c r="B561" s="55" t="s">
        <v>508</v>
      </c>
      <c r="C561" s="80" t="s">
        <v>687</v>
      </c>
      <c r="D561" s="79">
        <f>+VLOOKUP(A561,'[4]RES. TRL'!A:C,2,FALSE)</f>
        <v>0</v>
      </c>
      <c r="E561" s="79">
        <f>+VLOOKUP(A561,'[4]RES. TRL'!A:C,3,FALSE)</f>
        <v>0</v>
      </c>
      <c r="F561" s="79">
        <f>+VLOOKUP(A561,[4]RES.CDI!A:B,2,FALSE)</f>
        <v>0</v>
      </c>
      <c r="G561" s="79">
        <f>+VLOOKUP($A561,'[4]CUT Bs'!$A:$S,2,FALSE)</f>
        <v>0</v>
      </c>
      <c r="H561" s="79">
        <f>+VLOOKUP($A561,'[4]CUT Bs'!$A:$S,3,FALSE)</f>
        <v>0</v>
      </c>
      <c r="I561" s="79">
        <f>+VLOOKUP($A561,'[4]CUT Bs'!$A:$S,4,FALSE)</f>
        <v>0</v>
      </c>
      <c r="J561" s="79">
        <f>+VLOOKUP($A561,'[4]CUT Bs'!$A:$S,5,FALSE)</f>
        <v>0</v>
      </c>
      <c r="K561" s="79">
        <f>+VLOOKUP($A561,'[4]CUT Bs'!$A:$S,6,FALSE)</f>
        <v>0</v>
      </c>
      <c r="L561" s="79">
        <f>+VLOOKUP($A561,'[4]CUT Bs'!$A:$S,7,FALSE)</f>
        <v>0</v>
      </c>
      <c r="M561" s="79">
        <f>+VLOOKUP($A561,'[4]CUT Bs'!$A:$S,8,FALSE)</f>
        <v>0</v>
      </c>
      <c r="N561" s="79">
        <f>+VLOOKUP($A561,'[4]CUT Bs'!$A:$S,9,FALSE)</f>
        <v>0</v>
      </c>
      <c r="O561" s="79">
        <f>+VLOOKUP($A561,'[4]CUT Bs'!$A:$S,10,FALSE)</f>
        <v>0</v>
      </c>
      <c r="P561" s="79">
        <f>+VLOOKUP($A561,'[4]CUT Bs'!$A:$S,11,FALSE)</f>
        <v>0</v>
      </c>
      <c r="Q561" s="79">
        <f>+VLOOKUP($A561,'[4]CUT Bs'!$A:$S,12,FALSE)</f>
        <v>0</v>
      </c>
      <c r="R561" s="79">
        <f>+VLOOKUP($A561,'[4]CUT Bs'!$A:$S,13,FALSE)</f>
        <v>0</v>
      </c>
      <c r="S561" s="79">
        <f>+VLOOKUP($A561,'[4]CUT Bs'!$A:$S,14,FALSE)</f>
        <v>0</v>
      </c>
      <c r="T561" s="79">
        <f>+VLOOKUP($A561,'[4]CUT Bs'!$A:$S,15,FALSE)</f>
        <v>0</v>
      </c>
      <c r="U561" s="79">
        <f>+VLOOKUP($A561,'[4]CUT Bs'!$A:$S,16,FALSE)</f>
        <v>0</v>
      </c>
      <c r="V561" s="79">
        <f>+IFERROR(VLOOKUP(A561,'[4]RES. TCR'!A:C,3,FALSE),0)</f>
        <v>0</v>
      </c>
      <c r="W561" s="79">
        <f>+VLOOKUP(A561,'[4]RES. TRL'!F:H,2,FALSE)</f>
        <v>0</v>
      </c>
      <c r="X561" s="79">
        <f>+VLOOKUP(A561,'[4]RES. TRL'!F:H,3,FALSE)</f>
        <v>0</v>
      </c>
      <c r="Y561" s="79">
        <f>+VLOOKUP($A561,'[4]CUT USD'!$A:$Q,2,FALSE)</f>
        <v>0</v>
      </c>
      <c r="Z561" s="79">
        <f>+VLOOKUP($A561,'[4]CUT USD'!$A:$Q,3,FALSE)</f>
        <v>0</v>
      </c>
      <c r="AA561" s="79">
        <f>+VLOOKUP($A561,'[4]CUT USD'!$A:$Q,4,FALSE)</f>
        <v>0</v>
      </c>
      <c r="AB561" s="79">
        <f>+VLOOKUP($A561,'[4]CUT USD'!$A:$Q,5,FALSE)</f>
        <v>0</v>
      </c>
      <c r="AC561" s="79">
        <f>+VLOOKUP($A561,'[4]CUT USD'!$A:$Q,6,FALSE)</f>
        <v>0</v>
      </c>
      <c r="AD561" s="79">
        <f>+VLOOKUP($A561,'[4]CUT USD'!$A:$Q,7,FALSE)</f>
        <v>0</v>
      </c>
      <c r="AE561" s="79">
        <f>+VLOOKUP($A561,'[4]CUT USD'!$A:$Q,8,FALSE)</f>
        <v>0</v>
      </c>
      <c r="AF561" s="79">
        <f>+VLOOKUP($A561,'[4]CUT USD'!$A:$Q,9,FALSE)</f>
        <v>0</v>
      </c>
      <c r="AG561" s="79">
        <f>+VLOOKUP($A561,'[4]CUT USD'!$A:$Q,10,FALSE)</f>
        <v>0</v>
      </c>
      <c r="AH561" s="79">
        <f>+VLOOKUP($A561,'[4]CUT USD'!$A:$Q,11,FALSE)</f>
        <v>0</v>
      </c>
      <c r="AI561" s="79">
        <f>+VLOOKUP($A561,'[4]CUT USD'!$A:$Q,12,FALSE)</f>
        <v>0</v>
      </c>
      <c r="AJ561" s="79">
        <f>+VLOOKUP($A561,'[4]CUT USD'!$A:$Q,13,FALSE)</f>
        <v>0</v>
      </c>
      <c r="AK561" s="79">
        <f>+VLOOKUP($A561,'[4]CUT USD'!$A:$Q,14,FALSE)</f>
        <v>0</v>
      </c>
      <c r="AL561" s="79">
        <v>0</v>
      </c>
      <c r="AM561" s="79">
        <f t="shared" si="8"/>
        <v>0</v>
      </c>
      <c r="AP561" s="45"/>
    </row>
    <row r="562" spans="1:42" ht="33" customHeight="1">
      <c r="A562" s="54">
        <v>1907</v>
      </c>
      <c r="B562" s="55" t="s">
        <v>533</v>
      </c>
      <c r="C562" s="80" t="s">
        <v>687</v>
      </c>
      <c r="D562" s="79">
        <f>+VLOOKUP(A562,'[4]RES. TRL'!A:C,2,FALSE)</f>
        <v>0</v>
      </c>
      <c r="E562" s="79">
        <f>+VLOOKUP(A562,'[4]RES. TRL'!A:C,3,FALSE)</f>
        <v>0</v>
      </c>
      <c r="F562" s="79">
        <f>+VLOOKUP(A562,[4]RES.CDI!A:B,2,FALSE)</f>
        <v>0</v>
      </c>
      <c r="G562" s="79">
        <f>+VLOOKUP($A562,'[4]CUT Bs'!$A:$S,2,FALSE)</f>
        <v>0</v>
      </c>
      <c r="H562" s="79">
        <f>+VLOOKUP($A562,'[4]CUT Bs'!$A:$S,3,FALSE)</f>
        <v>0</v>
      </c>
      <c r="I562" s="79">
        <f>+VLOOKUP($A562,'[4]CUT Bs'!$A:$S,4,FALSE)</f>
        <v>0</v>
      </c>
      <c r="J562" s="79">
        <f>+VLOOKUP($A562,'[4]CUT Bs'!$A:$S,5,FALSE)</f>
        <v>0</v>
      </c>
      <c r="K562" s="79">
        <f>+VLOOKUP($A562,'[4]CUT Bs'!$A:$S,6,FALSE)</f>
        <v>0</v>
      </c>
      <c r="L562" s="79">
        <f>+VLOOKUP($A562,'[4]CUT Bs'!$A:$S,7,FALSE)</f>
        <v>0</v>
      </c>
      <c r="M562" s="79">
        <f>+VLOOKUP($A562,'[4]CUT Bs'!$A:$S,8,FALSE)</f>
        <v>0</v>
      </c>
      <c r="N562" s="79">
        <f>+VLOOKUP($A562,'[4]CUT Bs'!$A:$S,9,FALSE)</f>
        <v>0</v>
      </c>
      <c r="O562" s="79">
        <f>+VLOOKUP($A562,'[4]CUT Bs'!$A:$S,10,FALSE)</f>
        <v>0</v>
      </c>
      <c r="P562" s="79">
        <f>+VLOOKUP($A562,'[4]CUT Bs'!$A:$S,11,FALSE)</f>
        <v>0</v>
      </c>
      <c r="Q562" s="79">
        <f>+VLOOKUP($A562,'[4]CUT Bs'!$A:$S,12,FALSE)</f>
        <v>0</v>
      </c>
      <c r="R562" s="79">
        <f>+VLOOKUP($A562,'[4]CUT Bs'!$A:$S,13,FALSE)</f>
        <v>0</v>
      </c>
      <c r="S562" s="79">
        <f>+VLOOKUP($A562,'[4]CUT Bs'!$A:$S,14,FALSE)</f>
        <v>0</v>
      </c>
      <c r="T562" s="79">
        <f>+VLOOKUP($A562,'[4]CUT Bs'!$A:$S,15,FALSE)</f>
        <v>0</v>
      </c>
      <c r="U562" s="79">
        <f>+VLOOKUP($A562,'[4]CUT Bs'!$A:$S,16,FALSE)</f>
        <v>0</v>
      </c>
      <c r="V562" s="79">
        <f>+IFERROR(VLOOKUP(A562,'[4]RES. TCR'!A:C,3,FALSE),0)</f>
        <v>0</v>
      </c>
      <c r="W562" s="79">
        <f>+VLOOKUP(A562,'[4]RES. TRL'!F:H,2,FALSE)</f>
        <v>0</v>
      </c>
      <c r="X562" s="79">
        <f>+VLOOKUP(A562,'[4]RES. TRL'!F:H,3,FALSE)</f>
        <v>0</v>
      </c>
      <c r="Y562" s="79">
        <f>+VLOOKUP($A562,'[4]CUT USD'!$A:$Q,2,FALSE)</f>
        <v>0</v>
      </c>
      <c r="Z562" s="79">
        <f>+VLOOKUP($A562,'[4]CUT USD'!$A:$Q,3,FALSE)</f>
        <v>0</v>
      </c>
      <c r="AA562" s="79">
        <f>+VLOOKUP($A562,'[4]CUT USD'!$A:$Q,4,FALSE)</f>
        <v>0</v>
      </c>
      <c r="AB562" s="79">
        <f>+VLOOKUP($A562,'[4]CUT USD'!$A:$Q,5,FALSE)</f>
        <v>0</v>
      </c>
      <c r="AC562" s="79">
        <f>+VLOOKUP($A562,'[4]CUT USD'!$A:$Q,6,FALSE)</f>
        <v>0</v>
      </c>
      <c r="AD562" s="79">
        <f>+VLOOKUP($A562,'[4]CUT USD'!$A:$Q,7,FALSE)</f>
        <v>0</v>
      </c>
      <c r="AE562" s="79">
        <f>+VLOOKUP($A562,'[4]CUT USD'!$A:$Q,8,FALSE)</f>
        <v>0</v>
      </c>
      <c r="AF562" s="79">
        <f>+VLOOKUP($A562,'[4]CUT USD'!$A:$Q,9,FALSE)</f>
        <v>0</v>
      </c>
      <c r="AG562" s="79">
        <f>+VLOOKUP($A562,'[4]CUT USD'!$A:$Q,10,FALSE)</f>
        <v>0</v>
      </c>
      <c r="AH562" s="79">
        <f>+VLOOKUP($A562,'[4]CUT USD'!$A:$Q,11,FALSE)</f>
        <v>0</v>
      </c>
      <c r="AI562" s="79">
        <f>+VLOOKUP($A562,'[4]CUT USD'!$A:$Q,12,FALSE)</f>
        <v>0</v>
      </c>
      <c r="AJ562" s="79">
        <f>+VLOOKUP($A562,'[4]CUT USD'!$A:$Q,13,FALSE)</f>
        <v>0</v>
      </c>
      <c r="AK562" s="79">
        <f>+VLOOKUP($A562,'[4]CUT USD'!$A:$Q,14,FALSE)</f>
        <v>0</v>
      </c>
      <c r="AL562" s="79">
        <v>0</v>
      </c>
      <c r="AM562" s="79">
        <f t="shared" si="8"/>
        <v>0</v>
      </c>
      <c r="AP562" s="45"/>
    </row>
    <row r="563" spans="1:42" ht="33" customHeight="1">
      <c r="A563" s="54">
        <v>1908</v>
      </c>
      <c r="B563" s="55" t="s">
        <v>534</v>
      </c>
      <c r="C563" s="80" t="s">
        <v>687</v>
      </c>
      <c r="D563" s="79">
        <f>+VLOOKUP(A563,'[4]RES. TRL'!A:C,2,FALSE)</f>
        <v>0</v>
      </c>
      <c r="E563" s="79">
        <f>+VLOOKUP(A563,'[4]RES. TRL'!A:C,3,FALSE)</f>
        <v>0</v>
      </c>
      <c r="F563" s="79">
        <f>+VLOOKUP(A563,[4]RES.CDI!A:B,2,FALSE)</f>
        <v>0</v>
      </c>
      <c r="G563" s="79">
        <f>+VLOOKUP($A563,'[4]CUT Bs'!$A:$S,2,FALSE)</f>
        <v>0</v>
      </c>
      <c r="H563" s="79">
        <f>+VLOOKUP($A563,'[4]CUT Bs'!$A:$S,3,FALSE)</f>
        <v>0</v>
      </c>
      <c r="I563" s="79">
        <f>+VLOOKUP($A563,'[4]CUT Bs'!$A:$S,4,FALSE)</f>
        <v>0</v>
      </c>
      <c r="J563" s="79">
        <f>+VLOOKUP($A563,'[4]CUT Bs'!$A:$S,5,FALSE)</f>
        <v>0</v>
      </c>
      <c r="K563" s="79">
        <f>+VLOOKUP($A563,'[4]CUT Bs'!$A:$S,6,FALSE)</f>
        <v>0</v>
      </c>
      <c r="L563" s="79">
        <f>+VLOOKUP($A563,'[4]CUT Bs'!$A:$S,7,FALSE)</f>
        <v>0</v>
      </c>
      <c r="M563" s="79">
        <f>+VLOOKUP($A563,'[4]CUT Bs'!$A:$S,8,FALSE)</f>
        <v>0</v>
      </c>
      <c r="N563" s="79">
        <f>+VLOOKUP($A563,'[4]CUT Bs'!$A:$S,9,FALSE)</f>
        <v>0</v>
      </c>
      <c r="O563" s="79">
        <f>+VLOOKUP($A563,'[4]CUT Bs'!$A:$S,10,FALSE)</f>
        <v>0</v>
      </c>
      <c r="P563" s="79">
        <f>+VLOOKUP($A563,'[4]CUT Bs'!$A:$S,11,FALSE)</f>
        <v>0</v>
      </c>
      <c r="Q563" s="79">
        <f>+VLOOKUP($A563,'[4]CUT Bs'!$A:$S,12,FALSE)</f>
        <v>0</v>
      </c>
      <c r="R563" s="79">
        <f>+VLOOKUP($A563,'[4]CUT Bs'!$A:$S,13,FALSE)</f>
        <v>0</v>
      </c>
      <c r="S563" s="79">
        <f>+VLOOKUP($A563,'[4]CUT Bs'!$A:$S,14,FALSE)</f>
        <v>0</v>
      </c>
      <c r="T563" s="79">
        <f>+VLOOKUP($A563,'[4]CUT Bs'!$A:$S,15,FALSE)</f>
        <v>0</v>
      </c>
      <c r="U563" s="79">
        <f>+VLOOKUP($A563,'[4]CUT Bs'!$A:$S,16,FALSE)</f>
        <v>0</v>
      </c>
      <c r="V563" s="79">
        <f>+IFERROR(VLOOKUP(A563,'[4]RES. TCR'!A:C,3,FALSE),0)</f>
        <v>0</v>
      </c>
      <c r="W563" s="79">
        <f>+VLOOKUP(A563,'[4]RES. TRL'!F:H,2,FALSE)</f>
        <v>0</v>
      </c>
      <c r="X563" s="79">
        <f>+VLOOKUP(A563,'[4]RES. TRL'!F:H,3,FALSE)</f>
        <v>0</v>
      </c>
      <c r="Y563" s="79">
        <f>+VLOOKUP($A563,'[4]CUT USD'!$A:$Q,2,FALSE)</f>
        <v>0</v>
      </c>
      <c r="Z563" s="79">
        <f>+VLOOKUP($A563,'[4]CUT USD'!$A:$Q,3,FALSE)</f>
        <v>0</v>
      </c>
      <c r="AA563" s="79">
        <f>+VLOOKUP($A563,'[4]CUT USD'!$A:$Q,4,FALSE)</f>
        <v>0</v>
      </c>
      <c r="AB563" s="79">
        <f>+VLOOKUP($A563,'[4]CUT USD'!$A:$Q,5,FALSE)</f>
        <v>0</v>
      </c>
      <c r="AC563" s="79">
        <f>+VLOOKUP($A563,'[4]CUT USD'!$A:$Q,6,FALSE)</f>
        <v>0</v>
      </c>
      <c r="AD563" s="79">
        <f>+VLOOKUP($A563,'[4]CUT USD'!$A:$Q,7,FALSE)</f>
        <v>0</v>
      </c>
      <c r="AE563" s="79">
        <f>+VLOOKUP($A563,'[4]CUT USD'!$A:$Q,8,FALSE)</f>
        <v>0</v>
      </c>
      <c r="AF563" s="79">
        <f>+VLOOKUP($A563,'[4]CUT USD'!$A:$Q,9,FALSE)</f>
        <v>0</v>
      </c>
      <c r="AG563" s="79">
        <f>+VLOOKUP($A563,'[4]CUT USD'!$A:$Q,10,FALSE)</f>
        <v>0</v>
      </c>
      <c r="AH563" s="79">
        <f>+VLOOKUP($A563,'[4]CUT USD'!$A:$Q,11,FALSE)</f>
        <v>0</v>
      </c>
      <c r="AI563" s="79">
        <f>+VLOOKUP($A563,'[4]CUT USD'!$A:$Q,12,FALSE)</f>
        <v>0</v>
      </c>
      <c r="AJ563" s="79">
        <f>+VLOOKUP($A563,'[4]CUT USD'!$A:$Q,13,FALSE)</f>
        <v>0</v>
      </c>
      <c r="AK563" s="79">
        <f>+VLOOKUP($A563,'[4]CUT USD'!$A:$Q,14,FALSE)</f>
        <v>0</v>
      </c>
      <c r="AL563" s="79">
        <v>0</v>
      </c>
      <c r="AM563" s="79">
        <f t="shared" si="8"/>
        <v>0</v>
      </c>
      <c r="AP563" s="45"/>
    </row>
    <row r="564" spans="1:42" ht="33" customHeight="1">
      <c r="A564" s="54">
        <v>1909</v>
      </c>
      <c r="B564" s="55" t="s">
        <v>458</v>
      </c>
      <c r="C564" s="80" t="s">
        <v>687</v>
      </c>
      <c r="D564" s="79">
        <f>+VLOOKUP(A564,'[4]RES. TRL'!A:C,2,FALSE)</f>
        <v>0</v>
      </c>
      <c r="E564" s="79">
        <f>+VLOOKUP(A564,'[4]RES. TRL'!A:C,3,FALSE)</f>
        <v>0</v>
      </c>
      <c r="F564" s="79">
        <f>+VLOOKUP(A564,[4]RES.CDI!A:B,2,FALSE)</f>
        <v>0</v>
      </c>
      <c r="G564" s="79">
        <f>+VLOOKUP($A564,'[4]CUT Bs'!$A:$S,2,FALSE)</f>
        <v>0</v>
      </c>
      <c r="H564" s="79">
        <f>+VLOOKUP($A564,'[4]CUT Bs'!$A:$S,3,FALSE)</f>
        <v>0</v>
      </c>
      <c r="I564" s="79">
        <f>+VLOOKUP($A564,'[4]CUT Bs'!$A:$S,4,FALSE)</f>
        <v>0</v>
      </c>
      <c r="J564" s="79">
        <f>+VLOOKUP($A564,'[4]CUT Bs'!$A:$S,5,FALSE)</f>
        <v>0</v>
      </c>
      <c r="K564" s="79">
        <f>+VLOOKUP($A564,'[4]CUT Bs'!$A:$S,6,FALSE)</f>
        <v>0</v>
      </c>
      <c r="L564" s="79">
        <f>+VLOOKUP($A564,'[4]CUT Bs'!$A:$S,7,FALSE)</f>
        <v>0</v>
      </c>
      <c r="M564" s="79">
        <f>+VLOOKUP($A564,'[4]CUT Bs'!$A:$S,8,FALSE)</f>
        <v>0</v>
      </c>
      <c r="N564" s="79">
        <f>+VLOOKUP($A564,'[4]CUT Bs'!$A:$S,9,FALSE)</f>
        <v>0</v>
      </c>
      <c r="O564" s="79">
        <f>+VLOOKUP($A564,'[4]CUT Bs'!$A:$S,10,FALSE)</f>
        <v>0</v>
      </c>
      <c r="P564" s="79">
        <f>+VLOOKUP($A564,'[4]CUT Bs'!$A:$S,11,FALSE)</f>
        <v>0</v>
      </c>
      <c r="Q564" s="79">
        <f>+VLOOKUP($A564,'[4]CUT Bs'!$A:$S,12,FALSE)</f>
        <v>0</v>
      </c>
      <c r="R564" s="79">
        <f>+VLOOKUP($A564,'[4]CUT Bs'!$A:$S,13,FALSE)</f>
        <v>0</v>
      </c>
      <c r="S564" s="79">
        <f>+VLOOKUP($A564,'[4]CUT Bs'!$A:$S,14,FALSE)</f>
        <v>0</v>
      </c>
      <c r="T564" s="79">
        <f>+VLOOKUP($A564,'[4]CUT Bs'!$A:$S,15,FALSE)</f>
        <v>0</v>
      </c>
      <c r="U564" s="79">
        <f>+VLOOKUP($A564,'[4]CUT Bs'!$A:$S,16,FALSE)</f>
        <v>0</v>
      </c>
      <c r="V564" s="79">
        <f>+IFERROR(VLOOKUP(A564,'[4]RES. TCR'!A:C,3,FALSE),0)</f>
        <v>0</v>
      </c>
      <c r="W564" s="79">
        <f>+VLOOKUP(A564,'[4]RES. TRL'!F:H,2,FALSE)</f>
        <v>0</v>
      </c>
      <c r="X564" s="79">
        <f>+VLOOKUP(A564,'[4]RES. TRL'!F:H,3,FALSE)</f>
        <v>0</v>
      </c>
      <c r="Y564" s="79">
        <f>+VLOOKUP($A564,'[4]CUT USD'!$A:$Q,2,FALSE)</f>
        <v>0</v>
      </c>
      <c r="Z564" s="79">
        <f>+VLOOKUP($A564,'[4]CUT USD'!$A:$Q,3,FALSE)</f>
        <v>0</v>
      </c>
      <c r="AA564" s="79">
        <f>+VLOOKUP($A564,'[4]CUT USD'!$A:$Q,4,FALSE)</f>
        <v>0</v>
      </c>
      <c r="AB564" s="79">
        <f>+VLOOKUP($A564,'[4]CUT USD'!$A:$Q,5,FALSE)</f>
        <v>0</v>
      </c>
      <c r="AC564" s="79">
        <f>+VLOOKUP($A564,'[4]CUT USD'!$A:$Q,6,FALSE)</f>
        <v>0</v>
      </c>
      <c r="AD564" s="79">
        <f>+VLOOKUP($A564,'[4]CUT USD'!$A:$Q,7,FALSE)</f>
        <v>0</v>
      </c>
      <c r="AE564" s="79">
        <f>+VLOOKUP($A564,'[4]CUT USD'!$A:$Q,8,FALSE)</f>
        <v>0</v>
      </c>
      <c r="AF564" s="79">
        <f>+VLOOKUP($A564,'[4]CUT USD'!$A:$Q,9,FALSE)</f>
        <v>0</v>
      </c>
      <c r="AG564" s="79">
        <f>+VLOOKUP($A564,'[4]CUT USD'!$A:$Q,10,FALSE)</f>
        <v>0</v>
      </c>
      <c r="AH564" s="79">
        <f>+VLOOKUP($A564,'[4]CUT USD'!$A:$Q,11,FALSE)</f>
        <v>0</v>
      </c>
      <c r="AI564" s="79">
        <f>+VLOOKUP($A564,'[4]CUT USD'!$A:$Q,12,FALSE)</f>
        <v>0</v>
      </c>
      <c r="AJ564" s="79">
        <f>+VLOOKUP($A564,'[4]CUT USD'!$A:$Q,13,FALSE)</f>
        <v>0</v>
      </c>
      <c r="AK564" s="79">
        <f>+VLOOKUP($A564,'[4]CUT USD'!$A:$Q,14,FALSE)</f>
        <v>0</v>
      </c>
      <c r="AL564" s="79">
        <v>0</v>
      </c>
      <c r="AM564" s="79">
        <f t="shared" si="8"/>
        <v>0</v>
      </c>
      <c r="AP564" s="45"/>
    </row>
    <row r="565" spans="1:42" ht="33" customHeight="1">
      <c r="A565" s="54">
        <v>1910</v>
      </c>
      <c r="B565" s="55" t="s">
        <v>535</v>
      </c>
      <c r="C565" s="80" t="s">
        <v>687</v>
      </c>
      <c r="D565" s="79">
        <f>+VLOOKUP(A565,'[4]RES. TRL'!A:C,2,FALSE)</f>
        <v>0</v>
      </c>
      <c r="E565" s="79">
        <f>+VLOOKUP(A565,'[4]RES. TRL'!A:C,3,FALSE)</f>
        <v>0</v>
      </c>
      <c r="F565" s="79">
        <f>+VLOOKUP(A565,[4]RES.CDI!A:B,2,FALSE)</f>
        <v>0</v>
      </c>
      <c r="G565" s="79">
        <f>+VLOOKUP($A565,'[4]CUT Bs'!$A:$S,2,FALSE)</f>
        <v>0</v>
      </c>
      <c r="H565" s="79">
        <f>+VLOOKUP($A565,'[4]CUT Bs'!$A:$S,3,FALSE)</f>
        <v>0</v>
      </c>
      <c r="I565" s="79">
        <f>+VLOOKUP($A565,'[4]CUT Bs'!$A:$S,4,FALSE)</f>
        <v>0</v>
      </c>
      <c r="J565" s="79">
        <f>+VLOOKUP($A565,'[4]CUT Bs'!$A:$S,5,FALSE)</f>
        <v>0</v>
      </c>
      <c r="K565" s="79">
        <f>+VLOOKUP($A565,'[4]CUT Bs'!$A:$S,6,FALSE)</f>
        <v>0</v>
      </c>
      <c r="L565" s="79">
        <f>+VLOOKUP($A565,'[4]CUT Bs'!$A:$S,7,FALSE)</f>
        <v>0</v>
      </c>
      <c r="M565" s="79">
        <f>+VLOOKUP($A565,'[4]CUT Bs'!$A:$S,8,FALSE)</f>
        <v>0</v>
      </c>
      <c r="N565" s="79">
        <f>+VLOOKUP($A565,'[4]CUT Bs'!$A:$S,9,FALSE)</f>
        <v>0</v>
      </c>
      <c r="O565" s="79">
        <f>+VLOOKUP($A565,'[4]CUT Bs'!$A:$S,10,FALSE)</f>
        <v>0</v>
      </c>
      <c r="P565" s="79">
        <f>+VLOOKUP($A565,'[4]CUT Bs'!$A:$S,11,FALSE)</f>
        <v>0</v>
      </c>
      <c r="Q565" s="79">
        <f>+VLOOKUP($A565,'[4]CUT Bs'!$A:$S,12,FALSE)</f>
        <v>0</v>
      </c>
      <c r="R565" s="79">
        <f>+VLOOKUP($A565,'[4]CUT Bs'!$A:$S,13,FALSE)</f>
        <v>0</v>
      </c>
      <c r="S565" s="79">
        <f>+VLOOKUP($A565,'[4]CUT Bs'!$A:$S,14,FALSE)</f>
        <v>0</v>
      </c>
      <c r="T565" s="79">
        <f>+VLOOKUP($A565,'[4]CUT Bs'!$A:$S,15,FALSE)</f>
        <v>0</v>
      </c>
      <c r="U565" s="79">
        <f>+VLOOKUP($A565,'[4]CUT Bs'!$A:$S,16,FALSE)</f>
        <v>0</v>
      </c>
      <c r="V565" s="79">
        <f>+IFERROR(VLOOKUP(A565,'[4]RES. TCR'!A:C,3,FALSE),0)</f>
        <v>0</v>
      </c>
      <c r="W565" s="79">
        <f>+VLOOKUP(A565,'[4]RES. TRL'!F:H,2,FALSE)</f>
        <v>0</v>
      </c>
      <c r="X565" s="79">
        <f>+VLOOKUP(A565,'[4]RES. TRL'!F:H,3,FALSE)</f>
        <v>0</v>
      </c>
      <c r="Y565" s="79">
        <f>+VLOOKUP($A565,'[4]CUT USD'!$A:$Q,2,FALSE)</f>
        <v>0</v>
      </c>
      <c r="Z565" s="79">
        <f>+VLOOKUP($A565,'[4]CUT USD'!$A:$Q,3,FALSE)</f>
        <v>0</v>
      </c>
      <c r="AA565" s="79">
        <f>+VLOOKUP($A565,'[4]CUT USD'!$A:$Q,4,FALSE)</f>
        <v>0</v>
      </c>
      <c r="AB565" s="79">
        <f>+VLOOKUP($A565,'[4]CUT USD'!$A:$Q,5,FALSE)</f>
        <v>0</v>
      </c>
      <c r="AC565" s="79">
        <f>+VLOOKUP($A565,'[4]CUT USD'!$A:$Q,6,FALSE)</f>
        <v>0</v>
      </c>
      <c r="AD565" s="79">
        <f>+VLOOKUP($A565,'[4]CUT USD'!$A:$Q,7,FALSE)</f>
        <v>0</v>
      </c>
      <c r="AE565" s="79">
        <f>+VLOOKUP($A565,'[4]CUT USD'!$A:$Q,8,FALSE)</f>
        <v>0</v>
      </c>
      <c r="AF565" s="79">
        <f>+VLOOKUP($A565,'[4]CUT USD'!$A:$Q,9,FALSE)</f>
        <v>0</v>
      </c>
      <c r="AG565" s="79">
        <f>+VLOOKUP($A565,'[4]CUT USD'!$A:$Q,10,FALSE)</f>
        <v>0</v>
      </c>
      <c r="AH565" s="79">
        <f>+VLOOKUP($A565,'[4]CUT USD'!$A:$Q,11,FALSE)</f>
        <v>0</v>
      </c>
      <c r="AI565" s="79">
        <f>+VLOOKUP($A565,'[4]CUT USD'!$A:$Q,12,FALSE)</f>
        <v>0</v>
      </c>
      <c r="AJ565" s="79">
        <f>+VLOOKUP($A565,'[4]CUT USD'!$A:$Q,13,FALSE)</f>
        <v>0</v>
      </c>
      <c r="AK565" s="79">
        <f>+VLOOKUP($A565,'[4]CUT USD'!$A:$Q,14,FALSE)</f>
        <v>0</v>
      </c>
      <c r="AL565" s="79">
        <v>0</v>
      </c>
      <c r="AM565" s="79">
        <f t="shared" si="8"/>
        <v>0</v>
      </c>
      <c r="AP565" s="45"/>
    </row>
    <row r="566" spans="1:42" ht="33" customHeight="1">
      <c r="A566" s="54">
        <v>1911</v>
      </c>
      <c r="B566" s="55" t="s">
        <v>536</v>
      </c>
      <c r="C566" s="80" t="s">
        <v>687</v>
      </c>
      <c r="D566" s="79">
        <f>+VLOOKUP(A566,'[4]RES. TRL'!A:C,2,FALSE)</f>
        <v>0</v>
      </c>
      <c r="E566" s="79">
        <f>+VLOOKUP(A566,'[4]RES. TRL'!A:C,3,FALSE)</f>
        <v>0</v>
      </c>
      <c r="F566" s="79">
        <f>+VLOOKUP(A566,[4]RES.CDI!A:B,2,FALSE)</f>
        <v>0</v>
      </c>
      <c r="G566" s="79">
        <f>+VLOOKUP($A566,'[4]CUT Bs'!$A:$S,2,FALSE)</f>
        <v>0</v>
      </c>
      <c r="H566" s="79">
        <f>+VLOOKUP($A566,'[4]CUT Bs'!$A:$S,3,FALSE)</f>
        <v>0</v>
      </c>
      <c r="I566" s="79">
        <f>+VLOOKUP($A566,'[4]CUT Bs'!$A:$S,4,FALSE)</f>
        <v>0</v>
      </c>
      <c r="J566" s="79">
        <f>+VLOOKUP($A566,'[4]CUT Bs'!$A:$S,5,FALSE)</f>
        <v>0</v>
      </c>
      <c r="K566" s="79">
        <f>+VLOOKUP($A566,'[4]CUT Bs'!$A:$S,6,FALSE)</f>
        <v>0</v>
      </c>
      <c r="L566" s="79">
        <f>+VLOOKUP($A566,'[4]CUT Bs'!$A:$S,7,FALSE)</f>
        <v>0</v>
      </c>
      <c r="M566" s="79">
        <f>+VLOOKUP($A566,'[4]CUT Bs'!$A:$S,8,FALSE)</f>
        <v>0</v>
      </c>
      <c r="N566" s="79">
        <f>+VLOOKUP($A566,'[4]CUT Bs'!$A:$S,9,FALSE)</f>
        <v>0</v>
      </c>
      <c r="O566" s="79">
        <f>+VLOOKUP($A566,'[4]CUT Bs'!$A:$S,10,FALSE)</f>
        <v>0</v>
      </c>
      <c r="P566" s="79">
        <f>+VLOOKUP($A566,'[4]CUT Bs'!$A:$S,11,FALSE)</f>
        <v>0</v>
      </c>
      <c r="Q566" s="79">
        <f>+VLOOKUP($A566,'[4]CUT Bs'!$A:$S,12,FALSE)</f>
        <v>0</v>
      </c>
      <c r="R566" s="79">
        <f>+VLOOKUP($A566,'[4]CUT Bs'!$A:$S,13,FALSE)</f>
        <v>0</v>
      </c>
      <c r="S566" s="79">
        <f>+VLOOKUP($A566,'[4]CUT Bs'!$A:$S,14,FALSE)</f>
        <v>0</v>
      </c>
      <c r="T566" s="79">
        <f>+VLOOKUP($A566,'[4]CUT Bs'!$A:$S,15,FALSE)</f>
        <v>0</v>
      </c>
      <c r="U566" s="79">
        <f>+VLOOKUP($A566,'[4]CUT Bs'!$A:$S,16,FALSE)</f>
        <v>0</v>
      </c>
      <c r="V566" s="79">
        <f>+IFERROR(VLOOKUP(A566,'[4]RES. TCR'!A:C,3,FALSE),0)</f>
        <v>0</v>
      </c>
      <c r="W566" s="79">
        <f>+VLOOKUP(A566,'[4]RES. TRL'!F:H,2,FALSE)</f>
        <v>0</v>
      </c>
      <c r="X566" s="79">
        <f>+VLOOKUP(A566,'[4]RES. TRL'!F:H,3,FALSE)</f>
        <v>0</v>
      </c>
      <c r="Y566" s="79">
        <f>+VLOOKUP($A566,'[4]CUT USD'!$A:$Q,2,FALSE)</f>
        <v>0</v>
      </c>
      <c r="Z566" s="79">
        <f>+VLOOKUP($A566,'[4]CUT USD'!$A:$Q,3,FALSE)</f>
        <v>0</v>
      </c>
      <c r="AA566" s="79">
        <f>+VLOOKUP($A566,'[4]CUT USD'!$A:$Q,4,FALSE)</f>
        <v>0</v>
      </c>
      <c r="AB566" s="79">
        <f>+VLOOKUP($A566,'[4]CUT USD'!$A:$Q,5,FALSE)</f>
        <v>0</v>
      </c>
      <c r="AC566" s="79">
        <f>+VLOOKUP($A566,'[4]CUT USD'!$A:$Q,6,FALSE)</f>
        <v>0</v>
      </c>
      <c r="AD566" s="79">
        <f>+VLOOKUP($A566,'[4]CUT USD'!$A:$Q,7,FALSE)</f>
        <v>0</v>
      </c>
      <c r="AE566" s="79">
        <f>+VLOOKUP($A566,'[4]CUT USD'!$A:$Q,8,FALSE)</f>
        <v>0</v>
      </c>
      <c r="AF566" s="79">
        <f>+VLOOKUP($A566,'[4]CUT USD'!$A:$Q,9,FALSE)</f>
        <v>0</v>
      </c>
      <c r="AG566" s="79">
        <f>+VLOOKUP($A566,'[4]CUT USD'!$A:$Q,10,FALSE)</f>
        <v>0</v>
      </c>
      <c r="AH566" s="79">
        <f>+VLOOKUP($A566,'[4]CUT USD'!$A:$Q,11,FALSE)</f>
        <v>0</v>
      </c>
      <c r="AI566" s="79">
        <f>+VLOOKUP($A566,'[4]CUT USD'!$A:$Q,12,FALSE)</f>
        <v>0</v>
      </c>
      <c r="AJ566" s="79">
        <f>+VLOOKUP($A566,'[4]CUT USD'!$A:$Q,13,FALSE)</f>
        <v>0</v>
      </c>
      <c r="AK566" s="79">
        <f>+VLOOKUP($A566,'[4]CUT USD'!$A:$Q,14,FALSE)</f>
        <v>0</v>
      </c>
      <c r="AL566" s="79">
        <v>0</v>
      </c>
      <c r="AM566" s="79">
        <f t="shared" si="8"/>
        <v>0</v>
      </c>
      <c r="AP566" s="45"/>
    </row>
    <row r="567" spans="1:42" ht="33" customHeight="1">
      <c r="A567" s="54">
        <v>1912</v>
      </c>
      <c r="B567" s="55" t="s">
        <v>537</v>
      </c>
      <c r="C567" s="80" t="s">
        <v>687</v>
      </c>
      <c r="D567" s="79">
        <f>+VLOOKUP(A567,'[4]RES. TRL'!A:C,2,FALSE)</f>
        <v>0</v>
      </c>
      <c r="E567" s="79">
        <f>+VLOOKUP(A567,'[4]RES. TRL'!A:C,3,FALSE)</f>
        <v>0</v>
      </c>
      <c r="F567" s="79">
        <f>+VLOOKUP(A567,[4]RES.CDI!A:B,2,FALSE)</f>
        <v>0</v>
      </c>
      <c r="G567" s="79">
        <f>+VLOOKUP($A567,'[4]CUT Bs'!$A:$S,2,FALSE)</f>
        <v>0</v>
      </c>
      <c r="H567" s="79">
        <f>+VLOOKUP($A567,'[4]CUT Bs'!$A:$S,3,FALSE)</f>
        <v>0</v>
      </c>
      <c r="I567" s="79">
        <f>+VLOOKUP($A567,'[4]CUT Bs'!$A:$S,4,FALSE)</f>
        <v>0</v>
      </c>
      <c r="J567" s="79">
        <f>+VLOOKUP($A567,'[4]CUT Bs'!$A:$S,5,FALSE)</f>
        <v>0</v>
      </c>
      <c r="K567" s="79">
        <f>+VLOOKUP($A567,'[4]CUT Bs'!$A:$S,6,FALSE)</f>
        <v>0</v>
      </c>
      <c r="L567" s="79">
        <f>+VLOOKUP($A567,'[4]CUT Bs'!$A:$S,7,FALSE)</f>
        <v>0</v>
      </c>
      <c r="M567" s="79">
        <f>+VLOOKUP($A567,'[4]CUT Bs'!$A:$S,8,FALSE)</f>
        <v>0</v>
      </c>
      <c r="N567" s="79">
        <f>+VLOOKUP($A567,'[4]CUT Bs'!$A:$S,9,FALSE)</f>
        <v>0</v>
      </c>
      <c r="O567" s="79">
        <f>+VLOOKUP($A567,'[4]CUT Bs'!$A:$S,10,FALSE)</f>
        <v>0</v>
      </c>
      <c r="P567" s="79">
        <f>+VLOOKUP($A567,'[4]CUT Bs'!$A:$S,11,FALSE)</f>
        <v>0</v>
      </c>
      <c r="Q567" s="79">
        <f>+VLOOKUP($A567,'[4]CUT Bs'!$A:$S,12,FALSE)</f>
        <v>0</v>
      </c>
      <c r="R567" s="79">
        <f>+VLOOKUP($A567,'[4]CUT Bs'!$A:$S,13,FALSE)</f>
        <v>0</v>
      </c>
      <c r="S567" s="79">
        <f>+VLOOKUP($A567,'[4]CUT Bs'!$A:$S,14,FALSE)</f>
        <v>0</v>
      </c>
      <c r="T567" s="79">
        <f>+VLOOKUP($A567,'[4]CUT Bs'!$A:$S,15,FALSE)</f>
        <v>0</v>
      </c>
      <c r="U567" s="79">
        <f>+VLOOKUP($A567,'[4]CUT Bs'!$A:$S,16,FALSE)</f>
        <v>0</v>
      </c>
      <c r="V567" s="79">
        <f>+IFERROR(VLOOKUP(A567,'[4]RES. TCR'!A:C,3,FALSE),0)</f>
        <v>0</v>
      </c>
      <c r="W567" s="79">
        <f>+VLOOKUP(A567,'[4]RES. TRL'!F:H,2,FALSE)</f>
        <v>0</v>
      </c>
      <c r="X567" s="79">
        <f>+VLOOKUP(A567,'[4]RES. TRL'!F:H,3,FALSE)</f>
        <v>0</v>
      </c>
      <c r="Y567" s="79">
        <f>+VLOOKUP($A567,'[4]CUT USD'!$A:$Q,2,FALSE)</f>
        <v>0</v>
      </c>
      <c r="Z567" s="79">
        <f>+VLOOKUP($A567,'[4]CUT USD'!$A:$Q,3,FALSE)</f>
        <v>0</v>
      </c>
      <c r="AA567" s="79">
        <f>+VLOOKUP($A567,'[4]CUT USD'!$A:$Q,4,FALSE)</f>
        <v>0</v>
      </c>
      <c r="AB567" s="79">
        <f>+VLOOKUP($A567,'[4]CUT USD'!$A:$Q,5,FALSE)</f>
        <v>0</v>
      </c>
      <c r="AC567" s="79">
        <f>+VLOOKUP($A567,'[4]CUT USD'!$A:$Q,6,FALSE)</f>
        <v>0</v>
      </c>
      <c r="AD567" s="79">
        <f>+VLOOKUP($A567,'[4]CUT USD'!$A:$Q,7,FALSE)</f>
        <v>0</v>
      </c>
      <c r="AE567" s="79">
        <f>+VLOOKUP($A567,'[4]CUT USD'!$A:$Q,8,FALSE)</f>
        <v>0</v>
      </c>
      <c r="AF567" s="79">
        <f>+VLOOKUP($A567,'[4]CUT USD'!$A:$Q,9,FALSE)</f>
        <v>0</v>
      </c>
      <c r="AG567" s="79">
        <f>+VLOOKUP($A567,'[4]CUT USD'!$A:$Q,10,FALSE)</f>
        <v>0</v>
      </c>
      <c r="AH567" s="79">
        <f>+VLOOKUP($A567,'[4]CUT USD'!$A:$Q,11,FALSE)</f>
        <v>0</v>
      </c>
      <c r="AI567" s="79">
        <f>+VLOOKUP($A567,'[4]CUT USD'!$A:$Q,12,FALSE)</f>
        <v>0</v>
      </c>
      <c r="AJ567" s="79">
        <f>+VLOOKUP($A567,'[4]CUT USD'!$A:$Q,13,FALSE)</f>
        <v>0</v>
      </c>
      <c r="AK567" s="79">
        <f>+VLOOKUP($A567,'[4]CUT USD'!$A:$Q,14,FALSE)</f>
        <v>0</v>
      </c>
      <c r="AL567" s="79">
        <v>0</v>
      </c>
      <c r="AM567" s="79">
        <f t="shared" si="8"/>
        <v>0</v>
      </c>
      <c r="AP567" s="45"/>
    </row>
    <row r="568" spans="1:42" ht="33" customHeight="1">
      <c r="A568" s="54">
        <v>1913</v>
      </c>
      <c r="B568" s="55" t="s">
        <v>538</v>
      </c>
      <c r="C568" s="80" t="s">
        <v>687</v>
      </c>
      <c r="D568" s="79">
        <f>+VLOOKUP(A568,'[4]RES. TRL'!A:C,2,FALSE)</f>
        <v>0</v>
      </c>
      <c r="E568" s="79">
        <f>+VLOOKUP(A568,'[4]RES. TRL'!A:C,3,FALSE)</f>
        <v>0</v>
      </c>
      <c r="F568" s="79">
        <f>+VLOOKUP(A568,[4]RES.CDI!A:B,2,FALSE)</f>
        <v>0</v>
      </c>
      <c r="G568" s="79">
        <f>+VLOOKUP($A568,'[4]CUT Bs'!$A:$S,2,FALSE)</f>
        <v>0</v>
      </c>
      <c r="H568" s="79">
        <f>+VLOOKUP($A568,'[4]CUT Bs'!$A:$S,3,FALSE)</f>
        <v>0</v>
      </c>
      <c r="I568" s="79">
        <f>+VLOOKUP($A568,'[4]CUT Bs'!$A:$S,4,FALSE)</f>
        <v>0</v>
      </c>
      <c r="J568" s="79">
        <f>+VLOOKUP($A568,'[4]CUT Bs'!$A:$S,5,FALSE)</f>
        <v>0</v>
      </c>
      <c r="K568" s="79">
        <f>+VLOOKUP($A568,'[4]CUT Bs'!$A:$S,6,FALSE)</f>
        <v>0</v>
      </c>
      <c r="L568" s="79">
        <f>+VLOOKUP($A568,'[4]CUT Bs'!$A:$S,7,FALSE)</f>
        <v>0</v>
      </c>
      <c r="M568" s="79">
        <f>+VLOOKUP($A568,'[4]CUT Bs'!$A:$S,8,FALSE)</f>
        <v>0</v>
      </c>
      <c r="N568" s="79">
        <f>+VLOOKUP($A568,'[4]CUT Bs'!$A:$S,9,FALSE)</f>
        <v>0</v>
      </c>
      <c r="O568" s="79">
        <f>+VLOOKUP($A568,'[4]CUT Bs'!$A:$S,10,FALSE)</f>
        <v>0</v>
      </c>
      <c r="P568" s="79">
        <f>+VLOOKUP($A568,'[4]CUT Bs'!$A:$S,11,FALSE)</f>
        <v>0</v>
      </c>
      <c r="Q568" s="79">
        <f>+VLOOKUP($A568,'[4]CUT Bs'!$A:$S,12,FALSE)</f>
        <v>0</v>
      </c>
      <c r="R568" s="79">
        <f>+VLOOKUP($A568,'[4]CUT Bs'!$A:$S,13,FALSE)</f>
        <v>0</v>
      </c>
      <c r="S568" s="79">
        <f>+VLOOKUP($A568,'[4]CUT Bs'!$A:$S,14,FALSE)</f>
        <v>0</v>
      </c>
      <c r="T568" s="79">
        <f>+VLOOKUP($A568,'[4]CUT Bs'!$A:$S,15,FALSE)</f>
        <v>0</v>
      </c>
      <c r="U568" s="79">
        <f>+VLOOKUP($A568,'[4]CUT Bs'!$A:$S,16,FALSE)</f>
        <v>0</v>
      </c>
      <c r="V568" s="79">
        <f>+IFERROR(VLOOKUP(A568,'[4]RES. TCR'!A:C,3,FALSE),0)</f>
        <v>0</v>
      </c>
      <c r="W568" s="79">
        <f>+VLOOKUP(A568,'[4]RES. TRL'!F:H,2,FALSE)</f>
        <v>0</v>
      </c>
      <c r="X568" s="79">
        <f>+VLOOKUP(A568,'[4]RES. TRL'!F:H,3,FALSE)</f>
        <v>0</v>
      </c>
      <c r="Y568" s="79">
        <f>+VLOOKUP($A568,'[4]CUT USD'!$A:$Q,2,FALSE)</f>
        <v>0</v>
      </c>
      <c r="Z568" s="79">
        <f>+VLOOKUP($A568,'[4]CUT USD'!$A:$Q,3,FALSE)</f>
        <v>0</v>
      </c>
      <c r="AA568" s="79">
        <f>+VLOOKUP($A568,'[4]CUT USD'!$A:$Q,4,FALSE)</f>
        <v>0</v>
      </c>
      <c r="AB568" s="79">
        <f>+VLOOKUP($A568,'[4]CUT USD'!$A:$Q,5,FALSE)</f>
        <v>0</v>
      </c>
      <c r="AC568" s="79">
        <f>+VLOOKUP($A568,'[4]CUT USD'!$A:$Q,6,FALSE)</f>
        <v>0</v>
      </c>
      <c r="AD568" s="79">
        <f>+VLOOKUP($A568,'[4]CUT USD'!$A:$Q,7,FALSE)</f>
        <v>0</v>
      </c>
      <c r="AE568" s="79">
        <f>+VLOOKUP($A568,'[4]CUT USD'!$A:$Q,8,FALSE)</f>
        <v>0</v>
      </c>
      <c r="AF568" s="79">
        <f>+VLOOKUP($A568,'[4]CUT USD'!$A:$Q,9,FALSE)</f>
        <v>0</v>
      </c>
      <c r="AG568" s="79">
        <f>+VLOOKUP($A568,'[4]CUT USD'!$A:$Q,10,FALSE)</f>
        <v>0</v>
      </c>
      <c r="AH568" s="79">
        <f>+VLOOKUP($A568,'[4]CUT USD'!$A:$Q,11,FALSE)</f>
        <v>0</v>
      </c>
      <c r="AI568" s="79">
        <f>+VLOOKUP($A568,'[4]CUT USD'!$A:$Q,12,FALSE)</f>
        <v>0</v>
      </c>
      <c r="AJ568" s="79">
        <f>+VLOOKUP($A568,'[4]CUT USD'!$A:$Q,13,FALSE)</f>
        <v>0</v>
      </c>
      <c r="AK568" s="79">
        <f>+VLOOKUP($A568,'[4]CUT USD'!$A:$Q,14,FALSE)</f>
        <v>0</v>
      </c>
      <c r="AL568" s="79">
        <v>0</v>
      </c>
      <c r="AM568" s="79">
        <f t="shared" si="8"/>
        <v>0</v>
      </c>
      <c r="AP568" s="45"/>
    </row>
    <row r="569" spans="1:42" ht="33" customHeight="1">
      <c r="A569" s="54">
        <v>1914</v>
      </c>
      <c r="B569" s="55" t="s">
        <v>539</v>
      </c>
      <c r="C569" s="80" t="s">
        <v>687</v>
      </c>
      <c r="D569" s="79">
        <f>+VLOOKUP(A569,'[4]RES. TRL'!A:C,2,FALSE)</f>
        <v>0</v>
      </c>
      <c r="E569" s="79">
        <f>+VLOOKUP(A569,'[4]RES. TRL'!A:C,3,FALSE)</f>
        <v>0</v>
      </c>
      <c r="F569" s="79">
        <f>+VLOOKUP(A569,[4]RES.CDI!A:B,2,FALSE)</f>
        <v>0</v>
      </c>
      <c r="G569" s="79">
        <f>+VLOOKUP($A569,'[4]CUT Bs'!$A:$S,2,FALSE)</f>
        <v>0</v>
      </c>
      <c r="H569" s="79">
        <f>+VLOOKUP($A569,'[4]CUT Bs'!$A:$S,3,FALSE)</f>
        <v>0</v>
      </c>
      <c r="I569" s="79">
        <f>+VLOOKUP($A569,'[4]CUT Bs'!$A:$S,4,FALSE)</f>
        <v>0</v>
      </c>
      <c r="J569" s="79">
        <f>+VLOOKUP($A569,'[4]CUT Bs'!$A:$S,5,FALSE)</f>
        <v>0</v>
      </c>
      <c r="K569" s="79">
        <f>+VLOOKUP($A569,'[4]CUT Bs'!$A:$S,6,FALSE)</f>
        <v>0</v>
      </c>
      <c r="L569" s="79">
        <f>+VLOOKUP($A569,'[4]CUT Bs'!$A:$S,7,FALSE)</f>
        <v>0</v>
      </c>
      <c r="M569" s="79">
        <f>+VLOOKUP($A569,'[4]CUT Bs'!$A:$S,8,FALSE)</f>
        <v>0</v>
      </c>
      <c r="N569" s="79">
        <f>+VLOOKUP($A569,'[4]CUT Bs'!$A:$S,9,FALSE)</f>
        <v>0</v>
      </c>
      <c r="O569" s="79">
        <f>+VLOOKUP($A569,'[4]CUT Bs'!$A:$S,10,FALSE)</f>
        <v>0</v>
      </c>
      <c r="P569" s="79">
        <f>+VLOOKUP($A569,'[4]CUT Bs'!$A:$S,11,FALSE)</f>
        <v>0</v>
      </c>
      <c r="Q569" s="79">
        <f>+VLOOKUP($A569,'[4]CUT Bs'!$A:$S,12,FALSE)</f>
        <v>0</v>
      </c>
      <c r="R569" s="79">
        <f>+VLOOKUP($A569,'[4]CUT Bs'!$A:$S,13,FALSE)</f>
        <v>0</v>
      </c>
      <c r="S569" s="79">
        <f>+VLOOKUP($A569,'[4]CUT Bs'!$A:$S,14,FALSE)</f>
        <v>0</v>
      </c>
      <c r="T569" s="79">
        <f>+VLOOKUP($A569,'[4]CUT Bs'!$A:$S,15,FALSE)</f>
        <v>0</v>
      </c>
      <c r="U569" s="79">
        <f>+VLOOKUP($A569,'[4]CUT Bs'!$A:$S,16,FALSE)</f>
        <v>0</v>
      </c>
      <c r="V569" s="79">
        <f>+IFERROR(VLOOKUP(A569,'[4]RES. TCR'!A:C,3,FALSE),0)</f>
        <v>0</v>
      </c>
      <c r="W569" s="79">
        <f>+VLOOKUP(A569,'[4]RES. TRL'!F:H,2,FALSE)</f>
        <v>0</v>
      </c>
      <c r="X569" s="79">
        <f>+VLOOKUP(A569,'[4]RES. TRL'!F:H,3,FALSE)</f>
        <v>0</v>
      </c>
      <c r="Y569" s="79">
        <f>+VLOOKUP($A569,'[4]CUT USD'!$A:$Q,2,FALSE)</f>
        <v>0</v>
      </c>
      <c r="Z569" s="79">
        <f>+VLOOKUP($A569,'[4]CUT USD'!$A:$Q,3,FALSE)</f>
        <v>0</v>
      </c>
      <c r="AA569" s="79">
        <f>+VLOOKUP($A569,'[4]CUT USD'!$A:$Q,4,FALSE)</f>
        <v>0</v>
      </c>
      <c r="AB569" s="79">
        <f>+VLOOKUP($A569,'[4]CUT USD'!$A:$Q,5,FALSE)</f>
        <v>0</v>
      </c>
      <c r="AC569" s="79">
        <f>+VLOOKUP($A569,'[4]CUT USD'!$A:$Q,6,FALSE)</f>
        <v>0</v>
      </c>
      <c r="AD569" s="79">
        <f>+VLOOKUP($A569,'[4]CUT USD'!$A:$Q,7,FALSE)</f>
        <v>0</v>
      </c>
      <c r="AE569" s="79">
        <f>+VLOOKUP($A569,'[4]CUT USD'!$A:$Q,8,FALSE)</f>
        <v>0</v>
      </c>
      <c r="AF569" s="79">
        <f>+VLOOKUP($A569,'[4]CUT USD'!$A:$Q,9,FALSE)</f>
        <v>0</v>
      </c>
      <c r="AG569" s="79">
        <f>+VLOOKUP($A569,'[4]CUT USD'!$A:$Q,10,FALSE)</f>
        <v>0</v>
      </c>
      <c r="AH569" s="79">
        <f>+VLOOKUP($A569,'[4]CUT USD'!$A:$Q,11,FALSE)</f>
        <v>0</v>
      </c>
      <c r="AI569" s="79">
        <f>+VLOOKUP($A569,'[4]CUT USD'!$A:$Q,12,FALSE)</f>
        <v>0</v>
      </c>
      <c r="AJ569" s="79">
        <f>+VLOOKUP($A569,'[4]CUT USD'!$A:$Q,13,FALSE)</f>
        <v>0</v>
      </c>
      <c r="AK569" s="79">
        <f>+VLOOKUP($A569,'[4]CUT USD'!$A:$Q,14,FALSE)</f>
        <v>0</v>
      </c>
      <c r="AL569" s="79">
        <v>0</v>
      </c>
      <c r="AM569" s="79">
        <f t="shared" si="8"/>
        <v>0</v>
      </c>
      <c r="AP569" s="45"/>
    </row>
    <row r="570" spans="1:42" ht="33" customHeight="1">
      <c r="A570" s="54">
        <v>1915</v>
      </c>
      <c r="B570" s="55" t="s">
        <v>540</v>
      </c>
      <c r="C570" s="80" t="s">
        <v>687</v>
      </c>
      <c r="D570" s="79">
        <f>+VLOOKUP(A570,'[4]RES. TRL'!A:C,2,FALSE)</f>
        <v>0</v>
      </c>
      <c r="E570" s="79">
        <f>+VLOOKUP(A570,'[4]RES. TRL'!A:C,3,FALSE)</f>
        <v>0</v>
      </c>
      <c r="F570" s="79">
        <f>+VLOOKUP(A570,[4]RES.CDI!A:B,2,FALSE)</f>
        <v>0</v>
      </c>
      <c r="G570" s="79">
        <f>+VLOOKUP($A570,'[4]CUT Bs'!$A:$S,2,FALSE)</f>
        <v>0</v>
      </c>
      <c r="H570" s="79">
        <f>+VLOOKUP($A570,'[4]CUT Bs'!$A:$S,3,FALSE)</f>
        <v>0</v>
      </c>
      <c r="I570" s="79">
        <f>+VLOOKUP($A570,'[4]CUT Bs'!$A:$S,4,FALSE)</f>
        <v>0</v>
      </c>
      <c r="J570" s="79">
        <f>+VLOOKUP($A570,'[4]CUT Bs'!$A:$S,5,FALSE)</f>
        <v>0</v>
      </c>
      <c r="K570" s="79">
        <f>+VLOOKUP($A570,'[4]CUT Bs'!$A:$S,6,FALSE)</f>
        <v>0</v>
      </c>
      <c r="L570" s="79">
        <f>+VLOOKUP($A570,'[4]CUT Bs'!$A:$S,7,FALSE)</f>
        <v>0</v>
      </c>
      <c r="M570" s="79">
        <f>+VLOOKUP($A570,'[4]CUT Bs'!$A:$S,8,FALSE)</f>
        <v>0</v>
      </c>
      <c r="N570" s="79">
        <f>+VLOOKUP($A570,'[4]CUT Bs'!$A:$S,9,FALSE)</f>
        <v>0</v>
      </c>
      <c r="O570" s="79">
        <f>+VLOOKUP($A570,'[4]CUT Bs'!$A:$S,10,FALSE)</f>
        <v>0</v>
      </c>
      <c r="P570" s="79">
        <f>+VLOOKUP($A570,'[4]CUT Bs'!$A:$S,11,FALSE)</f>
        <v>0</v>
      </c>
      <c r="Q570" s="79">
        <f>+VLOOKUP($A570,'[4]CUT Bs'!$A:$S,12,FALSE)</f>
        <v>0</v>
      </c>
      <c r="R570" s="79">
        <f>+VLOOKUP($A570,'[4]CUT Bs'!$A:$S,13,FALSE)</f>
        <v>0</v>
      </c>
      <c r="S570" s="79">
        <f>+VLOOKUP($A570,'[4]CUT Bs'!$A:$S,14,FALSE)</f>
        <v>0</v>
      </c>
      <c r="T570" s="79">
        <f>+VLOOKUP($A570,'[4]CUT Bs'!$A:$S,15,FALSE)</f>
        <v>0</v>
      </c>
      <c r="U570" s="79">
        <f>+VLOOKUP($A570,'[4]CUT Bs'!$A:$S,16,FALSE)</f>
        <v>0</v>
      </c>
      <c r="V570" s="79">
        <f>+IFERROR(VLOOKUP(A570,'[4]RES. TCR'!A:C,3,FALSE),0)</f>
        <v>0</v>
      </c>
      <c r="W570" s="79">
        <f>+VLOOKUP(A570,'[4]RES. TRL'!F:H,2,FALSE)</f>
        <v>0</v>
      </c>
      <c r="X570" s="79">
        <f>+VLOOKUP(A570,'[4]RES. TRL'!F:H,3,FALSE)</f>
        <v>0</v>
      </c>
      <c r="Y570" s="79">
        <f>+VLOOKUP($A570,'[4]CUT USD'!$A:$Q,2,FALSE)</f>
        <v>0</v>
      </c>
      <c r="Z570" s="79">
        <f>+VLOOKUP($A570,'[4]CUT USD'!$A:$Q,3,FALSE)</f>
        <v>0</v>
      </c>
      <c r="AA570" s="79">
        <f>+VLOOKUP($A570,'[4]CUT USD'!$A:$Q,4,FALSE)</f>
        <v>0</v>
      </c>
      <c r="AB570" s="79">
        <f>+VLOOKUP($A570,'[4]CUT USD'!$A:$Q,5,FALSE)</f>
        <v>0</v>
      </c>
      <c r="AC570" s="79">
        <f>+VLOOKUP($A570,'[4]CUT USD'!$A:$Q,6,FALSE)</f>
        <v>0</v>
      </c>
      <c r="AD570" s="79">
        <f>+VLOOKUP($A570,'[4]CUT USD'!$A:$Q,7,FALSE)</f>
        <v>0</v>
      </c>
      <c r="AE570" s="79">
        <f>+VLOOKUP($A570,'[4]CUT USD'!$A:$Q,8,FALSE)</f>
        <v>0</v>
      </c>
      <c r="AF570" s="79">
        <f>+VLOOKUP($A570,'[4]CUT USD'!$A:$Q,9,FALSE)</f>
        <v>0</v>
      </c>
      <c r="AG570" s="79">
        <f>+VLOOKUP($A570,'[4]CUT USD'!$A:$Q,10,FALSE)</f>
        <v>0</v>
      </c>
      <c r="AH570" s="79">
        <f>+VLOOKUP($A570,'[4]CUT USD'!$A:$Q,11,FALSE)</f>
        <v>0</v>
      </c>
      <c r="AI570" s="79">
        <f>+VLOOKUP($A570,'[4]CUT USD'!$A:$Q,12,FALSE)</f>
        <v>0</v>
      </c>
      <c r="AJ570" s="79">
        <f>+VLOOKUP($A570,'[4]CUT USD'!$A:$Q,13,FALSE)</f>
        <v>0</v>
      </c>
      <c r="AK570" s="79">
        <f>+VLOOKUP($A570,'[4]CUT USD'!$A:$Q,14,FALSE)</f>
        <v>0</v>
      </c>
      <c r="AL570" s="79">
        <v>0</v>
      </c>
      <c r="AM570" s="79">
        <f t="shared" si="8"/>
        <v>0</v>
      </c>
      <c r="AP570" s="45"/>
    </row>
    <row r="571" spans="1:42" ht="33" customHeight="1">
      <c r="A571" s="54">
        <v>2301</v>
      </c>
      <c r="B571" s="55" t="s">
        <v>541</v>
      </c>
      <c r="C571" s="80" t="s">
        <v>752</v>
      </c>
      <c r="D571" s="79">
        <f>+VLOOKUP(A571,'[4]RES. TRL'!A:C,2,FALSE)</f>
        <v>0</v>
      </c>
      <c r="E571" s="79">
        <f>+VLOOKUP(A571,'[4]RES. TRL'!A:C,3,FALSE)</f>
        <v>0</v>
      </c>
      <c r="F571" s="79">
        <f>+VLOOKUP(A571,[4]RES.CDI!A:B,2,FALSE)</f>
        <v>0</v>
      </c>
      <c r="G571" s="79">
        <f>+VLOOKUP($A571,'[4]CUT Bs'!$A:$S,2,FALSE)</f>
        <v>0</v>
      </c>
      <c r="H571" s="79">
        <f>+VLOOKUP($A571,'[4]CUT Bs'!$A:$S,3,FALSE)</f>
        <v>0</v>
      </c>
      <c r="I571" s="79">
        <f>+VLOOKUP($A571,'[4]CUT Bs'!$A:$S,4,FALSE)</f>
        <v>0</v>
      </c>
      <c r="J571" s="79">
        <f>+VLOOKUP($A571,'[4]CUT Bs'!$A:$S,5,FALSE)</f>
        <v>0</v>
      </c>
      <c r="K571" s="79">
        <f>+VLOOKUP($A571,'[4]CUT Bs'!$A:$S,6,FALSE)</f>
        <v>0</v>
      </c>
      <c r="L571" s="79">
        <f>+VLOOKUP($A571,'[4]CUT Bs'!$A:$S,7,FALSE)</f>
        <v>0</v>
      </c>
      <c r="M571" s="79">
        <f>+VLOOKUP($A571,'[4]CUT Bs'!$A:$S,8,FALSE)</f>
        <v>0</v>
      </c>
      <c r="N571" s="79">
        <f>+VLOOKUP($A571,'[4]CUT Bs'!$A:$S,9,FALSE)</f>
        <v>0</v>
      </c>
      <c r="O571" s="79">
        <f>+VLOOKUP($A571,'[4]CUT Bs'!$A:$S,10,FALSE)</f>
        <v>0</v>
      </c>
      <c r="P571" s="79">
        <f>+VLOOKUP($A571,'[4]CUT Bs'!$A:$S,11,FALSE)</f>
        <v>0</v>
      </c>
      <c r="Q571" s="79">
        <f>+VLOOKUP($A571,'[4]CUT Bs'!$A:$S,12,FALSE)</f>
        <v>0</v>
      </c>
      <c r="R571" s="79">
        <f>+VLOOKUP($A571,'[4]CUT Bs'!$A:$S,13,FALSE)</f>
        <v>0</v>
      </c>
      <c r="S571" s="79">
        <f>+VLOOKUP($A571,'[4]CUT Bs'!$A:$S,14,FALSE)</f>
        <v>0</v>
      </c>
      <c r="T571" s="79">
        <f>+VLOOKUP($A571,'[4]CUT Bs'!$A:$S,15,FALSE)</f>
        <v>0</v>
      </c>
      <c r="U571" s="79">
        <f>+VLOOKUP($A571,'[4]CUT Bs'!$A:$S,16,FALSE)</f>
        <v>0</v>
      </c>
      <c r="V571" s="79">
        <f>+IFERROR(VLOOKUP(A571,'[4]RES. TCR'!A:C,3,FALSE),0)</f>
        <v>0</v>
      </c>
      <c r="W571" s="79">
        <f>+VLOOKUP(A571,'[4]RES. TRL'!F:H,2,FALSE)</f>
        <v>0</v>
      </c>
      <c r="X571" s="79">
        <f>+VLOOKUP(A571,'[4]RES. TRL'!F:H,3,FALSE)</f>
        <v>0</v>
      </c>
      <c r="Y571" s="79">
        <f>+VLOOKUP($A571,'[4]CUT USD'!$A:$Q,2,FALSE)</f>
        <v>0</v>
      </c>
      <c r="Z571" s="79">
        <f>+VLOOKUP($A571,'[4]CUT USD'!$A:$Q,3,FALSE)</f>
        <v>0</v>
      </c>
      <c r="AA571" s="79">
        <f>+VLOOKUP($A571,'[4]CUT USD'!$A:$Q,4,FALSE)</f>
        <v>0</v>
      </c>
      <c r="AB571" s="79">
        <f>+VLOOKUP($A571,'[4]CUT USD'!$A:$Q,5,FALSE)</f>
        <v>0</v>
      </c>
      <c r="AC571" s="79">
        <f>+VLOOKUP($A571,'[4]CUT USD'!$A:$Q,6,FALSE)</f>
        <v>0</v>
      </c>
      <c r="AD571" s="79">
        <f>+VLOOKUP($A571,'[4]CUT USD'!$A:$Q,7,FALSE)</f>
        <v>0</v>
      </c>
      <c r="AE571" s="79">
        <f>+VLOOKUP($A571,'[4]CUT USD'!$A:$Q,8,FALSE)</f>
        <v>0</v>
      </c>
      <c r="AF571" s="79">
        <f>+VLOOKUP($A571,'[4]CUT USD'!$A:$Q,9,FALSE)</f>
        <v>0</v>
      </c>
      <c r="AG571" s="79">
        <f>+VLOOKUP($A571,'[4]CUT USD'!$A:$Q,10,FALSE)</f>
        <v>0</v>
      </c>
      <c r="AH571" s="79">
        <f>+VLOOKUP($A571,'[4]CUT USD'!$A:$Q,11,FALSE)</f>
        <v>0</v>
      </c>
      <c r="AI571" s="79">
        <f>+VLOOKUP($A571,'[4]CUT USD'!$A:$Q,12,FALSE)</f>
        <v>0</v>
      </c>
      <c r="AJ571" s="79">
        <f>+VLOOKUP($A571,'[4]CUT USD'!$A:$Q,13,FALSE)</f>
        <v>0</v>
      </c>
      <c r="AK571" s="79">
        <f>+VLOOKUP($A571,'[4]CUT USD'!$A:$Q,14,FALSE)</f>
        <v>0</v>
      </c>
      <c r="AL571" s="79">
        <v>0</v>
      </c>
      <c r="AM571" s="79">
        <f t="shared" si="8"/>
        <v>0</v>
      </c>
      <c r="AP571" s="45"/>
    </row>
    <row r="572" spans="1:42" ht="33" customHeight="1">
      <c r="A572" s="54">
        <v>2302</v>
      </c>
      <c r="B572" s="55" t="s">
        <v>542</v>
      </c>
      <c r="C572" s="80" t="s">
        <v>752</v>
      </c>
      <c r="D572" s="79">
        <f>+VLOOKUP(A572,'[4]RES. TRL'!A:C,2,FALSE)</f>
        <v>0</v>
      </c>
      <c r="E572" s="79">
        <f>+VLOOKUP(A572,'[4]RES. TRL'!A:C,3,FALSE)</f>
        <v>0</v>
      </c>
      <c r="F572" s="79">
        <f>+VLOOKUP(A572,[4]RES.CDI!A:B,2,FALSE)</f>
        <v>0</v>
      </c>
      <c r="G572" s="79">
        <f>+VLOOKUP($A572,'[4]CUT Bs'!$A:$S,2,FALSE)</f>
        <v>0</v>
      </c>
      <c r="H572" s="79">
        <f>+VLOOKUP($A572,'[4]CUT Bs'!$A:$S,3,FALSE)</f>
        <v>0</v>
      </c>
      <c r="I572" s="79">
        <f>+VLOOKUP($A572,'[4]CUT Bs'!$A:$S,4,FALSE)</f>
        <v>0</v>
      </c>
      <c r="J572" s="79">
        <f>+VLOOKUP($A572,'[4]CUT Bs'!$A:$S,5,FALSE)</f>
        <v>0</v>
      </c>
      <c r="K572" s="79">
        <f>+VLOOKUP($A572,'[4]CUT Bs'!$A:$S,6,FALSE)</f>
        <v>0</v>
      </c>
      <c r="L572" s="79">
        <f>+VLOOKUP($A572,'[4]CUT Bs'!$A:$S,7,FALSE)</f>
        <v>0</v>
      </c>
      <c r="M572" s="79">
        <f>+VLOOKUP($A572,'[4]CUT Bs'!$A:$S,8,FALSE)</f>
        <v>0</v>
      </c>
      <c r="N572" s="79">
        <f>+VLOOKUP($A572,'[4]CUT Bs'!$A:$S,9,FALSE)</f>
        <v>0</v>
      </c>
      <c r="O572" s="79">
        <f>+VLOOKUP($A572,'[4]CUT Bs'!$A:$S,10,FALSE)</f>
        <v>0</v>
      </c>
      <c r="P572" s="79">
        <f>+VLOOKUP($A572,'[4]CUT Bs'!$A:$S,11,FALSE)</f>
        <v>0</v>
      </c>
      <c r="Q572" s="79">
        <f>+VLOOKUP($A572,'[4]CUT Bs'!$A:$S,12,FALSE)</f>
        <v>0</v>
      </c>
      <c r="R572" s="79">
        <f>+VLOOKUP($A572,'[4]CUT Bs'!$A:$S,13,FALSE)</f>
        <v>0</v>
      </c>
      <c r="S572" s="79">
        <f>+VLOOKUP($A572,'[4]CUT Bs'!$A:$S,14,FALSE)</f>
        <v>0</v>
      </c>
      <c r="T572" s="79">
        <f>+VLOOKUP($A572,'[4]CUT Bs'!$A:$S,15,FALSE)</f>
        <v>0</v>
      </c>
      <c r="U572" s="79">
        <f>+VLOOKUP($A572,'[4]CUT Bs'!$A:$S,16,FALSE)</f>
        <v>0</v>
      </c>
      <c r="V572" s="79">
        <f>+IFERROR(VLOOKUP(A572,'[4]RES. TCR'!A:C,3,FALSE),0)</f>
        <v>0</v>
      </c>
      <c r="W572" s="79">
        <f>+VLOOKUP(A572,'[4]RES. TRL'!F:H,2,FALSE)</f>
        <v>0</v>
      </c>
      <c r="X572" s="79">
        <f>+VLOOKUP(A572,'[4]RES. TRL'!F:H,3,FALSE)</f>
        <v>0</v>
      </c>
      <c r="Y572" s="79">
        <f>+VLOOKUP($A572,'[4]CUT USD'!$A:$Q,2,FALSE)</f>
        <v>0</v>
      </c>
      <c r="Z572" s="79">
        <f>+VLOOKUP($A572,'[4]CUT USD'!$A:$Q,3,FALSE)</f>
        <v>0</v>
      </c>
      <c r="AA572" s="79">
        <f>+VLOOKUP($A572,'[4]CUT USD'!$A:$Q,4,FALSE)</f>
        <v>0</v>
      </c>
      <c r="AB572" s="79">
        <f>+VLOOKUP($A572,'[4]CUT USD'!$A:$Q,5,FALSE)</f>
        <v>0</v>
      </c>
      <c r="AC572" s="79">
        <f>+VLOOKUP($A572,'[4]CUT USD'!$A:$Q,6,FALSE)</f>
        <v>0</v>
      </c>
      <c r="AD572" s="79">
        <f>+VLOOKUP($A572,'[4]CUT USD'!$A:$Q,7,FALSE)</f>
        <v>0</v>
      </c>
      <c r="AE572" s="79">
        <f>+VLOOKUP($A572,'[4]CUT USD'!$A:$Q,8,FALSE)</f>
        <v>0</v>
      </c>
      <c r="AF572" s="79">
        <f>+VLOOKUP($A572,'[4]CUT USD'!$A:$Q,9,FALSE)</f>
        <v>0</v>
      </c>
      <c r="AG572" s="79">
        <f>+VLOOKUP($A572,'[4]CUT USD'!$A:$Q,10,FALSE)</f>
        <v>0</v>
      </c>
      <c r="AH572" s="79">
        <f>+VLOOKUP($A572,'[4]CUT USD'!$A:$Q,11,FALSE)</f>
        <v>0</v>
      </c>
      <c r="AI572" s="79">
        <f>+VLOOKUP($A572,'[4]CUT USD'!$A:$Q,12,FALSE)</f>
        <v>0</v>
      </c>
      <c r="AJ572" s="79">
        <f>+VLOOKUP($A572,'[4]CUT USD'!$A:$Q,13,FALSE)</f>
        <v>0</v>
      </c>
      <c r="AK572" s="79">
        <f>+VLOOKUP($A572,'[4]CUT USD'!$A:$Q,14,FALSE)</f>
        <v>0</v>
      </c>
      <c r="AL572" s="79">
        <v>0</v>
      </c>
      <c r="AM572" s="79">
        <f t="shared" si="8"/>
        <v>0</v>
      </c>
      <c r="AP572" s="45"/>
    </row>
    <row r="573" spans="1:42" ht="33" customHeight="1">
      <c r="A573" s="54">
        <v>2303</v>
      </c>
      <c r="B573" s="55" t="s">
        <v>543</v>
      </c>
      <c r="C573" s="80" t="s">
        <v>752</v>
      </c>
      <c r="D573" s="79">
        <f>+VLOOKUP(A573,'[4]RES. TRL'!A:C,2,FALSE)</f>
        <v>0</v>
      </c>
      <c r="E573" s="79">
        <f>+VLOOKUP(A573,'[4]RES. TRL'!A:C,3,FALSE)</f>
        <v>0</v>
      </c>
      <c r="F573" s="79">
        <f>+VLOOKUP(A573,[4]RES.CDI!A:B,2,FALSE)</f>
        <v>0</v>
      </c>
      <c r="G573" s="79">
        <f>+VLOOKUP($A573,'[4]CUT Bs'!$A:$S,2,FALSE)</f>
        <v>0</v>
      </c>
      <c r="H573" s="79">
        <f>+VLOOKUP($A573,'[4]CUT Bs'!$A:$S,3,FALSE)</f>
        <v>0</v>
      </c>
      <c r="I573" s="79">
        <f>+VLOOKUP($A573,'[4]CUT Bs'!$A:$S,4,FALSE)</f>
        <v>0</v>
      </c>
      <c r="J573" s="79">
        <f>+VLOOKUP($A573,'[4]CUT Bs'!$A:$S,5,FALSE)</f>
        <v>0</v>
      </c>
      <c r="K573" s="79">
        <f>+VLOOKUP($A573,'[4]CUT Bs'!$A:$S,6,FALSE)</f>
        <v>0</v>
      </c>
      <c r="L573" s="79">
        <f>+VLOOKUP($A573,'[4]CUT Bs'!$A:$S,7,FALSE)</f>
        <v>0</v>
      </c>
      <c r="M573" s="79">
        <f>+VLOOKUP($A573,'[4]CUT Bs'!$A:$S,8,FALSE)</f>
        <v>0</v>
      </c>
      <c r="N573" s="79">
        <f>+VLOOKUP($A573,'[4]CUT Bs'!$A:$S,9,FALSE)</f>
        <v>0</v>
      </c>
      <c r="O573" s="79">
        <f>+VLOOKUP($A573,'[4]CUT Bs'!$A:$S,10,FALSE)</f>
        <v>0</v>
      </c>
      <c r="P573" s="79">
        <f>+VLOOKUP($A573,'[4]CUT Bs'!$A:$S,11,FALSE)</f>
        <v>0</v>
      </c>
      <c r="Q573" s="79">
        <f>+VLOOKUP($A573,'[4]CUT Bs'!$A:$S,12,FALSE)</f>
        <v>0</v>
      </c>
      <c r="R573" s="79">
        <f>+VLOOKUP($A573,'[4]CUT Bs'!$A:$S,13,FALSE)</f>
        <v>0</v>
      </c>
      <c r="S573" s="79">
        <f>+VLOOKUP($A573,'[4]CUT Bs'!$A:$S,14,FALSE)</f>
        <v>0</v>
      </c>
      <c r="T573" s="79">
        <f>+VLOOKUP($A573,'[4]CUT Bs'!$A:$S,15,FALSE)</f>
        <v>0</v>
      </c>
      <c r="U573" s="79">
        <f>+VLOOKUP($A573,'[4]CUT Bs'!$A:$S,16,FALSE)</f>
        <v>0</v>
      </c>
      <c r="V573" s="79">
        <f>+IFERROR(VLOOKUP(A573,'[4]RES. TCR'!A:C,3,FALSE),0)</f>
        <v>0</v>
      </c>
      <c r="W573" s="79">
        <f>+VLOOKUP(A573,'[4]RES. TRL'!F:H,2,FALSE)</f>
        <v>0</v>
      </c>
      <c r="X573" s="79">
        <f>+VLOOKUP(A573,'[4]RES. TRL'!F:H,3,FALSE)</f>
        <v>0</v>
      </c>
      <c r="Y573" s="79">
        <f>+VLOOKUP($A573,'[4]CUT USD'!$A:$Q,2,FALSE)</f>
        <v>0</v>
      </c>
      <c r="Z573" s="79">
        <f>+VLOOKUP($A573,'[4]CUT USD'!$A:$Q,3,FALSE)</f>
        <v>0</v>
      </c>
      <c r="AA573" s="79">
        <f>+VLOOKUP($A573,'[4]CUT USD'!$A:$Q,4,FALSE)</f>
        <v>0</v>
      </c>
      <c r="AB573" s="79">
        <f>+VLOOKUP($A573,'[4]CUT USD'!$A:$Q,5,FALSE)</f>
        <v>0</v>
      </c>
      <c r="AC573" s="79">
        <f>+VLOOKUP($A573,'[4]CUT USD'!$A:$Q,6,FALSE)</f>
        <v>0</v>
      </c>
      <c r="AD573" s="79">
        <f>+VLOOKUP($A573,'[4]CUT USD'!$A:$Q,7,FALSE)</f>
        <v>0</v>
      </c>
      <c r="AE573" s="79">
        <f>+VLOOKUP($A573,'[4]CUT USD'!$A:$Q,8,FALSE)</f>
        <v>0</v>
      </c>
      <c r="AF573" s="79">
        <f>+VLOOKUP($A573,'[4]CUT USD'!$A:$Q,9,FALSE)</f>
        <v>0</v>
      </c>
      <c r="AG573" s="79">
        <f>+VLOOKUP($A573,'[4]CUT USD'!$A:$Q,10,FALSE)</f>
        <v>0</v>
      </c>
      <c r="AH573" s="79">
        <f>+VLOOKUP($A573,'[4]CUT USD'!$A:$Q,11,FALSE)</f>
        <v>0</v>
      </c>
      <c r="AI573" s="79">
        <f>+VLOOKUP($A573,'[4]CUT USD'!$A:$Q,12,FALSE)</f>
        <v>0</v>
      </c>
      <c r="AJ573" s="79">
        <f>+VLOOKUP($A573,'[4]CUT USD'!$A:$Q,13,FALSE)</f>
        <v>0</v>
      </c>
      <c r="AK573" s="79">
        <f>+VLOOKUP($A573,'[4]CUT USD'!$A:$Q,14,FALSE)</f>
        <v>0</v>
      </c>
      <c r="AL573" s="79">
        <v>0</v>
      </c>
      <c r="AM573" s="79">
        <f t="shared" si="8"/>
        <v>0</v>
      </c>
      <c r="AP573" s="45"/>
    </row>
    <row r="574" spans="1:42" ht="33" customHeight="1">
      <c r="A574" s="54">
        <v>2311</v>
      </c>
      <c r="B574" s="55" t="s">
        <v>11097</v>
      </c>
      <c r="C574" s="80" t="s">
        <v>667</v>
      </c>
      <c r="D574" s="79">
        <f>+VLOOKUP(A574,'[4]RES. TRL'!A:C,2,FALSE)</f>
        <v>0</v>
      </c>
      <c r="E574" s="79">
        <f>+VLOOKUP(A574,'[4]RES. TRL'!A:C,3,FALSE)</f>
        <v>0</v>
      </c>
      <c r="F574" s="79">
        <f>+VLOOKUP(A574,[4]RES.CDI!A:B,2,FALSE)</f>
        <v>0</v>
      </c>
      <c r="G574" s="79">
        <f>+VLOOKUP($A574,'[4]CUT Bs'!$A:$S,2,FALSE)</f>
        <v>0</v>
      </c>
      <c r="H574" s="79">
        <f>+VLOOKUP($A574,'[4]CUT Bs'!$A:$S,3,FALSE)</f>
        <v>0</v>
      </c>
      <c r="I574" s="79">
        <f>+VLOOKUP($A574,'[4]CUT Bs'!$A:$S,4,FALSE)</f>
        <v>0</v>
      </c>
      <c r="J574" s="79">
        <f>+VLOOKUP($A574,'[4]CUT Bs'!$A:$S,5,FALSE)</f>
        <v>0</v>
      </c>
      <c r="K574" s="79">
        <f>+VLOOKUP($A574,'[4]CUT Bs'!$A:$S,6,FALSE)</f>
        <v>0</v>
      </c>
      <c r="L574" s="79">
        <f>+VLOOKUP($A574,'[4]CUT Bs'!$A:$S,7,FALSE)</f>
        <v>0</v>
      </c>
      <c r="M574" s="79">
        <f>+VLOOKUP($A574,'[4]CUT Bs'!$A:$S,8,FALSE)</f>
        <v>0</v>
      </c>
      <c r="N574" s="79">
        <f>+VLOOKUP($A574,'[4]CUT Bs'!$A:$S,9,FALSE)</f>
        <v>0</v>
      </c>
      <c r="O574" s="79">
        <f>+VLOOKUP($A574,'[4]CUT Bs'!$A:$S,10,FALSE)</f>
        <v>0</v>
      </c>
      <c r="P574" s="79">
        <f>+VLOOKUP($A574,'[4]CUT Bs'!$A:$S,11,FALSE)</f>
        <v>0</v>
      </c>
      <c r="Q574" s="79">
        <f>+VLOOKUP($A574,'[4]CUT Bs'!$A:$S,12,FALSE)</f>
        <v>0</v>
      </c>
      <c r="R574" s="79">
        <f>+VLOOKUP($A574,'[4]CUT Bs'!$A:$S,13,FALSE)</f>
        <v>0</v>
      </c>
      <c r="S574" s="79">
        <f>+VLOOKUP($A574,'[4]CUT Bs'!$A:$S,14,FALSE)</f>
        <v>0</v>
      </c>
      <c r="T574" s="79">
        <f>+VLOOKUP($A574,'[4]CUT Bs'!$A:$S,15,FALSE)</f>
        <v>0</v>
      </c>
      <c r="U574" s="79">
        <f>+VLOOKUP($A574,'[4]CUT Bs'!$A:$S,16,FALSE)</f>
        <v>0</v>
      </c>
      <c r="V574" s="79">
        <f>+IFERROR(VLOOKUP(A574,'[4]RES. TCR'!A:C,3,FALSE),0)</f>
        <v>0</v>
      </c>
      <c r="W574" s="79">
        <f>+VLOOKUP(A574,'[4]RES. TRL'!F:H,2,FALSE)</f>
        <v>0</v>
      </c>
      <c r="X574" s="79">
        <f>+VLOOKUP(A574,'[4]RES. TRL'!F:H,3,FALSE)</f>
        <v>0</v>
      </c>
      <c r="Y574" s="79">
        <f>+VLOOKUP($A574,'[4]CUT USD'!$A:$Q,2,FALSE)</f>
        <v>0</v>
      </c>
      <c r="Z574" s="79">
        <f>+VLOOKUP($A574,'[4]CUT USD'!$A:$Q,3,FALSE)</f>
        <v>0</v>
      </c>
      <c r="AA574" s="79">
        <f>+VLOOKUP($A574,'[4]CUT USD'!$A:$Q,4,FALSE)</f>
        <v>0</v>
      </c>
      <c r="AB574" s="79">
        <f>+VLOOKUP($A574,'[4]CUT USD'!$A:$Q,5,FALSE)</f>
        <v>0</v>
      </c>
      <c r="AC574" s="79">
        <f>+VLOOKUP($A574,'[4]CUT USD'!$A:$Q,6,FALSE)</f>
        <v>0</v>
      </c>
      <c r="AD574" s="79">
        <f>+VLOOKUP($A574,'[4]CUT USD'!$A:$Q,7,FALSE)</f>
        <v>0</v>
      </c>
      <c r="AE574" s="79">
        <f>+VLOOKUP($A574,'[4]CUT USD'!$A:$Q,8,FALSE)</f>
        <v>0</v>
      </c>
      <c r="AF574" s="79">
        <f>+VLOOKUP($A574,'[4]CUT USD'!$A:$Q,9,FALSE)</f>
        <v>0</v>
      </c>
      <c r="AG574" s="79">
        <f>+VLOOKUP($A574,'[4]CUT USD'!$A:$Q,10,FALSE)</f>
        <v>0</v>
      </c>
      <c r="AH574" s="79">
        <f>+VLOOKUP($A574,'[4]CUT USD'!$A:$Q,11,FALSE)</f>
        <v>0</v>
      </c>
      <c r="AI574" s="79">
        <f>+VLOOKUP($A574,'[4]CUT USD'!$A:$Q,12,FALSE)</f>
        <v>0</v>
      </c>
      <c r="AJ574" s="79">
        <f>+VLOOKUP($A574,'[4]CUT USD'!$A:$Q,13,FALSE)</f>
        <v>0</v>
      </c>
      <c r="AK574" s="79">
        <f>+VLOOKUP($A574,'[4]CUT USD'!$A:$Q,14,FALSE)</f>
        <v>0</v>
      </c>
      <c r="AL574" s="79">
        <v>0</v>
      </c>
      <c r="AM574" s="79">
        <f t="shared" si="8"/>
        <v>0</v>
      </c>
      <c r="AP574" s="45"/>
    </row>
    <row r="575" spans="1:42" ht="33" customHeight="1">
      <c r="A575" s="54">
        <v>2312</v>
      </c>
      <c r="B575" s="55" t="s">
        <v>11098</v>
      </c>
      <c r="C575" s="80" t="s">
        <v>667</v>
      </c>
      <c r="D575" s="79">
        <f>+VLOOKUP(A575,'[4]RES. TRL'!A:C,2,FALSE)</f>
        <v>0</v>
      </c>
      <c r="E575" s="79">
        <f>+VLOOKUP(A575,'[4]RES. TRL'!A:C,3,FALSE)</f>
        <v>0</v>
      </c>
      <c r="F575" s="79">
        <f>+VLOOKUP(A575,[4]RES.CDI!A:B,2,FALSE)</f>
        <v>0</v>
      </c>
      <c r="G575" s="79">
        <f>+VLOOKUP($A575,'[4]CUT Bs'!$A:$S,2,FALSE)</f>
        <v>0</v>
      </c>
      <c r="H575" s="79">
        <f>+VLOOKUP($A575,'[4]CUT Bs'!$A:$S,3,FALSE)</f>
        <v>0</v>
      </c>
      <c r="I575" s="79">
        <f>+VLOOKUP($A575,'[4]CUT Bs'!$A:$S,4,FALSE)</f>
        <v>0</v>
      </c>
      <c r="J575" s="79">
        <f>+VLOOKUP($A575,'[4]CUT Bs'!$A:$S,5,FALSE)</f>
        <v>0</v>
      </c>
      <c r="K575" s="79">
        <f>+VLOOKUP($A575,'[4]CUT Bs'!$A:$S,6,FALSE)</f>
        <v>0</v>
      </c>
      <c r="L575" s="79">
        <f>+VLOOKUP($A575,'[4]CUT Bs'!$A:$S,7,FALSE)</f>
        <v>0</v>
      </c>
      <c r="M575" s="79">
        <f>+VLOOKUP($A575,'[4]CUT Bs'!$A:$S,8,FALSE)</f>
        <v>0</v>
      </c>
      <c r="N575" s="79">
        <f>+VLOOKUP($A575,'[4]CUT Bs'!$A:$S,9,FALSE)</f>
        <v>0</v>
      </c>
      <c r="O575" s="79">
        <f>+VLOOKUP($A575,'[4]CUT Bs'!$A:$S,10,FALSE)</f>
        <v>0</v>
      </c>
      <c r="P575" s="79">
        <f>+VLOOKUP($A575,'[4]CUT Bs'!$A:$S,11,FALSE)</f>
        <v>0</v>
      </c>
      <c r="Q575" s="79">
        <f>+VLOOKUP($A575,'[4]CUT Bs'!$A:$S,12,FALSE)</f>
        <v>0</v>
      </c>
      <c r="R575" s="79">
        <f>+VLOOKUP($A575,'[4]CUT Bs'!$A:$S,13,FALSE)</f>
        <v>0</v>
      </c>
      <c r="S575" s="79">
        <f>+VLOOKUP($A575,'[4]CUT Bs'!$A:$S,14,FALSE)</f>
        <v>0</v>
      </c>
      <c r="T575" s="79">
        <f>+VLOOKUP($A575,'[4]CUT Bs'!$A:$S,15,FALSE)</f>
        <v>0</v>
      </c>
      <c r="U575" s="79">
        <f>+VLOOKUP($A575,'[4]CUT Bs'!$A:$S,16,FALSE)</f>
        <v>0</v>
      </c>
      <c r="V575" s="79">
        <f>+IFERROR(VLOOKUP(A575,'[4]RES. TCR'!A:C,3,FALSE),0)</f>
        <v>0</v>
      </c>
      <c r="W575" s="79">
        <f>+VLOOKUP(A575,'[4]RES. TRL'!F:H,2,FALSE)</f>
        <v>0</v>
      </c>
      <c r="X575" s="79">
        <f>+VLOOKUP(A575,'[4]RES. TRL'!F:H,3,FALSE)</f>
        <v>0</v>
      </c>
      <c r="Y575" s="79">
        <f>+VLOOKUP($A575,'[4]CUT USD'!$A:$Q,2,FALSE)</f>
        <v>0</v>
      </c>
      <c r="Z575" s="79">
        <f>+VLOOKUP($A575,'[4]CUT USD'!$A:$Q,3,FALSE)</f>
        <v>0</v>
      </c>
      <c r="AA575" s="79">
        <f>+VLOOKUP($A575,'[4]CUT USD'!$A:$Q,4,FALSE)</f>
        <v>0</v>
      </c>
      <c r="AB575" s="79">
        <f>+VLOOKUP($A575,'[4]CUT USD'!$A:$Q,5,FALSE)</f>
        <v>0</v>
      </c>
      <c r="AC575" s="79">
        <f>+VLOOKUP($A575,'[4]CUT USD'!$A:$Q,6,FALSE)</f>
        <v>0</v>
      </c>
      <c r="AD575" s="79">
        <f>+VLOOKUP($A575,'[4]CUT USD'!$A:$Q,7,FALSE)</f>
        <v>0</v>
      </c>
      <c r="AE575" s="79">
        <f>+VLOOKUP($A575,'[4]CUT USD'!$A:$Q,8,FALSE)</f>
        <v>0</v>
      </c>
      <c r="AF575" s="79">
        <f>+VLOOKUP($A575,'[4]CUT USD'!$A:$Q,9,FALSE)</f>
        <v>0</v>
      </c>
      <c r="AG575" s="79">
        <f>+VLOOKUP($A575,'[4]CUT USD'!$A:$Q,10,FALSE)</f>
        <v>0</v>
      </c>
      <c r="AH575" s="79">
        <f>+VLOOKUP($A575,'[4]CUT USD'!$A:$Q,11,FALSE)</f>
        <v>0</v>
      </c>
      <c r="AI575" s="79">
        <f>+VLOOKUP($A575,'[4]CUT USD'!$A:$Q,12,FALSE)</f>
        <v>0</v>
      </c>
      <c r="AJ575" s="79">
        <f>+VLOOKUP($A575,'[4]CUT USD'!$A:$Q,13,FALSE)</f>
        <v>0</v>
      </c>
      <c r="AK575" s="79">
        <f>+VLOOKUP($A575,'[4]CUT USD'!$A:$Q,14,FALSE)</f>
        <v>0</v>
      </c>
      <c r="AL575" s="79">
        <v>0</v>
      </c>
      <c r="AM575" s="79">
        <f t="shared" si="8"/>
        <v>0</v>
      </c>
      <c r="AP575" s="45"/>
    </row>
    <row r="576" spans="1:42" ht="33" customHeight="1">
      <c r="A576" s="54">
        <v>2313</v>
      </c>
      <c r="B576" s="55" t="s">
        <v>11099</v>
      </c>
      <c r="C576" s="80" t="s">
        <v>667</v>
      </c>
      <c r="D576" s="79">
        <f>+VLOOKUP(A576,'[4]RES. TRL'!A:C,2,FALSE)</f>
        <v>0</v>
      </c>
      <c r="E576" s="79">
        <f>+VLOOKUP(A576,'[4]RES. TRL'!A:C,3,FALSE)</f>
        <v>0</v>
      </c>
      <c r="F576" s="79">
        <f>+VLOOKUP(A576,[4]RES.CDI!A:B,2,FALSE)</f>
        <v>0</v>
      </c>
      <c r="G576" s="79">
        <f>+VLOOKUP($A576,'[4]CUT Bs'!$A:$S,2,FALSE)</f>
        <v>0</v>
      </c>
      <c r="H576" s="79">
        <f>+VLOOKUP($A576,'[4]CUT Bs'!$A:$S,3,FALSE)</f>
        <v>0</v>
      </c>
      <c r="I576" s="79">
        <f>+VLOOKUP($A576,'[4]CUT Bs'!$A:$S,4,FALSE)</f>
        <v>0</v>
      </c>
      <c r="J576" s="79">
        <f>+VLOOKUP($A576,'[4]CUT Bs'!$A:$S,5,FALSE)</f>
        <v>0</v>
      </c>
      <c r="K576" s="79">
        <f>+VLOOKUP($A576,'[4]CUT Bs'!$A:$S,6,FALSE)</f>
        <v>0</v>
      </c>
      <c r="L576" s="79">
        <f>+VLOOKUP($A576,'[4]CUT Bs'!$A:$S,7,FALSE)</f>
        <v>0</v>
      </c>
      <c r="M576" s="79">
        <f>+VLOOKUP($A576,'[4]CUT Bs'!$A:$S,8,FALSE)</f>
        <v>0</v>
      </c>
      <c r="N576" s="79">
        <f>+VLOOKUP($A576,'[4]CUT Bs'!$A:$S,9,FALSE)</f>
        <v>0</v>
      </c>
      <c r="O576" s="79">
        <f>+VLOOKUP($A576,'[4]CUT Bs'!$A:$S,10,FALSE)</f>
        <v>0</v>
      </c>
      <c r="P576" s="79">
        <f>+VLOOKUP($A576,'[4]CUT Bs'!$A:$S,11,FALSE)</f>
        <v>0</v>
      </c>
      <c r="Q576" s="79">
        <f>+VLOOKUP($A576,'[4]CUT Bs'!$A:$S,12,FALSE)</f>
        <v>0</v>
      </c>
      <c r="R576" s="79">
        <f>+VLOOKUP($A576,'[4]CUT Bs'!$A:$S,13,FALSE)</f>
        <v>0</v>
      </c>
      <c r="S576" s="79">
        <f>+VLOOKUP($A576,'[4]CUT Bs'!$A:$S,14,FALSE)</f>
        <v>0</v>
      </c>
      <c r="T576" s="79">
        <f>+VLOOKUP($A576,'[4]CUT Bs'!$A:$S,15,FALSE)</f>
        <v>0</v>
      </c>
      <c r="U576" s="79">
        <f>+VLOOKUP($A576,'[4]CUT Bs'!$A:$S,16,FALSE)</f>
        <v>0</v>
      </c>
      <c r="V576" s="79">
        <f>+IFERROR(VLOOKUP(A576,'[4]RES. TCR'!A:C,3,FALSE),0)</f>
        <v>0</v>
      </c>
      <c r="W576" s="79">
        <f>+VLOOKUP(A576,'[4]RES. TRL'!F:H,2,FALSE)</f>
        <v>0</v>
      </c>
      <c r="X576" s="79">
        <f>+VLOOKUP(A576,'[4]RES. TRL'!F:H,3,FALSE)</f>
        <v>0</v>
      </c>
      <c r="Y576" s="79">
        <f>+VLOOKUP($A576,'[4]CUT USD'!$A:$Q,2,FALSE)</f>
        <v>0</v>
      </c>
      <c r="Z576" s="79">
        <f>+VLOOKUP($A576,'[4]CUT USD'!$A:$Q,3,FALSE)</f>
        <v>0</v>
      </c>
      <c r="AA576" s="79">
        <f>+VLOOKUP($A576,'[4]CUT USD'!$A:$Q,4,FALSE)</f>
        <v>0</v>
      </c>
      <c r="AB576" s="79">
        <f>+VLOOKUP($A576,'[4]CUT USD'!$A:$Q,5,FALSE)</f>
        <v>0</v>
      </c>
      <c r="AC576" s="79">
        <f>+VLOOKUP($A576,'[4]CUT USD'!$A:$Q,6,FALSE)</f>
        <v>0</v>
      </c>
      <c r="AD576" s="79">
        <f>+VLOOKUP($A576,'[4]CUT USD'!$A:$Q,7,FALSE)</f>
        <v>0</v>
      </c>
      <c r="AE576" s="79">
        <f>+VLOOKUP($A576,'[4]CUT USD'!$A:$Q,8,FALSE)</f>
        <v>0</v>
      </c>
      <c r="AF576" s="79">
        <f>+VLOOKUP($A576,'[4]CUT USD'!$A:$Q,9,FALSE)</f>
        <v>0</v>
      </c>
      <c r="AG576" s="79">
        <f>+VLOOKUP($A576,'[4]CUT USD'!$A:$Q,10,FALSE)</f>
        <v>0</v>
      </c>
      <c r="AH576" s="79">
        <f>+VLOOKUP($A576,'[4]CUT USD'!$A:$Q,11,FALSE)</f>
        <v>0</v>
      </c>
      <c r="AI576" s="79">
        <f>+VLOOKUP($A576,'[4]CUT USD'!$A:$Q,12,FALSE)</f>
        <v>0</v>
      </c>
      <c r="AJ576" s="79">
        <f>+VLOOKUP($A576,'[4]CUT USD'!$A:$Q,13,FALSE)</f>
        <v>0</v>
      </c>
      <c r="AK576" s="79">
        <f>+VLOOKUP($A576,'[4]CUT USD'!$A:$Q,14,FALSE)</f>
        <v>0</v>
      </c>
      <c r="AL576" s="79">
        <v>0</v>
      </c>
      <c r="AM576" s="79">
        <f t="shared" si="8"/>
        <v>0</v>
      </c>
      <c r="AP576" s="45"/>
    </row>
    <row r="577" spans="1:42" ht="33" customHeight="1">
      <c r="A577" s="54">
        <v>2314</v>
      </c>
      <c r="B577" s="55" t="s">
        <v>11100</v>
      </c>
      <c r="C577" s="80" t="s">
        <v>667</v>
      </c>
      <c r="D577" s="79">
        <f>+VLOOKUP(A577,'[4]RES. TRL'!A:C,2,FALSE)</f>
        <v>0</v>
      </c>
      <c r="E577" s="79">
        <f>+VLOOKUP(A577,'[4]RES. TRL'!A:C,3,FALSE)</f>
        <v>0</v>
      </c>
      <c r="F577" s="79">
        <f>+VLOOKUP(A577,[4]RES.CDI!A:B,2,FALSE)</f>
        <v>0</v>
      </c>
      <c r="G577" s="79">
        <f>+VLOOKUP($A577,'[4]CUT Bs'!$A:$S,2,FALSE)</f>
        <v>0</v>
      </c>
      <c r="H577" s="79">
        <f>+VLOOKUP($A577,'[4]CUT Bs'!$A:$S,3,FALSE)</f>
        <v>0</v>
      </c>
      <c r="I577" s="79">
        <f>+VLOOKUP($A577,'[4]CUT Bs'!$A:$S,4,FALSE)</f>
        <v>0</v>
      </c>
      <c r="J577" s="79">
        <f>+VLOOKUP($A577,'[4]CUT Bs'!$A:$S,5,FALSE)</f>
        <v>0</v>
      </c>
      <c r="K577" s="79">
        <f>+VLOOKUP($A577,'[4]CUT Bs'!$A:$S,6,FALSE)</f>
        <v>0</v>
      </c>
      <c r="L577" s="79">
        <f>+VLOOKUP($A577,'[4]CUT Bs'!$A:$S,7,FALSE)</f>
        <v>0</v>
      </c>
      <c r="M577" s="79">
        <f>+VLOOKUP($A577,'[4]CUT Bs'!$A:$S,8,FALSE)</f>
        <v>0</v>
      </c>
      <c r="N577" s="79">
        <f>+VLOOKUP($A577,'[4]CUT Bs'!$A:$S,9,FALSE)</f>
        <v>0</v>
      </c>
      <c r="O577" s="79">
        <f>+VLOOKUP($A577,'[4]CUT Bs'!$A:$S,10,FALSE)</f>
        <v>0</v>
      </c>
      <c r="P577" s="79">
        <f>+VLOOKUP($A577,'[4]CUT Bs'!$A:$S,11,FALSE)</f>
        <v>0</v>
      </c>
      <c r="Q577" s="79">
        <f>+VLOOKUP($A577,'[4]CUT Bs'!$A:$S,12,FALSE)</f>
        <v>0</v>
      </c>
      <c r="R577" s="79">
        <f>+VLOOKUP($A577,'[4]CUT Bs'!$A:$S,13,FALSE)</f>
        <v>0</v>
      </c>
      <c r="S577" s="79">
        <f>+VLOOKUP($A577,'[4]CUT Bs'!$A:$S,14,FALSE)</f>
        <v>0</v>
      </c>
      <c r="T577" s="79">
        <f>+VLOOKUP($A577,'[4]CUT Bs'!$A:$S,15,FALSE)</f>
        <v>0</v>
      </c>
      <c r="U577" s="79">
        <f>+VLOOKUP($A577,'[4]CUT Bs'!$A:$S,16,FALSE)</f>
        <v>0</v>
      </c>
      <c r="V577" s="79">
        <f>+IFERROR(VLOOKUP(A577,'[4]RES. TCR'!A:C,3,FALSE),0)</f>
        <v>0</v>
      </c>
      <c r="W577" s="79">
        <f>+VLOOKUP(A577,'[4]RES. TRL'!F:H,2,FALSE)</f>
        <v>0</v>
      </c>
      <c r="X577" s="79">
        <f>+VLOOKUP(A577,'[4]RES. TRL'!F:H,3,FALSE)</f>
        <v>0</v>
      </c>
      <c r="Y577" s="79">
        <f>+VLOOKUP($A577,'[4]CUT USD'!$A:$Q,2,FALSE)</f>
        <v>0</v>
      </c>
      <c r="Z577" s="79">
        <f>+VLOOKUP($A577,'[4]CUT USD'!$A:$Q,3,FALSE)</f>
        <v>0</v>
      </c>
      <c r="AA577" s="79">
        <f>+VLOOKUP($A577,'[4]CUT USD'!$A:$Q,4,FALSE)</f>
        <v>0</v>
      </c>
      <c r="AB577" s="79">
        <f>+VLOOKUP($A577,'[4]CUT USD'!$A:$Q,5,FALSE)</f>
        <v>0</v>
      </c>
      <c r="AC577" s="79">
        <f>+VLOOKUP($A577,'[4]CUT USD'!$A:$Q,6,FALSE)</f>
        <v>0</v>
      </c>
      <c r="AD577" s="79">
        <f>+VLOOKUP($A577,'[4]CUT USD'!$A:$Q,7,FALSE)</f>
        <v>0</v>
      </c>
      <c r="AE577" s="79">
        <f>+VLOOKUP($A577,'[4]CUT USD'!$A:$Q,8,FALSE)</f>
        <v>0</v>
      </c>
      <c r="AF577" s="79">
        <f>+VLOOKUP($A577,'[4]CUT USD'!$A:$Q,9,FALSE)</f>
        <v>0</v>
      </c>
      <c r="AG577" s="79">
        <f>+VLOOKUP($A577,'[4]CUT USD'!$A:$Q,10,FALSE)</f>
        <v>0</v>
      </c>
      <c r="AH577" s="79">
        <f>+VLOOKUP($A577,'[4]CUT USD'!$A:$Q,11,FALSE)</f>
        <v>0</v>
      </c>
      <c r="AI577" s="79">
        <f>+VLOOKUP($A577,'[4]CUT USD'!$A:$Q,12,FALSE)</f>
        <v>0</v>
      </c>
      <c r="AJ577" s="79">
        <f>+VLOOKUP($A577,'[4]CUT USD'!$A:$Q,13,FALSE)</f>
        <v>0</v>
      </c>
      <c r="AK577" s="79">
        <f>+VLOOKUP($A577,'[4]CUT USD'!$A:$Q,14,FALSE)</f>
        <v>0</v>
      </c>
      <c r="AL577" s="79">
        <v>0</v>
      </c>
      <c r="AM577" s="79">
        <f t="shared" si="8"/>
        <v>0</v>
      </c>
      <c r="AP577" s="45"/>
    </row>
    <row r="578" spans="1:42" ht="33" customHeight="1">
      <c r="A578" s="54">
        <v>2315</v>
      </c>
      <c r="B578" s="55" t="s">
        <v>547</v>
      </c>
      <c r="C578" s="80" t="s">
        <v>667</v>
      </c>
      <c r="D578" s="79">
        <f>+VLOOKUP(A578,'[4]RES. TRL'!A:C,2,FALSE)</f>
        <v>0</v>
      </c>
      <c r="E578" s="79">
        <f>+VLOOKUP(A578,'[4]RES. TRL'!A:C,3,FALSE)</f>
        <v>0</v>
      </c>
      <c r="F578" s="79">
        <f>+VLOOKUP(A578,[4]RES.CDI!A:B,2,FALSE)</f>
        <v>0</v>
      </c>
      <c r="G578" s="79">
        <f>+VLOOKUP($A578,'[4]CUT Bs'!$A:$S,2,FALSE)</f>
        <v>0</v>
      </c>
      <c r="H578" s="79">
        <f>+VLOOKUP($A578,'[4]CUT Bs'!$A:$S,3,FALSE)</f>
        <v>0</v>
      </c>
      <c r="I578" s="79">
        <f>+VLOOKUP($A578,'[4]CUT Bs'!$A:$S,4,FALSE)</f>
        <v>0</v>
      </c>
      <c r="J578" s="79">
        <f>+VLOOKUP($A578,'[4]CUT Bs'!$A:$S,5,FALSE)</f>
        <v>0</v>
      </c>
      <c r="K578" s="79">
        <f>+VLOOKUP($A578,'[4]CUT Bs'!$A:$S,6,FALSE)</f>
        <v>0</v>
      </c>
      <c r="L578" s="79">
        <f>+VLOOKUP($A578,'[4]CUT Bs'!$A:$S,7,FALSE)</f>
        <v>0</v>
      </c>
      <c r="M578" s="79">
        <f>+VLOOKUP($A578,'[4]CUT Bs'!$A:$S,8,FALSE)</f>
        <v>0</v>
      </c>
      <c r="N578" s="79">
        <f>+VLOOKUP($A578,'[4]CUT Bs'!$A:$S,9,FALSE)</f>
        <v>0</v>
      </c>
      <c r="O578" s="79">
        <f>+VLOOKUP($A578,'[4]CUT Bs'!$A:$S,10,FALSE)</f>
        <v>0</v>
      </c>
      <c r="P578" s="79">
        <f>+VLOOKUP($A578,'[4]CUT Bs'!$A:$S,11,FALSE)</f>
        <v>0</v>
      </c>
      <c r="Q578" s="79">
        <f>+VLOOKUP($A578,'[4]CUT Bs'!$A:$S,12,FALSE)</f>
        <v>0</v>
      </c>
      <c r="R578" s="79">
        <f>+VLOOKUP($A578,'[4]CUT Bs'!$A:$S,13,FALSE)</f>
        <v>0</v>
      </c>
      <c r="S578" s="79">
        <f>+VLOOKUP($A578,'[4]CUT Bs'!$A:$S,14,FALSE)</f>
        <v>0</v>
      </c>
      <c r="T578" s="79">
        <f>+VLOOKUP($A578,'[4]CUT Bs'!$A:$S,15,FALSE)</f>
        <v>0</v>
      </c>
      <c r="U578" s="79">
        <f>+VLOOKUP($A578,'[4]CUT Bs'!$A:$S,16,FALSE)</f>
        <v>0</v>
      </c>
      <c r="V578" s="79">
        <f>+IFERROR(VLOOKUP(A578,'[4]RES. TCR'!A:C,3,FALSE),0)</f>
        <v>0</v>
      </c>
      <c r="W578" s="79">
        <f>+VLOOKUP(A578,'[4]RES. TRL'!F:H,2,FALSE)</f>
        <v>0</v>
      </c>
      <c r="X578" s="79">
        <f>+VLOOKUP(A578,'[4]RES. TRL'!F:H,3,FALSE)</f>
        <v>0</v>
      </c>
      <c r="Y578" s="79">
        <f>+VLOOKUP($A578,'[4]CUT USD'!$A:$Q,2,FALSE)</f>
        <v>0</v>
      </c>
      <c r="Z578" s="79">
        <f>+VLOOKUP($A578,'[4]CUT USD'!$A:$Q,3,FALSE)</f>
        <v>0</v>
      </c>
      <c r="AA578" s="79">
        <f>+VLOOKUP($A578,'[4]CUT USD'!$A:$Q,4,FALSE)</f>
        <v>0</v>
      </c>
      <c r="AB578" s="79">
        <f>+VLOOKUP($A578,'[4]CUT USD'!$A:$Q,5,FALSE)</f>
        <v>0</v>
      </c>
      <c r="AC578" s="79">
        <f>+VLOOKUP($A578,'[4]CUT USD'!$A:$Q,6,FALSE)</f>
        <v>0</v>
      </c>
      <c r="AD578" s="79">
        <f>+VLOOKUP($A578,'[4]CUT USD'!$A:$Q,7,FALSE)</f>
        <v>0</v>
      </c>
      <c r="AE578" s="79">
        <f>+VLOOKUP($A578,'[4]CUT USD'!$A:$Q,8,FALSE)</f>
        <v>0</v>
      </c>
      <c r="AF578" s="79">
        <f>+VLOOKUP($A578,'[4]CUT USD'!$A:$Q,9,FALSE)</f>
        <v>0</v>
      </c>
      <c r="AG578" s="79">
        <f>+VLOOKUP($A578,'[4]CUT USD'!$A:$Q,10,FALSE)</f>
        <v>0</v>
      </c>
      <c r="AH578" s="79">
        <f>+VLOOKUP($A578,'[4]CUT USD'!$A:$Q,11,FALSE)</f>
        <v>0</v>
      </c>
      <c r="AI578" s="79">
        <f>+VLOOKUP($A578,'[4]CUT USD'!$A:$Q,12,FALSE)</f>
        <v>0</v>
      </c>
      <c r="AJ578" s="79">
        <f>+VLOOKUP($A578,'[4]CUT USD'!$A:$Q,13,FALSE)</f>
        <v>0</v>
      </c>
      <c r="AK578" s="79">
        <f>+VLOOKUP($A578,'[4]CUT USD'!$A:$Q,14,FALSE)</f>
        <v>0</v>
      </c>
      <c r="AL578" s="79">
        <v>0</v>
      </c>
      <c r="AM578" s="79">
        <f t="shared" si="8"/>
        <v>0</v>
      </c>
      <c r="AP578" s="45"/>
    </row>
    <row r="579" spans="1:42" ht="33" customHeight="1">
      <c r="A579" s="54">
        <v>2316</v>
      </c>
      <c r="B579" s="55" t="s">
        <v>548</v>
      </c>
      <c r="C579" s="80" t="s">
        <v>667</v>
      </c>
      <c r="D579" s="79">
        <f>+VLOOKUP(A579,'[4]RES. TRL'!A:C,2,FALSE)</f>
        <v>0</v>
      </c>
      <c r="E579" s="79">
        <f>+VLOOKUP(A579,'[4]RES. TRL'!A:C,3,FALSE)</f>
        <v>0</v>
      </c>
      <c r="F579" s="79">
        <f>+VLOOKUP(A579,[4]RES.CDI!A:B,2,FALSE)</f>
        <v>0</v>
      </c>
      <c r="G579" s="79">
        <f>+VLOOKUP($A579,'[4]CUT Bs'!$A:$S,2,FALSE)</f>
        <v>0</v>
      </c>
      <c r="H579" s="79">
        <f>+VLOOKUP($A579,'[4]CUT Bs'!$A:$S,3,FALSE)</f>
        <v>0</v>
      </c>
      <c r="I579" s="79">
        <f>+VLOOKUP($A579,'[4]CUT Bs'!$A:$S,4,FALSE)</f>
        <v>0</v>
      </c>
      <c r="J579" s="79">
        <f>+VLOOKUP($A579,'[4]CUT Bs'!$A:$S,5,FALSE)</f>
        <v>0</v>
      </c>
      <c r="K579" s="79">
        <f>+VLOOKUP($A579,'[4]CUT Bs'!$A:$S,6,FALSE)</f>
        <v>0</v>
      </c>
      <c r="L579" s="79">
        <f>+VLOOKUP($A579,'[4]CUT Bs'!$A:$S,7,FALSE)</f>
        <v>0</v>
      </c>
      <c r="M579" s="79">
        <f>+VLOOKUP($A579,'[4]CUT Bs'!$A:$S,8,FALSE)</f>
        <v>0</v>
      </c>
      <c r="N579" s="79">
        <f>+VLOOKUP($A579,'[4]CUT Bs'!$A:$S,9,FALSE)</f>
        <v>0</v>
      </c>
      <c r="O579" s="79">
        <f>+VLOOKUP($A579,'[4]CUT Bs'!$A:$S,10,FALSE)</f>
        <v>0</v>
      </c>
      <c r="P579" s="79">
        <f>+VLOOKUP($A579,'[4]CUT Bs'!$A:$S,11,FALSE)</f>
        <v>0</v>
      </c>
      <c r="Q579" s="79">
        <f>+VLOOKUP($A579,'[4]CUT Bs'!$A:$S,12,FALSE)</f>
        <v>0</v>
      </c>
      <c r="R579" s="79">
        <f>+VLOOKUP($A579,'[4]CUT Bs'!$A:$S,13,FALSE)</f>
        <v>0</v>
      </c>
      <c r="S579" s="79">
        <f>+VLOOKUP($A579,'[4]CUT Bs'!$A:$S,14,FALSE)</f>
        <v>0</v>
      </c>
      <c r="T579" s="79">
        <f>+VLOOKUP($A579,'[4]CUT Bs'!$A:$S,15,FALSE)</f>
        <v>0</v>
      </c>
      <c r="U579" s="79">
        <f>+VLOOKUP($A579,'[4]CUT Bs'!$A:$S,16,FALSE)</f>
        <v>0</v>
      </c>
      <c r="V579" s="79">
        <f>+IFERROR(VLOOKUP(A579,'[4]RES. TCR'!A:C,3,FALSE),0)</f>
        <v>0</v>
      </c>
      <c r="W579" s="79">
        <f>+VLOOKUP(A579,'[4]RES. TRL'!F:H,2,FALSE)</f>
        <v>0</v>
      </c>
      <c r="X579" s="79">
        <f>+VLOOKUP(A579,'[4]RES. TRL'!F:H,3,FALSE)</f>
        <v>0</v>
      </c>
      <c r="Y579" s="79">
        <f>+VLOOKUP($A579,'[4]CUT USD'!$A:$Q,2,FALSE)</f>
        <v>0</v>
      </c>
      <c r="Z579" s="79">
        <f>+VLOOKUP($A579,'[4]CUT USD'!$A:$Q,3,FALSE)</f>
        <v>0</v>
      </c>
      <c r="AA579" s="79">
        <f>+VLOOKUP($A579,'[4]CUT USD'!$A:$Q,4,FALSE)</f>
        <v>0</v>
      </c>
      <c r="AB579" s="79">
        <f>+VLOOKUP($A579,'[4]CUT USD'!$A:$Q,5,FALSE)</f>
        <v>0</v>
      </c>
      <c r="AC579" s="79">
        <f>+VLOOKUP($A579,'[4]CUT USD'!$A:$Q,6,FALSE)</f>
        <v>0</v>
      </c>
      <c r="AD579" s="79">
        <f>+VLOOKUP($A579,'[4]CUT USD'!$A:$Q,7,FALSE)</f>
        <v>0</v>
      </c>
      <c r="AE579" s="79">
        <f>+VLOOKUP($A579,'[4]CUT USD'!$A:$Q,8,FALSE)</f>
        <v>0</v>
      </c>
      <c r="AF579" s="79">
        <f>+VLOOKUP($A579,'[4]CUT USD'!$A:$Q,9,FALSE)</f>
        <v>0</v>
      </c>
      <c r="AG579" s="79">
        <f>+VLOOKUP($A579,'[4]CUT USD'!$A:$Q,10,FALSE)</f>
        <v>0</v>
      </c>
      <c r="AH579" s="79">
        <f>+VLOOKUP($A579,'[4]CUT USD'!$A:$Q,11,FALSE)</f>
        <v>0</v>
      </c>
      <c r="AI579" s="79">
        <f>+VLOOKUP($A579,'[4]CUT USD'!$A:$Q,12,FALSE)</f>
        <v>0</v>
      </c>
      <c r="AJ579" s="79">
        <f>+VLOOKUP($A579,'[4]CUT USD'!$A:$Q,13,FALSE)</f>
        <v>0</v>
      </c>
      <c r="AK579" s="79">
        <f>+VLOOKUP($A579,'[4]CUT USD'!$A:$Q,14,FALSE)</f>
        <v>0</v>
      </c>
      <c r="AL579" s="79">
        <v>0</v>
      </c>
      <c r="AM579" s="79">
        <f t="shared" si="8"/>
        <v>0</v>
      </c>
      <c r="AP579" s="45"/>
    </row>
    <row r="580" spans="1:42" ht="33" customHeight="1">
      <c r="A580" s="54">
        <v>2317</v>
      </c>
      <c r="B580" s="55" t="s">
        <v>549</v>
      </c>
      <c r="C580" s="80" t="s">
        <v>667</v>
      </c>
      <c r="D580" s="79">
        <f>+VLOOKUP(A580,'[4]RES. TRL'!A:C,2,FALSE)</f>
        <v>0</v>
      </c>
      <c r="E580" s="79">
        <f>+VLOOKUP(A580,'[4]RES. TRL'!A:C,3,FALSE)</f>
        <v>0</v>
      </c>
      <c r="F580" s="79">
        <f>+VLOOKUP(A580,[4]RES.CDI!A:B,2,FALSE)</f>
        <v>0</v>
      </c>
      <c r="G580" s="79">
        <f>+VLOOKUP($A580,'[4]CUT Bs'!$A:$S,2,FALSE)</f>
        <v>0</v>
      </c>
      <c r="H580" s="79">
        <f>+VLOOKUP($A580,'[4]CUT Bs'!$A:$S,3,FALSE)</f>
        <v>0</v>
      </c>
      <c r="I580" s="79">
        <f>+VLOOKUP($A580,'[4]CUT Bs'!$A:$S,4,FALSE)</f>
        <v>0</v>
      </c>
      <c r="J580" s="79">
        <f>+VLOOKUP($A580,'[4]CUT Bs'!$A:$S,5,FALSE)</f>
        <v>0</v>
      </c>
      <c r="K580" s="79">
        <f>+VLOOKUP($A580,'[4]CUT Bs'!$A:$S,6,FALSE)</f>
        <v>0</v>
      </c>
      <c r="L580" s="79">
        <f>+VLOOKUP($A580,'[4]CUT Bs'!$A:$S,7,FALSE)</f>
        <v>0</v>
      </c>
      <c r="M580" s="79">
        <f>+VLOOKUP($A580,'[4]CUT Bs'!$A:$S,8,FALSE)</f>
        <v>0</v>
      </c>
      <c r="N580" s="79">
        <f>+VLOOKUP($A580,'[4]CUT Bs'!$A:$S,9,FALSE)</f>
        <v>0</v>
      </c>
      <c r="O580" s="79">
        <f>+VLOOKUP($A580,'[4]CUT Bs'!$A:$S,10,FALSE)</f>
        <v>0</v>
      </c>
      <c r="P580" s="79">
        <f>+VLOOKUP($A580,'[4]CUT Bs'!$A:$S,11,FALSE)</f>
        <v>0</v>
      </c>
      <c r="Q580" s="79">
        <f>+VLOOKUP($A580,'[4]CUT Bs'!$A:$S,12,FALSE)</f>
        <v>0</v>
      </c>
      <c r="R580" s="79">
        <f>+VLOOKUP($A580,'[4]CUT Bs'!$A:$S,13,FALSE)</f>
        <v>0</v>
      </c>
      <c r="S580" s="79">
        <f>+VLOOKUP($A580,'[4]CUT Bs'!$A:$S,14,FALSE)</f>
        <v>0</v>
      </c>
      <c r="T580" s="79">
        <f>+VLOOKUP($A580,'[4]CUT Bs'!$A:$S,15,FALSE)</f>
        <v>0</v>
      </c>
      <c r="U580" s="79">
        <f>+VLOOKUP($A580,'[4]CUT Bs'!$A:$S,16,FALSE)</f>
        <v>0</v>
      </c>
      <c r="V580" s="79">
        <f>+IFERROR(VLOOKUP(A580,'[4]RES. TCR'!A:C,3,FALSE),0)</f>
        <v>0</v>
      </c>
      <c r="W580" s="79">
        <f>+VLOOKUP(A580,'[4]RES. TRL'!F:H,2,FALSE)</f>
        <v>0</v>
      </c>
      <c r="X580" s="79">
        <f>+VLOOKUP(A580,'[4]RES. TRL'!F:H,3,FALSE)</f>
        <v>0</v>
      </c>
      <c r="Y580" s="79">
        <f>+VLOOKUP($A580,'[4]CUT USD'!$A:$Q,2,FALSE)</f>
        <v>0</v>
      </c>
      <c r="Z580" s="79">
        <f>+VLOOKUP($A580,'[4]CUT USD'!$A:$Q,3,FALSE)</f>
        <v>0</v>
      </c>
      <c r="AA580" s="79">
        <f>+VLOOKUP($A580,'[4]CUT USD'!$A:$Q,4,FALSE)</f>
        <v>0</v>
      </c>
      <c r="AB580" s="79">
        <f>+VLOOKUP($A580,'[4]CUT USD'!$A:$Q,5,FALSE)</f>
        <v>0</v>
      </c>
      <c r="AC580" s="79">
        <f>+VLOOKUP($A580,'[4]CUT USD'!$A:$Q,6,FALSE)</f>
        <v>0</v>
      </c>
      <c r="AD580" s="79">
        <f>+VLOOKUP($A580,'[4]CUT USD'!$A:$Q,7,FALSE)</f>
        <v>0</v>
      </c>
      <c r="AE580" s="79">
        <f>+VLOOKUP($A580,'[4]CUT USD'!$A:$Q,8,FALSE)</f>
        <v>0</v>
      </c>
      <c r="AF580" s="79">
        <f>+VLOOKUP($A580,'[4]CUT USD'!$A:$Q,9,FALSE)</f>
        <v>0</v>
      </c>
      <c r="AG580" s="79">
        <f>+VLOOKUP($A580,'[4]CUT USD'!$A:$Q,10,FALSE)</f>
        <v>0</v>
      </c>
      <c r="AH580" s="79">
        <f>+VLOOKUP($A580,'[4]CUT USD'!$A:$Q,11,FALSE)</f>
        <v>0</v>
      </c>
      <c r="AI580" s="79">
        <f>+VLOOKUP($A580,'[4]CUT USD'!$A:$Q,12,FALSE)</f>
        <v>0</v>
      </c>
      <c r="AJ580" s="79">
        <f>+VLOOKUP($A580,'[4]CUT USD'!$A:$Q,13,FALSE)</f>
        <v>0</v>
      </c>
      <c r="AK580" s="79">
        <f>+VLOOKUP($A580,'[4]CUT USD'!$A:$Q,14,FALSE)</f>
        <v>0</v>
      </c>
      <c r="AL580" s="79">
        <v>0</v>
      </c>
      <c r="AM580" s="79">
        <f t="shared" si="8"/>
        <v>0</v>
      </c>
      <c r="AP580" s="45"/>
    </row>
    <row r="581" spans="1:42" ht="33" customHeight="1">
      <c r="A581" s="54">
        <v>2318</v>
      </c>
      <c r="B581" s="55" t="s">
        <v>619</v>
      </c>
      <c r="C581" s="80" t="s">
        <v>667</v>
      </c>
      <c r="D581" s="79">
        <f>+VLOOKUP(A581,'[4]RES. TRL'!A:C,2,FALSE)</f>
        <v>0</v>
      </c>
      <c r="E581" s="79">
        <f>+VLOOKUP(A581,'[4]RES. TRL'!A:C,3,FALSE)</f>
        <v>0</v>
      </c>
      <c r="F581" s="79">
        <f>+VLOOKUP(A581,[4]RES.CDI!A:B,2,FALSE)</f>
        <v>0</v>
      </c>
      <c r="G581" s="79">
        <f>+VLOOKUP($A581,'[4]CUT Bs'!$A:$S,2,FALSE)</f>
        <v>0</v>
      </c>
      <c r="H581" s="79">
        <f>+VLOOKUP($A581,'[4]CUT Bs'!$A:$S,3,FALSE)</f>
        <v>0</v>
      </c>
      <c r="I581" s="79">
        <f>+VLOOKUP($A581,'[4]CUT Bs'!$A:$S,4,FALSE)</f>
        <v>0</v>
      </c>
      <c r="J581" s="79">
        <f>+VLOOKUP($A581,'[4]CUT Bs'!$A:$S,5,FALSE)</f>
        <v>0</v>
      </c>
      <c r="K581" s="79">
        <f>+VLOOKUP($A581,'[4]CUT Bs'!$A:$S,6,FALSE)</f>
        <v>0</v>
      </c>
      <c r="L581" s="79">
        <f>+VLOOKUP($A581,'[4]CUT Bs'!$A:$S,7,FALSE)</f>
        <v>0</v>
      </c>
      <c r="M581" s="79">
        <f>+VLOOKUP($A581,'[4]CUT Bs'!$A:$S,8,FALSE)</f>
        <v>0</v>
      </c>
      <c r="N581" s="79">
        <f>+VLOOKUP($A581,'[4]CUT Bs'!$A:$S,9,FALSE)</f>
        <v>0</v>
      </c>
      <c r="O581" s="79">
        <f>+VLOOKUP($A581,'[4]CUT Bs'!$A:$S,10,FALSE)</f>
        <v>0</v>
      </c>
      <c r="P581" s="79">
        <f>+VLOOKUP($A581,'[4]CUT Bs'!$A:$S,11,FALSE)</f>
        <v>0</v>
      </c>
      <c r="Q581" s="79">
        <f>+VLOOKUP($A581,'[4]CUT Bs'!$A:$S,12,FALSE)</f>
        <v>0</v>
      </c>
      <c r="R581" s="79">
        <f>+VLOOKUP($A581,'[4]CUT Bs'!$A:$S,13,FALSE)</f>
        <v>0</v>
      </c>
      <c r="S581" s="79">
        <f>+VLOOKUP($A581,'[4]CUT Bs'!$A:$S,14,FALSE)</f>
        <v>0</v>
      </c>
      <c r="T581" s="79">
        <f>+VLOOKUP($A581,'[4]CUT Bs'!$A:$S,15,FALSE)</f>
        <v>0</v>
      </c>
      <c r="U581" s="79">
        <f>+VLOOKUP($A581,'[4]CUT Bs'!$A:$S,16,FALSE)</f>
        <v>0</v>
      </c>
      <c r="V581" s="79">
        <f>+IFERROR(VLOOKUP(A581,'[4]RES. TCR'!A:C,3,FALSE),0)</f>
        <v>0</v>
      </c>
      <c r="W581" s="79">
        <f>+VLOOKUP(A581,'[4]RES. TRL'!F:H,2,FALSE)</f>
        <v>0</v>
      </c>
      <c r="X581" s="79">
        <f>+VLOOKUP(A581,'[4]RES. TRL'!F:H,3,FALSE)</f>
        <v>0</v>
      </c>
      <c r="Y581" s="79">
        <f>+VLOOKUP($A581,'[4]CUT USD'!$A:$Q,2,FALSE)</f>
        <v>0</v>
      </c>
      <c r="Z581" s="79">
        <f>+VLOOKUP($A581,'[4]CUT USD'!$A:$Q,3,FALSE)</f>
        <v>0</v>
      </c>
      <c r="AA581" s="79">
        <f>+VLOOKUP($A581,'[4]CUT USD'!$A:$Q,4,FALSE)</f>
        <v>0</v>
      </c>
      <c r="AB581" s="79">
        <f>+VLOOKUP($A581,'[4]CUT USD'!$A:$Q,5,FALSE)</f>
        <v>0</v>
      </c>
      <c r="AC581" s="79">
        <f>+VLOOKUP($A581,'[4]CUT USD'!$A:$Q,6,FALSE)</f>
        <v>0</v>
      </c>
      <c r="AD581" s="79">
        <f>+VLOOKUP($A581,'[4]CUT USD'!$A:$Q,7,FALSE)</f>
        <v>0</v>
      </c>
      <c r="AE581" s="79">
        <f>+VLOOKUP($A581,'[4]CUT USD'!$A:$Q,8,FALSE)</f>
        <v>0</v>
      </c>
      <c r="AF581" s="79">
        <f>+VLOOKUP($A581,'[4]CUT USD'!$A:$Q,9,FALSE)</f>
        <v>0</v>
      </c>
      <c r="AG581" s="79">
        <f>+VLOOKUP($A581,'[4]CUT USD'!$A:$Q,10,FALSE)</f>
        <v>0</v>
      </c>
      <c r="AH581" s="79">
        <f>+VLOOKUP($A581,'[4]CUT USD'!$A:$Q,11,FALSE)</f>
        <v>0</v>
      </c>
      <c r="AI581" s="79">
        <f>+VLOOKUP($A581,'[4]CUT USD'!$A:$Q,12,FALSE)</f>
        <v>0</v>
      </c>
      <c r="AJ581" s="79">
        <f>+VLOOKUP($A581,'[4]CUT USD'!$A:$Q,13,FALSE)</f>
        <v>0</v>
      </c>
      <c r="AK581" s="79">
        <f>+VLOOKUP($A581,'[4]CUT USD'!$A:$Q,14,FALSE)</f>
        <v>0</v>
      </c>
      <c r="AL581" s="79">
        <v>0</v>
      </c>
      <c r="AM581" s="79">
        <f t="shared" si="8"/>
        <v>0</v>
      </c>
      <c r="AP581" s="45"/>
    </row>
    <row r="582" spans="1:42" ht="33" customHeight="1">
      <c r="A582" s="54">
        <v>2319</v>
      </c>
      <c r="B582" s="55" t="s">
        <v>11101</v>
      </c>
      <c r="C582" s="80" t="s">
        <v>667</v>
      </c>
      <c r="D582" s="79">
        <f>+VLOOKUP(A582,'[4]RES. TRL'!A:C,2,FALSE)</f>
        <v>0</v>
      </c>
      <c r="E582" s="79">
        <f>+VLOOKUP(A582,'[4]RES. TRL'!A:C,3,FALSE)</f>
        <v>0</v>
      </c>
      <c r="F582" s="79">
        <f>+VLOOKUP(A582,[4]RES.CDI!A:B,2,FALSE)</f>
        <v>0</v>
      </c>
      <c r="G582" s="79">
        <f>+VLOOKUP($A582,'[4]CUT Bs'!$A:$S,2,FALSE)</f>
        <v>0</v>
      </c>
      <c r="H582" s="79">
        <f>+VLOOKUP($A582,'[4]CUT Bs'!$A:$S,3,FALSE)</f>
        <v>0</v>
      </c>
      <c r="I582" s="79">
        <f>+VLOOKUP($A582,'[4]CUT Bs'!$A:$S,4,FALSE)</f>
        <v>0</v>
      </c>
      <c r="J582" s="79">
        <f>+VLOOKUP($A582,'[4]CUT Bs'!$A:$S,5,FALSE)</f>
        <v>0</v>
      </c>
      <c r="K582" s="79">
        <f>+VLOOKUP($A582,'[4]CUT Bs'!$A:$S,6,FALSE)</f>
        <v>0</v>
      </c>
      <c r="L582" s="79">
        <f>+VLOOKUP($A582,'[4]CUT Bs'!$A:$S,7,FALSE)</f>
        <v>0</v>
      </c>
      <c r="M582" s="79">
        <f>+VLOOKUP($A582,'[4]CUT Bs'!$A:$S,8,FALSE)</f>
        <v>0</v>
      </c>
      <c r="N582" s="79">
        <f>+VLOOKUP($A582,'[4]CUT Bs'!$A:$S,9,FALSE)</f>
        <v>0</v>
      </c>
      <c r="O582" s="79">
        <f>+VLOOKUP($A582,'[4]CUT Bs'!$A:$S,10,FALSE)</f>
        <v>0</v>
      </c>
      <c r="P582" s="79">
        <f>+VLOOKUP($A582,'[4]CUT Bs'!$A:$S,11,FALSE)</f>
        <v>0</v>
      </c>
      <c r="Q582" s="79">
        <f>+VLOOKUP($A582,'[4]CUT Bs'!$A:$S,12,FALSE)</f>
        <v>0</v>
      </c>
      <c r="R582" s="79">
        <f>+VLOOKUP($A582,'[4]CUT Bs'!$A:$S,13,FALSE)</f>
        <v>0</v>
      </c>
      <c r="S582" s="79">
        <f>+VLOOKUP($A582,'[4]CUT Bs'!$A:$S,14,FALSE)</f>
        <v>0</v>
      </c>
      <c r="T582" s="79">
        <f>+VLOOKUP($A582,'[4]CUT Bs'!$A:$S,15,FALSE)</f>
        <v>0</v>
      </c>
      <c r="U582" s="79">
        <f>+VLOOKUP($A582,'[4]CUT Bs'!$A:$S,16,FALSE)</f>
        <v>0</v>
      </c>
      <c r="V582" s="79">
        <f>+IFERROR(VLOOKUP(A582,'[4]RES. TCR'!A:C,3,FALSE),0)</f>
        <v>0</v>
      </c>
      <c r="W582" s="79">
        <f>+VLOOKUP(A582,'[4]RES. TRL'!F:H,2,FALSE)</f>
        <v>0</v>
      </c>
      <c r="X582" s="79">
        <f>+VLOOKUP(A582,'[4]RES. TRL'!F:H,3,FALSE)</f>
        <v>0</v>
      </c>
      <c r="Y582" s="79">
        <f>+VLOOKUP($A582,'[4]CUT USD'!$A:$Q,2,FALSE)</f>
        <v>0</v>
      </c>
      <c r="Z582" s="79">
        <f>+VLOOKUP($A582,'[4]CUT USD'!$A:$Q,3,FALSE)</f>
        <v>0</v>
      </c>
      <c r="AA582" s="79">
        <f>+VLOOKUP($A582,'[4]CUT USD'!$A:$Q,4,FALSE)</f>
        <v>0</v>
      </c>
      <c r="AB582" s="79">
        <f>+VLOOKUP($A582,'[4]CUT USD'!$A:$Q,5,FALSE)</f>
        <v>0</v>
      </c>
      <c r="AC582" s="79">
        <f>+VLOOKUP($A582,'[4]CUT USD'!$A:$Q,6,FALSE)</f>
        <v>0</v>
      </c>
      <c r="AD582" s="79">
        <f>+VLOOKUP($A582,'[4]CUT USD'!$A:$Q,7,FALSE)</f>
        <v>0</v>
      </c>
      <c r="AE582" s="79">
        <f>+VLOOKUP($A582,'[4]CUT USD'!$A:$Q,8,FALSE)</f>
        <v>0</v>
      </c>
      <c r="AF582" s="79">
        <f>+VLOOKUP($A582,'[4]CUT USD'!$A:$Q,9,FALSE)</f>
        <v>0</v>
      </c>
      <c r="AG582" s="79">
        <f>+VLOOKUP($A582,'[4]CUT USD'!$A:$Q,10,FALSE)</f>
        <v>0</v>
      </c>
      <c r="AH582" s="79">
        <f>+VLOOKUP($A582,'[4]CUT USD'!$A:$Q,11,FALSE)</f>
        <v>0</v>
      </c>
      <c r="AI582" s="79">
        <f>+VLOOKUP($A582,'[4]CUT USD'!$A:$Q,12,FALSE)</f>
        <v>0</v>
      </c>
      <c r="AJ582" s="79">
        <f>+VLOOKUP($A582,'[4]CUT USD'!$A:$Q,13,FALSE)</f>
        <v>0</v>
      </c>
      <c r="AK582" s="79">
        <f>+VLOOKUP($A582,'[4]CUT USD'!$A:$Q,14,FALSE)</f>
        <v>0</v>
      </c>
      <c r="AL582" s="79">
        <v>0</v>
      </c>
      <c r="AM582" s="79">
        <f t="shared" si="8"/>
        <v>0</v>
      </c>
      <c r="AP582" s="45"/>
    </row>
    <row r="583" spans="1:42" ht="33" customHeight="1">
      <c r="A583" s="54">
        <v>2320</v>
      </c>
      <c r="B583" s="55" t="s">
        <v>11102</v>
      </c>
      <c r="C583" s="80" t="s">
        <v>667</v>
      </c>
      <c r="D583" s="79">
        <f>+VLOOKUP(A583,'[4]RES. TRL'!A:C,2,FALSE)</f>
        <v>0</v>
      </c>
      <c r="E583" s="79">
        <f>+VLOOKUP(A583,'[4]RES. TRL'!A:C,3,FALSE)</f>
        <v>0</v>
      </c>
      <c r="F583" s="79">
        <f>+VLOOKUP(A583,[4]RES.CDI!A:B,2,FALSE)</f>
        <v>0</v>
      </c>
      <c r="G583" s="79">
        <f>+VLOOKUP($A583,'[4]CUT Bs'!$A:$S,2,FALSE)</f>
        <v>0</v>
      </c>
      <c r="H583" s="79">
        <f>+VLOOKUP($A583,'[4]CUT Bs'!$A:$S,3,FALSE)</f>
        <v>0</v>
      </c>
      <c r="I583" s="79">
        <f>+VLOOKUP($A583,'[4]CUT Bs'!$A:$S,4,FALSE)</f>
        <v>0</v>
      </c>
      <c r="J583" s="79">
        <f>+VLOOKUP($A583,'[4]CUT Bs'!$A:$S,5,FALSE)</f>
        <v>0</v>
      </c>
      <c r="K583" s="79">
        <f>+VLOOKUP($A583,'[4]CUT Bs'!$A:$S,6,FALSE)</f>
        <v>0</v>
      </c>
      <c r="L583" s="79">
        <f>+VLOOKUP($A583,'[4]CUT Bs'!$A:$S,7,FALSE)</f>
        <v>0</v>
      </c>
      <c r="M583" s="79">
        <f>+VLOOKUP($A583,'[4]CUT Bs'!$A:$S,8,FALSE)</f>
        <v>0</v>
      </c>
      <c r="N583" s="79">
        <f>+VLOOKUP($A583,'[4]CUT Bs'!$A:$S,9,FALSE)</f>
        <v>0</v>
      </c>
      <c r="O583" s="79">
        <f>+VLOOKUP($A583,'[4]CUT Bs'!$A:$S,10,FALSE)</f>
        <v>0</v>
      </c>
      <c r="P583" s="79">
        <f>+VLOOKUP($A583,'[4]CUT Bs'!$A:$S,11,FALSE)</f>
        <v>0</v>
      </c>
      <c r="Q583" s="79">
        <f>+VLOOKUP($A583,'[4]CUT Bs'!$A:$S,12,FALSE)</f>
        <v>0</v>
      </c>
      <c r="R583" s="79">
        <f>+VLOOKUP($A583,'[4]CUT Bs'!$A:$S,13,FALSE)</f>
        <v>0</v>
      </c>
      <c r="S583" s="79">
        <f>+VLOOKUP($A583,'[4]CUT Bs'!$A:$S,14,FALSE)</f>
        <v>0</v>
      </c>
      <c r="T583" s="79">
        <f>+VLOOKUP($A583,'[4]CUT Bs'!$A:$S,15,FALSE)</f>
        <v>0</v>
      </c>
      <c r="U583" s="79">
        <f>+VLOOKUP($A583,'[4]CUT Bs'!$A:$S,16,FALSE)</f>
        <v>0</v>
      </c>
      <c r="V583" s="79">
        <f>+IFERROR(VLOOKUP(A583,'[4]RES. TCR'!A:C,3,FALSE),0)</f>
        <v>0</v>
      </c>
      <c r="W583" s="79">
        <f>+VLOOKUP(A583,'[4]RES. TRL'!F:H,2,FALSE)</f>
        <v>0</v>
      </c>
      <c r="X583" s="79">
        <f>+VLOOKUP(A583,'[4]RES. TRL'!F:H,3,FALSE)</f>
        <v>0</v>
      </c>
      <c r="Y583" s="79">
        <f>+VLOOKUP($A583,'[4]CUT USD'!$A:$Q,2,FALSE)</f>
        <v>0</v>
      </c>
      <c r="Z583" s="79">
        <f>+VLOOKUP($A583,'[4]CUT USD'!$A:$Q,3,FALSE)</f>
        <v>0</v>
      </c>
      <c r="AA583" s="79">
        <f>+VLOOKUP($A583,'[4]CUT USD'!$A:$Q,4,FALSE)</f>
        <v>0</v>
      </c>
      <c r="AB583" s="79">
        <f>+VLOOKUP($A583,'[4]CUT USD'!$A:$Q,5,FALSE)</f>
        <v>0</v>
      </c>
      <c r="AC583" s="79">
        <f>+VLOOKUP($A583,'[4]CUT USD'!$A:$Q,6,FALSE)</f>
        <v>0</v>
      </c>
      <c r="AD583" s="79">
        <f>+VLOOKUP($A583,'[4]CUT USD'!$A:$Q,7,FALSE)</f>
        <v>0</v>
      </c>
      <c r="AE583" s="79">
        <f>+VLOOKUP($A583,'[4]CUT USD'!$A:$Q,8,FALSE)</f>
        <v>0</v>
      </c>
      <c r="AF583" s="79">
        <f>+VLOOKUP($A583,'[4]CUT USD'!$A:$Q,9,FALSE)</f>
        <v>0</v>
      </c>
      <c r="AG583" s="79">
        <f>+VLOOKUP($A583,'[4]CUT USD'!$A:$Q,10,FALSE)</f>
        <v>0</v>
      </c>
      <c r="AH583" s="79">
        <f>+VLOOKUP($A583,'[4]CUT USD'!$A:$Q,11,FALSE)</f>
        <v>0</v>
      </c>
      <c r="AI583" s="79">
        <f>+VLOOKUP($A583,'[4]CUT USD'!$A:$Q,12,FALSE)</f>
        <v>0</v>
      </c>
      <c r="AJ583" s="79">
        <f>+VLOOKUP($A583,'[4]CUT USD'!$A:$Q,13,FALSE)</f>
        <v>0</v>
      </c>
      <c r="AK583" s="79">
        <f>+VLOOKUP($A583,'[4]CUT USD'!$A:$Q,14,FALSE)</f>
        <v>0</v>
      </c>
      <c r="AL583" s="79">
        <v>0</v>
      </c>
      <c r="AM583" s="79">
        <f t="shared" si="8"/>
        <v>0</v>
      </c>
      <c r="AP583" s="45"/>
    </row>
    <row r="584" spans="1:42" ht="33" customHeight="1">
      <c r="A584" s="54">
        <v>2322</v>
      </c>
      <c r="B584" s="55" t="s">
        <v>11103</v>
      </c>
      <c r="C584" s="80" t="s">
        <v>667</v>
      </c>
      <c r="D584" s="79">
        <f>+VLOOKUP(A584,'[4]RES. TRL'!A:C,2,FALSE)</f>
        <v>0</v>
      </c>
      <c r="E584" s="79">
        <f>+VLOOKUP(A584,'[4]RES. TRL'!A:C,3,FALSE)</f>
        <v>0</v>
      </c>
      <c r="F584" s="79">
        <f>+VLOOKUP(A584,[4]RES.CDI!A:B,2,FALSE)</f>
        <v>0</v>
      </c>
      <c r="G584" s="79">
        <f>+VLOOKUP($A584,'[4]CUT Bs'!$A:$S,2,FALSE)</f>
        <v>0</v>
      </c>
      <c r="H584" s="79">
        <f>+VLOOKUP($A584,'[4]CUT Bs'!$A:$S,3,FALSE)</f>
        <v>0</v>
      </c>
      <c r="I584" s="79">
        <f>+VLOOKUP($A584,'[4]CUT Bs'!$A:$S,4,FALSE)</f>
        <v>0</v>
      </c>
      <c r="J584" s="79">
        <f>+VLOOKUP($A584,'[4]CUT Bs'!$A:$S,5,FALSE)</f>
        <v>0</v>
      </c>
      <c r="K584" s="79">
        <f>+VLOOKUP($A584,'[4]CUT Bs'!$A:$S,6,FALSE)</f>
        <v>0</v>
      </c>
      <c r="L584" s="79">
        <f>+VLOOKUP($A584,'[4]CUT Bs'!$A:$S,7,FALSE)</f>
        <v>0</v>
      </c>
      <c r="M584" s="79">
        <f>+VLOOKUP($A584,'[4]CUT Bs'!$A:$S,8,FALSE)</f>
        <v>0</v>
      </c>
      <c r="N584" s="79">
        <f>+VLOOKUP($A584,'[4]CUT Bs'!$A:$S,9,FALSE)</f>
        <v>0</v>
      </c>
      <c r="O584" s="79">
        <f>+VLOOKUP($A584,'[4]CUT Bs'!$A:$S,10,FALSE)</f>
        <v>0</v>
      </c>
      <c r="P584" s="79">
        <f>+VLOOKUP($A584,'[4]CUT Bs'!$A:$S,11,FALSE)</f>
        <v>0</v>
      </c>
      <c r="Q584" s="79">
        <f>+VLOOKUP($A584,'[4]CUT Bs'!$A:$S,12,FALSE)</f>
        <v>0</v>
      </c>
      <c r="R584" s="79">
        <f>+VLOOKUP($A584,'[4]CUT Bs'!$A:$S,13,FALSE)</f>
        <v>0</v>
      </c>
      <c r="S584" s="79">
        <f>+VLOOKUP($A584,'[4]CUT Bs'!$A:$S,14,FALSE)</f>
        <v>0</v>
      </c>
      <c r="T584" s="79">
        <f>+VLOOKUP($A584,'[4]CUT Bs'!$A:$S,15,FALSE)</f>
        <v>0</v>
      </c>
      <c r="U584" s="79">
        <f>+VLOOKUP($A584,'[4]CUT Bs'!$A:$S,16,FALSE)</f>
        <v>0</v>
      </c>
      <c r="V584" s="79">
        <f>+IFERROR(VLOOKUP(A584,'[4]RES. TCR'!A:C,3,FALSE),0)</f>
        <v>0</v>
      </c>
      <c r="W584" s="79">
        <f>+VLOOKUP(A584,'[4]RES. TRL'!F:H,2,FALSE)</f>
        <v>0</v>
      </c>
      <c r="X584" s="79">
        <f>+VLOOKUP(A584,'[4]RES. TRL'!F:H,3,FALSE)</f>
        <v>0</v>
      </c>
      <c r="Y584" s="79">
        <f>+VLOOKUP($A584,'[4]CUT USD'!$A:$Q,2,FALSE)</f>
        <v>0</v>
      </c>
      <c r="Z584" s="79">
        <f>+VLOOKUP($A584,'[4]CUT USD'!$A:$Q,3,FALSE)</f>
        <v>0</v>
      </c>
      <c r="AA584" s="79">
        <f>+VLOOKUP($A584,'[4]CUT USD'!$A:$Q,4,FALSE)</f>
        <v>0</v>
      </c>
      <c r="AB584" s="79">
        <f>+VLOOKUP($A584,'[4]CUT USD'!$A:$Q,5,FALSE)</f>
        <v>0</v>
      </c>
      <c r="AC584" s="79">
        <f>+VLOOKUP($A584,'[4]CUT USD'!$A:$Q,6,FALSE)</f>
        <v>0</v>
      </c>
      <c r="AD584" s="79">
        <f>+VLOOKUP($A584,'[4]CUT USD'!$A:$Q,7,FALSE)</f>
        <v>0</v>
      </c>
      <c r="AE584" s="79">
        <f>+VLOOKUP($A584,'[4]CUT USD'!$A:$Q,8,FALSE)</f>
        <v>0</v>
      </c>
      <c r="AF584" s="79">
        <f>+VLOOKUP($A584,'[4]CUT USD'!$A:$Q,9,FALSE)</f>
        <v>0</v>
      </c>
      <c r="AG584" s="79">
        <f>+VLOOKUP($A584,'[4]CUT USD'!$A:$Q,10,FALSE)</f>
        <v>0</v>
      </c>
      <c r="AH584" s="79">
        <f>+VLOOKUP($A584,'[4]CUT USD'!$A:$Q,11,FALSE)</f>
        <v>0</v>
      </c>
      <c r="AI584" s="79">
        <f>+VLOOKUP($A584,'[4]CUT USD'!$A:$Q,12,FALSE)</f>
        <v>0</v>
      </c>
      <c r="AJ584" s="79">
        <f>+VLOOKUP($A584,'[4]CUT USD'!$A:$Q,13,FALSE)</f>
        <v>0</v>
      </c>
      <c r="AK584" s="79">
        <f>+VLOOKUP($A584,'[4]CUT USD'!$A:$Q,14,FALSE)</f>
        <v>0</v>
      </c>
      <c r="AL584" s="79">
        <v>0</v>
      </c>
      <c r="AM584" s="79">
        <f t="shared" si="8"/>
        <v>0</v>
      </c>
      <c r="AP584" s="45"/>
    </row>
    <row r="585" spans="1:42" ht="33" customHeight="1">
      <c r="A585" s="54">
        <v>2323</v>
      </c>
      <c r="B585" s="55" t="s">
        <v>11104</v>
      </c>
      <c r="C585" s="80" t="s">
        <v>667</v>
      </c>
      <c r="D585" s="79">
        <f>+VLOOKUP(A585,'[4]RES. TRL'!A:C,2,FALSE)</f>
        <v>0</v>
      </c>
      <c r="E585" s="79">
        <f>+VLOOKUP(A585,'[4]RES. TRL'!A:C,3,FALSE)</f>
        <v>0</v>
      </c>
      <c r="F585" s="79">
        <f>+VLOOKUP(A585,[4]RES.CDI!A:B,2,FALSE)</f>
        <v>0</v>
      </c>
      <c r="G585" s="79">
        <f>+VLOOKUP($A585,'[4]CUT Bs'!$A:$S,2,FALSE)</f>
        <v>0</v>
      </c>
      <c r="H585" s="79">
        <f>+VLOOKUP($A585,'[4]CUT Bs'!$A:$S,3,FALSE)</f>
        <v>0</v>
      </c>
      <c r="I585" s="79">
        <f>+VLOOKUP($A585,'[4]CUT Bs'!$A:$S,4,FALSE)</f>
        <v>0</v>
      </c>
      <c r="J585" s="79">
        <f>+VLOOKUP($A585,'[4]CUT Bs'!$A:$S,5,FALSE)</f>
        <v>0</v>
      </c>
      <c r="K585" s="79">
        <f>+VLOOKUP($A585,'[4]CUT Bs'!$A:$S,6,FALSE)</f>
        <v>0</v>
      </c>
      <c r="L585" s="79">
        <f>+VLOOKUP($A585,'[4]CUT Bs'!$A:$S,7,FALSE)</f>
        <v>0</v>
      </c>
      <c r="M585" s="79">
        <f>+VLOOKUP($A585,'[4]CUT Bs'!$A:$S,8,FALSE)</f>
        <v>0</v>
      </c>
      <c r="N585" s="79">
        <f>+VLOOKUP($A585,'[4]CUT Bs'!$A:$S,9,FALSE)</f>
        <v>0</v>
      </c>
      <c r="O585" s="79">
        <f>+VLOOKUP($A585,'[4]CUT Bs'!$A:$S,10,FALSE)</f>
        <v>0</v>
      </c>
      <c r="P585" s="79">
        <f>+VLOOKUP($A585,'[4]CUT Bs'!$A:$S,11,FALSE)</f>
        <v>0</v>
      </c>
      <c r="Q585" s="79">
        <f>+VLOOKUP($A585,'[4]CUT Bs'!$A:$S,12,FALSE)</f>
        <v>0</v>
      </c>
      <c r="R585" s="79">
        <f>+VLOOKUP($A585,'[4]CUT Bs'!$A:$S,13,FALSE)</f>
        <v>0</v>
      </c>
      <c r="S585" s="79">
        <f>+VLOOKUP($A585,'[4]CUT Bs'!$A:$S,14,FALSE)</f>
        <v>0</v>
      </c>
      <c r="T585" s="79">
        <f>+VLOOKUP($A585,'[4]CUT Bs'!$A:$S,15,FALSE)</f>
        <v>0</v>
      </c>
      <c r="U585" s="79">
        <f>+VLOOKUP($A585,'[4]CUT Bs'!$A:$S,16,FALSE)</f>
        <v>0</v>
      </c>
      <c r="V585" s="79">
        <f>+IFERROR(VLOOKUP(A585,'[4]RES. TCR'!A:C,3,FALSE),0)</f>
        <v>0</v>
      </c>
      <c r="W585" s="79">
        <f>+VLOOKUP(A585,'[4]RES. TRL'!F:H,2,FALSE)</f>
        <v>0</v>
      </c>
      <c r="X585" s="79">
        <f>+VLOOKUP(A585,'[4]RES. TRL'!F:H,3,FALSE)</f>
        <v>0</v>
      </c>
      <c r="Y585" s="79">
        <f>+VLOOKUP($A585,'[4]CUT USD'!$A:$Q,2,FALSE)</f>
        <v>0</v>
      </c>
      <c r="Z585" s="79">
        <f>+VLOOKUP($A585,'[4]CUT USD'!$A:$Q,3,FALSE)</f>
        <v>0</v>
      </c>
      <c r="AA585" s="79">
        <f>+VLOOKUP($A585,'[4]CUT USD'!$A:$Q,4,FALSE)</f>
        <v>0</v>
      </c>
      <c r="AB585" s="79">
        <f>+VLOOKUP($A585,'[4]CUT USD'!$A:$Q,5,FALSE)</f>
        <v>0</v>
      </c>
      <c r="AC585" s="79">
        <f>+VLOOKUP($A585,'[4]CUT USD'!$A:$Q,6,FALSE)</f>
        <v>0</v>
      </c>
      <c r="AD585" s="79">
        <f>+VLOOKUP($A585,'[4]CUT USD'!$A:$Q,7,FALSE)</f>
        <v>0</v>
      </c>
      <c r="AE585" s="79">
        <f>+VLOOKUP($A585,'[4]CUT USD'!$A:$Q,8,FALSE)</f>
        <v>0</v>
      </c>
      <c r="AF585" s="79">
        <f>+VLOOKUP($A585,'[4]CUT USD'!$A:$Q,9,FALSE)</f>
        <v>0</v>
      </c>
      <c r="AG585" s="79">
        <f>+VLOOKUP($A585,'[4]CUT USD'!$A:$Q,10,FALSE)</f>
        <v>0</v>
      </c>
      <c r="AH585" s="79">
        <f>+VLOOKUP($A585,'[4]CUT USD'!$A:$Q,11,FALSE)</f>
        <v>0</v>
      </c>
      <c r="AI585" s="79">
        <f>+VLOOKUP($A585,'[4]CUT USD'!$A:$Q,12,FALSE)</f>
        <v>0</v>
      </c>
      <c r="AJ585" s="79">
        <f>+VLOOKUP($A585,'[4]CUT USD'!$A:$Q,13,FALSE)</f>
        <v>0</v>
      </c>
      <c r="AK585" s="79">
        <f>+VLOOKUP($A585,'[4]CUT USD'!$A:$Q,14,FALSE)</f>
        <v>0</v>
      </c>
      <c r="AL585" s="79">
        <v>0</v>
      </c>
      <c r="AM585" s="79">
        <f t="shared" si="8"/>
        <v>0</v>
      </c>
      <c r="AP585" s="45"/>
    </row>
    <row r="586" spans="1:42" ht="33" customHeight="1">
      <c r="A586" s="54">
        <v>2324</v>
      </c>
      <c r="B586" s="55" t="s">
        <v>11105</v>
      </c>
      <c r="C586" s="80" t="s">
        <v>667</v>
      </c>
      <c r="D586" s="79">
        <f>+VLOOKUP(A586,'[4]RES. TRL'!A:C,2,FALSE)</f>
        <v>0</v>
      </c>
      <c r="E586" s="79">
        <f>+VLOOKUP(A586,'[4]RES. TRL'!A:C,3,FALSE)</f>
        <v>0</v>
      </c>
      <c r="F586" s="79">
        <f>+VLOOKUP(A586,[4]RES.CDI!A:B,2,FALSE)</f>
        <v>0</v>
      </c>
      <c r="G586" s="79">
        <f>+VLOOKUP($A586,'[4]CUT Bs'!$A:$S,2,FALSE)</f>
        <v>0</v>
      </c>
      <c r="H586" s="79">
        <f>+VLOOKUP($A586,'[4]CUT Bs'!$A:$S,3,FALSE)</f>
        <v>0</v>
      </c>
      <c r="I586" s="79">
        <f>+VLOOKUP($A586,'[4]CUT Bs'!$A:$S,4,FALSE)</f>
        <v>0</v>
      </c>
      <c r="J586" s="79">
        <f>+VLOOKUP($A586,'[4]CUT Bs'!$A:$S,5,FALSE)</f>
        <v>0</v>
      </c>
      <c r="K586" s="79">
        <f>+VLOOKUP($A586,'[4]CUT Bs'!$A:$S,6,FALSE)</f>
        <v>0</v>
      </c>
      <c r="L586" s="79">
        <f>+VLOOKUP($A586,'[4]CUT Bs'!$A:$S,7,FALSE)</f>
        <v>0</v>
      </c>
      <c r="M586" s="79">
        <f>+VLOOKUP($A586,'[4]CUT Bs'!$A:$S,8,FALSE)</f>
        <v>0</v>
      </c>
      <c r="N586" s="79">
        <f>+VLOOKUP($A586,'[4]CUT Bs'!$A:$S,9,FALSE)</f>
        <v>0</v>
      </c>
      <c r="O586" s="79">
        <f>+VLOOKUP($A586,'[4]CUT Bs'!$A:$S,10,FALSE)</f>
        <v>0</v>
      </c>
      <c r="P586" s="79">
        <f>+VLOOKUP($A586,'[4]CUT Bs'!$A:$S,11,FALSE)</f>
        <v>0</v>
      </c>
      <c r="Q586" s="79">
        <f>+VLOOKUP($A586,'[4]CUT Bs'!$A:$S,12,FALSE)</f>
        <v>0</v>
      </c>
      <c r="R586" s="79">
        <f>+VLOOKUP($A586,'[4]CUT Bs'!$A:$S,13,FALSE)</f>
        <v>0</v>
      </c>
      <c r="S586" s="79">
        <f>+VLOOKUP($A586,'[4]CUT Bs'!$A:$S,14,FALSE)</f>
        <v>0</v>
      </c>
      <c r="T586" s="79">
        <f>+VLOOKUP($A586,'[4]CUT Bs'!$A:$S,15,FALSE)</f>
        <v>0</v>
      </c>
      <c r="U586" s="79">
        <f>+VLOOKUP($A586,'[4]CUT Bs'!$A:$S,16,FALSE)</f>
        <v>0</v>
      </c>
      <c r="V586" s="79">
        <f>+IFERROR(VLOOKUP(A586,'[4]RES. TCR'!A:C,3,FALSE),0)</f>
        <v>0</v>
      </c>
      <c r="W586" s="79">
        <f>+VLOOKUP(A586,'[4]RES. TRL'!F:H,2,FALSE)</f>
        <v>0</v>
      </c>
      <c r="X586" s="79">
        <f>+VLOOKUP(A586,'[4]RES. TRL'!F:H,3,FALSE)</f>
        <v>0</v>
      </c>
      <c r="Y586" s="79">
        <f>+VLOOKUP($A586,'[4]CUT USD'!$A:$Q,2,FALSE)</f>
        <v>0</v>
      </c>
      <c r="Z586" s="79">
        <f>+VLOOKUP($A586,'[4]CUT USD'!$A:$Q,3,FALSE)</f>
        <v>0</v>
      </c>
      <c r="AA586" s="79">
        <f>+VLOOKUP($A586,'[4]CUT USD'!$A:$Q,4,FALSE)</f>
        <v>0</v>
      </c>
      <c r="AB586" s="79">
        <f>+VLOOKUP($A586,'[4]CUT USD'!$A:$Q,5,FALSE)</f>
        <v>0</v>
      </c>
      <c r="AC586" s="79">
        <f>+VLOOKUP($A586,'[4]CUT USD'!$A:$Q,6,FALSE)</f>
        <v>0</v>
      </c>
      <c r="AD586" s="79">
        <f>+VLOOKUP($A586,'[4]CUT USD'!$A:$Q,7,FALSE)</f>
        <v>0</v>
      </c>
      <c r="AE586" s="79">
        <f>+VLOOKUP($A586,'[4]CUT USD'!$A:$Q,8,FALSE)</f>
        <v>0</v>
      </c>
      <c r="AF586" s="79">
        <f>+VLOOKUP($A586,'[4]CUT USD'!$A:$Q,9,FALSE)</f>
        <v>0</v>
      </c>
      <c r="AG586" s="79">
        <f>+VLOOKUP($A586,'[4]CUT USD'!$A:$Q,10,FALSE)</f>
        <v>0</v>
      </c>
      <c r="AH586" s="79">
        <f>+VLOOKUP($A586,'[4]CUT USD'!$A:$Q,11,FALSE)</f>
        <v>0</v>
      </c>
      <c r="AI586" s="79">
        <f>+VLOOKUP($A586,'[4]CUT USD'!$A:$Q,12,FALSE)</f>
        <v>0</v>
      </c>
      <c r="AJ586" s="79">
        <f>+VLOOKUP($A586,'[4]CUT USD'!$A:$Q,13,FALSE)</f>
        <v>0</v>
      </c>
      <c r="AK586" s="79">
        <f>+VLOOKUP($A586,'[4]CUT USD'!$A:$Q,14,FALSE)</f>
        <v>0</v>
      </c>
      <c r="AL586" s="79">
        <v>0</v>
      </c>
      <c r="AM586" s="79">
        <f t="shared" si="8"/>
        <v>0</v>
      </c>
      <c r="AP586" s="45"/>
    </row>
    <row r="587" spans="1:42" ht="33" customHeight="1">
      <c r="A587" s="54">
        <v>2325</v>
      </c>
      <c r="B587" s="55" t="s">
        <v>11106</v>
      </c>
      <c r="C587" s="80" t="s">
        <v>667</v>
      </c>
      <c r="D587" s="79">
        <f>+VLOOKUP(A587,'[4]RES. TRL'!A:C,2,FALSE)</f>
        <v>0</v>
      </c>
      <c r="E587" s="79">
        <f>+VLOOKUP(A587,'[4]RES. TRL'!A:C,3,FALSE)</f>
        <v>0</v>
      </c>
      <c r="F587" s="79">
        <f>+VLOOKUP(A587,[4]RES.CDI!A:B,2,FALSE)</f>
        <v>0</v>
      </c>
      <c r="G587" s="79">
        <f>+VLOOKUP($A587,'[4]CUT Bs'!$A:$S,2,FALSE)</f>
        <v>0</v>
      </c>
      <c r="H587" s="79">
        <f>+VLOOKUP($A587,'[4]CUT Bs'!$A:$S,3,FALSE)</f>
        <v>0</v>
      </c>
      <c r="I587" s="79">
        <f>+VLOOKUP($A587,'[4]CUT Bs'!$A:$S,4,FALSE)</f>
        <v>0</v>
      </c>
      <c r="J587" s="79">
        <f>+VLOOKUP($A587,'[4]CUT Bs'!$A:$S,5,FALSE)</f>
        <v>0</v>
      </c>
      <c r="K587" s="79">
        <f>+VLOOKUP($A587,'[4]CUT Bs'!$A:$S,6,FALSE)</f>
        <v>0</v>
      </c>
      <c r="L587" s="79">
        <f>+VLOOKUP($A587,'[4]CUT Bs'!$A:$S,7,FALSE)</f>
        <v>0</v>
      </c>
      <c r="M587" s="79">
        <f>+VLOOKUP($A587,'[4]CUT Bs'!$A:$S,8,FALSE)</f>
        <v>0</v>
      </c>
      <c r="N587" s="79">
        <f>+VLOOKUP($A587,'[4]CUT Bs'!$A:$S,9,FALSE)</f>
        <v>0</v>
      </c>
      <c r="O587" s="79">
        <f>+VLOOKUP($A587,'[4]CUT Bs'!$A:$S,10,FALSE)</f>
        <v>0</v>
      </c>
      <c r="P587" s="79">
        <f>+VLOOKUP($A587,'[4]CUT Bs'!$A:$S,11,FALSE)</f>
        <v>0</v>
      </c>
      <c r="Q587" s="79">
        <f>+VLOOKUP($A587,'[4]CUT Bs'!$A:$S,12,FALSE)</f>
        <v>0</v>
      </c>
      <c r="R587" s="79">
        <f>+VLOOKUP($A587,'[4]CUT Bs'!$A:$S,13,FALSE)</f>
        <v>0</v>
      </c>
      <c r="S587" s="79">
        <f>+VLOOKUP($A587,'[4]CUT Bs'!$A:$S,14,FALSE)</f>
        <v>0</v>
      </c>
      <c r="T587" s="79">
        <f>+VLOOKUP($A587,'[4]CUT Bs'!$A:$S,15,FALSE)</f>
        <v>0</v>
      </c>
      <c r="U587" s="79">
        <f>+VLOOKUP($A587,'[4]CUT Bs'!$A:$S,16,FALSE)</f>
        <v>0</v>
      </c>
      <c r="V587" s="79">
        <f>+IFERROR(VLOOKUP(A587,'[4]RES. TCR'!A:C,3,FALSE),0)</f>
        <v>0</v>
      </c>
      <c r="W587" s="79">
        <f>+VLOOKUP(A587,'[4]RES. TRL'!F:H,2,FALSE)</f>
        <v>0</v>
      </c>
      <c r="X587" s="79">
        <f>+VLOOKUP(A587,'[4]RES. TRL'!F:H,3,FALSE)</f>
        <v>0</v>
      </c>
      <c r="Y587" s="79">
        <f>+VLOOKUP($A587,'[4]CUT USD'!$A:$Q,2,FALSE)</f>
        <v>0</v>
      </c>
      <c r="Z587" s="79">
        <f>+VLOOKUP($A587,'[4]CUT USD'!$A:$Q,3,FALSE)</f>
        <v>0</v>
      </c>
      <c r="AA587" s="79">
        <f>+VLOOKUP($A587,'[4]CUT USD'!$A:$Q,4,FALSE)</f>
        <v>0</v>
      </c>
      <c r="AB587" s="79">
        <f>+VLOOKUP($A587,'[4]CUT USD'!$A:$Q,5,FALSE)</f>
        <v>0</v>
      </c>
      <c r="AC587" s="79">
        <f>+VLOOKUP($A587,'[4]CUT USD'!$A:$Q,6,FALSE)</f>
        <v>0</v>
      </c>
      <c r="AD587" s="79">
        <f>+VLOOKUP($A587,'[4]CUT USD'!$A:$Q,7,FALSE)</f>
        <v>0</v>
      </c>
      <c r="AE587" s="79">
        <f>+VLOOKUP($A587,'[4]CUT USD'!$A:$Q,8,FALSE)</f>
        <v>0</v>
      </c>
      <c r="AF587" s="79">
        <f>+VLOOKUP($A587,'[4]CUT USD'!$A:$Q,9,FALSE)</f>
        <v>0</v>
      </c>
      <c r="AG587" s="79">
        <f>+VLOOKUP($A587,'[4]CUT USD'!$A:$Q,10,FALSE)</f>
        <v>0</v>
      </c>
      <c r="AH587" s="79">
        <f>+VLOOKUP($A587,'[4]CUT USD'!$A:$Q,11,FALSE)</f>
        <v>0</v>
      </c>
      <c r="AI587" s="79">
        <f>+VLOOKUP($A587,'[4]CUT USD'!$A:$Q,12,FALSE)</f>
        <v>0</v>
      </c>
      <c r="AJ587" s="79">
        <f>+VLOOKUP($A587,'[4]CUT USD'!$A:$Q,13,FALSE)</f>
        <v>0</v>
      </c>
      <c r="AK587" s="79">
        <f>+VLOOKUP($A587,'[4]CUT USD'!$A:$Q,14,FALSE)</f>
        <v>0</v>
      </c>
      <c r="AL587" s="79">
        <v>0</v>
      </c>
      <c r="AM587" s="79">
        <f t="shared" ref="AM587:AM602" si="9">SUM(D587:AL587)</f>
        <v>0</v>
      </c>
      <c r="AP587" s="45"/>
    </row>
    <row r="588" spans="1:42" ht="33" customHeight="1">
      <c r="A588" s="54">
        <v>2326</v>
      </c>
      <c r="B588" s="55" t="s">
        <v>11107</v>
      </c>
      <c r="C588" s="80" t="s">
        <v>667</v>
      </c>
      <c r="D588" s="79">
        <f>+VLOOKUP(A588,'[4]RES. TRL'!A:C,2,FALSE)</f>
        <v>0</v>
      </c>
      <c r="E588" s="79">
        <f>+VLOOKUP(A588,'[4]RES. TRL'!A:C,3,FALSE)</f>
        <v>0</v>
      </c>
      <c r="F588" s="79">
        <f>+VLOOKUP(A588,[4]RES.CDI!A:B,2,FALSE)</f>
        <v>0</v>
      </c>
      <c r="G588" s="79">
        <f>+VLOOKUP($A588,'[4]CUT Bs'!$A:$S,2,FALSE)</f>
        <v>0</v>
      </c>
      <c r="H588" s="79">
        <f>+VLOOKUP($A588,'[4]CUT Bs'!$A:$S,3,FALSE)</f>
        <v>0</v>
      </c>
      <c r="I588" s="79">
        <f>+VLOOKUP($A588,'[4]CUT Bs'!$A:$S,4,FALSE)</f>
        <v>0</v>
      </c>
      <c r="J588" s="79">
        <f>+VLOOKUP($A588,'[4]CUT Bs'!$A:$S,5,FALSE)</f>
        <v>0</v>
      </c>
      <c r="K588" s="79">
        <f>+VLOOKUP($A588,'[4]CUT Bs'!$A:$S,6,FALSE)</f>
        <v>0</v>
      </c>
      <c r="L588" s="79">
        <f>+VLOOKUP($A588,'[4]CUT Bs'!$A:$S,7,FALSE)</f>
        <v>0</v>
      </c>
      <c r="M588" s="79">
        <f>+VLOOKUP($A588,'[4]CUT Bs'!$A:$S,8,FALSE)</f>
        <v>0</v>
      </c>
      <c r="N588" s="79">
        <f>+VLOOKUP($A588,'[4]CUT Bs'!$A:$S,9,FALSE)</f>
        <v>0</v>
      </c>
      <c r="O588" s="79">
        <f>+VLOOKUP($A588,'[4]CUT Bs'!$A:$S,10,FALSE)</f>
        <v>0</v>
      </c>
      <c r="P588" s="79">
        <f>+VLOOKUP($A588,'[4]CUT Bs'!$A:$S,11,FALSE)</f>
        <v>0</v>
      </c>
      <c r="Q588" s="79">
        <f>+VLOOKUP($A588,'[4]CUT Bs'!$A:$S,12,FALSE)</f>
        <v>0</v>
      </c>
      <c r="R588" s="79">
        <f>+VLOOKUP($A588,'[4]CUT Bs'!$A:$S,13,FALSE)</f>
        <v>0</v>
      </c>
      <c r="S588" s="79">
        <f>+VLOOKUP($A588,'[4]CUT Bs'!$A:$S,14,FALSE)</f>
        <v>0</v>
      </c>
      <c r="T588" s="79">
        <f>+VLOOKUP($A588,'[4]CUT Bs'!$A:$S,15,FALSE)</f>
        <v>0</v>
      </c>
      <c r="U588" s="79">
        <f>+VLOOKUP($A588,'[4]CUT Bs'!$A:$S,16,FALSE)</f>
        <v>0</v>
      </c>
      <c r="V588" s="79">
        <f>+IFERROR(VLOOKUP(A588,'[4]RES. TCR'!A:C,3,FALSE),0)</f>
        <v>0</v>
      </c>
      <c r="W588" s="79">
        <f>+VLOOKUP(A588,'[4]RES. TRL'!F:H,2,FALSE)</f>
        <v>0</v>
      </c>
      <c r="X588" s="79">
        <f>+VLOOKUP(A588,'[4]RES. TRL'!F:H,3,FALSE)</f>
        <v>0</v>
      </c>
      <c r="Y588" s="79">
        <f>+VLOOKUP($A588,'[4]CUT USD'!$A:$Q,2,FALSE)</f>
        <v>0</v>
      </c>
      <c r="Z588" s="79">
        <f>+VLOOKUP($A588,'[4]CUT USD'!$A:$Q,3,FALSE)</f>
        <v>0</v>
      </c>
      <c r="AA588" s="79">
        <f>+VLOOKUP($A588,'[4]CUT USD'!$A:$Q,4,FALSE)</f>
        <v>0</v>
      </c>
      <c r="AB588" s="79">
        <f>+VLOOKUP($A588,'[4]CUT USD'!$A:$Q,5,FALSE)</f>
        <v>0</v>
      </c>
      <c r="AC588" s="79">
        <f>+VLOOKUP($A588,'[4]CUT USD'!$A:$Q,6,FALSE)</f>
        <v>0</v>
      </c>
      <c r="AD588" s="79">
        <f>+VLOOKUP($A588,'[4]CUT USD'!$A:$Q,7,FALSE)</f>
        <v>0</v>
      </c>
      <c r="AE588" s="79">
        <f>+VLOOKUP($A588,'[4]CUT USD'!$A:$Q,8,FALSE)</f>
        <v>0</v>
      </c>
      <c r="AF588" s="79">
        <f>+VLOOKUP($A588,'[4]CUT USD'!$A:$Q,9,FALSE)</f>
        <v>0</v>
      </c>
      <c r="AG588" s="79">
        <f>+VLOOKUP($A588,'[4]CUT USD'!$A:$Q,10,FALSE)</f>
        <v>0</v>
      </c>
      <c r="AH588" s="79">
        <f>+VLOOKUP($A588,'[4]CUT USD'!$A:$Q,11,FALSE)</f>
        <v>0</v>
      </c>
      <c r="AI588" s="79">
        <f>+VLOOKUP($A588,'[4]CUT USD'!$A:$Q,12,FALSE)</f>
        <v>0</v>
      </c>
      <c r="AJ588" s="79">
        <f>+VLOOKUP($A588,'[4]CUT USD'!$A:$Q,13,FALSE)</f>
        <v>0</v>
      </c>
      <c r="AK588" s="79">
        <f>+VLOOKUP($A588,'[4]CUT USD'!$A:$Q,14,FALSE)</f>
        <v>0</v>
      </c>
      <c r="AL588" s="79">
        <v>0</v>
      </c>
      <c r="AM588" s="79">
        <f t="shared" si="9"/>
        <v>0</v>
      </c>
      <c r="AP588" s="45"/>
    </row>
    <row r="589" spans="1:42" ht="33" customHeight="1">
      <c r="A589" s="54">
        <v>2327</v>
      </c>
      <c r="B589" s="55" t="s">
        <v>11108</v>
      </c>
      <c r="C589" s="80" t="s">
        <v>667</v>
      </c>
      <c r="D589" s="79">
        <f>+VLOOKUP(A589,'[4]RES. TRL'!A:C,2,FALSE)</f>
        <v>0</v>
      </c>
      <c r="E589" s="79">
        <f>+VLOOKUP(A589,'[4]RES. TRL'!A:C,3,FALSE)</f>
        <v>0</v>
      </c>
      <c r="F589" s="79">
        <f>+VLOOKUP(A589,[4]RES.CDI!A:B,2,FALSE)</f>
        <v>0</v>
      </c>
      <c r="G589" s="79">
        <f>+VLOOKUP($A589,'[4]CUT Bs'!$A:$S,2,FALSE)</f>
        <v>0</v>
      </c>
      <c r="H589" s="79">
        <f>+VLOOKUP($A589,'[4]CUT Bs'!$A:$S,3,FALSE)</f>
        <v>0</v>
      </c>
      <c r="I589" s="79">
        <f>+VLOOKUP($A589,'[4]CUT Bs'!$A:$S,4,FALSE)</f>
        <v>0</v>
      </c>
      <c r="J589" s="79">
        <f>+VLOOKUP($A589,'[4]CUT Bs'!$A:$S,5,FALSE)</f>
        <v>0</v>
      </c>
      <c r="K589" s="79">
        <f>+VLOOKUP($A589,'[4]CUT Bs'!$A:$S,6,FALSE)</f>
        <v>0</v>
      </c>
      <c r="L589" s="79">
        <f>+VLOOKUP($A589,'[4]CUT Bs'!$A:$S,7,FALSE)</f>
        <v>0</v>
      </c>
      <c r="M589" s="79">
        <f>+VLOOKUP($A589,'[4]CUT Bs'!$A:$S,8,FALSE)</f>
        <v>0</v>
      </c>
      <c r="N589" s="79">
        <f>+VLOOKUP($A589,'[4]CUT Bs'!$A:$S,9,FALSE)</f>
        <v>0</v>
      </c>
      <c r="O589" s="79">
        <f>+VLOOKUP($A589,'[4]CUT Bs'!$A:$S,10,FALSE)</f>
        <v>0</v>
      </c>
      <c r="P589" s="79">
        <f>+VLOOKUP($A589,'[4]CUT Bs'!$A:$S,11,FALSE)</f>
        <v>0</v>
      </c>
      <c r="Q589" s="79">
        <f>+VLOOKUP($A589,'[4]CUT Bs'!$A:$S,12,FALSE)</f>
        <v>0</v>
      </c>
      <c r="R589" s="79">
        <f>+VLOOKUP($A589,'[4]CUT Bs'!$A:$S,13,FALSE)</f>
        <v>0</v>
      </c>
      <c r="S589" s="79">
        <f>+VLOOKUP($A589,'[4]CUT Bs'!$A:$S,14,FALSE)</f>
        <v>0</v>
      </c>
      <c r="T589" s="79">
        <f>+VLOOKUP($A589,'[4]CUT Bs'!$A:$S,15,FALSE)</f>
        <v>0</v>
      </c>
      <c r="U589" s="79">
        <f>+VLOOKUP($A589,'[4]CUT Bs'!$A:$S,16,FALSE)</f>
        <v>0</v>
      </c>
      <c r="V589" s="79">
        <f>+IFERROR(VLOOKUP(A589,'[4]RES. TCR'!A:C,3,FALSE),0)</f>
        <v>0</v>
      </c>
      <c r="W589" s="79">
        <f>+VLOOKUP(A589,'[4]RES. TRL'!F:H,2,FALSE)</f>
        <v>0</v>
      </c>
      <c r="X589" s="79">
        <f>+VLOOKUP(A589,'[4]RES. TRL'!F:H,3,FALSE)</f>
        <v>0</v>
      </c>
      <c r="Y589" s="79">
        <f>+VLOOKUP($A589,'[4]CUT USD'!$A:$Q,2,FALSE)</f>
        <v>0</v>
      </c>
      <c r="Z589" s="79">
        <f>+VLOOKUP($A589,'[4]CUT USD'!$A:$Q,3,FALSE)</f>
        <v>0</v>
      </c>
      <c r="AA589" s="79">
        <f>+VLOOKUP($A589,'[4]CUT USD'!$A:$Q,4,FALSE)</f>
        <v>0</v>
      </c>
      <c r="AB589" s="79">
        <f>+VLOOKUP($A589,'[4]CUT USD'!$A:$Q,5,FALSE)</f>
        <v>0</v>
      </c>
      <c r="AC589" s="79">
        <f>+VLOOKUP($A589,'[4]CUT USD'!$A:$Q,6,FALSE)</f>
        <v>0</v>
      </c>
      <c r="AD589" s="79">
        <f>+VLOOKUP($A589,'[4]CUT USD'!$A:$Q,7,FALSE)</f>
        <v>0</v>
      </c>
      <c r="AE589" s="79">
        <f>+VLOOKUP($A589,'[4]CUT USD'!$A:$Q,8,FALSE)</f>
        <v>0</v>
      </c>
      <c r="AF589" s="79">
        <f>+VLOOKUP($A589,'[4]CUT USD'!$A:$Q,9,FALSE)</f>
        <v>0</v>
      </c>
      <c r="AG589" s="79">
        <f>+VLOOKUP($A589,'[4]CUT USD'!$A:$Q,10,FALSE)</f>
        <v>0</v>
      </c>
      <c r="AH589" s="79">
        <f>+VLOOKUP($A589,'[4]CUT USD'!$A:$Q,11,FALSE)</f>
        <v>0</v>
      </c>
      <c r="AI589" s="79">
        <f>+VLOOKUP($A589,'[4]CUT USD'!$A:$Q,12,FALSE)</f>
        <v>0</v>
      </c>
      <c r="AJ589" s="79">
        <f>+VLOOKUP($A589,'[4]CUT USD'!$A:$Q,13,FALSE)</f>
        <v>0</v>
      </c>
      <c r="AK589" s="79">
        <f>+VLOOKUP($A589,'[4]CUT USD'!$A:$Q,14,FALSE)</f>
        <v>0</v>
      </c>
      <c r="AL589" s="79">
        <v>0</v>
      </c>
      <c r="AM589" s="79">
        <f t="shared" si="9"/>
        <v>0</v>
      </c>
      <c r="AP589" s="45"/>
    </row>
    <row r="590" spans="1:42" ht="33" customHeight="1">
      <c r="A590" s="54">
        <v>2328</v>
      </c>
      <c r="B590" s="55" t="s">
        <v>11109</v>
      </c>
      <c r="C590" s="80" t="s">
        <v>667</v>
      </c>
      <c r="D590" s="79">
        <f>+VLOOKUP(A590,'[4]RES. TRL'!A:C,2,FALSE)</f>
        <v>0</v>
      </c>
      <c r="E590" s="79">
        <f>+VLOOKUP(A590,'[4]RES. TRL'!A:C,3,FALSE)</f>
        <v>0</v>
      </c>
      <c r="F590" s="79">
        <f>+VLOOKUP(A590,[4]RES.CDI!A:B,2,FALSE)</f>
        <v>0</v>
      </c>
      <c r="G590" s="79">
        <f>+VLOOKUP($A590,'[4]CUT Bs'!$A:$S,2,FALSE)</f>
        <v>0</v>
      </c>
      <c r="H590" s="79">
        <f>+VLOOKUP($A590,'[4]CUT Bs'!$A:$S,3,FALSE)</f>
        <v>0</v>
      </c>
      <c r="I590" s="79">
        <f>+VLOOKUP($A590,'[4]CUT Bs'!$A:$S,4,FALSE)</f>
        <v>0</v>
      </c>
      <c r="J590" s="79">
        <f>+VLOOKUP($A590,'[4]CUT Bs'!$A:$S,5,FALSE)</f>
        <v>0</v>
      </c>
      <c r="K590" s="79">
        <f>+VLOOKUP($A590,'[4]CUT Bs'!$A:$S,6,FALSE)</f>
        <v>0</v>
      </c>
      <c r="L590" s="79">
        <f>+VLOOKUP($A590,'[4]CUT Bs'!$A:$S,7,FALSE)</f>
        <v>0</v>
      </c>
      <c r="M590" s="79">
        <f>+VLOOKUP($A590,'[4]CUT Bs'!$A:$S,8,FALSE)</f>
        <v>0</v>
      </c>
      <c r="N590" s="79">
        <f>+VLOOKUP($A590,'[4]CUT Bs'!$A:$S,9,FALSE)</f>
        <v>0</v>
      </c>
      <c r="O590" s="79">
        <f>+VLOOKUP($A590,'[4]CUT Bs'!$A:$S,10,FALSE)</f>
        <v>0</v>
      </c>
      <c r="P590" s="79">
        <f>+VLOOKUP($A590,'[4]CUT Bs'!$A:$S,11,FALSE)</f>
        <v>0</v>
      </c>
      <c r="Q590" s="79">
        <f>+VLOOKUP($A590,'[4]CUT Bs'!$A:$S,12,FALSE)</f>
        <v>0</v>
      </c>
      <c r="R590" s="79">
        <f>+VLOOKUP($A590,'[4]CUT Bs'!$A:$S,13,FALSE)</f>
        <v>0</v>
      </c>
      <c r="S590" s="79">
        <f>+VLOOKUP($A590,'[4]CUT Bs'!$A:$S,14,FALSE)</f>
        <v>0</v>
      </c>
      <c r="T590" s="79">
        <f>+VLOOKUP($A590,'[4]CUT Bs'!$A:$S,15,FALSE)</f>
        <v>0</v>
      </c>
      <c r="U590" s="79">
        <f>+VLOOKUP($A590,'[4]CUT Bs'!$A:$S,16,FALSE)</f>
        <v>0</v>
      </c>
      <c r="V590" s="79">
        <f>+IFERROR(VLOOKUP(A590,'[4]RES. TCR'!A:C,3,FALSE),0)</f>
        <v>0</v>
      </c>
      <c r="W590" s="79">
        <f>+VLOOKUP(A590,'[4]RES. TRL'!F:H,2,FALSE)</f>
        <v>0</v>
      </c>
      <c r="X590" s="79">
        <f>+VLOOKUP(A590,'[4]RES. TRL'!F:H,3,FALSE)</f>
        <v>0</v>
      </c>
      <c r="Y590" s="79">
        <f>+VLOOKUP($A590,'[4]CUT USD'!$A:$Q,2,FALSE)</f>
        <v>0</v>
      </c>
      <c r="Z590" s="79">
        <f>+VLOOKUP($A590,'[4]CUT USD'!$A:$Q,3,FALSE)</f>
        <v>0</v>
      </c>
      <c r="AA590" s="79">
        <f>+VLOOKUP($A590,'[4]CUT USD'!$A:$Q,4,FALSE)</f>
        <v>0</v>
      </c>
      <c r="AB590" s="79">
        <f>+VLOOKUP($A590,'[4]CUT USD'!$A:$Q,5,FALSE)</f>
        <v>0</v>
      </c>
      <c r="AC590" s="79">
        <f>+VLOOKUP($A590,'[4]CUT USD'!$A:$Q,6,FALSE)</f>
        <v>0</v>
      </c>
      <c r="AD590" s="79">
        <f>+VLOOKUP($A590,'[4]CUT USD'!$A:$Q,7,FALSE)</f>
        <v>0</v>
      </c>
      <c r="AE590" s="79">
        <f>+VLOOKUP($A590,'[4]CUT USD'!$A:$Q,8,FALSE)</f>
        <v>0</v>
      </c>
      <c r="AF590" s="79">
        <f>+VLOOKUP($A590,'[4]CUT USD'!$A:$Q,9,FALSE)</f>
        <v>0</v>
      </c>
      <c r="AG590" s="79">
        <f>+VLOOKUP($A590,'[4]CUT USD'!$A:$Q,10,FALSE)</f>
        <v>0</v>
      </c>
      <c r="AH590" s="79">
        <f>+VLOOKUP($A590,'[4]CUT USD'!$A:$Q,11,FALSE)</f>
        <v>0</v>
      </c>
      <c r="AI590" s="79">
        <f>+VLOOKUP($A590,'[4]CUT USD'!$A:$Q,12,FALSE)</f>
        <v>0</v>
      </c>
      <c r="AJ590" s="79">
        <f>+VLOOKUP($A590,'[4]CUT USD'!$A:$Q,13,FALSE)</f>
        <v>0</v>
      </c>
      <c r="AK590" s="79">
        <f>+VLOOKUP($A590,'[4]CUT USD'!$A:$Q,14,FALSE)</f>
        <v>0</v>
      </c>
      <c r="AL590" s="79">
        <v>0</v>
      </c>
      <c r="AM590" s="79">
        <f t="shared" si="9"/>
        <v>0</v>
      </c>
      <c r="AP590" s="45"/>
    </row>
    <row r="591" spans="1:42" ht="33" customHeight="1">
      <c r="A591" s="54">
        <v>2330</v>
      </c>
      <c r="B591" s="55" t="s">
        <v>11110</v>
      </c>
      <c r="C591" s="80" t="s">
        <v>667</v>
      </c>
      <c r="D591" s="79">
        <f>+VLOOKUP(A591,'[4]RES. TRL'!A:C,2,FALSE)</f>
        <v>0</v>
      </c>
      <c r="E591" s="79">
        <f>+VLOOKUP(A591,'[4]RES. TRL'!A:C,3,FALSE)</f>
        <v>0</v>
      </c>
      <c r="F591" s="79">
        <f>+VLOOKUP(A591,[4]RES.CDI!A:B,2,FALSE)</f>
        <v>0</v>
      </c>
      <c r="G591" s="79">
        <f>+VLOOKUP($A591,'[4]CUT Bs'!$A:$S,2,FALSE)</f>
        <v>0</v>
      </c>
      <c r="H591" s="79">
        <f>+VLOOKUP($A591,'[4]CUT Bs'!$A:$S,3,FALSE)</f>
        <v>0</v>
      </c>
      <c r="I591" s="79">
        <f>+VLOOKUP($A591,'[4]CUT Bs'!$A:$S,4,FALSE)</f>
        <v>0</v>
      </c>
      <c r="J591" s="79">
        <f>+VLOOKUP($A591,'[4]CUT Bs'!$A:$S,5,FALSE)</f>
        <v>0</v>
      </c>
      <c r="K591" s="79">
        <f>+VLOOKUP($A591,'[4]CUT Bs'!$A:$S,6,FALSE)</f>
        <v>0</v>
      </c>
      <c r="L591" s="79">
        <f>+VLOOKUP($A591,'[4]CUT Bs'!$A:$S,7,FALSE)</f>
        <v>0</v>
      </c>
      <c r="M591" s="79">
        <f>+VLOOKUP($A591,'[4]CUT Bs'!$A:$S,8,FALSE)</f>
        <v>0</v>
      </c>
      <c r="N591" s="79">
        <f>+VLOOKUP($A591,'[4]CUT Bs'!$A:$S,9,FALSE)</f>
        <v>0</v>
      </c>
      <c r="O591" s="79">
        <f>+VLOOKUP($A591,'[4]CUT Bs'!$A:$S,10,FALSE)</f>
        <v>0</v>
      </c>
      <c r="P591" s="79">
        <f>+VLOOKUP($A591,'[4]CUT Bs'!$A:$S,11,FALSE)</f>
        <v>0</v>
      </c>
      <c r="Q591" s="79">
        <f>+VLOOKUP($A591,'[4]CUT Bs'!$A:$S,12,FALSE)</f>
        <v>0</v>
      </c>
      <c r="R591" s="79">
        <f>+VLOOKUP($A591,'[4]CUT Bs'!$A:$S,13,FALSE)</f>
        <v>0</v>
      </c>
      <c r="S591" s="79">
        <f>+VLOOKUP($A591,'[4]CUT Bs'!$A:$S,14,FALSE)</f>
        <v>0</v>
      </c>
      <c r="T591" s="79">
        <f>+VLOOKUP($A591,'[4]CUT Bs'!$A:$S,15,FALSE)</f>
        <v>0</v>
      </c>
      <c r="U591" s="79">
        <f>+VLOOKUP($A591,'[4]CUT Bs'!$A:$S,16,FALSE)</f>
        <v>0</v>
      </c>
      <c r="V591" s="79">
        <f>+IFERROR(VLOOKUP(A591,'[4]RES. TCR'!A:C,3,FALSE),0)</f>
        <v>0</v>
      </c>
      <c r="W591" s="79">
        <f>+VLOOKUP(A591,'[4]RES. TRL'!F:H,2,FALSE)</f>
        <v>0</v>
      </c>
      <c r="X591" s="79">
        <f>+VLOOKUP(A591,'[4]RES. TRL'!F:H,3,FALSE)</f>
        <v>0</v>
      </c>
      <c r="Y591" s="79">
        <f>+VLOOKUP($A591,'[4]CUT USD'!$A:$Q,2,FALSE)</f>
        <v>0</v>
      </c>
      <c r="Z591" s="79">
        <f>+VLOOKUP($A591,'[4]CUT USD'!$A:$Q,3,FALSE)</f>
        <v>0</v>
      </c>
      <c r="AA591" s="79">
        <f>+VLOOKUP($A591,'[4]CUT USD'!$A:$Q,4,FALSE)</f>
        <v>0</v>
      </c>
      <c r="AB591" s="79">
        <f>+VLOOKUP($A591,'[4]CUT USD'!$A:$Q,5,FALSE)</f>
        <v>0</v>
      </c>
      <c r="AC591" s="79">
        <f>+VLOOKUP($A591,'[4]CUT USD'!$A:$Q,6,FALSE)</f>
        <v>0</v>
      </c>
      <c r="AD591" s="79">
        <f>+VLOOKUP($A591,'[4]CUT USD'!$A:$Q,7,FALSE)</f>
        <v>0</v>
      </c>
      <c r="AE591" s="79">
        <f>+VLOOKUP($A591,'[4]CUT USD'!$A:$Q,8,FALSE)</f>
        <v>0</v>
      </c>
      <c r="AF591" s="79">
        <f>+VLOOKUP($A591,'[4]CUT USD'!$A:$Q,9,FALSE)</f>
        <v>0</v>
      </c>
      <c r="AG591" s="79">
        <f>+VLOOKUP($A591,'[4]CUT USD'!$A:$Q,10,FALSE)</f>
        <v>0</v>
      </c>
      <c r="AH591" s="79">
        <f>+VLOOKUP($A591,'[4]CUT USD'!$A:$Q,11,FALSE)</f>
        <v>0</v>
      </c>
      <c r="AI591" s="79">
        <f>+VLOOKUP($A591,'[4]CUT USD'!$A:$Q,12,FALSE)</f>
        <v>0</v>
      </c>
      <c r="AJ591" s="79">
        <f>+VLOOKUP($A591,'[4]CUT USD'!$A:$Q,13,FALSE)</f>
        <v>0</v>
      </c>
      <c r="AK591" s="79">
        <f>+VLOOKUP($A591,'[4]CUT USD'!$A:$Q,14,FALSE)</f>
        <v>0</v>
      </c>
      <c r="AL591" s="79">
        <v>0</v>
      </c>
      <c r="AM591" s="79">
        <f t="shared" si="9"/>
        <v>0</v>
      </c>
      <c r="AP591" s="45"/>
    </row>
    <row r="592" spans="1:42" ht="33" customHeight="1">
      <c r="A592" s="54">
        <v>2331</v>
      </c>
      <c r="B592" s="55" t="s">
        <v>11111</v>
      </c>
      <c r="C592" s="80" t="s">
        <v>667</v>
      </c>
      <c r="D592" s="79">
        <f>+VLOOKUP(A592,'[4]RES. TRL'!A:C,2,FALSE)</f>
        <v>0</v>
      </c>
      <c r="E592" s="79">
        <f>+VLOOKUP(A592,'[4]RES. TRL'!A:C,3,FALSE)</f>
        <v>0</v>
      </c>
      <c r="F592" s="79">
        <f>+VLOOKUP(A592,[4]RES.CDI!A:B,2,FALSE)</f>
        <v>0</v>
      </c>
      <c r="G592" s="79">
        <f>+VLOOKUP($A592,'[4]CUT Bs'!$A:$S,2,FALSE)</f>
        <v>0</v>
      </c>
      <c r="H592" s="79">
        <f>+VLOOKUP($A592,'[4]CUT Bs'!$A:$S,3,FALSE)</f>
        <v>0</v>
      </c>
      <c r="I592" s="79">
        <f>+VLOOKUP($A592,'[4]CUT Bs'!$A:$S,4,FALSE)</f>
        <v>0</v>
      </c>
      <c r="J592" s="79">
        <f>+VLOOKUP($A592,'[4]CUT Bs'!$A:$S,5,FALSE)</f>
        <v>0</v>
      </c>
      <c r="K592" s="79">
        <f>+VLOOKUP($A592,'[4]CUT Bs'!$A:$S,6,FALSE)</f>
        <v>0</v>
      </c>
      <c r="L592" s="79">
        <f>+VLOOKUP($A592,'[4]CUT Bs'!$A:$S,7,FALSE)</f>
        <v>0</v>
      </c>
      <c r="M592" s="79">
        <f>+VLOOKUP($A592,'[4]CUT Bs'!$A:$S,8,FALSE)</f>
        <v>0</v>
      </c>
      <c r="N592" s="79">
        <f>+VLOOKUP($A592,'[4]CUT Bs'!$A:$S,9,FALSE)</f>
        <v>0</v>
      </c>
      <c r="O592" s="79">
        <f>+VLOOKUP($A592,'[4]CUT Bs'!$A:$S,10,FALSE)</f>
        <v>0</v>
      </c>
      <c r="P592" s="79">
        <f>+VLOOKUP($A592,'[4]CUT Bs'!$A:$S,11,FALSE)</f>
        <v>0</v>
      </c>
      <c r="Q592" s="79">
        <f>+VLOOKUP($A592,'[4]CUT Bs'!$A:$S,12,FALSE)</f>
        <v>0</v>
      </c>
      <c r="R592" s="79">
        <f>+VLOOKUP($A592,'[4]CUT Bs'!$A:$S,13,FALSE)</f>
        <v>0</v>
      </c>
      <c r="S592" s="79">
        <f>+VLOOKUP($A592,'[4]CUT Bs'!$A:$S,14,FALSE)</f>
        <v>0</v>
      </c>
      <c r="T592" s="79">
        <f>+VLOOKUP($A592,'[4]CUT Bs'!$A:$S,15,FALSE)</f>
        <v>0</v>
      </c>
      <c r="U592" s="79">
        <f>+VLOOKUP($A592,'[4]CUT Bs'!$A:$S,16,FALSE)</f>
        <v>0</v>
      </c>
      <c r="V592" s="79">
        <f>+IFERROR(VLOOKUP(A592,'[4]RES. TCR'!A:C,3,FALSE),0)</f>
        <v>0</v>
      </c>
      <c r="W592" s="79">
        <f>+VLOOKUP(A592,'[4]RES. TRL'!F:H,2,FALSE)</f>
        <v>0</v>
      </c>
      <c r="X592" s="79">
        <f>+VLOOKUP(A592,'[4]RES. TRL'!F:H,3,FALSE)</f>
        <v>0</v>
      </c>
      <c r="Y592" s="79">
        <f>+VLOOKUP($A592,'[4]CUT USD'!$A:$Q,2,FALSE)</f>
        <v>0</v>
      </c>
      <c r="Z592" s="79">
        <f>+VLOOKUP($A592,'[4]CUT USD'!$A:$Q,3,FALSE)</f>
        <v>0</v>
      </c>
      <c r="AA592" s="79">
        <f>+VLOOKUP($A592,'[4]CUT USD'!$A:$Q,4,FALSE)</f>
        <v>0</v>
      </c>
      <c r="AB592" s="79">
        <f>+VLOOKUP($A592,'[4]CUT USD'!$A:$Q,5,FALSE)</f>
        <v>0</v>
      </c>
      <c r="AC592" s="79">
        <f>+VLOOKUP($A592,'[4]CUT USD'!$A:$Q,6,FALSE)</f>
        <v>0</v>
      </c>
      <c r="AD592" s="79">
        <f>+VLOOKUP($A592,'[4]CUT USD'!$A:$Q,7,FALSE)</f>
        <v>0</v>
      </c>
      <c r="AE592" s="79">
        <f>+VLOOKUP($A592,'[4]CUT USD'!$A:$Q,8,FALSE)</f>
        <v>0</v>
      </c>
      <c r="AF592" s="79">
        <f>+VLOOKUP($A592,'[4]CUT USD'!$A:$Q,9,FALSE)</f>
        <v>0</v>
      </c>
      <c r="AG592" s="79">
        <f>+VLOOKUP($A592,'[4]CUT USD'!$A:$Q,10,FALSE)</f>
        <v>0</v>
      </c>
      <c r="AH592" s="79">
        <f>+VLOOKUP($A592,'[4]CUT USD'!$A:$Q,11,FALSE)</f>
        <v>0</v>
      </c>
      <c r="AI592" s="79">
        <f>+VLOOKUP($A592,'[4]CUT USD'!$A:$Q,12,FALSE)</f>
        <v>0</v>
      </c>
      <c r="AJ592" s="79">
        <f>+VLOOKUP($A592,'[4]CUT USD'!$A:$Q,13,FALSE)</f>
        <v>0</v>
      </c>
      <c r="AK592" s="79">
        <f>+VLOOKUP($A592,'[4]CUT USD'!$A:$Q,14,FALSE)</f>
        <v>0</v>
      </c>
      <c r="AL592" s="79">
        <v>0</v>
      </c>
      <c r="AM592" s="79">
        <f t="shared" si="9"/>
        <v>0</v>
      </c>
      <c r="AP592" s="45"/>
    </row>
    <row r="593" spans="1:42" ht="33" customHeight="1">
      <c r="A593" s="54">
        <v>2333</v>
      </c>
      <c r="B593" s="55" t="s">
        <v>11112</v>
      </c>
      <c r="C593" s="80" t="s">
        <v>667</v>
      </c>
      <c r="D593" s="79">
        <f>+VLOOKUP(A593,'[4]RES. TRL'!A:C,2,FALSE)</f>
        <v>0</v>
      </c>
      <c r="E593" s="79">
        <f>+VLOOKUP(A593,'[4]RES. TRL'!A:C,3,FALSE)</f>
        <v>0</v>
      </c>
      <c r="F593" s="79">
        <f>+VLOOKUP(A593,[4]RES.CDI!A:B,2,FALSE)</f>
        <v>0</v>
      </c>
      <c r="G593" s="79">
        <f>+VLOOKUP($A593,'[4]CUT Bs'!$A:$S,2,FALSE)</f>
        <v>0</v>
      </c>
      <c r="H593" s="79">
        <f>+VLOOKUP($A593,'[4]CUT Bs'!$A:$S,3,FALSE)</f>
        <v>0</v>
      </c>
      <c r="I593" s="79">
        <f>+VLOOKUP($A593,'[4]CUT Bs'!$A:$S,4,FALSE)</f>
        <v>0</v>
      </c>
      <c r="J593" s="79">
        <f>+VLOOKUP($A593,'[4]CUT Bs'!$A:$S,5,FALSE)</f>
        <v>0</v>
      </c>
      <c r="K593" s="79">
        <f>+VLOOKUP($A593,'[4]CUT Bs'!$A:$S,6,FALSE)</f>
        <v>0</v>
      </c>
      <c r="L593" s="79">
        <f>+VLOOKUP($A593,'[4]CUT Bs'!$A:$S,7,FALSE)</f>
        <v>0</v>
      </c>
      <c r="M593" s="79">
        <f>+VLOOKUP($A593,'[4]CUT Bs'!$A:$S,8,FALSE)</f>
        <v>0</v>
      </c>
      <c r="N593" s="79">
        <f>+VLOOKUP($A593,'[4]CUT Bs'!$A:$S,9,FALSE)</f>
        <v>0</v>
      </c>
      <c r="O593" s="79">
        <f>+VLOOKUP($A593,'[4]CUT Bs'!$A:$S,10,FALSE)</f>
        <v>0</v>
      </c>
      <c r="P593" s="79">
        <f>+VLOOKUP($A593,'[4]CUT Bs'!$A:$S,11,FALSE)</f>
        <v>0</v>
      </c>
      <c r="Q593" s="79">
        <f>+VLOOKUP($A593,'[4]CUT Bs'!$A:$S,12,FALSE)</f>
        <v>0</v>
      </c>
      <c r="R593" s="79">
        <f>+VLOOKUP($A593,'[4]CUT Bs'!$A:$S,13,FALSE)</f>
        <v>0</v>
      </c>
      <c r="S593" s="79">
        <f>+VLOOKUP($A593,'[4]CUT Bs'!$A:$S,14,FALSE)</f>
        <v>0</v>
      </c>
      <c r="T593" s="79">
        <f>+VLOOKUP($A593,'[4]CUT Bs'!$A:$S,15,FALSE)</f>
        <v>0</v>
      </c>
      <c r="U593" s="79">
        <f>+VLOOKUP($A593,'[4]CUT Bs'!$A:$S,16,FALSE)</f>
        <v>0</v>
      </c>
      <c r="V593" s="79">
        <f>+IFERROR(VLOOKUP(A593,'[4]RES. TCR'!A:C,3,FALSE),0)</f>
        <v>0</v>
      </c>
      <c r="W593" s="79">
        <f>+VLOOKUP(A593,'[4]RES. TRL'!F:H,2,FALSE)</f>
        <v>0</v>
      </c>
      <c r="X593" s="79">
        <f>+VLOOKUP(A593,'[4]RES. TRL'!F:H,3,FALSE)</f>
        <v>0</v>
      </c>
      <c r="Y593" s="79">
        <f>+VLOOKUP($A593,'[4]CUT USD'!$A:$Q,2,FALSE)</f>
        <v>0</v>
      </c>
      <c r="Z593" s="79">
        <f>+VLOOKUP($A593,'[4]CUT USD'!$A:$Q,3,FALSE)</f>
        <v>0</v>
      </c>
      <c r="AA593" s="79">
        <f>+VLOOKUP($A593,'[4]CUT USD'!$A:$Q,4,FALSE)</f>
        <v>0</v>
      </c>
      <c r="AB593" s="79">
        <f>+VLOOKUP($A593,'[4]CUT USD'!$A:$Q,5,FALSE)</f>
        <v>0</v>
      </c>
      <c r="AC593" s="79">
        <f>+VLOOKUP($A593,'[4]CUT USD'!$A:$Q,6,FALSE)</f>
        <v>0</v>
      </c>
      <c r="AD593" s="79">
        <f>+VLOOKUP($A593,'[4]CUT USD'!$A:$Q,7,FALSE)</f>
        <v>0</v>
      </c>
      <c r="AE593" s="79">
        <f>+VLOOKUP($A593,'[4]CUT USD'!$A:$Q,8,FALSE)</f>
        <v>0</v>
      </c>
      <c r="AF593" s="79">
        <f>+VLOOKUP($A593,'[4]CUT USD'!$A:$Q,9,FALSE)</f>
        <v>0</v>
      </c>
      <c r="AG593" s="79">
        <f>+VLOOKUP($A593,'[4]CUT USD'!$A:$Q,10,FALSE)</f>
        <v>0</v>
      </c>
      <c r="AH593" s="79">
        <f>+VLOOKUP($A593,'[4]CUT USD'!$A:$Q,11,FALSE)</f>
        <v>0</v>
      </c>
      <c r="AI593" s="79">
        <f>+VLOOKUP($A593,'[4]CUT USD'!$A:$Q,12,FALSE)</f>
        <v>0</v>
      </c>
      <c r="AJ593" s="79">
        <f>+VLOOKUP($A593,'[4]CUT USD'!$A:$Q,13,FALSE)</f>
        <v>0</v>
      </c>
      <c r="AK593" s="79">
        <f>+VLOOKUP($A593,'[4]CUT USD'!$A:$Q,14,FALSE)</f>
        <v>0</v>
      </c>
      <c r="AL593" s="79">
        <v>0</v>
      </c>
      <c r="AM593" s="79">
        <f t="shared" si="9"/>
        <v>0</v>
      </c>
      <c r="AP593" s="45"/>
    </row>
    <row r="594" spans="1:42" ht="33" customHeight="1">
      <c r="A594" s="54">
        <v>2334</v>
      </c>
      <c r="B594" s="55" t="s">
        <v>11113</v>
      </c>
      <c r="C594" s="80" t="s">
        <v>667</v>
      </c>
      <c r="D594" s="79">
        <f>+VLOOKUP(A594,'[4]RES. TRL'!A:C,2,FALSE)</f>
        <v>0</v>
      </c>
      <c r="E594" s="79">
        <f>+VLOOKUP(A594,'[4]RES. TRL'!A:C,3,FALSE)</f>
        <v>0</v>
      </c>
      <c r="F594" s="79">
        <f>+VLOOKUP(A594,[4]RES.CDI!A:B,2,FALSE)</f>
        <v>0</v>
      </c>
      <c r="G594" s="79">
        <f>+VLOOKUP($A594,'[4]CUT Bs'!$A:$S,2,FALSE)</f>
        <v>0</v>
      </c>
      <c r="H594" s="79">
        <f>+VLOOKUP($A594,'[4]CUT Bs'!$A:$S,3,FALSE)</f>
        <v>0</v>
      </c>
      <c r="I594" s="79">
        <f>+VLOOKUP($A594,'[4]CUT Bs'!$A:$S,4,FALSE)</f>
        <v>0</v>
      </c>
      <c r="J594" s="79">
        <f>+VLOOKUP($A594,'[4]CUT Bs'!$A:$S,5,FALSE)</f>
        <v>0</v>
      </c>
      <c r="K594" s="79">
        <f>+VLOOKUP($A594,'[4]CUT Bs'!$A:$S,6,FALSE)</f>
        <v>0</v>
      </c>
      <c r="L594" s="79">
        <f>+VLOOKUP($A594,'[4]CUT Bs'!$A:$S,7,FALSE)</f>
        <v>0</v>
      </c>
      <c r="M594" s="79">
        <f>+VLOOKUP($A594,'[4]CUT Bs'!$A:$S,8,FALSE)</f>
        <v>0</v>
      </c>
      <c r="N594" s="79">
        <f>+VLOOKUP($A594,'[4]CUT Bs'!$A:$S,9,FALSE)</f>
        <v>0</v>
      </c>
      <c r="O594" s="79">
        <f>+VLOOKUP($A594,'[4]CUT Bs'!$A:$S,10,FALSE)</f>
        <v>0</v>
      </c>
      <c r="P594" s="79">
        <f>+VLOOKUP($A594,'[4]CUT Bs'!$A:$S,11,FALSE)</f>
        <v>0</v>
      </c>
      <c r="Q594" s="79">
        <f>+VLOOKUP($A594,'[4]CUT Bs'!$A:$S,12,FALSE)</f>
        <v>0</v>
      </c>
      <c r="R594" s="79">
        <f>+VLOOKUP($A594,'[4]CUT Bs'!$A:$S,13,FALSE)</f>
        <v>0</v>
      </c>
      <c r="S594" s="79">
        <f>+VLOOKUP($A594,'[4]CUT Bs'!$A:$S,14,FALSE)</f>
        <v>0</v>
      </c>
      <c r="T594" s="79">
        <f>+VLOOKUP($A594,'[4]CUT Bs'!$A:$S,15,FALSE)</f>
        <v>0</v>
      </c>
      <c r="U594" s="79">
        <f>+VLOOKUP($A594,'[4]CUT Bs'!$A:$S,16,FALSE)</f>
        <v>0</v>
      </c>
      <c r="V594" s="79">
        <f>+IFERROR(VLOOKUP(A594,'[4]RES. TCR'!A:C,3,FALSE),0)</f>
        <v>0</v>
      </c>
      <c r="W594" s="79">
        <f>+VLOOKUP(A594,'[4]RES. TRL'!F:H,2,FALSE)</f>
        <v>0</v>
      </c>
      <c r="X594" s="79">
        <f>+VLOOKUP(A594,'[4]RES. TRL'!F:H,3,FALSE)</f>
        <v>0</v>
      </c>
      <c r="Y594" s="79">
        <f>+VLOOKUP($A594,'[4]CUT USD'!$A:$Q,2,FALSE)</f>
        <v>0</v>
      </c>
      <c r="Z594" s="79">
        <f>+VLOOKUP($A594,'[4]CUT USD'!$A:$Q,3,FALSE)</f>
        <v>0</v>
      </c>
      <c r="AA594" s="79">
        <f>+VLOOKUP($A594,'[4]CUT USD'!$A:$Q,4,FALSE)</f>
        <v>0</v>
      </c>
      <c r="AB594" s="79">
        <f>+VLOOKUP($A594,'[4]CUT USD'!$A:$Q,5,FALSE)</f>
        <v>0</v>
      </c>
      <c r="AC594" s="79">
        <f>+VLOOKUP($A594,'[4]CUT USD'!$A:$Q,6,FALSE)</f>
        <v>0</v>
      </c>
      <c r="AD594" s="79">
        <f>+VLOOKUP($A594,'[4]CUT USD'!$A:$Q,7,FALSE)</f>
        <v>0</v>
      </c>
      <c r="AE594" s="79">
        <f>+VLOOKUP($A594,'[4]CUT USD'!$A:$Q,8,FALSE)</f>
        <v>0</v>
      </c>
      <c r="AF594" s="79">
        <f>+VLOOKUP($A594,'[4]CUT USD'!$A:$Q,9,FALSE)</f>
        <v>0</v>
      </c>
      <c r="AG594" s="79">
        <f>+VLOOKUP($A594,'[4]CUT USD'!$A:$Q,10,FALSE)</f>
        <v>0</v>
      </c>
      <c r="AH594" s="79">
        <f>+VLOOKUP($A594,'[4]CUT USD'!$A:$Q,11,FALSE)</f>
        <v>0</v>
      </c>
      <c r="AI594" s="79">
        <f>+VLOOKUP($A594,'[4]CUT USD'!$A:$Q,12,FALSE)</f>
        <v>0</v>
      </c>
      <c r="AJ594" s="79">
        <f>+VLOOKUP($A594,'[4]CUT USD'!$A:$Q,13,FALSE)</f>
        <v>0</v>
      </c>
      <c r="AK594" s="79">
        <f>+VLOOKUP($A594,'[4]CUT USD'!$A:$Q,14,FALSE)</f>
        <v>0</v>
      </c>
      <c r="AL594" s="79">
        <v>0</v>
      </c>
      <c r="AM594" s="79">
        <f t="shared" si="9"/>
        <v>0</v>
      </c>
      <c r="AP594" s="45"/>
    </row>
    <row r="595" spans="1:42" ht="33" customHeight="1">
      <c r="A595" s="54">
        <v>2336</v>
      </c>
      <c r="B595" s="55" t="s">
        <v>11114</v>
      </c>
      <c r="C595" s="80" t="s">
        <v>667</v>
      </c>
      <c r="D595" s="79">
        <f>+VLOOKUP(A595,'[4]RES. TRL'!A:C,2,FALSE)</f>
        <v>0</v>
      </c>
      <c r="E595" s="79">
        <f>+VLOOKUP(A595,'[4]RES. TRL'!A:C,3,FALSE)</f>
        <v>0</v>
      </c>
      <c r="F595" s="79">
        <f>+VLOOKUP(A595,[4]RES.CDI!A:B,2,FALSE)</f>
        <v>0</v>
      </c>
      <c r="G595" s="79">
        <f>+VLOOKUP($A595,'[4]CUT Bs'!$A:$S,2,FALSE)</f>
        <v>0</v>
      </c>
      <c r="H595" s="79">
        <f>+VLOOKUP($A595,'[4]CUT Bs'!$A:$S,3,FALSE)</f>
        <v>0</v>
      </c>
      <c r="I595" s="79">
        <f>+VLOOKUP($A595,'[4]CUT Bs'!$A:$S,4,FALSE)</f>
        <v>0</v>
      </c>
      <c r="J595" s="79">
        <f>+VLOOKUP($A595,'[4]CUT Bs'!$A:$S,5,FALSE)</f>
        <v>0</v>
      </c>
      <c r="K595" s="79">
        <f>+VLOOKUP($A595,'[4]CUT Bs'!$A:$S,6,FALSE)</f>
        <v>0</v>
      </c>
      <c r="L595" s="79">
        <f>+VLOOKUP($A595,'[4]CUT Bs'!$A:$S,7,FALSE)</f>
        <v>0</v>
      </c>
      <c r="M595" s="79">
        <f>+VLOOKUP($A595,'[4]CUT Bs'!$A:$S,8,FALSE)</f>
        <v>0</v>
      </c>
      <c r="N595" s="79">
        <f>+VLOOKUP($A595,'[4]CUT Bs'!$A:$S,9,FALSE)</f>
        <v>0</v>
      </c>
      <c r="O595" s="79">
        <f>+VLOOKUP($A595,'[4]CUT Bs'!$A:$S,10,FALSE)</f>
        <v>0</v>
      </c>
      <c r="P595" s="79">
        <f>+VLOOKUP($A595,'[4]CUT Bs'!$A:$S,11,FALSE)</f>
        <v>0</v>
      </c>
      <c r="Q595" s="79">
        <f>+VLOOKUP($A595,'[4]CUT Bs'!$A:$S,12,FALSE)</f>
        <v>0</v>
      </c>
      <c r="R595" s="79">
        <f>+VLOOKUP($A595,'[4]CUT Bs'!$A:$S,13,FALSE)</f>
        <v>0</v>
      </c>
      <c r="S595" s="79">
        <f>+VLOOKUP($A595,'[4]CUT Bs'!$A:$S,14,FALSE)</f>
        <v>0</v>
      </c>
      <c r="T595" s="79">
        <f>+VLOOKUP($A595,'[4]CUT Bs'!$A:$S,15,FALSE)</f>
        <v>0</v>
      </c>
      <c r="U595" s="79">
        <f>+VLOOKUP($A595,'[4]CUT Bs'!$A:$S,16,FALSE)</f>
        <v>0</v>
      </c>
      <c r="V595" s="79">
        <f>+IFERROR(VLOOKUP(A595,'[4]RES. TCR'!A:C,3,FALSE),0)</f>
        <v>0</v>
      </c>
      <c r="W595" s="79">
        <f>+VLOOKUP(A595,'[4]RES. TRL'!F:H,2,FALSE)</f>
        <v>0</v>
      </c>
      <c r="X595" s="79">
        <f>+VLOOKUP(A595,'[4]RES. TRL'!F:H,3,FALSE)</f>
        <v>0</v>
      </c>
      <c r="Y595" s="79">
        <f>+VLOOKUP($A595,'[4]CUT USD'!$A:$Q,2,FALSE)</f>
        <v>0</v>
      </c>
      <c r="Z595" s="79">
        <f>+VLOOKUP($A595,'[4]CUT USD'!$A:$Q,3,FALSE)</f>
        <v>0</v>
      </c>
      <c r="AA595" s="79">
        <f>+VLOOKUP($A595,'[4]CUT USD'!$A:$Q,4,FALSE)</f>
        <v>0</v>
      </c>
      <c r="AB595" s="79">
        <f>+VLOOKUP($A595,'[4]CUT USD'!$A:$Q,5,FALSE)</f>
        <v>0</v>
      </c>
      <c r="AC595" s="79">
        <f>+VLOOKUP($A595,'[4]CUT USD'!$A:$Q,6,FALSE)</f>
        <v>0</v>
      </c>
      <c r="AD595" s="79">
        <f>+VLOOKUP($A595,'[4]CUT USD'!$A:$Q,7,FALSE)</f>
        <v>0</v>
      </c>
      <c r="AE595" s="79">
        <f>+VLOOKUP($A595,'[4]CUT USD'!$A:$Q,8,FALSE)</f>
        <v>0</v>
      </c>
      <c r="AF595" s="79">
        <f>+VLOOKUP($A595,'[4]CUT USD'!$A:$Q,9,FALSE)</f>
        <v>0</v>
      </c>
      <c r="AG595" s="79">
        <f>+VLOOKUP($A595,'[4]CUT USD'!$A:$Q,10,FALSE)</f>
        <v>0</v>
      </c>
      <c r="AH595" s="79">
        <f>+VLOOKUP($A595,'[4]CUT USD'!$A:$Q,11,FALSE)</f>
        <v>0</v>
      </c>
      <c r="AI595" s="79">
        <f>+VLOOKUP($A595,'[4]CUT USD'!$A:$Q,12,FALSE)</f>
        <v>0</v>
      </c>
      <c r="AJ595" s="79">
        <f>+VLOOKUP($A595,'[4]CUT USD'!$A:$Q,13,FALSE)</f>
        <v>0</v>
      </c>
      <c r="AK595" s="79">
        <f>+VLOOKUP($A595,'[4]CUT USD'!$A:$Q,14,FALSE)</f>
        <v>0</v>
      </c>
      <c r="AL595" s="79">
        <v>0</v>
      </c>
      <c r="AM595" s="79">
        <f t="shared" si="9"/>
        <v>0</v>
      </c>
      <c r="AP595" s="45"/>
    </row>
    <row r="596" spans="1:42" ht="33" customHeight="1">
      <c r="A596" s="54">
        <v>3301</v>
      </c>
      <c r="B596" s="55" t="s">
        <v>11115</v>
      </c>
      <c r="C596" s="80" t="s">
        <v>667</v>
      </c>
      <c r="D596" s="79">
        <f>+VLOOKUP(A596,'[4]RES. TRL'!A:C,2,FALSE)</f>
        <v>0</v>
      </c>
      <c r="E596" s="79">
        <f>+VLOOKUP(A596,'[4]RES. TRL'!A:C,3,FALSE)</f>
        <v>0</v>
      </c>
      <c r="F596" s="79">
        <f>+VLOOKUP(A596,[4]RES.CDI!A:B,2,FALSE)</f>
        <v>0</v>
      </c>
      <c r="G596" s="79">
        <f>+VLOOKUP($A596,'[4]CUT Bs'!$A:$S,2,FALSE)</f>
        <v>0</v>
      </c>
      <c r="H596" s="79">
        <f>+VLOOKUP($A596,'[4]CUT Bs'!$A:$S,3,FALSE)</f>
        <v>0</v>
      </c>
      <c r="I596" s="79">
        <f>+VLOOKUP($A596,'[4]CUT Bs'!$A:$S,4,FALSE)</f>
        <v>0</v>
      </c>
      <c r="J596" s="79">
        <f>+VLOOKUP($A596,'[4]CUT Bs'!$A:$S,5,FALSE)</f>
        <v>0</v>
      </c>
      <c r="K596" s="79">
        <f>+VLOOKUP($A596,'[4]CUT Bs'!$A:$S,6,FALSE)</f>
        <v>0</v>
      </c>
      <c r="L596" s="79">
        <f>+VLOOKUP($A596,'[4]CUT Bs'!$A:$S,7,FALSE)</f>
        <v>0</v>
      </c>
      <c r="M596" s="79">
        <f>+VLOOKUP($A596,'[4]CUT Bs'!$A:$S,8,FALSE)</f>
        <v>0</v>
      </c>
      <c r="N596" s="79">
        <f>+VLOOKUP($A596,'[4]CUT Bs'!$A:$S,9,FALSE)</f>
        <v>0</v>
      </c>
      <c r="O596" s="79">
        <f>+VLOOKUP($A596,'[4]CUT Bs'!$A:$S,10,FALSE)</f>
        <v>0</v>
      </c>
      <c r="P596" s="79">
        <f>+VLOOKUP($A596,'[4]CUT Bs'!$A:$S,11,FALSE)</f>
        <v>0</v>
      </c>
      <c r="Q596" s="79">
        <f>+VLOOKUP($A596,'[4]CUT Bs'!$A:$S,12,FALSE)</f>
        <v>0</v>
      </c>
      <c r="R596" s="79">
        <f>+VLOOKUP($A596,'[4]CUT Bs'!$A:$S,13,FALSE)</f>
        <v>0</v>
      </c>
      <c r="S596" s="79">
        <f>+VLOOKUP($A596,'[4]CUT Bs'!$A:$S,14,FALSE)</f>
        <v>0</v>
      </c>
      <c r="T596" s="79">
        <f>+VLOOKUP($A596,'[4]CUT Bs'!$A:$S,15,FALSE)</f>
        <v>0</v>
      </c>
      <c r="U596" s="79">
        <f>+VLOOKUP($A596,'[4]CUT Bs'!$A:$S,16,FALSE)</f>
        <v>0</v>
      </c>
      <c r="V596" s="79">
        <f>+IFERROR(VLOOKUP(A596,'[4]RES. TCR'!A:C,3,FALSE),0)</f>
        <v>0</v>
      </c>
      <c r="W596" s="79">
        <f>+VLOOKUP(A596,'[4]RES. TRL'!F:H,2,FALSE)</f>
        <v>0</v>
      </c>
      <c r="X596" s="79">
        <f>+VLOOKUP(A596,'[4]RES. TRL'!F:H,3,FALSE)</f>
        <v>0</v>
      </c>
      <c r="Y596" s="79">
        <f>+VLOOKUP($A596,'[4]CUT USD'!$A:$Q,2,FALSE)</f>
        <v>0</v>
      </c>
      <c r="Z596" s="79">
        <f>+VLOOKUP($A596,'[4]CUT USD'!$A:$Q,3,FALSE)</f>
        <v>0</v>
      </c>
      <c r="AA596" s="79">
        <f>+VLOOKUP($A596,'[4]CUT USD'!$A:$Q,4,FALSE)</f>
        <v>0</v>
      </c>
      <c r="AB596" s="79">
        <f>+VLOOKUP($A596,'[4]CUT USD'!$A:$Q,5,FALSE)</f>
        <v>0</v>
      </c>
      <c r="AC596" s="79">
        <f>+VLOOKUP($A596,'[4]CUT USD'!$A:$Q,6,FALSE)</f>
        <v>0</v>
      </c>
      <c r="AD596" s="79">
        <f>+VLOOKUP($A596,'[4]CUT USD'!$A:$Q,7,FALSE)</f>
        <v>0</v>
      </c>
      <c r="AE596" s="79">
        <f>+VLOOKUP($A596,'[4]CUT USD'!$A:$Q,8,FALSE)</f>
        <v>0</v>
      </c>
      <c r="AF596" s="79">
        <f>+VLOOKUP($A596,'[4]CUT USD'!$A:$Q,9,FALSE)</f>
        <v>0</v>
      </c>
      <c r="AG596" s="79">
        <f>+VLOOKUP($A596,'[4]CUT USD'!$A:$Q,10,FALSE)</f>
        <v>0</v>
      </c>
      <c r="AH596" s="79">
        <f>+VLOOKUP($A596,'[4]CUT USD'!$A:$Q,11,FALSE)</f>
        <v>0</v>
      </c>
      <c r="AI596" s="79">
        <f>+VLOOKUP($A596,'[4]CUT USD'!$A:$Q,12,FALSE)</f>
        <v>0</v>
      </c>
      <c r="AJ596" s="79">
        <f>+VLOOKUP($A596,'[4]CUT USD'!$A:$Q,13,FALSE)</f>
        <v>0</v>
      </c>
      <c r="AK596" s="79">
        <f>+VLOOKUP($A596,'[4]CUT USD'!$A:$Q,14,FALSE)</f>
        <v>0</v>
      </c>
      <c r="AL596" s="79">
        <v>0</v>
      </c>
      <c r="AM596" s="79">
        <f t="shared" si="9"/>
        <v>0</v>
      </c>
      <c r="AP596" s="45"/>
    </row>
    <row r="597" spans="1:42" ht="33" customHeight="1">
      <c r="A597" s="54">
        <v>3401</v>
      </c>
      <c r="B597" s="55" t="s">
        <v>11116</v>
      </c>
      <c r="C597" s="80" t="s">
        <v>667</v>
      </c>
      <c r="D597" s="79">
        <f>+VLOOKUP(A597,'[4]RES. TRL'!A:C,2,FALSE)</f>
        <v>0</v>
      </c>
      <c r="E597" s="79">
        <f>+VLOOKUP(A597,'[4]RES. TRL'!A:C,3,FALSE)</f>
        <v>0</v>
      </c>
      <c r="F597" s="79">
        <f>+VLOOKUP(A597,[4]RES.CDI!A:B,2,FALSE)</f>
        <v>0</v>
      </c>
      <c r="G597" s="79">
        <f>+VLOOKUP($A597,'[4]CUT Bs'!$A:$S,2,FALSE)</f>
        <v>0</v>
      </c>
      <c r="H597" s="79">
        <f>+VLOOKUP($A597,'[4]CUT Bs'!$A:$S,3,FALSE)</f>
        <v>0</v>
      </c>
      <c r="I597" s="79">
        <f>+VLOOKUP($A597,'[4]CUT Bs'!$A:$S,4,FALSE)</f>
        <v>0</v>
      </c>
      <c r="J597" s="79">
        <f>+VLOOKUP($A597,'[4]CUT Bs'!$A:$S,5,FALSE)</f>
        <v>0</v>
      </c>
      <c r="K597" s="79">
        <f>+VLOOKUP($A597,'[4]CUT Bs'!$A:$S,6,FALSE)</f>
        <v>0</v>
      </c>
      <c r="L597" s="79">
        <f>+VLOOKUP($A597,'[4]CUT Bs'!$A:$S,7,FALSE)</f>
        <v>0</v>
      </c>
      <c r="M597" s="79">
        <f>+VLOOKUP($A597,'[4]CUT Bs'!$A:$S,8,FALSE)</f>
        <v>0</v>
      </c>
      <c r="N597" s="79">
        <f>+VLOOKUP($A597,'[4]CUT Bs'!$A:$S,9,FALSE)</f>
        <v>0</v>
      </c>
      <c r="O597" s="79">
        <f>+VLOOKUP($A597,'[4]CUT Bs'!$A:$S,10,FALSE)</f>
        <v>0</v>
      </c>
      <c r="P597" s="79">
        <f>+VLOOKUP($A597,'[4]CUT Bs'!$A:$S,11,FALSE)</f>
        <v>0</v>
      </c>
      <c r="Q597" s="79">
        <f>+VLOOKUP($A597,'[4]CUT Bs'!$A:$S,12,FALSE)</f>
        <v>0</v>
      </c>
      <c r="R597" s="79">
        <f>+VLOOKUP($A597,'[4]CUT Bs'!$A:$S,13,FALSE)</f>
        <v>0</v>
      </c>
      <c r="S597" s="79">
        <f>+VLOOKUP($A597,'[4]CUT Bs'!$A:$S,14,FALSE)</f>
        <v>0</v>
      </c>
      <c r="T597" s="79">
        <f>+VLOOKUP($A597,'[4]CUT Bs'!$A:$S,15,FALSE)</f>
        <v>0</v>
      </c>
      <c r="U597" s="79">
        <f>+VLOOKUP($A597,'[4]CUT Bs'!$A:$S,16,FALSE)</f>
        <v>0</v>
      </c>
      <c r="V597" s="79">
        <f>+IFERROR(VLOOKUP(A597,'[4]RES. TCR'!A:C,3,FALSE),0)</f>
        <v>0</v>
      </c>
      <c r="W597" s="79">
        <f>+VLOOKUP(A597,'[4]RES. TRL'!F:H,2,FALSE)</f>
        <v>0</v>
      </c>
      <c r="X597" s="79">
        <f>+VLOOKUP(A597,'[4]RES. TRL'!F:H,3,FALSE)</f>
        <v>0</v>
      </c>
      <c r="Y597" s="79">
        <f>+VLOOKUP($A597,'[4]CUT USD'!$A:$Q,2,FALSE)</f>
        <v>0</v>
      </c>
      <c r="Z597" s="79">
        <f>+VLOOKUP($A597,'[4]CUT USD'!$A:$Q,3,FALSE)</f>
        <v>0</v>
      </c>
      <c r="AA597" s="79">
        <f>+VLOOKUP($A597,'[4]CUT USD'!$A:$Q,4,FALSE)</f>
        <v>0</v>
      </c>
      <c r="AB597" s="79">
        <f>+VLOOKUP($A597,'[4]CUT USD'!$A:$Q,5,FALSE)</f>
        <v>0</v>
      </c>
      <c r="AC597" s="79">
        <f>+VLOOKUP($A597,'[4]CUT USD'!$A:$Q,6,FALSE)</f>
        <v>0</v>
      </c>
      <c r="AD597" s="79">
        <f>+VLOOKUP($A597,'[4]CUT USD'!$A:$Q,7,FALSE)</f>
        <v>0</v>
      </c>
      <c r="AE597" s="79">
        <f>+VLOOKUP($A597,'[4]CUT USD'!$A:$Q,8,FALSE)</f>
        <v>0</v>
      </c>
      <c r="AF597" s="79">
        <f>+VLOOKUP($A597,'[4]CUT USD'!$A:$Q,9,FALSE)</f>
        <v>0</v>
      </c>
      <c r="AG597" s="79">
        <f>+VLOOKUP($A597,'[4]CUT USD'!$A:$Q,10,FALSE)</f>
        <v>0</v>
      </c>
      <c r="AH597" s="79">
        <f>+VLOOKUP($A597,'[4]CUT USD'!$A:$Q,11,FALSE)</f>
        <v>0</v>
      </c>
      <c r="AI597" s="79">
        <f>+VLOOKUP($A597,'[4]CUT USD'!$A:$Q,12,FALSE)</f>
        <v>0</v>
      </c>
      <c r="AJ597" s="79">
        <f>+VLOOKUP($A597,'[4]CUT USD'!$A:$Q,13,FALSE)</f>
        <v>0</v>
      </c>
      <c r="AK597" s="79">
        <f>+VLOOKUP($A597,'[4]CUT USD'!$A:$Q,14,FALSE)</f>
        <v>0</v>
      </c>
      <c r="AL597" s="79">
        <v>0</v>
      </c>
      <c r="AM597" s="79">
        <f t="shared" si="9"/>
        <v>0</v>
      </c>
      <c r="AP597" s="45"/>
    </row>
    <row r="598" spans="1:42" ht="33" customHeight="1">
      <c r="A598" s="54">
        <v>3701</v>
      </c>
      <c r="B598" s="55" t="s">
        <v>11117</v>
      </c>
      <c r="C598" s="80" t="s">
        <v>667</v>
      </c>
      <c r="D598" s="79">
        <f>+VLOOKUP(A598,'[4]RES. TRL'!A:C,2,FALSE)</f>
        <v>0</v>
      </c>
      <c r="E598" s="79">
        <f>+VLOOKUP(A598,'[4]RES. TRL'!A:C,3,FALSE)</f>
        <v>0</v>
      </c>
      <c r="F598" s="79">
        <f>+VLOOKUP(A598,[4]RES.CDI!A:B,2,FALSE)</f>
        <v>0</v>
      </c>
      <c r="G598" s="79">
        <f>+VLOOKUP($A598,'[4]CUT Bs'!$A:$S,2,FALSE)</f>
        <v>0</v>
      </c>
      <c r="H598" s="79">
        <f>+VLOOKUP($A598,'[4]CUT Bs'!$A:$S,3,FALSE)</f>
        <v>0</v>
      </c>
      <c r="I598" s="79">
        <f>+VLOOKUP($A598,'[4]CUT Bs'!$A:$S,4,FALSE)</f>
        <v>0</v>
      </c>
      <c r="J598" s="79">
        <f>+VLOOKUP($A598,'[4]CUT Bs'!$A:$S,5,FALSE)</f>
        <v>0</v>
      </c>
      <c r="K598" s="79">
        <f>+VLOOKUP($A598,'[4]CUT Bs'!$A:$S,6,FALSE)</f>
        <v>0</v>
      </c>
      <c r="L598" s="79">
        <f>+VLOOKUP($A598,'[4]CUT Bs'!$A:$S,7,FALSE)</f>
        <v>0</v>
      </c>
      <c r="M598" s="79">
        <f>+VLOOKUP($A598,'[4]CUT Bs'!$A:$S,8,FALSE)</f>
        <v>0</v>
      </c>
      <c r="N598" s="79">
        <f>+VLOOKUP($A598,'[4]CUT Bs'!$A:$S,9,FALSE)</f>
        <v>0</v>
      </c>
      <c r="O598" s="79">
        <f>+VLOOKUP($A598,'[4]CUT Bs'!$A:$S,10,FALSE)</f>
        <v>0</v>
      </c>
      <c r="P598" s="79">
        <f>+VLOOKUP($A598,'[4]CUT Bs'!$A:$S,11,FALSE)</f>
        <v>0</v>
      </c>
      <c r="Q598" s="79">
        <f>+VLOOKUP($A598,'[4]CUT Bs'!$A:$S,12,FALSE)</f>
        <v>0</v>
      </c>
      <c r="R598" s="79">
        <f>+VLOOKUP($A598,'[4]CUT Bs'!$A:$S,13,FALSE)</f>
        <v>0</v>
      </c>
      <c r="S598" s="79">
        <f>+VLOOKUP($A598,'[4]CUT Bs'!$A:$S,14,FALSE)</f>
        <v>0</v>
      </c>
      <c r="T598" s="79">
        <f>+VLOOKUP($A598,'[4]CUT Bs'!$A:$S,15,FALSE)</f>
        <v>0</v>
      </c>
      <c r="U598" s="79">
        <f>+VLOOKUP($A598,'[4]CUT Bs'!$A:$S,16,FALSE)</f>
        <v>0</v>
      </c>
      <c r="V598" s="79">
        <f>+IFERROR(VLOOKUP(A598,'[4]RES. TCR'!A:C,3,FALSE),0)</f>
        <v>0</v>
      </c>
      <c r="W598" s="79">
        <f>+VLOOKUP(A598,'[4]RES. TRL'!F:H,2,FALSE)</f>
        <v>0</v>
      </c>
      <c r="X598" s="79">
        <f>+VLOOKUP(A598,'[4]RES. TRL'!F:H,3,FALSE)</f>
        <v>0</v>
      </c>
      <c r="Y598" s="79">
        <f>+VLOOKUP($A598,'[4]CUT USD'!$A:$Q,2,FALSE)</f>
        <v>0</v>
      </c>
      <c r="Z598" s="79">
        <f>+VLOOKUP($A598,'[4]CUT USD'!$A:$Q,3,FALSE)</f>
        <v>0</v>
      </c>
      <c r="AA598" s="79">
        <f>+VLOOKUP($A598,'[4]CUT USD'!$A:$Q,4,FALSE)</f>
        <v>0</v>
      </c>
      <c r="AB598" s="79">
        <f>+VLOOKUP($A598,'[4]CUT USD'!$A:$Q,5,FALSE)</f>
        <v>0</v>
      </c>
      <c r="AC598" s="79">
        <f>+VLOOKUP($A598,'[4]CUT USD'!$A:$Q,6,FALSE)</f>
        <v>0</v>
      </c>
      <c r="AD598" s="79">
        <f>+VLOOKUP($A598,'[4]CUT USD'!$A:$Q,7,FALSE)</f>
        <v>0</v>
      </c>
      <c r="AE598" s="79">
        <f>+VLOOKUP($A598,'[4]CUT USD'!$A:$Q,8,FALSE)</f>
        <v>0</v>
      </c>
      <c r="AF598" s="79">
        <f>+VLOOKUP($A598,'[4]CUT USD'!$A:$Q,9,FALSE)</f>
        <v>0</v>
      </c>
      <c r="AG598" s="79">
        <f>+VLOOKUP($A598,'[4]CUT USD'!$A:$Q,10,FALSE)</f>
        <v>0</v>
      </c>
      <c r="AH598" s="79">
        <f>+VLOOKUP($A598,'[4]CUT USD'!$A:$Q,11,FALSE)</f>
        <v>0</v>
      </c>
      <c r="AI598" s="79">
        <f>+VLOOKUP($A598,'[4]CUT USD'!$A:$Q,12,FALSE)</f>
        <v>0</v>
      </c>
      <c r="AJ598" s="79">
        <f>+VLOOKUP($A598,'[4]CUT USD'!$A:$Q,13,FALSE)</f>
        <v>0</v>
      </c>
      <c r="AK598" s="79">
        <f>+VLOOKUP($A598,'[4]CUT USD'!$A:$Q,14,FALSE)</f>
        <v>0</v>
      </c>
      <c r="AL598" s="79">
        <v>0</v>
      </c>
      <c r="AM598" s="79">
        <f t="shared" si="9"/>
        <v>0</v>
      </c>
      <c r="AP598" s="45"/>
    </row>
    <row r="599" spans="1:42" ht="33" customHeight="1">
      <c r="A599" s="54">
        <v>4601</v>
      </c>
      <c r="B599" s="55" t="s">
        <v>11118</v>
      </c>
      <c r="C599" s="80" t="s">
        <v>667</v>
      </c>
      <c r="D599" s="79">
        <f>+VLOOKUP(A599,'[4]RES. TRL'!A:C,2,FALSE)</f>
        <v>0</v>
      </c>
      <c r="E599" s="79">
        <f>+VLOOKUP(A599,'[4]RES. TRL'!A:C,3,FALSE)</f>
        <v>0</v>
      </c>
      <c r="F599" s="79">
        <f>+VLOOKUP(A599,[4]RES.CDI!A:B,2,FALSE)</f>
        <v>0</v>
      </c>
      <c r="G599" s="79">
        <f>+VLOOKUP($A599,'[4]CUT Bs'!$A:$S,2,FALSE)</f>
        <v>0</v>
      </c>
      <c r="H599" s="79">
        <f>+VLOOKUP($A599,'[4]CUT Bs'!$A:$S,3,FALSE)</f>
        <v>0</v>
      </c>
      <c r="I599" s="79">
        <f>+VLOOKUP($A599,'[4]CUT Bs'!$A:$S,4,FALSE)</f>
        <v>0</v>
      </c>
      <c r="J599" s="79">
        <f>+VLOOKUP($A599,'[4]CUT Bs'!$A:$S,5,FALSE)</f>
        <v>0</v>
      </c>
      <c r="K599" s="79">
        <f>+VLOOKUP($A599,'[4]CUT Bs'!$A:$S,6,FALSE)</f>
        <v>0</v>
      </c>
      <c r="L599" s="79">
        <f>+VLOOKUP($A599,'[4]CUT Bs'!$A:$S,7,FALSE)</f>
        <v>0</v>
      </c>
      <c r="M599" s="79">
        <f>+VLOOKUP($A599,'[4]CUT Bs'!$A:$S,8,FALSE)</f>
        <v>0</v>
      </c>
      <c r="N599" s="79">
        <f>+VLOOKUP($A599,'[4]CUT Bs'!$A:$S,9,FALSE)</f>
        <v>0</v>
      </c>
      <c r="O599" s="79">
        <f>+VLOOKUP($A599,'[4]CUT Bs'!$A:$S,10,FALSE)</f>
        <v>0</v>
      </c>
      <c r="P599" s="79">
        <f>+VLOOKUP($A599,'[4]CUT Bs'!$A:$S,11,FALSE)</f>
        <v>0</v>
      </c>
      <c r="Q599" s="79">
        <f>+VLOOKUP($A599,'[4]CUT Bs'!$A:$S,12,FALSE)</f>
        <v>0</v>
      </c>
      <c r="R599" s="79">
        <f>+VLOOKUP($A599,'[4]CUT Bs'!$A:$S,13,FALSE)</f>
        <v>0</v>
      </c>
      <c r="S599" s="79">
        <f>+VLOOKUP($A599,'[4]CUT Bs'!$A:$S,14,FALSE)</f>
        <v>0</v>
      </c>
      <c r="T599" s="79">
        <f>+VLOOKUP($A599,'[4]CUT Bs'!$A:$S,15,FALSE)</f>
        <v>0</v>
      </c>
      <c r="U599" s="79">
        <f>+VLOOKUP($A599,'[4]CUT Bs'!$A:$S,16,FALSE)</f>
        <v>0</v>
      </c>
      <c r="V599" s="79">
        <f>+IFERROR(VLOOKUP(A599,'[4]RES. TCR'!A:C,3,FALSE),0)</f>
        <v>0</v>
      </c>
      <c r="W599" s="79">
        <f>+VLOOKUP(A599,'[4]RES. TRL'!F:H,2,FALSE)</f>
        <v>0</v>
      </c>
      <c r="X599" s="79">
        <f>+VLOOKUP(A599,'[4]RES. TRL'!F:H,3,FALSE)</f>
        <v>0</v>
      </c>
      <c r="Y599" s="79">
        <f>+VLOOKUP($A599,'[4]CUT USD'!$A:$Q,2,FALSE)</f>
        <v>0</v>
      </c>
      <c r="Z599" s="79">
        <f>+VLOOKUP($A599,'[4]CUT USD'!$A:$Q,3,FALSE)</f>
        <v>0</v>
      </c>
      <c r="AA599" s="79">
        <f>+VLOOKUP($A599,'[4]CUT USD'!$A:$Q,4,FALSE)</f>
        <v>0</v>
      </c>
      <c r="AB599" s="79">
        <f>+VLOOKUP($A599,'[4]CUT USD'!$A:$Q,5,FALSE)</f>
        <v>0</v>
      </c>
      <c r="AC599" s="79">
        <f>+VLOOKUP($A599,'[4]CUT USD'!$A:$Q,6,FALSE)</f>
        <v>0</v>
      </c>
      <c r="AD599" s="79">
        <f>+VLOOKUP($A599,'[4]CUT USD'!$A:$Q,7,FALSE)</f>
        <v>0</v>
      </c>
      <c r="AE599" s="79">
        <f>+VLOOKUP($A599,'[4]CUT USD'!$A:$Q,8,FALSE)</f>
        <v>0</v>
      </c>
      <c r="AF599" s="79">
        <f>+VLOOKUP($A599,'[4]CUT USD'!$A:$Q,9,FALSE)</f>
        <v>0</v>
      </c>
      <c r="AG599" s="79">
        <f>+VLOOKUP($A599,'[4]CUT USD'!$A:$Q,10,FALSE)</f>
        <v>0</v>
      </c>
      <c r="AH599" s="79">
        <f>+VLOOKUP($A599,'[4]CUT USD'!$A:$Q,11,FALSE)</f>
        <v>0</v>
      </c>
      <c r="AI599" s="79">
        <f>+VLOOKUP($A599,'[4]CUT USD'!$A:$Q,12,FALSE)</f>
        <v>0</v>
      </c>
      <c r="AJ599" s="79">
        <f>+VLOOKUP($A599,'[4]CUT USD'!$A:$Q,13,FALSE)</f>
        <v>0</v>
      </c>
      <c r="AK599" s="79">
        <f>+VLOOKUP($A599,'[4]CUT USD'!$A:$Q,14,FALSE)</f>
        <v>0</v>
      </c>
      <c r="AL599" s="79">
        <v>0</v>
      </c>
      <c r="AM599" s="79">
        <f t="shared" si="9"/>
        <v>0</v>
      </c>
      <c r="AP599" s="45"/>
    </row>
    <row r="600" spans="1:42" ht="33" customHeight="1">
      <c r="A600" s="54" t="s">
        <v>567</v>
      </c>
      <c r="B600" s="55" t="s">
        <v>620</v>
      </c>
      <c r="C600" s="80" t="s">
        <v>11123</v>
      </c>
      <c r="D600" s="79">
        <f>+VLOOKUP(A600,'[4]RES. TRL'!A:C,2,FALSE)</f>
        <v>0</v>
      </c>
      <c r="E600" s="79">
        <f>+VLOOKUP(A600,'[4]RES. TRL'!A:C,3,FALSE)</f>
        <v>0</v>
      </c>
      <c r="F600" s="79">
        <f>+VLOOKUP(A600,[4]RES.CDI!A:B,2,FALSE)</f>
        <v>0</v>
      </c>
      <c r="G600" s="79">
        <f>+VLOOKUP($A600,'[4]CUT Bs'!$A:$S,2,FALSE)</f>
        <v>2984660.0799999996</v>
      </c>
      <c r="H600" s="79">
        <f>+VLOOKUP($A600,'[4]CUT Bs'!$A:$S,3,FALSE)</f>
        <v>0</v>
      </c>
      <c r="I600" s="79">
        <f>+VLOOKUP($A600,'[4]CUT Bs'!$A:$S,4,FALSE)</f>
        <v>0</v>
      </c>
      <c r="J600" s="79">
        <f>+VLOOKUP($A600,'[4]CUT Bs'!$A:$S,5,FALSE)</f>
        <v>29114.199999999997</v>
      </c>
      <c r="K600" s="79">
        <f>+VLOOKUP($A600,'[4]CUT Bs'!$A:$S,6,FALSE)</f>
        <v>0</v>
      </c>
      <c r="L600" s="79">
        <f>+VLOOKUP($A600,'[4]CUT Bs'!$A:$S,7,FALSE)</f>
        <v>0</v>
      </c>
      <c r="M600" s="79">
        <f>+VLOOKUP($A600,'[4]CUT Bs'!$A:$S,8,FALSE)</f>
        <v>0</v>
      </c>
      <c r="N600" s="79">
        <f>+VLOOKUP($A600,'[4]CUT Bs'!$A:$S,9,FALSE)</f>
        <v>0</v>
      </c>
      <c r="O600" s="79">
        <f>+VLOOKUP($A600,'[4]CUT Bs'!$A:$S,10,FALSE)</f>
        <v>0</v>
      </c>
      <c r="P600" s="79">
        <f>+VLOOKUP($A600,'[4]CUT Bs'!$A:$S,11,FALSE)</f>
        <v>0</v>
      </c>
      <c r="Q600" s="79">
        <f>+VLOOKUP($A600,'[4]CUT Bs'!$A:$S,12,FALSE)</f>
        <v>135502.64000000001</v>
      </c>
      <c r="R600" s="79">
        <f>+VLOOKUP($A600,'[4]CUT Bs'!$A:$S,13,FALSE)</f>
        <v>0</v>
      </c>
      <c r="S600" s="79">
        <f>+VLOOKUP($A600,'[4]CUT Bs'!$A:$S,14,FALSE)</f>
        <v>0</v>
      </c>
      <c r="T600" s="79">
        <f>+VLOOKUP($A600,'[4]CUT Bs'!$A:$S,15,FALSE)</f>
        <v>0</v>
      </c>
      <c r="U600" s="79">
        <f>+VLOOKUP($A600,'[4]CUT Bs'!$A:$S,16,FALSE)</f>
        <v>0</v>
      </c>
      <c r="V600" s="79">
        <f>+IFERROR(VLOOKUP(A600,'[4]RES. TCR'!A:C,3,FALSE),0)</f>
        <v>0</v>
      </c>
      <c r="W600" s="79">
        <f>+VLOOKUP(A600,'[4]RES. TRL'!F:H,2,FALSE)</f>
        <v>0</v>
      </c>
      <c r="X600" s="79">
        <f>+VLOOKUP(A600,'[4]RES. TRL'!F:H,3,FALSE)</f>
        <v>0</v>
      </c>
      <c r="Y600" s="79">
        <f>+VLOOKUP($A600,'[4]CUT USD'!$A:$Q,2,FALSE)</f>
        <v>0</v>
      </c>
      <c r="Z600" s="79">
        <f>+VLOOKUP($A600,'[4]CUT USD'!$A:$Q,3,FALSE)</f>
        <v>0</v>
      </c>
      <c r="AA600" s="79">
        <f>+VLOOKUP($A600,'[4]CUT USD'!$A:$Q,4,FALSE)</f>
        <v>0</v>
      </c>
      <c r="AB600" s="79">
        <f>+VLOOKUP($A600,'[4]CUT USD'!$A:$Q,5,FALSE)</f>
        <v>0</v>
      </c>
      <c r="AC600" s="79">
        <f>+VLOOKUP($A600,'[4]CUT USD'!$A:$Q,6,FALSE)</f>
        <v>0</v>
      </c>
      <c r="AD600" s="79">
        <f>+VLOOKUP($A600,'[4]CUT USD'!$A:$Q,7,FALSE)</f>
        <v>0</v>
      </c>
      <c r="AE600" s="79">
        <f>+VLOOKUP($A600,'[4]CUT USD'!$A:$Q,8,FALSE)</f>
        <v>0</v>
      </c>
      <c r="AF600" s="79">
        <f>+VLOOKUP($A600,'[4]CUT USD'!$A:$Q,9,FALSE)</f>
        <v>0</v>
      </c>
      <c r="AG600" s="79">
        <f>+VLOOKUP($A600,'[4]CUT USD'!$A:$Q,10,FALSE)</f>
        <v>0</v>
      </c>
      <c r="AH600" s="79">
        <f>+VLOOKUP($A600,'[4]CUT USD'!$A:$Q,11,FALSE)</f>
        <v>0</v>
      </c>
      <c r="AI600" s="79">
        <f>+VLOOKUP($A600,'[4]CUT USD'!$A:$Q,12,FALSE)</f>
        <v>0</v>
      </c>
      <c r="AJ600" s="79">
        <f>+VLOOKUP($A600,'[4]CUT USD'!$A:$Q,13,FALSE)</f>
        <v>0</v>
      </c>
      <c r="AK600" s="79">
        <f>+VLOOKUP($A600,'[4]CUT USD'!$A:$Q,14,FALSE)</f>
        <v>0</v>
      </c>
      <c r="AL600" s="79">
        <v>0</v>
      </c>
      <c r="AM600" s="79">
        <f t="shared" si="9"/>
        <v>3149276.92</v>
      </c>
      <c r="AP600" s="45"/>
    </row>
    <row r="601" spans="1:42" ht="33" customHeight="1">
      <c r="A601" s="54" t="s">
        <v>568</v>
      </c>
      <c r="B601" s="55" t="s">
        <v>11121</v>
      </c>
      <c r="C601" s="80" t="s">
        <v>11123</v>
      </c>
      <c r="D601" s="79">
        <f>+VLOOKUP(A601,'[4]RES. TRL'!A:C,2,FALSE)</f>
        <v>0</v>
      </c>
      <c r="E601" s="79">
        <f>+VLOOKUP(A601,'[4]RES. TRL'!A:C,3,FALSE)</f>
        <v>0</v>
      </c>
      <c r="F601" s="79">
        <f>+VLOOKUP(A601,[4]RES.CDI!A:B,2,FALSE)</f>
        <v>0</v>
      </c>
      <c r="G601" s="79">
        <f>+VLOOKUP($A601,'[4]CUT Bs'!$A:$S,2,FALSE)</f>
        <v>0</v>
      </c>
      <c r="H601" s="79">
        <f>+VLOOKUP($A601,'[4]CUT Bs'!$A:$S,3,FALSE)</f>
        <v>0</v>
      </c>
      <c r="I601" s="79">
        <f>+VLOOKUP($A601,'[4]CUT Bs'!$A:$S,4,FALSE)</f>
        <v>0</v>
      </c>
      <c r="J601" s="79">
        <f>+VLOOKUP($A601,'[4]CUT Bs'!$A:$S,5,FALSE)</f>
        <v>0</v>
      </c>
      <c r="K601" s="79">
        <f>+VLOOKUP($A601,'[4]CUT Bs'!$A:$S,6,FALSE)</f>
        <v>0</v>
      </c>
      <c r="L601" s="79">
        <f>+VLOOKUP($A601,'[4]CUT Bs'!$A:$S,7,FALSE)</f>
        <v>0</v>
      </c>
      <c r="M601" s="79">
        <f>+VLOOKUP($A601,'[4]CUT Bs'!$A:$S,8,FALSE)</f>
        <v>0</v>
      </c>
      <c r="N601" s="79">
        <f>+VLOOKUP($A601,'[4]CUT Bs'!$A:$S,9,FALSE)</f>
        <v>0</v>
      </c>
      <c r="O601" s="79">
        <f>+VLOOKUP($A601,'[4]CUT Bs'!$A:$S,10,FALSE)</f>
        <v>0</v>
      </c>
      <c r="P601" s="79">
        <f>+VLOOKUP($A601,'[4]CUT Bs'!$A:$S,11,FALSE)</f>
        <v>0</v>
      </c>
      <c r="Q601" s="79">
        <f>+VLOOKUP($A601,'[4]CUT Bs'!$A:$S,12,FALSE)</f>
        <v>0</v>
      </c>
      <c r="R601" s="79">
        <f>+VLOOKUP($A601,'[4]CUT Bs'!$A:$S,13,FALSE)</f>
        <v>0</v>
      </c>
      <c r="S601" s="79">
        <f>+VLOOKUP($A601,'[4]CUT Bs'!$A:$S,14,FALSE)</f>
        <v>0</v>
      </c>
      <c r="T601" s="79">
        <f>+VLOOKUP($A601,'[4]CUT Bs'!$A:$S,15,FALSE)</f>
        <v>0</v>
      </c>
      <c r="U601" s="79">
        <f>+VLOOKUP($A601,'[4]CUT Bs'!$A:$S,16,FALSE)</f>
        <v>0</v>
      </c>
      <c r="V601" s="79">
        <f>+IFERROR(VLOOKUP(A601,'[4]RES. TCR'!A:C,3,FALSE),0)</f>
        <v>0</v>
      </c>
      <c r="W601" s="79">
        <f>+VLOOKUP(A601,'[4]RES. TRL'!F:H,2,FALSE)</f>
        <v>0</v>
      </c>
      <c r="X601" s="79">
        <f>+VLOOKUP(A601,'[4]RES. TRL'!F:H,3,FALSE)</f>
        <v>0</v>
      </c>
      <c r="Y601" s="79">
        <f>+VLOOKUP($A601,'[4]CUT USD'!$A:$Q,2,FALSE)</f>
        <v>0</v>
      </c>
      <c r="Z601" s="79">
        <f>+VLOOKUP($A601,'[4]CUT USD'!$A:$Q,3,FALSE)</f>
        <v>0</v>
      </c>
      <c r="AA601" s="79">
        <f>+VLOOKUP($A601,'[4]CUT USD'!$A:$Q,4,FALSE)</f>
        <v>0</v>
      </c>
      <c r="AB601" s="79">
        <f>+VLOOKUP($A601,'[4]CUT USD'!$A:$Q,5,FALSE)</f>
        <v>0</v>
      </c>
      <c r="AC601" s="79">
        <f>+VLOOKUP($A601,'[4]CUT USD'!$A:$Q,6,FALSE)</f>
        <v>0</v>
      </c>
      <c r="AD601" s="79">
        <f>+VLOOKUP($A601,'[4]CUT USD'!$A:$Q,7,FALSE)</f>
        <v>0</v>
      </c>
      <c r="AE601" s="79">
        <f>+VLOOKUP($A601,'[4]CUT USD'!$A:$Q,8,FALSE)</f>
        <v>0</v>
      </c>
      <c r="AF601" s="79">
        <f>+VLOOKUP($A601,'[4]CUT USD'!$A:$Q,9,FALSE)</f>
        <v>0</v>
      </c>
      <c r="AG601" s="79">
        <f>+VLOOKUP($A601,'[4]CUT USD'!$A:$Q,10,FALSE)</f>
        <v>0</v>
      </c>
      <c r="AH601" s="79">
        <f>+VLOOKUP($A601,'[4]CUT USD'!$A:$Q,11,FALSE)</f>
        <v>0</v>
      </c>
      <c r="AI601" s="79">
        <f>+VLOOKUP($A601,'[4]CUT USD'!$A:$Q,12,FALSE)</f>
        <v>0</v>
      </c>
      <c r="AJ601" s="79">
        <f>+VLOOKUP($A601,'[4]CUT USD'!$A:$Q,13,FALSE)</f>
        <v>0</v>
      </c>
      <c r="AK601" s="79">
        <f>+VLOOKUP($A601,'[4]CUT USD'!$A:$Q,14,FALSE)</f>
        <v>0</v>
      </c>
      <c r="AL601" s="79">
        <v>0</v>
      </c>
      <c r="AM601" s="79">
        <f t="shared" si="9"/>
        <v>0</v>
      </c>
      <c r="AP601" s="45"/>
    </row>
    <row r="602" spans="1:42" ht="33" customHeight="1">
      <c r="A602" s="54" t="s">
        <v>569</v>
      </c>
      <c r="B602" s="55" t="s">
        <v>621</v>
      </c>
      <c r="C602" s="80" t="s">
        <v>667</v>
      </c>
      <c r="D602" s="79">
        <f>+VLOOKUP(A602,'[4]RES. TRL'!A:C,2,FALSE)</f>
        <v>0</v>
      </c>
      <c r="E602" s="79">
        <f>+VLOOKUP(A602,'[4]RES. TRL'!A:C,3,FALSE)</f>
        <v>0</v>
      </c>
      <c r="F602" s="79">
        <f>+VLOOKUP(A602,[4]RES.CDI!A:B,2,FALSE)</f>
        <v>0</v>
      </c>
      <c r="G602" s="79">
        <f>+VLOOKUP($A602,'[4]CUT Bs'!$A:$S,2,FALSE)</f>
        <v>5681885.1799999997</v>
      </c>
      <c r="H602" s="79">
        <f>+VLOOKUP($A602,'[4]CUT Bs'!$A:$S,3,FALSE)</f>
        <v>0</v>
      </c>
      <c r="I602" s="79">
        <f>+VLOOKUP($A602,'[4]CUT Bs'!$A:$S,4,FALSE)</f>
        <v>509.56</v>
      </c>
      <c r="J602" s="79">
        <f>+VLOOKUP($A602,'[4]CUT Bs'!$A:$S,5,FALSE)</f>
        <v>5301558.01</v>
      </c>
      <c r="K602" s="79">
        <f>+VLOOKUP($A602,'[4]CUT Bs'!$A:$S,6,FALSE)</f>
        <v>0</v>
      </c>
      <c r="L602" s="79">
        <f>+VLOOKUP($A602,'[4]CUT Bs'!$A:$S,7,FALSE)</f>
        <v>0</v>
      </c>
      <c r="M602" s="79">
        <f>+VLOOKUP($A602,'[4]CUT Bs'!$A:$S,8,FALSE)</f>
        <v>0</v>
      </c>
      <c r="N602" s="79">
        <f>+VLOOKUP($A602,'[4]CUT Bs'!$A:$S,9,FALSE)</f>
        <v>0</v>
      </c>
      <c r="O602" s="79">
        <f>+VLOOKUP($A602,'[4]CUT Bs'!$A:$S,10,FALSE)</f>
        <v>122.10000000000001</v>
      </c>
      <c r="P602" s="79">
        <f>+VLOOKUP($A602,'[4]CUT Bs'!$A:$S,11,FALSE)</f>
        <v>0</v>
      </c>
      <c r="Q602" s="79">
        <f>+VLOOKUP($A602,'[4]CUT Bs'!$A:$S,12,FALSE)</f>
        <v>0</v>
      </c>
      <c r="R602" s="79">
        <f>+VLOOKUP($A602,'[4]CUT Bs'!$A:$S,13,FALSE)</f>
        <v>0</v>
      </c>
      <c r="S602" s="79">
        <f>+VLOOKUP($A602,'[4]CUT Bs'!$A:$S,14,FALSE)</f>
        <v>0</v>
      </c>
      <c r="T602" s="79">
        <f>+VLOOKUP($A602,'[4]CUT Bs'!$A:$S,15,FALSE)</f>
        <v>0</v>
      </c>
      <c r="U602" s="79">
        <f>+VLOOKUP($A602,'[4]CUT Bs'!$A:$S,16,FALSE)</f>
        <v>0</v>
      </c>
      <c r="V602" s="79">
        <f>+IFERROR(VLOOKUP(A602,'[4]RES. TCR'!A:C,3,FALSE),0)</f>
        <v>0</v>
      </c>
      <c r="W602" s="79">
        <f>+VLOOKUP(A602,'[4]RES. TRL'!F:H,2,FALSE)</f>
        <v>0</v>
      </c>
      <c r="X602" s="79">
        <f>+VLOOKUP(A602,'[4]RES. TRL'!F:H,3,FALSE)</f>
        <v>0</v>
      </c>
      <c r="Y602" s="79">
        <f>+VLOOKUP($A602,'[4]CUT USD'!$A:$Q,2,FALSE)</f>
        <v>0</v>
      </c>
      <c r="Z602" s="79">
        <f>+VLOOKUP($A602,'[4]CUT USD'!$A:$Q,3,FALSE)</f>
        <v>0</v>
      </c>
      <c r="AA602" s="79">
        <f>+VLOOKUP($A602,'[4]CUT USD'!$A:$Q,4,FALSE)</f>
        <v>0</v>
      </c>
      <c r="AB602" s="79">
        <f>+VLOOKUP($A602,'[4]CUT USD'!$A:$Q,5,FALSE)</f>
        <v>0</v>
      </c>
      <c r="AC602" s="79">
        <f>+VLOOKUP($A602,'[4]CUT USD'!$A:$Q,6,FALSE)</f>
        <v>0</v>
      </c>
      <c r="AD602" s="79">
        <f>+VLOOKUP($A602,'[4]CUT USD'!$A:$Q,7,FALSE)</f>
        <v>0</v>
      </c>
      <c r="AE602" s="79">
        <f>+VLOOKUP($A602,'[4]CUT USD'!$A:$Q,8,FALSE)</f>
        <v>0</v>
      </c>
      <c r="AF602" s="79">
        <f>+VLOOKUP($A602,'[4]CUT USD'!$A:$Q,9,FALSE)</f>
        <v>0</v>
      </c>
      <c r="AG602" s="79">
        <f>+VLOOKUP($A602,'[4]CUT USD'!$A:$Q,10,FALSE)</f>
        <v>0</v>
      </c>
      <c r="AH602" s="79">
        <f>+VLOOKUP($A602,'[4]CUT USD'!$A:$Q,11,FALSE)</f>
        <v>0</v>
      </c>
      <c r="AI602" s="79">
        <f>+VLOOKUP($A602,'[4]CUT USD'!$A:$Q,12,FALSE)</f>
        <v>0</v>
      </c>
      <c r="AJ602" s="79">
        <f>+VLOOKUP($A602,'[4]CUT USD'!$A:$Q,13,FALSE)</f>
        <v>0</v>
      </c>
      <c r="AK602" s="79">
        <f>+VLOOKUP($A602,'[4]CUT USD'!$A:$Q,14,FALSE)</f>
        <v>0</v>
      </c>
      <c r="AL602" s="79">
        <v>0</v>
      </c>
      <c r="AM602" s="79">
        <f t="shared" si="9"/>
        <v>10984074.85</v>
      </c>
      <c r="AP602" s="45"/>
    </row>
    <row r="603" spans="1:42" s="205" customFormat="1" ht="12.75" customHeight="1">
      <c r="A603" s="201"/>
      <c r="B603" s="202"/>
      <c r="C603" s="203"/>
      <c r="D603" s="204"/>
      <c r="E603" s="204"/>
      <c r="F603" s="204"/>
      <c r="G603" s="204"/>
      <c r="H603" s="204"/>
      <c r="I603" s="204"/>
      <c r="J603" s="204"/>
      <c r="K603" s="204"/>
      <c r="L603" s="204"/>
      <c r="M603" s="204"/>
      <c r="N603" s="204"/>
      <c r="O603" s="204"/>
      <c r="P603" s="204"/>
      <c r="Q603" s="204"/>
      <c r="R603" s="204"/>
      <c r="S603" s="204"/>
      <c r="T603" s="204"/>
      <c r="U603" s="204"/>
      <c r="V603" s="204"/>
      <c r="W603" s="204"/>
      <c r="X603" s="204"/>
      <c r="Y603" s="204"/>
      <c r="Z603" s="204"/>
      <c r="AA603" s="204"/>
      <c r="AB603" s="204"/>
      <c r="AC603" s="204"/>
      <c r="AD603" s="204"/>
      <c r="AE603" s="204"/>
      <c r="AF603" s="204"/>
      <c r="AG603" s="204"/>
      <c r="AH603" s="204"/>
      <c r="AI603" s="204"/>
      <c r="AJ603" s="204"/>
      <c r="AK603" s="204"/>
      <c r="AL603" s="204"/>
      <c r="AM603" s="79"/>
      <c r="AO603" s="206"/>
      <c r="AP603" s="207"/>
    </row>
    <row r="604" spans="1:42" ht="18.95" customHeight="1" thickBot="1">
      <c r="A604" s="44"/>
      <c r="B604" s="145" t="s">
        <v>574</v>
      </c>
      <c r="C604" s="145"/>
      <c r="D604" s="144">
        <f t="shared" ref="D604:AM604" si="10">+SUBTOTAL(9,D11:D602)</f>
        <v>1282176211.9699998</v>
      </c>
      <c r="E604" s="144">
        <f t="shared" si="10"/>
        <v>1272598338.4999995</v>
      </c>
      <c r="F604" s="144">
        <f t="shared" si="10"/>
        <v>1125489651.9999998</v>
      </c>
      <c r="G604" s="144">
        <f t="shared" si="10"/>
        <v>304664044.35999978</v>
      </c>
      <c r="H604" s="144">
        <f t="shared" si="10"/>
        <v>604146.89999999991</v>
      </c>
      <c r="I604" s="144">
        <f t="shared" si="10"/>
        <v>707810.12000000011</v>
      </c>
      <c r="J604" s="144">
        <f t="shared" si="10"/>
        <v>3467479319.1799998</v>
      </c>
      <c r="K604" s="144">
        <f t="shared" si="10"/>
        <v>0</v>
      </c>
      <c r="L604" s="144">
        <f t="shared" si="10"/>
        <v>1879862.5799999998</v>
      </c>
      <c r="M604" s="144">
        <f t="shared" si="10"/>
        <v>19010003.609999999</v>
      </c>
      <c r="N604" s="144">
        <f t="shared" si="10"/>
        <v>0</v>
      </c>
      <c r="O604" s="144">
        <f t="shared" si="10"/>
        <v>538074747.72000015</v>
      </c>
      <c r="P604" s="144">
        <f t="shared" si="10"/>
        <v>213236.16</v>
      </c>
      <c r="Q604" s="144">
        <f t="shared" si="10"/>
        <v>1202491395.6499996</v>
      </c>
      <c r="R604" s="144">
        <f t="shared" si="10"/>
        <v>233222.79</v>
      </c>
      <c r="S604" s="144">
        <f t="shared" si="10"/>
        <v>17623712.699999999</v>
      </c>
      <c r="T604" s="144">
        <f t="shared" si="10"/>
        <v>0</v>
      </c>
      <c r="U604" s="144">
        <f t="shared" si="10"/>
        <v>0</v>
      </c>
      <c r="V604" s="144">
        <f t="shared" si="10"/>
        <v>178482052.39999998</v>
      </c>
      <c r="W604" s="144">
        <f t="shared" si="10"/>
        <v>24010385.740000002</v>
      </c>
      <c r="X604" s="144">
        <f t="shared" si="10"/>
        <v>24010385.740000002</v>
      </c>
      <c r="Y604" s="144">
        <f t="shared" si="10"/>
        <v>504380.27</v>
      </c>
      <c r="Z604" s="144">
        <f t="shared" si="10"/>
        <v>0</v>
      </c>
      <c r="AA604" s="144">
        <f t="shared" si="10"/>
        <v>2340.38</v>
      </c>
      <c r="AB604" s="144">
        <f t="shared" si="10"/>
        <v>1330952725.2200003</v>
      </c>
      <c r="AC604" s="144">
        <f t="shared" si="10"/>
        <v>5951.1900000000169</v>
      </c>
      <c r="AD604" s="144">
        <f t="shared" si="10"/>
        <v>0</v>
      </c>
      <c r="AE604" s="144">
        <f t="shared" si="10"/>
        <v>3213868.3899999997</v>
      </c>
      <c r="AF604" s="144">
        <f t="shared" si="10"/>
        <v>28032.98</v>
      </c>
      <c r="AG604" s="144">
        <f t="shared" si="10"/>
        <v>16991409.77</v>
      </c>
      <c r="AH604" s="144">
        <f t="shared" si="10"/>
        <v>46755806.289999999</v>
      </c>
      <c r="AI604" s="144">
        <f t="shared" si="10"/>
        <v>0</v>
      </c>
      <c r="AJ604" s="144">
        <f t="shared" si="10"/>
        <v>1.7300000000000013</v>
      </c>
      <c r="AK604" s="144">
        <f t="shared" si="10"/>
        <v>0</v>
      </c>
      <c r="AL604" s="144">
        <f t="shared" si="10"/>
        <v>0</v>
      </c>
      <c r="AM604" s="144">
        <f t="shared" si="10"/>
        <v>10858203044.339998</v>
      </c>
      <c r="AP604" s="209"/>
    </row>
    <row r="605" spans="1:42" ht="15.75" thickTop="1">
      <c r="A605" s="19"/>
      <c r="B605" s="20"/>
      <c r="C605" s="21"/>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c r="AM605" s="58"/>
    </row>
    <row r="606" spans="1:42">
      <c r="AP606" s="209"/>
    </row>
    <row r="607" spans="1:42">
      <c r="AM607" s="197"/>
    </row>
    <row r="608" spans="1:42" s="17" customFormat="1" hidden="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O608" s="61"/>
    </row>
    <row r="609" spans="3:39" hidden="1"/>
    <row r="610" spans="3:39" hidden="1"/>
    <row r="611" spans="3:39" hidden="1"/>
    <row r="612" spans="3:39" hidden="1"/>
    <row r="613" spans="3:39" ht="15.75" hidden="1" thickBot="1">
      <c r="C613" s="18"/>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1"/>
    </row>
    <row r="614" spans="3:39" hidden="1">
      <c r="AM614" s="61"/>
    </row>
    <row r="615" spans="3:39">
      <c r="AM615" s="198"/>
    </row>
    <row r="616" spans="3:39">
      <c r="AM616" s="198"/>
    </row>
    <row r="617" spans="3:39">
      <c r="AM617" s="198"/>
    </row>
    <row r="618" spans="3:39">
      <c r="AM618" s="198"/>
    </row>
  </sheetData>
  <sheetProtection formatCells="0" formatColumns="0" formatRows="0" sort="0" autoFilter="0" pivotTables="0"/>
  <autoFilter ref="A10:AM602"/>
  <mergeCells count="6">
    <mergeCell ref="A4:AM4"/>
    <mergeCell ref="W9:AL9"/>
    <mergeCell ref="D9:V9"/>
    <mergeCell ref="A7:AM7"/>
    <mergeCell ref="A6:AM6"/>
    <mergeCell ref="A5:AM5"/>
  </mergeCells>
  <printOptions horizontalCentered="1"/>
  <pageMargins left="0.23" right="0.44" top="0.47244094488188981" bottom="0.23622047244094491" header="0.31496062992125984" footer="0.23622047244094491"/>
  <pageSetup scale="33"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54"/>
  <sheetViews>
    <sheetView view="pageBreakPreview" zoomScale="115" zoomScaleNormal="100" zoomScaleSheetLayoutView="115" workbookViewId="0">
      <selection activeCell="B4" sqref="B4"/>
    </sheetView>
  </sheetViews>
  <sheetFormatPr baseColWidth="10" defaultRowHeight="15"/>
  <cols>
    <col min="1" max="1" width="3.28515625" customWidth="1"/>
    <col min="2" max="2" width="109.7109375" customWidth="1"/>
    <col min="3" max="3" width="2.85546875" customWidth="1"/>
  </cols>
  <sheetData>
    <row r="1" spans="1:3">
      <c r="A1" s="65"/>
      <c r="B1" s="66" t="s">
        <v>583</v>
      </c>
      <c r="C1" s="65"/>
    </row>
    <row r="2" spans="1:3" ht="5.25" customHeight="1">
      <c r="A2" s="65"/>
      <c r="B2" s="67"/>
      <c r="C2" s="65"/>
    </row>
    <row r="3" spans="1:3" ht="78.75">
      <c r="A3" s="65"/>
      <c r="B3" s="68" t="s">
        <v>685</v>
      </c>
      <c r="C3" s="65"/>
    </row>
    <row r="4" spans="1:3" ht="56.25">
      <c r="A4" s="65"/>
      <c r="B4" s="68" t="s">
        <v>9090</v>
      </c>
      <c r="C4" s="65"/>
    </row>
    <row r="5" spans="1:3" ht="22.5">
      <c r="A5" s="65"/>
      <c r="B5" s="68" t="s">
        <v>655</v>
      </c>
      <c r="C5" s="65"/>
    </row>
    <row r="6" spans="1:3" ht="15.75" thickBot="1">
      <c r="A6" s="65"/>
      <c r="B6" s="68" t="s">
        <v>670</v>
      </c>
      <c r="C6" s="65"/>
    </row>
    <row r="7" spans="1:3">
      <c r="A7" s="65"/>
      <c r="B7" s="69" t="s">
        <v>584</v>
      </c>
      <c r="C7" s="65"/>
    </row>
    <row r="8" spans="1:3">
      <c r="A8" s="65"/>
      <c r="B8" s="70" t="s">
        <v>585</v>
      </c>
      <c r="C8" s="65"/>
    </row>
    <row r="9" spans="1:3" ht="23.25" thickBot="1">
      <c r="A9" s="65"/>
      <c r="B9" s="71" t="s">
        <v>656</v>
      </c>
      <c r="C9" s="65"/>
    </row>
    <row r="10" spans="1:3">
      <c r="A10" s="65"/>
      <c r="B10" s="72" t="s">
        <v>586</v>
      </c>
      <c r="C10" s="65"/>
    </row>
    <row r="11" spans="1:3">
      <c r="A11" s="65"/>
      <c r="B11" s="70" t="s">
        <v>587</v>
      </c>
      <c r="C11" s="65"/>
    </row>
    <row r="12" spans="1:3" ht="57" thickBot="1">
      <c r="A12" s="65"/>
      <c r="B12" s="70" t="s">
        <v>588</v>
      </c>
      <c r="C12" s="65"/>
    </row>
    <row r="13" spans="1:3" ht="57" thickBot="1">
      <c r="A13" s="65"/>
      <c r="B13" s="73" t="s">
        <v>657</v>
      </c>
      <c r="C13" s="65"/>
    </row>
    <row r="14" spans="1:3" ht="34.5" hidden="1" thickBot="1">
      <c r="A14" s="65"/>
      <c r="B14" s="74" t="s">
        <v>674</v>
      </c>
      <c r="C14" s="65"/>
    </row>
    <row r="15" spans="1:3" ht="34.5" hidden="1" thickBot="1">
      <c r="A15" s="65"/>
      <c r="B15" s="75" t="s">
        <v>671</v>
      </c>
      <c r="C15" s="65"/>
    </row>
    <row r="16" spans="1:3" hidden="1">
      <c r="A16" s="65"/>
      <c r="B16" s="69" t="s">
        <v>589</v>
      </c>
      <c r="C16" s="65"/>
    </row>
    <row r="17" spans="1:3" hidden="1">
      <c r="A17" s="65"/>
      <c r="B17" s="70" t="s">
        <v>590</v>
      </c>
      <c r="C17" s="65"/>
    </row>
    <row r="18" spans="1:3" ht="15.75" hidden="1" thickBot="1">
      <c r="A18" s="65"/>
      <c r="B18" s="71" t="s">
        <v>591</v>
      </c>
      <c r="C18" s="65"/>
    </row>
    <row r="19" spans="1:3">
      <c r="A19" s="65"/>
      <c r="B19" s="72" t="s">
        <v>592</v>
      </c>
      <c r="C19" s="65"/>
    </row>
    <row r="20" spans="1:3">
      <c r="A20" s="65"/>
      <c r="B20" s="70" t="s">
        <v>658</v>
      </c>
      <c r="C20" s="65"/>
    </row>
    <row r="21" spans="1:3" ht="15.75" thickBot="1">
      <c r="A21" s="65"/>
      <c r="B21" s="71" t="s">
        <v>593</v>
      </c>
      <c r="C21" s="65"/>
    </row>
    <row r="22" spans="1:3">
      <c r="A22" s="65"/>
      <c r="B22" s="72" t="s">
        <v>594</v>
      </c>
      <c r="C22" s="65"/>
    </row>
    <row r="23" spans="1:3">
      <c r="A23" s="65"/>
      <c r="B23" s="70" t="s">
        <v>659</v>
      </c>
      <c r="C23" s="65"/>
    </row>
    <row r="24" spans="1:3" ht="23.25" thickBot="1">
      <c r="A24" s="65"/>
      <c r="B24" s="71" t="s">
        <v>595</v>
      </c>
      <c r="C24" s="65"/>
    </row>
    <row r="25" spans="1:3">
      <c r="A25" s="65"/>
      <c r="B25" s="72" t="s">
        <v>660</v>
      </c>
      <c r="C25" s="65"/>
    </row>
    <row r="26" spans="1:3">
      <c r="A26" s="65"/>
      <c r="B26" s="70" t="s">
        <v>596</v>
      </c>
      <c r="C26" s="65"/>
    </row>
    <row r="27" spans="1:3" ht="15.75" thickBot="1">
      <c r="A27" s="65"/>
      <c r="B27" s="71" t="s">
        <v>597</v>
      </c>
      <c r="C27" s="65"/>
    </row>
    <row r="28" spans="1:3">
      <c r="A28" s="65"/>
      <c r="B28" s="72" t="s">
        <v>598</v>
      </c>
      <c r="C28" s="65"/>
    </row>
    <row r="29" spans="1:3">
      <c r="A29" s="65"/>
      <c r="B29" s="70" t="s">
        <v>599</v>
      </c>
      <c r="C29" s="65"/>
    </row>
    <row r="30" spans="1:3" ht="15.75" thickBot="1">
      <c r="A30" s="65"/>
      <c r="B30" s="71" t="s">
        <v>600</v>
      </c>
      <c r="C30" s="65"/>
    </row>
    <row r="31" spans="1:3">
      <c r="A31" s="65"/>
      <c r="B31" s="72" t="s">
        <v>601</v>
      </c>
      <c r="C31" s="65"/>
    </row>
    <row r="32" spans="1:3">
      <c r="A32" s="65"/>
      <c r="B32" s="70" t="s">
        <v>602</v>
      </c>
      <c r="C32" s="65"/>
    </row>
    <row r="33" spans="1:3" ht="15.75" thickBot="1">
      <c r="A33" s="65"/>
      <c r="B33" s="71" t="s">
        <v>603</v>
      </c>
      <c r="C33" s="65"/>
    </row>
    <row r="34" spans="1:3">
      <c r="A34" s="65"/>
      <c r="B34" s="72" t="s">
        <v>661</v>
      </c>
      <c r="C34" s="65"/>
    </row>
    <row r="35" spans="1:3">
      <c r="A35" s="65"/>
      <c r="B35" s="70" t="s">
        <v>604</v>
      </c>
      <c r="C35" s="65"/>
    </row>
    <row r="36" spans="1:3" ht="15.75" thickBot="1">
      <c r="A36" s="65"/>
      <c r="B36" s="71" t="s">
        <v>603</v>
      </c>
      <c r="C36" s="65"/>
    </row>
    <row r="37" spans="1:3">
      <c r="A37" s="65"/>
      <c r="B37" s="72" t="s">
        <v>672</v>
      </c>
      <c r="C37" s="65"/>
    </row>
    <row r="38" spans="1:3">
      <c r="A38" s="65"/>
      <c r="B38" s="70" t="s">
        <v>662</v>
      </c>
      <c r="C38" s="65"/>
    </row>
    <row r="39" spans="1:3" ht="23.25" thickBot="1">
      <c r="A39" s="65"/>
      <c r="B39" s="71" t="s">
        <v>605</v>
      </c>
      <c r="C39" s="65"/>
    </row>
    <row r="40" spans="1:3">
      <c r="A40" s="65"/>
      <c r="B40" s="72" t="s">
        <v>606</v>
      </c>
      <c r="C40" s="65"/>
    </row>
    <row r="41" spans="1:3">
      <c r="A41" s="65"/>
      <c r="B41" s="70" t="s">
        <v>607</v>
      </c>
      <c r="C41" s="65"/>
    </row>
    <row r="42" spans="1:3">
      <c r="A42" s="65"/>
      <c r="B42" s="70" t="s">
        <v>608</v>
      </c>
      <c r="C42" s="65"/>
    </row>
    <row r="43" spans="1:3" ht="23.25" thickBot="1">
      <c r="A43" s="65"/>
      <c r="B43" s="71" t="s">
        <v>673</v>
      </c>
      <c r="C43" s="65"/>
    </row>
    <row r="44" spans="1:3">
      <c r="A44" s="65"/>
      <c r="B44" s="72" t="s">
        <v>609</v>
      </c>
      <c r="C44" s="65"/>
    </row>
    <row r="45" spans="1:3">
      <c r="A45" s="65"/>
      <c r="B45" s="70" t="s">
        <v>610</v>
      </c>
      <c r="C45" s="65"/>
    </row>
    <row r="46" spans="1:3">
      <c r="A46" s="65"/>
      <c r="B46" s="70" t="s">
        <v>663</v>
      </c>
      <c r="C46" s="65"/>
    </row>
    <row r="47" spans="1:3">
      <c r="A47" s="65"/>
      <c r="B47" s="70" t="s">
        <v>664</v>
      </c>
      <c r="C47" s="65"/>
    </row>
    <row r="48" spans="1:3" ht="23.25" thickBot="1">
      <c r="A48" s="65"/>
      <c r="B48" s="71" t="s">
        <v>665</v>
      </c>
      <c r="C48" s="65"/>
    </row>
    <row r="49" spans="1:3" ht="13.5" customHeight="1">
      <c r="A49" s="237"/>
      <c r="B49" s="238" t="s">
        <v>7787</v>
      </c>
      <c r="C49" s="65"/>
    </row>
    <row r="50" spans="1:3" ht="22.5">
      <c r="A50" s="65"/>
      <c r="B50" s="70" t="s">
        <v>7788</v>
      </c>
      <c r="C50" s="65"/>
    </row>
    <row r="51" spans="1:3" ht="23.25" thickBot="1">
      <c r="A51" s="65"/>
      <c r="B51" s="71" t="s">
        <v>7786</v>
      </c>
      <c r="C51" s="65"/>
    </row>
    <row r="52" spans="1:3">
      <c r="A52" s="65"/>
      <c r="B52" s="236"/>
      <c r="C52" s="65"/>
    </row>
    <row r="53" spans="1:3" ht="22.5">
      <c r="A53" s="65"/>
      <c r="B53" s="76" t="s">
        <v>611</v>
      </c>
      <c r="C53" s="65"/>
    </row>
    <row r="54" spans="1:3">
      <c r="A54" s="65"/>
      <c r="B54" s="65"/>
      <c r="C54" s="65"/>
    </row>
  </sheetData>
  <pageMargins left="0.7" right="0.7" top="0.75" bottom="0.75" header="0.3" footer="0.3"/>
  <pageSetup scale="6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P9597"/>
  <sheetViews>
    <sheetView view="pageBreakPreview" zoomScaleNormal="100" zoomScaleSheetLayoutView="100" workbookViewId="0">
      <pane ySplit="9" topLeftCell="A10" activePane="bottomLeft" state="frozen"/>
      <selection activeCell="G12" sqref="G12:K12"/>
      <selection pane="bottomLeft"/>
    </sheetView>
  </sheetViews>
  <sheetFormatPr baseColWidth="10" defaultRowHeight="12.75"/>
  <cols>
    <col min="1" max="1" width="7.140625" style="87" customWidth="1"/>
    <col min="2" max="2" width="4.140625" style="87" customWidth="1"/>
    <col min="3" max="3" width="15.5703125" style="147" customWidth="1"/>
    <col min="4" max="4" width="12.28515625" style="87" bestFit="1" customWidth="1"/>
    <col min="5" max="5" width="14" style="87" customWidth="1"/>
    <col min="6" max="6" width="12.140625" style="87" customWidth="1"/>
    <col min="7" max="7" width="9.42578125" style="87" customWidth="1"/>
    <col min="8" max="8" width="12.42578125" style="87" customWidth="1"/>
    <col min="9" max="9" width="50.28515625" style="94" customWidth="1"/>
    <col min="10" max="13" width="7.28515625" style="87" customWidth="1"/>
    <col min="14" max="15" width="16.85546875" style="156" customWidth="1"/>
    <col min="16" max="16" width="13.85546875" style="87" customWidth="1"/>
    <col min="17" max="16384" width="11.42578125" style="83"/>
  </cols>
  <sheetData>
    <row r="1" spans="1:16">
      <c r="A1" s="163" t="s">
        <v>37</v>
      </c>
      <c r="B1" s="163"/>
      <c r="C1" s="163"/>
      <c r="D1" s="163"/>
      <c r="E1" s="163"/>
      <c r="F1" s="163"/>
      <c r="G1" s="163"/>
      <c r="H1" s="163"/>
      <c r="I1" s="163"/>
      <c r="J1" s="163"/>
      <c r="K1" s="95"/>
      <c r="L1" s="95"/>
      <c r="M1" s="95"/>
      <c r="N1" s="159"/>
      <c r="O1" s="159"/>
      <c r="P1" s="95"/>
    </row>
    <row r="2" spans="1:16" ht="15.75">
      <c r="A2" s="163" t="s">
        <v>2115</v>
      </c>
      <c r="B2" s="163"/>
      <c r="C2" s="163"/>
      <c r="D2" s="163"/>
      <c r="E2" s="163"/>
      <c r="F2" s="163"/>
      <c r="G2" s="163"/>
      <c r="H2" s="163"/>
      <c r="I2" s="163"/>
      <c r="J2" s="163"/>
      <c r="K2" s="95"/>
      <c r="L2" s="95"/>
      <c r="M2" s="95"/>
      <c r="N2" s="159"/>
      <c r="O2" s="159"/>
      <c r="P2" s="95"/>
    </row>
    <row r="3" spans="1:16">
      <c r="A3" s="163" t="s">
        <v>39</v>
      </c>
      <c r="B3" s="163"/>
      <c r="C3" s="163"/>
      <c r="D3" s="163"/>
      <c r="E3" s="163"/>
      <c r="F3" s="163"/>
      <c r="G3" s="163"/>
      <c r="H3" s="163"/>
      <c r="I3" s="163"/>
      <c r="J3" s="163"/>
      <c r="K3" s="95"/>
      <c r="L3" s="95"/>
      <c r="M3" s="95"/>
      <c r="N3" s="159"/>
      <c r="O3" s="159"/>
      <c r="P3" s="95"/>
    </row>
    <row r="4" spans="1:16">
      <c r="A4" s="163" t="s">
        <v>18170</v>
      </c>
      <c r="B4" s="163"/>
      <c r="C4" s="163"/>
      <c r="D4" s="163"/>
      <c r="E4" s="163"/>
      <c r="F4" s="163"/>
      <c r="G4" s="163"/>
      <c r="H4" s="163"/>
      <c r="I4" s="163"/>
      <c r="J4" s="163"/>
      <c r="K4" s="95"/>
      <c r="L4" s="95"/>
      <c r="M4" s="95"/>
      <c r="N4" s="159"/>
      <c r="O4" s="159"/>
      <c r="P4" s="95"/>
    </row>
    <row r="5" spans="1:16">
      <c r="A5" s="86" t="s">
        <v>18295</v>
      </c>
      <c r="B5" s="81"/>
      <c r="C5" s="81"/>
      <c r="D5" s="81"/>
      <c r="E5" s="97"/>
      <c r="F5" s="81"/>
      <c r="G5" s="81"/>
      <c r="H5" s="81"/>
      <c r="I5" s="91"/>
      <c r="J5" s="82"/>
      <c r="K5" s="95"/>
      <c r="L5" s="95"/>
      <c r="M5" s="95"/>
      <c r="N5" s="159"/>
      <c r="O5" s="159"/>
      <c r="P5" s="95"/>
    </row>
    <row r="6" spans="1:16">
      <c r="A6" s="86"/>
      <c r="B6" s="81"/>
      <c r="C6" s="81"/>
      <c r="D6" s="81"/>
      <c r="E6" s="97"/>
      <c r="F6" s="81"/>
      <c r="G6" s="81"/>
      <c r="H6" s="81"/>
      <c r="I6" s="91"/>
      <c r="J6" s="82"/>
      <c r="K6" s="95"/>
      <c r="L6" s="95"/>
      <c r="M6" s="95"/>
      <c r="N6" s="159"/>
      <c r="O6" s="159"/>
      <c r="P6" s="95"/>
    </row>
    <row r="7" spans="1:16">
      <c r="A7" s="88"/>
      <c r="B7" s="88"/>
      <c r="C7" s="146"/>
      <c r="D7" s="88"/>
      <c r="E7" s="88"/>
      <c r="F7" s="88"/>
      <c r="G7" s="88"/>
      <c r="H7" s="88"/>
      <c r="I7" s="92"/>
      <c r="J7" s="364" t="s">
        <v>700</v>
      </c>
      <c r="K7" s="365"/>
      <c r="L7" s="364" t="s">
        <v>699</v>
      </c>
      <c r="M7" s="365"/>
      <c r="N7" s="366"/>
      <c r="O7" s="366"/>
      <c r="P7" s="88"/>
    </row>
    <row r="8" spans="1:16" ht="12.75" customHeight="1">
      <c r="A8" s="362" t="s">
        <v>701</v>
      </c>
      <c r="B8" s="362" t="s">
        <v>702</v>
      </c>
      <c r="C8" s="361" t="s">
        <v>712</v>
      </c>
      <c r="D8" s="361" t="s">
        <v>696</v>
      </c>
      <c r="E8" s="361" t="s">
        <v>694</v>
      </c>
      <c r="F8" s="361" t="s">
        <v>695</v>
      </c>
      <c r="G8" s="361" t="s">
        <v>697</v>
      </c>
      <c r="H8" s="362" t="s">
        <v>719</v>
      </c>
      <c r="I8" s="361" t="s">
        <v>698</v>
      </c>
      <c r="J8" s="362" t="s">
        <v>704</v>
      </c>
      <c r="K8" s="362" t="s">
        <v>705</v>
      </c>
      <c r="L8" s="362" t="s">
        <v>703</v>
      </c>
      <c r="M8" s="362" t="s">
        <v>706</v>
      </c>
      <c r="N8" s="363" t="s">
        <v>707</v>
      </c>
      <c r="O8" s="361" t="s">
        <v>708</v>
      </c>
      <c r="P8" s="361" t="s">
        <v>715</v>
      </c>
    </row>
    <row r="9" spans="1:16">
      <c r="A9" s="362"/>
      <c r="B9" s="362"/>
      <c r="C9" s="361"/>
      <c r="D9" s="361"/>
      <c r="E9" s="361"/>
      <c r="F9" s="361"/>
      <c r="G9" s="361"/>
      <c r="H9" s="362"/>
      <c r="I9" s="361"/>
      <c r="J9" s="362"/>
      <c r="K9" s="362"/>
      <c r="L9" s="362"/>
      <c r="M9" s="362"/>
      <c r="N9" s="363"/>
      <c r="O9" s="361"/>
      <c r="P9" s="361"/>
    </row>
    <row r="10" spans="1:16" ht="63.75">
      <c r="A10" s="214">
        <v>291</v>
      </c>
      <c r="B10" s="89"/>
      <c r="C10" s="90" t="s">
        <v>133</v>
      </c>
      <c r="D10" s="84">
        <v>43102</v>
      </c>
      <c r="E10" s="85" t="s">
        <v>760</v>
      </c>
      <c r="F10" s="85" t="s">
        <v>6</v>
      </c>
      <c r="G10" s="85">
        <v>910065</v>
      </c>
      <c r="H10" s="89"/>
      <c r="I10" s="93" t="s">
        <v>1504</v>
      </c>
      <c r="J10" s="89"/>
      <c r="K10" s="89"/>
      <c r="L10" s="89"/>
      <c r="M10" s="89"/>
      <c r="N10" s="168">
        <v>0</v>
      </c>
      <c r="O10" s="168">
        <v>3794033.87</v>
      </c>
      <c r="P10" s="89" t="s">
        <v>679</v>
      </c>
    </row>
    <row r="11" spans="1:16" ht="51">
      <c r="A11" s="214" t="s">
        <v>560</v>
      </c>
      <c r="B11" s="89"/>
      <c r="C11" s="90" t="s">
        <v>622</v>
      </c>
      <c r="D11" s="84">
        <v>43102</v>
      </c>
      <c r="E11" s="85" t="s">
        <v>1245</v>
      </c>
      <c r="F11" s="85" t="s">
        <v>3</v>
      </c>
      <c r="G11" s="85">
        <v>1583838</v>
      </c>
      <c r="H11" s="89"/>
      <c r="I11" s="93" t="s">
        <v>1879</v>
      </c>
      <c r="J11" s="89"/>
      <c r="K11" s="89"/>
      <c r="L11" s="89"/>
      <c r="M11" s="89"/>
      <c r="N11" s="169">
        <v>0</v>
      </c>
      <c r="O11" s="169">
        <v>94.48</v>
      </c>
      <c r="P11" s="89" t="s">
        <v>679</v>
      </c>
    </row>
    <row r="12" spans="1:16" ht="51">
      <c r="A12" s="214">
        <v>20</v>
      </c>
      <c r="B12" s="89"/>
      <c r="C12" s="90" t="s">
        <v>47</v>
      </c>
      <c r="D12" s="84">
        <v>43102</v>
      </c>
      <c r="E12" s="85" t="s">
        <v>1246</v>
      </c>
      <c r="F12" s="85" t="s">
        <v>3</v>
      </c>
      <c r="G12" s="85">
        <v>1583863</v>
      </c>
      <c r="H12" s="89"/>
      <c r="I12" s="93" t="s">
        <v>1880</v>
      </c>
      <c r="J12" s="89"/>
      <c r="K12" s="89"/>
      <c r="L12" s="89"/>
      <c r="M12" s="89"/>
      <c r="N12" s="169">
        <v>0</v>
      </c>
      <c r="O12" s="169">
        <v>10718.88</v>
      </c>
      <c r="P12" s="89" t="s">
        <v>679</v>
      </c>
    </row>
    <row r="13" spans="1:16" ht="51">
      <c r="A13" s="214" t="s">
        <v>560</v>
      </c>
      <c r="B13" s="89"/>
      <c r="C13" s="90" t="s">
        <v>622</v>
      </c>
      <c r="D13" s="84">
        <v>43102</v>
      </c>
      <c r="E13" s="85" t="s">
        <v>1247</v>
      </c>
      <c r="F13" s="85" t="s">
        <v>3</v>
      </c>
      <c r="G13" s="85">
        <v>1583771</v>
      </c>
      <c r="H13" s="89"/>
      <c r="I13" s="93" t="s">
        <v>1881</v>
      </c>
      <c r="J13" s="89"/>
      <c r="K13" s="89"/>
      <c r="L13" s="89"/>
      <c r="M13" s="89"/>
      <c r="N13" s="169">
        <v>0</v>
      </c>
      <c r="O13" s="169">
        <v>262.39999999999998</v>
      </c>
      <c r="P13" s="89" t="s">
        <v>679</v>
      </c>
    </row>
    <row r="14" spans="1:16" ht="51">
      <c r="A14" s="214" t="s">
        <v>560</v>
      </c>
      <c r="B14" s="89"/>
      <c r="C14" s="90" t="s">
        <v>622</v>
      </c>
      <c r="D14" s="84">
        <v>43102</v>
      </c>
      <c r="E14" s="85" t="s">
        <v>1248</v>
      </c>
      <c r="F14" s="85" t="s">
        <v>3</v>
      </c>
      <c r="G14" s="85">
        <v>1583781</v>
      </c>
      <c r="H14" s="89"/>
      <c r="I14" s="93" t="s">
        <v>1882</v>
      </c>
      <c r="J14" s="89"/>
      <c r="K14" s="89"/>
      <c r="L14" s="89"/>
      <c r="M14" s="89"/>
      <c r="N14" s="169">
        <v>0</v>
      </c>
      <c r="O14" s="169">
        <v>1153</v>
      </c>
      <c r="P14" s="89" t="s">
        <v>679</v>
      </c>
    </row>
    <row r="15" spans="1:16" ht="51">
      <c r="A15" s="214" t="s">
        <v>560</v>
      </c>
      <c r="B15" s="89"/>
      <c r="C15" s="90" t="s">
        <v>622</v>
      </c>
      <c r="D15" s="84">
        <v>43102</v>
      </c>
      <c r="E15" s="85" t="s">
        <v>1249</v>
      </c>
      <c r="F15" s="85" t="s">
        <v>3</v>
      </c>
      <c r="G15" s="85">
        <v>1583784</v>
      </c>
      <c r="H15" s="89"/>
      <c r="I15" s="93" t="s">
        <v>1883</v>
      </c>
      <c r="J15" s="89"/>
      <c r="K15" s="89"/>
      <c r="L15" s="89"/>
      <c r="M15" s="89"/>
      <c r="N15" s="169">
        <v>0</v>
      </c>
      <c r="O15" s="169">
        <v>1153</v>
      </c>
      <c r="P15" s="89" t="s">
        <v>679</v>
      </c>
    </row>
    <row r="16" spans="1:16" ht="51">
      <c r="A16" s="214" t="s">
        <v>560</v>
      </c>
      <c r="B16" s="89"/>
      <c r="C16" s="90" t="s">
        <v>622</v>
      </c>
      <c r="D16" s="84">
        <v>43102</v>
      </c>
      <c r="E16" s="85" t="s">
        <v>1250</v>
      </c>
      <c r="F16" s="85" t="s">
        <v>3</v>
      </c>
      <c r="G16" s="85">
        <v>1583805</v>
      </c>
      <c r="H16" s="89"/>
      <c r="I16" s="93" t="s">
        <v>755</v>
      </c>
      <c r="J16" s="89"/>
      <c r="K16" s="89"/>
      <c r="L16" s="89"/>
      <c r="M16" s="89"/>
      <c r="N16" s="169">
        <v>0</v>
      </c>
      <c r="O16" s="169">
        <v>400</v>
      </c>
      <c r="P16" s="89" t="s">
        <v>679</v>
      </c>
    </row>
    <row r="17" spans="1:16" ht="51">
      <c r="A17" s="214" t="s">
        <v>560</v>
      </c>
      <c r="B17" s="89"/>
      <c r="C17" s="90" t="s">
        <v>622</v>
      </c>
      <c r="D17" s="84">
        <v>43102</v>
      </c>
      <c r="E17" s="85" t="s">
        <v>1251</v>
      </c>
      <c r="F17" s="85" t="s">
        <v>3</v>
      </c>
      <c r="G17" s="85">
        <v>1583830</v>
      </c>
      <c r="H17" s="89"/>
      <c r="I17" s="93" t="s">
        <v>756</v>
      </c>
      <c r="J17" s="89"/>
      <c r="K17" s="89"/>
      <c r="L17" s="89"/>
      <c r="M17" s="89"/>
      <c r="N17" s="169">
        <v>0</v>
      </c>
      <c r="O17" s="169">
        <v>695</v>
      </c>
      <c r="P17" s="89" t="s">
        <v>679</v>
      </c>
    </row>
    <row r="18" spans="1:16" ht="51">
      <c r="A18" s="214">
        <v>20</v>
      </c>
      <c r="B18" s="89"/>
      <c r="C18" s="90" t="s">
        <v>47</v>
      </c>
      <c r="D18" s="84">
        <v>43102</v>
      </c>
      <c r="E18" s="85" t="s">
        <v>1252</v>
      </c>
      <c r="F18" s="85" t="s">
        <v>3</v>
      </c>
      <c r="G18" s="85">
        <v>1583851</v>
      </c>
      <c r="H18" s="89"/>
      <c r="I18" s="93" t="s">
        <v>1884</v>
      </c>
      <c r="J18" s="89"/>
      <c r="K18" s="89"/>
      <c r="L18" s="89"/>
      <c r="M18" s="89"/>
      <c r="N18" s="169">
        <v>0</v>
      </c>
      <c r="O18" s="169">
        <v>221.76</v>
      </c>
      <c r="P18" s="89" t="s">
        <v>679</v>
      </c>
    </row>
    <row r="19" spans="1:16" ht="51">
      <c r="A19" s="214">
        <v>20</v>
      </c>
      <c r="B19" s="89"/>
      <c r="C19" s="90" t="s">
        <v>47</v>
      </c>
      <c r="D19" s="84">
        <v>43102</v>
      </c>
      <c r="E19" s="85" t="s">
        <v>1253</v>
      </c>
      <c r="F19" s="85" t="s">
        <v>3</v>
      </c>
      <c r="G19" s="85">
        <v>1583854</v>
      </c>
      <c r="H19" s="89"/>
      <c r="I19" s="93" t="s">
        <v>1885</v>
      </c>
      <c r="J19" s="89"/>
      <c r="K19" s="89"/>
      <c r="L19" s="89"/>
      <c r="M19" s="89"/>
      <c r="N19" s="169">
        <v>0</v>
      </c>
      <c r="O19" s="169">
        <v>179.52</v>
      </c>
      <c r="P19" s="89" t="s">
        <v>679</v>
      </c>
    </row>
    <row r="20" spans="1:16" ht="51">
      <c r="A20" s="214" t="s">
        <v>560</v>
      </c>
      <c r="B20" s="89"/>
      <c r="C20" s="90" t="s">
        <v>622</v>
      </c>
      <c r="D20" s="84">
        <v>43102</v>
      </c>
      <c r="E20" s="85" t="s">
        <v>1254</v>
      </c>
      <c r="F20" s="85" t="s">
        <v>3</v>
      </c>
      <c r="G20" s="85">
        <v>1583897</v>
      </c>
      <c r="H20" s="89"/>
      <c r="I20" s="93" t="s">
        <v>1886</v>
      </c>
      <c r="J20" s="89"/>
      <c r="K20" s="89"/>
      <c r="L20" s="89"/>
      <c r="M20" s="89"/>
      <c r="N20" s="169">
        <v>0</v>
      </c>
      <c r="O20" s="169">
        <v>59.39</v>
      </c>
      <c r="P20" s="89" t="s">
        <v>679</v>
      </c>
    </row>
    <row r="21" spans="1:16" ht="51">
      <c r="A21" s="214" t="s">
        <v>560</v>
      </c>
      <c r="B21" s="89"/>
      <c r="C21" s="90" t="s">
        <v>622</v>
      </c>
      <c r="D21" s="84">
        <v>43102</v>
      </c>
      <c r="E21" s="85" t="s">
        <v>1255</v>
      </c>
      <c r="F21" s="85" t="s">
        <v>3</v>
      </c>
      <c r="G21" s="85">
        <v>1583938</v>
      </c>
      <c r="H21" s="89"/>
      <c r="I21" s="93" t="s">
        <v>724</v>
      </c>
      <c r="J21" s="89"/>
      <c r="K21" s="89"/>
      <c r="L21" s="89"/>
      <c r="M21" s="89"/>
      <c r="N21" s="169">
        <v>0</v>
      </c>
      <c r="O21" s="169">
        <v>1000</v>
      </c>
      <c r="P21" s="89" t="s">
        <v>679</v>
      </c>
    </row>
    <row r="22" spans="1:16" ht="51">
      <c r="A22" s="214" t="s">
        <v>560</v>
      </c>
      <c r="B22" s="89"/>
      <c r="C22" s="90" t="s">
        <v>622</v>
      </c>
      <c r="D22" s="84">
        <v>43102</v>
      </c>
      <c r="E22" s="85" t="s">
        <v>1256</v>
      </c>
      <c r="F22" s="85" t="s">
        <v>3</v>
      </c>
      <c r="G22" s="85">
        <v>1583947</v>
      </c>
      <c r="H22" s="89"/>
      <c r="I22" s="93" t="s">
        <v>1887</v>
      </c>
      <c r="J22" s="89"/>
      <c r="K22" s="89"/>
      <c r="L22" s="89"/>
      <c r="M22" s="89"/>
      <c r="N22" s="169">
        <v>0</v>
      </c>
      <c r="O22" s="169">
        <v>1305</v>
      </c>
      <c r="P22" s="89" t="s">
        <v>679</v>
      </c>
    </row>
    <row r="23" spans="1:16" ht="38.25">
      <c r="A23" s="214">
        <v>20</v>
      </c>
      <c r="B23" s="89"/>
      <c r="C23" s="90" t="s">
        <v>47</v>
      </c>
      <c r="D23" s="84">
        <v>43102</v>
      </c>
      <c r="E23" s="85" t="s">
        <v>1257</v>
      </c>
      <c r="F23" s="85" t="s">
        <v>3</v>
      </c>
      <c r="G23" s="85">
        <v>1583953</v>
      </c>
      <c r="H23" s="89"/>
      <c r="I23" s="93" t="s">
        <v>1888</v>
      </c>
      <c r="J23" s="89"/>
      <c r="K23" s="89"/>
      <c r="L23" s="89"/>
      <c r="M23" s="89"/>
      <c r="N23" s="169">
        <v>0</v>
      </c>
      <c r="O23" s="169">
        <v>37</v>
      </c>
      <c r="P23" s="89" t="s">
        <v>679</v>
      </c>
    </row>
    <row r="24" spans="1:16" ht="38.25">
      <c r="A24" s="214">
        <v>20</v>
      </c>
      <c r="B24" s="89"/>
      <c r="C24" s="90" t="s">
        <v>47</v>
      </c>
      <c r="D24" s="84">
        <v>43102</v>
      </c>
      <c r="E24" s="85" t="s">
        <v>1258</v>
      </c>
      <c r="F24" s="85" t="s">
        <v>3</v>
      </c>
      <c r="G24" s="85">
        <v>1583955</v>
      </c>
      <c r="H24" s="89"/>
      <c r="I24" s="93" t="s">
        <v>1888</v>
      </c>
      <c r="J24" s="89"/>
      <c r="K24" s="89"/>
      <c r="L24" s="89"/>
      <c r="M24" s="89"/>
      <c r="N24" s="169">
        <v>0</v>
      </c>
      <c r="O24" s="169">
        <v>14</v>
      </c>
      <c r="P24" s="89" t="s">
        <v>679</v>
      </c>
    </row>
    <row r="25" spans="1:16" ht="51">
      <c r="A25" s="214" t="s">
        <v>560</v>
      </c>
      <c r="B25" s="89"/>
      <c r="C25" s="90" t="s">
        <v>622</v>
      </c>
      <c r="D25" s="84">
        <v>43102</v>
      </c>
      <c r="E25" s="85" t="s">
        <v>1259</v>
      </c>
      <c r="F25" s="85" t="s">
        <v>3</v>
      </c>
      <c r="G25" s="85">
        <v>1583957</v>
      </c>
      <c r="H25" s="89"/>
      <c r="I25" s="93" t="s">
        <v>1889</v>
      </c>
      <c r="J25" s="89"/>
      <c r="K25" s="89"/>
      <c r="L25" s="89"/>
      <c r="M25" s="89"/>
      <c r="N25" s="169">
        <v>0</v>
      </c>
      <c r="O25" s="169">
        <v>1080.46</v>
      </c>
      <c r="P25" s="89" t="s">
        <v>679</v>
      </c>
    </row>
    <row r="26" spans="1:16" ht="51">
      <c r="A26" s="214" t="s">
        <v>560</v>
      </c>
      <c r="B26" s="89"/>
      <c r="C26" s="90" t="s">
        <v>622</v>
      </c>
      <c r="D26" s="84">
        <v>43102</v>
      </c>
      <c r="E26" s="85" t="s">
        <v>1260</v>
      </c>
      <c r="F26" s="85" t="s">
        <v>3</v>
      </c>
      <c r="G26" s="85">
        <v>1583992</v>
      </c>
      <c r="H26" s="89"/>
      <c r="I26" s="93" t="s">
        <v>1890</v>
      </c>
      <c r="J26" s="89"/>
      <c r="K26" s="89"/>
      <c r="L26" s="89"/>
      <c r="M26" s="89"/>
      <c r="N26" s="169">
        <v>0</v>
      </c>
      <c r="O26" s="169">
        <v>242.8</v>
      </c>
      <c r="P26" s="89" t="s">
        <v>679</v>
      </c>
    </row>
    <row r="27" spans="1:16" ht="51">
      <c r="A27" s="214" t="s">
        <v>560</v>
      </c>
      <c r="B27" s="89"/>
      <c r="C27" s="90" t="s">
        <v>622</v>
      </c>
      <c r="D27" s="84">
        <v>43102</v>
      </c>
      <c r="E27" s="85" t="s">
        <v>1261</v>
      </c>
      <c r="F27" s="85" t="s">
        <v>3</v>
      </c>
      <c r="G27" s="85">
        <v>1584015</v>
      </c>
      <c r="H27" s="89"/>
      <c r="I27" s="93" t="s">
        <v>1891</v>
      </c>
      <c r="J27" s="89"/>
      <c r="K27" s="89"/>
      <c r="L27" s="89"/>
      <c r="M27" s="89"/>
      <c r="N27" s="169">
        <v>0</v>
      </c>
      <c r="O27" s="169">
        <v>38.659999999999997</v>
      </c>
      <c r="P27" s="89" t="s">
        <v>679</v>
      </c>
    </row>
    <row r="28" spans="1:16" ht="51">
      <c r="A28" s="214" t="s">
        <v>563</v>
      </c>
      <c r="B28" s="89"/>
      <c r="C28" s="90" t="s">
        <v>9054</v>
      </c>
      <c r="D28" s="84">
        <v>43103</v>
      </c>
      <c r="E28" s="85" t="s">
        <v>761</v>
      </c>
      <c r="F28" s="85" t="s">
        <v>6</v>
      </c>
      <c r="G28" s="85">
        <v>926353</v>
      </c>
      <c r="H28" s="89"/>
      <c r="I28" s="93" t="s">
        <v>727</v>
      </c>
      <c r="J28" s="89"/>
      <c r="K28" s="89"/>
      <c r="L28" s="89"/>
      <c r="M28" s="89"/>
      <c r="N28" s="169">
        <v>0</v>
      </c>
      <c r="O28" s="169">
        <v>727.31</v>
      </c>
      <c r="P28" s="89" t="s">
        <v>679</v>
      </c>
    </row>
    <row r="29" spans="1:16" ht="63.75">
      <c r="A29" s="214">
        <v>25</v>
      </c>
      <c r="B29" s="89"/>
      <c r="C29" s="90" t="s">
        <v>48</v>
      </c>
      <c r="D29" s="84">
        <v>43103</v>
      </c>
      <c r="E29" s="85" t="s">
        <v>1262</v>
      </c>
      <c r="F29" s="85" t="s">
        <v>3</v>
      </c>
      <c r="G29" s="85">
        <v>1584220</v>
      </c>
      <c r="H29" s="89"/>
      <c r="I29" s="93" t="s">
        <v>1892</v>
      </c>
      <c r="J29" s="89"/>
      <c r="K29" s="89"/>
      <c r="L29" s="89"/>
      <c r="M29" s="89"/>
      <c r="N29" s="169">
        <v>0</v>
      </c>
      <c r="O29" s="169">
        <v>95270.29</v>
      </c>
      <c r="P29" s="89" t="s">
        <v>679</v>
      </c>
    </row>
    <row r="30" spans="1:16" ht="51">
      <c r="A30" s="214" t="s">
        <v>560</v>
      </c>
      <c r="B30" s="89"/>
      <c r="C30" s="90" t="s">
        <v>622</v>
      </c>
      <c r="D30" s="84">
        <v>43103</v>
      </c>
      <c r="E30" s="85" t="s">
        <v>1263</v>
      </c>
      <c r="F30" s="85" t="s">
        <v>3</v>
      </c>
      <c r="G30" s="85">
        <v>1584229</v>
      </c>
      <c r="H30" s="89"/>
      <c r="I30" s="93" t="s">
        <v>723</v>
      </c>
      <c r="J30" s="89"/>
      <c r="K30" s="89"/>
      <c r="L30" s="89"/>
      <c r="M30" s="89"/>
      <c r="N30" s="169">
        <v>0</v>
      </c>
      <c r="O30" s="169">
        <v>545</v>
      </c>
      <c r="P30" s="89" t="s">
        <v>679</v>
      </c>
    </row>
    <row r="31" spans="1:16" ht="51">
      <c r="A31" s="214" t="s">
        <v>560</v>
      </c>
      <c r="B31" s="89"/>
      <c r="C31" s="90" t="s">
        <v>622</v>
      </c>
      <c r="D31" s="84">
        <v>43103</v>
      </c>
      <c r="E31" s="85" t="s">
        <v>1264</v>
      </c>
      <c r="F31" s="85" t="s">
        <v>3</v>
      </c>
      <c r="G31" s="85">
        <v>1584230</v>
      </c>
      <c r="H31" s="89"/>
      <c r="I31" s="93" t="s">
        <v>725</v>
      </c>
      <c r="J31" s="89"/>
      <c r="K31" s="89"/>
      <c r="L31" s="89"/>
      <c r="M31" s="89"/>
      <c r="N31" s="169">
        <v>0</v>
      </c>
      <c r="O31" s="169">
        <v>711.18</v>
      </c>
      <c r="P31" s="89" t="s">
        <v>679</v>
      </c>
    </row>
    <row r="32" spans="1:16" ht="51">
      <c r="A32" s="214" t="s">
        <v>560</v>
      </c>
      <c r="B32" s="89"/>
      <c r="C32" s="90" t="s">
        <v>622</v>
      </c>
      <c r="D32" s="84">
        <v>43103</v>
      </c>
      <c r="E32" s="85" t="s">
        <v>1265</v>
      </c>
      <c r="F32" s="85" t="s">
        <v>3</v>
      </c>
      <c r="G32" s="85">
        <v>1584231</v>
      </c>
      <c r="H32" s="89"/>
      <c r="I32" s="93" t="s">
        <v>1893</v>
      </c>
      <c r="J32" s="89"/>
      <c r="K32" s="89"/>
      <c r="L32" s="89"/>
      <c r="M32" s="89"/>
      <c r="N32" s="169">
        <v>0</v>
      </c>
      <c r="O32" s="169">
        <v>8.1999999999999993</v>
      </c>
      <c r="P32" s="89" t="s">
        <v>679</v>
      </c>
    </row>
    <row r="33" spans="1:16" ht="38.25">
      <c r="A33" s="214">
        <v>35</v>
      </c>
      <c r="B33" s="89"/>
      <c r="C33" s="90" t="s">
        <v>49</v>
      </c>
      <c r="D33" s="84">
        <v>43103</v>
      </c>
      <c r="E33" s="85" t="s">
        <v>1266</v>
      </c>
      <c r="F33" s="85" t="s">
        <v>3</v>
      </c>
      <c r="G33" s="85">
        <v>1584343</v>
      </c>
      <c r="H33" s="89"/>
      <c r="I33" s="93" t="s">
        <v>1894</v>
      </c>
      <c r="J33" s="89"/>
      <c r="K33" s="89"/>
      <c r="L33" s="89"/>
      <c r="M33" s="89"/>
      <c r="N33" s="169">
        <v>0</v>
      </c>
      <c r="O33" s="169">
        <v>700</v>
      </c>
      <c r="P33" s="89" t="s">
        <v>679</v>
      </c>
    </row>
    <row r="34" spans="1:16" ht="51">
      <c r="A34" s="214" t="s">
        <v>560</v>
      </c>
      <c r="B34" s="89"/>
      <c r="C34" s="90" t="s">
        <v>622</v>
      </c>
      <c r="D34" s="84">
        <v>43103</v>
      </c>
      <c r="E34" s="85" t="s">
        <v>1267</v>
      </c>
      <c r="F34" s="85" t="s">
        <v>3</v>
      </c>
      <c r="G34" s="85">
        <v>1584422</v>
      </c>
      <c r="H34" s="89"/>
      <c r="I34" s="93" t="s">
        <v>1895</v>
      </c>
      <c r="J34" s="89"/>
      <c r="K34" s="89"/>
      <c r="L34" s="89"/>
      <c r="M34" s="89"/>
      <c r="N34" s="169">
        <v>0</v>
      </c>
      <c r="O34" s="169">
        <v>650</v>
      </c>
      <c r="P34" s="89" t="s">
        <v>679</v>
      </c>
    </row>
    <row r="35" spans="1:16" ht="63.75">
      <c r="A35" s="214">
        <v>310</v>
      </c>
      <c r="B35" s="89"/>
      <c r="C35" s="90" t="s">
        <v>145</v>
      </c>
      <c r="D35" s="84">
        <v>43103</v>
      </c>
      <c r="E35" s="85" t="s">
        <v>1268</v>
      </c>
      <c r="F35" s="85" t="s">
        <v>3</v>
      </c>
      <c r="G35" s="85">
        <v>1584468</v>
      </c>
      <c r="H35" s="89"/>
      <c r="I35" s="93" t="s">
        <v>1896</v>
      </c>
      <c r="J35" s="89"/>
      <c r="K35" s="89"/>
      <c r="L35" s="89"/>
      <c r="M35" s="89"/>
      <c r="N35" s="169">
        <v>0</v>
      </c>
      <c r="O35" s="169">
        <v>16</v>
      </c>
      <c r="P35" s="89" t="s">
        <v>679</v>
      </c>
    </row>
    <row r="36" spans="1:16" ht="51">
      <c r="A36" s="214" t="s">
        <v>560</v>
      </c>
      <c r="B36" s="89"/>
      <c r="C36" s="90" t="s">
        <v>622</v>
      </c>
      <c r="D36" s="84">
        <v>43103</v>
      </c>
      <c r="E36" s="85" t="s">
        <v>1269</v>
      </c>
      <c r="F36" s="85" t="s">
        <v>3</v>
      </c>
      <c r="G36" s="85">
        <v>1584476</v>
      </c>
      <c r="H36" s="89"/>
      <c r="I36" s="93" t="s">
        <v>1897</v>
      </c>
      <c r="J36" s="89"/>
      <c r="K36" s="89"/>
      <c r="L36" s="89"/>
      <c r="M36" s="89"/>
      <c r="N36" s="169">
        <v>0</v>
      </c>
      <c r="O36" s="169">
        <v>585</v>
      </c>
      <c r="P36" s="89" t="s">
        <v>679</v>
      </c>
    </row>
    <row r="37" spans="1:16" ht="51">
      <c r="A37" s="214" t="s">
        <v>560</v>
      </c>
      <c r="B37" s="89"/>
      <c r="C37" s="90" t="s">
        <v>622</v>
      </c>
      <c r="D37" s="84">
        <v>43103</v>
      </c>
      <c r="E37" s="85" t="s">
        <v>1270</v>
      </c>
      <c r="F37" s="85" t="s">
        <v>3</v>
      </c>
      <c r="G37" s="85">
        <v>1584478</v>
      </c>
      <c r="H37" s="89"/>
      <c r="I37" s="93" t="s">
        <v>1898</v>
      </c>
      <c r="J37" s="89"/>
      <c r="K37" s="89"/>
      <c r="L37" s="89"/>
      <c r="M37" s="89"/>
      <c r="N37" s="169">
        <v>0</v>
      </c>
      <c r="O37" s="169">
        <v>224</v>
      </c>
      <c r="P37" s="89" t="s">
        <v>679</v>
      </c>
    </row>
    <row r="38" spans="1:16" ht="51">
      <c r="A38" s="214" t="s">
        <v>560</v>
      </c>
      <c r="B38" s="89"/>
      <c r="C38" s="90" t="s">
        <v>622</v>
      </c>
      <c r="D38" s="84">
        <v>43103</v>
      </c>
      <c r="E38" s="85" t="s">
        <v>1271</v>
      </c>
      <c r="F38" s="85" t="s">
        <v>3</v>
      </c>
      <c r="G38" s="85">
        <v>1584481</v>
      </c>
      <c r="H38" s="89"/>
      <c r="I38" s="93" t="s">
        <v>1899</v>
      </c>
      <c r="J38" s="89"/>
      <c r="K38" s="89"/>
      <c r="L38" s="89"/>
      <c r="M38" s="89"/>
      <c r="N38" s="169">
        <v>0</v>
      </c>
      <c r="O38" s="169">
        <v>220</v>
      </c>
      <c r="P38" s="89" t="s">
        <v>679</v>
      </c>
    </row>
    <row r="39" spans="1:16" ht="63.75">
      <c r="A39" s="214" t="s">
        <v>560</v>
      </c>
      <c r="B39" s="89"/>
      <c r="C39" s="90" t="s">
        <v>622</v>
      </c>
      <c r="D39" s="84">
        <v>43104</v>
      </c>
      <c r="E39" s="85" t="s">
        <v>1272</v>
      </c>
      <c r="F39" s="85" t="s">
        <v>3</v>
      </c>
      <c r="G39" s="85">
        <v>1584804</v>
      </c>
      <c r="H39" s="89"/>
      <c r="I39" s="93" t="s">
        <v>1900</v>
      </c>
      <c r="J39" s="89"/>
      <c r="K39" s="89"/>
      <c r="L39" s="89"/>
      <c r="M39" s="89"/>
      <c r="N39" s="169">
        <v>0</v>
      </c>
      <c r="O39" s="169">
        <v>15136.74</v>
      </c>
      <c r="P39" s="89" t="s">
        <v>679</v>
      </c>
    </row>
    <row r="40" spans="1:16" ht="51">
      <c r="A40" s="214" t="s">
        <v>560</v>
      </c>
      <c r="B40" s="89"/>
      <c r="C40" s="90" t="s">
        <v>622</v>
      </c>
      <c r="D40" s="84">
        <v>43104</v>
      </c>
      <c r="E40" s="85" t="s">
        <v>1273</v>
      </c>
      <c r="F40" s="85" t="s">
        <v>3</v>
      </c>
      <c r="G40" s="85">
        <v>1584681</v>
      </c>
      <c r="H40" s="89"/>
      <c r="I40" s="93" t="s">
        <v>1901</v>
      </c>
      <c r="J40" s="89"/>
      <c r="K40" s="89"/>
      <c r="L40" s="89"/>
      <c r="M40" s="89"/>
      <c r="N40" s="169">
        <v>0</v>
      </c>
      <c r="O40" s="169">
        <v>225.45</v>
      </c>
      <c r="P40" s="89" t="s">
        <v>679</v>
      </c>
    </row>
    <row r="41" spans="1:16" ht="63.75">
      <c r="A41" s="214">
        <v>47</v>
      </c>
      <c r="B41" s="89"/>
      <c r="C41" s="90" t="s">
        <v>52</v>
      </c>
      <c r="D41" s="84">
        <v>43104</v>
      </c>
      <c r="E41" s="85" t="s">
        <v>1274</v>
      </c>
      <c r="F41" s="85" t="s">
        <v>3</v>
      </c>
      <c r="G41" s="85">
        <v>1584716</v>
      </c>
      <c r="H41" s="89"/>
      <c r="I41" s="93" t="s">
        <v>1902</v>
      </c>
      <c r="J41" s="89"/>
      <c r="K41" s="89"/>
      <c r="L41" s="89"/>
      <c r="M41" s="89"/>
      <c r="N41" s="169">
        <v>0</v>
      </c>
      <c r="O41" s="169">
        <v>225</v>
      </c>
      <c r="P41" s="89" t="s">
        <v>679</v>
      </c>
    </row>
    <row r="42" spans="1:16" ht="51">
      <c r="A42" s="214" t="s">
        <v>560</v>
      </c>
      <c r="B42" s="89"/>
      <c r="C42" s="90" t="s">
        <v>622</v>
      </c>
      <c r="D42" s="84">
        <v>43104</v>
      </c>
      <c r="E42" s="85" t="s">
        <v>1275</v>
      </c>
      <c r="F42" s="85" t="s">
        <v>3</v>
      </c>
      <c r="G42" s="85">
        <v>1584718</v>
      </c>
      <c r="H42" s="89"/>
      <c r="I42" s="93" t="s">
        <v>739</v>
      </c>
      <c r="J42" s="89"/>
      <c r="K42" s="89"/>
      <c r="L42" s="89"/>
      <c r="M42" s="89"/>
      <c r="N42" s="169">
        <v>0</v>
      </c>
      <c r="O42" s="169">
        <v>800</v>
      </c>
      <c r="P42" s="89" t="s">
        <v>679</v>
      </c>
    </row>
    <row r="43" spans="1:16" ht="51">
      <c r="A43" s="214" t="s">
        <v>561</v>
      </c>
      <c r="B43" s="89"/>
      <c r="C43" s="90" t="s">
        <v>10493</v>
      </c>
      <c r="D43" s="84">
        <v>43104</v>
      </c>
      <c r="E43" s="85" t="s">
        <v>1276</v>
      </c>
      <c r="F43" s="85" t="s">
        <v>3</v>
      </c>
      <c r="G43" s="85">
        <v>1584720</v>
      </c>
      <c r="H43" s="89"/>
      <c r="I43" s="93" t="s">
        <v>1903</v>
      </c>
      <c r="J43" s="89"/>
      <c r="K43" s="89"/>
      <c r="L43" s="89"/>
      <c r="M43" s="89"/>
      <c r="N43" s="168">
        <v>0</v>
      </c>
      <c r="O43" s="168">
        <v>50</v>
      </c>
      <c r="P43" s="89" t="s">
        <v>679</v>
      </c>
    </row>
    <row r="44" spans="1:16" ht="51">
      <c r="A44" s="214" t="s">
        <v>560</v>
      </c>
      <c r="B44" s="89"/>
      <c r="C44" s="90" t="s">
        <v>622</v>
      </c>
      <c r="D44" s="84">
        <v>43104</v>
      </c>
      <c r="E44" s="85" t="s">
        <v>1277</v>
      </c>
      <c r="F44" s="85" t="s">
        <v>3</v>
      </c>
      <c r="G44" s="85">
        <v>1584722</v>
      </c>
      <c r="H44" s="89"/>
      <c r="I44" s="93" t="s">
        <v>1904</v>
      </c>
      <c r="J44" s="89"/>
      <c r="K44" s="89"/>
      <c r="L44" s="89"/>
      <c r="M44" s="89"/>
      <c r="N44" s="168">
        <v>0</v>
      </c>
      <c r="O44" s="168">
        <v>299.95</v>
      </c>
      <c r="P44" s="89" t="s">
        <v>679</v>
      </c>
    </row>
    <row r="45" spans="1:16" ht="51">
      <c r="A45" s="214" t="s">
        <v>560</v>
      </c>
      <c r="B45" s="89"/>
      <c r="C45" s="90" t="s">
        <v>622</v>
      </c>
      <c r="D45" s="84">
        <v>43104</v>
      </c>
      <c r="E45" s="85" t="s">
        <v>1278</v>
      </c>
      <c r="F45" s="85" t="s">
        <v>3</v>
      </c>
      <c r="G45" s="85">
        <v>1584740</v>
      </c>
      <c r="H45" s="89"/>
      <c r="I45" s="93" t="s">
        <v>1905</v>
      </c>
      <c r="J45" s="89"/>
      <c r="K45" s="89"/>
      <c r="L45" s="89"/>
      <c r="M45" s="89"/>
      <c r="N45" s="168">
        <v>0</v>
      </c>
      <c r="O45" s="168">
        <v>483.9</v>
      </c>
      <c r="P45" s="89" t="s">
        <v>679</v>
      </c>
    </row>
    <row r="46" spans="1:16" ht="51">
      <c r="A46" s="214" t="s">
        <v>560</v>
      </c>
      <c r="B46" s="89"/>
      <c r="C46" s="90" t="s">
        <v>622</v>
      </c>
      <c r="D46" s="84">
        <v>43104</v>
      </c>
      <c r="E46" s="85" t="s">
        <v>1279</v>
      </c>
      <c r="F46" s="85" t="s">
        <v>3</v>
      </c>
      <c r="G46" s="85">
        <v>1584767</v>
      </c>
      <c r="H46" s="89"/>
      <c r="I46" s="93" t="s">
        <v>1906</v>
      </c>
      <c r="J46" s="89"/>
      <c r="K46" s="89"/>
      <c r="L46" s="89"/>
      <c r="M46" s="89"/>
      <c r="N46" s="168">
        <v>0</v>
      </c>
      <c r="O46" s="168">
        <v>542</v>
      </c>
      <c r="P46" s="89" t="s">
        <v>679</v>
      </c>
    </row>
    <row r="47" spans="1:16" ht="38.25">
      <c r="A47" s="214">
        <v>35</v>
      </c>
      <c r="B47" s="89"/>
      <c r="C47" s="90" t="s">
        <v>49</v>
      </c>
      <c r="D47" s="84">
        <v>43104</v>
      </c>
      <c r="E47" s="85" t="s">
        <v>1280</v>
      </c>
      <c r="F47" s="85" t="s">
        <v>3</v>
      </c>
      <c r="G47" s="85">
        <v>1584768</v>
      </c>
      <c r="H47" s="89"/>
      <c r="I47" s="93" t="s">
        <v>731</v>
      </c>
      <c r="J47" s="89"/>
      <c r="K47" s="89"/>
      <c r="L47" s="89"/>
      <c r="M47" s="89"/>
      <c r="N47" s="168">
        <v>0</v>
      </c>
      <c r="O47" s="168">
        <v>1278</v>
      </c>
      <c r="P47" s="89" t="s">
        <v>679</v>
      </c>
    </row>
    <row r="48" spans="1:16" ht="51">
      <c r="A48" s="214" t="s">
        <v>560</v>
      </c>
      <c r="B48" s="89"/>
      <c r="C48" s="90" t="s">
        <v>622</v>
      </c>
      <c r="D48" s="84">
        <v>43104</v>
      </c>
      <c r="E48" s="85" t="s">
        <v>1281</v>
      </c>
      <c r="F48" s="85" t="s">
        <v>3</v>
      </c>
      <c r="G48" s="85">
        <v>1584769</v>
      </c>
      <c r="H48" s="89"/>
      <c r="I48" s="93" t="s">
        <v>1907</v>
      </c>
      <c r="J48" s="89"/>
      <c r="K48" s="89"/>
      <c r="L48" s="89"/>
      <c r="M48" s="89"/>
      <c r="N48" s="168">
        <v>0</v>
      </c>
      <c r="O48" s="168">
        <v>12</v>
      </c>
      <c r="P48" s="89" t="s">
        <v>679</v>
      </c>
    </row>
    <row r="49" spans="1:16" ht="51">
      <c r="A49" s="214" t="s">
        <v>560</v>
      </c>
      <c r="B49" s="89"/>
      <c r="C49" s="90" t="s">
        <v>622</v>
      </c>
      <c r="D49" s="84">
        <v>43104</v>
      </c>
      <c r="E49" s="85" t="s">
        <v>1282</v>
      </c>
      <c r="F49" s="85" t="s">
        <v>3</v>
      </c>
      <c r="G49" s="85">
        <v>1584818</v>
      </c>
      <c r="H49" s="89"/>
      <c r="I49" s="93" t="s">
        <v>1908</v>
      </c>
      <c r="J49" s="89"/>
      <c r="K49" s="89"/>
      <c r="L49" s="89"/>
      <c r="M49" s="89"/>
      <c r="N49" s="168">
        <v>0</v>
      </c>
      <c r="O49" s="168">
        <v>924</v>
      </c>
      <c r="P49" s="89" t="s">
        <v>679</v>
      </c>
    </row>
    <row r="50" spans="1:16" ht="38.25">
      <c r="A50" s="214">
        <v>20</v>
      </c>
      <c r="B50" s="89"/>
      <c r="C50" s="90" t="s">
        <v>47</v>
      </c>
      <c r="D50" s="84">
        <v>43104</v>
      </c>
      <c r="E50" s="85" t="s">
        <v>1283</v>
      </c>
      <c r="F50" s="85" t="s">
        <v>3</v>
      </c>
      <c r="G50" s="85">
        <v>1584831</v>
      </c>
      <c r="H50" s="89"/>
      <c r="I50" s="93" t="s">
        <v>1909</v>
      </c>
      <c r="J50" s="89"/>
      <c r="K50" s="89"/>
      <c r="L50" s="89"/>
      <c r="M50" s="89"/>
      <c r="N50" s="168">
        <v>0</v>
      </c>
      <c r="O50" s="168">
        <v>411.34</v>
      </c>
      <c r="P50" s="89" t="s">
        <v>679</v>
      </c>
    </row>
    <row r="51" spans="1:16" ht="38.25">
      <c r="A51" s="214">
        <v>20</v>
      </c>
      <c r="B51" s="89"/>
      <c r="C51" s="90" t="s">
        <v>47</v>
      </c>
      <c r="D51" s="84">
        <v>43104</v>
      </c>
      <c r="E51" s="85" t="s">
        <v>1284</v>
      </c>
      <c r="F51" s="85" t="s">
        <v>3</v>
      </c>
      <c r="G51" s="85">
        <v>1584832</v>
      </c>
      <c r="H51" s="89"/>
      <c r="I51" s="93" t="s">
        <v>1909</v>
      </c>
      <c r="J51" s="89"/>
      <c r="K51" s="89"/>
      <c r="L51" s="89"/>
      <c r="M51" s="89"/>
      <c r="N51" s="168">
        <v>0</v>
      </c>
      <c r="O51" s="168">
        <v>553</v>
      </c>
      <c r="P51" s="89" t="s">
        <v>679</v>
      </c>
    </row>
    <row r="52" spans="1:16" ht="51">
      <c r="A52" s="214" t="s">
        <v>560</v>
      </c>
      <c r="B52" s="89"/>
      <c r="C52" s="90" t="s">
        <v>622</v>
      </c>
      <c r="D52" s="84">
        <v>43104</v>
      </c>
      <c r="E52" s="85" t="s">
        <v>1285</v>
      </c>
      <c r="F52" s="85" t="s">
        <v>3</v>
      </c>
      <c r="G52" s="85">
        <v>1584860</v>
      </c>
      <c r="H52" s="89"/>
      <c r="I52" s="93" t="s">
        <v>735</v>
      </c>
      <c r="J52" s="89"/>
      <c r="K52" s="89"/>
      <c r="L52" s="89"/>
      <c r="M52" s="89"/>
      <c r="N52" s="168">
        <v>0</v>
      </c>
      <c r="O52" s="168">
        <v>4748.6000000000004</v>
      </c>
      <c r="P52" s="89" t="s">
        <v>679</v>
      </c>
    </row>
    <row r="53" spans="1:16" ht="51">
      <c r="A53" s="214">
        <v>86</v>
      </c>
      <c r="B53" s="89"/>
      <c r="C53" s="90" t="s">
        <v>59</v>
      </c>
      <c r="D53" s="84">
        <v>43104</v>
      </c>
      <c r="E53" s="85" t="s">
        <v>1286</v>
      </c>
      <c r="F53" s="85" t="s">
        <v>3</v>
      </c>
      <c r="G53" s="85">
        <v>1584880</v>
      </c>
      <c r="H53" s="89"/>
      <c r="I53" s="93" t="s">
        <v>1910</v>
      </c>
      <c r="J53" s="89"/>
      <c r="K53" s="89"/>
      <c r="L53" s="89"/>
      <c r="M53" s="89"/>
      <c r="N53" s="168">
        <v>0</v>
      </c>
      <c r="O53" s="168">
        <v>893</v>
      </c>
      <c r="P53" s="89" t="s">
        <v>679</v>
      </c>
    </row>
    <row r="54" spans="1:16" ht="51">
      <c r="A54" s="214" t="s">
        <v>560</v>
      </c>
      <c r="B54" s="89"/>
      <c r="C54" s="90" t="s">
        <v>622</v>
      </c>
      <c r="D54" s="84">
        <v>43105</v>
      </c>
      <c r="E54" s="85" t="s">
        <v>762</v>
      </c>
      <c r="F54" s="85" t="s">
        <v>6</v>
      </c>
      <c r="G54" s="85">
        <v>927443</v>
      </c>
      <c r="H54" s="89"/>
      <c r="I54" s="93" t="s">
        <v>1505</v>
      </c>
      <c r="J54" s="89"/>
      <c r="K54" s="89"/>
      <c r="L54" s="89"/>
      <c r="M54" s="89"/>
      <c r="N54" s="168">
        <v>0</v>
      </c>
      <c r="O54" s="168">
        <v>824.98</v>
      </c>
      <c r="P54" s="89" t="s">
        <v>679</v>
      </c>
    </row>
    <row r="55" spans="1:16" ht="51">
      <c r="A55" s="214">
        <v>86</v>
      </c>
      <c r="B55" s="89"/>
      <c r="C55" s="90" t="s">
        <v>59</v>
      </c>
      <c r="D55" s="84">
        <v>43105</v>
      </c>
      <c r="E55" s="85" t="s">
        <v>1287</v>
      </c>
      <c r="F55" s="85" t="s">
        <v>3</v>
      </c>
      <c r="G55" s="85">
        <v>1585218</v>
      </c>
      <c r="H55" s="89"/>
      <c r="I55" s="93" t="s">
        <v>1911</v>
      </c>
      <c r="J55" s="89"/>
      <c r="K55" s="89"/>
      <c r="L55" s="89"/>
      <c r="M55" s="89"/>
      <c r="N55" s="168">
        <v>0</v>
      </c>
      <c r="O55" s="168">
        <v>1890</v>
      </c>
      <c r="P55" s="89" t="s">
        <v>679</v>
      </c>
    </row>
    <row r="56" spans="1:16" ht="51">
      <c r="A56" s="214">
        <v>86</v>
      </c>
      <c r="B56" s="89"/>
      <c r="C56" s="90" t="s">
        <v>59</v>
      </c>
      <c r="D56" s="84">
        <v>43105</v>
      </c>
      <c r="E56" s="85" t="s">
        <v>1288</v>
      </c>
      <c r="F56" s="85" t="s">
        <v>3</v>
      </c>
      <c r="G56" s="85">
        <v>1585219</v>
      </c>
      <c r="H56" s="89"/>
      <c r="I56" s="93" t="s">
        <v>1912</v>
      </c>
      <c r="J56" s="89"/>
      <c r="K56" s="89"/>
      <c r="L56" s="89"/>
      <c r="M56" s="89"/>
      <c r="N56" s="168">
        <v>0</v>
      </c>
      <c r="O56" s="168">
        <v>2502</v>
      </c>
      <c r="P56" s="89" t="s">
        <v>679</v>
      </c>
    </row>
    <row r="57" spans="1:16" ht="51">
      <c r="A57" s="214" t="s">
        <v>560</v>
      </c>
      <c r="B57" s="89"/>
      <c r="C57" s="90" t="s">
        <v>622</v>
      </c>
      <c r="D57" s="84">
        <v>43105</v>
      </c>
      <c r="E57" s="85" t="s">
        <v>1289</v>
      </c>
      <c r="F57" s="85" t="s">
        <v>3</v>
      </c>
      <c r="G57" s="85">
        <v>1585102</v>
      </c>
      <c r="H57" s="89"/>
      <c r="I57" s="93" t="s">
        <v>1913</v>
      </c>
      <c r="J57" s="89"/>
      <c r="K57" s="89"/>
      <c r="L57" s="89"/>
      <c r="M57" s="89"/>
      <c r="N57" s="168">
        <v>0</v>
      </c>
      <c r="O57" s="168">
        <v>1692.23</v>
      </c>
      <c r="P57" s="89" t="s">
        <v>679</v>
      </c>
    </row>
    <row r="58" spans="1:16" ht="38.25">
      <c r="A58" s="214">
        <v>35</v>
      </c>
      <c r="B58" s="89"/>
      <c r="C58" s="90" t="s">
        <v>49</v>
      </c>
      <c r="D58" s="84">
        <v>43105</v>
      </c>
      <c r="E58" s="85" t="s">
        <v>1290</v>
      </c>
      <c r="F58" s="85" t="s">
        <v>3</v>
      </c>
      <c r="G58" s="85">
        <v>1585110</v>
      </c>
      <c r="H58" s="89"/>
      <c r="I58" s="93" t="s">
        <v>732</v>
      </c>
      <c r="J58" s="89"/>
      <c r="K58" s="89"/>
      <c r="L58" s="89"/>
      <c r="M58" s="89"/>
      <c r="N58" s="168">
        <v>0</v>
      </c>
      <c r="O58" s="168">
        <v>460</v>
      </c>
      <c r="P58" s="89" t="s">
        <v>679</v>
      </c>
    </row>
    <row r="59" spans="1:16" ht="51">
      <c r="A59" s="214" t="s">
        <v>560</v>
      </c>
      <c r="B59" s="89"/>
      <c r="C59" s="90" t="s">
        <v>622</v>
      </c>
      <c r="D59" s="84">
        <v>43105</v>
      </c>
      <c r="E59" s="85" t="s">
        <v>1291</v>
      </c>
      <c r="F59" s="85" t="s">
        <v>3</v>
      </c>
      <c r="G59" s="85">
        <v>1585141</v>
      </c>
      <c r="H59" s="89"/>
      <c r="I59" s="93" t="s">
        <v>1914</v>
      </c>
      <c r="J59" s="89"/>
      <c r="K59" s="89"/>
      <c r="L59" s="89"/>
      <c r="M59" s="89"/>
      <c r="N59" s="168">
        <v>0</v>
      </c>
      <c r="O59" s="168">
        <v>24842.45</v>
      </c>
      <c r="P59" s="89" t="s">
        <v>679</v>
      </c>
    </row>
    <row r="60" spans="1:16" ht="51">
      <c r="A60" s="214" t="s">
        <v>560</v>
      </c>
      <c r="B60" s="89"/>
      <c r="C60" s="90" t="s">
        <v>622</v>
      </c>
      <c r="D60" s="84">
        <v>43105</v>
      </c>
      <c r="E60" s="85" t="s">
        <v>1292</v>
      </c>
      <c r="F60" s="85" t="s">
        <v>3</v>
      </c>
      <c r="G60" s="85">
        <v>1585148</v>
      </c>
      <c r="H60" s="89"/>
      <c r="I60" s="93" t="s">
        <v>1915</v>
      </c>
      <c r="J60" s="89"/>
      <c r="K60" s="89"/>
      <c r="L60" s="89"/>
      <c r="M60" s="89"/>
      <c r="N60" s="168">
        <v>0</v>
      </c>
      <c r="O60" s="168">
        <v>1506</v>
      </c>
      <c r="P60" s="89" t="s">
        <v>679</v>
      </c>
    </row>
    <row r="61" spans="1:16" ht="51">
      <c r="A61" s="214" t="s">
        <v>560</v>
      </c>
      <c r="B61" s="89"/>
      <c r="C61" s="90" t="s">
        <v>622</v>
      </c>
      <c r="D61" s="84">
        <v>43105</v>
      </c>
      <c r="E61" s="85" t="s">
        <v>1293</v>
      </c>
      <c r="F61" s="85" t="s">
        <v>3</v>
      </c>
      <c r="G61" s="85">
        <v>1585161</v>
      </c>
      <c r="H61" s="89"/>
      <c r="I61" s="93" t="s">
        <v>742</v>
      </c>
      <c r="J61" s="89"/>
      <c r="K61" s="89"/>
      <c r="L61" s="89"/>
      <c r="M61" s="89"/>
      <c r="N61" s="168">
        <v>0</v>
      </c>
      <c r="O61" s="168">
        <v>390</v>
      </c>
      <c r="P61" s="89" t="s">
        <v>679</v>
      </c>
    </row>
    <row r="62" spans="1:16" ht="51">
      <c r="A62" s="214" t="s">
        <v>560</v>
      </c>
      <c r="B62" s="89"/>
      <c r="C62" s="90" t="s">
        <v>622</v>
      </c>
      <c r="D62" s="84">
        <v>43105</v>
      </c>
      <c r="E62" s="85" t="s">
        <v>1294</v>
      </c>
      <c r="F62" s="85" t="s">
        <v>3</v>
      </c>
      <c r="G62" s="85">
        <v>1585165</v>
      </c>
      <c r="H62" s="89"/>
      <c r="I62" s="93" t="s">
        <v>742</v>
      </c>
      <c r="J62" s="89"/>
      <c r="K62" s="89"/>
      <c r="L62" s="89"/>
      <c r="M62" s="89"/>
      <c r="N62" s="168">
        <v>0</v>
      </c>
      <c r="O62" s="168">
        <v>390</v>
      </c>
      <c r="P62" s="89" t="s">
        <v>679</v>
      </c>
    </row>
    <row r="63" spans="1:16" ht="51">
      <c r="A63" s="214" t="s">
        <v>560</v>
      </c>
      <c r="B63" s="89"/>
      <c r="C63" s="90" t="s">
        <v>622</v>
      </c>
      <c r="D63" s="84">
        <v>43105</v>
      </c>
      <c r="E63" s="85" t="s">
        <v>1295</v>
      </c>
      <c r="F63" s="85" t="s">
        <v>3</v>
      </c>
      <c r="G63" s="85">
        <v>1585168</v>
      </c>
      <c r="H63" s="89"/>
      <c r="I63" s="93" t="s">
        <v>734</v>
      </c>
      <c r="J63" s="89"/>
      <c r="K63" s="89"/>
      <c r="L63" s="89"/>
      <c r="M63" s="89"/>
      <c r="N63" s="168">
        <v>0</v>
      </c>
      <c r="O63" s="168">
        <v>1277</v>
      </c>
      <c r="P63" s="89" t="s">
        <v>679</v>
      </c>
    </row>
    <row r="64" spans="1:16" ht="51">
      <c r="A64" s="214" t="s">
        <v>560</v>
      </c>
      <c r="B64" s="89"/>
      <c r="C64" s="90" t="s">
        <v>622</v>
      </c>
      <c r="D64" s="84">
        <v>43105</v>
      </c>
      <c r="E64" s="85" t="s">
        <v>1296</v>
      </c>
      <c r="F64" s="85" t="s">
        <v>3</v>
      </c>
      <c r="G64" s="85">
        <v>1585239</v>
      </c>
      <c r="H64" s="89"/>
      <c r="I64" s="93" t="s">
        <v>749</v>
      </c>
      <c r="J64" s="89"/>
      <c r="K64" s="89"/>
      <c r="L64" s="89"/>
      <c r="M64" s="89"/>
      <c r="N64" s="168">
        <v>0</v>
      </c>
      <c r="O64" s="168">
        <v>150</v>
      </c>
      <c r="P64" s="89" t="s">
        <v>679</v>
      </c>
    </row>
    <row r="65" spans="1:16" ht="51">
      <c r="A65" s="214" t="s">
        <v>560</v>
      </c>
      <c r="B65" s="89"/>
      <c r="C65" s="90" t="s">
        <v>622</v>
      </c>
      <c r="D65" s="84">
        <v>43105</v>
      </c>
      <c r="E65" s="85" t="s">
        <v>1297</v>
      </c>
      <c r="F65" s="85" t="s">
        <v>3</v>
      </c>
      <c r="G65" s="85">
        <v>1585255</v>
      </c>
      <c r="H65" s="89"/>
      <c r="I65" s="93" t="s">
        <v>1916</v>
      </c>
      <c r="J65" s="89"/>
      <c r="K65" s="89"/>
      <c r="L65" s="89"/>
      <c r="M65" s="89"/>
      <c r="N65" s="168">
        <v>0</v>
      </c>
      <c r="O65" s="168">
        <v>352.74</v>
      </c>
      <c r="P65" s="89" t="s">
        <v>679</v>
      </c>
    </row>
    <row r="66" spans="1:16" ht="38.25">
      <c r="A66" s="214">
        <v>20</v>
      </c>
      <c r="B66" s="89"/>
      <c r="C66" s="90" t="s">
        <v>47</v>
      </c>
      <c r="D66" s="84">
        <v>43105</v>
      </c>
      <c r="E66" s="85" t="s">
        <v>1298</v>
      </c>
      <c r="F66" s="85" t="s">
        <v>3</v>
      </c>
      <c r="G66" s="85">
        <v>1585288</v>
      </c>
      <c r="H66" s="89"/>
      <c r="I66" s="93" t="s">
        <v>1917</v>
      </c>
      <c r="J66" s="89"/>
      <c r="K66" s="89"/>
      <c r="L66" s="89"/>
      <c r="M66" s="89"/>
      <c r="N66" s="168">
        <v>0</v>
      </c>
      <c r="O66" s="168">
        <v>1038.8</v>
      </c>
      <c r="P66" s="89" t="s">
        <v>679</v>
      </c>
    </row>
    <row r="67" spans="1:16" ht="63.75">
      <c r="A67" s="214" t="s">
        <v>560</v>
      </c>
      <c r="B67" s="89"/>
      <c r="C67" s="90" t="s">
        <v>622</v>
      </c>
      <c r="D67" s="84">
        <v>43105</v>
      </c>
      <c r="E67" s="85" t="s">
        <v>1299</v>
      </c>
      <c r="F67" s="85" t="s">
        <v>3</v>
      </c>
      <c r="G67" s="85">
        <v>1585298</v>
      </c>
      <c r="H67" s="89"/>
      <c r="I67" s="93" t="s">
        <v>1918</v>
      </c>
      <c r="J67" s="89"/>
      <c r="K67" s="89"/>
      <c r="L67" s="89"/>
      <c r="M67" s="89"/>
      <c r="N67" s="168">
        <v>0</v>
      </c>
      <c r="O67" s="168">
        <v>7245.42</v>
      </c>
      <c r="P67" s="89" t="s">
        <v>679</v>
      </c>
    </row>
    <row r="68" spans="1:16" ht="51">
      <c r="A68" s="214" t="s">
        <v>560</v>
      </c>
      <c r="B68" s="89"/>
      <c r="C68" s="90" t="s">
        <v>622</v>
      </c>
      <c r="D68" s="84">
        <v>43105</v>
      </c>
      <c r="E68" s="85" t="s">
        <v>1300</v>
      </c>
      <c r="F68" s="85" t="s">
        <v>3</v>
      </c>
      <c r="G68" s="85">
        <v>1585304</v>
      </c>
      <c r="H68" s="89"/>
      <c r="I68" s="93" t="s">
        <v>730</v>
      </c>
      <c r="J68" s="89"/>
      <c r="K68" s="89"/>
      <c r="L68" s="89"/>
      <c r="M68" s="89"/>
      <c r="N68" s="168">
        <v>0</v>
      </c>
      <c r="O68" s="168">
        <v>3400</v>
      </c>
      <c r="P68" s="89" t="s">
        <v>679</v>
      </c>
    </row>
    <row r="69" spans="1:16" ht="51">
      <c r="A69" s="214" t="s">
        <v>560</v>
      </c>
      <c r="B69" s="89"/>
      <c r="C69" s="90" t="s">
        <v>622</v>
      </c>
      <c r="D69" s="84">
        <v>43105</v>
      </c>
      <c r="E69" s="85" t="s">
        <v>1301</v>
      </c>
      <c r="F69" s="85" t="s">
        <v>3</v>
      </c>
      <c r="G69" s="85">
        <v>1585306</v>
      </c>
      <c r="H69" s="89"/>
      <c r="I69" s="93" t="s">
        <v>726</v>
      </c>
      <c r="J69" s="89"/>
      <c r="K69" s="89"/>
      <c r="L69" s="89"/>
      <c r="M69" s="89"/>
      <c r="N69" s="168">
        <v>0</v>
      </c>
      <c r="O69" s="168">
        <v>1713</v>
      </c>
      <c r="P69" s="89" t="s">
        <v>679</v>
      </c>
    </row>
    <row r="70" spans="1:16" ht="51">
      <c r="A70" s="214" t="s">
        <v>560</v>
      </c>
      <c r="B70" s="89"/>
      <c r="C70" s="90" t="s">
        <v>622</v>
      </c>
      <c r="D70" s="84">
        <v>43105</v>
      </c>
      <c r="E70" s="85" t="s">
        <v>1302</v>
      </c>
      <c r="F70" s="85" t="s">
        <v>3</v>
      </c>
      <c r="G70" s="85">
        <v>1585407</v>
      </c>
      <c r="H70" s="89"/>
      <c r="I70" s="93" t="s">
        <v>1919</v>
      </c>
      <c r="J70" s="89"/>
      <c r="K70" s="89"/>
      <c r="L70" s="89"/>
      <c r="M70" s="89"/>
      <c r="N70" s="168">
        <v>0</v>
      </c>
      <c r="O70" s="168">
        <v>800</v>
      </c>
      <c r="P70" s="89" t="s">
        <v>679</v>
      </c>
    </row>
    <row r="71" spans="1:16" ht="51">
      <c r="A71" s="214" t="s">
        <v>560</v>
      </c>
      <c r="B71" s="89"/>
      <c r="C71" s="90" t="s">
        <v>622</v>
      </c>
      <c r="D71" s="84">
        <v>43105</v>
      </c>
      <c r="E71" s="85" t="s">
        <v>1303</v>
      </c>
      <c r="F71" s="85" t="s">
        <v>3</v>
      </c>
      <c r="G71" s="85">
        <v>1585440</v>
      </c>
      <c r="H71" s="89"/>
      <c r="I71" s="93" t="s">
        <v>1920</v>
      </c>
      <c r="J71" s="89"/>
      <c r="K71" s="89"/>
      <c r="L71" s="89"/>
      <c r="M71" s="89"/>
      <c r="N71" s="168">
        <v>0</v>
      </c>
      <c r="O71" s="168">
        <v>8186</v>
      </c>
      <c r="P71" s="89" t="s">
        <v>679</v>
      </c>
    </row>
    <row r="72" spans="1:16" ht="51">
      <c r="A72" s="214" t="s">
        <v>560</v>
      </c>
      <c r="B72" s="89"/>
      <c r="C72" s="90" t="s">
        <v>622</v>
      </c>
      <c r="D72" s="84">
        <v>43105</v>
      </c>
      <c r="E72" s="85" t="s">
        <v>1304</v>
      </c>
      <c r="F72" s="85" t="s">
        <v>3</v>
      </c>
      <c r="G72" s="85">
        <v>1585482</v>
      </c>
      <c r="H72" s="89"/>
      <c r="I72" s="93" t="s">
        <v>1921</v>
      </c>
      <c r="J72" s="89"/>
      <c r="K72" s="89"/>
      <c r="L72" s="89"/>
      <c r="M72" s="89"/>
      <c r="N72" s="168">
        <v>0</v>
      </c>
      <c r="O72" s="168">
        <v>468</v>
      </c>
      <c r="P72" s="89" t="s">
        <v>679</v>
      </c>
    </row>
    <row r="73" spans="1:16" ht="51">
      <c r="A73" s="214" t="s">
        <v>560</v>
      </c>
      <c r="B73" s="89"/>
      <c r="C73" s="90" t="s">
        <v>622</v>
      </c>
      <c r="D73" s="84">
        <v>43108</v>
      </c>
      <c r="E73" s="85" t="s">
        <v>763</v>
      </c>
      <c r="F73" s="85" t="s">
        <v>6</v>
      </c>
      <c r="G73" s="85">
        <v>928111</v>
      </c>
      <c r="H73" s="89"/>
      <c r="I73" s="93" t="s">
        <v>1506</v>
      </c>
      <c r="J73" s="89"/>
      <c r="K73" s="89"/>
      <c r="L73" s="89"/>
      <c r="M73" s="89"/>
      <c r="N73" s="168">
        <v>0</v>
      </c>
      <c r="O73" s="168">
        <v>7940.34</v>
      </c>
      <c r="P73" s="89" t="s">
        <v>679</v>
      </c>
    </row>
    <row r="74" spans="1:16" ht="89.25">
      <c r="A74" s="214" t="s">
        <v>560</v>
      </c>
      <c r="B74" s="89"/>
      <c r="C74" s="90" t="s">
        <v>622</v>
      </c>
      <c r="D74" s="84">
        <v>43108</v>
      </c>
      <c r="E74" s="85" t="s">
        <v>764</v>
      </c>
      <c r="F74" s="85" t="s">
        <v>6</v>
      </c>
      <c r="G74" s="85">
        <v>910343</v>
      </c>
      <c r="H74" s="89"/>
      <c r="I74" s="93" t="s">
        <v>1507</v>
      </c>
      <c r="J74" s="89"/>
      <c r="K74" s="89"/>
      <c r="L74" s="89"/>
      <c r="M74" s="89"/>
      <c r="N74" s="168">
        <v>0</v>
      </c>
      <c r="O74" s="168">
        <v>8799.15</v>
      </c>
      <c r="P74" s="89" t="s">
        <v>679</v>
      </c>
    </row>
    <row r="75" spans="1:16" ht="51">
      <c r="A75" s="214" t="s">
        <v>560</v>
      </c>
      <c r="B75" s="89"/>
      <c r="C75" s="90" t="s">
        <v>622</v>
      </c>
      <c r="D75" s="84">
        <v>43108</v>
      </c>
      <c r="E75" s="85" t="s">
        <v>1305</v>
      </c>
      <c r="F75" s="85" t="s">
        <v>3</v>
      </c>
      <c r="G75" s="85">
        <v>1585688</v>
      </c>
      <c r="H75" s="89"/>
      <c r="I75" s="93" t="s">
        <v>1922</v>
      </c>
      <c r="J75" s="89"/>
      <c r="K75" s="89"/>
      <c r="L75" s="89"/>
      <c r="M75" s="89"/>
      <c r="N75" s="168">
        <v>0</v>
      </c>
      <c r="O75" s="168">
        <v>1008</v>
      </c>
      <c r="P75" s="89" t="s">
        <v>679</v>
      </c>
    </row>
    <row r="76" spans="1:16" ht="51">
      <c r="A76" s="214" t="s">
        <v>560</v>
      </c>
      <c r="B76" s="89"/>
      <c r="C76" s="90" t="s">
        <v>622</v>
      </c>
      <c r="D76" s="84">
        <v>43108</v>
      </c>
      <c r="E76" s="85" t="s">
        <v>1306</v>
      </c>
      <c r="F76" s="85" t="s">
        <v>3</v>
      </c>
      <c r="G76" s="85">
        <v>1585662</v>
      </c>
      <c r="H76" s="89"/>
      <c r="I76" s="93" t="s">
        <v>1923</v>
      </c>
      <c r="J76" s="89"/>
      <c r="K76" s="89"/>
      <c r="L76" s="89"/>
      <c r="M76" s="89"/>
      <c r="N76" s="168">
        <v>0</v>
      </c>
      <c r="O76" s="168">
        <v>2000</v>
      </c>
      <c r="P76" s="89" t="s">
        <v>679</v>
      </c>
    </row>
    <row r="77" spans="1:16" ht="51">
      <c r="A77" s="214" t="s">
        <v>560</v>
      </c>
      <c r="B77" s="89"/>
      <c r="C77" s="90" t="s">
        <v>622</v>
      </c>
      <c r="D77" s="84">
        <v>43108</v>
      </c>
      <c r="E77" s="85" t="s">
        <v>1307</v>
      </c>
      <c r="F77" s="85" t="s">
        <v>3</v>
      </c>
      <c r="G77" s="85">
        <v>1585672</v>
      </c>
      <c r="H77" s="89"/>
      <c r="I77" s="93" t="s">
        <v>722</v>
      </c>
      <c r="J77" s="89"/>
      <c r="K77" s="89"/>
      <c r="L77" s="89"/>
      <c r="M77" s="89"/>
      <c r="N77" s="168">
        <v>0</v>
      </c>
      <c r="O77" s="168">
        <v>1016</v>
      </c>
      <c r="P77" s="89" t="s">
        <v>679</v>
      </c>
    </row>
    <row r="78" spans="1:16" ht="51">
      <c r="A78" s="214" t="s">
        <v>560</v>
      </c>
      <c r="B78" s="89"/>
      <c r="C78" s="90" t="s">
        <v>622</v>
      </c>
      <c r="D78" s="84">
        <v>43108</v>
      </c>
      <c r="E78" s="85" t="s">
        <v>1308</v>
      </c>
      <c r="F78" s="85" t="s">
        <v>3</v>
      </c>
      <c r="G78" s="85">
        <v>1585689</v>
      </c>
      <c r="H78" s="89"/>
      <c r="I78" s="93" t="s">
        <v>757</v>
      </c>
      <c r="J78" s="89"/>
      <c r="K78" s="89"/>
      <c r="L78" s="89"/>
      <c r="M78" s="89"/>
      <c r="N78" s="168">
        <v>0</v>
      </c>
      <c r="O78" s="168">
        <v>515.35</v>
      </c>
      <c r="P78" s="89" t="s">
        <v>679</v>
      </c>
    </row>
    <row r="79" spans="1:16" ht="51">
      <c r="A79" s="214" t="s">
        <v>560</v>
      </c>
      <c r="B79" s="89"/>
      <c r="C79" s="90" t="s">
        <v>622</v>
      </c>
      <c r="D79" s="84">
        <v>43108</v>
      </c>
      <c r="E79" s="85" t="s">
        <v>1309</v>
      </c>
      <c r="F79" s="85" t="s">
        <v>3</v>
      </c>
      <c r="G79" s="85">
        <v>1585696</v>
      </c>
      <c r="H79" s="89"/>
      <c r="I79" s="93" t="s">
        <v>1924</v>
      </c>
      <c r="J79" s="89"/>
      <c r="K79" s="89"/>
      <c r="L79" s="89"/>
      <c r="M79" s="89"/>
      <c r="N79" s="168">
        <v>0</v>
      </c>
      <c r="O79" s="168">
        <v>746.37</v>
      </c>
      <c r="P79" s="89" t="s">
        <v>679</v>
      </c>
    </row>
    <row r="80" spans="1:16" ht="51">
      <c r="A80" s="214" t="s">
        <v>560</v>
      </c>
      <c r="B80" s="89"/>
      <c r="C80" s="90" t="s">
        <v>622</v>
      </c>
      <c r="D80" s="84">
        <v>43108</v>
      </c>
      <c r="E80" s="85" t="s">
        <v>1310</v>
      </c>
      <c r="F80" s="85" t="s">
        <v>3</v>
      </c>
      <c r="G80" s="85">
        <v>1585700</v>
      </c>
      <c r="H80" s="89"/>
      <c r="I80" s="93" t="s">
        <v>1925</v>
      </c>
      <c r="J80" s="89"/>
      <c r="K80" s="89"/>
      <c r="L80" s="89"/>
      <c r="M80" s="89"/>
      <c r="N80" s="168">
        <v>0</v>
      </c>
      <c r="O80" s="168">
        <v>72</v>
      </c>
      <c r="P80" s="89" t="s">
        <v>679</v>
      </c>
    </row>
    <row r="81" spans="1:16" ht="51">
      <c r="A81" s="214">
        <v>35</v>
      </c>
      <c r="B81" s="89"/>
      <c r="C81" s="90" t="s">
        <v>49</v>
      </c>
      <c r="D81" s="84">
        <v>43108</v>
      </c>
      <c r="E81" s="85" t="s">
        <v>1311</v>
      </c>
      <c r="F81" s="85" t="s">
        <v>3</v>
      </c>
      <c r="G81" s="85">
        <v>1585717</v>
      </c>
      <c r="H81" s="89"/>
      <c r="I81" s="93" t="s">
        <v>741</v>
      </c>
      <c r="J81" s="89"/>
      <c r="K81" s="89"/>
      <c r="L81" s="89"/>
      <c r="M81" s="89"/>
      <c r="N81" s="168">
        <v>0</v>
      </c>
      <c r="O81" s="168">
        <v>1500</v>
      </c>
      <c r="P81" s="89" t="s">
        <v>679</v>
      </c>
    </row>
    <row r="82" spans="1:16" ht="51">
      <c r="A82" s="214" t="s">
        <v>560</v>
      </c>
      <c r="B82" s="89"/>
      <c r="C82" s="90" t="s">
        <v>622</v>
      </c>
      <c r="D82" s="84">
        <v>43108</v>
      </c>
      <c r="E82" s="85" t="s">
        <v>1312</v>
      </c>
      <c r="F82" s="85" t="s">
        <v>3</v>
      </c>
      <c r="G82" s="85">
        <v>1585725</v>
      </c>
      <c r="H82" s="89"/>
      <c r="I82" s="93" t="s">
        <v>1926</v>
      </c>
      <c r="J82" s="89"/>
      <c r="K82" s="89"/>
      <c r="L82" s="89"/>
      <c r="M82" s="89"/>
      <c r="N82" s="168">
        <v>0</v>
      </c>
      <c r="O82" s="168">
        <v>12</v>
      </c>
      <c r="P82" s="89" t="s">
        <v>679</v>
      </c>
    </row>
    <row r="83" spans="1:16" ht="51">
      <c r="A83" s="214">
        <v>20</v>
      </c>
      <c r="B83" s="89"/>
      <c r="C83" s="90" t="s">
        <v>47</v>
      </c>
      <c r="D83" s="84">
        <v>43108</v>
      </c>
      <c r="E83" s="85" t="s">
        <v>1313</v>
      </c>
      <c r="F83" s="85" t="s">
        <v>3</v>
      </c>
      <c r="G83" s="85">
        <v>1585740</v>
      </c>
      <c r="H83" s="89"/>
      <c r="I83" s="93" t="s">
        <v>1927</v>
      </c>
      <c r="J83" s="89"/>
      <c r="K83" s="89"/>
      <c r="L83" s="89"/>
      <c r="M83" s="89"/>
      <c r="N83" s="168">
        <v>0</v>
      </c>
      <c r="O83" s="168">
        <v>300</v>
      </c>
      <c r="P83" s="89" t="s">
        <v>679</v>
      </c>
    </row>
    <row r="84" spans="1:16" ht="51">
      <c r="A84" s="214" t="s">
        <v>560</v>
      </c>
      <c r="B84" s="89"/>
      <c r="C84" s="90" t="s">
        <v>622</v>
      </c>
      <c r="D84" s="84">
        <v>43108</v>
      </c>
      <c r="E84" s="85" t="s">
        <v>1314</v>
      </c>
      <c r="F84" s="85" t="s">
        <v>3</v>
      </c>
      <c r="G84" s="85">
        <v>1585746</v>
      </c>
      <c r="H84" s="89"/>
      <c r="I84" s="93" t="s">
        <v>740</v>
      </c>
      <c r="J84" s="89"/>
      <c r="K84" s="89"/>
      <c r="L84" s="89"/>
      <c r="M84" s="89"/>
      <c r="N84" s="168">
        <v>0</v>
      </c>
      <c r="O84" s="168">
        <v>1669</v>
      </c>
      <c r="P84" s="89" t="s">
        <v>679</v>
      </c>
    </row>
    <row r="85" spans="1:16" ht="51">
      <c r="A85" s="214" t="s">
        <v>560</v>
      </c>
      <c r="B85" s="89"/>
      <c r="C85" s="90" t="s">
        <v>622</v>
      </c>
      <c r="D85" s="84">
        <v>43108</v>
      </c>
      <c r="E85" s="85" t="s">
        <v>1315</v>
      </c>
      <c r="F85" s="85" t="s">
        <v>3</v>
      </c>
      <c r="G85" s="85">
        <v>1585755</v>
      </c>
      <c r="H85" s="89"/>
      <c r="I85" s="93" t="s">
        <v>729</v>
      </c>
      <c r="J85" s="89"/>
      <c r="K85" s="89"/>
      <c r="L85" s="89"/>
      <c r="M85" s="89"/>
      <c r="N85" s="168">
        <v>0</v>
      </c>
      <c r="O85" s="168">
        <v>1018</v>
      </c>
      <c r="P85" s="89" t="s">
        <v>679</v>
      </c>
    </row>
    <row r="86" spans="1:16" ht="51">
      <c r="A86" s="214">
        <v>70</v>
      </c>
      <c r="B86" s="89"/>
      <c r="C86" s="90" t="s">
        <v>56</v>
      </c>
      <c r="D86" s="84">
        <v>43108</v>
      </c>
      <c r="E86" s="85" t="s">
        <v>1316</v>
      </c>
      <c r="F86" s="85" t="s">
        <v>3</v>
      </c>
      <c r="G86" s="85">
        <v>1585757</v>
      </c>
      <c r="H86" s="89"/>
      <c r="I86" s="93" t="s">
        <v>1928</v>
      </c>
      <c r="J86" s="89"/>
      <c r="K86" s="89"/>
      <c r="L86" s="89"/>
      <c r="M86" s="89"/>
      <c r="N86" s="168">
        <v>0</v>
      </c>
      <c r="O86" s="168">
        <v>0.2</v>
      </c>
      <c r="P86" s="89" t="s">
        <v>679</v>
      </c>
    </row>
    <row r="87" spans="1:16" ht="51">
      <c r="A87" s="214" t="s">
        <v>560</v>
      </c>
      <c r="B87" s="89"/>
      <c r="C87" s="90" t="s">
        <v>622</v>
      </c>
      <c r="D87" s="84">
        <v>43108</v>
      </c>
      <c r="E87" s="85" t="s">
        <v>1317</v>
      </c>
      <c r="F87" s="85" t="s">
        <v>3</v>
      </c>
      <c r="G87" s="85">
        <v>1585780</v>
      </c>
      <c r="H87" s="89"/>
      <c r="I87" s="93" t="s">
        <v>1929</v>
      </c>
      <c r="J87" s="89"/>
      <c r="K87" s="89"/>
      <c r="L87" s="89"/>
      <c r="M87" s="89"/>
      <c r="N87" s="168">
        <v>0</v>
      </c>
      <c r="O87" s="168">
        <v>849.19</v>
      </c>
      <c r="P87" s="89" t="s">
        <v>679</v>
      </c>
    </row>
    <row r="88" spans="1:16" ht="51">
      <c r="A88" s="214" t="s">
        <v>560</v>
      </c>
      <c r="B88" s="89"/>
      <c r="C88" s="90" t="s">
        <v>622</v>
      </c>
      <c r="D88" s="84">
        <v>43108</v>
      </c>
      <c r="E88" s="85" t="s">
        <v>1318</v>
      </c>
      <c r="F88" s="85" t="s">
        <v>3</v>
      </c>
      <c r="G88" s="85">
        <v>1585783</v>
      </c>
      <c r="H88" s="89"/>
      <c r="I88" s="93" t="s">
        <v>1930</v>
      </c>
      <c r="J88" s="89"/>
      <c r="K88" s="89"/>
      <c r="L88" s="89"/>
      <c r="M88" s="89"/>
      <c r="N88" s="168">
        <v>0</v>
      </c>
      <c r="O88" s="168">
        <v>579.6</v>
      </c>
      <c r="P88" s="89" t="s">
        <v>679</v>
      </c>
    </row>
    <row r="89" spans="1:16" ht="38.25">
      <c r="A89" s="214">
        <v>35</v>
      </c>
      <c r="B89" s="89"/>
      <c r="C89" s="90" t="s">
        <v>49</v>
      </c>
      <c r="D89" s="84">
        <v>43108</v>
      </c>
      <c r="E89" s="85" t="s">
        <v>1319</v>
      </c>
      <c r="F89" s="85" t="s">
        <v>3</v>
      </c>
      <c r="G89" s="85">
        <v>1585799</v>
      </c>
      <c r="H89" s="89"/>
      <c r="I89" s="93" t="s">
        <v>751</v>
      </c>
      <c r="J89" s="89"/>
      <c r="K89" s="89"/>
      <c r="L89" s="89"/>
      <c r="M89" s="89"/>
      <c r="N89" s="168">
        <v>0</v>
      </c>
      <c r="O89" s="168">
        <v>1203.3900000000001</v>
      </c>
      <c r="P89" s="89" t="s">
        <v>679</v>
      </c>
    </row>
    <row r="90" spans="1:16" ht="51">
      <c r="A90" s="214" t="s">
        <v>560</v>
      </c>
      <c r="B90" s="89"/>
      <c r="C90" s="90" t="s">
        <v>622</v>
      </c>
      <c r="D90" s="84">
        <v>43108</v>
      </c>
      <c r="E90" s="85" t="s">
        <v>1320</v>
      </c>
      <c r="F90" s="85" t="s">
        <v>3</v>
      </c>
      <c r="G90" s="85">
        <v>1585841</v>
      </c>
      <c r="H90" s="89"/>
      <c r="I90" s="93" t="s">
        <v>1931</v>
      </c>
      <c r="J90" s="89"/>
      <c r="K90" s="89"/>
      <c r="L90" s="89"/>
      <c r="M90" s="89"/>
      <c r="N90" s="168">
        <v>0</v>
      </c>
      <c r="O90" s="168">
        <v>1400</v>
      </c>
      <c r="P90" s="89" t="s">
        <v>679</v>
      </c>
    </row>
    <row r="91" spans="1:16" ht="51">
      <c r="A91" s="214" t="s">
        <v>560</v>
      </c>
      <c r="B91" s="89"/>
      <c r="C91" s="90" t="s">
        <v>622</v>
      </c>
      <c r="D91" s="84">
        <v>43108</v>
      </c>
      <c r="E91" s="85" t="s">
        <v>1321</v>
      </c>
      <c r="F91" s="85" t="s">
        <v>3</v>
      </c>
      <c r="G91" s="85">
        <v>1585869</v>
      </c>
      <c r="H91" s="89"/>
      <c r="I91" s="93" t="s">
        <v>1932</v>
      </c>
      <c r="J91" s="89"/>
      <c r="K91" s="89"/>
      <c r="L91" s="89"/>
      <c r="M91" s="89"/>
      <c r="N91" s="168">
        <v>0</v>
      </c>
      <c r="O91" s="168">
        <v>1084.77</v>
      </c>
      <c r="P91" s="89" t="s">
        <v>679</v>
      </c>
    </row>
    <row r="92" spans="1:16" ht="51">
      <c r="A92" s="214" t="s">
        <v>560</v>
      </c>
      <c r="B92" s="89"/>
      <c r="C92" s="90" t="s">
        <v>622</v>
      </c>
      <c r="D92" s="84">
        <v>43108</v>
      </c>
      <c r="E92" s="85" t="s">
        <v>1322</v>
      </c>
      <c r="F92" s="85" t="s">
        <v>3</v>
      </c>
      <c r="G92" s="85">
        <v>1585909</v>
      </c>
      <c r="H92" s="89"/>
      <c r="I92" s="93" t="s">
        <v>1933</v>
      </c>
      <c r="J92" s="89"/>
      <c r="K92" s="89"/>
      <c r="L92" s="89"/>
      <c r="M92" s="89"/>
      <c r="N92" s="168">
        <v>0</v>
      </c>
      <c r="O92" s="168">
        <v>260.45999999999998</v>
      </c>
      <c r="P92" s="89" t="s">
        <v>679</v>
      </c>
    </row>
    <row r="93" spans="1:16" ht="51">
      <c r="A93" s="214" t="s">
        <v>560</v>
      </c>
      <c r="B93" s="89"/>
      <c r="C93" s="90" t="s">
        <v>622</v>
      </c>
      <c r="D93" s="84">
        <v>43108</v>
      </c>
      <c r="E93" s="85" t="s">
        <v>1323</v>
      </c>
      <c r="F93" s="85" t="s">
        <v>3</v>
      </c>
      <c r="G93" s="85">
        <v>1585911</v>
      </c>
      <c r="H93" s="89"/>
      <c r="I93" s="93" t="s">
        <v>1933</v>
      </c>
      <c r="J93" s="89"/>
      <c r="K93" s="89"/>
      <c r="L93" s="89"/>
      <c r="M93" s="89"/>
      <c r="N93" s="168">
        <v>0</v>
      </c>
      <c r="O93" s="168">
        <v>267.62</v>
      </c>
      <c r="P93" s="89" t="s">
        <v>679</v>
      </c>
    </row>
    <row r="94" spans="1:16" ht="51">
      <c r="A94" s="214" t="s">
        <v>560</v>
      </c>
      <c r="B94" s="89"/>
      <c r="C94" s="90" t="s">
        <v>622</v>
      </c>
      <c r="D94" s="84">
        <v>43108</v>
      </c>
      <c r="E94" s="85" t="s">
        <v>1324</v>
      </c>
      <c r="F94" s="85" t="s">
        <v>3</v>
      </c>
      <c r="G94" s="85">
        <v>1585915</v>
      </c>
      <c r="H94" s="89"/>
      <c r="I94" s="93" t="s">
        <v>1934</v>
      </c>
      <c r="J94" s="89"/>
      <c r="K94" s="89"/>
      <c r="L94" s="89"/>
      <c r="M94" s="89"/>
      <c r="N94" s="168">
        <v>0</v>
      </c>
      <c r="O94" s="168">
        <v>213.95</v>
      </c>
      <c r="P94" s="89" t="s">
        <v>679</v>
      </c>
    </row>
    <row r="95" spans="1:16" ht="51">
      <c r="A95" s="214" t="s">
        <v>560</v>
      </c>
      <c r="B95" s="89"/>
      <c r="C95" s="90" t="s">
        <v>622</v>
      </c>
      <c r="D95" s="84">
        <v>43108</v>
      </c>
      <c r="E95" s="85" t="s">
        <v>1325</v>
      </c>
      <c r="F95" s="85" t="s">
        <v>3</v>
      </c>
      <c r="G95" s="85">
        <v>1585917</v>
      </c>
      <c r="H95" s="89"/>
      <c r="I95" s="93" t="s">
        <v>1935</v>
      </c>
      <c r="J95" s="89"/>
      <c r="K95" s="89"/>
      <c r="L95" s="89"/>
      <c r="M95" s="89"/>
      <c r="N95" s="168">
        <v>0</v>
      </c>
      <c r="O95" s="168">
        <v>312.77999999999997</v>
      </c>
      <c r="P95" s="89" t="s">
        <v>679</v>
      </c>
    </row>
    <row r="96" spans="1:16" ht="51">
      <c r="A96" s="214" t="s">
        <v>560</v>
      </c>
      <c r="B96" s="89"/>
      <c r="C96" s="90" t="s">
        <v>622</v>
      </c>
      <c r="D96" s="84">
        <v>43108</v>
      </c>
      <c r="E96" s="85" t="s">
        <v>1326</v>
      </c>
      <c r="F96" s="85" t="s">
        <v>3</v>
      </c>
      <c r="G96" s="85">
        <v>1585954</v>
      </c>
      <c r="H96" s="89"/>
      <c r="I96" s="93" t="s">
        <v>1936</v>
      </c>
      <c r="J96" s="89"/>
      <c r="K96" s="89"/>
      <c r="L96" s="89"/>
      <c r="M96" s="89"/>
      <c r="N96" s="168">
        <v>0</v>
      </c>
      <c r="O96" s="168">
        <v>1726</v>
      </c>
      <c r="P96" s="89" t="s">
        <v>679</v>
      </c>
    </row>
    <row r="97" spans="1:16" ht="63.75">
      <c r="A97" s="214" t="s">
        <v>560</v>
      </c>
      <c r="B97" s="89"/>
      <c r="C97" s="90" t="s">
        <v>622</v>
      </c>
      <c r="D97" s="84">
        <v>43109</v>
      </c>
      <c r="E97" s="85" t="s">
        <v>1327</v>
      </c>
      <c r="F97" s="85" t="s">
        <v>3</v>
      </c>
      <c r="G97" s="85">
        <v>1586179</v>
      </c>
      <c r="H97" s="89"/>
      <c r="I97" s="93" t="s">
        <v>1937</v>
      </c>
      <c r="J97" s="89"/>
      <c r="K97" s="89"/>
      <c r="L97" s="89"/>
      <c r="M97" s="89"/>
      <c r="N97" s="168">
        <v>0</v>
      </c>
      <c r="O97" s="168">
        <v>6281.81</v>
      </c>
      <c r="P97" s="89" t="s">
        <v>679</v>
      </c>
    </row>
    <row r="98" spans="1:16" ht="51">
      <c r="A98" s="214" t="s">
        <v>560</v>
      </c>
      <c r="B98" s="89"/>
      <c r="C98" s="90" t="s">
        <v>622</v>
      </c>
      <c r="D98" s="84">
        <v>43109</v>
      </c>
      <c r="E98" s="85" t="s">
        <v>1328</v>
      </c>
      <c r="F98" s="85" t="s">
        <v>3</v>
      </c>
      <c r="G98" s="85">
        <v>1586112</v>
      </c>
      <c r="H98" s="89"/>
      <c r="I98" s="93" t="s">
        <v>1938</v>
      </c>
      <c r="J98" s="89"/>
      <c r="K98" s="89"/>
      <c r="L98" s="89"/>
      <c r="M98" s="89"/>
      <c r="N98" s="168">
        <v>0</v>
      </c>
      <c r="O98" s="168">
        <v>262.39999999999998</v>
      </c>
      <c r="P98" s="89" t="s">
        <v>679</v>
      </c>
    </row>
    <row r="99" spans="1:16" ht="51">
      <c r="A99" s="214" t="s">
        <v>560</v>
      </c>
      <c r="B99" s="89"/>
      <c r="C99" s="90" t="s">
        <v>622</v>
      </c>
      <c r="D99" s="84">
        <v>43109</v>
      </c>
      <c r="E99" s="85" t="s">
        <v>1329</v>
      </c>
      <c r="F99" s="85" t="s">
        <v>3</v>
      </c>
      <c r="G99" s="85">
        <v>1586115</v>
      </c>
      <c r="H99" s="89"/>
      <c r="I99" s="93" t="s">
        <v>1939</v>
      </c>
      <c r="J99" s="89"/>
      <c r="K99" s="89"/>
      <c r="L99" s="89"/>
      <c r="M99" s="89"/>
      <c r="N99" s="168">
        <v>0</v>
      </c>
      <c r="O99" s="168">
        <v>208.4</v>
      </c>
      <c r="P99" s="89" t="s">
        <v>679</v>
      </c>
    </row>
    <row r="100" spans="1:16" ht="51">
      <c r="A100" s="214" t="s">
        <v>560</v>
      </c>
      <c r="B100" s="89"/>
      <c r="C100" s="90" t="s">
        <v>622</v>
      </c>
      <c r="D100" s="84">
        <v>43109</v>
      </c>
      <c r="E100" s="85" t="s">
        <v>1330</v>
      </c>
      <c r="F100" s="85" t="s">
        <v>3</v>
      </c>
      <c r="G100" s="85">
        <v>1586127</v>
      </c>
      <c r="H100" s="89"/>
      <c r="I100" s="93" t="s">
        <v>1940</v>
      </c>
      <c r="J100" s="89"/>
      <c r="K100" s="89"/>
      <c r="L100" s="89"/>
      <c r="M100" s="89"/>
      <c r="N100" s="168">
        <v>0</v>
      </c>
      <c r="O100" s="168">
        <v>279.8</v>
      </c>
      <c r="P100" s="89" t="s">
        <v>679</v>
      </c>
    </row>
    <row r="101" spans="1:16" ht="51">
      <c r="A101" s="214" t="s">
        <v>560</v>
      </c>
      <c r="B101" s="89"/>
      <c r="C101" s="90" t="s">
        <v>622</v>
      </c>
      <c r="D101" s="84">
        <v>43109</v>
      </c>
      <c r="E101" s="85" t="s">
        <v>1331</v>
      </c>
      <c r="F101" s="85" t="s">
        <v>3</v>
      </c>
      <c r="G101" s="85">
        <v>1586244</v>
      </c>
      <c r="H101" s="89"/>
      <c r="I101" s="93" t="s">
        <v>1941</v>
      </c>
      <c r="J101" s="89"/>
      <c r="K101" s="89"/>
      <c r="L101" s="89"/>
      <c r="M101" s="89"/>
      <c r="N101" s="168">
        <v>0</v>
      </c>
      <c r="O101" s="168">
        <v>262.37</v>
      </c>
      <c r="P101" s="89" t="s">
        <v>679</v>
      </c>
    </row>
    <row r="102" spans="1:16" ht="51">
      <c r="A102" s="214" t="s">
        <v>560</v>
      </c>
      <c r="B102" s="89"/>
      <c r="C102" s="90" t="s">
        <v>622</v>
      </c>
      <c r="D102" s="84">
        <v>43109</v>
      </c>
      <c r="E102" s="85" t="s">
        <v>1332</v>
      </c>
      <c r="F102" s="85" t="s">
        <v>3</v>
      </c>
      <c r="G102" s="85">
        <v>1586259</v>
      </c>
      <c r="H102" s="89"/>
      <c r="I102" s="93" t="s">
        <v>1942</v>
      </c>
      <c r="J102" s="89"/>
      <c r="K102" s="89"/>
      <c r="L102" s="89"/>
      <c r="M102" s="89"/>
      <c r="N102" s="168">
        <v>0</v>
      </c>
      <c r="O102" s="168">
        <v>7303.5</v>
      </c>
      <c r="P102" s="89" t="s">
        <v>679</v>
      </c>
    </row>
    <row r="103" spans="1:16" ht="51">
      <c r="A103" s="214">
        <v>35</v>
      </c>
      <c r="B103" s="89"/>
      <c r="C103" s="90" t="s">
        <v>49</v>
      </c>
      <c r="D103" s="84">
        <v>43109</v>
      </c>
      <c r="E103" s="85" t="s">
        <v>1333</v>
      </c>
      <c r="F103" s="85" t="s">
        <v>3</v>
      </c>
      <c r="G103" s="85">
        <v>1586286</v>
      </c>
      <c r="H103" s="89"/>
      <c r="I103" s="93" t="s">
        <v>733</v>
      </c>
      <c r="J103" s="89"/>
      <c r="K103" s="89"/>
      <c r="L103" s="89"/>
      <c r="M103" s="89"/>
      <c r="N103" s="168">
        <v>0</v>
      </c>
      <c r="O103" s="168">
        <v>1200</v>
      </c>
      <c r="P103" s="89" t="s">
        <v>679</v>
      </c>
    </row>
    <row r="104" spans="1:16" ht="51">
      <c r="A104" s="214" t="s">
        <v>560</v>
      </c>
      <c r="B104" s="89"/>
      <c r="C104" s="90" t="s">
        <v>622</v>
      </c>
      <c r="D104" s="84">
        <v>43109</v>
      </c>
      <c r="E104" s="85" t="s">
        <v>1334</v>
      </c>
      <c r="F104" s="85" t="s">
        <v>3</v>
      </c>
      <c r="G104" s="85">
        <v>1586333</v>
      </c>
      <c r="H104" s="89"/>
      <c r="I104" s="93" t="s">
        <v>1943</v>
      </c>
      <c r="J104" s="89"/>
      <c r="K104" s="89"/>
      <c r="L104" s="89"/>
      <c r="M104" s="89"/>
      <c r="N104" s="168">
        <v>0</v>
      </c>
      <c r="O104" s="168">
        <v>384</v>
      </c>
      <c r="P104" s="89" t="s">
        <v>679</v>
      </c>
    </row>
    <row r="105" spans="1:16" ht="51">
      <c r="A105" s="214">
        <v>35</v>
      </c>
      <c r="B105" s="89"/>
      <c r="C105" s="90" t="s">
        <v>49</v>
      </c>
      <c r="D105" s="84">
        <v>43109</v>
      </c>
      <c r="E105" s="85" t="s">
        <v>1335</v>
      </c>
      <c r="F105" s="85" t="s">
        <v>3</v>
      </c>
      <c r="G105" s="85">
        <v>1586350</v>
      </c>
      <c r="H105" s="89"/>
      <c r="I105" s="93" t="s">
        <v>1944</v>
      </c>
      <c r="J105" s="89"/>
      <c r="K105" s="89"/>
      <c r="L105" s="89"/>
      <c r="M105" s="89"/>
      <c r="N105" s="168">
        <v>0</v>
      </c>
      <c r="O105" s="168">
        <v>72</v>
      </c>
      <c r="P105" s="89" t="s">
        <v>679</v>
      </c>
    </row>
    <row r="106" spans="1:16" ht="38.25">
      <c r="A106" s="214">
        <v>35</v>
      </c>
      <c r="B106" s="89"/>
      <c r="C106" s="90" t="s">
        <v>49</v>
      </c>
      <c r="D106" s="84">
        <v>43109</v>
      </c>
      <c r="E106" s="85" t="s">
        <v>1336</v>
      </c>
      <c r="F106" s="85" t="s">
        <v>3</v>
      </c>
      <c r="G106" s="85">
        <v>1586351</v>
      </c>
      <c r="H106" s="89"/>
      <c r="I106" s="93" t="s">
        <v>1945</v>
      </c>
      <c r="J106" s="89"/>
      <c r="K106" s="89"/>
      <c r="L106" s="89"/>
      <c r="M106" s="89"/>
      <c r="N106" s="168">
        <v>0</v>
      </c>
      <c r="O106" s="168">
        <v>609</v>
      </c>
      <c r="P106" s="89" t="s">
        <v>679</v>
      </c>
    </row>
    <row r="107" spans="1:16" ht="51">
      <c r="A107" s="214" t="s">
        <v>560</v>
      </c>
      <c r="B107" s="89"/>
      <c r="C107" s="90" t="s">
        <v>622</v>
      </c>
      <c r="D107" s="84">
        <v>43109</v>
      </c>
      <c r="E107" s="85" t="s">
        <v>1337</v>
      </c>
      <c r="F107" s="85" t="s">
        <v>3</v>
      </c>
      <c r="G107" s="85">
        <v>1586352</v>
      </c>
      <c r="H107" s="89"/>
      <c r="I107" s="93" t="s">
        <v>1946</v>
      </c>
      <c r="J107" s="89"/>
      <c r="K107" s="89"/>
      <c r="L107" s="89"/>
      <c r="M107" s="89"/>
      <c r="N107" s="168">
        <v>0</v>
      </c>
      <c r="O107" s="168">
        <v>4013.53</v>
      </c>
      <c r="P107" s="89" t="s">
        <v>679</v>
      </c>
    </row>
    <row r="108" spans="1:16" ht="51">
      <c r="A108" s="214">
        <v>35</v>
      </c>
      <c r="B108" s="89"/>
      <c r="C108" s="90" t="s">
        <v>49</v>
      </c>
      <c r="D108" s="84">
        <v>43109</v>
      </c>
      <c r="E108" s="85" t="s">
        <v>1338</v>
      </c>
      <c r="F108" s="85" t="s">
        <v>3</v>
      </c>
      <c r="G108" s="85">
        <v>1586353</v>
      </c>
      <c r="H108" s="89"/>
      <c r="I108" s="93" t="s">
        <v>1947</v>
      </c>
      <c r="J108" s="89"/>
      <c r="K108" s="89"/>
      <c r="L108" s="89"/>
      <c r="M108" s="89"/>
      <c r="N108" s="168">
        <v>0</v>
      </c>
      <c r="O108" s="168">
        <v>101.76</v>
      </c>
      <c r="P108" s="89" t="s">
        <v>679</v>
      </c>
    </row>
    <row r="109" spans="1:16" ht="51">
      <c r="A109" s="214" t="s">
        <v>560</v>
      </c>
      <c r="B109" s="89"/>
      <c r="C109" s="90" t="s">
        <v>622</v>
      </c>
      <c r="D109" s="84">
        <v>43109</v>
      </c>
      <c r="E109" s="85" t="s">
        <v>1339</v>
      </c>
      <c r="F109" s="85" t="s">
        <v>3</v>
      </c>
      <c r="G109" s="85">
        <v>1586393</v>
      </c>
      <c r="H109" s="89"/>
      <c r="I109" s="93" t="s">
        <v>1948</v>
      </c>
      <c r="J109" s="89"/>
      <c r="K109" s="89"/>
      <c r="L109" s="89"/>
      <c r="M109" s="89"/>
      <c r="N109" s="168">
        <v>0</v>
      </c>
      <c r="O109" s="168">
        <v>242.73</v>
      </c>
      <c r="P109" s="89" t="s">
        <v>679</v>
      </c>
    </row>
    <row r="110" spans="1:16" ht="51">
      <c r="A110" s="214" t="s">
        <v>560</v>
      </c>
      <c r="B110" s="89"/>
      <c r="C110" s="90" t="s">
        <v>622</v>
      </c>
      <c r="D110" s="84">
        <v>43110</v>
      </c>
      <c r="E110" s="85" t="s">
        <v>765</v>
      </c>
      <c r="F110" s="85" t="s">
        <v>6</v>
      </c>
      <c r="G110" s="85">
        <v>638513</v>
      </c>
      <c r="H110" s="89"/>
      <c r="I110" s="93" t="s">
        <v>1508</v>
      </c>
      <c r="J110" s="89"/>
      <c r="K110" s="89"/>
      <c r="L110" s="89"/>
      <c r="M110" s="89"/>
      <c r="N110" s="168">
        <v>0</v>
      </c>
      <c r="O110" s="168">
        <v>43990.71</v>
      </c>
      <c r="P110" s="89" t="s">
        <v>679</v>
      </c>
    </row>
    <row r="111" spans="1:16" ht="89.25">
      <c r="A111" s="214" t="s">
        <v>561</v>
      </c>
      <c r="B111" s="89"/>
      <c r="C111" s="90" t="s">
        <v>10493</v>
      </c>
      <c r="D111" s="84">
        <v>43110</v>
      </c>
      <c r="E111" s="85" t="s">
        <v>766</v>
      </c>
      <c r="F111" s="85" t="s">
        <v>11</v>
      </c>
      <c r="G111" s="85">
        <v>910728</v>
      </c>
      <c r="H111" s="89"/>
      <c r="I111" s="93" t="s">
        <v>1509</v>
      </c>
      <c r="J111" s="89"/>
      <c r="K111" s="89"/>
      <c r="L111" s="89"/>
      <c r="M111" s="89"/>
      <c r="N111" s="168">
        <v>50</v>
      </c>
      <c r="O111" s="168">
        <v>0</v>
      </c>
      <c r="P111" s="89" t="s">
        <v>679</v>
      </c>
    </row>
    <row r="112" spans="1:16" ht="63.75">
      <c r="A112" s="214">
        <v>513</v>
      </c>
      <c r="B112" s="89"/>
      <c r="C112" s="90" t="s">
        <v>175</v>
      </c>
      <c r="D112" s="84">
        <v>43110</v>
      </c>
      <c r="E112" s="85" t="s">
        <v>767</v>
      </c>
      <c r="F112" s="85" t="s">
        <v>11</v>
      </c>
      <c r="G112" s="85">
        <v>910791</v>
      </c>
      <c r="H112" s="89"/>
      <c r="I112" s="93" t="s">
        <v>1510</v>
      </c>
      <c r="J112" s="89"/>
      <c r="K112" s="89"/>
      <c r="L112" s="89"/>
      <c r="M112" s="89"/>
      <c r="N112" s="168">
        <v>3302.39</v>
      </c>
      <c r="O112" s="168">
        <v>0</v>
      </c>
      <c r="P112" s="89" t="s">
        <v>679</v>
      </c>
    </row>
    <row r="113" spans="1:16" ht="63.75">
      <c r="A113" s="214" t="s">
        <v>560</v>
      </c>
      <c r="B113" s="89"/>
      <c r="C113" s="90" t="s">
        <v>622</v>
      </c>
      <c r="D113" s="84">
        <v>43110</v>
      </c>
      <c r="E113" s="85" t="s">
        <v>1340</v>
      </c>
      <c r="F113" s="85" t="s">
        <v>3</v>
      </c>
      <c r="G113" s="85">
        <v>1586586</v>
      </c>
      <c r="H113" s="89"/>
      <c r="I113" s="93" t="s">
        <v>1949</v>
      </c>
      <c r="J113" s="89"/>
      <c r="K113" s="89"/>
      <c r="L113" s="89"/>
      <c r="M113" s="89"/>
      <c r="N113" s="168">
        <v>0</v>
      </c>
      <c r="O113" s="168">
        <v>15670.01</v>
      </c>
      <c r="P113" s="89" t="s">
        <v>679</v>
      </c>
    </row>
    <row r="114" spans="1:16" ht="51">
      <c r="A114" s="214">
        <v>10</v>
      </c>
      <c r="B114" s="89"/>
      <c r="C114" s="90" t="s">
        <v>44</v>
      </c>
      <c r="D114" s="84">
        <v>43110</v>
      </c>
      <c r="E114" s="85" t="s">
        <v>1341</v>
      </c>
      <c r="F114" s="85" t="s">
        <v>3</v>
      </c>
      <c r="G114" s="85">
        <v>1586592</v>
      </c>
      <c r="H114" s="89"/>
      <c r="I114" s="93" t="s">
        <v>1950</v>
      </c>
      <c r="J114" s="89"/>
      <c r="K114" s="89"/>
      <c r="L114" s="89"/>
      <c r="M114" s="89"/>
      <c r="N114" s="168">
        <v>0</v>
      </c>
      <c r="O114" s="168">
        <v>45.23</v>
      </c>
      <c r="P114" s="89" t="s">
        <v>679</v>
      </c>
    </row>
    <row r="115" spans="1:16" ht="51">
      <c r="A115" s="214" t="s">
        <v>567</v>
      </c>
      <c r="B115" s="89"/>
      <c r="C115" s="90" t="s">
        <v>620</v>
      </c>
      <c r="D115" s="84">
        <v>43110</v>
      </c>
      <c r="E115" s="85" t="s">
        <v>1342</v>
      </c>
      <c r="F115" s="85" t="s">
        <v>3</v>
      </c>
      <c r="G115" s="85">
        <v>1586682</v>
      </c>
      <c r="H115" s="89"/>
      <c r="I115" s="93" t="s">
        <v>1951</v>
      </c>
      <c r="J115" s="89"/>
      <c r="K115" s="89"/>
      <c r="L115" s="89"/>
      <c r="M115" s="89"/>
      <c r="N115" s="168">
        <v>0</v>
      </c>
      <c r="O115" s="168">
        <v>3372.54</v>
      </c>
      <c r="P115" s="89" t="s">
        <v>679</v>
      </c>
    </row>
    <row r="116" spans="1:16" ht="51">
      <c r="A116" s="214" t="s">
        <v>567</v>
      </c>
      <c r="B116" s="89"/>
      <c r="C116" s="90" t="s">
        <v>620</v>
      </c>
      <c r="D116" s="84">
        <v>43110</v>
      </c>
      <c r="E116" s="85" t="s">
        <v>1343</v>
      </c>
      <c r="F116" s="85" t="s">
        <v>3</v>
      </c>
      <c r="G116" s="85">
        <v>1586683</v>
      </c>
      <c r="H116" s="89"/>
      <c r="I116" s="93" t="s">
        <v>1952</v>
      </c>
      <c r="J116" s="89"/>
      <c r="K116" s="89"/>
      <c r="L116" s="89"/>
      <c r="M116" s="89"/>
      <c r="N116" s="168">
        <v>0</v>
      </c>
      <c r="O116" s="168">
        <v>222441.12</v>
      </c>
      <c r="P116" s="89" t="s">
        <v>679</v>
      </c>
    </row>
    <row r="117" spans="1:16" ht="51">
      <c r="A117" s="214" t="s">
        <v>560</v>
      </c>
      <c r="B117" s="89"/>
      <c r="C117" s="90" t="s">
        <v>622</v>
      </c>
      <c r="D117" s="84">
        <v>43110</v>
      </c>
      <c r="E117" s="85" t="s">
        <v>1344</v>
      </c>
      <c r="F117" s="85" t="s">
        <v>3</v>
      </c>
      <c r="G117" s="85">
        <v>1586578</v>
      </c>
      <c r="H117" s="89"/>
      <c r="I117" s="93" t="s">
        <v>1953</v>
      </c>
      <c r="J117" s="89"/>
      <c r="K117" s="89"/>
      <c r="L117" s="89"/>
      <c r="M117" s="89"/>
      <c r="N117" s="168">
        <v>0</v>
      </c>
      <c r="O117" s="168">
        <v>233.4</v>
      </c>
      <c r="P117" s="89" t="s">
        <v>679</v>
      </c>
    </row>
    <row r="118" spans="1:16" ht="51">
      <c r="A118" s="214" t="s">
        <v>560</v>
      </c>
      <c r="B118" s="89"/>
      <c r="C118" s="90" t="s">
        <v>622</v>
      </c>
      <c r="D118" s="84">
        <v>43110</v>
      </c>
      <c r="E118" s="85" t="s">
        <v>1345</v>
      </c>
      <c r="F118" s="85" t="s">
        <v>3</v>
      </c>
      <c r="G118" s="85">
        <v>1586579</v>
      </c>
      <c r="H118" s="89"/>
      <c r="I118" s="93" t="s">
        <v>1953</v>
      </c>
      <c r="J118" s="89"/>
      <c r="K118" s="89"/>
      <c r="L118" s="89"/>
      <c r="M118" s="89"/>
      <c r="N118" s="168">
        <v>0</v>
      </c>
      <c r="O118" s="168">
        <v>191.4</v>
      </c>
      <c r="P118" s="89" t="s">
        <v>679</v>
      </c>
    </row>
    <row r="119" spans="1:16" ht="51">
      <c r="A119" s="214" t="s">
        <v>560</v>
      </c>
      <c r="B119" s="89"/>
      <c r="C119" s="90" t="s">
        <v>622</v>
      </c>
      <c r="D119" s="84">
        <v>43110</v>
      </c>
      <c r="E119" s="85" t="s">
        <v>1346</v>
      </c>
      <c r="F119" s="85" t="s">
        <v>3</v>
      </c>
      <c r="G119" s="85">
        <v>1586601</v>
      </c>
      <c r="H119" s="89"/>
      <c r="I119" s="93" t="s">
        <v>1954</v>
      </c>
      <c r="J119" s="89"/>
      <c r="K119" s="89"/>
      <c r="L119" s="89"/>
      <c r="M119" s="89"/>
      <c r="N119" s="168">
        <v>0</v>
      </c>
      <c r="O119" s="168">
        <v>1500</v>
      </c>
      <c r="P119" s="89" t="s">
        <v>679</v>
      </c>
    </row>
    <row r="120" spans="1:16" ht="51">
      <c r="A120" s="214" t="s">
        <v>560</v>
      </c>
      <c r="B120" s="89"/>
      <c r="C120" s="90" t="s">
        <v>622</v>
      </c>
      <c r="D120" s="84">
        <v>43110</v>
      </c>
      <c r="E120" s="85" t="s">
        <v>1347</v>
      </c>
      <c r="F120" s="85" t="s">
        <v>3</v>
      </c>
      <c r="G120" s="85">
        <v>1586674</v>
      </c>
      <c r="H120" s="89"/>
      <c r="I120" s="93" t="s">
        <v>1955</v>
      </c>
      <c r="J120" s="89"/>
      <c r="K120" s="89"/>
      <c r="L120" s="89"/>
      <c r="M120" s="89"/>
      <c r="N120" s="168">
        <v>0</v>
      </c>
      <c r="O120" s="168">
        <v>275.25</v>
      </c>
      <c r="P120" s="89" t="s">
        <v>679</v>
      </c>
    </row>
    <row r="121" spans="1:16" ht="63.75">
      <c r="A121" s="214" t="s">
        <v>560</v>
      </c>
      <c r="B121" s="89"/>
      <c r="C121" s="90" t="s">
        <v>622</v>
      </c>
      <c r="D121" s="84">
        <v>43110</v>
      </c>
      <c r="E121" s="85" t="s">
        <v>1348</v>
      </c>
      <c r="F121" s="85" t="s">
        <v>3</v>
      </c>
      <c r="G121" s="85">
        <v>1586768</v>
      </c>
      <c r="H121" s="89"/>
      <c r="I121" s="93" t="s">
        <v>1956</v>
      </c>
      <c r="J121" s="89"/>
      <c r="K121" s="89"/>
      <c r="L121" s="89"/>
      <c r="M121" s="89"/>
      <c r="N121" s="168">
        <v>0</v>
      </c>
      <c r="O121" s="168">
        <v>1503.86</v>
      </c>
      <c r="P121" s="89" t="s">
        <v>679</v>
      </c>
    </row>
    <row r="122" spans="1:16" ht="51">
      <c r="A122" s="214" t="s">
        <v>560</v>
      </c>
      <c r="B122" s="89"/>
      <c r="C122" s="90" t="s">
        <v>622</v>
      </c>
      <c r="D122" s="84">
        <v>43110</v>
      </c>
      <c r="E122" s="85" t="s">
        <v>1349</v>
      </c>
      <c r="F122" s="85" t="s">
        <v>3</v>
      </c>
      <c r="G122" s="85">
        <v>1586774</v>
      </c>
      <c r="H122" s="89"/>
      <c r="I122" s="93" t="s">
        <v>1957</v>
      </c>
      <c r="J122" s="89"/>
      <c r="K122" s="89"/>
      <c r="L122" s="89"/>
      <c r="M122" s="89"/>
      <c r="N122" s="168">
        <v>0</v>
      </c>
      <c r="O122" s="168">
        <v>334</v>
      </c>
      <c r="P122" s="89" t="s">
        <v>679</v>
      </c>
    </row>
    <row r="123" spans="1:16" ht="51">
      <c r="A123" s="214" t="s">
        <v>560</v>
      </c>
      <c r="B123" s="89"/>
      <c r="C123" s="90" t="s">
        <v>622</v>
      </c>
      <c r="D123" s="84">
        <v>43110</v>
      </c>
      <c r="E123" s="85" t="s">
        <v>1350</v>
      </c>
      <c r="F123" s="85" t="s">
        <v>3</v>
      </c>
      <c r="G123" s="85">
        <v>1586788</v>
      </c>
      <c r="H123" s="89"/>
      <c r="I123" s="93" t="s">
        <v>1958</v>
      </c>
      <c r="J123" s="89"/>
      <c r="K123" s="89"/>
      <c r="L123" s="89"/>
      <c r="M123" s="89"/>
      <c r="N123" s="168">
        <v>0</v>
      </c>
      <c r="O123" s="168">
        <v>1607.99</v>
      </c>
      <c r="P123" s="89" t="s">
        <v>679</v>
      </c>
    </row>
    <row r="124" spans="1:16" ht="38.25">
      <c r="A124" s="214">
        <v>20</v>
      </c>
      <c r="B124" s="89"/>
      <c r="C124" s="90" t="s">
        <v>47</v>
      </c>
      <c r="D124" s="84">
        <v>43110</v>
      </c>
      <c r="E124" s="85" t="s">
        <v>1351</v>
      </c>
      <c r="F124" s="85" t="s">
        <v>3</v>
      </c>
      <c r="G124" s="85">
        <v>1586793</v>
      </c>
      <c r="H124" s="89"/>
      <c r="I124" s="93" t="s">
        <v>1959</v>
      </c>
      <c r="J124" s="89"/>
      <c r="K124" s="89"/>
      <c r="L124" s="89"/>
      <c r="M124" s="89"/>
      <c r="N124" s="168">
        <v>0</v>
      </c>
      <c r="O124" s="168">
        <v>161.84</v>
      </c>
      <c r="P124" s="89" t="s">
        <v>679</v>
      </c>
    </row>
    <row r="125" spans="1:16" ht="63.75">
      <c r="A125" s="214">
        <v>512</v>
      </c>
      <c r="B125" s="89"/>
      <c r="C125" s="90" t="s">
        <v>10495</v>
      </c>
      <c r="D125" s="84">
        <v>43110</v>
      </c>
      <c r="E125" s="85" t="s">
        <v>1352</v>
      </c>
      <c r="F125" s="85" t="s">
        <v>3</v>
      </c>
      <c r="G125" s="85">
        <v>1586830</v>
      </c>
      <c r="H125" s="89"/>
      <c r="I125" s="93" t="s">
        <v>1961</v>
      </c>
      <c r="J125" s="89"/>
      <c r="K125" s="89"/>
      <c r="L125" s="89"/>
      <c r="M125" s="89"/>
      <c r="N125" s="168">
        <v>0</v>
      </c>
      <c r="O125" s="168">
        <v>1251</v>
      </c>
      <c r="P125" s="89" t="s">
        <v>679</v>
      </c>
    </row>
    <row r="126" spans="1:16" ht="51">
      <c r="A126" s="214">
        <v>15</v>
      </c>
      <c r="B126" s="89"/>
      <c r="C126" s="90" t="s">
        <v>45</v>
      </c>
      <c r="D126" s="84">
        <v>43110</v>
      </c>
      <c r="E126" s="85" t="s">
        <v>1353</v>
      </c>
      <c r="F126" s="85" t="s">
        <v>3</v>
      </c>
      <c r="G126" s="85">
        <v>1586831</v>
      </c>
      <c r="H126" s="89"/>
      <c r="I126" s="93" t="s">
        <v>1962</v>
      </c>
      <c r="J126" s="89"/>
      <c r="K126" s="89"/>
      <c r="L126" s="89"/>
      <c r="M126" s="89"/>
      <c r="N126" s="168">
        <v>0</v>
      </c>
      <c r="O126" s="168">
        <v>239.9</v>
      </c>
      <c r="P126" s="89" t="s">
        <v>679</v>
      </c>
    </row>
    <row r="127" spans="1:16" ht="63.75">
      <c r="A127" s="214" t="s">
        <v>560</v>
      </c>
      <c r="B127" s="89"/>
      <c r="C127" s="90" t="s">
        <v>622</v>
      </c>
      <c r="D127" s="84">
        <v>43111</v>
      </c>
      <c r="E127" s="85" t="s">
        <v>768</v>
      </c>
      <c r="F127" s="85" t="s">
        <v>6</v>
      </c>
      <c r="G127" s="85">
        <v>639330</v>
      </c>
      <c r="H127" s="89"/>
      <c r="I127" s="93" t="s">
        <v>1511</v>
      </c>
      <c r="J127" s="89"/>
      <c r="K127" s="89"/>
      <c r="L127" s="89"/>
      <c r="M127" s="89"/>
      <c r="N127" s="168">
        <v>0</v>
      </c>
      <c r="O127" s="168">
        <v>5693.8</v>
      </c>
      <c r="P127" s="89" t="s">
        <v>679</v>
      </c>
    </row>
    <row r="128" spans="1:16" ht="63.75">
      <c r="A128" s="214" t="s">
        <v>560</v>
      </c>
      <c r="B128" s="89"/>
      <c r="C128" s="90" t="s">
        <v>622</v>
      </c>
      <c r="D128" s="84">
        <v>43111</v>
      </c>
      <c r="E128" s="85" t="s">
        <v>769</v>
      </c>
      <c r="F128" s="85" t="s">
        <v>6</v>
      </c>
      <c r="G128" s="85">
        <v>639334</v>
      </c>
      <c r="H128" s="89"/>
      <c r="I128" s="93" t="s">
        <v>1512</v>
      </c>
      <c r="J128" s="89"/>
      <c r="K128" s="89"/>
      <c r="L128" s="89"/>
      <c r="M128" s="89"/>
      <c r="N128" s="168">
        <v>0</v>
      </c>
      <c r="O128" s="168">
        <v>25158.5</v>
      </c>
      <c r="P128" s="89" t="s">
        <v>679</v>
      </c>
    </row>
    <row r="129" spans="1:16" ht="51">
      <c r="A129" s="214" t="s">
        <v>560</v>
      </c>
      <c r="B129" s="89"/>
      <c r="C129" s="90" t="s">
        <v>622</v>
      </c>
      <c r="D129" s="84">
        <v>43111</v>
      </c>
      <c r="E129" s="85" t="s">
        <v>770</v>
      </c>
      <c r="F129" s="85" t="s">
        <v>6</v>
      </c>
      <c r="G129" s="85">
        <v>929440</v>
      </c>
      <c r="H129" s="89"/>
      <c r="I129" s="93" t="s">
        <v>1513</v>
      </c>
      <c r="J129" s="89"/>
      <c r="K129" s="89"/>
      <c r="L129" s="89"/>
      <c r="M129" s="89"/>
      <c r="N129" s="168">
        <v>0</v>
      </c>
      <c r="O129" s="168">
        <v>1098</v>
      </c>
      <c r="P129" s="89" t="s">
        <v>679</v>
      </c>
    </row>
    <row r="130" spans="1:16" ht="51">
      <c r="A130" s="214" t="s">
        <v>560</v>
      </c>
      <c r="B130" s="89"/>
      <c r="C130" s="90" t="s">
        <v>622</v>
      </c>
      <c r="D130" s="84">
        <v>43111</v>
      </c>
      <c r="E130" s="85" t="s">
        <v>771</v>
      </c>
      <c r="F130" s="85" t="s">
        <v>6</v>
      </c>
      <c r="G130" s="85">
        <v>929441</v>
      </c>
      <c r="H130" s="89"/>
      <c r="I130" s="93" t="s">
        <v>1514</v>
      </c>
      <c r="J130" s="89"/>
      <c r="K130" s="89"/>
      <c r="L130" s="89"/>
      <c r="M130" s="89"/>
      <c r="N130" s="168">
        <v>0</v>
      </c>
      <c r="O130" s="168">
        <v>1843</v>
      </c>
      <c r="P130" s="89" t="s">
        <v>679</v>
      </c>
    </row>
    <row r="131" spans="1:16" ht="51">
      <c r="A131" s="214" t="s">
        <v>560</v>
      </c>
      <c r="B131" s="89"/>
      <c r="C131" s="90" t="s">
        <v>622</v>
      </c>
      <c r="D131" s="84">
        <v>43111</v>
      </c>
      <c r="E131" s="85" t="s">
        <v>1354</v>
      </c>
      <c r="F131" s="85" t="s">
        <v>3</v>
      </c>
      <c r="G131" s="85">
        <v>1587029</v>
      </c>
      <c r="H131" s="89"/>
      <c r="I131" s="93" t="s">
        <v>1963</v>
      </c>
      <c r="J131" s="89"/>
      <c r="K131" s="89"/>
      <c r="L131" s="89"/>
      <c r="M131" s="89"/>
      <c r="N131" s="168">
        <v>0</v>
      </c>
      <c r="O131" s="168">
        <v>200</v>
      </c>
      <c r="P131" s="89" t="s">
        <v>679</v>
      </c>
    </row>
    <row r="132" spans="1:16" ht="51">
      <c r="A132" s="214" t="s">
        <v>560</v>
      </c>
      <c r="B132" s="89"/>
      <c r="C132" s="90" t="s">
        <v>622</v>
      </c>
      <c r="D132" s="84">
        <v>43111</v>
      </c>
      <c r="E132" s="85" t="s">
        <v>1355</v>
      </c>
      <c r="F132" s="85" t="s">
        <v>3</v>
      </c>
      <c r="G132" s="85">
        <v>1587058</v>
      </c>
      <c r="H132" s="89"/>
      <c r="I132" s="93" t="s">
        <v>1964</v>
      </c>
      <c r="J132" s="89"/>
      <c r="K132" s="89"/>
      <c r="L132" s="89"/>
      <c r="M132" s="89"/>
      <c r="N132" s="168">
        <v>0</v>
      </c>
      <c r="O132" s="168">
        <v>3551.73</v>
      </c>
      <c r="P132" s="89" t="s">
        <v>679</v>
      </c>
    </row>
    <row r="133" spans="1:16" ht="51">
      <c r="A133" s="214" t="s">
        <v>560</v>
      </c>
      <c r="B133" s="89"/>
      <c r="C133" s="90" t="s">
        <v>622</v>
      </c>
      <c r="D133" s="84">
        <v>43111</v>
      </c>
      <c r="E133" s="85" t="s">
        <v>1356</v>
      </c>
      <c r="F133" s="85" t="s">
        <v>3</v>
      </c>
      <c r="G133" s="85">
        <v>1587062</v>
      </c>
      <c r="H133" s="89"/>
      <c r="I133" s="93" t="s">
        <v>1965</v>
      </c>
      <c r="J133" s="89"/>
      <c r="K133" s="89"/>
      <c r="L133" s="89"/>
      <c r="M133" s="89"/>
      <c r="N133" s="168">
        <v>0</v>
      </c>
      <c r="O133" s="168">
        <v>3551.73</v>
      </c>
      <c r="P133" s="89" t="s">
        <v>679</v>
      </c>
    </row>
    <row r="134" spans="1:16" ht="51">
      <c r="A134" s="214" t="s">
        <v>560</v>
      </c>
      <c r="B134" s="89"/>
      <c r="C134" s="90" t="s">
        <v>622</v>
      </c>
      <c r="D134" s="84">
        <v>43111</v>
      </c>
      <c r="E134" s="85" t="s">
        <v>1357</v>
      </c>
      <c r="F134" s="85" t="s">
        <v>3</v>
      </c>
      <c r="G134" s="85">
        <v>1587065</v>
      </c>
      <c r="H134" s="89"/>
      <c r="I134" s="93" t="s">
        <v>1964</v>
      </c>
      <c r="J134" s="89"/>
      <c r="K134" s="89"/>
      <c r="L134" s="89"/>
      <c r="M134" s="89"/>
      <c r="N134" s="168">
        <v>0</v>
      </c>
      <c r="O134" s="168">
        <v>3551.73</v>
      </c>
      <c r="P134" s="89" t="s">
        <v>679</v>
      </c>
    </row>
    <row r="135" spans="1:16" ht="51">
      <c r="A135" s="214">
        <v>86</v>
      </c>
      <c r="B135" s="89"/>
      <c r="C135" s="90" t="s">
        <v>59</v>
      </c>
      <c r="D135" s="84">
        <v>43111</v>
      </c>
      <c r="E135" s="85" t="s">
        <v>1358</v>
      </c>
      <c r="F135" s="85" t="s">
        <v>3</v>
      </c>
      <c r="G135" s="85">
        <v>1587066</v>
      </c>
      <c r="H135" s="89"/>
      <c r="I135" s="93" t="s">
        <v>1966</v>
      </c>
      <c r="J135" s="89"/>
      <c r="K135" s="89"/>
      <c r="L135" s="89"/>
      <c r="M135" s="89"/>
      <c r="N135" s="168">
        <v>0</v>
      </c>
      <c r="O135" s="168">
        <v>1600</v>
      </c>
      <c r="P135" s="89" t="s">
        <v>679</v>
      </c>
    </row>
    <row r="136" spans="1:16" ht="51">
      <c r="A136" s="214">
        <v>20</v>
      </c>
      <c r="B136" s="89"/>
      <c r="C136" s="90" t="s">
        <v>47</v>
      </c>
      <c r="D136" s="84">
        <v>43111</v>
      </c>
      <c r="E136" s="85" t="s">
        <v>1359</v>
      </c>
      <c r="F136" s="85" t="s">
        <v>3</v>
      </c>
      <c r="G136" s="85">
        <v>1587112</v>
      </c>
      <c r="H136" s="89"/>
      <c r="I136" s="93" t="s">
        <v>1967</v>
      </c>
      <c r="J136" s="89"/>
      <c r="K136" s="89"/>
      <c r="L136" s="89"/>
      <c r="M136" s="89"/>
      <c r="N136" s="168">
        <v>0</v>
      </c>
      <c r="O136" s="168">
        <v>5520</v>
      </c>
      <c r="P136" s="89" t="s">
        <v>679</v>
      </c>
    </row>
    <row r="137" spans="1:16" ht="51">
      <c r="A137" s="214" t="s">
        <v>560</v>
      </c>
      <c r="B137" s="89"/>
      <c r="C137" s="90" t="s">
        <v>622</v>
      </c>
      <c r="D137" s="84">
        <v>43111</v>
      </c>
      <c r="E137" s="85" t="s">
        <v>1360</v>
      </c>
      <c r="F137" s="85" t="s">
        <v>3</v>
      </c>
      <c r="G137" s="85">
        <v>1587121</v>
      </c>
      <c r="H137" s="89"/>
      <c r="I137" s="93" t="s">
        <v>1968</v>
      </c>
      <c r="J137" s="89"/>
      <c r="K137" s="89"/>
      <c r="L137" s="89"/>
      <c r="M137" s="89"/>
      <c r="N137" s="168">
        <v>0</v>
      </c>
      <c r="O137" s="168">
        <v>50</v>
      </c>
      <c r="P137" s="89" t="s">
        <v>679</v>
      </c>
    </row>
    <row r="138" spans="1:16" ht="51">
      <c r="A138" s="214" t="s">
        <v>560</v>
      </c>
      <c r="B138" s="89"/>
      <c r="C138" s="90" t="s">
        <v>622</v>
      </c>
      <c r="D138" s="84">
        <v>43111</v>
      </c>
      <c r="E138" s="85" t="s">
        <v>1361</v>
      </c>
      <c r="F138" s="85" t="s">
        <v>3</v>
      </c>
      <c r="G138" s="85">
        <v>1587124</v>
      </c>
      <c r="H138" s="89"/>
      <c r="I138" s="93" t="s">
        <v>1968</v>
      </c>
      <c r="J138" s="89"/>
      <c r="K138" s="89"/>
      <c r="L138" s="89"/>
      <c r="M138" s="89"/>
      <c r="N138" s="168">
        <v>0</v>
      </c>
      <c r="O138" s="168">
        <v>300</v>
      </c>
      <c r="P138" s="89" t="s">
        <v>679</v>
      </c>
    </row>
    <row r="139" spans="1:16" ht="38.25">
      <c r="A139" s="214">
        <v>291</v>
      </c>
      <c r="B139" s="89"/>
      <c r="C139" s="90" t="s">
        <v>133</v>
      </c>
      <c r="D139" s="84">
        <v>43111</v>
      </c>
      <c r="E139" s="85" t="s">
        <v>1362</v>
      </c>
      <c r="F139" s="85" t="s">
        <v>3</v>
      </c>
      <c r="G139" s="85">
        <v>1587125</v>
      </c>
      <c r="H139" s="89"/>
      <c r="I139" s="93" t="s">
        <v>1969</v>
      </c>
      <c r="J139" s="89"/>
      <c r="K139" s="89"/>
      <c r="L139" s="89"/>
      <c r="M139" s="89"/>
      <c r="N139" s="168">
        <v>0</v>
      </c>
      <c r="O139" s="168">
        <v>24</v>
      </c>
      <c r="P139" s="89" t="s">
        <v>679</v>
      </c>
    </row>
    <row r="140" spans="1:16" ht="51">
      <c r="A140" s="214" t="s">
        <v>560</v>
      </c>
      <c r="B140" s="89"/>
      <c r="C140" s="90" t="s">
        <v>622</v>
      </c>
      <c r="D140" s="84">
        <v>43111</v>
      </c>
      <c r="E140" s="85" t="s">
        <v>1363</v>
      </c>
      <c r="F140" s="85" t="s">
        <v>3</v>
      </c>
      <c r="G140" s="85">
        <v>1587219</v>
      </c>
      <c r="H140" s="89"/>
      <c r="I140" s="93" t="s">
        <v>1970</v>
      </c>
      <c r="J140" s="89"/>
      <c r="K140" s="89"/>
      <c r="L140" s="89"/>
      <c r="M140" s="89"/>
      <c r="N140" s="168">
        <v>0</v>
      </c>
      <c r="O140" s="168">
        <v>3611.89</v>
      </c>
      <c r="P140" s="89" t="s">
        <v>679</v>
      </c>
    </row>
    <row r="141" spans="1:16" ht="63.75">
      <c r="A141" s="214" t="s">
        <v>560</v>
      </c>
      <c r="B141" s="89"/>
      <c r="C141" s="90" t="s">
        <v>622</v>
      </c>
      <c r="D141" s="84">
        <v>43112</v>
      </c>
      <c r="E141" s="85" t="s">
        <v>772</v>
      </c>
      <c r="F141" s="85" t="s">
        <v>6</v>
      </c>
      <c r="G141" s="85">
        <v>640974</v>
      </c>
      <c r="H141" s="89"/>
      <c r="I141" s="93" t="s">
        <v>1515</v>
      </c>
      <c r="J141" s="89"/>
      <c r="K141" s="89"/>
      <c r="L141" s="89"/>
      <c r="M141" s="89"/>
      <c r="N141" s="168">
        <v>0</v>
      </c>
      <c r="O141" s="168">
        <v>11206.63</v>
      </c>
      <c r="P141" s="89" t="s">
        <v>679</v>
      </c>
    </row>
    <row r="142" spans="1:16" ht="51">
      <c r="A142" s="214" t="s">
        <v>560</v>
      </c>
      <c r="B142" s="89"/>
      <c r="C142" s="90" t="s">
        <v>622</v>
      </c>
      <c r="D142" s="84">
        <v>43112</v>
      </c>
      <c r="E142" s="85" t="s">
        <v>773</v>
      </c>
      <c r="F142" s="85" t="s">
        <v>6</v>
      </c>
      <c r="G142" s="85">
        <v>929849</v>
      </c>
      <c r="H142" s="89"/>
      <c r="I142" s="93" t="s">
        <v>1516</v>
      </c>
      <c r="J142" s="89"/>
      <c r="K142" s="89"/>
      <c r="L142" s="89"/>
      <c r="M142" s="89"/>
      <c r="N142" s="168">
        <v>0</v>
      </c>
      <c r="O142" s="168">
        <v>540.9</v>
      </c>
      <c r="P142" s="89" t="s">
        <v>679</v>
      </c>
    </row>
    <row r="143" spans="1:16" ht="51">
      <c r="A143" s="214" t="s">
        <v>560</v>
      </c>
      <c r="B143" s="89"/>
      <c r="C143" s="90" t="s">
        <v>622</v>
      </c>
      <c r="D143" s="84">
        <v>43112</v>
      </c>
      <c r="E143" s="85" t="s">
        <v>774</v>
      </c>
      <c r="F143" s="85" t="s">
        <v>6</v>
      </c>
      <c r="G143" s="85">
        <v>929852</v>
      </c>
      <c r="H143" s="89"/>
      <c r="I143" s="93" t="s">
        <v>1517</v>
      </c>
      <c r="J143" s="89"/>
      <c r="K143" s="89"/>
      <c r="L143" s="89"/>
      <c r="M143" s="89"/>
      <c r="N143" s="168">
        <v>0</v>
      </c>
      <c r="O143" s="168">
        <v>8753.1200000000008</v>
      </c>
      <c r="P143" s="89" t="s">
        <v>679</v>
      </c>
    </row>
    <row r="144" spans="1:16" ht="51">
      <c r="A144" s="214" t="s">
        <v>560</v>
      </c>
      <c r="B144" s="89"/>
      <c r="C144" s="90" t="s">
        <v>622</v>
      </c>
      <c r="D144" s="84">
        <v>43112</v>
      </c>
      <c r="E144" s="85" t="s">
        <v>1364</v>
      </c>
      <c r="F144" s="85" t="s">
        <v>3</v>
      </c>
      <c r="G144" s="85">
        <v>1587404</v>
      </c>
      <c r="H144" s="89"/>
      <c r="I144" s="93" t="s">
        <v>1971</v>
      </c>
      <c r="J144" s="89"/>
      <c r="K144" s="89"/>
      <c r="L144" s="89"/>
      <c r="M144" s="89"/>
      <c r="N144" s="168">
        <v>0</v>
      </c>
      <c r="O144" s="168">
        <v>2036.52</v>
      </c>
      <c r="P144" s="89" t="s">
        <v>679</v>
      </c>
    </row>
    <row r="145" spans="1:16" ht="51">
      <c r="A145" s="214" t="s">
        <v>560</v>
      </c>
      <c r="B145" s="89"/>
      <c r="C145" s="90" t="s">
        <v>622</v>
      </c>
      <c r="D145" s="84">
        <v>43112</v>
      </c>
      <c r="E145" s="85" t="s">
        <v>1365</v>
      </c>
      <c r="F145" s="85" t="s">
        <v>3</v>
      </c>
      <c r="G145" s="85">
        <v>1587423</v>
      </c>
      <c r="H145" s="89"/>
      <c r="I145" s="93" t="s">
        <v>1972</v>
      </c>
      <c r="J145" s="89"/>
      <c r="K145" s="89"/>
      <c r="L145" s="89"/>
      <c r="M145" s="89"/>
      <c r="N145" s="168">
        <v>0</v>
      </c>
      <c r="O145" s="168">
        <v>11287.6</v>
      </c>
      <c r="P145" s="89" t="s">
        <v>679</v>
      </c>
    </row>
    <row r="146" spans="1:16" ht="51">
      <c r="A146" s="214">
        <v>132</v>
      </c>
      <c r="B146" s="89"/>
      <c r="C146" s="90" t="s">
        <v>71</v>
      </c>
      <c r="D146" s="84">
        <v>43112</v>
      </c>
      <c r="E146" s="85" t="s">
        <v>1366</v>
      </c>
      <c r="F146" s="85" t="s">
        <v>3</v>
      </c>
      <c r="G146" s="85">
        <v>1587428</v>
      </c>
      <c r="H146" s="89"/>
      <c r="I146" s="93" t="s">
        <v>1973</v>
      </c>
      <c r="J146" s="89"/>
      <c r="K146" s="89"/>
      <c r="L146" s="89"/>
      <c r="M146" s="89"/>
      <c r="N146" s="168">
        <v>0</v>
      </c>
      <c r="O146" s="168">
        <v>2056</v>
      </c>
      <c r="P146" s="89" t="s">
        <v>679</v>
      </c>
    </row>
    <row r="147" spans="1:16" ht="51">
      <c r="A147" s="214" t="s">
        <v>560</v>
      </c>
      <c r="B147" s="89"/>
      <c r="C147" s="90" t="s">
        <v>622</v>
      </c>
      <c r="D147" s="84">
        <v>43112</v>
      </c>
      <c r="E147" s="85" t="s">
        <v>1367</v>
      </c>
      <c r="F147" s="85" t="s">
        <v>3</v>
      </c>
      <c r="G147" s="85">
        <v>1587456</v>
      </c>
      <c r="H147" s="89"/>
      <c r="I147" s="93" t="s">
        <v>1974</v>
      </c>
      <c r="J147" s="89"/>
      <c r="K147" s="89"/>
      <c r="L147" s="89"/>
      <c r="M147" s="89"/>
      <c r="N147" s="168">
        <v>0</v>
      </c>
      <c r="O147" s="168">
        <v>742</v>
      </c>
      <c r="P147" s="89" t="s">
        <v>679</v>
      </c>
    </row>
    <row r="148" spans="1:16" ht="51">
      <c r="A148" s="214" t="s">
        <v>560</v>
      </c>
      <c r="B148" s="89"/>
      <c r="C148" s="90" t="s">
        <v>622</v>
      </c>
      <c r="D148" s="84">
        <v>43112</v>
      </c>
      <c r="E148" s="85" t="s">
        <v>1368</v>
      </c>
      <c r="F148" s="85" t="s">
        <v>3</v>
      </c>
      <c r="G148" s="85">
        <v>1587508</v>
      </c>
      <c r="H148" s="89"/>
      <c r="I148" s="93" t="s">
        <v>1975</v>
      </c>
      <c r="J148" s="89"/>
      <c r="K148" s="89"/>
      <c r="L148" s="89"/>
      <c r="M148" s="89"/>
      <c r="N148" s="168">
        <v>0</v>
      </c>
      <c r="O148" s="168">
        <v>238.16</v>
      </c>
      <c r="P148" s="89" t="s">
        <v>679</v>
      </c>
    </row>
    <row r="149" spans="1:16" ht="51">
      <c r="A149" s="214" t="s">
        <v>560</v>
      </c>
      <c r="B149" s="89"/>
      <c r="C149" s="90" t="s">
        <v>622</v>
      </c>
      <c r="D149" s="84">
        <v>43112</v>
      </c>
      <c r="E149" s="85" t="s">
        <v>1369</v>
      </c>
      <c r="F149" s="85" t="s">
        <v>3</v>
      </c>
      <c r="G149" s="85">
        <v>1587521</v>
      </c>
      <c r="H149" s="89"/>
      <c r="I149" s="93" t="s">
        <v>1976</v>
      </c>
      <c r="J149" s="89"/>
      <c r="K149" s="89"/>
      <c r="L149" s="89"/>
      <c r="M149" s="89"/>
      <c r="N149" s="168">
        <v>0</v>
      </c>
      <c r="O149" s="168">
        <v>932.11</v>
      </c>
      <c r="P149" s="89" t="s">
        <v>679</v>
      </c>
    </row>
    <row r="150" spans="1:16" ht="51">
      <c r="A150" s="214" t="s">
        <v>560</v>
      </c>
      <c r="B150" s="89"/>
      <c r="C150" s="90" t="s">
        <v>622</v>
      </c>
      <c r="D150" s="84">
        <v>43112</v>
      </c>
      <c r="E150" s="85" t="s">
        <v>1370</v>
      </c>
      <c r="F150" s="85" t="s">
        <v>3</v>
      </c>
      <c r="G150" s="85">
        <v>1587539</v>
      </c>
      <c r="H150" s="89"/>
      <c r="I150" s="93" t="s">
        <v>1977</v>
      </c>
      <c r="J150" s="89"/>
      <c r="K150" s="89"/>
      <c r="L150" s="89"/>
      <c r="M150" s="89"/>
      <c r="N150" s="168">
        <v>0</v>
      </c>
      <c r="O150" s="168">
        <v>1106</v>
      </c>
      <c r="P150" s="89" t="s">
        <v>679</v>
      </c>
    </row>
    <row r="151" spans="1:16" ht="51">
      <c r="A151" s="214" t="s">
        <v>560</v>
      </c>
      <c r="B151" s="89"/>
      <c r="C151" s="90" t="s">
        <v>622</v>
      </c>
      <c r="D151" s="84">
        <v>43112</v>
      </c>
      <c r="E151" s="85" t="s">
        <v>1371</v>
      </c>
      <c r="F151" s="85" t="s">
        <v>3</v>
      </c>
      <c r="G151" s="85">
        <v>1587551</v>
      </c>
      <c r="H151" s="89"/>
      <c r="I151" s="93" t="s">
        <v>1978</v>
      </c>
      <c r="J151" s="89"/>
      <c r="K151" s="89"/>
      <c r="L151" s="89"/>
      <c r="M151" s="89"/>
      <c r="N151" s="168">
        <v>0</v>
      </c>
      <c r="O151" s="168">
        <v>1000</v>
      </c>
      <c r="P151" s="89" t="s">
        <v>679</v>
      </c>
    </row>
    <row r="152" spans="1:16" ht="51">
      <c r="A152" s="214" t="s">
        <v>560</v>
      </c>
      <c r="B152" s="89"/>
      <c r="C152" s="90" t="s">
        <v>622</v>
      </c>
      <c r="D152" s="84">
        <v>43112</v>
      </c>
      <c r="E152" s="85" t="s">
        <v>1372</v>
      </c>
      <c r="F152" s="85" t="s">
        <v>3</v>
      </c>
      <c r="G152" s="85">
        <v>1587556</v>
      </c>
      <c r="H152" s="89"/>
      <c r="I152" s="93" t="s">
        <v>1979</v>
      </c>
      <c r="J152" s="89"/>
      <c r="K152" s="89"/>
      <c r="L152" s="89"/>
      <c r="M152" s="89"/>
      <c r="N152" s="168">
        <v>0</v>
      </c>
      <c r="O152" s="168">
        <v>1028.74</v>
      </c>
      <c r="P152" s="89" t="s">
        <v>679</v>
      </c>
    </row>
    <row r="153" spans="1:16" ht="51">
      <c r="A153" s="214" t="s">
        <v>560</v>
      </c>
      <c r="B153" s="89"/>
      <c r="C153" s="90" t="s">
        <v>622</v>
      </c>
      <c r="D153" s="84">
        <v>43112</v>
      </c>
      <c r="E153" s="85" t="s">
        <v>1373</v>
      </c>
      <c r="F153" s="85" t="s">
        <v>3</v>
      </c>
      <c r="G153" s="85">
        <v>1587597</v>
      </c>
      <c r="H153" s="89"/>
      <c r="I153" s="93" t="s">
        <v>1980</v>
      </c>
      <c r="J153" s="89"/>
      <c r="K153" s="89"/>
      <c r="L153" s="89"/>
      <c r="M153" s="89"/>
      <c r="N153" s="168">
        <v>0</v>
      </c>
      <c r="O153" s="168">
        <v>0.53</v>
      </c>
      <c r="P153" s="89" t="s">
        <v>679</v>
      </c>
    </row>
    <row r="154" spans="1:16" ht="51">
      <c r="A154" s="214" t="s">
        <v>560</v>
      </c>
      <c r="B154" s="89"/>
      <c r="C154" s="90" t="s">
        <v>622</v>
      </c>
      <c r="D154" s="84">
        <v>43112</v>
      </c>
      <c r="E154" s="85" t="s">
        <v>1374</v>
      </c>
      <c r="F154" s="85" t="s">
        <v>3</v>
      </c>
      <c r="G154" s="85">
        <v>1587599</v>
      </c>
      <c r="H154" s="89"/>
      <c r="I154" s="93" t="s">
        <v>1981</v>
      </c>
      <c r="J154" s="89"/>
      <c r="K154" s="89"/>
      <c r="L154" s="89"/>
      <c r="M154" s="89"/>
      <c r="N154" s="168">
        <v>0</v>
      </c>
      <c r="O154" s="168">
        <v>3044.67</v>
      </c>
      <c r="P154" s="89" t="s">
        <v>679</v>
      </c>
    </row>
    <row r="155" spans="1:16" ht="51">
      <c r="A155" s="214">
        <v>291</v>
      </c>
      <c r="B155" s="89"/>
      <c r="C155" s="90" t="s">
        <v>133</v>
      </c>
      <c r="D155" s="84">
        <v>43115</v>
      </c>
      <c r="E155" s="85" t="s">
        <v>1375</v>
      </c>
      <c r="F155" s="85" t="s">
        <v>3</v>
      </c>
      <c r="G155" s="85">
        <v>1587798</v>
      </c>
      <c r="H155" s="89"/>
      <c r="I155" s="93" t="s">
        <v>1982</v>
      </c>
      <c r="J155" s="89"/>
      <c r="K155" s="89"/>
      <c r="L155" s="89"/>
      <c r="M155" s="89"/>
      <c r="N155" s="168">
        <v>0</v>
      </c>
      <c r="O155" s="168">
        <v>2257699.9500000002</v>
      </c>
      <c r="P155" s="89" t="s">
        <v>679</v>
      </c>
    </row>
    <row r="156" spans="1:16" ht="63.75">
      <c r="A156" s="214">
        <v>291</v>
      </c>
      <c r="B156" s="89"/>
      <c r="C156" s="90" t="s">
        <v>133</v>
      </c>
      <c r="D156" s="84">
        <v>43115</v>
      </c>
      <c r="E156" s="85" t="s">
        <v>1376</v>
      </c>
      <c r="F156" s="85" t="s">
        <v>3</v>
      </c>
      <c r="G156" s="85">
        <v>1587839</v>
      </c>
      <c r="H156" s="89"/>
      <c r="I156" s="93" t="s">
        <v>1983</v>
      </c>
      <c r="J156" s="89"/>
      <c r="K156" s="89"/>
      <c r="L156" s="89"/>
      <c r="M156" s="89"/>
      <c r="N156" s="168">
        <v>0</v>
      </c>
      <c r="O156" s="168">
        <v>348000</v>
      </c>
      <c r="P156" s="89" t="s">
        <v>679</v>
      </c>
    </row>
    <row r="157" spans="1:16" ht="51">
      <c r="A157" s="214" t="s">
        <v>560</v>
      </c>
      <c r="B157" s="89"/>
      <c r="C157" s="90" t="s">
        <v>622</v>
      </c>
      <c r="D157" s="84">
        <v>43115</v>
      </c>
      <c r="E157" s="85" t="s">
        <v>1377</v>
      </c>
      <c r="F157" s="85" t="s">
        <v>3</v>
      </c>
      <c r="G157" s="85">
        <v>1587861</v>
      </c>
      <c r="H157" s="89"/>
      <c r="I157" s="93" t="s">
        <v>1984</v>
      </c>
      <c r="J157" s="89"/>
      <c r="K157" s="89"/>
      <c r="L157" s="89"/>
      <c r="M157" s="89"/>
      <c r="N157" s="168">
        <v>0</v>
      </c>
      <c r="O157" s="168">
        <v>333</v>
      </c>
      <c r="P157" s="89" t="s">
        <v>679</v>
      </c>
    </row>
    <row r="158" spans="1:16" ht="51">
      <c r="A158" s="214" t="s">
        <v>560</v>
      </c>
      <c r="B158" s="89"/>
      <c r="C158" s="90" t="s">
        <v>622</v>
      </c>
      <c r="D158" s="84">
        <v>43115</v>
      </c>
      <c r="E158" s="85" t="s">
        <v>1378</v>
      </c>
      <c r="F158" s="85" t="s">
        <v>3</v>
      </c>
      <c r="G158" s="85">
        <v>1587865</v>
      </c>
      <c r="H158" s="89"/>
      <c r="I158" s="93" t="s">
        <v>1985</v>
      </c>
      <c r="J158" s="89"/>
      <c r="K158" s="89"/>
      <c r="L158" s="89"/>
      <c r="M158" s="89"/>
      <c r="N158" s="168">
        <v>0</v>
      </c>
      <c r="O158" s="168">
        <v>30</v>
      </c>
      <c r="P158" s="89" t="s">
        <v>679</v>
      </c>
    </row>
    <row r="159" spans="1:16" ht="38.25">
      <c r="A159" s="214">
        <v>130</v>
      </c>
      <c r="B159" s="89"/>
      <c r="C159" s="90" t="s">
        <v>70</v>
      </c>
      <c r="D159" s="84">
        <v>43115</v>
      </c>
      <c r="E159" s="85" t="s">
        <v>1379</v>
      </c>
      <c r="F159" s="85" t="s">
        <v>3</v>
      </c>
      <c r="G159" s="85">
        <v>1587873</v>
      </c>
      <c r="H159" s="89"/>
      <c r="I159" s="93" t="s">
        <v>736</v>
      </c>
      <c r="J159" s="89"/>
      <c r="K159" s="89"/>
      <c r="L159" s="89"/>
      <c r="M159" s="89"/>
      <c r="N159" s="168">
        <v>0</v>
      </c>
      <c r="O159" s="168">
        <v>16</v>
      </c>
      <c r="P159" s="89" t="s">
        <v>679</v>
      </c>
    </row>
    <row r="160" spans="1:16" ht="51">
      <c r="A160" s="214" t="s">
        <v>560</v>
      </c>
      <c r="B160" s="89"/>
      <c r="C160" s="90" t="s">
        <v>622</v>
      </c>
      <c r="D160" s="84">
        <v>43115</v>
      </c>
      <c r="E160" s="85" t="s">
        <v>1380</v>
      </c>
      <c r="F160" s="85" t="s">
        <v>3</v>
      </c>
      <c r="G160" s="85">
        <v>1587878</v>
      </c>
      <c r="H160" s="89"/>
      <c r="I160" s="93" t="s">
        <v>1986</v>
      </c>
      <c r="J160" s="89"/>
      <c r="K160" s="89"/>
      <c r="L160" s="89"/>
      <c r="M160" s="89"/>
      <c r="N160" s="168">
        <v>0</v>
      </c>
      <c r="O160" s="168">
        <v>522.08000000000004</v>
      </c>
      <c r="P160" s="89" t="s">
        <v>679</v>
      </c>
    </row>
    <row r="161" spans="1:16" ht="63.75">
      <c r="A161" s="214">
        <v>20</v>
      </c>
      <c r="B161" s="89"/>
      <c r="C161" s="90" t="s">
        <v>47</v>
      </c>
      <c r="D161" s="84">
        <v>43115</v>
      </c>
      <c r="E161" s="85" t="s">
        <v>1381</v>
      </c>
      <c r="F161" s="85" t="s">
        <v>3</v>
      </c>
      <c r="G161" s="85">
        <v>1587924</v>
      </c>
      <c r="H161" s="89"/>
      <c r="I161" s="93" t="s">
        <v>1987</v>
      </c>
      <c r="J161" s="89"/>
      <c r="K161" s="89"/>
      <c r="L161" s="89"/>
      <c r="M161" s="89"/>
      <c r="N161" s="168">
        <v>0</v>
      </c>
      <c r="O161" s="168">
        <v>883.2</v>
      </c>
      <c r="P161" s="89" t="s">
        <v>679</v>
      </c>
    </row>
    <row r="162" spans="1:16" ht="51">
      <c r="A162" s="214" t="s">
        <v>560</v>
      </c>
      <c r="B162" s="89"/>
      <c r="C162" s="90" t="s">
        <v>622</v>
      </c>
      <c r="D162" s="84">
        <v>43115</v>
      </c>
      <c r="E162" s="85" t="s">
        <v>1382</v>
      </c>
      <c r="F162" s="85" t="s">
        <v>3</v>
      </c>
      <c r="G162" s="85">
        <v>1587931</v>
      </c>
      <c r="H162" s="89"/>
      <c r="I162" s="93" t="s">
        <v>1988</v>
      </c>
      <c r="J162" s="89"/>
      <c r="K162" s="89"/>
      <c r="L162" s="89"/>
      <c r="M162" s="89"/>
      <c r="N162" s="168">
        <v>0</v>
      </c>
      <c r="O162" s="168">
        <v>281.97000000000003</v>
      </c>
      <c r="P162" s="89" t="s">
        <v>679</v>
      </c>
    </row>
    <row r="163" spans="1:16" ht="51">
      <c r="A163" s="214">
        <v>20</v>
      </c>
      <c r="B163" s="89"/>
      <c r="C163" s="90" t="s">
        <v>47</v>
      </c>
      <c r="D163" s="84">
        <v>43115</v>
      </c>
      <c r="E163" s="85" t="s">
        <v>1383</v>
      </c>
      <c r="F163" s="85" t="s">
        <v>3</v>
      </c>
      <c r="G163" s="85">
        <v>1588022</v>
      </c>
      <c r="H163" s="89"/>
      <c r="I163" s="93" t="s">
        <v>1989</v>
      </c>
      <c r="J163" s="89"/>
      <c r="K163" s="89"/>
      <c r="L163" s="89"/>
      <c r="M163" s="89"/>
      <c r="N163" s="168">
        <v>0</v>
      </c>
      <c r="O163" s="168">
        <v>778</v>
      </c>
      <c r="P163" s="89" t="s">
        <v>679</v>
      </c>
    </row>
    <row r="164" spans="1:16" ht="51">
      <c r="A164" s="214">
        <v>20</v>
      </c>
      <c r="B164" s="89"/>
      <c r="C164" s="90" t="s">
        <v>47</v>
      </c>
      <c r="D164" s="84">
        <v>43115</v>
      </c>
      <c r="E164" s="85" t="s">
        <v>1384</v>
      </c>
      <c r="F164" s="85" t="s">
        <v>3</v>
      </c>
      <c r="G164" s="85">
        <v>1588025</v>
      </c>
      <c r="H164" s="89"/>
      <c r="I164" s="93" t="s">
        <v>1990</v>
      </c>
      <c r="J164" s="89"/>
      <c r="K164" s="89"/>
      <c r="L164" s="89"/>
      <c r="M164" s="89"/>
      <c r="N164" s="168">
        <v>0</v>
      </c>
      <c r="O164" s="168">
        <v>6882</v>
      </c>
      <c r="P164" s="89" t="s">
        <v>679</v>
      </c>
    </row>
    <row r="165" spans="1:16" ht="51">
      <c r="A165" s="214" t="s">
        <v>560</v>
      </c>
      <c r="B165" s="89"/>
      <c r="C165" s="90" t="s">
        <v>622</v>
      </c>
      <c r="D165" s="84">
        <v>43116</v>
      </c>
      <c r="E165" s="85" t="s">
        <v>775</v>
      </c>
      <c r="F165" s="85" t="s">
        <v>6</v>
      </c>
      <c r="G165" s="85">
        <v>643080</v>
      </c>
      <c r="H165" s="89"/>
      <c r="I165" s="93" t="s">
        <v>1518</v>
      </c>
      <c r="J165" s="89"/>
      <c r="K165" s="89"/>
      <c r="L165" s="89"/>
      <c r="M165" s="89"/>
      <c r="N165" s="168">
        <v>0</v>
      </c>
      <c r="O165" s="168">
        <v>5724.88</v>
      </c>
      <c r="P165" s="89" t="s">
        <v>679</v>
      </c>
    </row>
    <row r="166" spans="1:16" ht="51">
      <c r="A166" s="214" t="s">
        <v>560</v>
      </c>
      <c r="B166" s="89"/>
      <c r="C166" s="90" t="s">
        <v>622</v>
      </c>
      <c r="D166" s="84">
        <v>43116</v>
      </c>
      <c r="E166" s="85" t="s">
        <v>776</v>
      </c>
      <c r="F166" s="85" t="s">
        <v>6</v>
      </c>
      <c r="G166" s="85">
        <v>643082</v>
      </c>
      <c r="H166" s="89"/>
      <c r="I166" s="93" t="s">
        <v>1519</v>
      </c>
      <c r="J166" s="89"/>
      <c r="K166" s="89"/>
      <c r="L166" s="89"/>
      <c r="M166" s="89"/>
      <c r="N166" s="168">
        <v>0</v>
      </c>
      <c r="O166" s="168">
        <v>26303.09</v>
      </c>
      <c r="P166" s="89" t="s">
        <v>679</v>
      </c>
    </row>
    <row r="167" spans="1:16" ht="51">
      <c r="A167" s="214" t="s">
        <v>560</v>
      </c>
      <c r="B167" s="89"/>
      <c r="C167" s="90" t="s">
        <v>622</v>
      </c>
      <c r="D167" s="84">
        <v>43116</v>
      </c>
      <c r="E167" s="85" t="s">
        <v>777</v>
      </c>
      <c r="F167" s="85" t="s">
        <v>6</v>
      </c>
      <c r="G167" s="85">
        <v>931089</v>
      </c>
      <c r="H167" s="89"/>
      <c r="I167" s="93" t="s">
        <v>1520</v>
      </c>
      <c r="J167" s="89"/>
      <c r="K167" s="89"/>
      <c r="L167" s="89"/>
      <c r="M167" s="89"/>
      <c r="N167" s="168">
        <v>0</v>
      </c>
      <c r="O167" s="168">
        <v>11166.81</v>
      </c>
      <c r="P167" s="89" t="s">
        <v>679</v>
      </c>
    </row>
    <row r="168" spans="1:16" ht="51">
      <c r="A168" s="214">
        <v>253</v>
      </c>
      <c r="B168" s="89"/>
      <c r="C168" s="90" t="s">
        <v>117</v>
      </c>
      <c r="D168" s="84">
        <v>43116</v>
      </c>
      <c r="E168" s="85" t="s">
        <v>1385</v>
      </c>
      <c r="F168" s="85" t="s">
        <v>3</v>
      </c>
      <c r="G168" s="85">
        <v>1588265</v>
      </c>
      <c r="H168" s="89"/>
      <c r="I168" s="93" t="s">
        <v>1991</v>
      </c>
      <c r="J168" s="89"/>
      <c r="K168" s="89"/>
      <c r="L168" s="89"/>
      <c r="M168" s="89"/>
      <c r="N168" s="168">
        <v>0</v>
      </c>
      <c r="O168" s="168">
        <v>816.35</v>
      </c>
      <c r="P168" s="89" t="s">
        <v>679</v>
      </c>
    </row>
    <row r="169" spans="1:16" ht="51">
      <c r="A169" s="214">
        <v>253</v>
      </c>
      <c r="B169" s="89"/>
      <c r="C169" s="90" t="s">
        <v>117</v>
      </c>
      <c r="D169" s="84">
        <v>43116</v>
      </c>
      <c r="E169" s="85" t="s">
        <v>1386</v>
      </c>
      <c r="F169" s="85" t="s">
        <v>3</v>
      </c>
      <c r="G169" s="85">
        <v>1588269</v>
      </c>
      <c r="H169" s="89"/>
      <c r="I169" s="93" t="s">
        <v>1992</v>
      </c>
      <c r="J169" s="89"/>
      <c r="K169" s="89"/>
      <c r="L169" s="89"/>
      <c r="M169" s="89"/>
      <c r="N169" s="168">
        <v>0</v>
      </c>
      <c r="O169" s="168">
        <v>1448.64</v>
      </c>
      <c r="P169" s="89" t="s">
        <v>679</v>
      </c>
    </row>
    <row r="170" spans="1:16" ht="51">
      <c r="A170" s="214" t="s">
        <v>560</v>
      </c>
      <c r="B170" s="89"/>
      <c r="C170" s="90" t="s">
        <v>622</v>
      </c>
      <c r="D170" s="84">
        <v>43116</v>
      </c>
      <c r="E170" s="85" t="s">
        <v>1387</v>
      </c>
      <c r="F170" s="85" t="s">
        <v>3</v>
      </c>
      <c r="G170" s="85">
        <v>1588270</v>
      </c>
      <c r="H170" s="89"/>
      <c r="I170" s="93" t="s">
        <v>1993</v>
      </c>
      <c r="J170" s="89"/>
      <c r="K170" s="89"/>
      <c r="L170" s="89"/>
      <c r="M170" s="89"/>
      <c r="N170" s="168">
        <v>0</v>
      </c>
      <c r="O170" s="168">
        <v>5664</v>
      </c>
      <c r="P170" s="89" t="s">
        <v>679</v>
      </c>
    </row>
    <row r="171" spans="1:16" ht="51">
      <c r="A171" s="214" t="s">
        <v>560</v>
      </c>
      <c r="B171" s="89"/>
      <c r="C171" s="90" t="s">
        <v>622</v>
      </c>
      <c r="D171" s="84">
        <v>43116</v>
      </c>
      <c r="E171" s="85" t="s">
        <v>1388</v>
      </c>
      <c r="F171" s="85" t="s">
        <v>3</v>
      </c>
      <c r="G171" s="85">
        <v>1588210</v>
      </c>
      <c r="H171" s="89"/>
      <c r="I171" s="93" t="s">
        <v>1994</v>
      </c>
      <c r="J171" s="89"/>
      <c r="K171" s="89"/>
      <c r="L171" s="89"/>
      <c r="M171" s="89"/>
      <c r="N171" s="168">
        <v>0</v>
      </c>
      <c r="O171" s="168">
        <v>1065.94</v>
      </c>
      <c r="P171" s="89" t="s">
        <v>679</v>
      </c>
    </row>
    <row r="172" spans="1:16" ht="38.25">
      <c r="A172" s="214">
        <v>20</v>
      </c>
      <c r="B172" s="89"/>
      <c r="C172" s="90" t="s">
        <v>47</v>
      </c>
      <c r="D172" s="84">
        <v>43116</v>
      </c>
      <c r="E172" s="85" t="s">
        <v>1389</v>
      </c>
      <c r="F172" s="85" t="s">
        <v>3</v>
      </c>
      <c r="G172" s="85">
        <v>1588232</v>
      </c>
      <c r="H172" s="89"/>
      <c r="I172" s="93" t="s">
        <v>1995</v>
      </c>
      <c r="J172" s="89"/>
      <c r="K172" s="89"/>
      <c r="L172" s="89"/>
      <c r="M172" s="89"/>
      <c r="N172" s="168">
        <v>0</v>
      </c>
      <c r="O172" s="168">
        <v>779.1</v>
      </c>
      <c r="P172" s="89" t="s">
        <v>679</v>
      </c>
    </row>
    <row r="173" spans="1:16" ht="51">
      <c r="A173" s="214" t="s">
        <v>560</v>
      </c>
      <c r="B173" s="89"/>
      <c r="C173" s="90" t="s">
        <v>622</v>
      </c>
      <c r="D173" s="84">
        <v>43116</v>
      </c>
      <c r="E173" s="85" t="s">
        <v>1390</v>
      </c>
      <c r="F173" s="85" t="s">
        <v>3</v>
      </c>
      <c r="G173" s="85">
        <v>1588260</v>
      </c>
      <c r="H173" s="89"/>
      <c r="I173" s="93" t="s">
        <v>1996</v>
      </c>
      <c r="J173" s="89"/>
      <c r="K173" s="89"/>
      <c r="L173" s="89"/>
      <c r="M173" s="89"/>
      <c r="N173" s="168">
        <v>0</v>
      </c>
      <c r="O173" s="168">
        <v>2916.8</v>
      </c>
      <c r="P173" s="89" t="s">
        <v>679</v>
      </c>
    </row>
    <row r="174" spans="1:16" ht="51">
      <c r="A174" s="214" t="s">
        <v>560</v>
      </c>
      <c r="B174" s="89"/>
      <c r="C174" s="90" t="s">
        <v>622</v>
      </c>
      <c r="D174" s="84">
        <v>43116</v>
      </c>
      <c r="E174" s="85" t="s">
        <v>1391</v>
      </c>
      <c r="F174" s="85" t="s">
        <v>3</v>
      </c>
      <c r="G174" s="85">
        <v>1588331</v>
      </c>
      <c r="H174" s="89"/>
      <c r="I174" s="93" t="s">
        <v>1997</v>
      </c>
      <c r="J174" s="89"/>
      <c r="K174" s="89"/>
      <c r="L174" s="89"/>
      <c r="M174" s="89"/>
      <c r="N174" s="168">
        <v>0</v>
      </c>
      <c r="O174" s="168">
        <v>2</v>
      </c>
      <c r="P174" s="89" t="s">
        <v>679</v>
      </c>
    </row>
    <row r="175" spans="1:16" ht="51">
      <c r="A175" s="214" t="s">
        <v>560</v>
      </c>
      <c r="B175" s="89"/>
      <c r="C175" s="90" t="s">
        <v>622</v>
      </c>
      <c r="D175" s="84">
        <v>43116</v>
      </c>
      <c r="E175" s="85" t="s">
        <v>1392</v>
      </c>
      <c r="F175" s="85" t="s">
        <v>3</v>
      </c>
      <c r="G175" s="85">
        <v>1588334</v>
      </c>
      <c r="H175" s="89"/>
      <c r="I175" s="93" t="s">
        <v>1998</v>
      </c>
      <c r="J175" s="89"/>
      <c r="K175" s="89"/>
      <c r="L175" s="89"/>
      <c r="M175" s="89"/>
      <c r="N175" s="168">
        <v>0</v>
      </c>
      <c r="O175" s="168">
        <v>1299.5</v>
      </c>
      <c r="P175" s="89" t="s">
        <v>679</v>
      </c>
    </row>
    <row r="176" spans="1:16" ht="51">
      <c r="A176" s="214">
        <v>20</v>
      </c>
      <c r="B176" s="89"/>
      <c r="C176" s="90" t="s">
        <v>47</v>
      </c>
      <c r="D176" s="84">
        <v>43116</v>
      </c>
      <c r="E176" s="85" t="s">
        <v>1393</v>
      </c>
      <c r="F176" s="85" t="s">
        <v>3</v>
      </c>
      <c r="G176" s="85">
        <v>1588397</v>
      </c>
      <c r="H176" s="89"/>
      <c r="I176" s="93" t="s">
        <v>1999</v>
      </c>
      <c r="J176" s="89"/>
      <c r="K176" s="89"/>
      <c r="L176" s="89"/>
      <c r="M176" s="89"/>
      <c r="N176" s="168">
        <v>0</v>
      </c>
      <c r="O176" s="168">
        <v>120</v>
      </c>
      <c r="P176" s="89" t="s">
        <v>679</v>
      </c>
    </row>
    <row r="177" spans="1:16" ht="51">
      <c r="A177" s="214" t="s">
        <v>560</v>
      </c>
      <c r="B177" s="89"/>
      <c r="C177" s="90" t="s">
        <v>622</v>
      </c>
      <c r="D177" s="84">
        <v>43116</v>
      </c>
      <c r="E177" s="85" t="s">
        <v>1394</v>
      </c>
      <c r="F177" s="85" t="s">
        <v>3</v>
      </c>
      <c r="G177" s="85">
        <v>1588410</v>
      </c>
      <c r="H177" s="89"/>
      <c r="I177" s="93" t="s">
        <v>2000</v>
      </c>
      <c r="J177" s="89"/>
      <c r="K177" s="89"/>
      <c r="L177" s="89"/>
      <c r="M177" s="89"/>
      <c r="N177" s="168">
        <v>0</v>
      </c>
      <c r="O177" s="168">
        <v>158.63999999999999</v>
      </c>
      <c r="P177" s="89" t="s">
        <v>679</v>
      </c>
    </row>
    <row r="178" spans="1:16" ht="51">
      <c r="A178" s="214" t="s">
        <v>560</v>
      </c>
      <c r="B178" s="89"/>
      <c r="C178" s="90" t="s">
        <v>622</v>
      </c>
      <c r="D178" s="84">
        <v>43116</v>
      </c>
      <c r="E178" s="85" t="s">
        <v>1395</v>
      </c>
      <c r="F178" s="85" t="s">
        <v>3</v>
      </c>
      <c r="G178" s="85">
        <v>1588447</v>
      </c>
      <c r="H178" s="89"/>
      <c r="I178" s="93" t="s">
        <v>2001</v>
      </c>
      <c r="J178" s="89"/>
      <c r="K178" s="89"/>
      <c r="L178" s="89"/>
      <c r="M178" s="89"/>
      <c r="N178" s="168">
        <v>0</v>
      </c>
      <c r="O178" s="168">
        <v>87.08</v>
      </c>
      <c r="P178" s="89" t="s">
        <v>679</v>
      </c>
    </row>
    <row r="179" spans="1:16" ht="51">
      <c r="A179" s="214" t="s">
        <v>560</v>
      </c>
      <c r="B179" s="89"/>
      <c r="C179" s="90" t="s">
        <v>622</v>
      </c>
      <c r="D179" s="84">
        <v>43116</v>
      </c>
      <c r="E179" s="85" t="s">
        <v>1396</v>
      </c>
      <c r="F179" s="85" t="s">
        <v>3</v>
      </c>
      <c r="G179" s="85">
        <v>1588478</v>
      </c>
      <c r="H179" s="89"/>
      <c r="I179" s="93" t="s">
        <v>2002</v>
      </c>
      <c r="J179" s="89"/>
      <c r="K179" s="89"/>
      <c r="L179" s="89"/>
      <c r="M179" s="89"/>
      <c r="N179" s="168">
        <v>0</v>
      </c>
      <c r="O179" s="168">
        <v>273.77</v>
      </c>
      <c r="P179" s="89" t="s">
        <v>679</v>
      </c>
    </row>
    <row r="180" spans="1:16" ht="51">
      <c r="A180" s="214" t="s">
        <v>560</v>
      </c>
      <c r="B180" s="89"/>
      <c r="C180" s="90" t="s">
        <v>622</v>
      </c>
      <c r="D180" s="84">
        <v>43117</v>
      </c>
      <c r="E180" s="85" t="s">
        <v>778</v>
      </c>
      <c r="F180" s="85" t="s">
        <v>6</v>
      </c>
      <c r="G180" s="85">
        <v>644345</v>
      </c>
      <c r="H180" s="89"/>
      <c r="I180" s="93" t="s">
        <v>1522</v>
      </c>
      <c r="J180" s="89"/>
      <c r="K180" s="89"/>
      <c r="L180" s="89"/>
      <c r="M180" s="89"/>
      <c r="N180" s="168">
        <v>0</v>
      </c>
      <c r="O180" s="168">
        <v>11104.14</v>
      </c>
      <c r="P180" s="89" t="s">
        <v>679</v>
      </c>
    </row>
    <row r="181" spans="1:16" ht="63.75">
      <c r="A181" s="214">
        <v>20</v>
      </c>
      <c r="B181" s="89"/>
      <c r="C181" s="90" t="s">
        <v>47</v>
      </c>
      <c r="D181" s="84">
        <v>43117</v>
      </c>
      <c r="E181" s="85" t="s">
        <v>1397</v>
      </c>
      <c r="F181" s="85" t="s">
        <v>3</v>
      </c>
      <c r="G181" s="85">
        <v>1588644</v>
      </c>
      <c r="H181" s="89"/>
      <c r="I181" s="93" t="s">
        <v>2003</v>
      </c>
      <c r="J181" s="89"/>
      <c r="K181" s="89"/>
      <c r="L181" s="89"/>
      <c r="M181" s="89"/>
      <c r="N181" s="168">
        <v>0</v>
      </c>
      <c r="O181" s="168">
        <v>76.7</v>
      </c>
      <c r="P181" s="89" t="s">
        <v>679</v>
      </c>
    </row>
    <row r="182" spans="1:16" ht="63.75">
      <c r="A182" s="214">
        <v>20</v>
      </c>
      <c r="B182" s="89"/>
      <c r="C182" s="90" t="s">
        <v>47</v>
      </c>
      <c r="D182" s="84">
        <v>43117</v>
      </c>
      <c r="E182" s="85" t="s">
        <v>1398</v>
      </c>
      <c r="F182" s="85" t="s">
        <v>3</v>
      </c>
      <c r="G182" s="85">
        <v>1588645</v>
      </c>
      <c r="H182" s="89"/>
      <c r="I182" s="93" t="s">
        <v>2004</v>
      </c>
      <c r="J182" s="89"/>
      <c r="K182" s="89"/>
      <c r="L182" s="89"/>
      <c r="M182" s="89"/>
      <c r="N182" s="168">
        <v>0</v>
      </c>
      <c r="O182" s="168">
        <v>11626.68</v>
      </c>
      <c r="P182" s="89" t="s">
        <v>679</v>
      </c>
    </row>
    <row r="183" spans="1:16" ht="51">
      <c r="A183" s="214" t="s">
        <v>560</v>
      </c>
      <c r="B183" s="89"/>
      <c r="C183" s="90" t="s">
        <v>622</v>
      </c>
      <c r="D183" s="84">
        <v>43117</v>
      </c>
      <c r="E183" s="85" t="s">
        <v>1399</v>
      </c>
      <c r="F183" s="85" t="s">
        <v>3</v>
      </c>
      <c r="G183" s="85">
        <v>1588659</v>
      </c>
      <c r="H183" s="89"/>
      <c r="I183" s="93" t="s">
        <v>2005</v>
      </c>
      <c r="J183" s="89"/>
      <c r="K183" s="89"/>
      <c r="L183" s="89"/>
      <c r="M183" s="89"/>
      <c r="N183" s="168">
        <v>0</v>
      </c>
      <c r="O183" s="168">
        <v>55</v>
      </c>
      <c r="P183" s="89" t="s">
        <v>679</v>
      </c>
    </row>
    <row r="184" spans="1:16" ht="51">
      <c r="A184" s="214">
        <v>20</v>
      </c>
      <c r="B184" s="89"/>
      <c r="C184" s="90" t="s">
        <v>47</v>
      </c>
      <c r="D184" s="84">
        <v>43117</v>
      </c>
      <c r="E184" s="85" t="s">
        <v>1400</v>
      </c>
      <c r="F184" s="85" t="s">
        <v>3</v>
      </c>
      <c r="G184" s="85">
        <v>1588680</v>
      </c>
      <c r="H184" s="89"/>
      <c r="I184" s="93" t="s">
        <v>2006</v>
      </c>
      <c r="J184" s="89"/>
      <c r="K184" s="89"/>
      <c r="L184" s="89"/>
      <c r="M184" s="89"/>
      <c r="N184" s="168">
        <v>0</v>
      </c>
      <c r="O184" s="168">
        <v>1779.58</v>
      </c>
      <c r="P184" s="89" t="s">
        <v>679</v>
      </c>
    </row>
    <row r="185" spans="1:16" ht="38.25">
      <c r="A185" s="214">
        <v>86</v>
      </c>
      <c r="B185" s="89"/>
      <c r="C185" s="90" t="s">
        <v>59</v>
      </c>
      <c r="D185" s="84">
        <v>43117</v>
      </c>
      <c r="E185" s="85" t="s">
        <v>1401</v>
      </c>
      <c r="F185" s="85" t="s">
        <v>3</v>
      </c>
      <c r="G185" s="85">
        <v>1588708</v>
      </c>
      <c r="H185" s="89"/>
      <c r="I185" s="93" t="s">
        <v>2007</v>
      </c>
      <c r="J185" s="89"/>
      <c r="K185" s="89"/>
      <c r="L185" s="89"/>
      <c r="M185" s="89"/>
      <c r="N185" s="168">
        <v>0</v>
      </c>
      <c r="O185" s="168">
        <v>216</v>
      </c>
      <c r="P185" s="89" t="s">
        <v>679</v>
      </c>
    </row>
    <row r="186" spans="1:16" ht="51">
      <c r="A186" s="214" t="s">
        <v>560</v>
      </c>
      <c r="B186" s="89"/>
      <c r="C186" s="90" t="s">
        <v>622</v>
      </c>
      <c r="D186" s="84">
        <v>43117</v>
      </c>
      <c r="E186" s="85" t="s">
        <v>1402</v>
      </c>
      <c r="F186" s="85" t="s">
        <v>3</v>
      </c>
      <c r="G186" s="85">
        <v>1588736</v>
      </c>
      <c r="H186" s="89"/>
      <c r="I186" s="93" t="s">
        <v>2008</v>
      </c>
      <c r="J186" s="89"/>
      <c r="K186" s="89"/>
      <c r="L186" s="89"/>
      <c r="M186" s="89"/>
      <c r="N186" s="168">
        <v>0</v>
      </c>
      <c r="O186" s="168">
        <v>353</v>
      </c>
      <c r="P186" s="89" t="s">
        <v>679</v>
      </c>
    </row>
    <row r="187" spans="1:16" ht="51">
      <c r="A187" s="214" t="s">
        <v>560</v>
      </c>
      <c r="B187" s="89"/>
      <c r="C187" s="90" t="s">
        <v>622</v>
      </c>
      <c r="D187" s="84">
        <v>43117</v>
      </c>
      <c r="E187" s="85" t="s">
        <v>1403</v>
      </c>
      <c r="F187" s="85" t="s">
        <v>3</v>
      </c>
      <c r="G187" s="85">
        <v>1588835</v>
      </c>
      <c r="H187" s="89"/>
      <c r="I187" s="93" t="s">
        <v>2009</v>
      </c>
      <c r="J187" s="89"/>
      <c r="K187" s="89"/>
      <c r="L187" s="89"/>
      <c r="M187" s="89"/>
      <c r="N187" s="168">
        <v>0</v>
      </c>
      <c r="O187" s="168">
        <v>850</v>
      </c>
      <c r="P187" s="89" t="s">
        <v>679</v>
      </c>
    </row>
    <row r="188" spans="1:16" ht="38.25">
      <c r="A188" s="214">
        <v>20</v>
      </c>
      <c r="B188" s="89"/>
      <c r="C188" s="90" t="s">
        <v>47</v>
      </c>
      <c r="D188" s="84">
        <v>43117</v>
      </c>
      <c r="E188" s="85" t="s">
        <v>1404</v>
      </c>
      <c r="F188" s="85" t="s">
        <v>3</v>
      </c>
      <c r="G188" s="85">
        <v>1588871</v>
      </c>
      <c r="H188" s="89"/>
      <c r="I188" s="93" t="s">
        <v>2010</v>
      </c>
      <c r="J188" s="89"/>
      <c r="K188" s="89"/>
      <c r="L188" s="89"/>
      <c r="M188" s="89"/>
      <c r="N188" s="168">
        <v>0</v>
      </c>
      <c r="O188" s="168">
        <v>1600</v>
      </c>
      <c r="P188" s="89" t="s">
        <v>679</v>
      </c>
    </row>
    <row r="189" spans="1:16" ht="63.75">
      <c r="A189" s="214" t="s">
        <v>560</v>
      </c>
      <c r="B189" s="89"/>
      <c r="C189" s="90" t="s">
        <v>622</v>
      </c>
      <c r="D189" s="84">
        <v>43118</v>
      </c>
      <c r="E189" s="85" t="s">
        <v>779</v>
      </c>
      <c r="F189" s="85" t="s">
        <v>6</v>
      </c>
      <c r="G189" s="85">
        <v>644969</v>
      </c>
      <c r="H189" s="89"/>
      <c r="I189" s="93" t="s">
        <v>1523</v>
      </c>
      <c r="J189" s="89"/>
      <c r="K189" s="89"/>
      <c r="L189" s="89"/>
      <c r="M189" s="89"/>
      <c r="N189" s="168">
        <v>0</v>
      </c>
      <c r="O189" s="168">
        <v>4809.6099999999997</v>
      </c>
      <c r="P189" s="89" t="s">
        <v>679</v>
      </c>
    </row>
    <row r="190" spans="1:16" ht="63.75">
      <c r="A190" s="214" t="s">
        <v>560</v>
      </c>
      <c r="B190" s="89"/>
      <c r="C190" s="90" t="s">
        <v>622</v>
      </c>
      <c r="D190" s="84">
        <v>43118</v>
      </c>
      <c r="E190" s="85" t="s">
        <v>780</v>
      </c>
      <c r="F190" s="85" t="s">
        <v>6</v>
      </c>
      <c r="G190" s="85">
        <v>645086</v>
      </c>
      <c r="H190" s="89"/>
      <c r="I190" s="93" t="s">
        <v>1524</v>
      </c>
      <c r="J190" s="89"/>
      <c r="K190" s="89"/>
      <c r="L190" s="89"/>
      <c r="M190" s="89"/>
      <c r="N190" s="168">
        <v>0</v>
      </c>
      <c r="O190" s="168">
        <v>4272.68</v>
      </c>
      <c r="P190" s="89" t="s">
        <v>679</v>
      </c>
    </row>
    <row r="191" spans="1:16" ht="63.75">
      <c r="A191" s="214" t="s">
        <v>560</v>
      </c>
      <c r="B191" s="89"/>
      <c r="C191" s="90" t="s">
        <v>622</v>
      </c>
      <c r="D191" s="84">
        <v>43118</v>
      </c>
      <c r="E191" s="85" t="s">
        <v>781</v>
      </c>
      <c r="F191" s="85" t="s">
        <v>6</v>
      </c>
      <c r="G191" s="85">
        <v>931974</v>
      </c>
      <c r="H191" s="89"/>
      <c r="I191" s="93" t="s">
        <v>1525</v>
      </c>
      <c r="J191" s="89"/>
      <c r="K191" s="89"/>
      <c r="L191" s="89"/>
      <c r="M191" s="89"/>
      <c r="N191" s="168">
        <v>0</v>
      </c>
      <c r="O191" s="168">
        <v>270653.5</v>
      </c>
      <c r="P191" s="89" t="s">
        <v>679</v>
      </c>
    </row>
    <row r="192" spans="1:16" ht="76.5">
      <c r="A192" s="214">
        <v>513</v>
      </c>
      <c r="B192" s="89"/>
      <c r="C192" s="90" t="s">
        <v>175</v>
      </c>
      <c r="D192" s="84">
        <v>43118</v>
      </c>
      <c r="E192" s="85" t="s">
        <v>782</v>
      </c>
      <c r="F192" s="85" t="s">
        <v>11</v>
      </c>
      <c r="G192" s="85">
        <v>911334</v>
      </c>
      <c r="H192" s="89"/>
      <c r="I192" s="93" t="s">
        <v>1526</v>
      </c>
      <c r="J192" s="89"/>
      <c r="K192" s="89"/>
      <c r="L192" s="89"/>
      <c r="M192" s="89"/>
      <c r="N192" s="168">
        <v>36658.94</v>
      </c>
      <c r="O192" s="168">
        <v>0</v>
      </c>
      <c r="P192" s="89" t="s">
        <v>679</v>
      </c>
    </row>
    <row r="193" spans="1:16" ht="51">
      <c r="A193" s="214" t="s">
        <v>560</v>
      </c>
      <c r="B193" s="89"/>
      <c r="C193" s="90" t="s">
        <v>622</v>
      </c>
      <c r="D193" s="84">
        <v>43118</v>
      </c>
      <c r="E193" s="85" t="s">
        <v>1405</v>
      </c>
      <c r="F193" s="85" t="s">
        <v>3</v>
      </c>
      <c r="G193" s="85">
        <v>1589144</v>
      </c>
      <c r="H193" s="89"/>
      <c r="I193" s="93" t="s">
        <v>2011</v>
      </c>
      <c r="J193" s="89"/>
      <c r="K193" s="89"/>
      <c r="L193" s="89"/>
      <c r="M193" s="89"/>
      <c r="N193" s="168">
        <v>0</v>
      </c>
      <c r="O193" s="168">
        <v>6983.85</v>
      </c>
      <c r="P193" s="89" t="s">
        <v>679</v>
      </c>
    </row>
    <row r="194" spans="1:16" ht="51">
      <c r="A194" s="214" t="s">
        <v>560</v>
      </c>
      <c r="B194" s="89"/>
      <c r="C194" s="90" t="s">
        <v>622</v>
      </c>
      <c r="D194" s="84">
        <v>43118</v>
      </c>
      <c r="E194" s="85" t="s">
        <v>1406</v>
      </c>
      <c r="F194" s="85" t="s">
        <v>3</v>
      </c>
      <c r="G194" s="85">
        <v>1589147</v>
      </c>
      <c r="H194" s="89"/>
      <c r="I194" s="93" t="s">
        <v>2012</v>
      </c>
      <c r="J194" s="89"/>
      <c r="K194" s="89"/>
      <c r="L194" s="89"/>
      <c r="M194" s="89"/>
      <c r="N194" s="168">
        <v>0</v>
      </c>
      <c r="O194" s="168">
        <v>92.34</v>
      </c>
      <c r="P194" s="89" t="s">
        <v>679</v>
      </c>
    </row>
    <row r="195" spans="1:16" ht="51">
      <c r="A195" s="214" t="s">
        <v>560</v>
      </c>
      <c r="B195" s="89"/>
      <c r="C195" s="90" t="s">
        <v>622</v>
      </c>
      <c r="D195" s="84">
        <v>43118</v>
      </c>
      <c r="E195" s="85" t="s">
        <v>1407</v>
      </c>
      <c r="F195" s="85" t="s">
        <v>3</v>
      </c>
      <c r="G195" s="85">
        <v>1589227</v>
      </c>
      <c r="H195" s="89"/>
      <c r="I195" s="93" t="s">
        <v>2013</v>
      </c>
      <c r="J195" s="89"/>
      <c r="K195" s="89"/>
      <c r="L195" s="89"/>
      <c r="M195" s="89"/>
      <c r="N195" s="168">
        <v>0</v>
      </c>
      <c r="O195" s="168">
        <v>0.9</v>
      </c>
      <c r="P195" s="89" t="s">
        <v>679</v>
      </c>
    </row>
    <row r="196" spans="1:16" ht="51">
      <c r="A196" s="214" t="s">
        <v>560</v>
      </c>
      <c r="B196" s="89"/>
      <c r="C196" s="90" t="s">
        <v>622</v>
      </c>
      <c r="D196" s="84">
        <v>43118</v>
      </c>
      <c r="E196" s="85" t="s">
        <v>1408</v>
      </c>
      <c r="F196" s="85" t="s">
        <v>3</v>
      </c>
      <c r="G196" s="85">
        <v>1589243</v>
      </c>
      <c r="H196" s="89"/>
      <c r="I196" s="93" t="s">
        <v>2014</v>
      </c>
      <c r="J196" s="89"/>
      <c r="K196" s="89"/>
      <c r="L196" s="89"/>
      <c r="M196" s="89"/>
      <c r="N196" s="168">
        <v>0</v>
      </c>
      <c r="O196" s="168">
        <v>1253.06</v>
      </c>
      <c r="P196" s="89" t="s">
        <v>679</v>
      </c>
    </row>
    <row r="197" spans="1:16" ht="51">
      <c r="A197" s="214" t="s">
        <v>560</v>
      </c>
      <c r="B197" s="89"/>
      <c r="C197" s="90" t="s">
        <v>622</v>
      </c>
      <c r="D197" s="84">
        <v>43118</v>
      </c>
      <c r="E197" s="85" t="s">
        <v>1409</v>
      </c>
      <c r="F197" s="85" t="s">
        <v>3</v>
      </c>
      <c r="G197" s="85">
        <v>1589355</v>
      </c>
      <c r="H197" s="89"/>
      <c r="I197" s="93" t="s">
        <v>2015</v>
      </c>
      <c r="J197" s="89"/>
      <c r="K197" s="89"/>
      <c r="L197" s="89"/>
      <c r="M197" s="89"/>
      <c r="N197" s="168">
        <v>0</v>
      </c>
      <c r="O197" s="168">
        <v>0.1</v>
      </c>
      <c r="P197" s="89" t="s">
        <v>2900</v>
      </c>
    </row>
    <row r="198" spans="1:16" ht="51">
      <c r="A198" s="214" t="s">
        <v>560</v>
      </c>
      <c r="B198" s="89"/>
      <c r="C198" s="90" t="s">
        <v>622</v>
      </c>
      <c r="D198" s="84">
        <v>43118</v>
      </c>
      <c r="E198" s="85" t="s">
        <v>1410</v>
      </c>
      <c r="F198" s="85" t="s">
        <v>3</v>
      </c>
      <c r="G198" s="85">
        <v>1589367</v>
      </c>
      <c r="H198" s="89"/>
      <c r="I198" s="93" t="s">
        <v>2016</v>
      </c>
      <c r="J198" s="89"/>
      <c r="K198" s="89"/>
      <c r="L198" s="89"/>
      <c r="M198" s="89"/>
      <c r="N198" s="168">
        <v>0</v>
      </c>
      <c r="O198" s="168">
        <v>1148.5</v>
      </c>
      <c r="P198" s="89" t="s">
        <v>679</v>
      </c>
    </row>
    <row r="199" spans="1:16" ht="51">
      <c r="A199" s="214">
        <v>593</v>
      </c>
      <c r="B199" s="89"/>
      <c r="C199" s="90" t="s">
        <v>618</v>
      </c>
      <c r="D199" s="84">
        <v>43118</v>
      </c>
      <c r="E199" s="85" t="s">
        <v>1411</v>
      </c>
      <c r="F199" s="85" t="s">
        <v>3</v>
      </c>
      <c r="G199" s="85">
        <v>1589390</v>
      </c>
      <c r="H199" s="89"/>
      <c r="I199" s="93" t="s">
        <v>759</v>
      </c>
      <c r="J199" s="89"/>
      <c r="K199" s="89"/>
      <c r="L199" s="89"/>
      <c r="M199" s="89"/>
      <c r="N199" s="168">
        <v>0</v>
      </c>
      <c r="O199" s="168">
        <v>6341.45</v>
      </c>
      <c r="P199" s="89" t="s">
        <v>679</v>
      </c>
    </row>
    <row r="200" spans="1:16" ht="63.75">
      <c r="A200" s="214">
        <v>222</v>
      </c>
      <c r="B200" s="89"/>
      <c r="C200" s="90" t="s">
        <v>106</v>
      </c>
      <c r="D200" s="84">
        <v>43119</v>
      </c>
      <c r="E200" s="85" t="s">
        <v>1412</v>
      </c>
      <c r="F200" s="85" t="s">
        <v>3</v>
      </c>
      <c r="G200" s="85">
        <v>1589641</v>
      </c>
      <c r="H200" s="89"/>
      <c r="I200" s="93" t="s">
        <v>2017</v>
      </c>
      <c r="J200" s="89"/>
      <c r="K200" s="89"/>
      <c r="L200" s="89"/>
      <c r="M200" s="89"/>
      <c r="N200" s="168">
        <v>0</v>
      </c>
      <c r="O200" s="168">
        <v>6668.15</v>
      </c>
      <c r="P200" s="89" t="s">
        <v>679</v>
      </c>
    </row>
    <row r="201" spans="1:16" ht="38.25">
      <c r="A201" s="214">
        <v>20</v>
      </c>
      <c r="B201" s="89"/>
      <c r="C201" s="90" t="s">
        <v>47</v>
      </c>
      <c r="D201" s="84">
        <v>43119</v>
      </c>
      <c r="E201" s="85" t="s">
        <v>1413</v>
      </c>
      <c r="F201" s="85" t="s">
        <v>3</v>
      </c>
      <c r="G201" s="85">
        <v>1589539</v>
      </c>
      <c r="H201" s="89"/>
      <c r="I201" s="93" t="s">
        <v>2018</v>
      </c>
      <c r="J201" s="89"/>
      <c r="K201" s="89"/>
      <c r="L201" s="89"/>
      <c r="M201" s="89"/>
      <c r="N201" s="168">
        <v>0</v>
      </c>
      <c r="O201" s="168">
        <v>244.8</v>
      </c>
      <c r="P201" s="89" t="s">
        <v>679</v>
      </c>
    </row>
    <row r="202" spans="1:16" ht="51">
      <c r="A202" s="214" t="s">
        <v>560</v>
      </c>
      <c r="B202" s="89"/>
      <c r="C202" s="90" t="s">
        <v>622</v>
      </c>
      <c r="D202" s="84">
        <v>43119</v>
      </c>
      <c r="E202" s="85" t="s">
        <v>1414</v>
      </c>
      <c r="F202" s="85" t="s">
        <v>3</v>
      </c>
      <c r="G202" s="85">
        <v>1589566</v>
      </c>
      <c r="H202" s="89"/>
      <c r="I202" s="93" t="s">
        <v>2019</v>
      </c>
      <c r="J202" s="89"/>
      <c r="K202" s="89"/>
      <c r="L202" s="89"/>
      <c r="M202" s="89"/>
      <c r="N202" s="168">
        <v>0</v>
      </c>
      <c r="O202" s="168">
        <v>8.89</v>
      </c>
      <c r="P202" s="89" t="s">
        <v>2900</v>
      </c>
    </row>
    <row r="203" spans="1:16" ht="51">
      <c r="A203" s="214" t="s">
        <v>560</v>
      </c>
      <c r="B203" s="89"/>
      <c r="C203" s="90" t="s">
        <v>622</v>
      </c>
      <c r="D203" s="84">
        <v>43119</v>
      </c>
      <c r="E203" s="85" t="s">
        <v>1415</v>
      </c>
      <c r="F203" s="85" t="s">
        <v>3</v>
      </c>
      <c r="G203" s="85">
        <v>1589580</v>
      </c>
      <c r="H203" s="89"/>
      <c r="I203" s="93" t="s">
        <v>2020</v>
      </c>
      <c r="J203" s="89"/>
      <c r="K203" s="89"/>
      <c r="L203" s="89"/>
      <c r="M203" s="89"/>
      <c r="N203" s="168">
        <v>0</v>
      </c>
      <c r="O203" s="168">
        <v>567.16999999999996</v>
      </c>
      <c r="P203" s="89" t="s">
        <v>679</v>
      </c>
    </row>
    <row r="204" spans="1:16" ht="51">
      <c r="A204" s="214" t="s">
        <v>560</v>
      </c>
      <c r="B204" s="89"/>
      <c r="C204" s="90" t="s">
        <v>622</v>
      </c>
      <c r="D204" s="84">
        <v>43119</v>
      </c>
      <c r="E204" s="85" t="s">
        <v>1416</v>
      </c>
      <c r="F204" s="85" t="s">
        <v>3</v>
      </c>
      <c r="G204" s="85">
        <v>1589594</v>
      </c>
      <c r="H204" s="89"/>
      <c r="I204" s="93" t="s">
        <v>2021</v>
      </c>
      <c r="J204" s="89"/>
      <c r="K204" s="89"/>
      <c r="L204" s="89"/>
      <c r="M204" s="89"/>
      <c r="N204" s="168">
        <v>0</v>
      </c>
      <c r="O204" s="168">
        <v>3492.16</v>
      </c>
      <c r="P204" s="89" t="s">
        <v>679</v>
      </c>
    </row>
    <row r="205" spans="1:16" ht="51">
      <c r="A205" s="214" t="s">
        <v>560</v>
      </c>
      <c r="B205" s="89"/>
      <c r="C205" s="90" t="s">
        <v>622</v>
      </c>
      <c r="D205" s="84">
        <v>43119</v>
      </c>
      <c r="E205" s="85" t="s">
        <v>1417</v>
      </c>
      <c r="F205" s="85" t="s">
        <v>3</v>
      </c>
      <c r="G205" s="85">
        <v>1589634</v>
      </c>
      <c r="H205" s="89"/>
      <c r="I205" s="93" t="s">
        <v>2022</v>
      </c>
      <c r="J205" s="89"/>
      <c r="K205" s="89"/>
      <c r="L205" s="89"/>
      <c r="M205" s="89"/>
      <c r="N205" s="168">
        <v>0</v>
      </c>
      <c r="O205" s="168">
        <v>185.5</v>
      </c>
      <c r="P205" s="89" t="s">
        <v>679</v>
      </c>
    </row>
    <row r="206" spans="1:16" ht="51">
      <c r="A206" s="214">
        <v>20</v>
      </c>
      <c r="B206" s="89"/>
      <c r="C206" s="90" t="s">
        <v>47</v>
      </c>
      <c r="D206" s="84">
        <v>43119</v>
      </c>
      <c r="E206" s="85" t="s">
        <v>1418</v>
      </c>
      <c r="F206" s="85" t="s">
        <v>3</v>
      </c>
      <c r="G206" s="85">
        <v>1589696</v>
      </c>
      <c r="H206" s="89"/>
      <c r="I206" s="93" t="s">
        <v>2023</v>
      </c>
      <c r="J206" s="89"/>
      <c r="K206" s="89"/>
      <c r="L206" s="89"/>
      <c r="M206" s="89"/>
      <c r="N206" s="168">
        <v>0</v>
      </c>
      <c r="O206" s="168">
        <v>2700</v>
      </c>
      <c r="P206" s="89" t="s">
        <v>679</v>
      </c>
    </row>
    <row r="207" spans="1:16" ht="51">
      <c r="A207" s="214" t="s">
        <v>560</v>
      </c>
      <c r="B207" s="89"/>
      <c r="C207" s="90" t="s">
        <v>622</v>
      </c>
      <c r="D207" s="84">
        <v>43119</v>
      </c>
      <c r="E207" s="85" t="s">
        <v>1419</v>
      </c>
      <c r="F207" s="85" t="s">
        <v>3</v>
      </c>
      <c r="G207" s="85">
        <v>1589698</v>
      </c>
      <c r="H207" s="89"/>
      <c r="I207" s="93" t="s">
        <v>2024</v>
      </c>
      <c r="J207" s="89"/>
      <c r="K207" s="89"/>
      <c r="L207" s="89"/>
      <c r="M207" s="89"/>
      <c r="N207" s="168">
        <v>0</v>
      </c>
      <c r="O207" s="168">
        <v>9968.5499999999993</v>
      </c>
      <c r="P207" s="89" t="s">
        <v>679</v>
      </c>
    </row>
    <row r="208" spans="1:16" ht="51">
      <c r="A208" s="214">
        <v>35</v>
      </c>
      <c r="B208" s="89"/>
      <c r="C208" s="90" t="s">
        <v>49</v>
      </c>
      <c r="D208" s="84">
        <v>43119</v>
      </c>
      <c r="E208" s="85" t="s">
        <v>1420</v>
      </c>
      <c r="F208" s="85" t="s">
        <v>3</v>
      </c>
      <c r="G208" s="85">
        <v>1589733</v>
      </c>
      <c r="H208" s="89"/>
      <c r="I208" s="93" t="s">
        <v>2025</v>
      </c>
      <c r="J208" s="89"/>
      <c r="K208" s="89"/>
      <c r="L208" s="89"/>
      <c r="M208" s="89"/>
      <c r="N208" s="168">
        <v>0</v>
      </c>
      <c r="O208" s="168">
        <v>2000</v>
      </c>
      <c r="P208" s="89" t="s">
        <v>679</v>
      </c>
    </row>
    <row r="209" spans="1:16" ht="51">
      <c r="A209" s="214" t="s">
        <v>560</v>
      </c>
      <c r="B209" s="89"/>
      <c r="C209" s="90" t="s">
        <v>622</v>
      </c>
      <c r="D209" s="84">
        <v>43119</v>
      </c>
      <c r="E209" s="85" t="s">
        <v>1421</v>
      </c>
      <c r="F209" s="85" t="s">
        <v>3</v>
      </c>
      <c r="G209" s="85">
        <v>1589760</v>
      </c>
      <c r="H209" s="89"/>
      <c r="I209" s="93" t="s">
        <v>2026</v>
      </c>
      <c r="J209" s="89"/>
      <c r="K209" s="89"/>
      <c r="L209" s="89"/>
      <c r="M209" s="89"/>
      <c r="N209" s="168">
        <v>0</v>
      </c>
      <c r="O209" s="168">
        <v>190</v>
      </c>
      <c r="P209" s="89" t="s">
        <v>679</v>
      </c>
    </row>
    <row r="210" spans="1:16" ht="51">
      <c r="A210" s="214">
        <v>35</v>
      </c>
      <c r="B210" s="89"/>
      <c r="C210" s="90" t="s">
        <v>49</v>
      </c>
      <c r="D210" s="84">
        <v>43119</v>
      </c>
      <c r="E210" s="85" t="s">
        <v>1422</v>
      </c>
      <c r="F210" s="85" t="s">
        <v>3</v>
      </c>
      <c r="G210" s="85">
        <v>1589776</v>
      </c>
      <c r="H210" s="89"/>
      <c r="I210" s="93" t="s">
        <v>733</v>
      </c>
      <c r="J210" s="89"/>
      <c r="K210" s="89"/>
      <c r="L210" s="89"/>
      <c r="M210" s="89"/>
      <c r="N210" s="168">
        <v>0</v>
      </c>
      <c r="O210" s="168">
        <v>1200</v>
      </c>
      <c r="P210" s="89" t="s">
        <v>679</v>
      </c>
    </row>
    <row r="211" spans="1:16" ht="51">
      <c r="A211" s="214" t="s">
        <v>560</v>
      </c>
      <c r="B211" s="89"/>
      <c r="C211" s="90" t="s">
        <v>622</v>
      </c>
      <c r="D211" s="84">
        <v>43119</v>
      </c>
      <c r="E211" s="85" t="s">
        <v>1423</v>
      </c>
      <c r="F211" s="85" t="s">
        <v>3</v>
      </c>
      <c r="G211" s="85">
        <v>1589831</v>
      </c>
      <c r="H211" s="89"/>
      <c r="I211" s="93" t="s">
        <v>2027</v>
      </c>
      <c r="J211" s="89"/>
      <c r="K211" s="89"/>
      <c r="L211" s="89"/>
      <c r="M211" s="89"/>
      <c r="N211" s="168">
        <v>0</v>
      </c>
      <c r="O211" s="168">
        <v>185.5</v>
      </c>
      <c r="P211" s="89" t="s">
        <v>679</v>
      </c>
    </row>
    <row r="212" spans="1:16" ht="51">
      <c r="A212" s="214" t="s">
        <v>560</v>
      </c>
      <c r="B212" s="89"/>
      <c r="C212" s="90" t="s">
        <v>622</v>
      </c>
      <c r="D212" s="84">
        <v>43119</v>
      </c>
      <c r="E212" s="85" t="s">
        <v>1424</v>
      </c>
      <c r="F212" s="85" t="s">
        <v>3</v>
      </c>
      <c r="G212" s="85">
        <v>1589833</v>
      </c>
      <c r="H212" s="89"/>
      <c r="I212" s="93" t="s">
        <v>2028</v>
      </c>
      <c r="J212" s="89"/>
      <c r="K212" s="89"/>
      <c r="L212" s="89"/>
      <c r="M212" s="89"/>
      <c r="N212" s="168">
        <v>0</v>
      </c>
      <c r="O212" s="168">
        <v>185.5</v>
      </c>
      <c r="P212" s="89" t="s">
        <v>679</v>
      </c>
    </row>
    <row r="213" spans="1:16" ht="63.75">
      <c r="A213" s="214" t="s">
        <v>560</v>
      </c>
      <c r="B213" s="89"/>
      <c r="C213" s="90" t="s">
        <v>622</v>
      </c>
      <c r="D213" s="84">
        <v>43119</v>
      </c>
      <c r="E213" s="85" t="s">
        <v>1425</v>
      </c>
      <c r="F213" s="85" t="s">
        <v>3</v>
      </c>
      <c r="G213" s="85">
        <v>1589843</v>
      </c>
      <c r="H213" s="89"/>
      <c r="I213" s="93" t="s">
        <v>2029</v>
      </c>
      <c r="J213" s="89"/>
      <c r="K213" s="89"/>
      <c r="L213" s="89"/>
      <c r="M213" s="89"/>
      <c r="N213" s="168">
        <v>0</v>
      </c>
      <c r="O213" s="168">
        <v>4630.5</v>
      </c>
      <c r="P213" s="89" t="s">
        <v>679</v>
      </c>
    </row>
    <row r="214" spans="1:16" ht="51">
      <c r="A214" s="214" t="s">
        <v>560</v>
      </c>
      <c r="B214" s="89"/>
      <c r="C214" s="90" t="s">
        <v>622</v>
      </c>
      <c r="D214" s="84">
        <v>43119</v>
      </c>
      <c r="E214" s="85" t="s">
        <v>1426</v>
      </c>
      <c r="F214" s="85" t="s">
        <v>3</v>
      </c>
      <c r="G214" s="85">
        <v>1589855</v>
      </c>
      <c r="H214" s="89"/>
      <c r="I214" s="93" t="s">
        <v>2030</v>
      </c>
      <c r="J214" s="89"/>
      <c r="K214" s="89"/>
      <c r="L214" s="89"/>
      <c r="M214" s="89"/>
      <c r="N214" s="168">
        <v>0</v>
      </c>
      <c r="O214" s="168">
        <v>246.7</v>
      </c>
      <c r="P214" s="89" t="s">
        <v>679</v>
      </c>
    </row>
    <row r="215" spans="1:16" ht="51">
      <c r="A215" s="214" t="s">
        <v>560</v>
      </c>
      <c r="B215" s="89"/>
      <c r="C215" s="90" t="s">
        <v>622</v>
      </c>
      <c r="D215" s="84">
        <v>43119</v>
      </c>
      <c r="E215" s="85" t="s">
        <v>1427</v>
      </c>
      <c r="F215" s="85" t="s">
        <v>3</v>
      </c>
      <c r="G215" s="85">
        <v>1589859</v>
      </c>
      <c r="H215" s="89"/>
      <c r="I215" s="93" t="s">
        <v>2031</v>
      </c>
      <c r="J215" s="89"/>
      <c r="K215" s="89"/>
      <c r="L215" s="89"/>
      <c r="M215" s="89"/>
      <c r="N215" s="168">
        <v>0</v>
      </c>
      <c r="O215" s="168">
        <v>370.05</v>
      </c>
      <c r="P215" s="89" t="s">
        <v>679</v>
      </c>
    </row>
    <row r="216" spans="1:16" ht="51">
      <c r="A216" s="214" t="s">
        <v>560</v>
      </c>
      <c r="B216" s="89"/>
      <c r="C216" s="90" t="s">
        <v>622</v>
      </c>
      <c r="D216" s="84">
        <v>43119</v>
      </c>
      <c r="E216" s="85" t="s">
        <v>1428</v>
      </c>
      <c r="F216" s="85" t="s">
        <v>3</v>
      </c>
      <c r="G216" s="85">
        <v>1589862</v>
      </c>
      <c r="H216" s="89"/>
      <c r="I216" s="93" t="s">
        <v>2032</v>
      </c>
      <c r="J216" s="89"/>
      <c r="K216" s="89"/>
      <c r="L216" s="89"/>
      <c r="M216" s="89"/>
      <c r="N216" s="168">
        <v>0</v>
      </c>
      <c r="O216" s="168">
        <v>369</v>
      </c>
      <c r="P216" s="89" t="s">
        <v>679</v>
      </c>
    </row>
    <row r="217" spans="1:16" ht="51">
      <c r="A217" s="214" t="s">
        <v>560</v>
      </c>
      <c r="B217" s="89"/>
      <c r="C217" s="90" t="s">
        <v>622</v>
      </c>
      <c r="D217" s="84">
        <v>43119</v>
      </c>
      <c r="E217" s="85" t="s">
        <v>1429</v>
      </c>
      <c r="F217" s="85" t="s">
        <v>3</v>
      </c>
      <c r="G217" s="85">
        <v>1589865</v>
      </c>
      <c r="H217" s="89"/>
      <c r="I217" s="93" t="s">
        <v>2033</v>
      </c>
      <c r="J217" s="89"/>
      <c r="K217" s="89"/>
      <c r="L217" s="89"/>
      <c r="M217" s="89"/>
      <c r="N217" s="168">
        <v>0</v>
      </c>
      <c r="O217" s="168">
        <v>196.1</v>
      </c>
      <c r="P217" s="89" t="s">
        <v>679</v>
      </c>
    </row>
    <row r="218" spans="1:16" ht="63.75">
      <c r="A218" s="214" t="s">
        <v>563</v>
      </c>
      <c r="B218" s="89"/>
      <c r="C218" s="90" t="s">
        <v>9054</v>
      </c>
      <c r="D218" s="84">
        <v>43123</v>
      </c>
      <c r="E218" s="85" t="s">
        <v>783</v>
      </c>
      <c r="F218" s="85" t="s">
        <v>680</v>
      </c>
      <c r="G218" s="85">
        <v>16405328</v>
      </c>
      <c r="H218" s="89"/>
      <c r="I218" s="93" t="s">
        <v>1527</v>
      </c>
      <c r="J218" s="89"/>
      <c r="K218" s="89"/>
      <c r="L218" s="89"/>
      <c r="M218" s="89"/>
      <c r="N218" s="168">
        <v>18000</v>
      </c>
      <c r="O218" s="168">
        <v>0</v>
      </c>
      <c r="P218" s="89" t="s">
        <v>679</v>
      </c>
    </row>
    <row r="219" spans="1:16" ht="63.75">
      <c r="A219" s="214" t="s">
        <v>563</v>
      </c>
      <c r="B219" s="89"/>
      <c r="C219" s="90" t="s">
        <v>9054</v>
      </c>
      <c r="D219" s="84">
        <v>43123</v>
      </c>
      <c r="E219" s="85" t="s">
        <v>784</v>
      </c>
      <c r="F219" s="85" t="s">
        <v>680</v>
      </c>
      <c r="G219" s="85">
        <v>16405323</v>
      </c>
      <c r="H219" s="89"/>
      <c r="I219" s="93" t="s">
        <v>1528</v>
      </c>
      <c r="J219" s="89"/>
      <c r="K219" s="89"/>
      <c r="L219" s="89"/>
      <c r="M219" s="89"/>
      <c r="N219" s="168">
        <v>18000</v>
      </c>
      <c r="O219" s="168">
        <v>0</v>
      </c>
      <c r="P219" s="89" t="s">
        <v>679</v>
      </c>
    </row>
    <row r="220" spans="1:16" ht="63.75">
      <c r="A220" s="214" t="s">
        <v>563</v>
      </c>
      <c r="B220" s="89"/>
      <c r="C220" s="90" t="s">
        <v>9054</v>
      </c>
      <c r="D220" s="84">
        <v>43123</v>
      </c>
      <c r="E220" s="85" t="s">
        <v>785</v>
      </c>
      <c r="F220" s="85" t="s">
        <v>680</v>
      </c>
      <c r="G220" s="85">
        <v>16405321</v>
      </c>
      <c r="H220" s="89"/>
      <c r="I220" s="93" t="s">
        <v>1529</v>
      </c>
      <c r="J220" s="89"/>
      <c r="K220" s="89"/>
      <c r="L220" s="89"/>
      <c r="M220" s="89"/>
      <c r="N220" s="168">
        <v>16650</v>
      </c>
      <c r="O220" s="168">
        <v>0</v>
      </c>
      <c r="P220" s="89" t="s">
        <v>679</v>
      </c>
    </row>
    <row r="221" spans="1:16" ht="63.75">
      <c r="A221" s="214" t="s">
        <v>563</v>
      </c>
      <c r="B221" s="89"/>
      <c r="C221" s="90" t="s">
        <v>9054</v>
      </c>
      <c r="D221" s="84">
        <v>43123</v>
      </c>
      <c r="E221" s="85" t="s">
        <v>786</v>
      </c>
      <c r="F221" s="85" t="s">
        <v>680</v>
      </c>
      <c r="G221" s="85">
        <v>16405319</v>
      </c>
      <c r="H221" s="89"/>
      <c r="I221" s="93" t="s">
        <v>1530</v>
      </c>
      <c r="J221" s="89"/>
      <c r="K221" s="89"/>
      <c r="L221" s="89"/>
      <c r="M221" s="89"/>
      <c r="N221" s="168">
        <v>15300</v>
      </c>
      <c r="O221" s="168">
        <v>0</v>
      </c>
      <c r="P221" s="89" t="s">
        <v>679</v>
      </c>
    </row>
    <row r="222" spans="1:16" ht="63.75">
      <c r="A222" s="214" t="s">
        <v>563</v>
      </c>
      <c r="B222" s="89"/>
      <c r="C222" s="90" t="s">
        <v>9054</v>
      </c>
      <c r="D222" s="84">
        <v>43123</v>
      </c>
      <c r="E222" s="85" t="s">
        <v>787</v>
      </c>
      <c r="F222" s="85" t="s">
        <v>680</v>
      </c>
      <c r="G222" s="85">
        <v>16405310</v>
      </c>
      <c r="H222" s="89"/>
      <c r="I222" s="93" t="s">
        <v>1531</v>
      </c>
      <c r="J222" s="89"/>
      <c r="K222" s="89"/>
      <c r="L222" s="89"/>
      <c r="M222" s="89"/>
      <c r="N222" s="168">
        <v>17495</v>
      </c>
      <c r="O222" s="168">
        <v>0</v>
      </c>
      <c r="P222" s="89" t="s">
        <v>679</v>
      </c>
    </row>
    <row r="223" spans="1:16" ht="63.75">
      <c r="A223" s="214" t="s">
        <v>563</v>
      </c>
      <c r="B223" s="89"/>
      <c r="C223" s="90" t="s">
        <v>9054</v>
      </c>
      <c r="D223" s="84">
        <v>43123</v>
      </c>
      <c r="E223" s="85" t="s">
        <v>788</v>
      </c>
      <c r="F223" s="85" t="s">
        <v>680</v>
      </c>
      <c r="G223" s="85">
        <v>16405309</v>
      </c>
      <c r="H223" s="89"/>
      <c r="I223" s="93" t="s">
        <v>1532</v>
      </c>
      <c r="J223" s="89"/>
      <c r="K223" s="89"/>
      <c r="L223" s="89"/>
      <c r="M223" s="89"/>
      <c r="N223" s="168">
        <v>14400</v>
      </c>
      <c r="O223" s="168">
        <v>0</v>
      </c>
      <c r="P223" s="89" t="s">
        <v>679</v>
      </c>
    </row>
    <row r="224" spans="1:16" ht="63.75">
      <c r="A224" s="214" t="s">
        <v>563</v>
      </c>
      <c r="B224" s="89"/>
      <c r="C224" s="90" t="s">
        <v>9054</v>
      </c>
      <c r="D224" s="84">
        <v>43123</v>
      </c>
      <c r="E224" s="85" t="s">
        <v>789</v>
      </c>
      <c r="F224" s="85" t="s">
        <v>680</v>
      </c>
      <c r="G224" s="85">
        <v>16405308</v>
      </c>
      <c r="H224" s="89"/>
      <c r="I224" s="93" t="s">
        <v>1533</v>
      </c>
      <c r="J224" s="89"/>
      <c r="K224" s="89"/>
      <c r="L224" s="89"/>
      <c r="M224" s="89"/>
      <c r="N224" s="168">
        <v>22299.5</v>
      </c>
      <c r="O224" s="168">
        <v>0</v>
      </c>
      <c r="P224" s="89" t="s">
        <v>679</v>
      </c>
    </row>
    <row r="225" spans="1:16" ht="63.75">
      <c r="A225" s="214" t="s">
        <v>563</v>
      </c>
      <c r="B225" s="89"/>
      <c r="C225" s="90" t="s">
        <v>9054</v>
      </c>
      <c r="D225" s="84">
        <v>43123</v>
      </c>
      <c r="E225" s="85" t="s">
        <v>790</v>
      </c>
      <c r="F225" s="85" t="s">
        <v>680</v>
      </c>
      <c r="G225" s="85">
        <v>16405307</v>
      </c>
      <c r="H225" s="89"/>
      <c r="I225" s="93" t="s">
        <v>1534</v>
      </c>
      <c r="J225" s="89"/>
      <c r="K225" s="89"/>
      <c r="L225" s="89"/>
      <c r="M225" s="89"/>
      <c r="N225" s="168">
        <v>8100</v>
      </c>
      <c r="O225" s="168">
        <v>0</v>
      </c>
      <c r="P225" s="89" t="s">
        <v>679</v>
      </c>
    </row>
    <row r="226" spans="1:16" ht="63.75">
      <c r="A226" s="214" t="s">
        <v>563</v>
      </c>
      <c r="B226" s="89"/>
      <c r="C226" s="90" t="s">
        <v>9054</v>
      </c>
      <c r="D226" s="84">
        <v>43123</v>
      </c>
      <c r="E226" s="85" t="s">
        <v>791</v>
      </c>
      <c r="F226" s="85" t="s">
        <v>680</v>
      </c>
      <c r="G226" s="85">
        <v>16405290</v>
      </c>
      <c r="H226" s="89"/>
      <c r="I226" s="93" t="s">
        <v>1535</v>
      </c>
      <c r="J226" s="89"/>
      <c r="K226" s="89"/>
      <c r="L226" s="89"/>
      <c r="M226" s="89"/>
      <c r="N226" s="168">
        <v>4500</v>
      </c>
      <c r="O226" s="168">
        <v>0</v>
      </c>
      <c r="P226" s="89" t="s">
        <v>679</v>
      </c>
    </row>
    <row r="227" spans="1:16" ht="63.75">
      <c r="A227" s="214" t="s">
        <v>563</v>
      </c>
      <c r="B227" s="89"/>
      <c r="C227" s="90" t="s">
        <v>9054</v>
      </c>
      <c r="D227" s="84">
        <v>43123</v>
      </c>
      <c r="E227" s="85" t="s">
        <v>792</v>
      </c>
      <c r="F227" s="85" t="s">
        <v>680</v>
      </c>
      <c r="G227" s="85">
        <v>16405282</v>
      </c>
      <c r="H227" s="89"/>
      <c r="I227" s="93" t="s">
        <v>1536</v>
      </c>
      <c r="J227" s="89"/>
      <c r="K227" s="89"/>
      <c r="L227" s="89"/>
      <c r="M227" s="89"/>
      <c r="N227" s="168">
        <v>6899</v>
      </c>
      <c r="O227" s="168">
        <v>0</v>
      </c>
      <c r="P227" s="89" t="s">
        <v>679</v>
      </c>
    </row>
    <row r="228" spans="1:16" ht="63.75">
      <c r="A228" s="214" t="s">
        <v>563</v>
      </c>
      <c r="B228" s="89"/>
      <c r="C228" s="90" t="s">
        <v>9054</v>
      </c>
      <c r="D228" s="84">
        <v>43123</v>
      </c>
      <c r="E228" s="85" t="s">
        <v>793</v>
      </c>
      <c r="F228" s="85" t="s">
        <v>680</v>
      </c>
      <c r="G228" s="85">
        <v>16405281</v>
      </c>
      <c r="H228" s="89"/>
      <c r="I228" s="93" t="s">
        <v>1537</v>
      </c>
      <c r="J228" s="89"/>
      <c r="K228" s="89"/>
      <c r="L228" s="89"/>
      <c r="M228" s="89"/>
      <c r="N228" s="168">
        <v>18450</v>
      </c>
      <c r="O228" s="168">
        <v>0</v>
      </c>
      <c r="P228" s="89" t="s">
        <v>679</v>
      </c>
    </row>
    <row r="229" spans="1:16" ht="63.75">
      <c r="A229" s="214" t="s">
        <v>563</v>
      </c>
      <c r="B229" s="89"/>
      <c r="C229" s="90" t="s">
        <v>9054</v>
      </c>
      <c r="D229" s="84">
        <v>43123</v>
      </c>
      <c r="E229" s="85" t="s">
        <v>794</v>
      </c>
      <c r="F229" s="85" t="s">
        <v>680</v>
      </c>
      <c r="G229" s="85">
        <v>16405274</v>
      </c>
      <c r="H229" s="89"/>
      <c r="I229" s="93" t="s">
        <v>1538</v>
      </c>
      <c r="J229" s="89"/>
      <c r="K229" s="89"/>
      <c r="L229" s="89"/>
      <c r="M229" s="89"/>
      <c r="N229" s="168">
        <v>10350</v>
      </c>
      <c r="O229" s="168">
        <v>0</v>
      </c>
      <c r="P229" s="89" t="s">
        <v>679</v>
      </c>
    </row>
    <row r="230" spans="1:16" ht="63.75">
      <c r="A230" s="214" t="s">
        <v>563</v>
      </c>
      <c r="B230" s="89"/>
      <c r="C230" s="90" t="s">
        <v>9054</v>
      </c>
      <c r="D230" s="84">
        <v>43123</v>
      </c>
      <c r="E230" s="85" t="s">
        <v>795</v>
      </c>
      <c r="F230" s="85" t="s">
        <v>680</v>
      </c>
      <c r="G230" s="85">
        <v>16406817</v>
      </c>
      <c r="H230" s="89"/>
      <c r="I230" s="93" t="s">
        <v>1539</v>
      </c>
      <c r="J230" s="89"/>
      <c r="K230" s="89"/>
      <c r="L230" s="89"/>
      <c r="M230" s="89"/>
      <c r="N230" s="168">
        <v>2700</v>
      </c>
      <c r="O230" s="168">
        <v>0</v>
      </c>
      <c r="P230" s="89" t="s">
        <v>679</v>
      </c>
    </row>
    <row r="231" spans="1:16" ht="63.75">
      <c r="A231" s="214" t="s">
        <v>563</v>
      </c>
      <c r="B231" s="89"/>
      <c r="C231" s="90" t="s">
        <v>9054</v>
      </c>
      <c r="D231" s="84">
        <v>43123</v>
      </c>
      <c r="E231" s="85" t="s">
        <v>796</v>
      </c>
      <c r="F231" s="85" t="s">
        <v>680</v>
      </c>
      <c r="G231" s="85">
        <v>16406814</v>
      </c>
      <c r="H231" s="89"/>
      <c r="I231" s="93" t="s">
        <v>1540</v>
      </c>
      <c r="J231" s="89"/>
      <c r="K231" s="89"/>
      <c r="L231" s="89"/>
      <c r="M231" s="89"/>
      <c r="N231" s="168">
        <v>3000</v>
      </c>
      <c r="O231" s="168">
        <v>0</v>
      </c>
      <c r="P231" s="89" t="s">
        <v>679</v>
      </c>
    </row>
    <row r="232" spans="1:16" ht="63.75">
      <c r="A232" s="214" t="s">
        <v>563</v>
      </c>
      <c r="B232" s="89"/>
      <c r="C232" s="90" t="s">
        <v>9054</v>
      </c>
      <c r="D232" s="84">
        <v>43123</v>
      </c>
      <c r="E232" s="85" t="s">
        <v>797</v>
      </c>
      <c r="F232" s="85" t="s">
        <v>680</v>
      </c>
      <c r="G232" s="85">
        <v>16406001</v>
      </c>
      <c r="H232" s="89"/>
      <c r="I232" s="93" t="s">
        <v>1541</v>
      </c>
      <c r="J232" s="89"/>
      <c r="K232" s="89"/>
      <c r="L232" s="89"/>
      <c r="M232" s="89"/>
      <c r="N232" s="168">
        <v>2250</v>
      </c>
      <c r="O232" s="168">
        <v>0</v>
      </c>
      <c r="P232" s="89" t="s">
        <v>679</v>
      </c>
    </row>
    <row r="233" spans="1:16" ht="63.75">
      <c r="A233" s="214" t="s">
        <v>563</v>
      </c>
      <c r="B233" s="89"/>
      <c r="C233" s="90" t="s">
        <v>9054</v>
      </c>
      <c r="D233" s="84">
        <v>43123</v>
      </c>
      <c r="E233" s="85" t="s">
        <v>798</v>
      </c>
      <c r="F233" s="85" t="s">
        <v>680</v>
      </c>
      <c r="G233" s="85">
        <v>16405999</v>
      </c>
      <c r="H233" s="89"/>
      <c r="I233" s="93" t="s">
        <v>1542</v>
      </c>
      <c r="J233" s="89"/>
      <c r="K233" s="89"/>
      <c r="L233" s="89"/>
      <c r="M233" s="89"/>
      <c r="N233" s="168">
        <v>18000</v>
      </c>
      <c r="O233" s="168">
        <v>0</v>
      </c>
      <c r="P233" s="89" t="s">
        <v>679</v>
      </c>
    </row>
    <row r="234" spans="1:16" ht="63.75">
      <c r="A234" s="214" t="s">
        <v>563</v>
      </c>
      <c r="B234" s="89"/>
      <c r="C234" s="90" t="s">
        <v>9054</v>
      </c>
      <c r="D234" s="84">
        <v>43123</v>
      </c>
      <c r="E234" s="85" t="s">
        <v>799</v>
      </c>
      <c r="F234" s="85" t="s">
        <v>680</v>
      </c>
      <c r="G234" s="85">
        <v>16405997</v>
      </c>
      <c r="H234" s="89"/>
      <c r="I234" s="93" t="s">
        <v>1543</v>
      </c>
      <c r="J234" s="89"/>
      <c r="K234" s="89"/>
      <c r="L234" s="89"/>
      <c r="M234" s="89"/>
      <c r="N234" s="168">
        <v>18000</v>
      </c>
      <c r="O234" s="168">
        <v>0</v>
      </c>
      <c r="P234" s="89" t="s">
        <v>679</v>
      </c>
    </row>
    <row r="235" spans="1:16" ht="63.75">
      <c r="A235" s="214" t="s">
        <v>563</v>
      </c>
      <c r="B235" s="89"/>
      <c r="C235" s="90" t="s">
        <v>9054</v>
      </c>
      <c r="D235" s="84">
        <v>43123</v>
      </c>
      <c r="E235" s="85" t="s">
        <v>800</v>
      </c>
      <c r="F235" s="85" t="s">
        <v>680</v>
      </c>
      <c r="G235" s="85">
        <v>16405994</v>
      </c>
      <c r="H235" s="89"/>
      <c r="I235" s="93" t="s">
        <v>1544</v>
      </c>
      <c r="J235" s="89"/>
      <c r="K235" s="89"/>
      <c r="L235" s="89"/>
      <c r="M235" s="89"/>
      <c r="N235" s="168">
        <v>4500</v>
      </c>
      <c r="O235" s="168">
        <v>0</v>
      </c>
      <c r="P235" s="89" t="s">
        <v>679</v>
      </c>
    </row>
    <row r="236" spans="1:16" ht="63.75">
      <c r="A236" s="214" t="s">
        <v>563</v>
      </c>
      <c r="B236" s="89"/>
      <c r="C236" s="90" t="s">
        <v>9054</v>
      </c>
      <c r="D236" s="84">
        <v>43123</v>
      </c>
      <c r="E236" s="85" t="s">
        <v>801</v>
      </c>
      <c r="F236" s="85" t="s">
        <v>680</v>
      </c>
      <c r="G236" s="85">
        <v>16405992</v>
      </c>
      <c r="H236" s="89"/>
      <c r="I236" s="93" t="s">
        <v>1545</v>
      </c>
      <c r="J236" s="89"/>
      <c r="K236" s="89"/>
      <c r="L236" s="89"/>
      <c r="M236" s="89"/>
      <c r="N236" s="168">
        <v>8100</v>
      </c>
      <c r="O236" s="168">
        <v>0</v>
      </c>
      <c r="P236" s="89" t="s">
        <v>679</v>
      </c>
    </row>
    <row r="237" spans="1:16" ht="63.75">
      <c r="A237" s="214" t="s">
        <v>563</v>
      </c>
      <c r="B237" s="89"/>
      <c r="C237" s="90" t="s">
        <v>9054</v>
      </c>
      <c r="D237" s="84">
        <v>43123</v>
      </c>
      <c r="E237" s="85" t="s">
        <v>802</v>
      </c>
      <c r="F237" s="85" t="s">
        <v>680</v>
      </c>
      <c r="G237" s="85">
        <v>16405986</v>
      </c>
      <c r="H237" s="89"/>
      <c r="I237" s="93" t="s">
        <v>1546</v>
      </c>
      <c r="J237" s="89"/>
      <c r="K237" s="89"/>
      <c r="L237" s="89"/>
      <c r="M237" s="89"/>
      <c r="N237" s="168">
        <v>10575</v>
      </c>
      <c r="O237" s="168">
        <v>0</v>
      </c>
      <c r="P237" s="89" t="s">
        <v>679</v>
      </c>
    </row>
    <row r="238" spans="1:16" ht="63.75">
      <c r="A238" s="214" t="s">
        <v>563</v>
      </c>
      <c r="B238" s="89"/>
      <c r="C238" s="90" t="s">
        <v>9054</v>
      </c>
      <c r="D238" s="84">
        <v>43123</v>
      </c>
      <c r="E238" s="85" t="s">
        <v>803</v>
      </c>
      <c r="F238" s="85" t="s">
        <v>680</v>
      </c>
      <c r="G238" s="85">
        <v>16405925</v>
      </c>
      <c r="H238" s="89"/>
      <c r="I238" s="93" t="s">
        <v>1547</v>
      </c>
      <c r="J238" s="89"/>
      <c r="K238" s="89"/>
      <c r="L238" s="89"/>
      <c r="M238" s="89"/>
      <c r="N238" s="168">
        <v>1800</v>
      </c>
      <c r="O238" s="168">
        <v>0</v>
      </c>
      <c r="P238" s="89" t="s">
        <v>679</v>
      </c>
    </row>
    <row r="239" spans="1:16" ht="63.75">
      <c r="A239" s="214" t="s">
        <v>563</v>
      </c>
      <c r="B239" s="89"/>
      <c r="C239" s="90" t="s">
        <v>9054</v>
      </c>
      <c r="D239" s="84">
        <v>43123</v>
      </c>
      <c r="E239" s="85" t="s">
        <v>804</v>
      </c>
      <c r="F239" s="85" t="s">
        <v>680</v>
      </c>
      <c r="G239" s="85">
        <v>16405924</v>
      </c>
      <c r="H239" s="89"/>
      <c r="I239" s="93" t="s">
        <v>1548</v>
      </c>
      <c r="J239" s="89"/>
      <c r="K239" s="89"/>
      <c r="L239" s="89"/>
      <c r="M239" s="89"/>
      <c r="N239" s="168">
        <v>15750</v>
      </c>
      <c r="O239" s="168">
        <v>0</v>
      </c>
      <c r="P239" s="89" t="s">
        <v>679</v>
      </c>
    </row>
    <row r="240" spans="1:16" ht="63.75">
      <c r="A240" s="214" t="s">
        <v>563</v>
      </c>
      <c r="B240" s="89"/>
      <c r="C240" s="90" t="s">
        <v>9054</v>
      </c>
      <c r="D240" s="84">
        <v>43123</v>
      </c>
      <c r="E240" s="85" t="s">
        <v>805</v>
      </c>
      <c r="F240" s="85" t="s">
        <v>680</v>
      </c>
      <c r="G240" s="85">
        <v>16405915</v>
      </c>
      <c r="H240" s="89"/>
      <c r="I240" s="93" t="s">
        <v>1549</v>
      </c>
      <c r="J240" s="89"/>
      <c r="K240" s="89"/>
      <c r="L240" s="89"/>
      <c r="M240" s="89"/>
      <c r="N240" s="168">
        <v>14175</v>
      </c>
      <c r="O240" s="168">
        <v>0</v>
      </c>
      <c r="P240" s="89" t="s">
        <v>679</v>
      </c>
    </row>
    <row r="241" spans="1:16" ht="63.75">
      <c r="A241" s="214" t="s">
        <v>563</v>
      </c>
      <c r="B241" s="89"/>
      <c r="C241" s="90" t="s">
        <v>9054</v>
      </c>
      <c r="D241" s="84">
        <v>43123</v>
      </c>
      <c r="E241" s="85" t="s">
        <v>806</v>
      </c>
      <c r="F241" s="85" t="s">
        <v>680</v>
      </c>
      <c r="G241" s="85">
        <v>16405912</v>
      </c>
      <c r="H241" s="89"/>
      <c r="I241" s="93" t="s">
        <v>1550</v>
      </c>
      <c r="J241" s="89"/>
      <c r="K241" s="89"/>
      <c r="L241" s="89"/>
      <c r="M241" s="89"/>
      <c r="N241" s="168">
        <v>2250</v>
      </c>
      <c r="O241" s="168">
        <v>0</v>
      </c>
      <c r="P241" s="89" t="s">
        <v>679</v>
      </c>
    </row>
    <row r="242" spans="1:16" ht="63.75">
      <c r="A242" s="214" t="s">
        <v>563</v>
      </c>
      <c r="B242" s="89"/>
      <c r="C242" s="90" t="s">
        <v>9054</v>
      </c>
      <c r="D242" s="84">
        <v>43123</v>
      </c>
      <c r="E242" s="85" t="s">
        <v>807</v>
      </c>
      <c r="F242" s="85" t="s">
        <v>680</v>
      </c>
      <c r="G242" s="85">
        <v>16405911</v>
      </c>
      <c r="H242" s="89"/>
      <c r="I242" s="93" t="s">
        <v>1551</v>
      </c>
      <c r="J242" s="89"/>
      <c r="K242" s="89"/>
      <c r="L242" s="89"/>
      <c r="M242" s="89"/>
      <c r="N242" s="168">
        <v>6750</v>
      </c>
      <c r="O242" s="168">
        <v>0</v>
      </c>
      <c r="P242" s="89" t="s">
        <v>679</v>
      </c>
    </row>
    <row r="243" spans="1:16" ht="63.75">
      <c r="A243" s="214" t="s">
        <v>563</v>
      </c>
      <c r="B243" s="89"/>
      <c r="C243" s="90" t="s">
        <v>9054</v>
      </c>
      <c r="D243" s="84">
        <v>43123</v>
      </c>
      <c r="E243" s="85" t="s">
        <v>808</v>
      </c>
      <c r="F243" s="85" t="s">
        <v>680</v>
      </c>
      <c r="G243" s="85">
        <v>16405565</v>
      </c>
      <c r="H243" s="89"/>
      <c r="I243" s="93" t="s">
        <v>1552</v>
      </c>
      <c r="J243" s="89"/>
      <c r="K243" s="89"/>
      <c r="L243" s="89"/>
      <c r="M243" s="89"/>
      <c r="N243" s="168">
        <v>15750</v>
      </c>
      <c r="O243" s="168">
        <v>0</v>
      </c>
      <c r="P243" s="89" t="s">
        <v>679</v>
      </c>
    </row>
    <row r="244" spans="1:16" ht="63.75">
      <c r="A244" s="214" t="s">
        <v>563</v>
      </c>
      <c r="B244" s="89"/>
      <c r="C244" s="90" t="s">
        <v>9054</v>
      </c>
      <c r="D244" s="84">
        <v>43123</v>
      </c>
      <c r="E244" s="85" t="s">
        <v>809</v>
      </c>
      <c r="F244" s="85" t="s">
        <v>680</v>
      </c>
      <c r="G244" s="85">
        <v>16405519</v>
      </c>
      <c r="H244" s="89"/>
      <c r="I244" s="93" t="s">
        <v>1553</v>
      </c>
      <c r="J244" s="89"/>
      <c r="K244" s="89"/>
      <c r="L244" s="89"/>
      <c r="M244" s="89"/>
      <c r="N244" s="168">
        <v>13500</v>
      </c>
      <c r="O244" s="168">
        <v>0</v>
      </c>
      <c r="P244" s="89" t="s">
        <v>679</v>
      </c>
    </row>
    <row r="245" spans="1:16" ht="51">
      <c r="A245" s="214" t="s">
        <v>560</v>
      </c>
      <c r="B245" s="89"/>
      <c r="C245" s="90" t="s">
        <v>622</v>
      </c>
      <c r="D245" s="84">
        <v>43123</v>
      </c>
      <c r="E245" s="85" t="s">
        <v>1430</v>
      </c>
      <c r="F245" s="85" t="s">
        <v>3</v>
      </c>
      <c r="G245" s="85">
        <v>1590112</v>
      </c>
      <c r="H245" s="89"/>
      <c r="I245" s="93" t="s">
        <v>2034</v>
      </c>
      <c r="J245" s="89"/>
      <c r="K245" s="89"/>
      <c r="L245" s="89"/>
      <c r="M245" s="89"/>
      <c r="N245" s="168">
        <v>0</v>
      </c>
      <c r="O245" s="168">
        <v>6108.85</v>
      </c>
      <c r="P245" s="89" t="s">
        <v>679</v>
      </c>
    </row>
    <row r="246" spans="1:16" ht="63.75">
      <c r="A246" s="214" t="s">
        <v>560</v>
      </c>
      <c r="B246" s="89"/>
      <c r="C246" s="90" t="s">
        <v>622</v>
      </c>
      <c r="D246" s="84">
        <v>43123</v>
      </c>
      <c r="E246" s="85" t="s">
        <v>1431</v>
      </c>
      <c r="F246" s="85" t="s">
        <v>3</v>
      </c>
      <c r="G246" s="85">
        <v>1590085</v>
      </c>
      <c r="H246" s="89"/>
      <c r="I246" s="93" t="s">
        <v>2035</v>
      </c>
      <c r="J246" s="89"/>
      <c r="K246" s="89"/>
      <c r="L246" s="89"/>
      <c r="M246" s="89"/>
      <c r="N246" s="168">
        <v>0</v>
      </c>
      <c r="O246" s="168">
        <v>644</v>
      </c>
      <c r="P246" s="89" t="s">
        <v>679</v>
      </c>
    </row>
    <row r="247" spans="1:16" ht="63.75">
      <c r="A247" s="214" t="s">
        <v>560</v>
      </c>
      <c r="B247" s="89"/>
      <c r="C247" s="90" t="s">
        <v>622</v>
      </c>
      <c r="D247" s="84">
        <v>43123</v>
      </c>
      <c r="E247" s="85" t="s">
        <v>1432</v>
      </c>
      <c r="F247" s="85" t="s">
        <v>3</v>
      </c>
      <c r="G247" s="85">
        <v>1590086</v>
      </c>
      <c r="H247" s="89"/>
      <c r="I247" s="93" t="s">
        <v>2036</v>
      </c>
      <c r="J247" s="89"/>
      <c r="K247" s="89"/>
      <c r="L247" s="89"/>
      <c r="M247" s="89"/>
      <c r="N247" s="168">
        <v>0</v>
      </c>
      <c r="O247" s="168">
        <v>644</v>
      </c>
      <c r="P247" s="89" t="s">
        <v>679</v>
      </c>
    </row>
    <row r="248" spans="1:16" ht="63.75">
      <c r="A248" s="214" t="s">
        <v>560</v>
      </c>
      <c r="B248" s="89"/>
      <c r="C248" s="90" t="s">
        <v>622</v>
      </c>
      <c r="D248" s="84">
        <v>43123</v>
      </c>
      <c r="E248" s="85" t="s">
        <v>1433</v>
      </c>
      <c r="F248" s="85" t="s">
        <v>3</v>
      </c>
      <c r="G248" s="85">
        <v>1590087</v>
      </c>
      <c r="H248" s="89"/>
      <c r="I248" s="93" t="s">
        <v>2037</v>
      </c>
      <c r="J248" s="89"/>
      <c r="K248" s="89"/>
      <c r="L248" s="89"/>
      <c r="M248" s="89"/>
      <c r="N248" s="168">
        <v>0</v>
      </c>
      <c r="O248" s="168">
        <v>390</v>
      </c>
      <c r="P248" s="89" t="s">
        <v>679</v>
      </c>
    </row>
    <row r="249" spans="1:16" ht="63.75">
      <c r="A249" s="214" t="s">
        <v>560</v>
      </c>
      <c r="B249" s="89"/>
      <c r="C249" s="90" t="s">
        <v>622</v>
      </c>
      <c r="D249" s="84">
        <v>43123</v>
      </c>
      <c r="E249" s="85" t="s">
        <v>1434</v>
      </c>
      <c r="F249" s="85" t="s">
        <v>3</v>
      </c>
      <c r="G249" s="85">
        <v>1590088</v>
      </c>
      <c r="H249" s="89"/>
      <c r="I249" s="93" t="s">
        <v>2038</v>
      </c>
      <c r="J249" s="89"/>
      <c r="K249" s="89"/>
      <c r="L249" s="89"/>
      <c r="M249" s="89"/>
      <c r="N249" s="168">
        <v>0</v>
      </c>
      <c r="O249" s="168">
        <v>382</v>
      </c>
      <c r="P249" s="89" t="s">
        <v>679</v>
      </c>
    </row>
    <row r="250" spans="1:16" ht="63.75">
      <c r="A250" s="214" t="s">
        <v>560</v>
      </c>
      <c r="B250" s="89"/>
      <c r="C250" s="90" t="s">
        <v>622</v>
      </c>
      <c r="D250" s="84">
        <v>43123</v>
      </c>
      <c r="E250" s="85" t="s">
        <v>1435</v>
      </c>
      <c r="F250" s="85" t="s">
        <v>3</v>
      </c>
      <c r="G250" s="85">
        <v>1590090</v>
      </c>
      <c r="H250" s="89"/>
      <c r="I250" s="93" t="s">
        <v>2039</v>
      </c>
      <c r="J250" s="89"/>
      <c r="K250" s="89"/>
      <c r="L250" s="89"/>
      <c r="M250" s="89"/>
      <c r="N250" s="168">
        <v>0</v>
      </c>
      <c r="O250" s="168">
        <v>384</v>
      </c>
      <c r="P250" s="89" t="s">
        <v>679</v>
      </c>
    </row>
    <row r="251" spans="1:16" ht="51">
      <c r="A251" s="214" t="s">
        <v>560</v>
      </c>
      <c r="B251" s="89"/>
      <c r="C251" s="90" t="s">
        <v>622</v>
      </c>
      <c r="D251" s="84">
        <v>43123</v>
      </c>
      <c r="E251" s="85" t="s">
        <v>1436</v>
      </c>
      <c r="F251" s="85" t="s">
        <v>3</v>
      </c>
      <c r="G251" s="85">
        <v>1590096</v>
      </c>
      <c r="H251" s="89"/>
      <c r="I251" s="93" t="s">
        <v>2040</v>
      </c>
      <c r="J251" s="89"/>
      <c r="K251" s="89"/>
      <c r="L251" s="89"/>
      <c r="M251" s="89"/>
      <c r="N251" s="168">
        <v>0</v>
      </c>
      <c r="O251" s="168">
        <v>2582</v>
      </c>
      <c r="P251" s="89" t="s">
        <v>679</v>
      </c>
    </row>
    <row r="252" spans="1:16" ht="51">
      <c r="A252" s="214" t="s">
        <v>560</v>
      </c>
      <c r="B252" s="89"/>
      <c r="C252" s="90" t="s">
        <v>622</v>
      </c>
      <c r="D252" s="84">
        <v>43123</v>
      </c>
      <c r="E252" s="85" t="s">
        <v>1437</v>
      </c>
      <c r="F252" s="85" t="s">
        <v>3</v>
      </c>
      <c r="G252" s="85">
        <v>1590101</v>
      </c>
      <c r="H252" s="89"/>
      <c r="I252" s="93" t="s">
        <v>2041</v>
      </c>
      <c r="J252" s="89"/>
      <c r="K252" s="89"/>
      <c r="L252" s="89"/>
      <c r="M252" s="89"/>
      <c r="N252" s="168">
        <v>0</v>
      </c>
      <c r="O252" s="168">
        <v>242.73</v>
      </c>
      <c r="P252" s="89" t="s">
        <v>679</v>
      </c>
    </row>
    <row r="253" spans="1:16" ht="51">
      <c r="A253" s="214" t="s">
        <v>560</v>
      </c>
      <c r="B253" s="89"/>
      <c r="C253" s="90" t="s">
        <v>622</v>
      </c>
      <c r="D253" s="84">
        <v>43123</v>
      </c>
      <c r="E253" s="85" t="s">
        <v>1438</v>
      </c>
      <c r="F253" s="85" t="s">
        <v>3</v>
      </c>
      <c r="G253" s="85">
        <v>1590102</v>
      </c>
      <c r="H253" s="89"/>
      <c r="I253" s="93" t="s">
        <v>2041</v>
      </c>
      <c r="J253" s="89"/>
      <c r="K253" s="89"/>
      <c r="L253" s="89"/>
      <c r="M253" s="89"/>
      <c r="N253" s="168">
        <v>0</v>
      </c>
      <c r="O253" s="168">
        <v>263.04000000000002</v>
      </c>
      <c r="P253" s="89" t="s">
        <v>679</v>
      </c>
    </row>
    <row r="254" spans="1:16" ht="51">
      <c r="A254" s="214" t="s">
        <v>560</v>
      </c>
      <c r="B254" s="89"/>
      <c r="C254" s="90" t="s">
        <v>622</v>
      </c>
      <c r="D254" s="84">
        <v>43123</v>
      </c>
      <c r="E254" s="85" t="s">
        <v>1439</v>
      </c>
      <c r="F254" s="85" t="s">
        <v>3</v>
      </c>
      <c r="G254" s="85">
        <v>1590118</v>
      </c>
      <c r="H254" s="89"/>
      <c r="I254" s="93" t="s">
        <v>2042</v>
      </c>
      <c r="J254" s="89"/>
      <c r="K254" s="89"/>
      <c r="L254" s="89"/>
      <c r="M254" s="89"/>
      <c r="N254" s="168">
        <v>0</v>
      </c>
      <c r="O254" s="168">
        <v>450</v>
      </c>
      <c r="P254" s="89" t="s">
        <v>679</v>
      </c>
    </row>
    <row r="255" spans="1:16" ht="51">
      <c r="A255" s="214" t="s">
        <v>560</v>
      </c>
      <c r="B255" s="89"/>
      <c r="C255" s="90" t="s">
        <v>622</v>
      </c>
      <c r="D255" s="84">
        <v>43123</v>
      </c>
      <c r="E255" s="85" t="s">
        <v>1440</v>
      </c>
      <c r="F255" s="85" t="s">
        <v>3</v>
      </c>
      <c r="G255" s="85">
        <v>1590119</v>
      </c>
      <c r="H255" s="89"/>
      <c r="I255" s="93" t="s">
        <v>2043</v>
      </c>
      <c r="J255" s="89"/>
      <c r="K255" s="89"/>
      <c r="L255" s="89"/>
      <c r="M255" s="89"/>
      <c r="N255" s="168">
        <v>0</v>
      </c>
      <c r="O255" s="168">
        <v>450</v>
      </c>
      <c r="P255" s="89" t="s">
        <v>679</v>
      </c>
    </row>
    <row r="256" spans="1:16" ht="51">
      <c r="A256" s="214" t="s">
        <v>560</v>
      </c>
      <c r="B256" s="89"/>
      <c r="C256" s="90" t="s">
        <v>622</v>
      </c>
      <c r="D256" s="84">
        <v>43123</v>
      </c>
      <c r="E256" s="85" t="s">
        <v>1441</v>
      </c>
      <c r="F256" s="85" t="s">
        <v>3</v>
      </c>
      <c r="G256" s="85">
        <v>1590128</v>
      </c>
      <c r="H256" s="89"/>
      <c r="I256" s="93" t="s">
        <v>2044</v>
      </c>
      <c r="J256" s="89"/>
      <c r="K256" s="89"/>
      <c r="L256" s="89"/>
      <c r="M256" s="89"/>
      <c r="N256" s="168">
        <v>0</v>
      </c>
      <c r="O256" s="168">
        <v>70</v>
      </c>
      <c r="P256" s="89" t="s">
        <v>679</v>
      </c>
    </row>
    <row r="257" spans="1:16" ht="51">
      <c r="A257" s="214" t="s">
        <v>560</v>
      </c>
      <c r="B257" s="89"/>
      <c r="C257" s="90" t="s">
        <v>622</v>
      </c>
      <c r="D257" s="84">
        <v>43123</v>
      </c>
      <c r="E257" s="85" t="s">
        <v>1442</v>
      </c>
      <c r="F257" s="85" t="s">
        <v>3</v>
      </c>
      <c r="G257" s="85">
        <v>1590131</v>
      </c>
      <c r="H257" s="89"/>
      <c r="I257" s="93" t="s">
        <v>2045</v>
      </c>
      <c r="J257" s="89"/>
      <c r="K257" s="89"/>
      <c r="L257" s="89"/>
      <c r="M257" s="89"/>
      <c r="N257" s="168">
        <v>0</v>
      </c>
      <c r="O257" s="168">
        <v>600</v>
      </c>
      <c r="P257" s="89" t="s">
        <v>679</v>
      </c>
    </row>
    <row r="258" spans="1:16" ht="51">
      <c r="A258" s="214" t="s">
        <v>560</v>
      </c>
      <c r="B258" s="89"/>
      <c r="C258" s="90" t="s">
        <v>622</v>
      </c>
      <c r="D258" s="84">
        <v>43123</v>
      </c>
      <c r="E258" s="85" t="s">
        <v>1443</v>
      </c>
      <c r="F258" s="85" t="s">
        <v>3</v>
      </c>
      <c r="G258" s="85">
        <v>1590165</v>
      </c>
      <c r="H258" s="89"/>
      <c r="I258" s="93" t="s">
        <v>2046</v>
      </c>
      <c r="J258" s="89"/>
      <c r="K258" s="89"/>
      <c r="L258" s="89"/>
      <c r="M258" s="89"/>
      <c r="N258" s="168">
        <v>0</v>
      </c>
      <c r="O258" s="168">
        <v>126.92</v>
      </c>
      <c r="P258" s="89" t="s">
        <v>679</v>
      </c>
    </row>
    <row r="259" spans="1:16" ht="51">
      <c r="A259" s="214">
        <v>20</v>
      </c>
      <c r="B259" s="89"/>
      <c r="C259" s="90" t="s">
        <v>47</v>
      </c>
      <c r="D259" s="84">
        <v>43123</v>
      </c>
      <c r="E259" s="85" t="s">
        <v>1444</v>
      </c>
      <c r="F259" s="85" t="s">
        <v>3</v>
      </c>
      <c r="G259" s="85">
        <v>1590241</v>
      </c>
      <c r="H259" s="89"/>
      <c r="I259" s="93" t="s">
        <v>2047</v>
      </c>
      <c r="J259" s="89"/>
      <c r="K259" s="89"/>
      <c r="L259" s="89"/>
      <c r="M259" s="89"/>
      <c r="N259" s="168">
        <v>0</v>
      </c>
      <c r="O259" s="168">
        <v>120</v>
      </c>
      <c r="P259" s="89" t="s">
        <v>679</v>
      </c>
    </row>
    <row r="260" spans="1:16" ht="51">
      <c r="A260" s="214" t="s">
        <v>560</v>
      </c>
      <c r="B260" s="89"/>
      <c r="C260" s="90" t="s">
        <v>622</v>
      </c>
      <c r="D260" s="84">
        <v>43123</v>
      </c>
      <c r="E260" s="85" t="s">
        <v>1445</v>
      </c>
      <c r="F260" s="85" t="s">
        <v>3</v>
      </c>
      <c r="G260" s="85">
        <v>1590251</v>
      </c>
      <c r="H260" s="89"/>
      <c r="I260" s="93" t="s">
        <v>2048</v>
      </c>
      <c r="J260" s="89"/>
      <c r="K260" s="89"/>
      <c r="L260" s="89"/>
      <c r="M260" s="89"/>
      <c r="N260" s="168">
        <v>0</v>
      </c>
      <c r="O260" s="168">
        <v>41</v>
      </c>
      <c r="P260" s="89" t="s">
        <v>679</v>
      </c>
    </row>
    <row r="261" spans="1:16" ht="51">
      <c r="A261" s="214" t="s">
        <v>560</v>
      </c>
      <c r="B261" s="89"/>
      <c r="C261" s="90" t="s">
        <v>622</v>
      </c>
      <c r="D261" s="84">
        <v>43123</v>
      </c>
      <c r="E261" s="85" t="s">
        <v>1446</v>
      </c>
      <c r="F261" s="85" t="s">
        <v>3</v>
      </c>
      <c r="G261" s="85">
        <v>1590253</v>
      </c>
      <c r="H261" s="89"/>
      <c r="I261" s="93" t="s">
        <v>2049</v>
      </c>
      <c r="J261" s="89"/>
      <c r="K261" s="89"/>
      <c r="L261" s="89"/>
      <c r="M261" s="89"/>
      <c r="N261" s="168">
        <v>0</v>
      </c>
      <c r="O261" s="168">
        <v>140</v>
      </c>
      <c r="P261" s="89" t="s">
        <v>679</v>
      </c>
    </row>
    <row r="262" spans="1:16" ht="51">
      <c r="A262" s="214" t="s">
        <v>560</v>
      </c>
      <c r="B262" s="89"/>
      <c r="C262" s="90" t="s">
        <v>622</v>
      </c>
      <c r="D262" s="84">
        <v>43123</v>
      </c>
      <c r="E262" s="85" t="s">
        <v>1447</v>
      </c>
      <c r="F262" s="85" t="s">
        <v>3</v>
      </c>
      <c r="G262" s="85">
        <v>1590254</v>
      </c>
      <c r="H262" s="89"/>
      <c r="I262" s="93" t="s">
        <v>2050</v>
      </c>
      <c r="J262" s="89"/>
      <c r="K262" s="89"/>
      <c r="L262" s="89"/>
      <c r="M262" s="89"/>
      <c r="N262" s="168">
        <v>0</v>
      </c>
      <c r="O262" s="168">
        <v>10894</v>
      </c>
      <c r="P262" s="89" t="s">
        <v>679</v>
      </c>
    </row>
    <row r="263" spans="1:16" ht="51">
      <c r="A263" s="214" t="s">
        <v>560</v>
      </c>
      <c r="B263" s="89"/>
      <c r="C263" s="90" t="s">
        <v>622</v>
      </c>
      <c r="D263" s="84">
        <v>43123</v>
      </c>
      <c r="E263" s="85" t="s">
        <v>1448</v>
      </c>
      <c r="F263" s="85" t="s">
        <v>3</v>
      </c>
      <c r="G263" s="85">
        <v>1590255</v>
      </c>
      <c r="H263" s="89"/>
      <c r="I263" s="93" t="s">
        <v>2051</v>
      </c>
      <c r="J263" s="89"/>
      <c r="K263" s="89"/>
      <c r="L263" s="89"/>
      <c r="M263" s="89"/>
      <c r="N263" s="168">
        <v>0</v>
      </c>
      <c r="O263" s="168">
        <v>220</v>
      </c>
      <c r="P263" s="89" t="s">
        <v>679</v>
      </c>
    </row>
    <row r="264" spans="1:16" ht="63.75">
      <c r="A264" s="214" t="s">
        <v>560</v>
      </c>
      <c r="B264" s="89"/>
      <c r="C264" s="90" t="s">
        <v>622</v>
      </c>
      <c r="D264" s="84">
        <v>43123</v>
      </c>
      <c r="E264" s="85" t="s">
        <v>1449</v>
      </c>
      <c r="F264" s="85" t="s">
        <v>3</v>
      </c>
      <c r="G264" s="85">
        <v>1590275</v>
      </c>
      <c r="H264" s="89"/>
      <c r="I264" s="93" t="s">
        <v>2052</v>
      </c>
      <c r="J264" s="89"/>
      <c r="K264" s="89"/>
      <c r="L264" s="89"/>
      <c r="M264" s="89"/>
      <c r="N264" s="168">
        <v>0</v>
      </c>
      <c r="O264" s="168">
        <v>411</v>
      </c>
      <c r="P264" s="89" t="s">
        <v>679</v>
      </c>
    </row>
    <row r="265" spans="1:16" ht="51">
      <c r="A265" s="214" t="s">
        <v>560</v>
      </c>
      <c r="B265" s="89"/>
      <c r="C265" s="90" t="s">
        <v>622</v>
      </c>
      <c r="D265" s="84">
        <v>43123</v>
      </c>
      <c r="E265" s="85" t="s">
        <v>1450</v>
      </c>
      <c r="F265" s="85" t="s">
        <v>3</v>
      </c>
      <c r="G265" s="85">
        <v>1590321</v>
      </c>
      <c r="H265" s="89"/>
      <c r="I265" s="93" t="s">
        <v>2053</v>
      </c>
      <c r="J265" s="89"/>
      <c r="K265" s="89"/>
      <c r="L265" s="89"/>
      <c r="M265" s="89"/>
      <c r="N265" s="168">
        <v>0</v>
      </c>
      <c r="O265" s="168">
        <v>607.21</v>
      </c>
      <c r="P265" s="89" t="s">
        <v>679</v>
      </c>
    </row>
    <row r="266" spans="1:16" ht="51">
      <c r="A266" s="214" t="s">
        <v>560</v>
      </c>
      <c r="B266" s="89"/>
      <c r="C266" s="90" t="s">
        <v>622</v>
      </c>
      <c r="D266" s="84">
        <v>43123</v>
      </c>
      <c r="E266" s="85" t="s">
        <v>1451</v>
      </c>
      <c r="F266" s="85" t="s">
        <v>3</v>
      </c>
      <c r="G266" s="85">
        <v>1590322</v>
      </c>
      <c r="H266" s="89"/>
      <c r="I266" s="93" t="s">
        <v>2054</v>
      </c>
      <c r="J266" s="89"/>
      <c r="K266" s="89"/>
      <c r="L266" s="89"/>
      <c r="M266" s="89"/>
      <c r="N266" s="168">
        <v>0</v>
      </c>
      <c r="O266" s="168">
        <v>3899.2</v>
      </c>
      <c r="P266" s="89" t="s">
        <v>679</v>
      </c>
    </row>
    <row r="267" spans="1:16" ht="51">
      <c r="A267" s="214" t="s">
        <v>560</v>
      </c>
      <c r="B267" s="89"/>
      <c r="C267" s="90" t="s">
        <v>622</v>
      </c>
      <c r="D267" s="84">
        <v>43123</v>
      </c>
      <c r="E267" s="85" t="s">
        <v>1452</v>
      </c>
      <c r="F267" s="85" t="s">
        <v>3</v>
      </c>
      <c r="G267" s="85">
        <v>1590344</v>
      </c>
      <c r="H267" s="89"/>
      <c r="I267" s="93" t="s">
        <v>2055</v>
      </c>
      <c r="J267" s="89"/>
      <c r="K267" s="89"/>
      <c r="L267" s="89"/>
      <c r="M267" s="89"/>
      <c r="N267" s="168">
        <v>0</v>
      </c>
      <c r="O267" s="168">
        <v>450</v>
      </c>
      <c r="P267" s="89" t="s">
        <v>679</v>
      </c>
    </row>
    <row r="268" spans="1:16" ht="63.75">
      <c r="A268" s="214" t="s">
        <v>563</v>
      </c>
      <c r="B268" s="89"/>
      <c r="C268" s="90" t="s">
        <v>9054</v>
      </c>
      <c r="D268" s="84">
        <v>43124</v>
      </c>
      <c r="E268" s="85" t="s">
        <v>810</v>
      </c>
      <c r="F268" s="85" t="s">
        <v>680</v>
      </c>
      <c r="G268" s="85">
        <v>16407129</v>
      </c>
      <c r="H268" s="89"/>
      <c r="I268" s="93" t="s">
        <v>1554</v>
      </c>
      <c r="J268" s="89"/>
      <c r="K268" s="89"/>
      <c r="L268" s="89"/>
      <c r="M268" s="89"/>
      <c r="N268" s="168">
        <v>27225</v>
      </c>
      <c r="O268" s="168">
        <v>0</v>
      </c>
      <c r="P268" s="89" t="s">
        <v>679</v>
      </c>
    </row>
    <row r="269" spans="1:16" ht="63.75">
      <c r="A269" s="214" t="s">
        <v>563</v>
      </c>
      <c r="B269" s="89"/>
      <c r="C269" s="90" t="s">
        <v>9054</v>
      </c>
      <c r="D269" s="84">
        <v>43124</v>
      </c>
      <c r="E269" s="85" t="s">
        <v>811</v>
      </c>
      <c r="F269" s="85" t="s">
        <v>680</v>
      </c>
      <c r="G269" s="85">
        <v>16407128</v>
      </c>
      <c r="H269" s="89"/>
      <c r="I269" s="93" t="s">
        <v>1555</v>
      </c>
      <c r="J269" s="89"/>
      <c r="K269" s="89"/>
      <c r="L269" s="89"/>
      <c r="M269" s="89"/>
      <c r="N269" s="168">
        <v>24000</v>
      </c>
      <c r="O269" s="168">
        <v>0</v>
      </c>
      <c r="P269" s="89" t="s">
        <v>679</v>
      </c>
    </row>
    <row r="270" spans="1:16" ht="63.75">
      <c r="A270" s="214" t="s">
        <v>563</v>
      </c>
      <c r="B270" s="89"/>
      <c r="C270" s="90" t="s">
        <v>9054</v>
      </c>
      <c r="D270" s="84">
        <v>43124</v>
      </c>
      <c r="E270" s="85" t="s">
        <v>812</v>
      </c>
      <c r="F270" s="85" t="s">
        <v>680</v>
      </c>
      <c r="G270" s="85">
        <v>16407127</v>
      </c>
      <c r="H270" s="89"/>
      <c r="I270" s="93" t="s">
        <v>1556</v>
      </c>
      <c r="J270" s="89"/>
      <c r="K270" s="89"/>
      <c r="L270" s="89"/>
      <c r="M270" s="89"/>
      <c r="N270" s="168">
        <v>13059.5</v>
      </c>
      <c r="O270" s="168">
        <v>0</v>
      </c>
      <c r="P270" s="89" t="s">
        <v>679</v>
      </c>
    </row>
    <row r="271" spans="1:16" ht="63.75">
      <c r="A271" s="214" t="s">
        <v>563</v>
      </c>
      <c r="B271" s="89"/>
      <c r="C271" s="90" t="s">
        <v>9054</v>
      </c>
      <c r="D271" s="84">
        <v>43124</v>
      </c>
      <c r="E271" s="85" t="s">
        <v>813</v>
      </c>
      <c r="F271" s="85" t="s">
        <v>680</v>
      </c>
      <c r="G271" s="85">
        <v>16407126</v>
      </c>
      <c r="H271" s="89"/>
      <c r="I271" s="93" t="s">
        <v>1557</v>
      </c>
      <c r="J271" s="89"/>
      <c r="K271" s="89"/>
      <c r="L271" s="89"/>
      <c r="M271" s="89"/>
      <c r="N271" s="168">
        <v>45000</v>
      </c>
      <c r="O271" s="168">
        <v>0</v>
      </c>
      <c r="P271" s="89" t="s">
        <v>679</v>
      </c>
    </row>
    <row r="272" spans="1:16" ht="63.75">
      <c r="A272" s="214" t="s">
        <v>563</v>
      </c>
      <c r="B272" s="89"/>
      <c r="C272" s="90" t="s">
        <v>9054</v>
      </c>
      <c r="D272" s="84">
        <v>43124</v>
      </c>
      <c r="E272" s="85" t="s">
        <v>814</v>
      </c>
      <c r="F272" s="85" t="s">
        <v>680</v>
      </c>
      <c r="G272" s="85">
        <v>16407125</v>
      </c>
      <c r="H272" s="89"/>
      <c r="I272" s="93" t="s">
        <v>1558</v>
      </c>
      <c r="J272" s="89"/>
      <c r="K272" s="89"/>
      <c r="L272" s="89"/>
      <c r="M272" s="89"/>
      <c r="N272" s="168">
        <v>40725</v>
      </c>
      <c r="O272" s="168">
        <v>0</v>
      </c>
      <c r="P272" s="89" t="s">
        <v>679</v>
      </c>
    </row>
    <row r="273" spans="1:16" ht="63.75">
      <c r="A273" s="214" t="s">
        <v>563</v>
      </c>
      <c r="B273" s="89"/>
      <c r="C273" s="90" t="s">
        <v>9054</v>
      </c>
      <c r="D273" s="84">
        <v>43124</v>
      </c>
      <c r="E273" s="85" t="s">
        <v>815</v>
      </c>
      <c r="F273" s="85" t="s">
        <v>680</v>
      </c>
      <c r="G273" s="85">
        <v>16407123</v>
      </c>
      <c r="H273" s="89"/>
      <c r="I273" s="93" t="s">
        <v>1559</v>
      </c>
      <c r="J273" s="89"/>
      <c r="K273" s="89"/>
      <c r="L273" s="89"/>
      <c r="M273" s="89"/>
      <c r="N273" s="168">
        <v>23175</v>
      </c>
      <c r="O273" s="168">
        <v>0</v>
      </c>
      <c r="P273" s="89" t="s">
        <v>679</v>
      </c>
    </row>
    <row r="274" spans="1:16" ht="63.75">
      <c r="A274" s="214" t="s">
        <v>563</v>
      </c>
      <c r="B274" s="89"/>
      <c r="C274" s="90" t="s">
        <v>9054</v>
      </c>
      <c r="D274" s="84">
        <v>43124</v>
      </c>
      <c r="E274" s="85" t="s">
        <v>816</v>
      </c>
      <c r="F274" s="85" t="s">
        <v>680</v>
      </c>
      <c r="G274" s="85">
        <v>16407122</v>
      </c>
      <c r="H274" s="89"/>
      <c r="I274" s="93" t="s">
        <v>1560</v>
      </c>
      <c r="J274" s="89"/>
      <c r="K274" s="89"/>
      <c r="L274" s="89"/>
      <c r="M274" s="89"/>
      <c r="N274" s="168">
        <v>17741</v>
      </c>
      <c r="O274" s="168">
        <v>0</v>
      </c>
      <c r="P274" s="89" t="s">
        <v>679</v>
      </c>
    </row>
    <row r="275" spans="1:16" ht="63.75">
      <c r="A275" s="214" t="s">
        <v>563</v>
      </c>
      <c r="B275" s="89"/>
      <c r="C275" s="90" t="s">
        <v>9054</v>
      </c>
      <c r="D275" s="84">
        <v>43124</v>
      </c>
      <c r="E275" s="85" t="s">
        <v>817</v>
      </c>
      <c r="F275" s="85" t="s">
        <v>680</v>
      </c>
      <c r="G275" s="85">
        <v>16407120</v>
      </c>
      <c r="H275" s="89"/>
      <c r="I275" s="93" t="s">
        <v>1561</v>
      </c>
      <c r="J275" s="89"/>
      <c r="K275" s="89"/>
      <c r="L275" s="89"/>
      <c r="M275" s="89"/>
      <c r="N275" s="168">
        <v>19342.5</v>
      </c>
      <c r="O275" s="168">
        <v>0</v>
      </c>
      <c r="P275" s="89" t="s">
        <v>679</v>
      </c>
    </row>
    <row r="276" spans="1:16" ht="63.75">
      <c r="A276" s="214" t="s">
        <v>563</v>
      </c>
      <c r="B276" s="89"/>
      <c r="C276" s="90" t="s">
        <v>9054</v>
      </c>
      <c r="D276" s="84">
        <v>43124</v>
      </c>
      <c r="E276" s="85" t="s">
        <v>818</v>
      </c>
      <c r="F276" s="85" t="s">
        <v>680</v>
      </c>
      <c r="G276" s="85">
        <v>16407118</v>
      </c>
      <c r="H276" s="89"/>
      <c r="I276" s="93" t="s">
        <v>1562</v>
      </c>
      <c r="J276" s="89"/>
      <c r="K276" s="89"/>
      <c r="L276" s="89"/>
      <c r="M276" s="89"/>
      <c r="N276" s="168">
        <v>12150</v>
      </c>
      <c r="O276" s="168">
        <v>0</v>
      </c>
      <c r="P276" s="89" t="s">
        <v>679</v>
      </c>
    </row>
    <row r="277" spans="1:16" ht="63.75">
      <c r="A277" s="214" t="s">
        <v>563</v>
      </c>
      <c r="B277" s="89"/>
      <c r="C277" s="90" t="s">
        <v>9054</v>
      </c>
      <c r="D277" s="84">
        <v>43124</v>
      </c>
      <c r="E277" s="85" t="s">
        <v>819</v>
      </c>
      <c r="F277" s="85" t="s">
        <v>680</v>
      </c>
      <c r="G277" s="85">
        <v>16407117</v>
      </c>
      <c r="H277" s="89"/>
      <c r="I277" s="93" t="s">
        <v>1563</v>
      </c>
      <c r="J277" s="89"/>
      <c r="K277" s="89"/>
      <c r="L277" s="89"/>
      <c r="M277" s="89"/>
      <c r="N277" s="168">
        <v>11088</v>
      </c>
      <c r="O277" s="168">
        <v>0</v>
      </c>
      <c r="P277" s="89" t="s">
        <v>679</v>
      </c>
    </row>
    <row r="278" spans="1:16" ht="76.5">
      <c r="A278" s="214" t="s">
        <v>563</v>
      </c>
      <c r="B278" s="89"/>
      <c r="C278" s="90" t="s">
        <v>9054</v>
      </c>
      <c r="D278" s="84">
        <v>43124</v>
      </c>
      <c r="E278" s="85" t="s">
        <v>820</v>
      </c>
      <c r="F278" s="85" t="s">
        <v>680</v>
      </c>
      <c r="G278" s="85">
        <v>16407116</v>
      </c>
      <c r="H278" s="89"/>
      <c r="I278" s="93" t="s">
        <v>1564</v>
      </c>
      <c r="J278" s="89"/>
      <c r="K278" s="89"/>
      <c r="L278" s="89"/>
      <c r="M278" s="89"/>
      <c r="N278" s="168">
        <v>27225</v>
      </c>
      <c r="O278" s="168">
        <v>0</v>
      </c>
      <c r="P278" s="89" t="s">
        <v>679</v>
      </c>
    </row>
    <row r="279" spans="1:16" ht="63.75">
      <c r="A279" s="214" t="s">
        <v>563</v>
      </c>
      <c r="B279" s="89"/>
      <c r="C279" s="90" t="s">
        <v>9054</v>
      </c>
      <c r="D279" s="84">
        <v>43124</v>
      </c>
      <c r="E279" s="85" t="s">
        <v>821</v>
      </c>
      <c r="F279" s="85" t="s">
        <v>680</v>
      </c>
      <c r="G279" s="85">
        <v>16407114</v>
      </c>
      <c r="H279" s="89"/>
      <c r="I279" s="93" t="s">
        <v>1565</v>
      </c>
      <c r="J279" s="89"/>
      <c r="K279" s="89"/>
      <c r="L279" s="89"/>
      <c r="M279" s="89"/>
      <c r="N279" s="168">
        <v>42874</v>
      </c>
      <c r="O279" s="168">
        <v>0</v>
      </c>
      <c r="P279" s="89" t="s">
        <v>679</v>
      </c>
    </row>
    <row r="280" spans="1:16" ht="63.75">
      <c r="A280" s="214" t="s">
        <v>563</v>
      </c>
      <c r="B280" s="89"/>
      <c r="C280" s="90" t="s">
        <v>9054</v>
      </c>
      <c r="D280" s="84">
        <v>43124</v>
      </c>
      <c r="E280" s="85" t="s">
        <v>822</v>
      </c>
      <c r="F280" s="85" t="s">
        <v>680</v>
      </c>
      <c r="G280" s="85">
        <v>16407113</v>
      </c>
      <c r="H280" s="89"/>
      <c r="I280" s="93" t="s">
        <v>1566</v>
      </c>
      <c r="J280" s="89"/>
      <c r="K280" s="89"/>
      <c r="L280" s="89"/>
      <c r="M280" s="89"/>
      <c r="N280" s="168">
        <v>124500</v>
      </c>
      <c r="O280" s="168">
        <v>0</v>
      </c>
      <c r="P280" s="89" t="s">
        <v>679</v>
      </c>
    </row>
    <row r="281" spans="1:16" ht="63.75">
      <c r="A281" s="214" t="s">
        <v>563</v>
      </c>
      <c r="B281" s="89"/>
      <c r="C281" s="90" t="s">
        <v>9054</v>
      </c>
      <c r="D281" s="84">
        <v>43124</v>
      </c>
      <c r="E281" s="85" t="s">
        <v>823</v>
      </c>
      <c r="F281" s="85" t="s">
        <v>680</v>
      </c>
      <c r="G281" s="85">
        <v>16407112</v>
      </c>
      <c r="H281" s="89"/>
      <c r="I281" s="93" t="s">
        <v>1567</v>
      </c>
      <c r="J281" s="89"/>
      <c r="K281" s="89"/>
      <c r="L281" s="89"/>
      <c r="M281" s="89"/>
      <c r="N281" s="168">
        <v>64500</v>
      </c>
      <c r="O281" s="168">
        <v>0</v>
      </c>
      <c r="P281" s="89" t="s">
        <v>679</v>
      </c>
    </row>
    <row r="282" spans="1:16" ht="63.75">
      <c r="A282" s="214" t="s">
        <v>563</v>
      </c>
      <c r="B282" s="89"/>
      <c r="C282" s="90" t="s">
        <v>9054</v>
      </c>
      <c r="D282" s="84">
        <v>43124</v>
      </c>
      <c r="E282" s="85" t="s">
        <v>824</v>
      </c>
      <c r="F282" s="85" t="s">
        <v>680</v>
      </c>
      <c r="G282" s="85">
        <v>16407111</v>
      </c>
      <c r="H282" s="89"/>
      <c r="I282" s="93" t="s">
        <v>1568</v>
      </c>
      <c r="J282" s="89"/>
      <c r="K282" s="89"/>
      <c r="L282" s="89"/>
      <c r="M282" s="89"/>
      <c r="N282" s="168">
        <v>20475</v>
      </c>
      <c r="O282" s="168">
        <v>0</v>
      </c>
      <c r="P282" s="89" t="s">
        <v>679</v>
      </c>
    </row>
    <row r="283" spans="1:16" ht="63.75">
      <c r="A283" s="214" t="s">
        <v>563</v>
      </c>
      <c r="B283" s="89"/>
      <c r="C283" s="90" t="s">
        <v>9054</v>
      </c>
      <c r="D283" s="84">
        <v>43124</v>
      </c>
      <c r="E283" s="85" t="s">
        <v>825</v>
      </c>
      <c r="F283" s="85" t="s">
        <v>680</v>
      </c>
      <c r="G283" s="85">
        <v>16407108</v>
      </c>
      <c r="H283" s="89"/>
      <c r="I283" s="93" t="s">
        <v>1569</v>
      </c>
      <c r="J283" s="89"/>
      <c r="K283" s="89"/>
      <c r="L283" s="89"/>
      <c r="M283" s="89"/>
      <c r="N283" s="168">
        <v>26550</v>
      </c>
      <c r="O283" s="168">
        <v>0</v>
      </c>
      <c r="P283" s="89" t="s">
        <v>679</v>
      </c>
    </row>
    <row r="284" spans="1:16" ht="63.75">
      <c r="A284" s="214" t="s">
        <v>563</v>
      </c>
      <c r="B284" s="89"/>
      <c r="C284" s="90" t="s">
        <v>9054</v>
      </c>
      <c r="D284" s="84">
        <v>43124</v>
      </c>
      <c r="E284" s="85" t="s">
        <v>826</v>
      </c>
      <c r="F284" s="85" t="s">
        <v>680</v>
      </c>
      <c r="G284" s="85">
        <v>16407130</v>
      </c>
      <c r="H284" s="89"/>
      <c r="I284" s="93" t="s">
        <v>1570</v>
      </c>
      <c r="J284" s="89"/>
      <c r="K284" s="89"/>
      <c r="L284" s="89"/>
      <c r="M284" s="89"/>
      <c r="N284" s="168">
        <v>14625</v>
      </c>
      <c r="O284" s="168">
        <v>0</v>
      </c>
      <c r="P284" s="89" t="s">
        <v>679</v>
      </c>
    </row>
    <row r="285" spans="1:16" ht="63.75">
      <c r="A285" s="214" t="s">
        <v>563</v>
      </c>
      <c r="B285" s="89"/>
      <c r="C285" s="90" t="s">
        <v>9054</v>
      </c>
      <c r="D285" s="84">
        <v>43124</v>
      </c>
      <c r="E285" s="85" t="s">
        <v>827</v>
      </c>
      <c r="F285" s="85" t="s">
        <v>680</v>
      </c>
      <c r="G285" s="85">
        <v>16405991</v>
      </c>
      <c r="H285" s="89"/>
      <c r="I285" s="93" t="s">
        <v>1571</v>
      </c>
      <c r="J285" s="89"/>
      <c r="K285" s="89"/>
      <c r="L285" s="89"/>
      <c r="M285" s="89"/>
      <c r="N285" s="168">
        <v>18000</v>
      </c>
      <c r="O285" s="168">
        <v>0</v>
      </c>
      <c r="P285" s="89" t="s">
        <v>679</v>
      </c>
    </row>
    <row r="286" spans="1:16" ht="63.75">
      <c r="A286" s="214" t="s">
        <v>563</v>
      </c>
      <c r="B286" s="89"/>
      <c r="C286" s="90" t="s">
        <v>9054</v>
      </c>
      <c r="D286" s="84">
        <v>43124</v>
      </c>
      <c r="E286" s="85" t="s">
        <v>828</v>
      </c>
      <c r="F286" s="85" t="s">
        <v>680</v>
      </c>
      <c r="G286" s="85">
        <v>16405987</v>
      </c>
      <c r="H286" s="89"/>
      <c r="I286" s="93" t="s">
        <v>1572</v>
      </c>
      <c r="J286" s="89"/>
      <c r="K286" s="89"/>
      <c r="L286" s="89"/>
      <c r="M286" s="89"/>
      <c r="N286" s="168">
        <v>10350</v>
      </c>
      <c r="O286" s="168">
        <v>0</v>
      </c>
      <c r="P286" s="89" t="s">
        <v>679</v>
      </c>
    </row>
    <row r="287" spans="1:16" ht="63.75">
      <c r="A287" s="214" t="s">
        <v>563</v>
      </c>
      <c r="B287" s="89"/>
      <c r="C287" s="90" t="s">
        <v>9054</v>
      </c>
      <c r="D287" s="84">
        <v>43124</v>
      </c>
      <c r="E287" s="85" t="s">
        <v>829</v>
      </c>
      <c r="F287" s="85" t="s">
        <v>680</v>
      </c>
      <c r="G287" s="85">
        <v>16405927</v>
      </c>
      <c r="H287" s="89"/>
      <c r="I287" s="93" t="s">
        <v>1573</v>
      </c>
      <c r="J287" s="89"/>
      <c r="K287" s="89"/>
      <c r="L287" s="89"/>
      <c r="M287" s="89"/>
      <c r="N287" s="168">
        <v>21600</v>
      </c>
      <c r="O287" s="168">
        <v>0</v>
      </c>
      <c r="P287" s="89" t="s">
        <v>679</v>
      </c>
    </row>
    <row r="288" spans="1:16" ht="63.75">
      <c r="A288" s="214" t="s">
        <v>563</v>
      </c>
      <c r="B288" s="89"/>
      <c r="C288" s="90" t="s">
        <v>9054</v>
      </c>
      <c r="D288" s="84">
        <v>43124</v>
      </c>
      <c r="E288" s="85" t="s">
        <v>830</v>
      </c>
      <c r="F288" s="85" t="s">
        <v>680</v>
      </c>
      <c r="G288" s="85">
        <v>16405322</v>
      </c>
      <c r="H288" s="89"/>
      <c r="I288" s="93" t="s">
        <v>1574</v>
      </c>
      <c r="J288" s="89"/>
      <c r="K288" s="89"/>
      <c r="L288" s="89"/>
      <c r="M288" s="89"/>
      <c r="N288" s="168">
        <v>29475</v>
      </c>
      <c r="O288" s="168">
        <v>0</v>
      </c>
      <c r="P288" s="89" t="s">
        <v>679</v>
      </c>
    </row>
    <row r="289" spans="1:16" ht="63.75">
      <c r="A289" s="214" t="s">
        <v>563</v>
      </c>
      <c r="B289" s="89"/>
      <c r="C289" s="90" t="s">
        <v>9054</v>
      </c>
      <c r="D289" s="84">
        <v>43124</v>
      </c>
      <c r="E289" s="85" t="s">
        <v>831</v>
      </c>
      <c r="F289" s="85" t="s">
        <v>680</v>
      </c>
      <c r="G289" s="85">
        <v>16405320</v>
      </c>
      <c r="H289" s="89"/>
      <c r="I289" s="93" t="s">
        <v>1575</v>
      </c>
      <c r="J289" s="89"/>
      <c r="K289" s="89"/>
      <c r="L289" s="89"/>
      <c r="M289" s="89"/>
      <c r="N289" s="168">
        <v>35550</v>
      </c>
      <c r="O289" s="168">
        <v>0</v>
      </c>
      <c r="P289" s="89" t="s">
        <v>679</v>
      </c>
    </row>
    <row r="290" spans="1:16" ht="63.75">
      <c r="A290" s="214" t="s">
        <v>563</v>
      </c>
      <c r="B290" s="89"/>
      <c r="C290" s="90" t="s">
        <v>9054</v>
      </c>
      <c r="D290" s="84">
        <v>43124</v>
      </c>
      <c r="E290" s="85" t="s">
        <v>832</v>
      </c>
      <c r="F290" s="85" t="s">
        <v>680</v>
      </c>
      <c r="G290" s="85">
        <v>16405311</v>
      </c>
      <c r="H290" s="89"/>
      <c r="I290" s="93" t="s">
        <v>1576</v>
      </c>
      <c r="J290" s="89"/>
      <c r="K290" s="89"/>
      <c r="L290" s="89"/>
      <c r="M290" s="89"/>
      <c r="N290" s="168">
        <v>16386</v>
      </c>
      <c r="O290" s="168">
        <v>0</v>
      </c>
      <c r="P290" s="89" t="s">
        <v>679</v>
      </c>
    </row>
    <row r="291" spans="1:16" ht="63.75">
      <c r="A291" s="214" t="s">
        <v>563</v>
      </c>
      <c r="B291" s="89"/>
      <c r="C291" s="90" t="s">
        <v>9054</v>
      </c>
      <c r="D291" s="84">
        <v>43124</v>
      </c>
      <c r="E291" s="85" t="s">
        <v>833</v>
      </c>
      <c r="F291" s="85" t="s">
        <v>680</v>
      </c>
      <c r="G291" s="85">
        <v>16405296</v>
      </c>
      <c r="H291" s="89"/>
      <c r="I291" s="93" t="s">
        <v>1577</v>
      </c>
      <c r="J291" s="89"/>
      <c r="K291" s="89"/>
      <c r="L291" s="89"/>
      <c r="M291" s="89"/>
      <c r="N291" s="168">
        <v>16425</v>
      </c>
      <c r="O291" s="168">
        <v>0</v>
      </c>
      <c r="P291" s="89" t="s">
        <v>679</v>
      </c>
    </row>
    <row r="292" spans="1:16" ht="63.75">
      <c r="A292" s="214" t="s">
        <v>563</v>
      </c>
      <c r="B292" s="89"/>
      <c r="C292" s="90" t="s">
        <v>9054</v>
      </c>
      <c r="D292" s="84">
        <v>43124</v>
      </c>
      <c r="E292" s="85" t="s">
        <v>834</v>
      </c>
      <c r="F292" s="85" t="s">
        <v>680</v>
      </c>
      <c r="G292" s="85">
        <v>16404967</v>
      </c>
      <c r="H292" s="89"/>
      <c r="I292" s="93" t="s">
        <v>1578</v>
      </c>
      <c r="J292" s="89"/>
      <c r="K292" s="89"/>
      <c r="L292" s="89"/>
      <c r="M292" s="89"/>
      <c r="N292" s="168">
        <v>268703</v>
      </c>
      <c r="O292" s="168">
        <v>0</v>
      </c>
      <c r="P292" s="89" t="s">
        <v>679</v>
      </c>
    </row>
    <row r="293" spans="1:16" ht="63.75">
      <c r="A293" s="214" t="s">
        <v>563</v>
      </c>
      <c r="B293" s="89"/>
      <c r="C293" s="90" t="s">
        <v>9054</v>
      </c>
      <c r="D293" s="84">
        <v>43124</v>
      </c>
      <c r="E293" s="85" t="s">
        <v>835</v>
      </c>
      <c r="F293" s="85" t="s">
        <v>680</v>
      </c>
      <c r="G293" s="85">
        <v>16406000</v>
      </c>
      <c r="H293" s="89"/>
      <c r="I293" s="93" t="s">
        <v>1579</v>
      </c>
      <c r="J293" s="89"/>
      <c r="K293" s="89"/>
      <c r="L293" s="89"/>
      <c r="M293" s="89"/>
      <c r="N293" s="168">
        <v>33750</v>
      </c>
      <c r="O293" s="168">
        <v>0</v>
      </c>
      <c r="P293" s="89" t="s">
        <v>679</v>
      </c>
    </row>
    <row r="294" spans="1:16" ht="51">
      <c r="A294" s="214" t="s">
        <v>560</v>
      </c>
      <c r="B294" s="89"/>
      <c r="C294" s="90" t="s">
        <v>622</v>
      </c>
      <c r="D294" s="84">
        <v>43124</v>
      </c>
      <c r="E294" s="85" t="s">
        <v>1453</v>
      </c>
      <c r="F294" s="85" t="s">
        <v>3</v>
      </c>
      <c r="G294" s="85">
        <v>1590532</v>
      </c>
      <c r="H294" s="89"/>
      <c r="I294" s="93" t="s">
        <v>2056</v>
      </c>
      <c r="J294" s="89"/>
      <c r="K294" s="89"/>
      <c r="L294" s="89"/>
      <c r="M294" s="89"/>
      <c r="N294" s="168">
        <v>0</v>
      </c>
      <c r="O294" s="168">
        <v>12627.1</v>
      </c>
      <c r="P294" s="89" t="s">
        <v>679</v>
      </c>
    </row>
    <row r="295" spans="1:16" ht="51">
      <c r="A295" s="214" t="s">
        <v>560</v>
      </c>
      <c r="B295" s="89"/>
      <c r="C295" s="90" t="s">
        <v>622</v>
      </c>
      <c r="D295" s="84">
        <v>43124</v>
      </c>
      <c r="E295" s="85" t="s">
        <v>1454</v>
      </c>
      <c r="F295" s="85" t="s">
        <v>3</v>
      </c>
      <c r="G295" s="85">
        <v>1590535</v>
      </c>
      <c r="H295" s="89"/>
      <c r="I295" s="93" t="s">
        <v>2057</v>
      </c>
      <c r="J295" s="89"/>
      <c r="K295" s="89"/>
      <c r="L295" s="89"/>
      <c r="M295" s="89"/>
      <c r="N295" s="168">
        <v>0</v>
      </c>
      <c r="O295" s="168">
        <v>3976</v>
      </c>
      <c r="P295" s="89" t="s">
        <v>679</v>
      </c>
    </row>
    <row r="296" spans="1:16" ht="63.75">
      <c r="A296" s="214" t="s">
        <v>560</v>
      </c>
      <c r="B296" s="89"/>
      <c r="C296" s="90" t="s">
        <v>622</v>
      </c>
      <c r="D296" s="84">
        <v>43124</v>
      </c>
      <c r="E296" s="85" t="s">
        <v>1455</v>
      </c>
      <c r="F296" s="85" t="s">
        <v>3</v>
      </c>
      <c r="G296" s="85">
        <v>1590584</v>
      </c>
      <c r="H296" s="89"/>
      <c r="I296" s="93" t="s">
        <v>2058</v>
      </c>
      <c r="J296" s="89"/>
      <c r="K296" s="89"/>
      <c r="L296" s="89"/>
      <c r="M296" s="89"/>
      <c r="N296" s="168">
        <v>0</v>
      </c>
      <c r="O296" s="168">
        <v>7800.74</v>
      </c>
      <c r="P296" s="89" t="s">
        <v>679</v>
      </c>
    </row>
    <row r="297" spans="1:16" ht="76.5">
      <c r="A297" s="214" t="s">
        <v>560</v>
      </c>
      <c r="B297" s="89"/>
      <c r="C297" s="90" t="s">
        <v>622</v>
      </c>
      <c r="D297" s="84">
        <v>43125</v>
      </c>
      <c r="E297" s="85" t="s">
        <v>836</v>
      </c>
      <c r="F297" s="85" t="s">
        <v>680</v>
      </c>
      <c r="G297" s="85">
        <v>16355905</v>
      </c>
      <c r="H297" s="89"/>
      <c r="I297" s="93" t="s">
        <v>1580</v>
      </c>
      <c r="J297" s="89"/>
      <c r="K297" s="89"/>
      <c r="L297" s="89"/>
      <c r="M297" s="89"/>
      <c r="N297" s="168">
        <v>0</v>
      </c>
      <c r="O297" s="168">
        <v>1258057</v>
      </c>
      <c r="P297" s="89" t="s">
        <v>679</v>
      </c>
    </row>
    <row r="298" spans="1:16" ht="76.5">
      <c r="A298" s="214" t="s">
        <v>560</v>
      </c>
      <c r="B298" s="89"/>
      <c r="C298" s="90" t="s">
        <v>622</v>
      </c>
      <c r="D298" s="84">
        <v>43125</v>
      </c>
      <c r="E298" s="85" t="s">
        <v>837</v>
      </c>
      <c r="F298" s="85" t="s">
        <v>680</v>
      </c>
      <c r="G298" s="85">
        <v>16354225</v>
      </c>
      <c r="H298" s="89"/>
      <c r="I298" s="93" t="s">
        <v>1581</v>
      </c>
      <c r="J298" s="89"/>
      <c r="K298" s="89"/>
      <c r="L298" s="89"/>
      <c r="M298" s="89"/>
      <c r="N298" s="168">
        <v>0</v>
      </c>
      <c r="O298" s="168">
        <v>78624</v>
      </c>
      <c r="P298" s="89" t="s">
        <v>679</v>
      </c>
    </row>
    <row r="299" spans="1:16" ht="76.5">
      <c r="A299" s="214">
        <v>310</v>
      </c>
      <c r="B299" s="89"/>
      <c r="C299" s="90" t="s">
        <v>145</v>
      </c>
      <c r="D299" s="84">
        <v>43125</v>
      </c>
      <c r="E299" s="85" t="s">
        <v>838</v>
      </c>
      <c r="F299" s="85" t="s">
        <v>680</v>
      </c>
      <c r="G299" s="85">
        <v>16420570</v>
      </c>
      <c r="H299" s="89"/>
      <c r="I299" s="93" t="s">
        <v>1582</v>
      </c>
      <c r="J299" s="89"/>
      <c r="K299" s="89"/>
      <c r="L299" s="89"/>
      <c r="M299" s="89"/>
      <c r="N299" s="168">
        <v>0</v>
      </c>
      <c r="O299" s="168">
        <v>4471.2</v>
      </c>
      <c r="P299" s="89" t="s">
        <v>679</v>
      </c>
    </row>
    <row r="300" spans="1:16" ht="76.5">
      <c r="A300" s="214">
        <v>16</v>
      </c>
      <c r="B300" s="89"/>
      <c r="C300" s="90" t="s">
        <v>46</v>
      </c>
      <c r="D300" s="84">
        <v>43125</v>
      </c>
      <c r="E300" s="85" t="s">
        <v>839</v>
      </c>
      <c r="F300" s="85" t="s">
        <v>680</v>
      </c>
      <c r="G300" s="85">
        <v>16420579</v>
      </c>
      <c r="H300" s="89"/>
      <c r="I300" s="93" t="s">
        <v>1583</v>
      </c>
      <c r="J300" s="89"/>
      <c r="K300" s="89"/>
      <c r="L300" s="89"/>
      <c r="M300" s="89"/>
      <c r="N300" s="168">
        <v>0</v>
      </c>
      <c r="O300" s="168">
        <v>4029</v>
      </c>
      <c r="P300" s="89" t="s">
        <v>679</v>
      </c>
    </row>
    <row r="301" spans="1:16" ht="51">
      <c r="A301" s="214">
        <v>81</v>
      </c>
      <c r="B301" s="89"/>
      <c r="C301" s="90" t="s">
        <v>58</v>
      </c>
      <c r="D301" s="84">
        <v>43125</v>
      </c>
      <c r="E301" s="85" t="s">
        <v>840</v>
      </c>
      <c r="F301" s="85" t="s">
        <v>6</v>
      </c>
      <c r="G301" s="85">
        <v>934515</v>
      </c>
      <c r="H301" s="89"/>
      <c r="I301" s="93" t="s">
        <v>1584</v>
      </c>
      <c r="J301" s="89"/>
      <c r="K301" s="89"/>
      <c r="L301" s="89"/>
      <c r="M301" s="89"/>
      <c r="N301" s="168">
        <v>0</v>
      </c>
      <c r="O301" s="168">
        <v>2000</v>
      </c>
      <c r="P301" s="89" t="s">
        <v>679</v>
      </c>
    </row>
    <row r="302" spans="1:16" ht="63.75">
      <c r="A302" s="214" t="s">
        <v>563</v>
      </c>
      <c r="B302" s="89"/>
      <c r="C302" s="90" t="s">
        <v>9054</v>
      </c>
      <c r="D302" s="84">
        <v>43125</v>
      </c>
      <c r="E302" s="85" t="s">
        <v>841</v>
      </c>
      <c r="F302" s="85" t="s">
        <v>680</v>
      </c>
      <c r="G302" s="85">
        <v>16420576</v>
      </c>
      <c r="H302" s="89"/>
      <c r="I302" s="93" t="s">
        <v>1585</v>
      </c>
      <c r="J302" s="89"/>
      <c r="K302" s="89"/>
      <c r="L302" s="89"/>
      <c r="M302" s="89"/>
      <c r="N302" s="168">
        <v>8624</v>
      </c>
      <c r="O302" s="168">
        <v>0</v>
      </c>
      <c r="P302" s="89" t="s">
        <v>679</v>
      </c>
    </row>
    <row r="303" spans="1:16" ht="63.75">
      <c r="A303" s="214" t="s">
        <v>563</v>
      </c>
      <c r="B303" s="89"/>
      <c r="C303" s="90" t="s">
        <v>9054</v>
      </c>
      <c r="D303" s="84">
        <v>43125</v>
      </c>
      <c r="E303" s="85" t="s">
        <v>842</v>
      </c>
      <c r="F303" s="85" t="s">
        <v>680</v>
      </c>
      <c r="G303" s="85">
        <v>16420571</v>
      </c>
      <c r="H303" s="89"/>
      <c r="I303" s="93" t="s">
        <v>1586</v>
      </c>
      <c r="J303" s="89"/>
      <c r="K303" s="89"/>
      <c r="L303" s="89"/>
      <c r="M303" s="89"/>
      <c r="N303" s="168">
        <v>107555</v>
      </c>
      <c r="O303" s="168">
        <v>0</v>
      </c>
      <c r="P303" s="89" t="s">
        <v>679</v>
      </c>
    </row>
    <row r="304" spans="1:16" ht="63.75">
      <c r="A304" s="214" t="s">
        <v>563</v>
      </c>
      <c r="B304" s="89"/>
      <c r="C304" s="90" t="s">
        <v>9054</v>
      </c>
      <c r="D304" s="84">
        <v>43125</v>
      </c>
      <c r="E304" s="85" t="s">
        <v>843</v>
      </c>
      <c r="F304" s="85" t="s">
        <v>680</v>
      </c>
      <c r="G304" s="85">
        <v>16420569</v>
      </c>
      <c r="H304" s="89"/>
      <c r="I304" s="93" t="s">
        <v>1587</v>
      </c>
      <c r="J304" s="89"/>
      <c r="K304" s="89"/>
      <c r="L304" s="89"/>
      <c r="M304" s="89"/>
      <c r="N304" s="168">
        <v>18450</v>
      </c>
      <c r="O304" s="168">
        <v>0</v>
      </c>
      <c r="P304" s="89" t="s">
        <v>679</v>
      </c>
    </row>
    <row r="305" spans="1:16" ht="76.5">
      <c r="A305" s="214" t="s">
        <v>563</v>
      </c>
      <c r="B305" s="89"/>
      <c r="C305" s="90" t="s">
        <v>9054</v>
      </c>
      <c r="D305" s="84">
        <v>43125</v>
      </c>
      <c r="E305" s="85" t="s">
        <v>844</v>
      </c>
      <c r="F305" s="85" t="s">
        <v>680</v>
      </c>
      <c r="G305" s="85">
        <v>16420567</v>
      </c>
      <c r="H305" s="89"/>
      <c r="I305" s="93" t="s">
        <v>1588</v>
      </c>
      <c r="J305" s="89"/>
      <c r="K305" s="89"/>
      <c r="L305" s="89"/>
      <c r="M305" s="89"/>
      <c r="N305" s="168">
        <v>7650</v>
      </c>
      <c r="O305" s="168">
        <v>0</v>
      </c>
      <c r="P305" s="89" t="s">
        <v>679</v>
      </c>
    </row>
    <row r="306" spans="1:16" ht="63.75">
      <c r="A306" s="214" t="s">
        <v>563</v>
      </c>
      <c r="B306" s="89"/>
      <c r="C306" s="90" t="s">
        <v>9054</v>
      </c>
      <c r="D306" s="84">
        <v>43125</v>
      </c>
      <c r="E306" s="85" t="s">
        <v>845</v>
      </c>
      <c r="F306" s="85" t="s">
        <v>680</v>
      </c>
      <c r="G306" s="85">
        <v>16420565</v>
      </c>
      <c r="H306" s="89"/>
      <c r="I306" s="93" t="s">
        <v>1589</v>
      </c>
      <c r="J306" s="89"/>
      <c r="K306" s="89"/>
      <c r="L306" s="89"/>
      <c r="M306" s="89"/>
      <c r="N306" s="168">
        <v>15000</v>
      </c>
      <c r="O306" s="168">
        <v>0</v>
      </c>
      <c r="P306" s="89" t="s">
        <v>679</v>
      </c>
    </row>
    <row r="307" spans="1:16" ht="63.75">
      <c r="A307" s="214" t="s">
        <v>563</v>
      </c>
      <c r="B307" s="89"/>
      <c r="C307" s="90" t="s">
        <v>9054</v>
      </c>
      <c r="D307" s="84">
        <v>43125</v>
      </c>
      <c r="E307" s="85" t="s">
        <v>846</v>
      </c>
      <c r="F307" s="85" t="s">
        <v>680</v>
      </c>
      <c r="G307" s="85">
        <v>16420564</v>
      </c>
      <c r="H307" s="89"/>
      <c r="I307" s="93" t="s">
        <v>1590</v>
      </c>
      <c r="J307" s="89"/>
      <c r="K307" s="89"/>
      <c r="L307" s="89"/>
      <c r="M307" s="89"/>
      <c r="N307" s="168">
        <v>9000</v>
      </c>
      <c r="O307" s="168">
        <v>0</v>
      </c>
      <c r="P307" s="89" t="s">
        <v>679</v>
      </c>
    </row>
    <row r="308" spans="1:16" ht="63.75">
      <c r="A308" s="214" t="s">
        <v>563</v>
      </c>
      <c r="B308" s="89"/>
      <c r="C308" s="90" t="s">
        <v>9054</v>
      </c>
      <c r="D308" s="84">
        <v>43125</v>
      </c>
      <c r="E308" s="85" t="s">
        <v>847</v>
      </c>
      <c r="F308" s="85" t="s">
        <v>680</v>
      </c>
      <c r="G308" s="85">
        <v>16420562</v>
      </c>
      <c r="H308" s="89"/>
      <c r="I308" s="93" t="s">
        <v>1591</v>
      </c>
      <c r="J308" s="89"/>
      <c r="K308" s="89"/>
      <c r="L308" s="89"/>
      <c r="M308" s="89"/>
      <c r="N308" s="168">
        <v>6300</v>
      </c>
      <c r="O308" s="168">
        <v>0</v>
      </c>
      <c r="P308" s="89" t="s">
        <v>679</v>
      </c>
    </row>
    <row r="309" spans="1:16" ht="63.75">
      <c r="A309" s="214" t="s">
        <v>563</v>
      </c>
      <c r="B309" s="89"/>
      <c r="C309" s="90" t="s">
        <v>9054</v>
      </c>
      <c r="D309" s="84">
        <v>43125</v>
      </c>
      <c r="E309" s="85" t="s">
        <v>848</v>
      </c>
      <c r="F309" s="85" t="s">
        <v>680</v>
      </c>
      <c r="G309" s="85">
        <v>16420560</v>
      </c>
      <c r="H309" s="89"/>
      <c r="I309" s="93" t="s">
        <v>1592</v>
      </c>
      <c r="J309" s="89"/>
      <c r="K309" s="89"/>
      <c r="L309" s="89"/>
      <c r="M309" s="89"/>
      <c r="N309" s="168">
        <v>3000</v>
      </c>
      <c r="O309" s="168">
        <v>0</v>
      </c>
      <c r="P309" s="89" t="s">
        <v>679</v>
      </c>
    </row>
    <row r="310" spans="1:16" ht="63.75">
      <c r="A310" s="214" t="s">
        <v>563</v>
      </c>
      <c r="B310" s="89"/>
      <c r="C310" s="90" t="s">
        <v>9054</v>
      </c>
      <c r="D310" s="84">
        <v>43125</v>
      </c>
      <c r="E310" s="85" t="s">
        <v>849</v>
      </c>
      <c r="F310" s="85" t="s">
        <v>680</v>
      </c>
      <c r="G310" s="85">
        <v>16420495</v>
      </c>
      <c r="H310" s="89"/>
      <c r="I310" s="93" t="s">
        <v>1593</v>
      </c>
      <c r="J310" s="89"/>
      <c r="K310" s="89"/>
      <c r="L310" s="89"/>
      <c r="M310" s="89"/>
      <c r="N310" s="168">
        <v>18000</v>
      </c>
      <c r="O310" s="168">
        <v>0</v>
      </c>
      <c r="P310" s="89" t="s">
        <v>679</v>
      </c>
    </row>
    <row r="311" spans="1:16" ht="63.75">
      <c r="A311" s="214" t="s">
        <v>563</v>
      </c>
      <c r="B311" s="89"/>
      <c r="C311" s="90" t="s">
        <v>9054</v>
      </c>
      <c r="D311" s="84">
        <v>43125</v>
      </c>
      <c r="E311" s="85" t="s">
        <v>850</v>
      </c>
      <c r="F311" s="85" t="s">
        <v>680</v>
      </c>
      <c r="G311" s="85">
        <v>16407150</v>
      </c>
      <c r="H311" s="89"/>
      <c r="I311" s="93" t="s">
        <v>1594</v>
      </c>
      <c r="J311" s="89"/>
      <c r="K311" s="89"/>
      <c r="L311" s="89"/>
      <c r="M311" s="89"/>
      <c r="N311" s="168">
        <v>10842</v>
      </c>
      <c r="O311" s="168">
        <v>0</v>
      </c>
      <c r="P311" s="89" t="s">
        <v>679</v>
      </c>
    </row>
    <row r="312" spans="1:16" ht="63.75">
      <c r="A312" s="214" t="s">
        <v>563</v>
      </c>
      <c r="B312" s="89"/>
      <c r="C312" s="90" t="s">
        <v>9054</v>
      </c>
      <c r="D312" s="84">
        <v>43125</v>
      </c>
      <c r="E312" s="85" t="s">
        <v>851</v>
      </c>
      <c r="F312" s="85" t="s">
        <v>680</v>
      </c>
      <c r="G312" s="85">
        <v>16407149</v>
      </c>
      <c r="H312" s="89"/>
      <c r="I312" s="93" t="s">
        <v>1595</v>
      </c>
      <c r="J312" s="89"/>
      <c r="K312" s="89"/>
      <c r="L312" s="89"/>
      <c r="M312" s="89"/>
      <c r="N312" s="168">
        <v>9450</v>
      </c>
      <c r="O312" s="168">
        <v>0</v>
      </c>
      <c r="P312" s="89" t="s">
        <v>679</v>
      </c>
    </row>
    <row r="313" spans="1:16" ht="63.75">
      <c r="A313" s="214" t="s">
        <v>563</v>
      </c>
      <c r="B313" s="89"/>
      <c r="C313" s="90" t="s">
        <v>9054</v>
      </c>
      <c r="D313" s="84">
        <v>43125</v>
      </c>
      <c r="E313" s="85" t="s">
        <v>852</v>
      </c>
      <c r="F313" s="85" t="s">
        <v>680</v>
      </c>
      <c r="G313" s="85">
        <v>16407131</v>
      </c>
      <c r="H313" s="89"/>
      <c r="I313" s="93" t="s">
        <v>1596</v>
      </c>
      <c r="J313" s="89"/>
      <c r="K313" s="89"/>
      <c r="L313" s="89"/>
      <c r="M313" s="89"/>
      <c r="N313" s="168">
        <v>14850</v>
      </c>
      <c r="O313" s="168">
        <v>0</v>
      </c>
      <c r="P313" s="89" t="s">
        <v>679</v>
      </c>
    </row>
    <row r="314" spans="1:16" ht="63.75">
      <c r="A314" s="214" t="s">
        <v>563</v>
      </c>
      <c r="B314" s="89"/>
      <c r="C314" s="90" t="s">
        <v>9054</v>
      </c>
      <c r="D314" s="84">
        <v>43125</v>
      </c>
      <c r="E314" s="85" t="s">
        <v>853</v>
      </c>
      <c r="F314" s="85" t="s">
        <v>680</v>
      </c>
      <c r="G314" s="85">
        <v>16422365</v>
      </c>
      <c r="H314" s="89"/>
      <c r="I314" s="93" t="s">
        <v>1597</v>
      </c>
      <c r="J314" s="89"/>
      <c r="K314" s="89"/>
      <c r="L314" s="89"/>
      <c r="M314" s="89"/>
      <c r="N314" s="168">
        <v>5850</v>
      </c>
      <c r="O314" s="168">
        <v>0</v>
      </c>
      <c r="P314" s="89" t="s">
        <v>679</v>
      </c>
    </row>
    <row r="315" spans="1:16" ht="63.75">
      <c r="A315" s="214" t="s">
        <v>563</v>
      </c>
      <c r="B315" s="89"/>
      <c r="C315" s="90" t="s">
        <v>9054</v>
      </c>
      <c r="D315" s="84">
        <v>43125</v>
      </c>
      <c r="E315" s="85" t="s">
        <v>854</v>
      </c>
      <c r="F315" s="85" t="s">
        <v>680</v>
      </c>
      <c r="G315" s="85">
        <v>16422361</v>
      </c>
      <c r="H315" s="89"/>
      <c r="I315" s="93" t="s">
        <v>1598</v>
      </c>
      <c r="J315" s="89"/>
      <c r="K315" s="89"/>
      <c r="L315" s="89"/>
      <c r="M315" s="89"/>
      <c r="N315" s="168">
        <v>10350</v>
      </c>
      <c r="O315" s="168">
        <v>0</v>
      </c>
      <c r="P315" s="89" t="s">
        <v>679</v>
      </c>
    </row>
    <row r="316" spans="1:16" ht="63.75">
      <c r="A316" s="214" t="s">
        <v>563</v>
      </c>
      <c r="B316" s="89"/>
      <c r="C316" s="90" t="s">
        <v>9054</v>
      </c>
      <c r="D316" s="84">
        <v>43125</v>
      </c>
      <c r="E316" s="85" t="s">
        <v>855</v>
      </c>
      <c r="F316" s="85" t="s">
        <v>680</v>
      </c>
      <c r="G316" s="85">
        <v>16422352</v>
      </c>
      <c r="H316" s="89"/>
      <c r="I316" s="93" t="s">
        <v>1599</v>
      </c>
      <c r="J316" s="89"/>
      <c r="K316" s="89"/>
      <c r="L316" s="89"/>
      <c r="M316" s="89"/>
      <c r="N316" s="168">
        <v>10575</v>
      </c>
      <c r="O316" s="168">
        <v>0</v>
      </c>
      <c r="P316" s="89" t="s">
        <v>679</v>
      </c>
    </row>
    <row r="317" spans="1:16" ht="63.75">
      <c r="A317" s="214" t="s">
        <v>563</v>
      </c>
      <c r="B317" s="89"/>
      <c r="C317" s="90" t="s">
        <v>9054</v>
      </c>
      <c r="D317" s="84">
        <v>43125</v>
      </c>
      <c r="E317" s="85" t="s">
        <v>856</v>
      </c>
      <c r="F317" s="85" t="s">
        <v>680</v>
      </c>
      <c r="G317" s="85">
        <v>16422349</v>
      </c>
      <c r="H317" s="89"/>
      <c r="I317" s="93" t="s">
        <v>1600</v>
      </c>
      <c r="J317" s="89"/>
      <c r="K317" s="89"/>
      <c r="L317" s="89"/>
      <c r="M317" s="89"/>
      <c r="N317" s="168">
        <v>9856</v>
      </c>
      <c r="O317" s="168">
        <v>0</v>
      </c>
      <c r="P317" s="89" t="s">
        <v>679</v>
      </c>
    </row>
    <row r="318" spans="1:16" ht="63.75">
      <c r="A318" s="214" t="s">
        <v>563</v>
      </c>
      <c r="B318" s="89"/>
      <c r="C318" s="90" t="s">
        <v>9054</v>
      </c>
      <c r="D318" s="84">
        <v>43125</v>
      </c>
      <c r="E318" s="85" t="s">
        <v>857</v>
      </c>
      <c r="F318" s="85" t="s">
        <v>680</v>
      </c>
      <c r="G318" s="85">
        <v>16422348</v>
      </c>
      <c r="H318" s="89"/>
      <c r="I318" s="93" t="s">
        <v>1601</v>
      </c>
      <c r="J318" s="89"/>
      <c r="K318" s="89"/>
      <c r="L318" s="89"/>
      <c r="M318" s="89"/>
      <c r="N318" s="168">
        <v>12000</v>
      </c>
      <c r="O318" s="168">
        <v>0</v>
      </c>
      <c r="P318" s="89" t="s">
        <v>679</v>
      </c>
    </row>
    <row r="319" spans="1:16" ht="63.75">
      <c r="A319" s="214" t="s">
        <v>563</v>
      </c>
      <c r="B319" s="89"/>
      <c r="C319" s="90" t="s">
        <v>9054</v>
      </c>
      <c r="D319" s="84">
        <v>43125</v>
      </c>
      <c r="E319" s="85" t="s">
        <v>858</v>
      </c>
      <c r="F319" s="85" t="s">
        <v>680</v>
      </c>
      <c r="G319" s="85">
        <v>16422346</v>
      </c>
      <c r="H319" s="89"/>
      <c r="I319" s="93" t="s">
        <v>1602</v>
      </c>
      <c r="J319" s="89"/>
      <c r="K319" s="89"/>
      <c r="L319" s="89"/>
      <c r="M319" s="89"/>
      <c r="N319" s="168">
        <v>13500</v>
      </c>
      <c r="O319" s="168">
        <v>0</v>
      </c>
      <c r="P319" s="89" t="s">
        <v>679</v>
      </c>
    </row>
    <row r="320" spans="1:16" ht="63.75">
      <c r="A320" s="214" t="s">
        <v>563</v>
      </c>
      <c r="B320" s="89"/>
      <c r="C320" s="90" t="s">
        <v>9054</v>
      </c>
      <c r="D320" s="84">
        <v>43125</v>
      </c>
      <c r="E320" s="85" t="s">
        <v>859</v>
      </c>
      <c r="F320" s="85" t="s">
        <v>680</v>
      </c>
      <c r="G320" s="85">
        <v>16421988</v>
      </c>
      <c r="H320" s="89"/>
      <c r="I320" s="93" t="s">
        <v>1603</v>
      </c>
      <c r="J320" s="89"/>
      <c r="K320" s="89"/>
      <c r="L320" s="89"/>
      <c r="M320" s="89"/>
      <c r="N320" s="168">
        <v>19959</v>
      </c>
      <c r="O320" s="168">
        <v>0</v>
      </c>
      <c r="P320" s="89" t="s">
        <v>679</v>
      </c>
    </row>
    <row r="321" spans="1:16" ht="63.75">
      <c r="A321" s="214" t="s">
        <v>563</v>
      </c>
      <c r="B321" s="89"/>
      <c r="C321" s="90" t="s">
        <v>9054</v>
      </c>
      <c r="D321" s="84">
        <v>43125</v>
      </c>
      <c r="E321" s="85" t="s">
        <v>860</v>
      </c>
      <c r="F321" s="85" t="s">
        <v>680</v>
      </c>
      <c r="G321" s="85">
        <v>16421987</v>
      </c>
      <c r="H321" s="89"/>
      <c r="I321" s="93" t="s">
        <v>1604</v>
      </c>
      <c r="J321" s="89"/>
      <c r="K321" s="89"/>
      <c r="L321" s="89"/>
      <c r="M321" s="89"/>
      <c r="N321" s="168">
        <v>11700</v>
      </c>
      <c r="O321" s="168">
        <v>0</v>
      </c>
      <c r="P321" s="89" t="s">
        <v>679</v>
      </c>
    </row>
    <row r="322" spans="1:16" ht="63.75">
      <c r="A322" s="214" t="s">
        <v>563</v>
      </c>
      <c r="B322" s="89"/>
      <c r="C322" s="90" t="s">
        <v>9054</v>
      </c>
      <c r="D322" s="84">
        <v>43125</v>
      </c>
      <c r="E322" s="85" t="s">
        <v>861</v>
      </c>
      <c r="F322" s="85" t="s">
        <v>680</v>
      </c>
      <c r="G322" s="85">
        <v>16421986</v>
      </c>
      <c r="H322" s="89"/>
      <c r="I322" s="93" t="s">
        <v>1605</v>
      </c>
      <c r="J322" s="89"/>
      <c r="K322" s="89"/>
      <c r="L322" s="89"/>
      <c r="M322" s="89"/>
      <c r="N322" s="168">
        <v>5850</v>
      </c>
      <c r="O322" s="168">
        <v>0</v>
      </c>
      <c r="P322" s="89" t="s">
        <v>679</v>
      </c>
    </row>
    <row r="323" spans="1:16" ht="63.75">
      <c r="A323" s="214" t="s">
        <v>563</v>
      </c>
      <c r="B323" s="89"/>
      <c r="C323" s="90" t="s">
        <v>9054</v>
      </c>
      <c r="D323" s="84">
        <v>43125</v>
      </c>
      <c r="E323" s="85" t="s">
        <v>862</v>
      </c>
      <c r="F323" s="85" t="s">
        <v>680</v>
      </c>
      <c r="G323" s="85">
        <v>16421984</v>
      </c>
      <c r="H323" s="89"/>
      <c r="I323" s="93" t="s">
        <v>1606</v>
      </c>
      <c r="J323" s="89"/>
      <c r="K323" s="89"/>
      <c r="L323" s="89"/>
      <c r="M323" s="89"/>
      <c r="N323" s="168">
        <v>11334.5</v>
      </c>
      <c r="O323" s="168">
        <v>0</v>
      </c>
      <c r="P323" s="89" t="s">
        <v>679</v>
      </c>
    </row>
    <row r="324" spans="1:16" ht="63.75">
      <c r="A324" s="214" t="s">
        <v>563</v>
      </c>
      <c r="B324" s="89"/>
      <c r="C324" s="90" t="s">
        <v>9054</v>
      </c>
      <c r="D324" s="84">
        <v>43125</v>
      </c>
      <c r="E324" s="85" t="s">
        <v>863</v>
      </c>
      <c r="F324" s="85" t="s">
        <v>680</v>
      </c>
      <c r="G324" s="85">
        <v>16421983</v>
      </c>
      <c r="H324" s="89"/>
      <c r="I324" s="93" t="s">
        <v>1607</v>
      </c>
      <c r="J324" s="89"/>
      <c r="K324" s="89"/>
      <c r="L324" s="89"/>
      <c r="M324" s="89"/>
      <c r="N324" s="168">
        <v>12000</v>
      </c>
      <c r="O324" s="168">
        <v>0</v>
      </c>
      <c r="P324" s="89" t="s">
        <v>679</v>
      </c>
    </row>
    <row r="325" spans="1:16" ht="63.75">
      <c r="A325" s="214" t="s">
        <v>563</v>
      </c>
      <c r="B325" s="89"/>
      <c r="C325" s="90" t="s">
        <v>9054</v>
      </c>
      <c r="D325" s="84">
        <v>43125</v>
      </c>
      <c r="E325" s="85" t="s">
        <v>864</v>
      </c>
      <c r="F325" s="85" t="s">
        <v>680</v>
      </c>
      <c r="G325" s="85">
        <v>16421981</v>
      </c>
      <c r="H325" s="89"/>
      <c r="I325" s="93" t="s">
        <v>1608</v>
      </c>
      <c r="J325" s="89"/>
      <c r="K325" s="89"/>
      <c r="L325" s="89"/>
      <c r="M325" s="89"/>
      <c r="N325" s="168">
        <v>9856</v>
      </c>
      <c r="O325" s="168">
        <v>0</v>
      </c>
      <c r="P325" s="89" t="s">
        <v>679</v>
      </c>
    </row>
    <row r="326" spans="1:16" ht="63.75">
      <c r="A326" s="214" t="s">
        <v>563</v>
      </c>
      <c r="B326" s="89"/>
      <c r="C326" s="90" t="s">
        <v>9054</v>
      </c>
      <c r="D326" s="84">
        <v>43125</v>
      </c>
      <c r="E326" s="85" t="s">
        <v>865</v>
      </c>
      <c r="F326" s="85" t="s">
        <v>680</v>
      </c>
      <c r="G326" s="85">
        <v>16421951</v>
      </c>
      <c r="H326" s="89"/>
      <c r="I326" s="93" t="s">
        <v>1609</v>
      </c>
      <c r="J326" s="89"/>
      <c r="K326" s="89"/>
      <c r="L326" s="89"/>
      <c r="M326" s="89"/>
      <c r="N326" s="168">
        <v>17100</v>
      </c>
      <c r="O326" s="168">
        <v>0</v>
      </c>
      <c r="P326" s="89" t="s">
        <v>679</v>
      </c>
    </row>
    <row r="327" spans="1:16" ht="63.75">
      <c r="A327" s="214" t="s">
        <v>563</v>
      </c>
      <c r="B327" s="89"/>
      <c r="C327" s="90" t="s">
        <v>9054</v>
      </c>
      <c r="D327" s="84">
        <v>43125</v>
      </c>
      <c r="E327" s="85" t="s">
        <v>866</v>
      </c>
      <c r="F327" s="85" t="s">
        <v>680</v>
      </c>
      <c r="G327" s="85">
        <v>16421925</v>
      </c>
      <c r="H327" s="89"/>
      <c r="I327" s="93" t="s">
        <v>1610</v>
      </c>
      <c r="J327" s="89"/>
      <c r="K327" s="89"/>
      <c r="L327" s="89"/>
      <c r="M327" s="89"/>
      <c r="N327" s="168">
        <v>17325</v>
      </c>
      <c r="O327" s="168">
        <v>0</v>
      </c>
      <c r="P327" s="89" t="s">
        <v>679</v>
      </c>
    </row>
    <row r="328" spans="1:16" ht="63.75">
      <c r="A328" s="214" t="s">
        <v>563</v>
      </c>
      <c r="B328" s="89"/>
      <c r="C328" s="90" t="s">
        <v>9054</v>
      </c>
      <c r="D328" s="84">
        <v>43125</v>
      </c>
      <c r="E328" s="85" t="s">
        <v>867</v>
      </c>
      <c r="F328" s="85" t="s">
        <v>680</v>
      </c>
      <c r="G328" s="85">
        <v>16421903</v>
      </c>
      <c r="H328" s="89"/>
      <c r="I328" s="93" t="s">
        <v>1611</v>
      </c>
      <c r="J328" s="89"/>
      <c r="K328" s="89"/>
      <c r="L328" s="89"/>
      <c r="M328" s="89"/>
      <c r="N328" s="168">
        <v>3000</v>
      </c>
      <c r="O328" s="168">
        <v>0</v>
      </c>
      <c r="P328" s="89" t="s">
        <v>679</v>
      </c>
    </row>
    <row r="329" spans="1:16" ht="63.75">
      <c r="A329" s="214" t="s">
        <v>563</v>
      </c>
      <c r="B329" s="89"/>
      <c r="C329" s="90" t="s">
        <v>9054</v>
      </c>
      <c r="D329" s="84">
        <v>43125</v>
      </c>
      <c r="E329" s="85" t="s">
        <v>868</v>
      </c>
      <c r="F329" s="85" t="s">
        <v>680</v>
      </c>
      <c r="G329" s="85">
        <v>16421834</v>
      </c>
      <c r="H329" s="89"/>
      <c r="I329" s="93" t="s">
        <v>1612</v>
      </c>
      <c r="J329" s="89"/>
      <c r="K329" s="89"/>
      <c r="L329" s="89"/>
      <c r="M329" s="89"/>
      <c r="N329" s="168">
        <v>6000</v>
      </c>
      <c r="O329" s="168">
        <v>0</v>
      </c>
      <c r="P329" s="89" t="s">
        <v>679</v>
      </c>
    </row>
    <row r="330" spans="1:16" ht="63.75">
      <c r="A330" s="214" t="s">
        <v>563</v>
      </c>
      <c r="B330" s="89"/>
      <c r="C330" s="90" t="s">
        <v>9054</v>
      </c>
      <c r="D330" s="84">
        <v>43125</v>
      </c>
      <c r="E330" s="85" t="s">
        <v>869</v>
      </c>
      <c r="F330" s="85" t="s">
        <v>680</v>
      </c>
      <c r="G330" s="85">
        <v>16421810</v>
      </c>
      <c r="H330" s="89"/>
      <c r="I330" s="93" t="s">
        <v>1613</v>
      </c>
      <c r="J330" s="89"/>
      <c r="K330" s="89"/>
      <c r="L330" s="89"/>
      <c r="M330" s="89"/>
      <c r="N330" s="168">
        <v>10800</v>
      </c>
      <c r="O330" s="168">
        <v>0</v>
      </c>
      <c r="P330" s="89" t="s">
        <v>679</v>
      </c>
    </row>
    <row r="331" spans="1:16" ht="63.75">
      <c r="A331" s="214" t="s">
        <v>563</v>
      </c>
      <c r="B331" s="89"/>
      <c r="C331" s="90" t="s">
        <v>9054</v>
      </c>
      <c r="D331" s="84">
        <v>43125</v>
      </c>
      <c r="E331" s="85" t="s">
        <v>870</v>
      </c>
      <c r="F331" s="85" t="s">
        <v>680</v>
      </c>
      <c r="G331" s="85">
        <v>16421809</v>
      </c>
      <c r="H331" s="89"/>
      <c r="I331" s="93" t="s">
        <v>1614</v>
      </c>
      <c r="J331" s="89"/>
      <c r="K331" s="89"/>
      <c r="L331" s="89"/>
      <c r="M331" s="89"/>
      <c r="N331" s="168">
        <v>15750</v>
      </c>
      <c r="O331" s="168">
        <v>0</v>
      </c>
      <c r="P331" s="89" t="s">
        <v>679</v>
      </c>
    </row>
    <row r="332" spans="1:16" ht="63.75">
      <c r="A332" s="214" t="s">
        <v>563</v>
      </c>
      <c r="B332" s="89"/>
      <c r="C332" s="90" t="s">
        <v>9054</v>
      </c>
      <c r="D332" s="84">
        <v>43125</v>
      </c>
      <c r="E332" s="85" t="s">
        <v>871</v>
      </c>
      <c r="F332" s="85" t="s">
        <v>680</v>
      </c>
      <c r="G332" s="85">
        <v>16421240</v>
      </c>
      <c r="H332" s="89"/>
      <c r="I332" s="93" t="s">
        <v>1615</v>
      </c>
      <c r="J332" s="89"/>
      <c r="K332" s="89"/>
      <c r="L332" s="89"/>
      <c r="M332" s="89"/>
      <c r="N332" s="168">
        <v>9000</v>
      </c>
      <c r="O332" s="168">
        <v>0</v>
      </c>
      <c r="P332" s="89" t="s">
        <v>679</v>
      </c>
    </row>
    <row r="333" spans="1:16" ht="63.75">
      <c r="A333" s="214" t="s">
        <v>563</v>
      </c>
      <c r="B333" s="89"/>
      <c r="C333" s="90" t="s">
        <v>9054</v>
      </c>
      <c r="D333" s="84">
        <v>43125</v>
      </c>
      <c r="E333" s="85" t="s">
        <v>872</v>
      </c>
      <c r="F333" s="85" t="s">
        <v>680</v>
      </c>
      <c r="G333" s="85">
        <v>16421223</v>
      </c>
      <c r="H333" s="89"/>
      <c r="I333" s="93" t="s">
        <v>1616</v>
      </c>
      <c r="J333" s="89"/>
      <c r="K333" s="89"/>
      <c r="L333" s="89"/>
      <c r="M333" s="89"/>
      <c r="N333" s="168">
        <v>15000</v>
      </c>
      <c r="O333" s="168">
        <v>0</v>
      </c>
      <c r="P333" s="89" t="s">
        <v>679</v>
      </c>
    </row>
    <row r="334" spans="1:16" ht="63.75">
      <c r="A334" s="214" t="s">
        <v>563</v>
      </c>
      <c r="B334" s="89"/>
      <c r="C334" s="90" t="s">
        <v>9054</v>
      </c>
      <c r="D334" s="84">
        <v>43125</v>
      </c>
      <c r="E334" s="85" t="s">
        <v>873</v>
      </c>
      <c r="F334" s="85" t="s">
        <v>680</v>
      </c>
      <c r="G334" s="85">
        <v>16421189</v>
      </c>
      <c r="H334" s="89"/>
      <c r="I334" s="93" t="s">
        <v>1617</v>
      </c>
      <c r="J334" s="89"/>
      <c r="K334" s="89"/>
      <c r="L334" s="89"/>
      <c r="M334" s="89"/>
      <c r="N334" s="168">
        <v>18000</v>
      </c>
      <c r="O334" s="168">
        <v>0</v>
      </c>
      <c r="P334" s="89" t="s">
        <v>679</v>
      </c>
    </row>
    <row r="335" spans="1:16" ht="63.75">
      <c r="A335" s="214" t="s">
        <v>563</v>
      </c>
      <c r="B335" s="89"/>
      <c r="C335" s="90" t="s">
        <v>9054</v>
      </c>
      <c r="D335" s="84">
        <v>43125</v>
      </c>
      <c r="E335" s="85" t="s">
        <v>874</v>
      </c>
      <c r="F335" s="85" t="s">
        <v>680</v>
      </c>
      <c r="G335" s="85">
        <v>16421187</v>
      </c>
      <c r="H335" s="89"/>
      <c r="I335" s="93" t="s">
        <v>1618</v>
      </c>
      <c r="J335" s="89"/>
      <c r="K335" s="89"/>
      <c r="L335" s="89"/>
      <c r="M335" s="89"/>
      <c r="N335" s="168">
        <v>6000</v>
      </c>
      <c r="O335" s="168">
        <v>0</v>
      </c>
      <c r="P335" s="89" t="s">
        <v>679</v>
      </c>
    </row>
    <row r="336" spans="1:16" ht="63.75">
      <c r="A336" s="214" t="s">
        <v>563</v>
      </c>
      <c r="B336" s="89"/>
      <c r="C336" s="90" t="s">
        <v>9054</v>
      </c>
      <c r="D336" s="84">
        <v>43125</v>
      </c>
      <c r="E336" s="85" t="s">
        <v>875</v>
      </c>
      <c r="F336" s="85" t="s">
        <v>680</v>
      </c>
      <c r="G336" s="85">
        <v>16420747</v>
      </c>
      <c r="H336" s="89"/>
      <c r="I336" s="93" t="s">
        <v>1619</v>
      </c>
      <c r="J336" s="89"/>
      <c r="K336" s="89"/>
      <c r="L336" s="89"/>
      <c r="M336" s="89"/>
      <c r="N336" s="168">
        <v>9000</v>
      </c>
      <c r="O336" s="168">
        <v>0</v>
      </c>
      <c r="P336" s="89" t="s">
        <v>679</v>
      </c>
    </row>
    <row r="337" spans="1:16" ht="63.75">
      <c r="A337" s="214" t="s">
        <v>563</v>
      </c>
      <c r="B337" s="89"/>
      <c r="C337" s="90" t="s">
        <v>9054</v>
      </c>
      <c r="D337" s="84">
        <v>43125</v>
      </c>
      <c r="E337" s="85" t="s">
        <v>876</v>
      </c>
      <c r="F337" s="85" t="s">
        <v>680</v>
      </c>
      <c r="G337" s="85">
        <v>16420648</v>
      </c>
      <c r="H337" s="89"/>
      <c r="I337" s="93" t="s">
        <v>1620</v>
      </c>
      <c r="J337" s="89"/>
      <c r="K337" s="89"/>
      <c r="L337" s="89"/>
      <c r="M337" s="89"/>
      <c r="N337" s="168">
        <v>14625</v>
      </c>
      <c r="O337" s="168">
        <v>0</v>
      </c>
      <c r="P337" s="89" t="s">
        <v>679</v>
      </c>
    </row>
    <row r="338" spans="1:16" ht="63.75">
      <c r="A338" s="214" t="s">
        <v>563</v>
      </c>
      <c r="B338" s="89"/>
      <c r="C338" s="90" t="s">
        <v>9054</v>
      </c>
      <c r="D338" s="84">
        <v>43125</v>
      </c>
      <c r="E338" s="85" t="s">
        <v>877</v>
      </c>
      <c r="F338" s="85" t="s">
        <v>680</v>
      </c>
      <c r="G338" s="85">
        <v>16420643</v>
      </c>
      <c r="H338" s="89"/>
      <c r="I338" s="93" t="s">
        <v>1621</v>
      </c>
      <c r="J338" s="89"/>
      <c r="K338" s="89"/>
      <c r="L338" s="89"/>
      <c r="M338" s="89"/>
      <c r="N338" s="168">
        <v>31663</v>
      </c>
      <c r="O338" s="168">
        <v>0</v>
      </c>
      <c r="P338" s="89" t="s">
        <v>679</v>
      </c>
    </row>
    <row r="339" spans="1:16" ht="63.75">
      <c r="A339" s="214" t="s">
        <v>563</v>
      </c>
      <c r="B339" s="89"/>
      <c r="C339" s="90" t="s">
        <v>9054</v>
      </c>
      <c r="D339" s="84">
        <v>43125</v>
      </c>
      <c r="E339" s="85" t="s">
        <v>878</v>
      </c>
      <c r="F339" s="85" t="s">
        <v>680</v>
      </c>
      <c r="G339" s="85">
        <v>16420641</v>
      </c>
      <c r="H339" s="89"/>
      <c r="I339" s="93" t="s">
        <v>1622</v>
      </c>
      <c r="J339" s="89"/>
      <c r="K339" s="89"/>
      <c r="L339" s="89"/>
      <c r="M339" s="89"/>
      <c r="N339" s="168">
        <v>11925</v>
      </c>
      <c r="O339" s="168">
        <v>0</v>
      </c>
      <c r="P339" s="89" t="s">
        <v>679</v>
      </c>
    </row>
    <row r="340" spans="1:16" ht="63.75">
      <c r="A340" s="214" t="s">
        <v>563</v>
      </c>
      <c r="B340" s="89"/>
      <c r="C340" s="90" t="s">
        <v>9054</v>
      </c>
      <c r="D340" s="84">
        <v>43125</v>
      </c>
      <c r="E340" s="85" t="s">
        <v>879</v>
      </c>
      <c r="F340" s="85" t="s">
        <v>680</v>
      </c>
      <c r="G340" s="85">
        <v>16420639</v>
      </c>
      <c r="H340" s="89"/>
      <c r="I340" s="93" t="s">
        <v>1623</v>
      </c>
      <c r="J340" s="89"/>
      <c r="K340" s="89"/>
      <c r="L340" s="89"/>
      <c r="M340" s="89"/>
      <c r="N340" s="168">
        <v>14907.5</v>
      </c>
      <c r="O340" s="168">
        <v>0</v>
      </c>
      <c r="P340" s="89" t="s">
        <v>679</v>
      </c>
    </row>
    <row r="341" spans="1:16" ht="63.75">
      <c r="A341" s="214" t="s">
        <v>563</v>
      </c>
      <c r="B341" s="89"/>
      <c r="C341" s="90" t="s">
        <v>9054</v>
      </c>
      <c r="D341" s="84">
        <v>43125</v>
      </c>
      <c r="E341" s="85" t="s">
        <v>880</v>
      </c>
      <c r="F341" s="85" t="s">
        <v>680</v>
      </c>
      <c r="G341" s="85">
        <v>16420637</v>
      </c>
      <c r="H341" s="89"/>
      <c r="I341" s="93" t="s">
        <v>1624</v>
      </c>
      <c r="J341" s="89"/>
      <c r="K341" s="89"/>
      <c r="L341" s="89"/>
      <c r="M341" s="89"/>
      <c r="N341" s="168">
        <v>16650</v>
      </c>
      <c r="O341" s="168">
        <v>0</v>
      </c>
      <c r="P341" s="89" t="s">
        <v>679</v>
      </c>
    </row>
    <row r="342" spans="1:16" ht="76.5">
      <c r="A342" s="214" t="s">
        <v>563</v>
      </c>
      <c r="B342" s="89"/>
      <c r="C342" s="90" t="s">
        <v>9054</v>
      </c>
      <c r="D342" s="84">
        <v>43125</v>
      </c>
      <c r="E342" s="85" t="s">
        <v>881</v>
      </c>
      <c r="F342" s="85" t="s">
        <v>680</v>
      </c>
      <c r="G342" s="85">
        <v>16420624</v>
      </c>
      <c r="H342" s="89"/>
      <c r="I342" s="93" t="s">
        <v>1625</v>
      </c>
      <c r="J342" s="89"/>
      <c r="K342" s="89"/>
      <c r="L342" s="89"/>
      <c r="M342" s="89"/>
      <c r="N342" s="168">
        <v>12197</v>
      </c>
      <c r="O342" s="168">
        <v>0</v>
      </c>
      <c r="P342" s="89" t="s">
        <v>679</v>
      </c>
    </row>
    <row r="343" spans="1:16" ht="63.75">
      <c r="A343" s="214" t="s">
        <v>563</v>
      </c>
      <c r="B343" s="89"/>
      <c r="C343" s="90" t="s">
        <v>9054</v>
      </c>
      <c r="D343" s="84">
        <v>43125</v>
      </c>
      <c r="E343" s="85" t="s">
        <v>882</v>
      </c>
      <c r="F343" s="85" t="s">
        <v>680</v>
      </c>
      <c r="G343" s="85">
        <v>16420609</v>
      </c>
      <c r="H343" s="89"/>
      <c r="I343" s="93" t="s">
        <v>1626</v>
      </c>
      <c r="J343" s="89"/>
      <c r="K343" s="89"/>
      <c r="L343" s="89"/>
      <c r="M343" s="89"/>
      <c r="N343" s="168">
        <v>5174</v>
      </c>
      <c r="O343" s="168">
        <v>0</v>
      </c>
      <c r="P343" s="89" t="s">
        <v>679</v>
      </c>
    </row>
    <row r="344" spans="1:16" ht="63.75">
      <c r="A344" s="214" t="s">
        <v>563</v>
      </c>
      <c r="B344" s="89"/>
      <c r="C344" s="90" t="s">
        <v>9054</v>
      </c>
      <c r="D344" s="84">
        <v>43125</v>
      </c>
      <c r="E344" s="85" t="s">
        <v>883</v>
      </c>
      <c r="F344" s="85" t="s">
        <v>680</v>
      </c>
      <c r="G344" s="85">
        <v>16420608</v>
      </c>
      <c r="H344" s="89"/>
      <c r="I344" s="93" t="s">
        <v>1627</v>
      </c>
      <c r="J344" s="89"/>
      <c r="K344" s="89"/>
      <c r="L344" s="89"/>
      <c r="M344" s="89"/>
      <c r="N344" s="168">
        <v>13552</v>
      </c>
      <c r="O344" s="168">
        <v>0</v>
      </c>
      <c r="P344" s="89" t="s">
        <v>679</v>
      </c>
    </row>
    <row r="345" spans="1:16" ht="63.75">
      <c r="A345" s="214" t="s">
        <v>563</v>
      </c>
      <c r="B345" s="89"/>
      <c r="C345" s="90" t="s">
        <v>9054</v>
      </c>
      <c r="D345" s="84">
        <v>43125</v>
      </c>
      <c r="E345" s="85" t="s">
        <v>884</v>
      </c>
      <c r="F345" s="85" t="s">
        <v>680</v>
      </c>
      <c r="G345" s="85">
        <v>16420606</v>
      </c>
      <c r="H345" s="89"/>
      <c r="I345" s="93" t="s">
        <v>1628</v>
      </c>
      <c r="J345" s="89"/>
      <c r="K345" s="89"/>
      <c r="L345" s="89"/>
      <c r="M345" s="89"/>
      <c r="N345" s="168">
        <v>15523</v>
      </c>
      <c r="O345" s="168">
        <v>0</v>
      </c>
      <c r="P345" s="89" t="s">
        <v>679</v>
      </c>
    </row>
    <row r="346" spans="1:16" ht="63.75">
      <c r="A346" s="214" t="s">
        <v>563</v>
      </c>
      <c r="B346" s="89"/>
      <c r="C346" s="90" t="s">
        <v>9054</v>
      </c>
      <c r="D346" s="84">
        <v>43125</v>
      </c>
      <c r="E346" s="85" t="s">
        <v>885</v>
      </c>
      <c r="F346" s="85" t="s">
        <v>680</v>
      </c>
      <c r="G346" s="85">
        <v>16420605</v>
      </c>
      <c r="H346" s="89"/>
      <c r="I346" s="93" t="s">
        <v>1629</v>
      </c>
      <c r="J346" s="89"/>
      <c r="K346" s="89"/>
      <c r="L346" s="89"/>
      <c r="M346" s="89"/>
      <c r="N346" s="168">
        <v>17002</v>
      </c>
      <c r="O346" s="168">
        <v>0</v>
      </c>
      <c r="P346" s="89" t="s">
        <v>679</v>
      </c>
    </row>
    <row r="347" spans="1:16" ht="63.75">
      <c r="A347" s="214" t="s">
        <v>563</v>
      </c>
      <c r="B347" s="89"/>
      <c r="C347" s="90" t="s">
        <v>9054</v>
      </c>
      <c r="D347" s="84">
        <v>43125</v>
      </c>
      <c r="E347" s="85" t="s">
        <v>886</v>
      </c>
      <c r="F347" s="85" t="s">
        <v>680</v>
      </c>
      <c r="G347" s="85">
        <v>16420603</v>
      </c>
      <c r="H347" s="89"/>
      <c r="I347" s="93" t="s">
        <v>1630</v>
      </c>
      <c r="J347" s="89"/>
      <c r="K347" s="89"/>
      <c r="L347" s="89"/>
      <c r="M347" s="89"/>
      <c r="N347" s="168">
        <v>11700</v>
      </c>
      <c r="O347" s="168">
        <v>0</v>
      </c>
      <c r="P347" s="89" t="s">
        <v>679</v>
      </c>
    </row>
    <row r="348" spans="1:16" ht="63.75">
      <c r="A348" s="214" t="s">
        <v>563</v>
      </c>
      <c r="B348" s="89"/>
      <c r="C348" s="90" t="s">
        <v>9054</v>
      </c>
      <c r="D348" s="84">
        <v>43125</v>
      </c>
      <c r="E348" s="85" t="s">
        <v>887</v>
      </c>
      <c r="F348" s="85" t="s">
        <v>680</v>
      </c>
      <c r="G348" s="85">
        <v>16420601</v>
      </c>
      <c r="H348" s="89"/>
      <c r="I348" s="93" t="s">
        <v>1631</v>
      </c>
      <c r="J348" s="89"/>
      <c r="K348" s="89"/>
      <c r="L348" s="89"/>
      <c r="M348" s="89"/>
      <c r="N348" s="168">
        <v>19800</v>
      </c>
      <c r="O348" s="168">
        <v>0</v>
      </c>
      <c r="P348" s="89" t="s">
        <v>679</v>
      </c>
    </row>
    <row r="349" spans="1:16" ht="63.75">
      <c r="A349" s="214" t="s">
        <v>563</v>
      </c>
      <c r="B349" s="89"/>
      <c r="C349" s="90" t="s">
        <v>9054</v>
      </c>
      <c r="D349" s="84">
        <v>43125</v>
      </c>
      <c r="E349" s="85" t="s">
        <v>888</v>
      </c>
      <c r="F349" s="85" t="s">
        <v>680</v>
      </c>
      <c r="G349" s="85">
        <v>16420600</v>
      </c>
      <c r="H349" s="89"/>
      <c r="I349" s="93" t="s">
        <v>1632</v>
      </c>
      <c r="J349" s="89"/>
      <c r="K349" s="89"/>
      <c r="L349" s="89"/>
      <c r="M349" s="89"/>
      <c r="N349" s="168">
        <v>11458</v>
      </c>
      <c r="O349" s="168">
        <v>0</v>
      </c>
      <c r="P349" s="89" t="s">
        <v>679</v>
      </c>
    </row>
    <row r="350" spans="1:16" ht="63.75">
      <c r="A350" s="214" t="s">
        <v>563</v>
      </c>
      <c r="B350" s="89"/>
      <c r="C350" s="90" t="s">
        <v>9054</v>
      </c>
      <c r="D350" s="84">
        <v>43125</v>
      </c>
      <c r="E350" s="85" t="s">
        <v>889</v>
      </c>
      <c r="F350" s="85" t="s">
        <v>680</v>
      </c>
      <c r="G350" s="85">
        <v>16420598</v>
      </c>
      <c r="H350" s="89"/>
      <c r="I350" s="93" t="s">
        <v>1633</v>
      </c>
      <c r="J350" s="89"/>
      <c r="K350" s="89"/>
      <c r="L350" s="89"/>
      <c r="M350" s="89"/>
      <c r="N350" s="168">
        <v>25626</v>
      </c>
      <c r="O350" s="168">
        <v>0</v>
      </c>
      <c r="P350" s="89" t="s">
        <v>679</v>
      </c>
    </row>
    <row r="351" spans="1:16" ht="63.75">
      <c r="A351" s="214" t="s">
        <v>563</v>
      </c>
      <c r="B351" s="89"/>
      <c r="C351" s="90" t="s">
        <v>9054</v>
      </c>
      <c r="D351" s="84">
        <v>43125</v>
      </c>
      <c r="E351" s="85" t="s">
        <v>890</v>
      </c>
      <c r="F351" s="85" t="s">
        <v>680</v>
      </c>
      <c r="G351" s="85">
        <v>16420596</v>
      </c>
      <c r="H351" s="89"/>
      <c r="I351" s="93" t="s">
        <v>1634</v>
      </c>
      <c r="J351" s="89"/>
      <c r="K351" s="89"/>
      <c r="L351" s="89"/>
      <c r="M351" s="89"/>
      <c r="N351" s="168">
        <v>13552</v>
      </c>
      <c r="O351" s="168">
        <v>0</v>
      </c>
      <c r="P351" s="89" t="s">
        <v>679</v>
      </c>
    </row>
    <row r="352" spans="1:16" ht="63.75">
      <c r="A352" s="214" t="s">
        <v>563</v>
      </c>
      <c r="B352" s="89"/>
      <c r="C352" s="90" t="s">
        <v>9054</v>
      </c>
      <c r="D352" s="84">
        <v>43125</v>
      </c>
      <c r="E352" s="85" t="s">
        <v>891</v>
      </c>
      <c r="F352" s="85" t="s">
        <v>680</v>
      </c>
      <c r="G352" s="85">
        <v>16420594</v>
      </c>
      <c r="H352" s="89"/>
      <c r="I352" s="93" t="s">
        <v>1635</v>
      </c>
      <c r="J352" s="89"/>
      <c r="K352" s="89"/>
      <c r="L352" s="89"/>
      <c r="M352" s="89"/>
      <c r="N352" s="168">
        <v>13675.5</v>
      </c>
      <c r="O352" s="168">
        <v>0</v>
      </c>
      <c r="P352" s="89" t="s">
        <v>679</v>
      </c>
    </row>
    <row r="353" spans="1:16" ht="63.75">
      <c r="A353" s="214" t="s">
        <v>563</v>
      </c>
      <c r="B353" s="89"/>
      <c r="C353" s="90" t="s">
        <v>9054</v>
      </c>
      <c r="D353" s="84">
        <v>43125</v>
      </c>
      <c r="E353" s="85" t="s">
        <v>892</v>
      </c>
      <c r="F353" s="85" t="s">
        <v>680</v>
      </c>
      <c r="G353" s="85">
        <v>16420584</v>
      </c>
      <c r="H353" s="89"/>
      <c r="I353" s="93" t="s">
        <v>1636</v>
      </c>
      <c r="J353" s="89"/>
      <c r="K353" s="89"/>
      <c r="L353" s="89"/>
      <c r="M353" s="89"/>
      <c r="N353" s="168">
        <v>10500</v>
      </c>
      <c r="O353" s="168">
        <v>0</v>
      </c>
      <c r="P353" s="89" t="s">
        <v>679</v>
      </c>
    </row>
    <row r="354" spans="1:16" ht="63.75">
      <c r="A354" s="214" t="s">
        <v>563</v>
      </c>
      <c r="B354" s="89"/>
      <c r="C354" s="90" t="s">
        <v>9054</v>
      </c>
      <c r="D354" s="84">
        <v>43125</v>
      </c>
      <c r="E354" s="85" t="s">
        <v>893</v>
      </c>
      <c r="F354" s="85" t="s">
        <v>680</v>
      </c>
      <c r="G354" s="85">
        <v>16420578</v>
      </c>
      <c r="H354" s="89"/>
      <c r="I354" s="93" t="s">
        <v>1637</v>
      </c>
      <c r="J354" s="89"/>
      <c r="K354" s="89"/>
      <c r="L354" s="89"/>
      <c r="M354" s="89"/>
      <c r="N354" s="168">
        <v>7650</v>
      </c>
      <c r="O354" s="168">
        <v>0</v>
      </c>
      <c r="P354" s="89" t="s">
        <v>679</v>
      </c>
    </row>
    <row r="355" spans="1:16" ht="63.75">
      <c r="A355" s="214" t="s">
        <v>563</v>
      </c>
      <c r="B355" s="89"/>
      <c r="C355" s="90" t="s">
        <v>9054</v>
      </c>
      <c r="D355" s="84">
        <v>43125</v>
      </c>
      <c r="E355" s="85" t="s">
        <v>894</v>
      </c>
      <c r="F355" s="85" t="s">
        <v>680</v>
      </c>
      <c r="G355" s="85">
        <v>16420563</v>
      </c>
      <c r="H355" s="89"/>
      <c r="I355" s="93" t="s">
        <v>1638</v>
      </c>
      <c r="J355" s="89"/>
      <c r="K355" s="89"/>
      <c r="L355" s="89"/>
      <c r="M355" s="89"/>
      <c r="N355" s="168">
        <v>9450</v>
      </c>
      <c r="O355" s="168">
        <v>0</v>
      </c>
      <c r="P355" s="89" t="s">
        <v>679</v>
      </c>
    </row>
    <row r="356" spans="1:16" ht="63.75">
      <c r="A356" s="214" t="s">
        <v>563</v>
      </c>
      <c r="B356" s="89"/>
      <c r="C356" s="90" t="s">
        <v>9054</v>
      </c>
      <c r="D356" s="84">
        <v>43125</v>
      </c>
      <c r="E356" s="85" t="s">
        <v>895</v>
      </c>
      <c r="F356" s="85" t="s">
        <v>680</v>
      </c>
      <c r="G356" s="85">
        <v>16420561</v>
      </c>
      <c r="H356" s="89"/>
      <c r="I356" s="93" t="s">
        <v>1639</v>
      </c>
      <c r="J356" s="89"/>
      <c r="K356" s="89"/>
      <c r="L356" s="89"/>
      <c r="M356" s="89"/>
      <c r="N356" s="168">
        <v>14045</v>
      </c>
      <c r="O356" s="168">
        <v>0</v>
      </c>
      <c r="P356" s="89" t="s">
        <v>679</v>
      </c>
    </row>
    <row r="357" spans="1:16" ht="63.75">
      <c r="A357" s="214" t="s">
        <v>563</v>
      </c>
      <c r="B357" s="89"/>
      <c r="C357" s="90" t="s">
        <v>9054</v>
      </c>
      <c r="D357" s="84">
        <v>43125</v>
      </c>
      <c r="E357" s="85" t="s">
        <v>896</v>
      </c>
      <c r="F357" s="85" t="s">
        <v>680</v>
      </c>
      <c r="G357" s="85">
        <v>16420517</v>
      </c>
      <c r="H357" s="89"/>
      <c r="I357" s="93" t="s">
        <v>1640</v>
      </c>
      <c r="J357" s="89"/>
      <c r="K357" s="89"/>
      <c r="L357" s="89"/>
      <c r="M357" s="89"/>
      <c r="N357" s="168">
        <v>13552</v>
      </c>
      <c r="O357" s="168">
        <v>0</v>
      </c>
      <c r="P357" s="89" t="s">
        <v>679</v>
      </c>
    </row>
    <row r="358" spans="1:16" ht="63.75">
      <c r="A358" s="214" t="s">
        <v>563</v>
      </c>
      <c r="B358" s="89"/>
      <c r="C358" s="90" t="s">
        <v>9054</v>
      </c>
      <c r="D358" s="84">
        <v>43125</v>
      </c>
      <c r="E358" s="85" t="s">
        <v>897</v>
      </c>
      <c r="F358" s="85" t="s">
        <v>680</v>
      </c>
      <c r="G358" s="85">
        <v>16420493</v>
      </c>
      <c r="H358" s="89"/>
      <c r="I358" s="93" t="s">
        <v>1641</v>
      </c>
      <c r="J358" s="89"/>
      <c r="K358" s="89"/>
      <c r="L358" s="89"/>
      <c r="M358" s="89"/>
      <c r="N358" s="168">
        <v>900</v>
      </c>
      <c r="O358" s="168">
        <v>0</v>
      </c>
      <c r="P358" s="89" t="s">
        <v>679</v>
      </c>
    </row>
    <row r="359" spans="1:16" ht="63.75">
      <c r="A359" s="214" t="s">
        <v>563</v>
      </c>
      <c r="B359" s="89"/>
      <c r="C359" s="90" t="s">
        <v>9054</v>
      </c>
      <c r="D359" s="84">
        <v>43125</v>
      </c>
      <c r="E359" s="85" t="s">
        <v>898</v>
      </c>
      <c r="F359" s="85" t="s">
        <v>680</v>
      </c>
      <c r="G359" s="85">
        <v>16420492</v>
      </c>
      <c r="H359" s="89"/>
      <c r="I359" s="93" t="s">
        <v>1642</v>
      </c>
      <c r="J359" s="89"/>
      <c r="K359" s="89"/>
      <c r="L359" s="89"/>
      <c r="M359" s="89"/>
      <c r="N359" s="168">
        <v>17550</v>
      </c>
      <c r="O359" s="168">
        <v>0</v>
      </c>
      <c r="P359" s="89" t="s">
        <v>679</v>
      </c>
    </row>
    <row r="360" spans="1:16" ht="63.75">
      <c r="A360" s="214" t="s">
        <v>563</v>
      </c>
      <c r="B360" s="89"/>
      <c r="C360" s="90" t="s">
        <v>9054</v>
      </c>
      <c r="D360" s="84">
        <v>43125</v>
      </c>
      <c r="E360" s="85" t="s">
        <v>899</v>
      </c>
      <c r="F360" s="85" t="s">
        <v>680</v>
      </c>
      <c r="G360" s="85">
        <v>16423152</v>
      </c>
      <c r="H360" s="89"/>
      <c r="I360" s="93" t="s">
        <v>1643</v>
      </c>
      <c r="J360" s="89"/>
      <c r="K360" s="89"/>
      <c r="L360" s="89"/>
      <c r="M360" s="89"/>
      <c r="N360" s="168">
        <v>13500</v>
      </c>
      <c r="O360" s="168">
        <v>0</v>
      </c>
      <c r="P360" s="89" t="s">
        <v>679</v>
      </c>
    </row>
    <row r="361" spans="1:16" ht="63.75">
      <c r="A361" s="214" t="s">
        <v>563</v>
      </c>
      <c r="B361" s="89"/>
      <c r="C361" s="90" t="s">
        <v>9054</v>
      </c>
      <c r="D361" s="84">
        <v>43125</v>
      </c>
      <c r="E361" s="85" t="s">
        <v>900</v>
      </c>
      <c r="F361" s="85" t="s">
        <v>680</v>
      </c>
      <c r="G361" s="85">
        <v>16423151</v>
      </c>
      <c r="H361" s="89"/>
      <c r="I361" s="93" t="s">
        <v>1644</v>
      </c>
      <c r="J361" s="89"/>
      <c r="K361" s="89"/>
      <c r="L361" s="89"/>
      <c r="M361" s="89"/>
      <c r="N361" s="168">
        <v>27720.5</v>
      </c>
      <c r="O361" s="168">
        <v>0</v>
      </c>
      <c r="P361" s="89" t="s">
        <v>679</v>
      </c>
    </row>
    <row r="362" spans="1:16" ht="63.75">
      <c r="A362" s="214" t="s">
        <v>563</v>
      </c>
      <c r="B362" s="89"/>
      <c r="C362" s="90" t="s">
        <v>9054</v>
      </c>
      <c r="D362" s="84">
        <v>43125</v>
      </c>
      <c r="E362" s="85" t="s">
        <v>901</v>
      </c>
      <c r="F362" s="85" t="s">
        <v>680</v>
      </c>
      <c r="G362" s="85">
        <v>16423150</v>
      </c>
      <c r="H362" s="89"/>
      <c r="I362" s="93" t="s">
        <v>1645</v>
      </c>
      <c r="J362" s="89"/>
      <c r="K362" s="89"/>
      <c r="L362" s="89"/>
      <c r="M362" s="89"/>
      <c r="N362" s="168">
        <v>12600</v>
      </c>
      <c r="O362" s="168">
        <v>0</v>
      </c>
      <c r="P362" s="89" t="s">
        <v>679</v>
      </c>
    </row>
    <row r="363" spans="1:16" ht="63.75">
      <c r="A363" s="214" t="s">
        <v>563</v>
      </c>
      <c r="B363" s="89"/>
      <c r="C363" s="90" t="s">
        <v>9054</v>
      </c>
      <c r="D363" s="84">
        <v>43125</v>
      </c>
      <c r="E363" s="85" t="s">
        <v>902</v>
      </c>
      <c r="F363" s="85" t="s">
        <v>680</v>
      </c>
      <c r="G363" s="85">
        <v>16423149</v>
      </c>
      <c r="H363" s="89"/>
      <c r="I363" s="93" t="s">
        <v>1646</v>
      </c>
      <c r="J363" s="89"/>
      <c r="K363" s="89"/>
      <c r="L363" s="89"/>
      <c r="M363" s="89"/>
      <c r="N363" s="168">
        <v>24394</v>
      </c>
      <c r="O363" s="168">
        <v>0</v>
      </c>
      <c r="P363" s="89" t="s">
        <v>679</v>
      </c>
    </row>
    <row r="364" spans="1:16" ht="63.75">
      <c r="A364" s="214" t="s">
        <v>563</v>
      </c>
      <c r="B364" s="89"/>
      <c r="C364" s="90" t="s">
        <v>9054</v>
      </c>
      <c r="D364" s="84">
        <v>43125</v>
      </c>
      <c r="E364" s="85" t="s">
        <v>903</v>
      </c>
      <c r="F364" s="85" t="s">
        <v>680</v>
      </c>
      <c r="G364" s="85">
        <v>16423148</v>
      </c>
      <c r="H364" s="89"/>
      <c r="I364" s="93" t="s">
        <v>1647</v>
      </c>
      <c r="J364" s="89"/>
      <c r="K364" s="89"/>
      <c r="L364" s="89"/>
      <c r="M364" s="89"/>
      <c r="N364" s="168">
        <v>13950</v>
      </c>
      <c r="O364" s="168">
        <v>0</v>
      </c>
      <c r="P364" s="89" t="s">
        <v>679</v>
      </c>
    </row>
    <row r="365" spans="1:16" ht="63.75">
      <c r="A365" s="214" t="s">
        <v>563</v>
      </c>
      <c r="B365" s="89"/>
      <c r="C365" s="90" t="s">
        <v>9054</v>
      </c>
      <c r="D365" s="84">
        <v>43125</v>
      </c>
      <c r="E365" s="85" t="s">
        <v>904</v>
      </c>
      <c r="F365" s="85" t="s">
        <v>680</v>
      </c>
      <c r="G365" s="85">
        <v>16423146</v>
      </c>
      <c r="H365" s="89"/>
      <c r="I365" s="93" t="s">
        <v>1648</v>
      </c>
      <c r="J365" s="89"/>
      <c r="K365" s="89"/>
      <c r="L365" s="89"/>
      <c r="M365" s="89"/>
      <c r="N365" s="168">
        <v>11700</v>
      </c>
      <c r="O365" s="168">
        <v>0</v>
      </c>
      <c r="P365" s="89" t="s">
        <v>679</v>
      </c>
    </row>
    <row r="366" spans="1:16" ht="63.75">
      <c r="A366" s="214" t="s">
        <v>563</v>
      </c>
      <c r="B366" s="89"/>
      <c r="C366" s="90" t="s">
        <v>9054</v>
      </c>
      <c r="D366" s="84">
        <v>43125</v>
      </c>
      <c r="E366" s="85" t="s">
        <v>905</v>
      </c>
      <c r="F366" s="85" t="s">
        <v>680</v>
      </c>
      <c r="G366" s="85">
        <v>16423133</v>
      </c>
      <c r="H366" s="89"/>
      <c r="I366" s="93" t="s">
        <v>1649</v>
      </c>
      <c r="J366" s="89"/>
      <c r="K366" s="89"/>
      <c r="L366" s="89"/>
      <c r="M366" s="89"/>
      <c r="N366" s="168">
        <v>10595.5</v>
      </c>
      <c r="O366" s="168">
        <v>0</v>
      </c>
      <c r="P366" s="89" t="s">
        <v>679</v>
      </c>
    </row>
    <row r="367" spans="1:16" ht="63.75">
      <c r="A367" s="214" t="s">
        <v>563</v>
      </c>
      <c r="B367" s="89"/>
      <c r="C367" s="90" t="s">
        <v>9054</v>
      </c>
      <c r="D367" s="84">
        <v>43125</v>
      </c>
      <c r="E367" s="85" t="s">
        <v>906</v>
      </c>
      <c r="F367" s="85" t="s">
        <v>680</v>
      </c>
      <c r="G367" s="85">
        <v>16423131</v>
      </c>
      <c r="H367" s="89"/>
      <c r="I367" s="93" t="s">
        <v>1650</v>
      </c>
      <c r="J367" s="89"/>
      <c r="K367" s="89"/>
      <c r="L367" s="89"/>
      <c r="M367" s="89"/>
      <c r="N367" s="168">
        <v>6300</v>
      </c>
      <c r="O367" s="168">
        <v>0</v>
      </c>
      <c r="P367" s="89" t="s">
        <v>679</v>
      </c>
    </row>
    <row r="368" spans="1:16" ht="63.75">
      <c r="A368" s="214" t="s">
        <v>563</v>
      </c>
      <c r="B368" s="89"/>
      <c r="C368" s="90" t="s">
        <v>9054</v>
      </c>
      <c r="D368" s="84">
        <v>43125</v>
      </c>
      <c r="E368" s="85" t="s">
        <v>907</v>
      </c>
      <c r="F368" s="85" t="s">
        <v>680</v>
      </c>
      <c r="G368" s="85">
        <v>16423129</v>
      </c>
      <c r="H368" s="89"/>
      <c r="I368" s="93" t="s">
        <v>1651</v>
      </c>
      <c r="J368" s="89"/>
      <c r="K368" s="89"/>
      <c r="L368" s="89"/>
      <c r="M368" s="89"/>
      <c r="N368" s="168">
        <v>11335</v>
      </c>
      <c r="O368" s="168">
        <v>0</v>
      </c>
      <c r="P368" s="89" t="s">
        <v>679</v>
      </c>
    </row>
    <row r="369" spans="1:16" ht="63.75">
      <c r="A369" s="214" t="s">
        <v>563</v>
      </c>
      <c r="B369" s="89"/>
      <c r="C369" s="90" t="s">
        <v>9054</v>
      </c>
      <c r="D369" s="84">
        <v>43125</v>
      </c>
      <c r="E369" s="85" t="s">
        <v>908</v>
      </c>
      <c r="F369" s="85" t="s">
        <v>680</v>
      </c>
      <c r="G369" s="85">
        <v>16423127</v>
      </c>
      <c r="H369" s="89"/>
      <c r="I369" s="93" t="s">
        <v>1652</v>
      </c>
      <c r="J369" s="89"/>
      <c r="K369" s="89"/>
      <c r="L369" s="89"/>
      <c r="M369" s="89"/>
      <c r="N369" s="168">
        <v>17495</v>
      </c>
      <c r="O369" s="168">
        <v>0</v>
      </c>
      <c r="P369" s="89" t="s">
        <v>679</v>
      </c>
    </row>
    <row r="370" spans="1:16" ht="63.75">
      <c r="A370" s="214" t="s">
        <v>563</v>
      </c>
      <c r="B370" s="89"/>
      <c r="C370" s="90" t="s">
        <v>9054</v>
      </c>
      <c r="D370" s="84">
        <v>43125</v>
      </c>
      <c r="E370" s="85" t="s">
        <v>909</v>
      </c>
      <c r="F370" s="85" t="s">
        <v>680</v>
      </c>
      <c r="G370" s="85">
        <v>16423126</v>
      </c>
      <c r="H370" s="89"/>
      <c r="I370" s="93" t="s">
        <v>1653</v>
      </c>
      <c r="J370" s="89"/>
      <c r="K370" s="89"/>
      <c r="L370" s="89"/>
      <c r="M370" s="89"/>
      <c r="N370" s="168">
        <v>12074</v>
      </c>
      <c r="O370" s="168">
        <v>0</v>
      </c>
      <c r="P370" s="89" t="s">
        <v>679</v>
      </c>
    </row>
    <row r="371" spans="1:16" ht="63.75">
      <c r="A371" s="214" t="s">
        <v>563</v>
      </c>
      <c r="B371" s="89"/>
      <c r="C371" s="90" t="s">
        <v>9054</v>
      </c>
      <c r="D371" s="84">
        <v>43125</v>
      </c>
      <c r="E371" s="85" t="s">
        <v>910</v>
      </c>
      <c r="F371" s="85" t="s">
        <v>680</v>
      </c>
      <c r="G371" s="85">
        <v>16423124</v>
      </c>
      <c r="H371" s="89"/>
      <c r="I371" s="93" t="s">
        <v>1654</v>
      </c>
      <c r="J371" s="89"/>
      <c r="K371" s="89"/>
      <c r="L371" s="89"/>
      <c r="M371" s="89"/>
      <c r="N371" s="168">
        <v>16755</v>
      </c>
      <c r="O371" s="168">
        <v>0</v>
      </c>
      <c r="P371" s="89" t="s">
        <v>679</v>
      </c>
    </row>
    <row r="372" spans="1:16" ht="63.75">
      <c r="A372" s="214" t="s">
        <v>563</v>
      </c>
      <c r="B372" s="89"/>
      <c r="C372" s="90" t="s">
        <v>9054</v>
      </c>
      <c r="D372" s="84">
        <v>43125</v>
      </c>
      <c r="E372" s="85" t="s">
        <v>911</v>
      </c>
      <c r="F372" s="85" t="s">
        <v>680</v>
      </c>
      <c r="G372" s="85">
        <v>16423121</v>
      </c>
      <c r="H372" s="89"/>
      <c r="I372" s="93" t="s">
        <v>1655</v>
      </c>
      <c r="J372" s="89"/>
      <c r="K372" s="89"/>
      <c r="L372" s="89"/>
      <c r="M372" s="89"/>
      <c r="N372" s="168">
        <v>17741</v>
      </c>
      <c r="O372" s="168">
        <v>0</v>
      </c>
      <c r="P372" s="89" t="s">
        <v>679</v>
      </c>
    </row>
    <row r="373" spans="1:16" ht="63.75">
      <c r="A373" s="214" t="s">
        <v>563</v>
      </c>
      <c r="B373" s="89"/>
      <c r="C373" s="90" t="s">
        <v>9054</v>
      </c>
      <c r="D373" s="84">
        <v>43125</v>
      </c>
      <c r="E373" s="85" t="s">
        <v>912</v>
      </c>
      <c r="F373" s="85" t="s">
        <v>680</v>
      </c>
      <c r="G373" s="85">
        <v>16423118</v>
      </c>
      <c r="H373" s="89"/>
      <c r="I373" s="93" t="s">
        <v>1656</v>
      </c>
      <c r="J373" s="89"/>
      <c r="K373" s="89"/>
      <c r="L373" s="89"/>
      <c r="M373" s="89"/>
      <c r="N373" s="168">
        <v>13798.5</v>
      </c>
      <c r="O373" s="168">
        <v>0</v>
      </c>
      <c r="P373" s="89" t="s">
        <v>679</v>
      </c>
    </row>
    <row r="374" spans="1:16" ht="63.75">
      <c r="A374" s="214" t="s">
        <v>563</v>
      </c>
      <c r="B374" s="89"/>
      <c r="C374" s="90" t="s">
        <v>9054</v>
      </c>
      <c r="D374" s="84">
        <v>43125</v>
      </c>
      <c r="E374" s="85" t="s">
        <v>913</v>
      </c>
      <c r="F374" s="85" t="s">
        <v>680</v>
      </c>
      <c r="G374" s="85">
        <v>16423116</v>
      </c>
      <c r="H374" s="89"/>
      <c r="I374" s="93" t="s">
        <v>1657</v>
      </c>
      <c r="J374" s="89"/>
      <c r="K374" s="89"/>
      <c r="L374" s="89"/>
      <c r="M374" s="89"/>
      <c r="N374" s="168">
        <v>22050</v>
      </c>
      <c r="O374" s="168">
        <v>0</v>
      </c>
      <c r="P374" s="89" t="s">
        <v>679</v>
      </c>
    </row>
    <row r="375" spans="1:16" ht="63.75">
      <c r="A375" s="214" t="s">
        <v>563</v>
      </c>
      <c r="B375" s="89"/>
      <c r="C375" s="90" t="s">
        <v>9054</v>
      </c>
      <c r="D375" s="84">
        <v>43125</v>
      </c>
      <c r="E375" s="85" t="s">
        <v>914</v>
      </c>
      <c r="F375" s="85" t="s">
        <v>680</v>
      </c>
      <c r="G375" s="85">
        <v>16423114</v>
      </c>
      <c r="H375" s="89"/>
      <c r="I375" s="93" t="s">
        <v>1658</v>
      </c>
      <c r="J375" s="89"/>
      <c r="K375" s="89"/>
      <c r="L375" s="89"/>
      <c r="M375" s="89"/>
      <c r="N375" s="168">
        <v>2700</v>
      </c>
      <c r="O375" s="168">
        <v>0</v>
      </c>
      <c r="P375" s="89" t="s">
        <v>679</v>
      </c>
    </row>
    <row r="376" spans="1:16" ht="63.75">
      <c r="A376" s="214" t="s">
        <v>563</v>
      </c>
      <c r="B376" s="89"/>
      <c r="C376" s="90" t="s">
        <v>9054</v>
      </c>
      <c r="D376" s="84">
        <v>43125</v>
      </c>
      <c r="E376" s="85" t="s">
        <v>915</v>
      </c>
      <c r="F376" s="85" t="s">
        <v>680</v>
      </c>
      <c r="G376" s="85">
        <v>16423113</v>
      </c>
      <c r="H376" s="89"/>
      <c r="I376" s="93" t="s">
        <v>1659</v>
      </c>
      <c r="J376" s="89"/>
      <c r="K376" s="89"/>
      <c r="L376" s="89"/>
      <c r="M376" s="89"/>
      <c r="N376" s="168">
        <v>13950</v>
      </c>
      <c r="O376" s="168">
        <v>0</v>
      </c>
      <c r="P376" s="89" t="s">
        <v>679</v>
      </c>
    </row>
    <row r="377" spans="1:16" ht="63.75">
      <c r="A377" s="214" t="s">
        <v>563</v>
      </c>
      <c r="B377" s="89"/>
      <c r="C377" s="90" t="s">
        <v>9054</v>
      </c>
      <c r="D377" s="84">
        <v>43125</v>
      </c>
      <c r="E377" s="85" t="s">
        <v>916</v>
      </c>
      <c r="F377" s="85" t="s">
        <v>680</v>
      </c>
      <c r="G377" s="85">
        <v>16423111</v>
      </c>
      <c r="H377" s="89"/>
      <c r="I377" s="93" t="s">
        <v>1660</v>
      </c>
      <c r="J377" s="89"/>
      <c r="K377" s="89"/>
      <c r="L377" s="89"/>
      <c r="M377" s="89"/>
      <c r="N377" s="168">
        <v>28706</v>
      </c>
      <c r="O377" s="168">
        <v>0</v>
      </c>
      <c r="P377" s="89" t="s">
        <v>679</v>
      </c>
    </row>
    <row r="378" spans="1:16" ht="63.75">
      <c r="A378" s="214" t="s">
        <v>563</v>
      </c>
      <c r="B378" s="89"/>
      <c r="C378" s="90" t="s">
        <v>9054</v>
      </c>
      <c r="D378" s="84">
        <v>43125</v>
      </c>
      <c r="E378" s="85" t="s">
        <v>917</v>
      </c>
      <c r="F378" s="85" t="s">
        <v>680</v>
      </c>
      <c r="G378" s="85">
        <v>16423108</v>
      </c>
      <c r="H378" s="89"/>
      <c r="I378" s="93" t="s">
        <v>1661</v>
      </c>
      <c r="J378" s="89"/>
      <c r="K378" s="89"/>
      <c r="L378" s="89"/>
      <c r="M378" s="89"/>
      <c r="N378" s="168">
        <v>29691.5</v>
      </c>
      <c r="O378" s="168">
        <v>0</v>
      </c>
      <c r="P378" s="89" t="s">
        <v>679</v>
      </c>
    </row>
    <row r="379" spans="1:16" ht="63.75">
      <c r="A379" s="214" t="s">
        <v>563</v>
      </c>
      <c r="B379" s="89"/>
      <c r="C379" s="90" t="s">
        <v>9054</v>
      </c>
      <c r="D379" s="84">
        <v>43125</v>
      </c>
      <c r="E379" s="85" t="s">
        <v>918</v>
      </c>
      <c r="F379" s="85" t="s">
        <v>680</v>
      </c>
      <c r="G379" s="85">
        <v>16423100</v>
      </c>
      <c r="H379" s="89"/>
      <c r="I379" s="93" t="s">
        <v>1662</v>
      </c>
      <c r="J379" s="89"/>
      <c r="K379" s="89"/>
      <c r="L379" s="89"/>
      <c r="M379" s="89"/>
      <c r="N379" s="168">
        <v>33634</v>
      </c>
      <c r="O379" s="168">
        <v>0</v>
      </c>
      <c r="P379" s="89" t="s">
        <v>679</v>
      </c>
    </row>
    <row r="380" spans="1:16" ht="63.75">
      <c r="A380" s="214" t="s">
        <v>563</v>
      </c>
      <c r="B380" s="89"/>
      <c r="C380" s="90" t="s">
        <v>9054</v>
      </c>
      <c r="D380" s="84">
        <v>43125</v>
      </c>
      <c r="E380" s="85" t="s">
        <v>919</v>
      </c>
      <c r="F380" s="85" t="s">
        <v>680</v>
      </c>
      <c r="G380" s="85">
        <v>16423097</v>
      </c>
      <c r="H380" s="89"/>
      <c r="I380" s="93" t="s">
        <v>1663</v>
      </c>
      <c r="J380" s="89"/>
      <c r="K380" s="89"/>
      <c r="L380" s="89"/>
      <c r="M380" s="89"/>
      <c r="N380" s="168">
        <v>24886.5</v>
      </c>
      <c r="O380" s="168">
        <v>0</v>
      </c>
      <c r="P380" s="89" t="s">
        <v>679</v>
      </c>
    </row>
    <row r="381" spans="1:16" ht="63.75">
      <c r="A381" s="214" t="s">
        <v>563</v>
      </c>
      <c r="B381" s="89"/>
      <c r="C381" s="90" t="s">
        <v>9054</v>
      </c>
      <c r="D381" s="84">
        <v>43125</v>
      </c>
      <c r="E381" s="85" t="s">
        <v>920</v>
      </c>
      <c r="F381" s="85" t="s">
        <v>680</v>
      </c>
      <c r="G381" s="85">
        <v>16423093</v>
      </c>
      <c r="H381" s="89"/>
      <c r="I381" s="93" t="s">
        <v>1664</v>
      </c>
      <c r="J381" s="89"/>
      <c r="K381" s="89"/>
      <c r="L381" s="89"/>
      <c r="M381" s="89"/>
      <c r="N381" s="168">
        <v>8871</v>
      </c>
      <c r="O381" s="168">
        <v>0</v>
      </c>
      <c r="P381" s="89" t="s">
        <v>679</v>
      </c>
    </row>
    <row r="382" spans="1:16" ht="63.75">
      <c r="A382" s="214" t="s">
        <v>563</v>
      </c>
      <c r="B382" s="89"/>
      <c r="C382" s="90" t="s">
        <v>9054</v>
      </c>
      <c r="D382" s="84">
        <v>43125</v>
      </c>
      <c r="E382" s="85" t="s">
        <v>921</v>
      </c>
      <c r="F382" s="85" t="s">
        <v>680</v>
      </c>
      <c r="G382" s="85">
        <v>16420451</v>
      </c>
      <c r="H382" s="89"/>
      <c r="I382" s="93" t="s">
        <v>1665</v>
      </c>
      <c r="J382" s="89"/>
      <c r="K382" s="89"/>
      <c r="L382" s="89"/>
      <c r="M382" s="89"/>
      <c r="N382" s="168">
        <v>6750</v>
      </c>
      <c r="O382" s="168">
        <v>0</v>
      </c>
      <c r="P382" s="89" t="s">
        <v>679</v>
      </c>
    </row>
    <row r="383" spans="1:16" ht="63.75">
      <c r="A383" s="214" t="s">
        <v>563</v>
      </c>
      <c r="B383" s="89"/>
      <c r="C383" s="90" t="s">
        <v>9054</v>
      </c>
      <c r="D383" s="84">
        <v>43125</v>
      </c>
      <c r="E383" s="85" t="s">
        <v>922</v>
      </c>
      <c r="F383" s="85" t="s">
        <v>680</v>
      </c>
      <c r="G383" s="85">
        <v>16420446</v>
      </c>
      <c r="H383" s="89"/>
      <c r="I383" s="93" t="s">
        <v>1666</v>
      </c>
      <c r="J383" s="89"/>
      <c r="K383" s="89"/>
      <c r="L383" s="89"/>
      <c r="M383" s="89"/>
      <c r="N383" s="168">
        <v>9450</v>
      </c>
      <c r="O383" s="168">
        <v>0</v>
      </c>
      <c r="P383" s="89" t="s">
        <v>679</v>
      </c>
    </row>
    <row r="384" spans="1:16" ht="63.75">
      <c r="A384" s="214" t="s">
        <v>563</v>
      </c>
      <c r="B384" s="89"/>
      <c r="C384" s="90" t="s">
        <v>9054</v>
      </c>
      <c r="D384" s="84">
        <v>43125</v>
      </c>
      <c r="E384" s="85" t="s">
        <v>923</v>
      </c>
      <c r="F384" s="85" t="s">
        <v>680</v>
      </c>
      <c r="G384" s="85">
        <v>16407156</v>
      </c>
      <c r="H384" s="89"/>
      <c r="I384" s="93" t="s">
        <v>1667</v>
      </c>
      <c r="J384" s="89"/>
      <c r="K384" s="89"/>
      <c r="L384" s="89"/>
      <c r="M384" s="89"/>
      <c r="N384" s="168">
        <v>15000</v>
      </c>
      <c r="O384" s="168">
        <v>0</v>
      </c>
      <c r="P384" s="89" t="s">
        <v>679</v>
      </c>
    </row>
    <row r="385" spans="1:16" ht="63.75">
      <c r="A385" s="214" t="s">
        <v>563</v>
      </c>
      <c r="B385" s="89"/>
      <c r="C385" s="90" t="s">
        <v>9054</v>
      </c>
      <c r="D385" s="84">
        <v>43125</v>
      </c>
      <c r="E385" s="85" t="s">
        <v>924</v>
      </c>
      <c r="F385" s="85" t="s">
        <v>680</v>
      </c>
      <c r="G385" s="85">
        <v>16407154</v>
      </c>
      <c r="H385" s="89"/>
      <c r="I385" s="93" t="s">
        <v>1668</v>
      </c>
      <c r="J385" s="89"/>
      <c r="K385" s="89"/>
      <c r="L385" s="89"/>
      <c r="M385" s="89"/>
      <c r="N385" s="168">
        <v>7650</v>
      </c>
      <c r="O385" s="168">
        <v>0</v>
      </c>
      <c r="P385" s="89" t="s">
        <v>679</v>
      </c>
    </row>
    <row r="386" spans="1:16" ht="63.75">
      <c r="A386" s="214" t="s">
        <v>563</v>
      </c>
      <c r="B386" s="89"/>
      <c r="C386" s="90" t="s">
        <v>9054</v>
      </c>
      <c r="D386" s="84">
        <v>43125</v>
      </c>
      <c r="E386" s="85" t="s">
        <v>925</v>
      </c>
      <c r="F386" s="85" t="s">
        <v>680</v>
      </c>
      <c r="G386" s="85">
        <v>16407153</v>
      </c>
      <c r="H386" s="89"/>
      <c r="I386" s="93" t="s">
        <v>1669</v>
      </c>
      <c r="J386" s="89"/>
      <c r="K386" s="89"/>
      <c r="L386" s="89"/>
      <c r="M386" s="89"/>
      <c r="N386" s="168">
        <v>12150</v>
      </c>
      <c r="O386" s="168">
        <v>0</v>
      </c>
      <c r="P386" s="89" t="s">
        <v>679</v>
      </c>
    </row>
    <row r="387" spans="1:16" ht="63.75">
      <c r="A387" s="214" t="s">
        <v>563</v>
      </c>
      <c r="B387" s="89"/>
      <c r="C387" s="90" t="s">
        <v>9054</v>
      </c>
      <c r="D387" s="84">
        <v>43125</v>
      </c>
      <c r="E387" s="85" t="s">
        <v>926</v>
      </c>
      <c r="F387" s="85" t="s">
        <v>680</v>
      </c>
      <c r="G387" s="85">
        <v>16407152</v>
      </c>
      <c r="H387" s="89"/>
      <c r="I387" s="93" t="s">
        <v>1670</v>
      </c>
      <c r="J387" s="89"/>
      <c r="K387" s="89"/>
      <c r="L387" s="89"/>
      <c r="M387" s="89"/>
      <c r="N387" s="168">
        <v>10800</v>
      </c>
      <c r="O387" s="168">
        <v>0</v>
      </c>
      <c r="P387" s="89" t="s">
        <v>679</v>
      </c>
    </row>
    <row r="388" spans="1:16" ht="63.75">
      <c r="A388" s="214" t="s">
        <v>563</v>
      </c>
      <c r="B388" s="89"/>
      <c r="C388" s="90" t="s">
        <v>9054</v>
      </c>
      <c r="D388" s="84">
        <v>43125</v>
      </c>
      <c r="E388" s="85" t="s">
        <v>927</v>
      </c>
      <c r="F388" s="85" t="s">
        <v>680</v>
      </c>
      <c r="G388" s="85">
        <v>16407151</v>
      </c>
      <c r="H388" s="89"/>
      <c r="I388" s="93" t="s">
        <v>1671</v>
      </c>
      <c r="J388" s="89"/>
      <c r="K388" s="89"/>
      <c r="L388" s="89"/>
      <c r="M388" s="89"/>
      <c r="N388" s="168">
        <v>17987</v>
      </c>
      <c r="O388" s="168">
        <v>0</v>
      </c>
      <c r="P388" s="89" t="s">
        <v>679</v>
      </c>
    </row>
    <row r="389" spans="1:16" ht="63.75">
      <c r="A389" s="214" t="s">
        <v>563</v>
      </c>
      <c r="B389" s="89"/>
      <c r="C389" s="90" t="s">
        <v>9054</v>
      </c>
      <c r="D389" s="84">
        <v>43125</v>
      </c>
      <c r="E389" s="85" t="s">
        <v>928</v>
      </c>
      <c r="F389" s="85" t="s">
        <v>680</v>
      </c>
      <c r="G389" s="85">
        <v>16407147</v>
      </c>
      <c r="H389" s="89"/>
      <c r="I389" s="93" t="s">
        <v>1672</v>
      </c>
      <c r="J389" s="89"/>
      <c r="K389" s="89"/>
      <c r="L389" s="89"/>
      <c r="M389" s="89"/>
      <c r="N389" s="168">
        <v>12320</v>
      </c>
      <c r="O389" s="168">
        <v>0</v>
      </c>
      <c r="P389" s="89" t="s">
        <v>679</v>
      </c>
    </row>
    <row r="390" spans="1:16" ht="63.75">
      <c r="A390" s="214" t="s">
        <v>563</v>
      </c>
      <c r="B390" s="89"/>
      <c r="C390" s="90" t="s">
        <v>9054</v>
      </c>
      <c r="D390" s="84">
        <v>43125</v>
      </c>
      <c r="E390" s="85" t="s">
        <v>929</v>
      </c>
      <c r="F390" s="85" t="s">
        <v>680</v>
      </c>
      <c r="G390" s="85">
        <v>16407146</v>
      </c>
      <c r="H390" s="89"/>
      <c r="I390" s="93" t="s">
        <v>1673</v>
      </c>
      <c r="J390" s="89"/>
      <c r="K390" s="89"/>
      <c r="L390" s="89"/>
      <c r="M390" s="89"/>
      <c r="N390" s="168">
        <v>14784</v>
      </c>
      <c r="O390" s="168">
        <v>0</v>
      </c>
      <c r="P390" s="89" t="s">
        <v>679</v>
      </c>
    </row>
    <row r="391" spans="1:16" ht="63.75">
      <c r="A391" s="214" t="s">
        <v>563</v>
      </c>
      <c r="B391" s="89"/>
      <c r="C391" s="90" t="s">
        <v>9054</v>
      </c>
      <c r="D391" s="84">
        <v>43125</v>
      </c>
      <c r="E391" s="85" t="s">
        <v>930</v>
      </c>
      <c r="F391" s="85" t="s">
        <v>680</v>
      </c>
      <c r="G391" s="85">
        <v>16407145</v>
      </c>
      <c r="H391" s="89"/>
      <c r="I391" s="93" t="s">
        <v>1674</v>
      </c>
      <c r="J391" s="89"/>
      <c r="K391" s="89"/>
      <c r="L391" s="89"/>
      <c r="M391" s="89"/>
      <c r="N391" s="168">
        <v>13306</v>
      </c>
      <c r="O391" s="168">
        <v>0</v>
      </c>
      <c r="P391" s="89" t="s">
        <v>679</v>
      </c>
    </row>
    <row r="392" spans="1:16" ht="63.75">
      <c r="A392" s="214" t="s">
        <v>563</v>
      </c>
      <c r="B392" s="89"/>
      <c r="C392" s="90" t="s">
        <v>9054</v>
      </c>
      <c r="D392" s="84">
        <v>43125</v>
      </c>
      <c r="E392" s="85" t="s">
        <v>931</v>
      </c>
      <c r="F392" s="85" t="s">
        <v>680</v>
      </c>
      <c r="G392" s="85">
        <v>16407144</v>
      </c>
      <c r="H392" s="89"/>
      <c r="I392" s="93" t="s">
        <v>1675</v>
      </c>
      <c r="J392" s="89"/>
      <c r="K392" s="89"/>
      <c r="L392" s="89"/>
      <c r="M392" s="89"/>
      <c r="N392" s="168">
        <v>12813</v>
      </c>
      <c r="O392" s="168">
        <v>0</v>
      </c>
      <c r="P392" s="89" t="s">
        <v>679</v>
      </c>
    </row>
    <row r="393" spans="1:16" ht="63.75">
      <c r="A393" s="214" t="s">
        <v>563</v>
      </c>
      <c r="B393" s="89"/>
      <c r="C393" s="90" t="s">
        <v>9054</v>
      </c>
      <c r="D393" s="84">
        <v>43125</v>
      </c>
      <c r="E393" s="85" t="s">
        <v>932</v>
      </c>
      <c r="F393" s="85" t="s">
        <v>680</v>
      </c>
      <c r="G393" s="85">
        <v>16407143</v>
      </c>
      <c r="H393" s="89"/>
      <c r="I393" s="93" t="s">
        <v>1676</v>
      </c>
      <c r="J393" s="89"/>
      <c r="K393" s="89"/>
      <c r="L393" s="89"/>
      <c r="M393" s="89"/>
      <c r="N393" s="168">
        <v>16650</v>
      </c>
      <c r="O393" s="168">
        <v>0</v>
      </c>
      <c r="P393" s="89" t="s">
        <v>679</v>
      </c>
    </row>
    <row r="394" spans="1:16" ht="63.75">
      <c r="A394" s="214" t="s">
        <v>563</v>
      </c>
      <c r="B394" s="89"/>
      <c r="C394" s="90" t="s">
        <v>9054</v>
      </c>
      <c r="D394" s="84">
        <v>43125</v>
      </c>
      <c r="E394" s="85" t="s">
        <v>933</v>
      </c>
      <c r="F394" s="85" t="s">
        <v>680</v>
      </c>
      <c r="G394" s="85">
        <v>16407142</v>
      </c>
      <c r="H394" s="89"/>
      <c r="I394" s="93" t="s">
        <v>1677</v>
      </c>
      <c r="J394" s="89"/>
      <c r="K394" s="89"/>
      <c r="L394" s="89"/>
      <c r="M394" s="89"/>
      <c r="N394" s="168">
        <v>11088</v>
      </c>
      <c r="O394" s="168">
        <v>0</v>
      </c>
      <c r="P394" s="89" t="s">
        <v>679</v>
      </c>
    </row>
    <row r="395" spans="1:16" ht="76.5">
      <c r="A395" s="214" t="s">
        <v>563</v>
      </c>
      <c r="B395" s="89"/>
      <c r="C395" s="90" t="s">
        <v>9054</v>
      </c>
      <c r="D395" s="84">
        <v>43125</v>
      </c>
      <c r="E395" s="85" t="s">
        <v>934</v>
      </c>
      <c r="F395" s="85" t="s">
        <v>680</v>
      </c>
      <c r="G395" s="85">
        <v>16407141</v>
      </c>
      <c r="H395" s="89"/>
      <c r="I395" s="93" t="s">
        <v>1678</v>
      </c>
      <c r="J395" s="89"/>
      <c r="K395" s="89"/>
      <c r="L395" s="89"/>
      <c r="M395" s="89"/>
      <c r="N395" s="168">
        <v>13306</v>
      </c>
      <c r="O395" s="168">
        <v>0</v>
      </c>
      <c r="P395" s="89" t="s">
        <v>679</v>
      </c>
    </row>
    <row r="396" spans="1:16" ht="63.75">
      <c r="A396" s="214" t="s">
        <v>563</v>
      </c>
      <c r="B396" s="89"/>
      <c r="C396" s="90" t="s">
        <v>9054</v>
      </c>
      <c r="D396" s="84">
        <v>43125</v>
      </c>
      <c r="E396" s="85" t="s">
        <v>935</v>
      </c>
      <c r="F396" s="85" t="s">
        <v>680</v>
      </c>
      <c r="G396" s="85">
        <v>16407140</v>
      </c>
      <c r="H396" s="89"/>
      <c r="I396" s="93" t="s">
        <v>1679</v>
      </c>
      <c r="J396" s="89"/>
      <c r="K396" s="89"/>
      <c r="L396" s="89"/>
      <c r="M396" s="89"/>
      <c r="N396" s="168">
        <v>17100</v>
      </c>
      <c r="O396" s="168">
        <v>0</v>
      </c>
      <c r="P396" s="89" t="s">
        <v>679</v>
      </c>
    </row>
    <row r="397" spans="1:16" ht="63.75">
      <c r="A397" s="214" t="s">
        <v>563</v>
      </c>
      <c r="B397" s="89"/>
      <c r="C397" s="90" t="s">
        <v>9054</v>
      </c>
      <c r="D397" s="84">
        <v>43125</v>
      </c>
      <c r="E397" s="85" t="s">
        <v>936</v>
      </c>
      <c r="F397" s="85" t="s">
        <v>680</v>
      </c>
      <c r="G397" s="85">
        <v>16407139</v>
      </c>
      <c r="H397" s="89"/>
      <c r="I397" s="93" t="s">
        <v>1680</v>
      </c>
      <c r="J397" s="89"/>
      <c r="K397" s="89"/>
      <c r="L397" s="89"/>
      <c r="M397" s="89"/>
      <c r="N397" s="168">
        <v>3150</v>
      </c>
      <c r="O397" s="168">
        <v>0</v>
      </c>
      <c r="P397" s="89" t="s">
        <v>679</v>
      </c>
    </row>
    <row r="398" spans="1:16" ht="63.75">
      <c r="A398" s="214" t="s">
        <v>563</v>
      </c>
      <c r="B398" s="89"/>
      <c r="C398" s="90" t="s">
        <v>9054</v>
      </c>
      <c r="D398" s="84">
        <v>43125</v>
      </c>
      <c r="E398" s="85" t="s">
        <v>937</v>
      </c>
      <c r="F398" s="85" t="s">
        <v>680</v>
      </c>
      <c r="G398" s="85">
        <v>16407138</v>
      </c>
      <c r="H398" s="89"/>
      <c r="I398" s="93" t="s">
        <v>1681</v>
      </c>
      <c r="J398" s="89"/>
      <c r="K398" s="89"/>
      <c r="L398" s="89"/>
      <c r="M398" s="89"/>
      <c r="N398" s="168">
        <v>8550</v>
      </c>
      <c r="O398" s="168">
        <v>0</v>
      </c>
      <c r="P398" s="89" t="s">
        <v>679</v>
      </c>
    </row>
    <row r="399" spans="1:16" ht="63.75">
      <c r="A399" s="214" t="s">
        <v>563</v>
      </c>
      <c r="B399" s="89"/>
      <c r="C399" s="90" t="s">
        <v>9054</v>
      </c>
      <c r="D399" s="84">
        <v>43125</v>
      </c>
      <c r="E399" s="85" t="s">
        <v>938</v>
      </c>
      <c r="F399" s="85" t="s">
        <v>680</v>
      </c>
      <c r="G399" s="85">
        <v>16407137</v>
      </c>
      <c r="H399" s="89"/>
      <c r="I399" s="93" t="s">
        <v>1682</v>
      </c>
      <c r="J399" s="89"/>
      <c r="K399" s="89"/>
      <c r="L399" s="89"/>
      <c r="M399" s="89"/>
      <c r="N399" s="168">
        <v>14850</v>
      </c>
      <c r="O399" s="168">
        <v>0</v>
      </c>
      <c r="P399" s="89" t="s">
        <v>679</v>
      </c>
    </row>
    <row r="400" spans="1:16" ht="63.75">
      <c r="A400" s="214" t="s">
        <v>563</v>
      </c>
      <c r="B400" s="89"/>
      <c r="C400" s="90" t="s">
        <v>9054</v>
      </c>
      <c r="D400" s="84">
        <v>43125</v>
      </c>
      <c r="E400" s="85" t="s">
        <v>939</v>
      </c>
      <c r="F400" s="85" t="s">
        <v>680</v>
      </c>
      <c r="G400" s="85">
        <v>16407136</v>
      </c>
      <c r="H400" s="89"/>
      <c r="I400" s="93" t="s">
        <v>1683</v>
      </c>
      <c r="J400" s="89"/>
      <c r="K400" s="89"/>
      <c r="L400" s="89"/>
      <c r="M400" s="89"/>
      <c r="N400" s="168">
        <v>16200</v>
      </c>
      <c r="O400" s="168">
        <v>0</v>
      </c>
      <c r="P400" s="89" t="s">
        <v>679</v>
      </c>
    </row>
    <row r="401" spans="1:16" ht="63.75">
      <c r="A401" s="214" t="s">
        <v>563</v>
      </c>
      <c r="B401" s="89"/>
      <c r="C401" s="90" t="s">
        <v>9054</v>
      </c>
      <c r="D401" s="84">
        <v>43125</v>
      </c>
      <c r="E401" s="85" t="s">
        <v>940</v>
      </c>
      <c r="F401" s="85" t="s">
        <v>680</v>
      </c>
      <c r="G401" s="85">
        <v>16407135</v>
      </c>
      <c r="H401" s="89"/>
      <c r="I401" s="93" t="s">
        <v>1684</v>
      </c>
      <c r="J401" s="89"/>
      <c r="K401" s="89"/>
      <c r="L401" s="89"/>
      <c r="M401" s="89"/>
      <c r="N401" s="168">
        <v>7200</v>
      </c>
      <c r="O401" s="168">
        <v>0</v>
      </c>
      <c r="P401" s="89" t="s">
        <v>679</v>
      </c>
    </row>
    <row r="402" spans="1:16" ht="63.75">
      <c r="A402" s="214" t="s">
        <v>563</v>
      </c>
      <c r="B402" s="89"/>
      <c r="C402" s="90" t="s">
        <v>9054</v>
      </c>
      <c r="D402" s="84">
        <v>43125</v>
      </c>
      <c r="E402" s="85" t="s">
        <v>941</v>
      </c>
      <c r="F402" s="85" t="s">
        <v>680</v>
      </c>
      <c r="G402" s="85">
        <v>16407134</v>
      </c>
      <c r="H402" s="89"/>
      <c r="I402" s="93" t="s">
        <v>1685</v>
      </c>
      <c r="J402" s="89"/>
      <c r="K402" s="89"/>
      <c r="L402" s="89"/>
      <c r="M402" s="89"/>
      <c r="N402" s="168">
        <v>17248</v>
      </c>
      <c r="O402" s="168">
        <v>0</v>
      </c>
      <c r="P402" s="89" t="s">
        <v>679</v>
      </c>
    </row>
    <row r="403" spans="1:16" ht="63.75">
      <c r="A403" s="214" t="s">
        <v>563</v>
      </c>
      <c r="B403" s="89"/>
      <c r="C403" s="90" t="s">
        <v>9054</v>
      </c>
      <c r="D403" s="84">
        <v>43125</v>
      </c>
      <c r="E403" s="85" t="s">
        <v>942</v>
      </c>
      <c r="F403" s="85" t="s">
        <v>680</v>
      </c>
      <c r="G403" s="85">
        <v>16407133</v>
      </c>
      <c r="H403" s="89"/>
      <c r="I403" s="93" t="s">
        <v>1686</v>
      </c>
      <c r="J403" s="89"/>
      <c r="K403" s="89"/>
      <c r="L403" s="89"/>
      <c r="M403" s="89"/>
      <c r="N403" s="168">
        <v>10350</v>
      </c>
      <c r="O403" s="168">
        <v>0</v>
      </c>
      <c r="P403" s="89" t="s">
        <v>679</v>
      </c>
    </row>
    <row r="404" spans="1:16" ht="63.75">
      <c r="A404" s="214" t="s">
        <v>563</v>
      </c>
      <c r="B404" s="89"/>
      <c r="C404" s="90" t="s">
        <v>9054</v>
      </c>
      <c r="D404" s="84">
        <v>43125</v>
      </c>
      <c r="E404" s="85" t="s">
        <v>943</v>
      </c>
      <c r="F404" s="85" t="s">
        <v>680</v>
      </c>
      <c r="G404" s="85">
        <v>16422975</v>
      </c>
      <c r="H404" s="89"/>
      <c r="I404" s="93" t="s">
        <v>1687</v>
      </c>
      <c r="J404" s="89"/>
      <c r="K404" s="89"/>
      <c r="L404" s="89"/>
      <c r="M404" s="89"/>
      <c r="N404" s="168">
        <v>5400</v>
      </c>
      <c r="O404" s="168">
        <v>0</v>
      </c>
      <c r="P404" s="89" t="s">
        <v>679</v>
      </c>
    </row>
    <row r="405" spans="1:16" ht="63.75">
      <c r="A405" s="214" t="s">
        <v>563</v>
      </c>
      <c r="B405" s="89"/>
      <c r="C405" s="90" t="s">
        <v>9054</v>
      </c>
      <c r="D405" s="84">
        <v>43125</v>
      </c>
      <c r="E405" s="85" t="s">
        <v>944</v>
      </c>
      <c r="F405" s="85" t="s">
        <v>680</v>
      </c>
      <c r="G405" s="85">
        <v>16422973</v>
      </c>
      <c r="H405" s="89"/>
      <c r="I405" s="93" t="s">
        <v>1688</v>
      </c>
      <c r="J405" s="89"/>
      <c r="K405" s="89"/>
      <c r="L405" s="89"/>
      <c r="M405" s="89"/>
      <c r="N405" s="168">
        <v>9900</v>
      </c>
      <c r="O405" s="168">
        <v>0</v>
      </c>
      <c r="P405" s="89" t="s">
        <v>679</v>
      </c>
    </row>
    <row r="406" spans="1:16" ht="63.75">
      <c r="A406" s="214" t="s">
        <v>563</v>
      </c>
      <c r="B406" s="89"/>
      <c r="C406" s="90" t="s">
        <v>9054</v>
      </c>
      <c r="D406" s="84">
        <v>43125</v>
      </c>
      <c r="E406" s="85" t="s">
        <v>945</v>
      </c>
      <c r="F406" s="85" t="s">
        <v>680</v>
      </c>
      <c r="G406" s="85">
        <v>16422609</v>
      </c>
      <c r="H406" s="89"/>
      <c r="I406" s="93" t="s">
        <v>1689</v>
      </c>
      <c r="J406" s="89"/>
      <c r="K406" s="89"/>
      <c r="L406" s="89"/>
      <c r="M406" s="89"/>
      <c r="N406" s="168">
        <v>17550</v>
      </c>
      <c r="O406" s="168">
        <v>0</v>
      </c>
      <c r="P406" s="89" t="s">
        <v>679</v>
      </c>
    </row>
    <row r="407" spans="1:16" ht="63.75">
      <c r="A407" s="214" t="s">
        <v>563</v>
      </c>
      <c r="B407" s="89"/>
      <c r="C407" s="90" t="s">
        <v>9054</v>
      </c>
      <c r="D407" s="84">
        <v>43125</v>
      </c>
      <c r="E407" s="85" t="s">
        <v>946</v>
      </c>
      <c r="F407" s="85" t="s">
        <v>680</v>
      </c>
      <c r="G407" s="85">
        <v>16422368</v>
      </c>
      <c r="H407" s="89"/>
      <c r="I407" s="93" t="s">
        <v>1690</v>
      </c>
      <c r="J407" s="89"/>
      <c r="K407" s="89"/>
      <c r="L407" s="89"/>
      <c r="M407" s="89"/>
      <c r="N407" s="168">
        <v>17494.5</v>
      </c>
      <c r="O407" s="168">
        <v>0</v>
      </c>
      <c r="P407" s="89" t="s">
        <v>679</v>
      </c>
    </row>
    <row r="408" spans="1:16" ht="63.75">
      <c r="A408" s="214" t="s">
        <v>563</v>
      </c>
      <c r="B408" s="89"/>
      <c r="C408" s="90" t="s">
        <v>9054</v>
      </c>
      <c r="D408" s="84">
        <v>43125</v>
      </c>
      <c r="E408" s="85" t="s">
        <v>947</v>
      </c>
      <c r="F408" s="85" t="s">
        <v>680</v>
      </c>
      <c r="G408" s="85">
        <v>16422367</v>
      </c>
      <c r="H408" s="89"/>
      <c r="I408" s="93" t="s">
        <v>1691</v>
      </c>
      <c r="J408" s="89"/>
      <c r="K408" s="89"/>
      <c r="L408" s="89"/>
      <c r="M408" s="89"/>
      <c r="N408" s="168">
        <v>16755</v>
      </c>
      <c r="O408" s="168">
        <v>0</v>
      </c>
      <c r="P408" s="89" t="s">
        <v>679</v>
      </c>
    </row>
    <row r="409" spans="1:16" ht="63.75">
      <c r="A409" s="214" t="s">
        <v>563</v>
      </c>
      <c r="B409" s="89"/>
      <c r="C409" s="90" t="s">
        <v>9054</v>
      </c>
      <c r="D409" s="84">
        <v>43125</v>
      </c>
      <c r="E409" s="85" t="s">
        <v>948</v>
      </c>
      <c r="F409" s="85" t="s">
        <v>680</v>
      </c>
      <c r="G409" s="85">
        <v>16407119</v>
      </c>
      <c r="H409" s="89"/>
      <c r="I409" s="93" t="s">
        <v>1692</v>
      </c>
      <c r="J409" s="89"/>
      <c r="K409" s="89"/>
      <c r="L409" s="89"/>
      <c r="M409" s="89"/>
      <c r="N409" s="168">
        <v>479747</v>
      </c>
      <c r="O409" s="168">
        <v>0</v>
      </c>
      <c r="P409" s="89" t="s">
        <v>679</v>
      </c>
    </row>
    <row r="410" spans="1:16" ht="63.75">
      <c r="A410" s="214" t="s">
        <v>563</v>
      </c>
      <c r="B410" s="89"/>
      <c r="C410" s="90" t="s">
        <v>9054</v>
      </c>
      <c r="D410" s="84">
        <v>43125</v>
      </c>
      <c r="E410" s="85" t="s">
        <v>949</v>
      </c>
      <c r="F410" s="85" t="s">
        <v>680</v>
      </c>
      <c r="G410" s="85">
        <v>16407109</v>
      </c>
      <c r="H410" s="89"/>
      <c r="I410" s="93" t="s">
        <v>1693</v>
      </c>
      <c r="J410" s="89"/>
      <c r="K410" s="89"/>
      <c r="L410" s="89"/>
      <c r="M410" s="89"/>
      <c r="N410" s="168">
        <v>9450</v>
      </c>
      <c r="O410" s="168">
        <v>0</v>
      </c>
      <c r="P410" s="89" t="s">
        <v>679</v>
      </c>
    </row>
    <row r="411" spans="1:16" ht="63.75">
      <c r="A411" s="214" t="s">
        <v>563</v>
      </c>
      <c r="B411" s="89"/>
      <c r="C411" s="90" t="s">
        <v>9054</v>
      </c>
      <c r="D411" s="84">
        <v>43125</v>
      </c>
      <c r="E411" s="85" t="s">
        <v>950</v>
      </c>
      <c r="F411" s="85" t="s">
        <v>680</v>
      </c>
      <c r="G411" s="85">
        <v>16407105</v>
      </c>
      <c r="H411" s="89"/>
      <c r="I411" s="93" t="s">
        <v>1694</v>
      </c>
      <c r="J411" s="89"/>
      <c r="K411" s="89"/>
      <c r="L411" s="89"/>
      <c r="M411" s="89"/>
      <c r="N411" s="168">
        <v>10350</v>
      </c>
      <c r="O411" s="168">
        <v>0</v>
      </c>
      <c r="P411" s="89" t="s">
        <v>679</v>
      </c>
    </row>
    <row r="412" spans="1:16" ht="63.75">
      <c r="A412" s="214" t="s">
        <v>563</v>
      </c>
      <c r="B412" s="89"/>
      <c r="C412" s="90" t="s">
        <v>9054</v>
      </c>
      <c r="D412" s="84">
        <v>43125</v>
      </c>
      <c r="E412" s="85" t="s">
        <v>951</v>
      </c>
      <c r="F412" s="85" t="s">
        <v>680</v>
      </c>
      <c r="G412" s="85">
        <v>16407099</v>
      </c>
      <c r="H412" s="89"/>
      <c r="I412" s="93" t="s">
        <v>1695</v>
      </c>
      <c r="J412" s="89"/>
      <c r="K412" s="89"/>
      <c r="L412" s="89"/>
      <c r="M412" s="89"/>
      <c r="N412" s="168">
        <v>18480</v>
      </c>
      <c r="O412" s="168">
        <v>0</v>
      </c>
      <c r="P412" s="89" t="s">
        <v>679</v>
      </c>
    </row>
    <row r="413" spans="1:16" ht="63.75">
      <c r="A413" s="214" t="s">
        <v>563</v>
      </c>
      <c r="B413" s="89"/>
      <c r="C413" s="90" t="s">
        <v>9054</v>
      </c>
      <c r="D413" s="84">
        <v>43125</v>
      </c>
      <c r="E413" s="85" t="s">
        <v>952</v>
      </c>
      <c r="F413" s="85" t="s">
        <v>680</v>
      </c>
      <c r="G413" s="85">
        <v>16406832</v>
      </c>
      <c r="H413" s="89"/>
      <c r="I413" s="93" t="s">
        <v>1696</v>
      </c>
      <c r="J413" s="89"/>
      <c r="K413" s="89"/>
      <c r="L413" s="89"/>
      <c r="M413" s="89"/>
      <c r="N413" s="168">
        <v>13050</v>
      </c>
      <c r="O413" s="168">
        <v>0</v>
      </c>
      <c r="P413" s="89" t="s">
        <v>679</v>
      </c>
    </row>
    <row r="414" spans="1:16" ht="63.75">
      <c r="A414" s="214" t="s">
        <v>563</v>
      </c>
      <c r="B414" s="89"/>
      <c r="C414" s="90" t="s">
        <v>9054</v>
      </c>
      <c r="D414" s="84">
        <v>43125</v>
      </c>
      <c r="E414" s="85" t="s">
        <v>953</v>
      </c>
      <c r="F414" s="85" t="s">
        <v>680</v>
      </c>
      <c r="G414" s="85">
        <v>16406831</v>
      </c>
      <c r="H414" s="89"/>
      <c r="I414" s="93" t="s">
        <v>1697</v>
      </c>
      <c r="J414" s="89"/>
      <c r="K414" s="89"/>
      <c r="L414" s="89"/>
      <c r="M414" s="89"/>
      <c r="N414" s="168">
        <v>10800</v>
      </c>
      <c r="O414" s="168">
        <v>0</v>
      </c>
      <c r="P414" s="89" t="s">
        <v>679</v>
      </c>
    </row>
    <row r="415" spans="1:16" ht="63.75">
      <c r="A415" s="214" t="s">
        <v>563</v>
      </c>
      <c r="B415" s="89"/>
      <c r="C415" s="90" t="s">
        <v>9054</v>
      </c>
      <c r="D415" s="84">
        <v>43125</v>
      </c>
      <c r="E415" s="85" t="s">
        <v>954</v>
      </c>
      <c r="F415" s="85" t="s">
        <v>680</v>
      </c>
      <c r="G415" s="85">
        <v>16406829</v>
      </c>
      <c r="H415" s="89"/>
      <c r="I415" s="93" t="s">
        <v>1698</v>
      </c>
      <c r="J415" s="89"/>
      <c r="K415" s="89"/>
      <c r="L415" s="89"/>
      <c r="M415" s="89"/>
      <c r="N415" s="168">
        <v>11700</v>
      </c>
      <c r="O415" s="168">
        <v>0</v>
      </c>
      <c r="P415" s="89" t="s">
        <v>679</v>
      </c>
    </row>
    <row r="416" spans="1:16" ht="63.75">
      <c r="A416" s="214" t="s">
        <v>563</v>
      </c>
      <c r="B416" s="89"/>
      <c r="C416" s="90" t="s">
        <v>9054</v>
      </c>
      <c r="D416" s="84">
        <v>43125</v>
      </c>
      <c r="E416" s="85" t="s">
        <v>955</v>
      </c>
      <c r="F416" s="85" t="s">
        <v>680</v>
      </c>
      <c r="G416" s="85">
        <v>16406828</v>
      </c>
      <c r="H416" s="89"/>
      <c r="I416" s="93" t="s">
        <v>1699</v>
      </c>
      <c r="J416" s="89"/>
      <c r="K416" s="89"/>
      <c r="L416" s="89"/>
      <c r="M416" s="89"/>
      <c r="N416" s="168">
        <v>18973</v>
      </c>
      <c r="O416" s="168">
        <v>0</v>
      </c>
      <c r="P416" s="89" t="s">
        <v>679</v>
      </c>
    </row>
    <row r="417" spans="1:16" ht="63.75">
      <c r="A417" s="214" t="s">
        <v>563</v>
      </c>
      <c r="B417" s="89"/>
      <c r="C417" s="90" t="s">
        <v>9054</v>
      </c>
      <c r="D417" s="84">
        <v>43125</v>
      </c>
      <c r="E417" s="85" t="s">
        <v>956</v>
      </c>
      <c r="F417" s="85" t="s">
        <v>680</v>
      </c>
      <c r="G417" s="85">
        <v>16406827</v>
      </c>
      <c r="H417" s="89"/>
      <c r="I417" s="93" t="s">
        <v>1700</v>
      </c>
      <c r="J417" s="89"/>
      <c r="K417" s="89"/>
      <c r="L417" s="89"/>
      <c r="M417" s="89"/>
      <c r="N417" s="168">
        <v>25749</v>
      </c>
      <c r="O417" s="168">
        <v>0</v>
      </c>
      <c r="P417" s="89" t="s">
        <v>679</v>
      </c>
    </row>
    <row r="418" spans="1:16" ht="63.75">
      <c r="A418" s="214" t="s">
        <v>563</v>
      </c>
      <c r="B418" s="89"/>
      <c r="C418" s="90" t="s">
        <v>9054</v>
      </c>
      <c r="D418" s="84">
        <v>43125</v>
      </c>
      <c r="E418" s="85" t="s">
        <v>957</v>
      </c>
      <c r="F418" s="85" t="s">
        <v>680</v>
      </c>
      <c r="G418" s="85">
        <v>16406816</v>
      </c>
      <c r="H418" s="89"/>
      <c r="I418" s="93" t="s">
        <v>1701</v>
      </c>
      <c r="J418" s="89"/>
      <c r="K418" s="89"/>
      <c r="L418" s="89"/>
      <c r="M418" s="89"/>
      <c r="N418" s="168">
        <v>7200</v>
      </c>
      <c r="O418" s="168">
        <v>0</v>
      </c>
      <c r="P418" s="89" t="s">
        <v>679</v>
      </c>
    </row>
    <row r="419" spans="1:16" ht="63.75">
      <c r="A419" s="214" t="s">
        <v>563</v>
      </c>
      <c r="B419" s="89"/>
      <c r="C419" s="90" t="s">
        <v>9054</v>
      </c>
      <c r="D419" s="84">
        <v>43125</v>
      </c>
      <c r="E419" s="85" t="s">
        <v>958</v>
      </c>
      <c r="F419" s="85" t="s">
        <v>680</v>
      </c>
      <c r="G419" s="85">
        <v>16406815</v>
      </c>
      <c r="H419" s="89"/>
      <c r="I419" s="93" t="s">
        <v>1702</v>
      </c>
      <c r="J419" s="89"/>
      <c r="K419" s="89"/>
      <c r="L419" s="89"/>
      <c r="M419" s="89"/>
      <c r="N419" s="168">
        <v>18000</v>
      </c>
      <c r="O419" s="168">
        <v>0</v>
      </c>
      <c r="P419" s="89" t="s">
        <v>679</v>
      </c>
    </row>
    <row r="420" spans="1:16" ht="63.75">
      <c r="A420" s="214" t="s">
        <v>563</v>
      </c>
      <c r="B420" s="89"/>
      <c r="C420" s="90" t="s">
        <v>9054</v>
      </c>
      <c r="D420" s="84">
        <v>43125</v>
      </c>
      <c r="E420" s="85" t="s">
        <v>959</v>
      </c>
      <c r="F420" s="85" t="s">
        <v>680</v>
      </c>
      <c r="G420" s="85">
        <v>16406316</v>
      </c>
      <c r="H420" s="89"/>
      <c r="I420" s="93" t="s">
        <v>1703</v>
      </c>
      <c r="J420" s="89"/>
      <c r="K420" s="89"/>
      <c r="L420" s="89"/>
      <c r="M420" s="89"/>
      <c r="N420" s="168">
        <v>10125</v>
      </c>
      <c r="O420" s="168">
        <v>0</v>
      </c>
      <c r="P420" s="89" t="s">
        <v>679</v>
      </c>
    </row>
    <row r="421" spans="1:16" ht="63.75">
      <c r="A421" s="214" t="s">
        <v>563</v>
      </c>
      <c r="B421" s="89"/>
      <c r="C421" s="90" t="s">
        <v>9054</v>
      </c>
      <c r="D421" s="84">
        <v>43125</v>
      </c>
      <c r="E421" s="85" t="s">
        <v>960</v>
      </c>
      <c r="F421" s="85" t="s">
        <v>680</v>
      </c>
      <c r="G421" s="85">
        <v>16405998</v>
      </c>
      <c r="H421" s="89"/>
      <c r="I421" s="93" t="s">
        <v>1704</v>
      </c>
      <c r="J421" s="89"/>
      <c r="K421" s="89"/>
      <c r="L421" s="89"/>
      <c r="M421" s="89"/>
      <c r="N421" s="168">
        <v>33757</v>
      </c>
      <c r="O421" s="168">
        <v>0</v>
      </c>
      <c r="P421" s="89" t="s">
        <v>679</v>
      </c>
    </row>
    <row r="422" spans="1:16" ht="63.75">
      <c r="A422" s="214" t="s">
        <v>563</v>
      </c>
      <c r="B422" s="89"/>
      <c r="C422" s="90" t="s">
        <v>9054</v>
      </c>
      <c r="D422" s="84">
        <v>43125</v>
      </c>
      <c r="E422" s="85" t="s">
        <v>961</v>
      </c>
      <c r="F422" s="85" t="s">
        <v>680</v>
      </c>
      <c r="G422" s="85">
        <v>16405996</v>
      </c>
      <c r="H422" s="89"/>
      <c r="I422" s="93" t="s">
        <v>1705</v>
      </c>
      <c r="J422" s="89"/>
      <c r="K422" s="89"/>
      <c r="L422" s="89"/>
      <c r="M422" s="89"/>
      <c r="N422" s="168">
        <v>10125</v>
      </c>
      <c r="O422" s="168">
        <v>0</v>
      </c>
      <c r="P422" s="89" t="s">
        <v>679</v>
      </c>
    </row>
    <row r="423" spans="1:16" ht="63.75">
      <c r="A423" s="214" t="s">
        <v>563</v>
      </c>
      <c r="B423" s="89"/>
      <c r="C423" s="90" t="s">
        <v>9054</v>
      </c>
      <c r="D423" s="84">
        <v>43125</v>
      </c>
      <c r="E423" s="85" t="s">
        <v>962</v>
      </c>
      <c r="F423" s="85" t="s">
        <v>680</v>
      </c>
      <c r="G423" s="85">
        <v>16405993</v>
      </c>
      <c r="H423" s="89"/>
      <c r="I423" s="93" t="s">
        <v>1706</v>
      </c>
      <c r="J423" s="89"/>
      <c r="K423" s="89"/>
      <c r="L423" s="89"/>
      <c r="M423" s="89"/>
      <c r="N423" s="168">
        <v>15277</v>
      </c>
      <c r="O423" s="168">
        <v>0</v>
      </c>
      <c r="P423" s="89" t="s">
        <v>679</v>
      </c>
    </row>
    <row r="424" spans="1:16" ht="63.75">
      <c r="A424" s="214" t="s">
        <v>563</v>
      </c>
      <c r="B424" s="89"/>
      <c r="C424" s="90" t="s">
        <v>9054</v>
      </c>
      <c r="D424" s="84">
        <v>43125</v>
      </c>
      <c r="E424" s="85" t="s">
        <v>963</v>
      </c>
      <c r="F424" s="85" t="s">
        <v>680</v>
      </c>
      <c r="G424" s="85">
        <v>16405990</v>
      </c>
      <c r="H424" s="89"/>
      <c r="I424" s="93" t="s">
        <v>1707</v>
      </c>
      <c r="J424" s="89"/>
      <c r="K424" s="89"/>
      <c r="L424" s="89"/>
      <c r="M424" s="89"/>
      <c r="N424" s="168">
        <v>7392</v>
      </c>
      <c r="O424" s="168">
        <v>0</v>
      </c>
      <c r="P424" s="89" t="s">
        <v>679</v>
      </c>
    </row>
    <row r="425" spans="1:16" ht="63.75">
      <c r="A425" s="214" t="s">
        <v>563</v>
      </c>
      <c r="B425" s="89"/>
      <c r="C425" s="90" t="s">
        <v>9054</v>
      </c>
      <c r="D425" s="84">
        <v>43125</v>
      </c>
      <c r="E425" s="85" t="s">
        <v>964</v>
      </c>
      <c r="F425" s="85" t="s">
        <v>680</v>
      </c>
      <c r="G425" s="85">
        <v>16405988</v>
      </c>
      <c r="H425" s="89"/>
      <c r="I425" s="93" t="s">
        <v>1708</v>
      </c>
      <c r="J425" s="89"/>
      <c r="K425" s="89"/>
      <c r="L425" s="89"/>
      <c r="M425" s="89"/>
      <c r="N425" s="168">
        <v>9856</v>
      </c>
      <c r="O425" s="168">
        <v>0</v>
      </c>
      <c r="P425" s="89" t="s">
        <v>679</v>
      </c>
    </row>
    <row r="426" spans="1:16" ht="63.75">
      <c r="A426" s="214" t="s">
        <v>563</v>
      </c>
      <c r="B426" s="89"/>
      <c r="C426" s="90" t="s">
        <v>9054</v>
      </c>
      <c r="D426" s="84">
        <v>43125</v>
      </c>
      <c r="E426" s="85" t="s">
        <v>965</v>
      </c>
      <c r="F426" s="85" t="s">
        <v>680</v>
      </c>
      <c r="G426" s="85">
        <v>16405934</v>
      </c>
      <c r="H426" s="89"/>
      <c r="I426" s="93" t="s">
        <v>1709</v>
      </c>
      <c r="J426" s="89"/>
      <c r="K426" s="89"/>
      <c r="L426" s="89"/>
      <c r="M426" s="89"/>
      <c r="N426" s="168">
        <v>3203</v>
      </c>
      <c r="O426" s="168">
        <v>0</v>
      </c>
      <c r="P426" s="89" t="s">
        <v>679</v>
      </c>
    </row>
    <row r="427" spans="1:16" ht="63.75">
      <c r="A427" s="214" t="s">
        <v>563</v>
      </c>
      <c r="B427" s="89"/>
      <c r="C427" s="90" t="s">
        <v>9054</v>
      </c>
      <c r="D427" s="84">
        <v>43125</v>
      </c>
      <c r="E427" s="85" t="s">
        <v>966</v>
      </c>
      <c r="F427" s="85" t="s">
        <v>680</v>
      </c>
      <c r="G427" s="85">
        <v>16405926</v>
      </c>
      <c r="H427" s="89"/>
      <c r="I427" s="93" t="s">
        <v>1710</v>
      </c>
      <c r="J427" s="89"/>
      <c r="K427" s="89"/>
      <c r="L427" s="89"/>
      <c r="M427" s="89"/>
      <c r="N427" s="168">
        <v>13725</v>
      </c>
      <c r="O427" s="168">
        <v>0</v>
      </c>
      <c r="P427" s="89" t="s">
        <v>679</v>
      </c>
    </row>
    <row r="428" spans="1:16" ht="63.75">
      <c r="A428" s="214" t="s">
        <v>563</v>
      </c>
      <c r="B428" s="89"/>
      <c r="C428" s="90" t="s">
        <v>9054</v>
      </c>
      <c r="D428" s="84">
        <v>43125</v>
      </c>
      <c r="E428" s="85" t="s">
        <v>967</v>
      </c>
      <c r="F428" s="85" t="s">
        <v>680</v>
      </c>
      <c r="G428" s="85">
        <v>16405922</v>
      </c>
      <c r="H428" s="89"/>
      <c r="I428" s="93" t="s">
        <v>1711</v>
      </c>
      <c r="J428" s="89"/>
      <c r="K428" s="89"/>
      <c r="L428" s="89"/>
      <c r="M428" s="89"/>
      <c r="N428" s="168">
        <v>43500</v>
      </c>
      <c r="O428" s="168">
        <v>0</v>
      </c>
      <c r="P428" s="89" t="s">
        <v>679</v>
      </c>
    </row>
    <row r="429" spans="1:16" ht="63.75">
      <c r="A429" s="214" t="s">
        <v>563</v>
      </c>
      <c r="B429" s="89"/>
      <c r="C429" s="90" t="s">
        <v>9054</v>
      </c>
      <c r="D429" s="84">
        <v>43125</v>
      </c>
      <c r="E429" s="85" t="s">
        <v>968</v>
      </c>
      <c r="F429" s="85" t="s">
        <v>680</v>
      </c>
      <c r="G429" s="85">
        <v>16421594</v>
      </c>
      <c r="H429" s="89"/>
      <c r="I429" s="93" t="s">
        <v>1712</v>
      </c>
      <c r="J429" s="89"/>
      <c r="K429" s="89"/>
      <c r="L429" s="89"/>
      <c r="M429" s="89"/>
      <c r="N429" s="168">
        <v>9000</v>
      </c>
      <c r="O429" s="168">
        <v>0</v>
      </c>
      <c r="P429" s="89" t="s">
        <v>679</v>
      </c>
    </row>
    <row r="430" spans="1:16" ht="63.75">
      <c r="A430" s="214" t="s">
        <v>563</v>
      </c>
      <c r="B430" s="89"/>
      <c r="C430" s="90" t="s">
        <v>9054</v>
      </c>
      <c r="D430" s="84">
        <v>43125</v>
      </c>
      <c r="E430" s="85" t="s">
        <v>969</v>
      </c>
      <c r="F430" s="85" t="s">
        <v>680</v>
      </c>
      <c r="G430" s="85">
        <v>16421498</v>
      </c>
      <c r="H430" s="89"/>
      <c r="I430" s="93" t="s">
        <v>1713</v>
      </c>
      <c r="J430" s="89"/>
      <c r="K430" s="89"/>
      <c r="L430" s="89"/>
      <c r="M430" s="89"/>
      <c r="N430" s="168">
        <v>9000</v>
      </c>
      <c r="O430" s="168">
        <v>0</v>
      </c>
      <c r="P430" s="89" t="s">
        <v>679</v>
      </c>
    </row>
    <row r="431" spans="1:16" ht="63.75">
      <c r="A431" s="214" t="s">
        <v>563</v>
      </c>
      <c r="B431" s="89"/>
      <c r="C431" s="90" t="s">
        <v>9054</v>
      </c>
      <c r="D431" s="84">
        <v>43125</v>
      </c>
      <c r="E431" s="85" t="s">
        <v>970</v>
      </c>
      <c r="F431" s="85" t="s">
        <v>680</v>
      </c>
      <c r="G431" s="85">
        <v>16421493</v>
      </c>
      <c r="H431" s="89"/>
      <c r="I431" s="93" t="s">
        <v>1714</v>
      </c>
      <c r="J431" s="89"/>
      <c r="K431" s="89"/>
      <c r="L431" s="89"/>
      <c r="M431" s="89"/>
      <c r="N431" s="168">
        <v>9450</v>
      </c>
      <c r="O431" s="168">
        <v>0</v>
      </c>
      <c r="P431" s="89" t="s">
        <v>679</v>
      </c>
    </row>
    <row r="432" spans="1:16" ht="63.75">
      <c r="A432" s="214" t="s">
        <v>563</v>
      </c>
      <c r="B432" s="89"/>
      <c r="C432" s="90" t="s">
        <v>9054</v>
      </c>
      <c r="D432" s="84">
        <v>43125</v>
      </c>
      <c r="E432" s="85" t="s">
        <v>971</v>
      </c>
      <c r="F432" s="85" t="s">
        <v>680</v>
      </c>
      <c r="G432" s="85">
        <v>16421491</v>
      </c>
      <c r="H432" s="89"/>
      <c r="I432" s="93" t="s">
        <v>1715</v>
      </c>
      <c r="J432" s="89"/>
      <c r="K432" s="89"/>
      <c r="L432" s="89"/>
      <c r="M432" s="89"/>
      <c r="N432" s="168">
        <v>14400</v>
      </c>
      <c r="O432" s="168">
        <v>0</v>
      </c>
      <c r="P432" s="89" t="s">
        <v>679</v>
      </c>
    </row>
    <row r="433" spans="1:16" ht="63.75">
      <c r="A433" s="214" t="s">
        <v>563</v>
      </c>
      <c r="B433" s="89"/>
      <c r="C433" s="90" t="s">
        <v>9054</v>
      </c>
      <c r="D433" s="84">
        <v>43125</v>
      </c>
      <c r="E433" s="85" t="s">
        <v>972</v>
      </c>
      <c r="F433" s="85" t="s">
        <v>680</v>
      </c>
      <c r="G433" s="85">
        <v>16421394</v>
      </c>
      <c r="H433" s="89"/>
      <c r="I433" s="93" t="s">
        <v>1716</v>
      </c>
      <c r="J433" s="89"/>
      <c r="K433" s="89"/>
      <c r="L433" s="89"/>
      <c r="M433" s="89"/>
      <c r="N433" s="168">
        <v>9000</v>
      </c>
      <c r="O433" s="168">
        <v>0</v>
      </c>
      <c r="P433" s="89" t="s">
        <v>679</v>
      </c>
    </row>
    <row r="434" spans="1:16" ht="63.75">
      <c r="A434" s="214" t="s">
        <v>563</v>
      </c>
      <c r="B434" s="89"/>
      <c r="C434" s="90" t="s">
        <v>9054</v>
      </c>
      <c r="D434" s="84">
        <v>43125</v>
      </c>
      <c r="E434" s="85" t="s">
        <v>973</v>
      </c>
      <c r="F434" s="85" t="s">
        <v>680</v>
      </c>
      <c r="G434" s="85">
        <v>16421393</v>
      </c>
      <c r="H434" s="89"/>
      <c r="I434" s="93" t="s">
        <v>1717</v>
      </c>
      <c r="J434" s="89"/>
      <c r="K434" s="89"/>
      <c r="L434" s="89"/>
      <c r="M434" s="89"/>
      <c r="N434" s="168">
        <v>3000</v>
      </c>
      <c r="O434" s="168">
        <v>0</v>
      </c>
      <c r="P434" s="89" t="s">
        <v>679</v>
      </c>
    </row>
    <row r="435" spans="1:16" ht="63.75">
      <c r="A435" s="214" t="s">
        <v>563</v>
      </c>
      <c r="B435" s="89"/>
      <c r="C435" s="90" t="s">
        <v>9054</v>
      </c>
      <c r="D435" s="84">
        <v>43125</v>
      </c>
      <c r="E435" s="85" t="s">
        <v>974</v>
      </c>
      <c r="F435" s="85" t="s">
        <v>680</v>
      </c>
      <c r="G435" s="85">
        <v>16421379</v>
      </c>
      <c r="H435" s="89"/>
      <c r="I435" s="93" t="s">
        <v>1718</v>
      </c>
      <c r="J435" s="89"/>
      <c r="K435" s="89"/>
      <c r="L435" s="89"/>
      <c r="M435" s="89"/>
      <c r="N435" s="168">
        <v>18000</v>
      </c>
      <c r="O435" s="168">
        <v>0</v>
      </c>
      <c r="P435" s="89" t="s">
        <v>679</v>
      </c>
    </row>
    <row r="436" spans="1:16" ht="63.75">
      <c r="A436" s="214" t="s">
        <v>563</v>
      </c>
      <c r="B436" s="89"/>
      <c r="C436" s="90" t="s">
        <v>9054</v>
      </c>
      <c r="D436" s="84">
        <v>43125</v>
      </c>
      <c r="E436" s="85" t="s">
        <v>975</v>
      </c>
      <c r="F436" s="85" t="s">
        <v>680</v>
      </c>
      <c r="G436" s="85">
        <v>16420746</v>
      </c>
      <c r="H436" s="89"/>
      <c r="I436" s="93" t="s">
        <v>1719</v>
      </c>
      <c r="J436" s="89"/>
      <c r="K436" s="89"/>
      <c r="L436" s="89"/>
      <c r="M436" s="89"/>
      <c r="N436" s="168">
        <v>9450</v>
      </c>
      <c r="O436" s="168">
        <v>0</v>
      </c>
      <c r="P436" s="89" t="s">
        <v>679</v>
      </c>
    </row>
    <row r="437" spans="1:16" ht="76.5">
      <c r="A437" s="214" t="s">
        <v>563</v>
      </c>
      <c r="B437" s="89"/>
      <c r="C437" s="90" t="s">
        <v>9054</v>
      </c>
      <c r="D437" s="84">
        <v>43125</v>
      </c>
      <c r="E437" s="85" t="s">
        <v>976</v>
      </c>
      <c r="F437" s="85" t="s">
        <v>680</v>
      </c>
      <c r="G437" s="85">
        <v>16420644</v>
      </c>
      <c r="H437" s="89"/>
      <c r="I437" s="93" t="s">
        <v>1720</v>
      </c>
      <c r="J437" s="89"/>
      <c r="K437" s="89"/>
      <c r="L437" s="89"/>
      <c r="M437" s="89"/>
      <c r="N437" s="168">
        <v>19500</v>
      </c>
      <c r="O437" s="168">
        <v>0</v>
      </c>
      <c r="P437" s="89" t="s">
        <v>679</v>
      </c>
    </row>
    <row r="438" spans="1:16" ht="63.75">
      <c r="A438" s="214" t="s">
        <v>563</v>
      </c>
      <c r="B438" s="89"/>
      <c r="C438" s="90" t="s">
        <v>9054</v>
      </c>
      <c r="D438" s="84">
        <v>43125</v>
      </c>
      <c r="E438" s="85" t="s">
        <v>977</v>
      </c>
      <c r="F438" s="85" t="s">
        <v>680</v>
      </c>
      <c r="G438" s="85">
        <v>16420642</v>
      </c>
      <c r="H438" s="89"/>
      <c r="I438" s="93" t="s">
        <v>1721</v>
      </c>
      <c r="J438" s="89"/>
      <c r="K438" s="89"/>
      <c r="L438" s="89"/>
      <c r="M438" s="89"/>
      <c r="N438" s="168">
        <v>12000</v>
      </c>
      <c r="O438" s="168">
        <v>0</v>
      </c>
      <c r="P438" s="89" t="s">
        <v>679</v>
      </c>
    </row>
    <row r="439" spans="1:16" ht="63.75">
      <c r="A439" s="214" t="s">
        <v>563</v>
      </c>
      <c r="B439" s="89"/>
      <c r="C439" s="90" t="s">
        <v>9054</v>
      </c>
      <c r="D439" s="84">
        <v>43125</v>
      </c>
      <c r="E439" s="85" t="s">
        <v>978</v>
      </c>
      <c r="F439" s="85" t="s">
        <v>680</v>
      </c>
      <c r="G439" s="85">
        <v>16420640</v>
      </c>
      <c r="H439" s="89"/>
      <c r="I439" s="93" t="s">
        <v>1722</v>
      </c>
      <c r="J439" s="89"/>
      <c r="K439" s="89"/>
      <c r="L439" s="89"/>
      <c r="M439" s="89"/>
      <c r="N439" s="168">
        <v>9900</v>
      </c>
      <c r="O439" s="168">
        <v>0</v>
      </c>
      <c r="P439" s="89" t="s">
        <v>679</v>
      </c>
    </row>
    <row r="440" spans="1:16" ht="63.75">
      <c r="A440" s="214" t="s">
        <v>563</v>
      </c>
      <c r="B440" s="89"/>
      <c r="C440" s="90" t="s">
        <v>9054</v>
      </c>
      <c r="D440" s="84">
        <v>43125</v>
      </c>
      <c r="E440" s="85" t="s">
        <v>979</v>
      </c>
      <c r="F440" s="85" t="s">
        <v>680</v>
      </c>
      <c r="G440" s="85">
        <v>16420638</v>
      </c>
      <c r="H440" s="89"/>
      <c r="I440" s="93" t="s">
        <v>1723</v>
      </c>
      <c r="J440" s="89"/>
      <c r="K440" s="89"/>
      <c r="L440" s="89"/>
      <c r="M440" s="89"/>
      <c r="N440" s="168">
        <v>12600</v>
      </c>
      <c r="O440" s="168">
        <v>0</v>
      </c>
      <c r="P440" s="89" t="s">
        <v>679</v>
      </c>
    </row>
    <row r="441" spans="1:16" ht="63.75">
      <c r="A441" s="214" t="s">
        <v>563</v>
      </c>
      <c r="B441" s="89"/>
      <c r="C441" s="90" t="s">
        <v>9054</v>
      </c>
      <c r="D441" s="84">
        <v>43125</v>
      </c>
      <c r="E441" s="85" t="s">
        <v>980</v>
      </c>
      <c r="F441" s="85" t="s">
        <v>680</v>
      </c>
      <c r="G441" s="85">
        <v>16420636</v>
      </c>
      <c r="H441" s="89"/>
      <c r="I441" s="93" t="s">
        <v>1724</v>
      </c>
      <c r="J441" s="89"/>
      <c r="K441" s="89"/>
      <c r="L441" s="89"/>
      <c r="M441" s="89"/>
      <c r="N441" s="168">
        <v>5850</v>
      </c>
      <c r="O441" s="168">
        <v>0</v>
      </c>
      <c r="P441" s="89" t="s">
        <v>679</v>
      </c>
    </row>
    <row r="442" spans="1:16" ht="63.75">
      <c r="A442" s="214" t="s">
        <v>563</v>
      </c>
      <c r="B442" s="89"/>
      <c r="C442" s="90" t="s">
        <v>9054</v>
      </c>
      <c r="D442" s="84">
        <v>43125</v>
      </c>
      <c r="E442" s="85" t="s">
        <v>981</v>
      </c>
      <c r="F442" s="85" t="s">
        <v>680</v>
      </c>
      <c r="G442" s="85">
        <v>16420625</v>
      </c>
      <c r="H442" s="89"/>
      <c r="I442" s="93" t="s">
        <v>1725</v>
      </c>
      <c r="J442" s="89"/>
      <c r="K442" s="89"/>
      <c r="L442" s="89"/>
      <c r="M442" s="89"/>
      <c r="N442" s="168">
        <v>6300</v>
      </c>
      <c r="O442" s="168">
        <v>0</v>
      </c>
      <c r="P442" s="89" t="s">
        <v>679</v>
      </c>
    </row>
    <row r="443" spans="1:16" ht="63.75">
      <c r="A443" s="214" t="s">
        <v>563</v>
      </c>
      <c r="B443" s="89"/>
      <c r="C443" s="90" t="s">
        <v>9054</v>
      </c>
      <c r="D443" s="84">
        <v>43125</v>
      </c>
      <c r="E443" s="85" t="s">
        <v>982</v>
      </c>
      <c r="F443" s="85" t="s">
        <v>680</v>
      </c>
      <c r="G443" s="85">
        <v>16420623</v>
      </c>
      <c r="H443" s="89"/>
      <c r="I443" s="93" t="s">
        <v>1726</v>
      </c>
      <c r="J443" s="89"/>
      <c r="K443" s="89"/>
      <c r="L443" s="89"/>
      <c r="M443" s="89"/>
      <c r="N443" s="168">
        <v>9000</v>
      </c>
      <c r="O443" s="168">
        <v>0</v>
      </c>
      <c r="P443" s="89" t="s">
        <v>679</v>
      </c>
    </row>
    <row r="444" spans="1:16" ht="63.75">
      <c r="A444" s="214" t="s">
        <v>563</v>
      </c>
      <c r="B444" s="89"/>
      <c r="C444" s="90" t="s">
        <v>9054</v>
      </c>
      <c r="D444" s="84">
        <v>43125</v>
      </c>
      <c r="E444" s="85" t="s">
        <v>983</v>
      </c>
      <c r="F444" s="85" t="s">
        <v>680</v>
      </c>
      <c r="G444" s="85">
        <v>16420610</v>
      </c>
      <c r="H444" s="89"/>
      <c r="I444" s="93" t="s">
        <v>1727</v>
      </c>
      <c r="J444" s="89"/>
      <c r="K444" s="89"/>
      <c r="L444" s="89"/>
      <c r="M444" s="89"/>
      <c r="N444" s="168">
        <v>6300</v>
      </c>
      <c r="O444" s="168">
        <v>0</v>
      </c>
      <c r="P444" s="89" t="s">
        <v>679</v>
      </c>
    </row>
    <row r="445" spans="1:16" ht="63.75">
      <c r="A445" s="214" t="s">
        <v>563</v>
      </c>
      <c r="B445" s="89"/>
      <c r="C445" s="90" t="s">
        <v>9054</v>
      </c>
      <c r="D445" s="84">
        <v>43125</v>
      </c>
      <c r="E445" s="85" t="s">
        <v>984</v>
      </c>
      <c r="F445" s="85" t="s">
        <v>680</v>
      </c>
      <c r="G445" s="85">
        <v>16420607</v>
      </c>
      <c r="H445" s="89"/>
      <c r="I445" s="93" t="s">
        <v>1728</v>
      </c>
      <c r="J445" s="89"/>
      <c r="K445" s="89"/>
      <c r="L445" s="89"/>
      <c r="M445" s="89"/>
      <c r="N445" s="168">
        <v>15750</v>
      </c>
      <c r="O445" s="168">
        <v>0</v>
      </c>
      <c r="P445" s="89" t="s">
        <v>679</v>
      </c>
    </row>
    <row r="446" spans="1:16" ht="63.75">
      <c r="A446" s="214" t="s">
        <v>563</v>
      </c>
      <c r="B446" s="89"/>
      <c r="C446" s="90" t="s">
        <v>9054</v>
      </c>
      <c r="D446" s="84">
        <v>43125</v>
      </c>
      <c r="E446" s="85" t="s">
        <v>985</v>
      </c>
      <c r="F446" s="85" t="s">
        <v>680</v>
      </c>
      <c r="G446" s="85">
        <v>16420604</v>
      </c>
      <c r="H446" s="89"/>
      <c r="I446" s="93" t="s">
        <v>1729</v>
      </c>
      <c r="J446" s="89"/>
      <c r="K446" s="89"/>
      <c r="L446" s="89"/>
      <c r="M446" s="89"/>
      <c r="N446" s="168">
        <v>22500</v>
      </c>
      <c r="O446" s="168">
        <v>0</v>
      </c>
      <c r="P446" s="89" t="s">
        <v>679</v>
      </c>
    </row>
    <row r="447" spans="1:16" ht="63.75">
      <c r="A447" s="214" t="s">
        <v>563</v>
      </c>
      <c r="B447" s="89"/>
      <c r="C447" s="90" t="s">
        <v>9054</v>
      </c>
      <c r="D447" s="84">
        <v>43125</v>
      </c>
      <c r="E447" s="85" t="s">
        <v>986</v>
      </c>
      <c r="F447" s="85" t="s">
        <v>680</v>
      </c>
      <c r="G447" s="85">
        <v>16420602</v>
      </c>
      <c r="H447" s="89"/>
      <c r="I447" s="93" t="s">
        <v>1730</v>
      </c>
      <c r="J447" s="89"/>
      <c r="K447" s="89"/>
      <c r="L447" s="89"/>
      <c r="M447" s="89"/>
      <c r="N447" s="168">
        <v>13922</v>
      </c>
      <c r="O447" s="168">
        <v>0</v>
      </c>
      <c r="P447" s="89" t="s">
        <v>679</v>
      </c>
    </row>
    <row r="448" spans="1:16" ht="76.5">
      <c r="A448" s="214" t="s">
        <v>563</v>
      </c>
      <c r="B448" s="89"/>
      <c r="C448" s="90" t="s">
        <v>9054</v>
      </c>
      <c r="D448" s="84">
        <v>43125</v>
      </c>
      <c r="E448" s="85" t="s">
        <v>987</v>
      </c>
      <c r="F448" s="85" t="s">
        <v>680</v>
      </c>
      <c r="G448" s="85">
        <v>16420599</v>
      </c>
      <c r="H448" s="89"/>
      <c r="I448" s="93" t="s">
        <v>1731</v>
      </c>
      <c r="J448" s="89"/>
      <c r="K448" s="89"/>
      <c r="L448" s="89"/>
      <c r="M448" s="89"/>
      <c r="N448" s="168">
        <v>10500</v>
      </c>
      <c r="O448" s="168">
        <v>0</v>
      </c>
      <c r="P448" s="89" t="s">
        <v>679</v>
      </c>
    </row>
    <row r="449" spans="1:16" ht="63.75">
      <c r="A449" s="214" t="s">
        <v>563</v>
      </c>
      <c r="B449" s="89"/>
      <c r="C449" s="90" t="s">
        <v>9054</v>
      </c>
      <c r="D449" s="84">
        <v>43125</v>
      </c>
      <c r="E449" s="85" t="s">
        <v>988</v>
      </c>
      <c r="F449" s="85" t="s">
        <v>680</v>
      </c>
      <c r="G449" s="85">
        <v>16420597</v>
      </c>
      <c r="H449" s="89"/>
      <c r="I449" s="93" t="s">
        <v>1732</v>
      </c>
      <c r="J449" s="89"/>
      <c r="K449" s="89"/>
      <c r="L449" s="89"/>
      <c r="M449" s="89"/>
      <c r="N449" s="168">
        <v>14907.5</v>
      </c>
      <c r="O449" s="168">
        <v>0</v>
      </c>
      <c r="P449" s="89" t="s">
        <v>679</v>
      </c>
    </row>
    <row r="450" spans="1:16" ht="63.75">
      <c r="A450" s="214" t="s">
        <v>563</v>
      </c>
      <c r="B450" s="89"/>
      <c r="C450" s="90" t="s">
        <v>9054</v>
      </c>
      <c r="D450" s="84">
        <v>43125</v>
      </c>
      <c r="E450" s="85" t="s">
        <v>989</v>
      </c>
      <c r="F450" s="85" t="s">
        <v>680</v>
      </c>
      <c r="G450" s="85">
        <v>16420595</v>
      </c>
      <c r="H450" s="89"/>
      <c r="I450" s="93" t="s">
        <v>1733</v>
      </c>
      <c r="J450" s="89"/>
      <c r="K450" s="89"/>
      <c r="L450" s="89"/>
      <c r="M450" s="89"/>
      <c r="N450" s="168">
        <v>900</v>
      </c>
      <c r="O450" s="168">
        <v>0</v>
      </c>
      <c r="P450" s="89" t="s">
        <v>679</v>
      </c>
    </row>
    <row r="451" spans="1:16" ht="63.75">
      <c r="A451" s="214" t="s">
        <v>563</v>
      </c>
      <c r="B451" s="89"/>
      <c r="C451" s="90" t="s">
        <v>9054</v>
      </c>
      <c r="D451" s="84">
        <v>43125</v>
      </c>
      <c r="E451" s="85" t="s">
        <v>990</v>
      </c>
      <c r="F451" s="85" t="s">
        <v>680</v>
      </c>
      <c r="G451" s="85">
        <v>16420593</v>
      </c>
      <c r="H451" s="89"/>
      <c r="I451" s="93" t="s">
        <v>1734</v>
      </c>
      <c r="J451" s="89"/>
      <c r="K451" s="89"/>
      <c r="L451" s="89"/>
      <c r="M451" s="89"/>
      <c r="N451" s="168">
        <v>17495</v>
      </c>
      <c r="O451" s="168">
        <v>0</v>
      </c>
      <c r="P451" s="89" t="s">
        <v>679</v>
      </c>
    </row>
    <row r="452" spans="1:16" ht="63.75">
      <c r="A452" s="214" t="s">
        <v>563</v>
      </c>
      <c r="B452" s="89"/>
      <c r="C452" s="90" t="s">
        <v>9054</v>
      </c>
      <c r="D452" s="84">
        <v>43125</v>
      </c>
      <c r="E452" s="85" t="s">
        <v>991</v>
      </c>
      <c r="F452" s="85" t="s">
        <v>680</v>
      </c>
      <c r="G452" s="85">
        <v>16420583</v>
      </c>
      <c r="H452" s="89"/>
      <c r="I452" s="93" t="s">
        <v>1735</v>
      </c>
      <c r="J452" s="89"/>
      <c r="K452" s="89"/>
      <c r="L452" s="89"/>
      <c r="M452" s="89"/>
      <c r="N452" s="168">
        <v>182461.5</v>
      </c>
      <c r="O452" s="168">
        <v>0</v>
      </c>
      <c r="P452" s="89" t="s">
        <v>679</v>
      </c>
    </row>
    <row r="453" spans="1:16" ht="63.75">
      <c r="A453" s="214" t="s">
        <v>563</v>
      </c>
      <c r="B453" s="89"/>
      <c r="C453" s="90" t="s">
        <v>9054</v>
      </c>
      <c r="D453" s="84">
        <v>43125</v>
      </c>
      <c r="E453" s="85" t="s">
        <v>992</v>
      </c>
      <c r="F453" s="85" t="s">
        <v>680</v>
      </c>
      <c r="G453" s="85">
        <v>16420577</v>
      </c>
      <c r="H453" s="89"/>
      <c r="I453" s="93" t="s">
        <v>1736</v>
      </c>
      <c r="J453" s="89"/>
      <c r="K453" s="89"/>
      <c r="L453" s="89"/>
      <c r="M453" s="89"/>
      <c r="N453" s="168">
        <v>9610</v>
      </c>
      <c r="O453" s="168">
        <v>0</v>
      </c>
      <c r="P453" s="89" t="s">
        <v>679</v>
      </c>
    </row>
    <row r="454" spans="1:16" ht="63.75">
      <c r="A454" s="214" t="s">
        <v>563</v>
      </c>
      <c r="B454" s="89"/>
      <c r="C454" s="90" t="s">
        <v>9054</v>
      </c>
      <c r="D454" s="84">
        <v>43125</v>
      </c>
      <c r="E454" s="85" t="s">
        <v>993</v>
      </c>
      <c r="F454" s="85" t="s">
        <v>680</v>
      </c>
      <c r="G454" s="85">
        <v>16420572</v>
      </c>
      <c r="H454" s="89"/>
      <c r="I454" s="93" t="s">
        <v>1737</v>
      </c>
      <c r="J454" s="89"/>
      <c r="K454" s="89"/>
      <c r="L454" s="89"/>
      <c r="M454" s="89"/>
      <c r="N454" s="168">
        <v>16016</v>
      </c>
      <c r="O454" s="168">
        <v>0</v>
      </c>
      <c r="P454" s="89" t="s">
        <v>679</v>
      </c>
    </row>
    <row r="455" spans="1:16" ht="63.75">
      <c r="A455" s="214" t="s">
        <v>563</v>
      </c>
      <c r="B455" s="89"/>
      <c r="C455" s="90" t="s">
        <v>9054</v>
      </c>
      <c r="D455" s="84">
        <v>43125</v>
      </c>
      <c r="E455" s="85" t="s">
        <v>994</v>
      </c>
      <c r="F455" s="85" t="s">
        <v>680</v>
      </c>
      <c r="G455" s="85">
        <v>16420568</v>
      </c>
      <c r="H455" s="89"/>
      <c r="I455" s="93" t="s">
        <v>1738</v>
      </c>
      <c r="J455" s="89"/>
      <c r="K455" s="89"/>
      <c r="L455" s="89"/>
      <c r="M455" s="89"/>
      <c r="N455" s="168">
        <v>10500</v>
      </c>
      <c r="O455" s="168">
        <v>0</v>
      </c>
      <c r="P455" s="89" t="s">
        <v>679</v>
      </c>
    </row>
    <row r="456" spans="1:16" ht="63.75">
      <c r="A456" s="214">
        <v>291</v>
      </c>
      <c r="B456" s="89"/>
      <c r="C456" s="90" t="s">
        <v>133</v>
      </c>
      <c r="D456" s="84">
        <v>43125</v>
      </c>
      <c r="E456" s="85" t="s">
        <v>1456</v>
      </c>
      <c r="F456" s="85" t="s">
        <v>3</v>
      </c>
      <c r="G456" s="85">
        <v>1590960</v>
      </c>
      <c r="H456" s="89"/>
      <c r="I456" s="93" t="s">
        <v>2059</v>
      </c>
      <c r="J456" s="89"/>
      <c r="K456" s="89"/>
      <c r="L456" s="89"/>
      <c r="M456" s="89"/>
      <c r="N456" s="168">
        <v>0</v>
      </c>
      <c r="O456" s="168">
        <v>140000</v>
      </c>
      <c r="P456" s="89" t="s">
        <v>679</v>
      </c>
    </row>
    <row r="457" spans="1:16" ht="51">
      <c r="A457" s="214" t="s">
        <v>560</v>
      </c>
      <c r="B457" s="89"/>
      <c r="C457" s="90" t="s">
        <v>622</v>
      </c>
      <c r="D457" s="84">
        <v>43125</v>
      </c>
      <c r="E457" s="85" t="s">
        <v>1457</v>
      </c>
      <c r="F457" s="85" t="s">
        <v>3</v>
      </c>
      <c r="G457" s="85">
        <v>1590869</v>
      </c>
      <c r="H457" s="89"/>
      <c r="I457" s="93" t="s">
        <v>2060</v>
      </c>
      <c r="J457" s="89"/>
      <c r="K457" s="89"/>
      <c r="L457" s="89"/>
      <c r="M457" s="89"/>
      <c r="N457" s="168">
        <v>0</v>
      </c>
      <c r="O457" s="168">
        <v>1</v>
      </c>
      <c r="P457" s="89" t="s">
        <v>679</v>
      </c>
    </row>
    <row r="458" spans="1:16" ht="63.75">
      <c r="A458" s="214" t="s">
        <v>563</v>
      </c>
      <c r="B458" s="89"/>
      <c r="C458" s="90" t="s">
        <v>9054</v>
      </c>
      <c r="D458" s="84">
        <v>43126</v>
      </c>
      <c r="E458" s="85" t="s">
        <v>995</v>
      </c>
      <c r="F458" s="85" t="s">
        <v>680</v>
      </c>
      <c r="G458" s="85">
        <v>16436894</v>
      </c>
      <c r="H458" s="89"/>
      <c r="I458" s="93" t="s">
        <v>1739</v>
      </c>
      <c r="J458" s="89"/>
      <c r="K458" s="89"/>
      <c r="L458" s="89"/>
      <c r="M458" s="89"/>
      <c r="N458" s="168">
        <v>4500</v>
      </c>
      <c r="O458" s="168">
        <v>0</v>
      </c>
      <c r="P458" s="89" t="s">
        <v>679</v>
      </c>
    </row>
    <row r="459" spans="1:16" ht="63.75">
      <c r="A459" s="214" t="s">
        <v>563</v>
      </c>
      <c r="B459" s="89"/>
      <c r="C459" s="90" t="s">
        <v>9054</v>
      </c>
      <c r="D459" s="84">
        <v>43126</v>
      </c>
      <c r="E459" s="85" t="s">
        <v>996</v>
      </c>
      <c r="F459" s="85" t="s">
        <v>680</v>
      </c>
      <c r="G459" s="85">
        <v>16436856</v>
      </c>
      <c r="H459" s="89"/>
      <c r="I459" s="93" t="s">
        <v>1740</v>
      </c>
      <c r="J459" s="89"/>
      <c r="K459" s="89"/>
      <c r="L459" s="89"/>
      <c r="M459" s="89"/>
      <c r="N459" s="168">
        <v>5400</v>
      </c>
      <c r="O459" s="168">
        <v>0</v>
      </c>
      <c r="P459" s="89" t="s">
        <v>679</v>
      </c>
    </row>
    <row r="460" spans="1:16" ht="63.75">
      <c r="A460" s="214" t="s">
        <v>563</v>
      </c>
      <c r="B460" s="89"/>
      <c r="C460" s="90" t="s">
        <v>9054</v>
      </c>
      <c r="D460" s="84">
        <v>43126</v>
      </c>
      <c r="E460" s="85" t="s">
        <v>997</v>
      </c>
      <c r="F460" s="85" t="s">
        <v>680</v>
      </c>
      <c r="G460" s="85">
        <v>16436854</v>
      </c>
      <c r="H460" s="89"/>
      <c r="I460" s="93" t="s">
        <v>1741</v>
      </c>
      <c r="J460" s="89"/>
      <c r="K460" s="89"/>
      <c r="L460" s="89"/>
      <c r="M460" s="89"/>
      <c r="N460" s="168">
        <v>18973</v>
      </c>
      <c r="O460" s="168">
        <v>0</v>
      </c>
      <c r="P460" s="89" t="s">
        <v>679</v>
      </c>
    </row>
    <row r="461" spans="1:16" ht="63.75">
      <c r="A461" s="214" t="s">
        <v>563</v>
      </c>
      <c r="B461" s="89"/>
      <c r="C461" s="90" t="s">
        <v>9054</v>
      </c>
      <c r="D461" s="84">
        <v>43126</v>
      </c>
      <c r="E461" s="85" t="s">
        <v>998</v>
      </c>
      <c r="F461" s="85" t="s">
        <v>680</v>
      </c>
      <c r="G461" s="85">
        <v>16436852</v>
      </c>
      <c r="H461" s="89"/>
      <c r="I461" s="93" t="s">
        <v>1742</v>
      </c>
      <c r="J461" s="89"/>
      <c r="K461" s="89"/>
      <c r="L461" s="89"/>
      <c r="M461" s="89"/>
      <c r="N461" s="168">
        <v>11088</v>
      </c>
      <c r="O461" s="168">
        <v>0</v>
      </c>
      <c r="P461" s="89" t="s">
        <v>679</v>
      </c>
    </row>
    <row r="462" spans="1:16" ht="63.75">
      <c r="A462" s="214" t="s">
        <v>563</v>
      </c>
      <c r="B462" s="89"/>
      <c r="C462" s="90" t="s">
        <v>9054</v>
      </c>
      <c r="D462" s="84">
        <v>43126</v>
      </c>
      <c r="E462" s="85" t="s">
        <v>999</v>
      </c>
      <c r="F462" s="85" t="s">
        <v>680</v>
      </c>
      <c r="G462" s="85">
        <v>16436790</v>
      </c>
      <c r="H462" s="89"/>
      <c r="I462" s="93" t="s">
        <v>1743</v>
      </c>
      <c r="J462" s="89"/>
      <c r="K462" s="89"/>
      <c r="L462" s="89"/>
      <c r="M462" s="89"/>
      <c r="N462" s="168">
        <v>8871</v>
      </c>
      <c r="O462" s="168">
        <v>0</v>
      </c>
      <c r="P462" s="89" t="s">
        <v>679</v>
      </c>
    </row>
    <row r="463" spans="1:16" ht="63.75">
      <c r="A463" s="214" t="s">
        <v>563</v>
      </c>
      <c r="B463" s="89"/>
      <c r="C463" s="90" t="s">
        <v>9054</v>
      </c>
      <c r="D463" s="84">
        <v>43126</v>
      </c>
      <c r="E463" s="85" t="s">
        <v>1000</v>
      </c>
      <c r="F463" s="85" t="s">
        <v>680</v>
      </c>
      <c r="G463" s="85">
        <v>16436787</v>
      </c>
      <c r="H463" s="89"/>
      <c r="I463" s="93" t="s">
        <v>1744</v>
      </c>
      <c r="J463" s="89"/>
      <c r="K463" s="89"/>
      <c r="L463" s="89"/>
      <c r="M463" s="89"/>
      <c r="N463" s="168">
        <v>7650</v>
      </c>
      <c r="O463" s="168">
        <v>0</v>
      </c>
      <c r="P463" s="89" t="s">
        <v>679</v>
      </c>
    </row>
    <row r="464" spans="1:16" ht="63.75">
      <c r="A464" s="214" t="s">
        <v>563</v>
      </c>
      <c r="B464" s="89"/>
      <c r="C464" s="90" t="s">
        <v>9054</v>
      </c>
      <c r="D464" s="84">
        <v>43126</v>
      </c>
      <c r="E464" s="85" t="s">
        <v>1001</v>
      </c>
      <c r="F464" s="85" t="s">
        <v>680</v>
      </c>
      <c r="G464" s="85">
        <v>16436785</v>
      </c>
      <c r="H464" s="89"/>
      <c r="I464" s="93" t="s">
        <v>1745</v>
      </c>
      <c r="J464" s="89"/>
      <c r="K464" s="89"/>
      <c r="L464" s="89"/>
      <c r="M464" s="89"/>
      <c r="N464" s="168">
        <v>6750</v>
      </c>
      <c r="O464" s="168">
        <v>0</v>
      </c>
      <c r="P464" s="89" t="s">
        <v>679</v>
      </c>
    </row>
    <row r="465" spans="1:16" ht="63.75">
      <c r="A465" s="214" t="s">
        <v>563</v>
      </c>
      <c r="B465" s="89"/>
      <c r="C465" s="90" t="s">
        <v>9054</v>
      </c>
      <c r="D465" s="84">
        <v>43126</v>
      </c>
      <c r="E465" s="85" t="s">
        <v>1002</v>
      </c>
      <c r="F465" s="85" t="s">
        <v>680</v>
      </c>
      <c r="G465" s="85">
        <v>16436742</v>
      </c>
      <c r="H465" s="89"/>
      <c r="I465" s="93" t="s">
        <v>1746</v>
      </c>
      <c r="J465" s="89"/>
      <c r="K465" s="89"/>
      <c r="L465" s="89"/>
      <c r="M465" s="89"/>
      <c r="N465" s="168">
        <v>13950</v>
      </c>
      <c r="O465" s="168">
        <v>0</v>
      </c>
      <c r="P465" s="89" t="s">
        <v>679</v>
      </c>
    </row>
    <row r="466" spans="1:16" ht="63.75">
      <c r="A466" s="214" t="s">
        <v>563</v>
      </c>
      <c r="B466" s="89"/>
      <c r="C466" s="90" t="s">
        <v>9054</v>
      </c>
      <c r="D466" s="84">
        <v>43126</v>
      </c>
      <c r="E466" s="85" t="s">
        <v>1003</v>
      </c>
      <c r="F466" s="85" t="s">
        <v>680</v>
      </c>
      <c r="G466" s="85">
        <v>16436739</v>
      </c>
      <c r="H466" s="89"/>
      <c r="I466" s="93" t="s">
        <v>1747</v>
      </c>
      <c r="J466" s="89"/>
      <c r="K466" s="89"/>
      <c r="L466" s="89"/>
      <c r="M466" s="89"/>
      <c r="N466" s="168">
        <v>13050</v>
      </c>
      <c r="O466" s="168">
        <v>0</v>
      </c>
      <c r="P466" s="89" t="s">
        <v>679</v>
      </c>
    </row>
    <row r="467" spans="1:16" ht="63.75">
      <c r="A467" s="214" t="s">
        <v>563</v>
      </c>
      <c r="B467" s="89"/>
      <c r="C467" s="90" t="s">
        <v>9054</v>
      </c>
      <c r="D467" s="84">
        <v>43126</v>
      </c>
      <c r="E467" s="85" t="s">
        <v>1004</v>
      </c>
      <c r="F467" s="85" t="s">
        <v>680</v>
      </c>
      <c r="G467" s="85">
        <v>16436721</v>
      </c>
      <c r="H467" s="89"/>
      <c r="I467" s="93" t="s">
        <v>1748</v>
      </c>
      <c r="J467" s="89"/>
      <c r="K467" s="89"/>
      <c r="L467" s="89"/>
      <c r="M467" s="89"/>
      <c r="N467" s="168">
        <v>14850</v>
      </c>
      <c r="O467" s="168">
        <v>0</v>
      </c>
      <c r="P467" s="89" t="s">
        <v>679</v>
      </c>
    </row>
    <row r="468" spans="1:16" ht="63.75">
      <c r="A468" s="214" t="s">
        <v>563</v>
      </c>
      <c r="B468" s="89"/>
      <c r="C468" s="90" t="s">
        <v>9054</v>
      </c>
      <c r="D468" s="84">
        <v>43126</v>
      </c>
      <c r="E468" s="85" t="s">
        <v>1005</v>
      </c>
      <c r="F468" s="85" t="s">
        <v>680</v>
      </c>
      <c r="G468" s="85">
        <v>16436548</v>
      </c>
      <c r="H468" s="89"/>
      <c r="I468" s="93" t="s">
        <v>1749</v>
      </c>
      <c r="J468" s="89"/>
      <c r="K468" s="89"/>
      <c r="L468" s="89"/>
      <c r="M468" s="89"/>
      <c r="N468" s="168">
        <v>2250</v>
      </c>
      <c r="O468" s="168">
        <v>0</v>
      </c>
      <c r="P468" s="89" t="s">
        <v>679</v>
      </c>
    </row>
    <row r="469" spans="1:16" ht="63.75">
      <c r="A469" s="214" t="s">
        <v>563</v>
      </c>
      <c r="B469" s="89"/>
      <c r="C469" s="90" t="s">
        <v>9054</v>
      </c>
      <c r="D469" s="84">
        <v>43126</v>
      </c>
      <c r="E469" s="85" t="s">
        <v>1006</v>
      </c>
      <c r="F469" s="85" t="s">
        <v>680</v>
      </c>
      <c r="G469" s="85">
        <v>16436384</v>
      </c>
      <c r="H469" s="89"/>
      <c r="I469" s="93" t="s">
        <v>1750</v>
      </c>
      <c r="J469" s="89"/>
      <c r="K469" s="89"/>
      <c r="L469" s="89"/>
      <c r="M469" s="89"/>
      <c r="N469" s="168">
        <v>17100</v>
      </c>
      <c r="O469" s="168">
        <v>0</v>
      </c>
      <c r="P469" s="89" t="s">
        <v>679</v>
      </c>
    </row>
    <row r="470" spans="1:16" ht="76.5">
      <c r="A470" s="214" t="s">
        <v>563</v>
      </c>
      <c r="B470" s="89"/>
      <c r="C470" s="90" t="s">
        <v>9054</v>
      </c>
      <c r="D470" s="84">
        <v>43126</v>
      </c>
      <c r="E470" s="85" t="s">
        <v>1007</v>
      </c>
      <c r="F470" s="85" t="s">
        <v>680</v>
      </c>
      <c r="G470" s="85">
        <v>16436377</v>
      </c>
      <c r="H470" s="89"/>
      <c r="I470" s="93" t="s">
        <v>1751</v>
      </c>
      <c r="J470" s="89"/>
      <c r="K470" s="89"/>
      <c r="L470" s="89"/>
      <c r="M470" s="89"/>
      <c r="N470" s="168">
        <v>16509</v>
      </c>
      <c r="O470" s="168">
        <v>0</v>
      </c>
      <c r="P470" s="89" t="s">
        <v>679</v>
      </c>
    </row>
    <row r="471" spans="1:16" ht="63.75">
      <c r="A471" s="214" t="s">
        <v>563</v>
      </c>
      <c r="B471" s="89"/>
      <c r="C471" s="90" t="s">
        <v>9054</v>
      </c>
      <c r="D471" s="84">
        <v>43126</v>
      </c>
      <c r="E471" s="85" t="s">
        <v>1008</v>
      </c>
      <c r="F471" s="85" t="s">
        <v>680</v>
      </c>
      <c r="G471" s="85">
        <v>16423107</v>
      </c>
      <c r="H471" s="89"/>
      <c r="I471" s="93" t="s">
        <v>1752</v>
      </c>
      <c r="J471" s="89"/>
      <c r="K471" s="89"/>
      <c r="L471" s="89"/>
      <c r="M471" s="89"/>
      <c r="N471" s="168">
        <v>16263</v>
      </c>
      <c r="O471" s="168">
        <v>0</v>
      </c>
      <c r="P471" s="89" t="s">
        <v>679</v>
      </c>
    </row>
    <row r="472" spans="1:16" ht="63.75">
      <c r="A472" s="214" t="s">
        <v>563</v>
      </c>
      <c r="B472" s="89"/>
      <c r="C472" s="90" t="s">
        <v>9054</v>
      </c>
      <c r="D472" s="84">
        <v>43126</v>
      </c>
      <c r="E472" s="85" t="s">
        <v>1009</v>
      </c>
      <c r="F472" s="85" t="s">
        <v>680</v>
      </c>
      <c r="G472" s="85">
        <v>16423105</v>
      </c>
      <c r="H472" s="89"/>
      <c r="I472" s="93" t="s">
        <v>1753</v>
      </c>
      <c r="J472" s="89"/>
      <c r="K472" s="89"/>
      <c r="L472" s="89"/>
      <c r="M472" s="89"/>
      <c r="N472" s="168">
        <v>11211.5</v>
      </c>
      <c r="O472" s="168">
        <v>0</v>
      </c>
      <c r="P472" s="89" t="s">
        <v>679</v>
      </c>
    </row>
    <row r="473" spans="1:16" ht="63.75">
      <c r="A473" s="214" t="s">
        <v>563</v>
      </c>
      <c r="B473" s="89"/>
      <c r="C473" s="90" t="s">
        <v>9054</v>
      </c>
      <c r="D473" s="84">
        <v>43126</v>
      </c>
      <c r="E473" s="85" t="s">
        <v>1010</v>
      </c>
      <c r="F473" s="85" t="s">
        <v>680</v>
      </c>
      <c r="G473" s="85">
        <v>16423103</v>
      </c>
      <c r="H473" s="89"/>
      <c r="I473" s="93" t="s">
        <v>1754</v>
      </c>
      <c r="J473" s="89"/>
      <c r="K473" s="89"/>
      <c r="L473" s="89"/>
      <c r="M473" s="89"/>
      <c r="N473" s="168">
        <v>8100</v>
      </c>
      <c r="O473" s="168">
        <v>0</v>
      </c>
      <c r="P473" s="89" t="s">
        <v>679</v>
      </c>
    </row>
    <row r="474" spans="1:16" ht="63.75">
      <c r="A474" s="214" t="s">
        <v>563</v>
      </c>
      <c r="B474" s="89"/>
      <c r="C474" s="90" t="s">
        <v>9054</v>
      </c>
      <c r="D474" s="84">
        <v>43126</v>
      </c>
      <c r="E474" s="85" t="s">
        <v>1011</v>
      </c>
      <c r="F474" s="85" t="s">
        <v>680</v>
      </c>
      <c r="G474" s="85">
        <v>16423102</v>
      </c>
      <c r="H474" s="89"/>
      <c r="I474" s="93" t="s">
        <v>1755</v>
      </c>
      <c r="J474" s="89"/>
      <c r="K474" s="89"/>
      <c r="L474" s="89"/>
      <c r="M474" s="89"/>
      <c r="N474" s="168">
        <v>18480</v>
      </c>
      <c r="O474" s="168">
        <v>0</v>
      </c>
      <c r="P474" s="89" t="s">
        <v>679</v>
      </c>
    </row>
    <row r="475" spans="1:16" ht="63.75">
      <c r="A475" s="214" t="s">
        <v>563</v>
      </c>
      <c r="B475" s="89"/>
      <c r="C475" s="90" t="s">
        <v>9054</v>
      </c>
      <c r="D475" s="84">
        <v>43126</v>
      </c>
      <c r="E475" s="85" t="s">
        <v>1012</v>
      </c>
      <c r="F475" s="85" t="s">
        <v>680</v>
      </c>
      <c r="G475" s="85">
        <v>16423101</v>
      </c>
      <c r="H475" s="89"/>
      <c r="I475" s="93" t="s">
        <v>1756</v>
      </c>
      <c r="J475" s="89"/>
      <c r="K475" s="89"/>
      <c r="L475" s="89"/>
      <c r="M475" s="89"/>
      <c r="N475" s="168">
        <v>10125</v>
      </c>
      <c r="O475" s="168">
        <v>0</v>
      </c>
      <c r="P475" s="89" t="s">
        <v>679</v>
      </c>
    </row>
    <row r="476" spans="1:16" ht="63.75">
      <c r="A476" s="214" t="s">
        <v>563</v>
      </c>
      <c r="B476" s="89"/>
      <c r="C476" s="90" t="s">
        <v>9054</v>
      </c>
      <c r="D476" s="84">
        <v>43126</v>
      </c>
      <c r="E476" s="85" t="s">
        <v>1013</v>
      </c>
      <c r="F476" s="85" t="s">
        <v>680</v>
      </c>
      <c r="G476" s="85">
        <v>16423099</v>
      </c>
      <c r="H476" s="89"/>
      <c r="I476" s="93" t="s">
        <v>1757</v>
      </c>
      <c r="J476" s="89"/>
      <c r="K476" s="89"/>
      <c r="L476" s="89"/>
      <c r="M476" s="89"/>
      <c r="N476" s="168">
        <v>21930</v>
      </c>
      <c r="O476" s="168">
        <v>0</v>
      </c>
      <c r="P476" s="89" t="s">
        <v>679</v>
      </c>
    </row>
    <row r="477" spans="1:16" ht="63.75">
      <c r="A477" s="214" t="s">
        <v>563</v>
      </c>
      <c r="B477" s="89"/>
      <c r="C477" s="90" t="s">
        <v>9054</v>
      </c>
      <c r="D477" s="84">
        <v>43126</v>
      </c>
      <c r="E477" s="85" t="s">
        <v>1014</v>
      </c>
      <c r="F477" s="85" t="s">
        <v>680</v>
      </c>
      <c r="G477" s="85">
        <v>16423098</v>
      </c>
      <c r="H477" s="89"/>
      <c r="I477" s="93" t="s">
        <v>1739</v>
      </c>
      <c r="J477" s="89"/>
      <c r="K477" s="89"/>
      <c r="L477" s="89"/>
      <c r="M477" s="89"/>
      <c r="N477" s="168">
        <v>14400</v>
      </c>
      <c r="O477" s="168">
        <v>0</v>
      </c>
      <c r="P477" s="89" t="s">
        <v>679</v>
      </c>
    </row>
    <row r="478" spans="1:16" ht="63.75">
      <c r="A478" s="214" t="s">
        <v>563</v>
      </c>
      <c r="B478" s="89"/>
      <c r="C478" s="90" t="s">
        <v>9054</v>
      </c>
      <c r="D478" s="84">
        <v>43126</v>
      </c>
      <c r="E478" s="85" t="s">
        <v>1015</v>
      </c>
      <c r="F478" s="85" t="s">
        <v>680</v>
      </c>
      <c r="G478" s="85">
        <v>16423096</v>
      </c>
      <c r="H478" s="89"/>
      <c r="I478" s="93" t="s">
        <v>1758</v>
      </c>
      <c r="J478" s="89"/>
      <c r="K478" s="89"/>
      <c r="L478" s="89"/>
      <c r="M478" s="89"/>
      <c r="N478" s="168">
        <v>10718.5</v>
      </c>
      <c r="O478" s="168">
        <v>0</v>
      </c>
      <c r="P478" s="89" t="s">
        <v>679</v>
      </c>
    </row>
    <row r="479" spans="1:16" ht="63.75">
      <c r="A479" s="214" t="s">
        <v>563</v>
      </c>
      <c r="B479" s="89"/>
      <c r="C479" s="90" t="s">
        <v>9054</v>
      </c>
      <c r="D479" s="84">
        <v>43126</v>
      </c>
      <c r="E479" s="85" t="s">
        <v>1016</v>
      </c>
      <c r="F479" s="85" t="s">
        <v>680</v>
      </c>
      <c r="G479" s="85">
        <v>16423094</v>
      </c>
      <c r="H479" s="89"/>
      <c r="I479" s="93" t="s">
        <v>1759</v>
      </c>
      <c r="J479" s="89"/>
      <c r="K479" s="89"/>
      <c r="L479" s="89"/>
      <c r="M479" s="89"/>
      <c r="N479" s="168">
        <v>19466</v>
      </c>
      <c r="O479" s="168">
        <v>0</v>
      </c>
      <c r="P479" s="89" t="s">
        <v>679</v>
      </c>
    </row>
    <row r="480" spans="1:16" ht="76.5">
      <c r="A480" s="214" t="s">
        <v>563</v>
      </c>
      <c r="B480" s="89"/>
      <c r="C480" s="90" t="s">
        <v>9054</v>
      </c>
      <c r="D480" s="84">
        <v>43126</v>
      </c>
      <c r="E480" s="85" t="s">
        <v>1017</v>
      </c>
      <c r="F480" s="85" t="s">
        <v>680</v>
      </c>
      <c r="G480" s="85">
        <v>16423091</v>
      </c>
      <c r="H480" s="89"/>
      <c r="I480" s="93" t="s">
        <v>1760</v>
      </c>
      <c r="J480" s="89"/>
      <c r="K480" s="89"/>
      <c r="L480" s="89"/>
      <c r="M480" s="89"/>
      <c r="N480" s="168">
        <v>20475</v>
      </c>
      <c r="O480" s="168">
        <v>0</v>
      </c>
      <c r="P480" s="89" t="s">
        <v>679</v>
      </c>
    </row>
    <row r="481" spans="1:16" ht="63.75">
      <c r="A481" s="214" t="s">
        <v>563</v>
      </c>
      <c r="B481" s="89"/>
      <c r="C481" s="90" t="s">
        <v>9054</v>
      </c>
      <c r="D481" s="84">
        <v>43126</v>
      </c>
      <c r="E481" s="85" t="s">
        <v>1018</v>
      </c>
      <c r="F481" s="85" t="s">
        <v>680</v>
      </c>
      <c r="G481" s="85">
        <v>16423089</v>
      </c>
      <c r="H481" s="89"/>
      <c r="I481" s="93" t="s">
        <v>1761</v>
      </c>
      <c r="J481" s="89"/>
      <c r="K481" s="89"/>
      <c r="L481" s="89"/>
      <c r="M481" s="89"/>
      <c r="N481" s="168">
        <v>78110</v>
      </c>
      <c r="O481" s="168">
        <v>0</v>
      </c>
      <c r="P481" s="89" t="s">
        <v>679</v>
      </c>
    </row>
    <row r="482" spans="1:16" ht="63.75">
      <c r="A482" s="214" t="s">
        <v>563</v>
      </c>
      <c r="B482" s="89"/>
      <c r="C482" s="90" t="s">
        <v>9054</v>
      </c>
      <c r="D482" s="84">
        <v>43126</v>
      </c>
      <c r="E482" s="85" t="s">
        <v>1019</v>
      </c>
      <c r="F482" s="85" t="s">
        <v>680</v>
      </c>
      <c r="G482" s="85">
        <v>16423086</v>
      </c>
      <c r="H482" s="89"/>
      <c r="I482" s="93" t="s">
        <v>1762</v>
      </c>
      <c r="J482" s="89"/>
      <c r="K482" s="89"/>
      <c r="L482" s="89"/>
      <c r="M482" s="89"/>
      <c r="N482" s="168">
        <v>15000</v>
      </c>
      <c r="O482" s="168">
        <v>0</v>
      </c>
      <c r="P482" s="89" t="s">
        <v>679</v>
      </c>
    </row>
    <row r="483" spans="1:16" ht="63.75">
      <c r="A483" s="214" t="s">
        <v>563</v>
      </c>
      <c r="B483" s="89"/>
      <c r="C483" s="90" t="s">
        <v>9054</v>
      </c>
      <c r="D483" s="84">
        <v>43126</v>
      </c>
      <c r="E483" s="85" t="s">
        <v>1020</v>
      </c>
      <c r="F483" s="85" t="s">
        <v>680</v>
      </c>
      <c r="G483" s="85">
        <v>16423082</v>
      </c>
      <c r="H483" s="89"/>
      <c r="I483" s="93" t="s">
        <v>1763</v>
      </c>
      <c r="J483" s="89"/>
      <c r="K483" s="89"/>
      <c r="L483" s="89"/>
      <c r="M483" s="89"/>
      <c r="N483" s="168">
        <v>17550</v>
      </c>
      <c r="O483" s="168">
        <v>0</v>
      </c>
      <c r="P483" s="89" t="s">
        <v>679</v>
      </c>
    </row>
    <row r="484" spans="1:16" ht="63.75">
      <c r="A484" s="214" t="s">
        <v>563</v>
      </c>
      <c r="B484" s="89"/>
      <c r="C484" s="90" t="s">
        <v>9054</v>
      </c>
      <c r="D484" s="84">
        <v>43126</v>
      </c>
      <c r="E484" s="85" t="s">
        <v>1021</v>
      </c>
      <c r="F484" s="85" t="s">
        <v>680</v>
      </c>
      <c r="G484" s="85">
        <v>16423080</v>
      </c>
      <c r="H484" s="89"/>
      <c r="I484" s="93" t="s">
        <v>1764</v>
      </c>
      <c r="J484" s="89"/>
      <c r="K484" s="89"/>
      <c r="L484" s="89"/>
      <c r="M484" s="89"/>
      <c r="N484" s="168">
        <v>19350</v>
      </c>
      <c r="O484" s="168">
        <v>0</v>
      </c>
      <c r="P484" s="89" t="s">
        <v>679</v>
      </c>
    </row>
    <row r="485" spans="1:16" ht="63.75">
      <c r="A485" s="214" t="s">
        <v>563</v>
      </c>
      <c r="B485" s="89"/>
      <c r="C485" s="90" t="s">
        <v>9054</v>
      </c>
      <c r="D485" s="84">
        <v>43126</v>
      </c>
      <c r="E485" s="85" t="s">
        <v>1022</v>
      </c>
      <c r="F485" s="85" t="s">
        <v>680</v>
      </c>
      <c r="G485" s="85">
        <v>16423073</v>
      </c>
      <c r="H485" s="89"/>
      <c r="I485" s="93" t="s">
        <v>1765</v>
      </c>
      <c r="J485" s="89"/>
      <c r="K485" s="89"/>
      <c r="L485" s="89"/>
      <c r="M485" s="89"/>
      <c r="N485" s="168">
        <v>11475</v>
      </c>
      <c r="O485" s="168">
        <v>0</v>
      </c>
      <c r="P485" s="89" t="s">
        <v>679</v>
      </c>
    </row>
    <row r="486" spans="1:16" ht="63.75">
      <c r="A486" s="214" t="s">
        <v>563</v>
      </c>
      <c r="B486" s="89"/>
      <c r="C486" s="90" t="s">
        <v>9054</v>
      </c>
      <c r="D486" s="84">
        <v>43126</v>
      </c>
      <c r="E486" s="85" t="s">
        <v>1023</v>
      </c>
      <c r="F486" s="85" t="s">
        <v>680</v>
      </c>
      <c r="G486" s="85">
        <v>16423072</v>
      </c>
      <c r="H486" s="89"/>
      <c r="I486" s="93" t="s">
        <v>1766</v>
      </c>
      <c r="J486" s="89"/>
      <c r="K486" s="89"/>
      <c r="L486" s="89"/>
      <c r="M486" s="89"/>
      <c r="N486" s="168">
        <v>22500</v>
      </c>
      <c r="O486" s="168">
        <v>0</v>
      </c>
      <c r="P486" s="89" t="s">
        <v>679</v>
      </c>
    </row>
    <row r="487" spans="1:16" ht="63.75">
      <c r="A487" s="214" t="s">
        <v>563</v>
      </c>
      <c r="B487" s="89"/>
      <c r="C487" s="90" t="s">
        <v>9054</v>
      </c>
      <c r="D487" s="84">
        <v>43126</v>
      </c>
      <c r="E487" s="85" t="s">
        <v>1024</v>
      </c>
      <c r="F487" s="85" t="s">
        <v>680</v>
      </c>
      <c r="G487" s="85">
        <v>16423070</v>
      </c>
      <c r="H487" s="89"/>
      <c r="I487" s="93" t="s">
        <v>1767</v>
      </c>
      <c r="J487" s="89"/>
      <c r="K487" s="89"/>
      <c r="L487" s="89"/>
      <c r="M487" s="89"/>
      <c r="N487" s="168">
        <v>33000</v>
      </c>
      <c r="O487" s="168">
        <v>0</v>
      </c>
      <c r="P487" s="89" t="s">
        <v>679</v>
      </c>
    </row>
    <row r="488" spans="1:16" ht="63.75">
      <c r="A488" s="214" t="s">
        <v>563</v>
      </c>
      <c r="B488" s="89"/>
      <c r="C488" s="90" t="s">
        <v>9054</v>
      </c>
      <c r="D488" s="84">
        <v>43126</v>
      </c>
      <c r="E488" s="85" t="s">
        <v>1025</v>
      </c>
      <c r="F488" s="85" t="s">
        <v>680</v>
      </c>
      <c r="G488" s="85">
        <v>16423053</v>
      </c>
      <c r="H488" s="89"/>
      <c r="I488" s="93" t="s">
        <v>1768</v>
      </c>
      <c r="J488" s="89"/>
      <c r="K488" s="89"/>
      <c r="L488" s="89"/>
      <c r="M488" s="89"/>
      <c r="N488" s="168">
        <v>18000</v>
      </c>
      <c r="O488" s="168">
        <v>0</v>
      </c>
      <c r="P488" s="89" t="s">
        <v>679</v>
      </c>
    </row>
    <row r="489" spans="1:16" ht="63.75">
      <c r="A489" s="214" t="s">
        <v>563</v>
      </c>
      <c r="B489" s="89"/>
      <c r="C489" s="90" t="s">
        <v>9054</v>
      </c>
      <c r="D489" s="84">
        <v>43126</v>
      </c>
      <c r="E489" s="85" t="s">
        <v>1026</v>
      </c>
      <c r="F489" s="85" t="s">
        <v>680</v>
      </c>
      <c r="G489" s="85">
        <v>16437008</v>
      </c>
      <c r="H489" s="89"/>
      <c r="I489" s="93" t="s">
        <v>1769</v>
      </c>
      <c r="J489" s="89"/>
      <c r="K489" s="89"/>
      <c r="L489" s="89"/>
      <c r="M489" s="89"/>
      <c r="N489" s="168">
        <v>426770.5</v>
      </c>
      <c r="O489" s="168">
        <v>0</v>
      </c>
      <c r="P489" s="89" t="s">
        <v>679</v>
      </c>
    </row>
    <row r="490" spans="1:16" ht="63.75">
      <c r="A490" s="214" t="s">
        <v>563</v>
      </c>
      <c r="B490" s="89"/>
      <c r="C490" s="90" t="s">
        <v>9054</v>
      </c>
      <c r="D490" s="84">
        <v>43126</v>
      </c>
      <c r="E490" s="85" t="s">
        <v>1027</v>
      </c>
      <c r="F490" s="85" t="s">
        <v>680</v>
      </c>
      <c r="G490" s="85">
        <v>16437003</v>
      </c>
      <c r="H490" s="89"/>
      <c r="I490" s="93" t="s">
        <v>1770</v>
      </c>
      <c r="J490" s="89"/>
      <c r="K490" s="89"/>
      <c r="L490" s="89"/>
      <c r="M490" s="89"/>
      <c r="N490" s="168">
        <v>41519</v>
      </c>
      <c r="O490" s="168">
        <v>0</v>
      </c>
      <c r="P490" s="89" t="s">
        <v>679</v>
      </c>
    </row>
    <row r="491" spans="1:16" ht="63.75">
      <c r="A491" s="214" t="s">
        <v>563</v>
      </c>
      <c r="B491" s="89"/>
      <c r="C491" s="90" t="s">
        <v>9054</v>
      </c>
      <c r="D491" s="84">
        <v>43126</v>
      </c>
      <c r="E491" s="85" t="s">
        <v>1028</v>
      </c>
      <c r="F491" s="85" t="s">
        <v>680</v>
      </c>
      <c r="G491" s="85">
        <v>16437002</v>
      </c>
      <c r="H491" s="89"/>
      <c r="I491" s="93" t="s">
        <v>1771</v>
      </c>
      <c r="J491" s="89"/>
      <c r="K491" s="89"/>
      <c r="L491" s="89"/>
      <c r="M491" s="89"/>
      <c r="N491" s="168">
        <v>857976</v>
      </c>
      <c r="O491" s="168">
        <v>0</v>
      </c>
      <c r="P491" s="89" t="s">
        <v>679</v>
      </c>
    </row>
    <row r="492" spans="1:16" ht="63.75">
      <c r="A492" s="214" t="s">
        <v>563</v>
      </c>
      <c r="B492" s="89"/>
      <c r="C492" s="90" t="s">
        <v>9054</v>
      </c>
      <c r="D492" s="84">
        <v>43126</v>
      </c>
      <c r="E492" s="85" t="s">
        <v>1029</v>
      </c>
      <c r="F492" s="85" t="s">
        <v>680</v>
      </c>
      <c r="G492" s="85">
        <v>16436997</v>
      </c>
      <c r="H492" s="89"/>
      <c r="I492" s="93" t="s">
        <v>1737</v>
      </c>
      <c r="J492" s="89"/>
      <c r="K492" s="89"/>
      <c r="L492" s="89"/>
      <c r="M492" s="89"/>
      <c r="N492" s="168">
        <v>47309.5</v>
      </c>
      <c r="O492" s="168">
        <v>0</v>
      </c>
      <c r="P492" s="89" t="s">
        <v>679</v>
      </c>
    </row>
    <row r="493" spans="1:16" ht="63.75">
      <c r="A493" s="214" t="s">
        <v>563</v>
      </c>
      <c r="B493" s="89"/>
      <c r="C493" s="90" t="s">
        <v>9054</v>
      </c>
      <c r="D493" s="84">
        <v>43126</v>
      </c>
      <c r="E493" s="85" t="s">
        <v>1030</v>
      </c>
      <c r="F493" s="85" t="s">
        <v>680</v>
      </c>
      <c r="G493" s="85">
        <v>16436994</v>
      </c>
      <c r="H493" s="89"/>
      <c r="I493" s="93" t="s">
        <v>1772</v>
      </c>
      <c r="J493" s="89"/>
      <c r="K493" s="89"/>
      <c r="L493" s="89"/>
      <c r="M493" s="89"/>
      <c r="N493" s="168">
        <v>36675</v>
      </c>
      <c r="O493" s="168">
        <v>0</v>
      </c>
      <c r="P493" s="89" t="s">
        <v>679</v>
      </c>
    </row>
    <row r="494" spans="1:16" ht="63.75">
      <c r="A494" s="214" t="s">
        <v>563</v>
      </c>
      <c r="B494" s="89"/>
      <c r="C494" s="90" t="s">
        <v>9054</v>
      </c>
      <c r="D494" s="84">
        <v>43126</v>
      </c>
      <c r="E494" s="85" t="s">
        <v>1031</v>
      </c>
      <c r="F494" s="85" t="s">
        <v>680</v>
      </c>
      <c r="G494" s="85">
        <v>16436991</v>
      </c>
      <c r="H494" s="89"/>
      <c r="I494" s="93" t="s">
        <v>1773</v>
      </c>
      <c r="J494" s="89"/>
      <c r="K494" s="89"/>
      <c r="L494" s="89"/>
      <c r="M494" s="89"/>
      <c r="N494" s="168">
        <v>59876</v>
      </c>
      <c r="O494" s="168">
        <v>0</v>
      </c>
      <c r="P494" s="89" t="s">
        <v>679</v>
      </c>
    </row>
    <row r="495" spans="1:16" ht="63.75">
      <c r="A495" s="214" t="s">
        <v>563</v>
      </c>
      <c r="B495" s="89"/>
      <c r="C495" s="90" t="s">
        <v>9054</v>
      </c>
      <c r="D495" s="84">
        <v>43126</v>
      </c>
      <c r="E495" s="85" t="s">
        <v>1032</v>
      </c>
      <c r="F495" s="85" t="s">
        <v>680</v>
      </c>
      <c r="G495" s="85">
        <v>16436990</v>
      </c>
      <c r="H495" s="89"/>
      <c r="I495" s="93" t="s">
        <v>1774</v>
      </c>
      <c r="J495" s="89"/>
      <c r="K495" s="89"/>
      <c r="L495" s="89"/>
      <c r="M495" s="89"/>
      <c r="N495" s="168">
        <v>18675</v>
      </c>
      <c r="O495" s="168">
        <v>0</v>
      </c>
      <c r="P495" s="89" t="s">
        <v>679</v>
      </c>
    </row>
    <row r="496" spans="1:16" ht="63.75">
      <c r="A496" s="214" t="s">
        <v>563</v>
      </c>
      <c r="B496" s="89"/>
      <c r="C496" s="90" t="s">
        <v>9054</v>
      </c>
      <c r="D496" s="84">
        <v>43126</v>
      </c>
      <c r="E496" s="85" t="s">
        <v>1033</v>
      </c>
      <c r="F496" s="85" t="s">
        <v>680</v>
      </c>
      <c r="G496" s="85">
        <v>16436989</v>
      </c>
      <c r="H496" s="89"/>
      <c r="I496" s="93" t="s">
        <v>1775</v>
      </c>
      <c r="J496" s="89"/>
      <c r="K496" s="89"/>
      <c r="L496" s="89"/>
      <c r="M496" s="89"/>
      <c r="N496" s="168">
        <v>42975</v>
      </c>
      <c r="O496" s="168">
        <v>0</v>
      </c>
      <c r="P496" s="89" t="s">
        <v>679</v>
      </c>
    </row>
    <row r="497" spans="1:16" ht="63.75">
      <c r="A497" s="214" t="s">
        <v>563</v>
      </c>
      <c r="B497" s="89"/>
      <c r="C497" s="90" t="s">
        <v>9054</v>
      </c>
      <c r="D497" s="84">
        <v>43126</v>
      </c>
      <c r="E497" s="85" t="s">
        <v>1034</v>
      </c>
      <c r="F497" s="85" t="s">
        <v>680</v>
      </c>
      <c r="G497" s="85">
        <v>16436967</v>
      </c>
      <c r="H497" s="89"/>
      <c r="I497" s="93" t="s">
        <v>1776</v>
      </c>
      <c r="J497" s="89"/>
      <c r="K497" s="89"/>
      <c r="L497" s="89"/>
      <c r="M497" s="89"/>
      <c r="N497" s="168">
        <v>35112.5</v>
      </c>
      <c r="O497" s="168">
        <v>0</v>
      </c>
      <c r="P497" s="89" t="s">
        <v>679</v>
      </c>
    </row>
    <row r="498" spans="1:16" ht="63.75">
      <c r="A498" s="214" t="s">
        <v>563</v>
      </c>
      <c r="B498" s="89"/>
      <c r="C498" s="90" t="s">
        <v>9054</v>
      </c>
      <c r="D498" s="84">
        <v>43126</v>
      </c>
      <c r="E498" s="85" t="s">
        <v>1035</v>
      </c>
      <c r="F498" s="85" t="s">
        <v>680</v>
      </c>
      <c r="G498" s="85">
        <v>16436962</v>
      </c>
      <c r="H498" s="89"/>
      <c r="I498" s="93" t="s">
        <v>1777</v>
      </c>
      <c r="J498" s="89"/>
      <c r="K498" s="89"/>
      <c r="L498" s="89"/>
      <c r="M498" s="89"/>
      <c r="N498" s="168">
        <v>27104.5</v>
      </c>
      <c r="O498" s="168">
        <v>0</v>
      </c>
      <c r="P498" s="89" t="s">
        <v>679</v>
      </c>
    </row>
    <row r="499" spans="1:16" ht="63.75">
      <c r="A499" s="214" t="s">
        <v>563</v>
      </c>
      <c r="B499" s="89"/>
      <c r="C499" s="90" t="s">
        <v>9054</v>
      </c>
      <c r="D499" s="84">
        <v>43126</v>
      </c>
      <c r="E499" s="85" t="s">
        <v>1036</v>
      </c>
      <c r="F499" s="85" t="s">
        <v>680</v>
      </c>
      <c r="G499" s="85">
        <v>16436961</v>
      </c>
      <c r="H499" s="89"/>
      <c r="I499" s="93" t="s">
        <v>1778</v>
      </c>
      <c r="J499" s="89"/>
      <c r="K499" s="89"/>
      <c r="L499" s="89"/>
      <c r="M499" s="89"/>
      <c r="N499" s="168">
        <v>101764.5</v>
      </c>
      <c r="O499" s="168">
        <v>0</v>
      </c>
      <c r="P499" s="89" t="s">
        <v>679</v>
      </c>
    </row>
    <row r="500" spans="1:16" ht="63.75">
      <c r="A500" s="214" t="s">
        <v>563</v>
      </c>
      <c r="B500" s="89"/>
      <c r="C500" s="90" t="s">
        <v>9054</v>
      </c>
      <c r="D500" s="84">
        <v>43126</v>
      </c>
      <c r="E500" s="85" t="s">
        <v>1037</v>
      </c>
      <c r="F500" s="85" t="s">
        <v>680</v>
      </c>
      <c r="G500" s="85">
        <v>16436960</v>
      </c>
      <c r="H500" s="89"/>
      <c r="I500" s="93" t="s">
        <v>1779</v>
      </c>
      <c r="J500" s="89"/>
      <c r="K500" s="89"/>
      <c r="L500" s="89"/>
      <c r="M500" s="89"/>
      <c r="N500" s="168">
        <v>44968.5</v>
      </c>
      <c r="O500" s="168">
        <v>0</v>
      </c>
      <c r="P500" s="89" t="s">
        <v>679</v>
      </c>
    </row>
    <row r="501" spans="1:16" ht="63.75">
      <c r="A501" s="214" t="s">
        <v>563</v>
      </c>
      <c r="B501" s="89"/>
      <c r="C501" s="90" t="s">
        <v>9054</v>
      </c>
      <c r="D501" s="84">
        <v>43126</v>
      </c>
      <c r="E501" s="85" t="s">
        <v>1038</v>
      </c>
      <c r="F501" s="85" t="s">
        <v>680</v>
      </c>
      <c r="G501" s="85">
        <v>16436941</v>
      </c>
      <c r="H501" s="89"/>
      <c r="I501" s="93" t="s">
        <v>1780</v>
      </c>
      <c r="J501" s="89"/>
      <c r="K501" s="89"/>
      <c r="L501" s="89"/>
      <c r="M501" s="89"/>
      <c r="N501" s="168">
        <v>44352.5</v>
      </c>
      <c r="O501" s="168">
        <v>0</v>
      </c>
      <c r="P501" s="89" t="s">
        <v>679</v>
      </c>
    </row>
    <row r="502" spans="1:16" ht="63.75">
      <c r="A502" s="214" t="s">
        <v>563</v>
      </c>
      <c r="B502" s="89"/>
      <c r="C502" s="90" t="s">
        <v>9054</v>
      </c>
      <c r="D502" s="84">
        <v>43126</v>
      </c>
      <c r="E502" s="85" t="s">
        <v>1039</v>
      </c>
      <c r="F502" s="85" t="s">
        <v>680</v>
      </c>
      <c r="G502" s="85">
        <v>16436940</v>
      </c>
      <c r="H502" s="89"/>
      <c r="I502" s="93" t="s">
        <v>1781</v>
      </c>
      <c r="J502" s="89"/>
      <c r="K502" s="89"/>
      <c r="L502" s="89"/>
      <c r="M502" s="89"/>
      <c r="N502" s="168">
        <v>313178.5</v>
      </c>
      <c r="O502" s="168">
        <v>0</v>
      </c>
      <c r="P502" s="89" t="s">
        <v>679</v>
      </c>
    </row>
    <row r="503" spans="1:16" ht="63.75">
      <c r="A503" s="214" t="s">
        <v>563</v>
      </c>
      <c r="B503" s="89"/>
      <c r="C503" s="90" t="s">
        <v>9054</v>
      </c>
      <c r="D503" s="84">
        <v>43126</v>
      </c>
      <c r="E503" s="85" t="s">
        <v>1040</v>
      </c>
      <c r="F503" s="85" t="s">
        <v>680</v>
      </c>
      <c r="G503" s="85">
        <v>16436939</v>
      </c>
      <c r="H503" s="89"/>
      <c r="I503" s="93" t="s">
        <v>1782</v>
      </c>
      <c r="J503" s="89"/>
      <c r="K503" s="89"/>
      <c r="L503" s="89"/>
      <c r="M503" s="89"/>
      <c r="N503" s="168">
        <v>900</v>
      </c>
      <c r="O503" s="168">
        <v>0</v>
      </c>
      <c r="P503" s="89" t="s">
        <v>679</v>
      </c>
    </row>
    <row r="504" spans="1:16" ht="63.75">
      <c r="A504" s="214" t="s">
        <v>563</v>
      </c>
      <c r="B504" s="89"/>
      <c r="C504" s="90" t="s">
        <v>9054</v>
      </c>
      <c r="D504" s="84">
        <v>43126</v>
      </c>
      <c r="E504" s="85" t="s">
        <v>1041</v>
      </c>
      <c r="F504" s="85" t="s">
        <v>680</v>
      </c>
      <c r="G504" s="85">
        <v>16436938</v>
      </c>
      <c r="H504" s="89"/>
      <c r="I504" s="93" t="s">
        <v>1783</v>
      </c>
      <c r="J504" s="89"/>
      <c r="K504" s="89"/>
      <c r="L504" s="89"/>
      <c r="M504" s="89"/>
      <c r="N504" s="168">
        <v>1232</v>
      </c>
      <c r="O504" s="168">
        <v>0</v>
      </c>
      <c r="P504" s="89" t="s">
        <v>679</v>
      </c>
    </row>
    <row r="505" spans="1:16" ht="63.75">
      <c r="A505" s="214" t="s">
        <v>563</v>
      </c>
      <c r="B505" s="89"/>
      <c r="C505" s="90" t="s">
        <v>9054</v>
      </c>
      <c r="D505" s="84">
        <v>43126</v>
      </c>
      <c r="E505" s="85" t="s">
        <v>1042</v>
      </c>
      <c r="F505" s="85" t="s">
        <v>680</v>
      </c>
      <c r="G505" s="85">
        <v>16436921</v>
      </c>
      <c r="H505" s="89"/>
      <c r="I505" s="93" t="s">
        <v>1784</v>
      </c>
      <c r="J505" s="89"/>
      <c r="K505" s="89"/>
      <c r="L505" s="89"/>
      <c r="M505" s="89"/>
      <c r="N505" s="168">
        <v>12000</v>
      </c>
      <c r="O505" s="168">
        <v>0</v>
      </c>
      <c r="P505" s="89" t="s">
        <v>679</v>
      </c>
    </row>
    <row r="506" spans="1:16" ht="63.75">
      <c r="A506" s="214" t="s">
        <v>563</v>
      </c>
      <c r="B506" s="89"/>
      <c r="C506" s="90" t="s">
        <v>9054</v>
      </c>
      <c r="D506" s="84">
        <v>43126</v>
      </c>
      <c r="E506" s="85" t="s">
        <v>1043</v>
      </c>
      <c r="F506" s="85" t="s">
        <v>680</v>
      </c>
      <c r="G506" s="85">
        <v>16436920</v>
      </c>
      <c r="H506" s="89"/>
      <c r="I506" s="93" t="s">
        <v>1785</v>
      </c>
      <c r="J506" s="89"/>
      <c r="K506" s="89"/>
      <c r="L506" s="89"/>
      <c r="M506" s="89"/>
      <c r="N506" s="168">
        <v>25379.5</v>
      </c>
      <c r="O506" s="168">
        <v>0</v>
      </c>
      <c r="P506" s="89" t="s">
        <v>679</v>
      </c>
    </row>
    <row r="507" spans="1:16" ht="63.75">
      <c r="A507" s="214" t="s">
        <v>563</v>
      </c>
      <c r="B507" s="89"/>
      <c r="C507" s="90" t="s">
        <v>9054</v>
      </c>
      <c r="D507" s="84">
        <v>43126</v>
      </c>
      <c r="E507" s="85" t="s">
        <v>1044</v>
      </c>
      <c r="F507" s="85" t="s">
        <v>680</v>
      </c>
      <c r="G507" s="85">
        <v>16436895</v>
      </c>
      <c r="H507" s="89"/>
      <c r="I507" s="93" t="s">
        <v>1786</v>
      </c>
      <c r="J507" s="89"/>
      <c r="K507" s="89"/>
      <c r="L507" s="89"/>
      <c r="M507" s="89"/>
      <c r="N507" s="168">
        <v>3000</v>
      </c>
      <c r="O507" s="168">
        <v>0</v>
      </c>
      <c r="P507" s="89" t="s">
        <v>679</v>
      </c>
    </row>
    <row r="508" spans="1:16" ht="63.75">
      <c r="A508" s="214" t="s">
        <v>563</v>
      </c>
      <c r="B508" s="89"/>
      <c r="C508" s="90" t="s">
        <v>9054</v>
      </c>
      <c r="D508" s="84">
        <v>43126</v>
      </c>
      <c r="E508" s="85" t="s">
        <v>1045</v>
      </c>
      <c r="F508" s="85" t="s">
        <v>680</v>
      </c>
      <c r="G508" s="85">
        <v>16436858</v>
      </c>
      <c r="H508" s="89"/>
      <c r="I508" s="93" t="s">
        <v>1787</v>
      </c>
      <c r="J508" s="89"/>
      <c r="K508" s="89"/>
      <c r="L508" s="89"/>
      <c r="M508" s="89"/>
      <c r="N508" s="168">
        <v>18000</v>
      </c>
      <c r="O508" s="168">
        <v>0</v>
      </c>
      <c r="P508" s="89" t="s">
        <v>679</v>
      </c>
    </row>
    <row r="509" spans="1:16" ht="63.75">
      <c r="A509" s="214" t="s">
        <v>563</v>
      </c>
      <c r="B509" s="89"/>
      <c r="C509" s="90" t="s">
        <v>9054</v>
      </c>
      <c r="D509" s="84">
        <v>43126</v>
      </c>
      <c r="E509" s="85" t="s">
        <v>1046</v>
      </c>
      <c r="F509" s="85" t="s">
        <v>680</v>
      </c>
      <c r="G509" s="85">
        <v>16436857</v>
      </c>
      <c r="H509" s="89"/>
      <c r="I509" s="93" t="s">
        <v>1788</v>
      </c>
      <c r="J509" s="89"/>
      <c r="K509" s="89"/>
      <c r="L509" s="89"/>
      <c r="M509" s="89"/>
      <c r="N509" s="168">
        <v>5850</v>
      </c>
      <c r="O509" s="168">
        <v>0</v>
      </c>
      <c r="P509" s="89" t="s">
        <v>679</v>
      </c>
    </row>
    <row r="510" spans="1:16" ht="63.75">
      <c r="A510" s="214" t="s">
        <v>563</v>
      </c>
      <c r="B510" s="89"/>
      <c r="C510" s="90" t="s">
        <v>9054</v>
      </c>
      <c r="D510" s="84">
        <v>43126</v>
      </c>
      <c r="E510" s="85" t="s">
        <v>1047</v>
      </c>
      <c r="F510" s="85" t="s">
        <v>680</v>
      </c>
      <c r="G510" s="85">
        <v>16436855</v>
      </c>
      <c r="H510" s="89"/>
      <c r="I510" s="93" t="s">
        <v>1789</v>
      </c>
      <c r="J510" s="89"/>
      <c r="K510" s="89"/>
      <c r="L510" s="89"/>
      <c r="M510" s="89"/>
      <c r="N510" s="168">
        <v>16500</v>
      </c>
      <c r="O510" s="168">
        <v>0</v>
      </c>
      <c r="P510" s="89" t="s">
        <v>679</v>
      </c>
    </row>
    <row r="511" spans="1:16" ht="63.75">
      <c r="A511" s="214" t="s">
        <v>563</v>
      </c>
      <c r="B511" s="89"/>
      <c r="C511" s="90" t="s">
        <v>9054</v>
      </c>
      <c r="D511" s="84">
        <v>43126</v>
      </c>
      <c r="E511" s="85" t="s">
        <v>1048</v>
      </c>
      <c r="F511" s="85" t="s">
        <v>680</v>
      </c>
      <c r="G511" s="85">
        <v>16436853</v>
      </c>
      <c r="H511" s="89"/>
      <c r="I511" s="93" t="s">
        <v>1790</v>
      </c>
      <c r="J511" s="89"/>
      <c r="K511" s="89"/>
      <c r="L511" s="89"/>
      <c r="M511" s="89"/>
      <c r="N511" s="168">
        <v>3150</v>
      </c>
      <c r="O511" s="168">
        <v>0</v>
      </c>
      <c r="P511" s="89" t="s">
        <v>679</v>
      </c>
    </row>
    <row r="512" spans="1:16" ht="63.75">
      <c r="A512" s="214" t="s">
        <v>563</v>
      </c>
      <c r="B512" s="89"/>
      <c r="C512" s="90" t="s">
        <v>9054</v>
      </c>
      <c r="D512" s="84">
        <v>43126</v>
      </c>
      <c r="E512" s="85" t="s">
        <v>1049</v>
      </c>
      <c r="F512" s="85" t="s">
        <v>680</v>
      </c>
      <c r="G512" s="85">
        <v>16436851</v>
      </c>
      <c r="H512" s="89"/>
      <c r="I512" s="93" t="s">
        <v>1791</v>
      </c>
      <c r="J512" s="89"/>
      <c r="K512" s="89"/>
      <c r="L512" s="89"/>
      <c r="M512" s="89"/>
      <c r="N512" s="168">
        <v>17550</v>
      </c>
      <c r="O512" s="168">
        <v>0</v>
      </c>
      <c r="P512" s="89" t="s">
        <v>679</v>
      </c>
    </row>
    <row r="513" spans="1:16" ht="63.75">
      <c r="A513" s="214" t="s">
        <v>563</v>
      </c>
      <c r="B513" s="89"/>
      <c r="C513" s="90" t="s">
        <v>9054</v>
      </c>
      <c r="D513" s="84">
        <v>43126</v>
      </c>
      <c r="E513" s="85" t="s">
        <v>1050</v>
      </c>
      <c r="F513" s="85" t="s">
        <v>680</v>
      </c>
      <c r="G513" s="85">
        <v>16436789</v>
      </c>
      <c r="H513" s="89"/>
      <c r="I513" s="93" t="s">
        <v>1792</v>
      </c>
      <c r="J513" s="89"/>
      <c r="K513" s="89"/>
      <c r="L513" s="89"/>
      <c r="M513" s="89"/>
      <c r="N513" s="168">
        <v>13675.5</v>
      </c>
      <c r="O513" s="168">
        <v>0</v>
      </c>
      <c r="P513" s="89" t="s">
        <v>679</v>
      </c>
    </row>
    <row r="514" spans="1:16" ht="63.75">
      <c r="A514" s="214" t="s">
        <v>563</v>
      </c>
      <c r="B514" s="89"/>
      <c r="C514" s="90" t="s">
        <v>9054</v>
      </c>
      <c r="D514" s="84">
        <v>43126</v>
      </c>
      <c r="E514" s="85" t="s">
        <v>1051</v>
      </c>
      <c r="F514" s="85" t="s">
        <v>680</v>
      </c>
      <c r="G514" s="85">
        <v>16436788</v>
      </c>
      <c r="H514" s="89"/>
      <c r="I514" s="93" t="s">
        <v>1793</v>
      </c>
      <c r="J514" s="89"/>
      <c r="K514" s="89"/>
      <c r="L514" s="89"/>
      <c r="M514" s="89"/>
      <c r="N514" s="168">
        <v>15750</v>
      </c>
      <c r="O514" s="168">
        <v>0</v>
      </c>
      <c r="P514" s="89" t="s">
        <v>679</v>
      </c>
    </row>
    <row r="515" spans="1:16" ht="63.75">
      <c r="A515" s="214" t="s">
        <v>563</v>
      </c>
      <c r="B515" s="89"/>
      <c r="C515" s="90" t="s">
        <v>9054</v>
      </c>
      <c r="D515" s="84">
        <v>43126</v>
      </c>
      <c r="E515" s="85" t="s">
        <v>1052</v>
      </c>
      <c r="F515" s="85" t="s">
        <v>680</v>
      </c>
      <c r="G515" s="85">
        <v>16436786</v>
      </c>
      <c r="H515" s="89"/>
      <c r="I515" s="93" t="s">
        <v>1794</v>
      </c>
      <c r="J515" s="89"/>
      <c r="K515" s="89"/>
      <c r="L515" s="89"/>
      <c r="M515" s="89"/>
      <c r="N515" s="168">
        <v>19589</v>
      </c>
      <c r="O515" s="168">
        <v>0</v>
      </c>
      <c r="P515" s="89" t="s">
        <v>679</v>
      </c>
    </row>
    <row r="516" spans="1:16" ht="63.75">
      <c r="A516" s="214" t="s">
        <v>563</v>
      </c>
      <c r="B516" s="89"/>
      <c r="C516" s="90" t="s">
        <v>9054</v>
      </c>
      <c r="D516" s="84">
        <v>43126</v>
      </c>
      <c r="E516" s="85" t="s">
        <v>1053</v>
      </c>
      <c r="F516" s="85" t="s">
        <v>680</v>
      </c>
      <c r="G516" s="85">
        <v>16436783</v>
      </c>
      <c r="H516" s="89"/>
      <c r="I516" s="93" t="s">
        <v>1795</v>
      </c>
      <c r="J516" s="89"/>
      <c r="K516" s="89"/>
      <c r="L516" s="89"/>
      <c r="M516" s="89"/>
      <c r="N516" s="168">
        <v>7650</v>
      </c>
      <c r="O516" s="168">
        <v>0</v>
      </c>
      <c r="P516" s="89" t="s">
        <v>679</v>
      </c>
    </row>
    <row r="517" spans="1:16" ht="63.75">
      <c r="A517" s="214" t="s">
        <v>563</v>
      </c>
      <c r="B517" s="89"/>
      <c r="C517" s="90" t="s">
        <v>9054</v>
      </c>
      <c r="D517" s="84">
        <v>43126</v>
      </c>
      <c r="E517" s="85" t="s">
        <v>1054</v>
      </c>
      <c r="F517" s="85" t="s">
        <v>680</v>
      </c>
      <c r="G517" s="85">
        <v>16436750</v>
      </c>
      <c r="H517" s="89"/>
      <c r="I517" s="93" t="s">
        <v>1796</v>
      </c>
      <c r="J517" s="89"/>
      <c r="K517" s="89"/>
      <c r="L517" s="89"/>
      <c r="M517" s="89"/>
      <c r="N517" s="168">
        <v>4435</v>
      </c>
      <c r="O517" s="168">
        <v>0</v>
      </c>
      <c r="P517" s="89" t="s">
        <v>679</v>
      </c>
    </row>
    <row r="518" spans="1:16" ht="63.75">
      <c r="A518" s="214">
        <v>513</v>
      </c>
      <c r="B518" s="89"/>
      <c r="C518" s="90" t="s">
        <v>175</v>
      </c>
      <c r="D518" s="84">
        <v>43126</v>
      </c>
      <c r="E518" s="85" t="s">
        <v>1055</v>
      </c>
      <c r="F518" s="85" t="s">
        <v>15</v>
      </c>
      <c r="G518" s="85">
        <v>650809</v>
      </c>
      <c r="H518" s="89"/>
      <c r="I518" s="93" t="s">
        <v>1797</v>
      </c>
      <c r="J518" s="89"/>
      <c r="K518" s="89"/>
      <c r="L518" s="89"/>
      <c r="M518" s="89"/>
      <c r="N518" s="168">
        <v>50</v>
      </c>
      <c r="O518" s="168">
        <v>0</v>
      </c>
      <c r="P518" s="89" t="s">
        <v>679</v>
      </c>
    </row>
    <row r="519" spans="1:16" ht="63.75">
      <c r="A519" s="214" t="s">
        <v>563</v>
      </c>
      <c r="B519" s="89"/>
      <c r="C519" s="90" t="s">
        <v>9054</v>
      </c>
      <c r="D519" s="84">
        <v>43126</v>
      </c>
      <c r="E519" s="85" t="s">
        <v>1056</v>
      </c>
      <c r="F519" s="85" t="s">
        <v>680</v>
      </c>
      <c r="G519" s="85">
        <v>16436784</v>
      </c>
      <c r="H519" s="89"/>
      <c r="I519" s="93" t="s">
        <v>1798</v>
      </c>
      <c r="J519" s="89"/>
      <c r="K519" s="89"/>
      <c r="L519" s="89"/>
      <c r="M519" s="89"/>
      <c r="N519" s="168">
        <v>16263</v>
      </c>
      <c r="O519" s="168">
        <v>0</v>
      </c>
      <c r="P519" s="89" t="s">
        <v>679</v>
      </c>
    </row>
    <row r="520" spans="1:16" ht="63.75">
      <c r="A520" s="214" t="s">
        <v>563</v>
      </c>
      <c r="B520" s="89"/>
      <c r="C520" s="90" t="s">
        <v>9054</v>
      </c>
      <c r="D520" s="84">
        <v>43126</v>
      </c>
      <c r="E520" s="85" t="s">
        <v>1057</v>
      </c>
      <c r="F520" s="85" t="s">
        <v>680</v>
      </c>
      <c r="G520" s="85">
        <v>16436782</v>
      </c>
      <c r="H520" s="89"/>
      <c r="I520" s="93" t="s">
        <v>1799</v>
      </c>
      <c r="J520" s="89"/>
      <c r="K520" s="89"/>
      <c r="L520" s="89"/>
      <c r="M520" s="89"/>
      <c r="N520" s="168">
        <v>3000</v>
      </c>
      <c r="O520" s="168">
        <v>0</v>
      </c>
      <c r="P520" s="89" t="s">
        <v>679</v>
      </c>
    </row>
    <row r="521" spans="1:16" ht="76.5">
      <c r="A521" s="214" t="s">
        <v>563</v>
      </c>
      <c r="B521" s="89"/>
      <c r="C521" s="90" t="s">
        <v>9054</v>
      </c>
      <c r="D521" s="84">
        <v>43126</v>
      </c>
      <c r="E521" s="85" t="s">
        <v>1058</v>
      </c>
      <c r="F521" s="85" t="s">
        <v>680</v>
      </c>
      <c r="G521" s="85">
        <v>16436752</v>
      </c>
      <c r="H521" s="89"/>
      <c r="I521" s="93" t="s">
        <v>1800</v>
      </c>
      <c r="J521" s="89"/>
      <c r="K521" s="89"/>
      <c r="L521" s="89"/>
      <c r="M521" s="89"/>
      <c r="N521" s="168">
        <v>12000</v>
      </c>
      <c r="O521" s="168">
        <v>0</v>
      </c>
      <c r="P521" s="89" t="s">
        <v>679</v>
      </c>
    </row>
    <row r="522" spans="1:16" ht="63.75">
      <c r="A522" s="214" t="s">
        <v>563</v>
      </c>
      <c r="B522" s="89"/>
      <c r="C522" s="90" t="s">
        <v>9054</v>
      </c>
      <c r="D522" s="84">
        <v>43126</v>
      </c>
      <c r="E522" s="85" t="s">
        <v>1059</v>
      </c>
      <c r="F522" s="85" t="s">
        <v>680</v>
      </c>
      <c r="G522" s="85">
        <v>16436751</v>
      </c>
      <c r="H522" s="89"/>
      <c r="I522" s="93" t="s">
        <v>1801</v>
      </c>
      <c r="J522" s="89"/>
      <c r="K522" s="89"/>
      <c r="L522" s="89"/>
      <c r="M522" s="89"/>
      <c r="N522" s="168">
        <v>15000</v>
      </c>
      <c r="O522" s="168">
        <v>0</v>
      </c>
      <c r="P522" s="89" t="s">
        <v>679</v>
      </c>
    </row>
    <row r="523" spans="1:16" ht="63.75">
      <c r="A523" s="214" t="s">
        <v>563</v>
      </c>
      <c r="B523" s="89"/>
      <c r="C523" s="90" t="s">
        <v>9054</v>
      </c>
      <c r="D523" s="84">
        <v>43126</v>
      </c>
      <c r="E523" s="85" t="s">
        <v>1060</v>
      </c>
      <c r="F523" s="85" t="s">
        <v>680</v>
      </c>
      <c r="G523" s="85">
        <v>16436745</v>
      </c>
      <c r="H523" s="89"/>
      <c r="I523" s="93" t="s">
        <v>1802</v>
      </c>
      <c r="J523" s="89"/>
      <c r="K523" s="89"/>
      <c r="L523" s="89"/>
      <c r="M523" s="89"/>
      <c r="N523" s="168">
        <v>10500</v>
      </c>
      <c r="O523" s="168">
        <v>0</v>
      </c>
      <c r="P523" s="89" t="s">
        <v>679</v>
      </c>
    </row>
    <row r="524" spans="1:16" ht="63.75">
      <c r="A524" s="214" t="s">
        <v>563</v>
      </c>
      <c r="B524" s="89"/>
      <c r="C524" s="90" t="s">
        <v>9054</v>
      </c>
      <c r="D524" s="84">
        <v>43126</v>
      </c>
      <c r="E524" s="85" t="s">
        <v>1061</v>
      </c>
      <c r="F524" s="85" t="s">
        <v>680</v>
      </c>
      <c r="G524" s="85">
        <v>16436741</v>
      </c>
      <c r="H524" s="89"/>
      <c r="I524" s="93" t="s">
        <v>1803</v>
      </c>
      <c r="J524" s="89"/>
      <c r="K524" s="89"/>
      <c r="L524" s="89"/>
      <c r="M524" s="89"/>
      <c r="N524" s="168">
        <v>13950</v>
      </c>
      <c r="O524" s="168">
        <v>0</v>
      </c>
      <c r="P524" s="89" t="s">
        <v>679</v>
      </c>
    </row>
    <row r="525" spans="1:16" ht="63.75">
      <c r="A525" s="214" t="s">
        <v>563</v>
      </c>
      <c r="B525" s="89"/>
      <c r="C525" s="90" t="s">
        <v>9054</v>
      </c>
      <c r="D525" s="84">
        <v>43126</v>
      </c>
      <c r="E525" s="85" t="s">
        <v>1062</v>
      </c>
      <c r="F525" s="85" t="s">
        <v>680</v>
      </c>
      <c r="G525" s="85">
        <v>16436740</v>
      </c>
      <c r="H525" s="89"/>
      <c r="I525" s="93" t="s">
        <v>1804</v>
      </c>
      <c r="J525" s="89"/>
      <c r="K525" s="89"/>
      <c r="L525" s="89"/>
      <c r="M525" s="89"/>
      <c r="N525" s="168">
        <v>12600</v>
      </c>
      <c r="O525" s="168">
        <v>0</v>
      </c>
      <c r="P525" s="89" t="s">
        <v>679</v>
      </c>
    </row>
    <row r="526" spans="1:16" ht="63.75">
      <c r="A526" s="214" t="s">
        <v>563</v>
      </c>
      <c r="B526" s="89"/>
      <c r="C526" s="90" t="s">
        <v>9054</v>
      </c>
      <c r="D526" s="84">
        <v>43126</v>
      </c>
      <c r="E526" s="85" t="s">
        <v>1063</v>
      </c>
      <c r="F526" s="85" t="s">
        <v>680</v>
      </c>
      <c r="G526" s="85">
        <v>16436738</v>
      </c>
      <c r="H526" s="89"/>
      <c r="I526" s="93" t="s">
        <v>1805</v>
      </c>
      <c r="J526" s="89"/>
      <c r="K526" s="89"/>
      <c r="L526" s="89"/>
      <c r="M526" s="89"/>
      <c r="N526" s="168">
        <v>11250</v>
      </c>
      <c r="O526" s="168">
        <v>0</v>
      </c>
      <c r="P526" s="89" t="s">
        <v>679</v>
      </c>
    </row>
    <row r="527" spans="1:16" ht="63.75">
      <c r="A527" s="214" t="s">
        <v>563</v>
      </c>
      <c r="B527" s="89"/>
      <c r="C527" s="90" t="s">
        <v>9054</v>
      </c>
      <c r="D527" s="84">
        <v>43126</v>
      </c>
      <c r="E527" s="85" t="s">
        <v>1064</v>
      </c>
      <c r="F527" s="85" t="s">
        <v>680</v>
      </c>
      <c r="G527" s="85">
        <v>16436724</v>
      </c>
      <c r="H527" s="89"/>
      <c r="I527" s="93" t="s">
        <v>1806</v>
      </c>
      <c r="J527" s="89"/>
      <c r="K527" s="89"/>
      <c r="L527" s="89"/>
      <c r="M527" s="89"/>
      <c r="N527" s="168">
        <v>11250</v>
      </c>
      <c r="O527" s="168">
        <v>0</v>
      </c>
      <c r="P527" s="89" t="s">
        <v>679</v>
      </c>
    </row>
    <row r="528" spans="1:16" ht="63.75">
      <c r="A528" s="214" t="s">
        <v>563</v>
      </c>
      <c r="B528" s="89"/>
      <c r="C528" s="90" t="s">
        <v>9054</v>
      </c>
      <c r="D528" s="84">
        <v>43126</v>
      </c>
      <c r="E528" s="85" t="s">
        <v>1065</v>
      </c>
      <c r="F528" s="85" t="s">
        <v>680</v>
      </c>
      <c r="G528" s="85">
        <v>16436722</v>
      </c>
      <c r="H528" s="89"/>
      <c r="I528" s="93" t="s">
        <v>1807</v>
      </c>
      <c r="J528" s="89"/>
      <c r="K528" s="89"/>
      <c r="L528" s="89"/>
      <c r="M528" s="89"/>
      <c r="N528" s="168">
        <v>6750</v>
      </c>
      <c r="O528" s="168">
        <v>0</v>
      </c>
      <c r="P528" s="89" t="s">
        <v>679</v>
      </c>
    </row>
    <row r="529" spans="1:16" ht="63.75">
      <c r="A529" s="214" t="s">
        <v>563</v>
      </c>
      <c r="B529" s="89"/>
      <c r="C529" s="90" t="s">
        <v>9054</v>
      </c>
      <c r="D529" s="84">
        <v>43126</v>
      </c>
      <c r="E529" s="85" t="s">
        <v>1066</v>
      </c>
      <c r="F529" s="85" t="s">
        <v>680</v>
      </c>
      <c r="G529" s="85">
        <v>16436690</v>
      </c>
      <c r="H529" s="89"/>
      <c r="I529" s="93" t="s">
        <v>1808</v>
      </c>
      <c r="J529" s="89"/>
      <c r="K529" s="89"/>
      <c r="L529" s="89"/>
      <c r="M529" s="89"/>
      <c r="N529" s="168">
        <v>24000</v>
      </c>
      <c r="O529" s="168">
        <v>0</v>
      </c>
      <c r="P529" s="89" t="s">
        <v>679</v>
      </c>
    </row>
    <row r="530" spans="1:16" ht="63.75">
      <c r="A530" s="214" t="s">
        <v>563</v>
      </c>
      <c r="B530" s="89"/>
      <c r="C530" s="90" t="s">
        <v>9054</v>
      </c>
      <c r="D530" s="84">
        <v>43126</v>
      </c>
      <c r="E530" s="85" t="s">
        <v>1067</v>
      </c>
      <c r="F530" s="85" t="s">
        <v>680</v>
      </c>
      <c r="G530" s="85">
        <v>16436650</v>
      </c>
      <c r="H530" s="89"/>
      <c r="I530" s="93" t="s">
        <v>1809</v>
      </c>
      <c r="J530" s="89"/>
      <c r="K530" s="89"/>
      <c r="L530" s="89"/>
      <c r="M530" s="89"/>
      <c r="N530" s="168">
        <v>13500</v>
      </c>
      <c r="O530" s="168">
        <v>0</v>
      </c>
      <c r="P530" s="89" t="s">
        <v>679</v>
      </c>
    </row>
    <row r="531" spans="1:16" ht="63.75">
      <c r="A531" s="214" t="s">
        <v>563</v>
      </c>
      <c r="B531" s="89"/>
      <c r="C531" s="90" t="s">
        <v>9054</v>
      </c>
      <c r="D531" s="84">
        <v>43126</v>
      </c>
      <c r="E531" s="85" t="s">
        <v>1068</v>
      </c>
      <c r="F531" s="85" t="s">
        <v>680</v>
      </c>
      <c r="G531" s="85">
        <v>16436506</v>
      </c>
      <c r="H531" s="89"/>
      <c r="I531" s="93" t="s">
        <v>1810</v>
      </c>
      <c r="J531" s="89"/>
      <c r="K531" s="89"/>
      <c r="L531" s="89"/>
      <c r="M531" s="89"/>
      <c r="N531" s="168">
        <v>10575</v>
      </c>
      <c r="O531" s="168">
        <v>0</v>
      </c>
      <c r="P531" s="89" t="s">
        <v>679</v>
      </c>
    </row>
    <row r="532" spans="1:16" ht="63.75">
      <c r="A532" s="214" t="s">
        <v>563</v>
      </c>
      <c r="B532" s="89"/>
      <c r="C532" s="90" t="s">
        <v>9054</v>
      </c>
      <c r="D532" s="84">
        <v>43126</v>
      </c>
      <c r="E532" s="85" t="s">
        <v>1069</v>
      </c>
      <c r="F532" s="85" t="s">
        <v>680</v>
      </c>
      <c r="G532" s="85">
        <v>16423132</v>
      </c>
      <c r="H532" s="89"/>
      <c r="I532" s="93" t="s">
        <v>1811</v>
      </c>
      <c r="J532" s="89"/>
      <c r="K532" s="89"/>
      <c r="L532" s="89"/>
      <c r="M532" s="89"/>
      <c r="N532" s="168">
        <v>47679</v>
      </c>
      <c r="O532" s="168">
        <v>0</v>
      </c>
      <c r="P532" s="89" t="s">
        <v>679</v>
      </c>
    </row>
    <row r="533" spans="1:16" ht="63.75">
      <c r="A533" s="214" t="s">
        <v>563</v>
      </c>
      <c r="B533" s="89"/>
      <c r="C533" s="90" t="s">
        <v>9054</v>
      </c>
      <c r="D533" s="84">
        <v>43126</v>
      </c>
      <c r="E533" s="85" t="s">
        <v>1070</v>
      </c>
      <c r="F533" s="85" t="s">
        <v>680</v>
      </c>
      <c r="G533" s="85">
        <v>16423130</v>
      </c>
      <c r="H533" s="89"/>
      <c r="I533" s="93" t="s">
        <v>1812</v>
      </c>
      <c r="J533" s="89"/>
      <c r="K533" s="89"/>
      <c r="L533" s="89"/>
      <c r="M533" s="89"/>
      <c r="N533" s="168">
        <v>3600</v>
      </c>
      <c r="O533" s="168">
        <v>0</v>
      </c>
      <c r="P533" s="89" t="s">
        <v>679</v>
      </c>
    </row>
    <row r="534" spans="1:16" ht="63.75">
      <c r="A534" s="214" t="s">
        <v>563</v>
      </c>
      <c r="B534" s="89"/>
      <c r="C534" s="90" t="s">
        <v>9054</v>
      </c>
      <c r="D534" s="84">
        <v>43126</v>
      </c>
      <c r="E534" s="85" t="s">
        <v>1071</v>
      </c>
      <c r="F534" s="85" t="s">
        <v>680</v>
      </c>
      <c r="G534" s="85">
        <v>16423128</v>
      </c>
      <c r="H534" s="89"/>
      <c r="I534" s="93" t="s">
        <v>1813</v>
      </c>
      <c r="J534" s="89"/>
      <c r="K534" s="89"/>
      <c r="L534" s="89"/>
      <c r="M534" s="89"/>
      <c r="N534" s="168">
        <v>46500</v>
      </c>
      <c r="O534" s="168">
        <v>0</v>
      </c>
      <c r="P534" s="89" t="s">
        <v>679</v>
      </c>
    </row>
    <row r="535" spans="1:16" ht="63.75">
      <c r="A535" s="214" t="s">
        <v>563</v>
      </c>
      <c r="B535" s="89"/>
      <c r="C535" s="90" t="s">
        <v>9054</v>
      </c>
      <c r="D535" s="84">
        <v>43126</v>
      </c>
      <c r="E535" s="85" t="s">
        <v>1072</v>
      </c>
      <c r="F535" s="85" t="s">
        <v>680</v>
      </c>
      <c r="G535" s="85">
        <v>16423125</v>
      </c>
      <c r="H535" s="89"/>
      <c r="I535" s="93" t="s">
        <v>1814</v>
      </c>
      <c r="J535" s="89"/>
      <c r="K535" s="89"/>
      <c r="L535" s="89"/>
      <c r="M535" s="89"/>
      <c r="N535" s="168">
        <v>14400</v>
      </c>
      <c r="O535" s="168">
        <v>0</v>
      </c>
      <c r="P535" s="89" t="s">
        <v>679</v>
      </c>
    </row>
    <row r="536" spans="1:16" ht="63.75">
      <c r="A536" s="214" t="s">
        <v>563</v>
      </c>
      <c r="B536" s="89"/>
      <c r="C536" s="90" t="s">
        <v>9054</v>
      </c>
      <c r="D536" s="84">
        <v>43126</v>
      </c>
      <c r="E536" s="85" t="s">
        <v>1073</v>
      </c>
      <c r="F536" s="85" t="s">
        <v>680</v>
      </c>
      <c r="G536" s="85">
        <v>16423123</v>
      </c>
      <c r="H536" s="89"/>
      <c r="I536" s="93" t="s">
        <v>1815</v>
      </c>
      <c r="J536" s="89"/>
      <c r="K536" s="89"/>
      <c r="L536" s="89"/>
      <c r="M536" s="89"/>
      <c r="N536" s="168">
        <v>17550</v>
      </c>
      <c r="O536" s="168">
        <v>0</v>
      </c>
      <c r="P536" s="89" t="s">
        <v>679</v>
      </c>
    </row>
    <row r="537" spans="1:16" ht="63.75">
      <c r="A537" s="214" t="s">
        <v>563</v>
      </c>
      <c r="B537" s="89"/>
      <c r="C537" s="90" t="s">
        <v>9054</v>
      </c>
      <c r="D537" s="84">
        <v>43126</v>
      </c>
      <c r="E537" s="85" t="s">
        <v>1074</v>
      </c>
      <c r="F537" s="85" t="s">
        <v>680</v>
      </c>
      <c r="G537" s="85">
        <v>16423122</v>
      </c>
      <c r="H537" s="89"/>
      <c r="I537" s="93" t="s">
        <v>1816</v>
      </c>
      <c r="J537" s="89"/>
      <c r="K537" s="89"/>
      <c r="L537" s="89"/>
      <c r="M537" s="89"/>
      <c r="N537" s="168">
        <v>64500</v>
      </c>
      <c r="O537" s="168">
        <v>0</v>
      </c>
      <c r="P537" s="89" t="s">
        <v>679</v>
      </c>
    </row>
    <row r="538" spans="1:16" ht="63.75">
      <c r="A538" s="214" t="s">
        <v>563</v>
      </c>
      <c r="B538" s="89"/>
      <c r="C538" s="90" t="s">
        <v>9054</v>
      </c>
      <c r="D538" s="84">
        <v>43126</v>
      </c>
      <c r="E538" s="85" t="s">
        <v>1075</v>
      </c>
      <c r="F538" s="85" t="s">
        <v>680</v>
      </c>
      <c r="G538" s="85">
        <v>16423120</v>
      </c>
      <c r="H538" s="89"/>
      <c r="I538" s="93" t="s">
        <v>1817</v>
      </c>
      <c r="J538" s="89"/>
      <c r="K538" s="89"/>
      <c r="L538" s="89"/>
      <c r="M538" s="89"/>
      <c r="N538" s="168">
        <v>11250</v>
      </c>
      <c r="O538" s="168">
        <v>0</v>
      </c>
      <c r="P538" s="89" t="s">
        <v>679</v>
      </c>
    </row>
    <row r="539" spans="1:16" ht="63.75">
      <c r="A539" s="214" t="s">
        <v>563</v>
      </c>
      <c r="B539" s="89"/>
      <c r="C539" s="90" t="s">
        <v>9054</v>
      </c>
      <c r="D539" s="84">
        <v>43126</v>
      </c>
      <c r="E539" s="85" t="s">
        <v>1076</v>
      </c>
      <c r="F539" s="85" t="s">
        <v>680</v>
      </c>
      <c r="G539" s="85">
        <v>16423117</v>
      </c>
      <c r="H539" s="89"/>
      <c r="I539" s="93" t="s">
        <v>1818</v>
      </c>
      <c r="J539" s="89"/>
      <c r="K539" s="89"/>
      <c r="L539" s="89"/>
      <c r="M539" s="89"/>
      <c r="N539" s="168">
        <v>14850</v>
      </c>
      <c r="O539" s="168">
        <v>0</v>
      </c>
      <c r="P539" s="89" t="s">
        <v>679</v>
      </c>
    </row>
    <row r="540" spans="1:16" ht="63.75">
      <c r="A540" s="214" t="s">
        <v>563</v>
      </c>
      <c r="B540" s="89"/>
      <c r="C540" s="90" t="s">
        <v>9054</v>
      </c>
      <c r="D540" s="84">
        <v>43126</v>
      </c>
      <c r="E540" s="85" t="s">
        <v>1077</v>
      </c>
      <c r="F540" s="85" t="s">
        <v>680</v>
      </c>
      <c r="G540" s="85">
        <v>16423115</v>
      </c>
      <c r="H540" s="89"/>
      <c r="I540" s="93" t="s">
        <v>1819</v>
      </c>
      <c r="J540" s="89"/>
      <c r="K540" s="89"/>
      <c r="L540" s="89"/>
      <c r="M540" s="89"/>
      <c r="N540" s="168">
        <v>10500</v>
      </c>
      <c r="O540" s="168">
        <v>0</v>
      </c>
      <c r="P540" s="89" t="s">
        <v>679</v>
      </c>
    </row>
    <row r="541" spans="1:16" ht="63.75">
      <c r="A541" s="214" t="s">
        <v>563</v>
      </c>
      <c r="B541" s="89"/>
      <c r="C541" s="90" t="s">
        <v>9054</v>
      </c>
      <c r="D541" s="84">
        <v>43126</v>
      </c>
      <c r="E541" s="85" t="s">
        <v>1078</v>
      </c>
      <c r="F541" s="85" t="s">
        <v>680</v>
      </c>
      <c r="G541" s="85">
        <v>16423112</v>
      </c>
      <c r="H541" s="89"/>
      <c r="I541" s="93" t="s">
        <v>1660</v>
      </c>
      <c r="J541" s="89"/>
      <c r="K541" s="89"/>
      <c r="L541" s="89"/>
      <c r="M541" s="89"/>
      <c r="N541" s="168">
        <v>19589</v>
      </c>
      <c r="O541" s="168">
        <v>0</v>
      </c>
      <c r="P541" s="89" t="s">
        <v>679</v>
      </c>
    </row>
    <row r="542" spans="1:16" ht="63.75">
      <c r="A542" s="214" t="s">
        <v>563</v>
      </c>
      <c r="B542" s="89"/>
      <c r="C542" s="90" t="s">
        <v>9054</v>
      </c>
      <c r="D542" s="84">
        <v>43126</v>
      </c>
      <c r="E542" s="85" t="s">
        <v>1079</v>
      </c>
      <c r="F542" s="85" t="s">
        <v>680</v>
      </c>
      <c r="G542" s="85">
        <v>16423110</v>
      </c>
      <c r="H542" s="89"/>
      <c r="I542" s="93" t="s">
        <v>1820</v>
      </c>
      <c r="J542" s="89"/>
      <c r="K542" s="89"/>
      <c r="L542" s="89"/>
      <c r="M542" s="89"/>
      <c r="N542" s="168">
        <v>10841.5</v>
      </c>
      <c r="O542" s="168">
        <v>0</v>
      </c>
      <c r="P542" s="89" t="s">
        <v>679</v>
      </c>
    </row>
    <row r="543" spans="1:16" ht="63.75">
      <c r="A543" s="214" t="s">
        <v>563</v>
      </c>
      <c r="B543" s="89"/>
      <c r="C543" s="90" t="s">
        <v>9054</v>
      </c>
      <c r="D543" s="84">
        <v>43126</v>
      </c>
      <c r="E543" s="85" t="s">
        <v>1080</v>
      </c>
      <c r="F543" s="85" t="s">
        <v>680</v>
      </c>
      <c r="G543" s="85">
        <v>16423109</v>
      </c>
      <c r="H543" s="89"/>
      <c r="I543" s="93" t="s">
        <v>1821</v>
      </c>
      <c r="J543" s="89"/>
      <c r="K543" s="89"/>
      <c r="L543" s="89"/>
      <c r="M543" s="89"/>
      <c r="N543" s="168">
        <v>13050</v>
      </c>
      <c r="O543" s="168">
        <v>0</v>
      </c>
      <c r="P543" s="89" t="s">
        <v>679</v>
      </c>
    </row>
    <row r="544" spans="1:16" ht="63.75">
      <c r="A544" s="214" t="s">
        <v>563</v>
      </c>
      <c r="B544" s="89"/>
      <c r="C544" s="90" t="s">
        <v>9054</v>
      </c>
      <c r="D544" s="84">
        <v>43126</v>
      </c>
      <c r="E544" s="85" t="s">
        <v>1081</v>
      </c>
      <c r="F544" s="85" t="s">
        <v>680</v>
      </c>
      <c r="G544" s="85">
        <v>16423106</v>
      </c>
      <c r="H544" s="89"/>
      <c r="I544" s="93" t="s">
        <v>1822</v>
      </c>
      <c r="J544" s="89"/>
      <c r="K544" s="89"/>
      <c r="L544" s="89"/>
      <c r="M544" s="89"/>
      <c r="N544" s="168">
        <v>23285</v>
      </c>
      <c r="O544" s="168">
        <v>0</v>
      </c>
      <c r="P544" s="89" t="s">
        <v>679</v>
      </c>
    </row>
    <row r="545" spans="1:16" ht="63.75">
      <c r="A545" s="214" t="s">
        <v>563</v>
      </c>
      <c r="B545" s="89"/>
      <c r="C545" s="90" t="s">
        <v>9054</v>
      </c>
      <c r="D545" s="84">
        <v>43126</v>
      </c>
      <c r="E545" s="85" t="s">
        <v>1082</v>
      </c>
      <c r="F545" s="85" t="s">
        <v>680</v>
      </c>
      <c r="G545" s="85">
        <v>16423104</v>
      </c>
      <c r="H545" s="89"/>
      <c r="I545" s="93" t="s">
        <v>1823</v>
      </c>
      <c r="J545" s="89"/>
      <c r="K545" s="89"/>
      <c r="L545" s="89"/>
      <c r="M545" s="89"/>
      <c r="N545" s="168">
        <v>17495</v>
      </c>
      <c r="O545" s="168">
        <v>0</v>
      </c>
      <c r="P545" s="89" t="s">
        <v>679</v>
      </c>
    </row>
    <row r="546" spans="1:16" ht="63.75">
      <c r="A546" s="214" t="s">
        <v>563</v>
      </c>
      <c r="B546" s="89"/>
      <c r="C546" s="90" t="s">
        <v>9054</v>
      </c>
      <c r="D546" s="84">
        <v>43126</v>
      </c>
      <c r="E546" s="85" t="s">
        <v>1083</v>
      </c>
      <c r="F546" s="85" t="s">
        <v>680</v>
      </c>
      <c r="G546" s="85">
        <v>16423090</v>
      </c>
      <c r="H546" s="89"/>
      <c r="I546" s="93" t="s">
        <v>1824</v>
      </c>
      <c r="J546" s="89"/>
      <c r="K546" s="89"/>
      <c r="L546" s="89"/>
      <c r="M546" s="89"/>
      <c r="N546" s="168">
        <v>21600</v>
      </c>
      <c r="O546" s="168">
        <v>0</v>
      </c>
      <c r="P546" s="89" t="s">
        <v>679</v>
      </c>
    </row>
    <row r="547" spans="1:16" ht="63.75">
      <c r="A547" s="214" t="s">
        <v>563</v>
      </c>
      <c r="B547" s="89"/>
      <c r="C547" s="90" t="s">
        <v>9054</v>
      </c>
      <c r="D547" s="84">
        <v>43126</v>
      </c>
      <c r="E547" s="85" t="s">
        <v>1084</v>
      </c>
      <c r="F547" s="85" t="s">
        <v>680</v>
      </c>
      <c r="G547" s="85">
        <v>16423085</v>
      </c>
      <c r="H547" s="89"/>
      <c r="I547" s="93" t="s">
        <v>1825</v>
      </c>
      <c r="J547" s="89"/>
      <c r="K547" s="89"/>
      <c r="L547" s="89"/>
      <c r="M547" s="89"/>
      <c r="N547" s="168">
        <v>32402</v>
      </c>
      <c r="O547" s="168">
        <v>0</v>
      </c>
      <c r="P547" s="89" t="s">
        <v>679</v>
      </c>
    </row>
    <row r="548" spans="1:16" ht="63.75">
      <c r="A548" s="214" t="s">
        <v>563</v>
      </c>
      <c r="B548" s="89"/>
      <c r="C548" s="90" t="s">
        <v>9054</v>
      </c>
      <c r="D548" s="84">
        <v>43126</v>
      </c>
      <c r="E548" s="85" t="s">
        <v>1085</v>
      </c>
      <c r="F548" s="85" t="s">
        <v>680</v>
      </c>
      <c r="G548" s="85">
        <v>16423081</v>
      </c>
      <c r="H548" s="89"/>
      <c r="I548" s="93" t="s">
        <v>1826</v>
      </c>
      <c r="J548" s="89"/>
      <c r="K548" s="89"/>
      <c r="L548" s="89"/>
      <c r="M548" s="89"/>
      <c r="N548" s="168">
        <v>61601</v>
      </c>
      <c r="O548" s="168">
        <v>0</v>
      </c>
      <c r="P548" s="89" t="s">
        <v>679</v>
      </c>
    </row>
    <row r="549" spans="1:16" ht="63.75">
      <c r="A549" s="214" t="s">
        <v>563</v>
      </c>
      <c r="B549" s="89"/>
      <c r="C549" s="90" t="s">
        <v>9054</v>
      </c>
      <c r="D549" s="84">
        <v>43126</v>
      </c>
      <c r="E549" s="85" t="s">
        <v>1086</v>
      </c>
      <c r="F549" s="85" t="s">
        <v>680</v>
      </c>
      <c r="G549" s="85">
        <v>16407155</v>
      </c>
      <c r="H549" s="89"/>
      <c r="I549" s="93" t="s">
        <v>1827</v>
      </c>
      <c r="J549" s="89"/>
      <c r="K549" s="89"/>
      <c r="L549" s="89"/>
      <c r="M549" s="89"/>
      <c r="N549" s="168">
        <v>113099</v>
      </c>
      <c r="O549" s="168">
        <v>0</v>
      </c>
      <c r="P549" s="89" t="s">
        <v>679</v>
      </c>
    </row>
    <row r="550" spans="1:16" ht="63.75">
      <c r="A550" s="214" t="s">
        <v>563</v>
      </c>
      <c r="B550" s="89"/>
      <c r="C550" s="90" t="s">
        <v>9054</v>
      </c>
      <c r="D550" s="84">
        <v>43126</v>
      </c>
      <c r="E550" s="85" t="s">
        <v>1087</v>
      </c>
      <c r="F550" s="85" t="s">
        <v>680</v>
      </c>
      <c r="G550" s="85">
        <v>16423088</v>
      </c>
      <c r="H550" s="89"/>
      <c r="I550" s="93" t="s">
        <v>1828</v>
      </c>
      <c r="J550" s="89"/>
      <c r="K550" s="89"/>
      <c r="L550" s="89"/>
      <c r="M550" s="89"/>
      <c r="N550" s="168">
        <v>22915.5</v>
      </c>
      <c r="O550" s="168">
        <v>0</v>
      </c>
      <c r="P550" s="89" t="s">
        <v>679</v>
      </c>
    </row>
    <row r="551" spans="1:16" ht="63.75">
      <c r="A551" s="214" t="s">
        <v>563</v>
      </c>
      <c r="B551" s="89"/>
      <c r="C551" s="90" t="s">
        <v>9054</v>
      </c>
      <c r="D551" s="84">
        <v>43126</v>
      </c>
      <c r="E551" s="85" t="s">
        <v>1088</v>
      </c>
      <c r="F551" s="85" t="s">
        <v>680</v>
      </c>
      <c r="G551" s="85">
        <v>16423087</v>
      </c>
      <c r="H551" s="89"/>
      <c r="I551" s="93" t="s">
        <v>1829</v>
      </c>
      <c r="J551" s="89"/>
      <c r="K551" s="89"/>
      <c r="L551" s="89"/>
      <c r="M551" s="89"/>
      <c r="N551" s="168">
        <v>20205</v>
      </c>
      <c r="O551" s="168">
        <v>0</v>
      </c>
      <c r="P551" s="89" t="s">
        <v>679</v>
      </c>
    </row>
    <row r="552" spans="1:16" ht="63.75">
      <c r="A552" s="214" t="s">
        <v>563</v>
      </c>
      <c r="B552" s="89"/>
      <c r="C552" s="90" t="s">
        <v>9054</v>
      </c>
      <c r="D552" s="84">
        <v>43126</v>
      </c>
      <c r="E552" s="85" t="s">
        <v>1089</v>
      </c>
      <c r="F552" s="85" t="s">
        <v>680</v>
      </c>
      <c r="G552" s="85">
        <v>16423084</v>
      </c>
      <c r="H552" s="89"/>
      <c r="I552" s="93" t="s">
        <v>1830</v>
      </c>
      <c r="J552" s="89"/>
      <c r="K552" s="89"/>
      <c r="L552" s="89"/>
      <c r="M552" s="89"/>
      <c r="N552" s="168">
        <v>13306</v>
      </c>
      <c r="O552" s="168">
        <v>0</v>
      </c>
      <c r="P552" s="89" t="s">
        <v>679</v>
      </c>
    </row>
    <row r="553" spans="1:16" ht="63.75">
      <c r="A553" s="214" t="s">
        <v>563</v>
      </c>
      <c r="B553" s="89"/>
      <c r="C553" s="90" t="s">
        <v>9054</v>
      </c>
      <c r="D553" s="84">
        <v>43126</v>
      </c>
      <c r="E553" s="85" t="s">
        <v>1090</v>
      </c>
      <c r="F553" s="85" t="s">
        <v>680</v>
      </c>
      <c r="G553" s="85">
        <v>16423083</v>
      </c>
      <c r="H553" s="89"/>
      <c r="I553" s="93" t="s">
        <v>1831</v>
      </c>
      <c r="J553" s="89"/>
      <c r="K553" s="89"/>
      <c r="L553" s="89"/>
      <c r="M553" s="89"/>
      <c r="N553" s="168">
        <v>103859</v>
      </c>
      <c r="O553" s="168">
        <v>0</v>
      </c>
      <c r="P553" s="89" t="s">
        <v>679</v>
      </c>
    </row>
    <row r="554" spans="1:16" ht="63.75">
      <c r="A554" s="214" t="s">
        <v>563</v>
      </c>
      <c r="B554" s="89"/>
      <c r="C554" s="90" t="s">
        <v>9054</v>
      </c>
      <c r="D554" s="84">
        <v>43126</v>
      </c>
      <c r="E554" s="85" t="s">
        <v>1091</v>
      </c>
      <c r="F554" s="85" t="s">
        <v>680</v>
      </c>
      <c r="G554" s="85">
        <v>16423079</v>
      </c>
      <c r="H554" s="89"/>
      <c r="I554" s="93" t="s">
        <v>1832</v>
      </c>
      <c r="J554" s="89"/>
      <c r="K554" s="89"/>
      <c r="L554" s="89"/>
      <c r="M554" s="89"/>
      <c r="N554" s="168">
        <v>10800</v>
      </c>
      <c r="O554" s="168">
        <v>0</v>
      </c>
      <c r="P554" s="89" t="s">
        <v>679</v>
      </c>
    </row>
    <row r="555" spans="1:16" ht="63.75">
      <c r="A555" s="214" t="s">
        <v>563</v>
      </c>
      <c r="B555" s="89"/>
      <c r="C555" s="90" t="s">
        <v>9054</v>
      </c>
      <c r="D555" s="84">
        <v>43126</v>
      </c>
      <c r="E555" s="85" t="s">
        <v>1092</v>
      </c>
      <c r="F555" s="85" t="s">
        <v>680</v>
      </c>
      <c r="G555" s="85">
        <v>16423074</v>
      </c>
      <c r="H555" s="89"/>
      <c r="I555" s="93" t="s">
        <v>1833</v>
      </c>
      <c r="J555" s="89"/>
      <c r="K555" s="89"/>
      <c r="L555" s="89"/>
      <c r="M555" s="89"/>
      <c r="N555" s="168">
        <v>7392</v>
      </c>
      <c r="O555" s="168">
        <v>0</v>
      </c>
      <c r="P555" s="89" t="s">
        <v>679</v>
      </c>
    </row>
    <row r="556" spans="1:16" ht="63.75">
      <c r="A556" s="214" t="s">
        <v>563</v>
      </c>
      <c r="B556" s="89"/>
      <c r="C556" s="90" t="s">
        <v>9054</v>
      </c>
      <c r="D556" s="84">
        <v>43126</v>
      </c>
      <c r="E556" s="85" t="s">
        <v>1093</v>
      </c>
      <c r="F556" s="85" t="s">
        <v>680</v>
      </c>
      <c r="G556" s="85">
        <v>16423071</v>
      </c>
      <c r="H556" s="89"/>
      <c r="I556" s="93" t="s">
        <v>1834</v>
      </c>
      <c r="J556" s="89"/>
      <c r="K556" s="89"/>
      <c r="L556" s="89"/>
      <c r="M556" s="89"/>
      <c r="N556" s="168">
        <v>5850</v>
      </c>
      <c r="O556" s="168">
        <v>0</v>
      </c>
      <c r="P556" s="89" t="s">
        <v>679</v>
      </c>
    </row>
    <row r="557" spans="1:16" ht="63.75">
      <c r="A557" s="214" t="s">
        <v>563</v>
      </c>
      <c r="B557" s="89"/>
      <c r="C557" s="90" t="s">
        <v>9054</v>
      </c>
      <c r="D557" s="84">
        <v>43126</v>
      </c>
      <c r="E557" s="85" t="s">
        <v>1094</v>
      </c>
      <c r="F557" s="85" t="s">
        <v>680</v>
      </c>
      <c r="G557" s="85">
        <v>16423054</v>
      </c>
      <c r="H557" s="89"/>
      <c r="I557" s="93" t="s">
        <v>1835</v>
      </c>
      <c r="J557" s="89"/>
      <c r="K557" s="89"/>
      <c r="L557" s="89"/>
      <c r="M557" s="89"/>
      <c r="N557" s="168">
        <v>14400</v>
      </c>
      <c r="O557" s="168">
        <v>0</v>
      </c>
      <c r="P557" s="89" t="s">
        <v>679</v>
      </c>
    </row>
    <row r="558" spans="1:16" ht="63.75">
      <c r="A558" s="214" t="s">
        <v>563</v>
      </c>
      <c r="B558" s="89"/>
      <c r="C558" s="90" t="s">
        <v>9054</v>
      </c>
      <c r="D558" s="84">
        <v>43126</v>
      </c>
      <c r="E558" s="85" t="s">
        <v>1095</v>
      </c>
      <c r="F558" s="85" t="s">
        <v>680</v>
      </c>
      <c r="G558" s="85">
        <v>16423052</v>
      </c>
      <c r="H558" s="89"/>
      <c r="I558" s="93" t="s">
        <v>1836</v>
      </c>
      <c r="J558" s="89"/>
      <c r="K558" s="89"/>
      <c r="L558" s="89"/>
      <c r="M558" s="89"/>
      <c r="N558" s="168">
        <v>16139.5</v>
      </c>
      <c r="O558" s="168">
        <v>0</v>
      </c>
      <c r="P558" s="89" t="s">
        <v>679</v>
      </c>
    </row>
    <row r="559" spans="1:16" ht="63.75">
      <c r="A559" s="214" t="s">
        <v>563</v>
      </c>
      <c r="B559" s="89"/>
      <c r="C559" s="90" t="s">
        <v>9054</v>
      </c>
      <c r="D559" s="84">
        <v>43126</v>
      </c>
      <c r="E559" s="85" t="s">
        <v>1096</v>
      </c>
      <c r="F559" s="85" t="s">
        <v>680</v>
      </c>
      <c r="G559" s="85">
        <v>16423051</v>
      </c>
      <c r="H559" s="89"/>
      <c r="I559" s="93" t="s">
        <v>1837</v>
      </c>
      <c r="J559" s="89"/>
      <c r="K559" s="89"/>
      <c r="L559" s="89"/>
      <c r="M559" s="89"/>
      <c r="N559" s="168">
        <v>51498.5</v>
      </c>
      <c r="O559" s="168">
        <v>0</v>
      </c>
      <c r="P559" s="89" t="s">
        <v>679</v>
      </c>
    </row>
    <row r="560" spans="1:16" ht="63.75">
      <c r="A560" s="214" t="s">
        <v>563</v>
      </c>
      <c r="B560" s="89"/>
      <c r="C560" s="90" t="s">
        <v>9054</v>
      </c>
      <c r="D560" s="84">
        <v>43126</v>
      </c>
      <c r="E560" s="85" t="s">
        <v>1097</v>
      </c>
      <c r="F560" s="85" t="s">
        <v>680</v>
      </c>
      <c r="G560" s="85">
        <v>16422976</v>
      </c>
      <c r="H560" s="89"/>
      <c r="I560" s="93" t="s">
        <v>1838</v>
      </c>
      <c r="J560" s="89"/>
      <c r="K560" s="89"/>
      <c r="L560" s="89"/>
      <c r="M560" s="89"/>
      <c r="N560" s="168">
        <v>16755.5</v>
      </c>
      <c r="O560" s="168">
        <v>0</v>
      </c>
      <c r="P560" s="89" t="s">
        <v>679</v>
      </c>
    </row>
    <row r="561" spans="1:16" ht="63.75">
      <c r="A561" s="214" t="s">
        <v>563</v>
      </c>
      <c r="B561" s="89"/>
      <c r="C561" s="90" t="s">
        <v>9054</v>
      </c>
      <c r="D561" s="84">
        <v>43126</v>
      </c>
      <c r="E561" s="85" t="s">
        <v>1098</v>
      </c>
      <c r="F561" s="85" t="s">
        <v>680</v>
      </c>
      <c r="G561" s="85">
        <v>16422974</v>
      </c>
      <c r="H561" s="89"/>
      <c r="I561" s="93" t="s">
        <v>1839</v>
      </c>
      <c r="J561" s="89"/>
      <c r="K561" s="89"/>
      <c r="L561" s="89"/>
      <c r="M561" s="89"/>
      <c r="N561" s="168">
        <v>31047</v>
      </c>
      <c r="O561" s="168">
        <v>0</v>
      </c>
      <c r="P561" s="89" t="s">
        <v>679</v>
      </c>
    </row>
    <row r="562" spans="1:16" ht="63.75">
      <c r="A562" s="214" t="s">
        <v>563</v>
      </c>
      <c r="B562" s="89"/>
      <c r="C562" s="90" t="s">
        <v>9054</v>
      </c>
      <c r="D562" s="84">
        <v>43126</v>
      </c>
      <c r="E562" s="85" t="s">
        <v>1099</v>
      </c>
      <c r="F562" s="85" t="s">
        <v>680</v>
      </c>
      <c r="G562" s="85">
        <v>16422778</v>
      </c>
      <c r="H562" s="89"/>
      <c r="I562" s="93" t="s">
        <v>1840</v>
      </c>
      <c r="J562" s="89"/>
      <c r="K562" s="89"/>
      <c r="L562" s="89"/>
      <c r="M562" s="89"/>
      <c r="N562" s="168">
        <v>13429</v>
      </c>
      <c r="O562" s="168">
        <v>0</v>
      </c>
      <c r="P562" s="89" t="s">
        <v>679</v>
      </c>
    </row>
    <row r="563" spans="1:16" ht="63.75">
      <c r="A563" s="214" t="s">
        <v>563</v>
      </c>
      <c r="B563" s="89"/>
      <c r="C563" s="90" t="s">
        <v>9054</v>
      </c>
      <c r="D563" s="84">
        <v>43126</v>
      </c>
      <c r="E563" s="85" t="s">
        <v>1100</v>
      </c>
      <c r="F563" s="85" t="s">
        <v>680</v>
      </c>
      <c r="G563" s="85">
        <v>16422369</v>
      </c>
      <c r="H563" s="89"/>
      <c r="I563" s="93" t="s">
        <v>1841</v>
      </c>
      <c r="J563" s="89"/>
      <c r="K563" s="89"/>
      <c r="L563" s="89"/>
      <c r="M563" s="89"/>
      <c r="N563" s="168">
        <v>65543.5</v>
      </c>
      <c r="O563" s="168">
        <v>0</v>
      </c>
      <c r="P563" s="89" t="s">
        <v>679</v>
      </c>
    </row>
    <row r="564" spans="1:16" ht="63.75">
      <c r="A564" s="214" t="s">
        <v>563</v>
      </c>
      <c r="B564" s="89"/>
      <c r="C564" s="90" t="s">
        <v>9054</v>
      </c>
      <c r="D564" s="84">
        <v>43126</v>
      </c>
      <c r="E564" s="85" t="s">
        <v>1101</v>
      </c>
      <c r="F564" s="85" t="s">
        <v>680</v>
      </c>
      <c r="G564" s="85">
        <v>16422366</v>
      </c>
      <c r="H564" s="89"/>
      <c r="I564" s="93" t="s">
        <v>1842</v>
      </c>
      <c r="J564" s="89"/>
      <c r="K564" s="89"/>
      <c r="L564" s="89"/>
      <c r="M564" s="89"/>
      <c r="N564" s="168">
        <v>341022</v>
      </c>
      <c r="O564" s="168">
        <v>0</v>
      </c>
      <c r="P564" s="89" t="s">
        <v>679</v>
      </c>
    </row>
    <row r="565" spans="1:16" ht="63.75">
      <c r="A565" s="214" t="s">
        <v>563</v>
      </c>
      <c r="B565" s="89"/>
      <c r="C565" s="90" t="s">
        <v>9054</v>
      </c>
      <c r="D565" s="84">
        <v>43126</v>
      </c>
      <c r="E565" s="85" t="s">
        <v>1102</v>
      </c>
      <c r="F565" s="85" t="s">
        <v>680</v>
      </c>
      <c r="G565" s="85">
        <v>16422364</v>
      </c>
      <c r="H565" s="89"/>
      <c r="I565" s="93" t="s">
        <v>1843</v>
      </c>
      <c r="J565" s="89"/>
      <c r="K565" s="89"/>
      <c r="L565" s="89"/>
      <c r="M565" s="89"/>
      <c r="N565" s="168">
        <v>19500</v>
      </c>
      <c r="O565" s="168">
        <v>0</v>
      </c>
      <c r="P565" s="89" t="s">
        <v>679</v>
      </c>
    </row>
    <row r="566" spans="1:16" ht="63.75">
      <c r="A566" s="214" t="s">
        <v>563</v>
      </c>
      <c r="B566" s="89"/>
      <c r="C566" s="90" t="s">
        <v>9054</v>
      </c>
      <c r="D566" s="84">
        <v>43126</v>
      </c>
      <c r="E566" s="85" t="s">
        <v>1103</v>
      </c>
      <c r="F566" s="85" t="s">
        <v>680</v>
      </c>
      <c r="G566" s="85">
        <v>16422358</v>
      </c>
      <c r="H566" s="89"/>
      <c r="I566" s="93" t="s">
        <v>1844</v>
      </c>
      <c r="J566" s="89"/>
      <c r="K566" s="89"/>
      <c r="L566" s="89"/>
      <c r="M566" s="89"/>
      <c r="N566" s="168">
        <v>1800</v>
      </c>
      <c r="O566" s="168">
        <v>0</v>
      </c>
      <c r="P566" s="89" t="s">
        <v>679</v>
      </c>
    </row>
    <row r="567" spans="1:16" ht="63.75">
      <c r="A567" s="214" t="s">
        <v>563</v>
      </c>
      <c r="B567" s="89"/>
      <c r="C567" s="90" t="s">
        <v>9054</v>
      </c>
      <c r="D567" s="84">
        <v>43126</v>
      </c>
      <c r="E567" s="85" t="s">
        <v>1104</v>
      </c>
      <c r="F567" s="85" t="s">
        <v>680</v>
      </c>
      <c r="G567" s="85">
        <v>16422351</v>
      </c>
      <c r="H567" s="89"/>
      <c r="I567" s="93" t="s">
        <v>1845</v>
      </c>
      <c r="J567" s="89"/>
      <c r="K567" s="89"/>
      <c r="L567" s="89"/>
      <c r="M567" s="89"/>
      <c r="N567" s="168">
        <v>450</v>
      </c>
      <c r="O567" s="168">
        <v>0</v>
      </c>
      <c r="P567" s="89" t="s">
        <v>679</v>
      </c>
    </row>
    <row r="568" spans="1:16" ht="63.75">
      <c r="A568" s="214" t="s">
        <v>563</v>
      </c>
      <c r="B568" s="89"/>
      <c r="C568" s="90" t="s">
        <v>9054</v>
      </c>
      <c r="D568" s="84">
        <v>43126</v>
      </c>
      <c r="E568" s="85" t="s">
        <v>1105</v>
      </c>
      <c r="F568" s="85" t="s">
        <v>680</v>
      </c>
      <c r="G568" s="85">
        <v>16422347</v>
      </c>
      <c r="H568" s="89"/>
      <c r="I568" s="93" t="s">
        <v>1846</v>
      </c>
      <c r="J568" s="89"/>
      <c r="K568" s="89"/>
      <c r="L568" s="89"/>
      <c r="M568" s="89"/>
      <c r="N568" s="168">
        <v>450</v>
      </c>
      <c r="O568" s="168">
        <v>0</v>
      </c>
      <c r="P568" s="89" t="s">
        <v>679</v>
      </c>
    </row>
    <row r="569" spans="1:16" ht="63.75">
      <c r="A569" s="214" t="s">
        <v>563</v>
      </c>
      <c r="B569" s="89"/>
      <c r="C569" s="90" t="s">
        <v>9054</v>
      </c>
      <c r="D569" s="84">
        <v>43126</v>
      </c>
      <c r="E569" s="85" t="s">
        <v>1106</v>
      </c>
      <c r="F569" s="85" t="s">
        <v>680</v>
      </c>
      <c r="G569" s="85">
        <v>16422345</v>
      </c>
      <c r="H569" s="89"/>
      <c r="I569" s="93" t="s">
        <v>1847</v>
      </c>
      <c r="J569" s="89"/>
      <c r="K569" s="89"/>
      <c r="L569" s="89"/>
      <c r="M569" s="89"/>
      <c r="N569" s="168">
        <v>4050</v>
      </c>
      <c r="O569" s="168">
        <v>0</v>
      </c>
      <c r="P569" s="89" t="s">
        <v>679</v>
      </c>
    </row>
    <row r="570" spans="1:16" ht="63.75">
      <c r="A570" s="214" t="s">
        <v>563</v>
      </c>
      <c r="B570" s="89"/>
      <c r="C570" s="90" t="s">
        <v>9054</v>
      </c>
      <c r="D570" s="84">
        <v>43126</v>
      </c>
      <c r="E570" s="85" t="s">
        <v>1107</v>
      </c>
      <c r="F570" s="85" t="s">
        <v>680</v>
      </c>
      <c r="G570" s="85">
        <v>16422344</v>
      </c>
      <c r="H570" s="89"/>
      <c r="I570" s="93" t="s">
        <v>1848</v>
      </c>
      <c r="J570" s="89"/>
      <c r="K570" s="89"/>
      <c r="L570" s="89"/>
      <c r="M570" s="89"/>
      <c r="N570" s="168">
        <v>2700</v>
      </c>
      <c r="O570" s="168">
        <v>0</v>
      </c>
      <c r="P570" s="89" t="s">
        <v>679</v>
      </c>
    </row>
    <row r="571" spans="1:16" ht="63.75">
      <c r="A571" s="214" t="s">
        <v>563</v>
      </c>
      <c r="B571" s="89"/>
      <c r="C571" s="90" t="s">
        <v>9054</v>
      </c>
      <c r="D571" s="84">
        <v>43126</v>
      </c>
      <c r="E571" s="85" t="s">
        <v>1108</v>
      </c>
      <c r="F571" s="85" t="s">
        <v>680</v>
      </c>
      <c r="G571" s="85">
        <v>16421989</v>
      </c>
      <c r="H571" s="89"/>
      <c r="I571" s="93" t="s">
        <v>1849</v>
      </c>
      <c r="J571" s="89"/>
      <c r="K571" s="89"/>
      <c r="L571" s="89"/>
      <c r="M571" s="89"/>
      <c r="N571" s="168">
        <v>5667</v>
      </c>
      <c r="O571" s="168">
        <v>0</v>
      </c>
      <c r="P571" s="89" t="s">
        <v>679</v>
      </c>
    </row>
    <row r="572" spans="1:16" ht="63.75">
      <c r="A572" s="214" t="s">
        <v>563</v>
      </c>
      <c r="B572" s="89"/>
      <c r="C572" s="90" t="s">
        <v>9054</v>
      </c>
      <c r="D572" s="84">
        <v>43126</v>
      </c>
      <c r="E572" s="85" t="s">
        <v>1109</v>
      </c>
      <c r="F572" s="85" t="s">
        <v>680</v>
      </c>
      <c r="G572" s="85">
        <v>16421985</v>
      </c>
      <c r="H572" s="89"/>
      <c r="I572" s="93" t="s">
        <v>1850</v>
      </c>
      <c r="J572" s="89"/>
      <c r="K572" s="89"/>
      <c r="L572" s="89"/>
      <c r="M572" s="89"/>
      <c r="N572" s="168">
        <v>4500</v>
      </c>
      <c r="O572" s="168">
        <v>0</v>
      </c>
      <c r="P572" s="89" t="s">
        <v>679</v>
      </c>
    </row>
    <row r="573" spans="1:16" ht="63.75">
      <c r="A573" s="214" t="s">
        <v>563</v>
      </c>
      <c r="B573" s="89"/>
      <c r="C573" s="90" t="s">
        <v>9054</v>
      </c>
      <c r="D573" s="84">
        <v>43126</v>
      </c>
      <c r="E573" s="85" t="s">
        <v>1110</v>
      </c>
      <c r="F573" s="85" t="s">
        <v>680</v>
      </c>
      <c r="G573" s="85">
        <v>16421982</v>
      </c>
      <c r="H573" s="89"/>
      <c r="I573" s="93" t="s">
        <v>1851</v>
      </c>
      <c r="J573" s="89"/>
      <c r="K573" s="89"/>
      <c r="L573" s="89"/>
      <c r="M573" s="89"/>
      <c r="N573" s="168">
        <v>11700</v>
      </c>
      <c r="O573" s="168">
        <v>0</v>
      </c>
      <c r="P573" s="89" t="s">
        <v>679</v>
      </c>
    </row>
    <row r="574" spans="1:16" ht="63.75">
      <c r="A574" s="214" t="s">
        <v>563</v>
      </c>
      <c r="B574" s="89"/>
      <c r="C574" s="90" t="s">
        <v>9054</v>
      </c>
      <c r="D574" s="84">
        <v>43126</v>
      </c>
      <c r="E574" s="85" t="s">
        <v>1111</v>
      </c>
      <c r="F574" s="85" t="s">
        <v>680</v>
      </c>
      <c r="G574" s="85">
        <v>16421980</v>
      </c>
      <c r="H574" s="89"/>
      <c r="I574" s="93" t="s">
        <v>1852</v>
      </c>
      <c r="J574" s="89"/>
      <c r="K574" s="89"/>
      <c r="L574" s="89"/>
      <c r="M574" s="89"/>
      <c r="N574" s="168">
        <v>7200</v>
      </c>
      <c r="O574" s="168">
        <v>0</v>
      </c>
      <c r="P574" s="89" t="s">
        <v>679</v>
      </c>
    </row>
    <row r="575" spans="1:16" ht="63.75">
      <c r="A575" s="214" t="s">
        <v>563</v>
      </c>
      <c r="B575" s="89"/>
      <c r="C575" s="90" t="s">
        <v>9054</v>
      </c>
      <c r="D575" s="84">
        <v>43126</v>
      </c>
      <c r="E575" s="85" t="s">
        <v>1112</v>
      </c>
      <c r="F575" s="85" t="s">
        <v>680</v>
      </c>
      <c r="G575" s="85">
        <v>16421577</v>
      </c>
      <c r="H575" s="89"/>
      <c r="I575" s="93" t="s">
        <v>1853</v>
      </c>
      <c r="J575" s="89"/>
      <c r="K575" s="89"/>
      <c r="L575" s="89"/>
      <c r="M575" s="89"/>
      <c r="N575" s="168">
        <v>3000</v>
      </c>
      <c r="O575" s="168">
        <v>0</v>
      </c>
      <c r="P575" s="89" t="s">
        <v>679</v>
      </c>
    </row>
    <row r="576" spans="1:16" ht="63.75">
      <c r="A576" s="214" t="s">
        <v>563</v>
      </c>
      <c r="B576" s="89"/>
      <c r="C576" s="90" t="s">
        <v>9054</v>
      </c>
      <c r="D576" s="84">
        <v>43126</v>
      </c>
      <c r="E576" s="85" t="s">
        <v>1113</v>
      </c>
      <c r="F576" s="85" t="s">
        <v>680</v>
      </c>
      <c r="G576" s="85">
        <v>16421492</v>
      </c>
      <c r="H576" s="89"/>
      <c r="I576" s="93" t="s">
        <v>1854</v>
      </c>
      <c r="J576" s="89"/>
      <c r="K576" s="89"/>
      <c r="L576" s="89"/>
      <c r="M576" s="89"/>
      <c r="N576" s="168">
        <v>42000</v>
      </c>
      <c r="O576" s="168">
        <v>0</v>
      </c>
      <c r="P576" s="89" t="s">
        <v>679</v>
      </c>
    </row>
    <row r="577" spans="1:16" ht="63.75">
      <c r="A577" s="214" t="s">
        <v>563</v>
      </c>
      <c r="B577" s="89"/>
      <c r="C577" s="90" t="s">
        <v>9054</v>
      </c>
      <c r="D577" s="84">
        <v>43126</v>
      </c>
      <c r="E577" s="85" t="s">
        <v>1114</v>
      </c>
      <c r="F577" s="85" t="s">
        <v>680</v>
      </c>
      <c r="G577" s="85">
        <v>16421392</v>
      </c>
      <c r="H577" s="89"/>
      <c r="I577" s="93" t="s">
        <v>1855</v>
      </c>
      <c r="J577" s="89"/>
      <c r="K577" s="89"/>
      <c r="L577" s="89"/>
      <c r="M577" s="89"/>
      <c r="N577" s="168">
        <v>9000</v>
      </c>
      <c r="O577" s="168">
        <v>0</v>
      </c>
      <c r="P577" s="89" t="s">
        <v>679</v>
      </c>
    </row>
    <row r="578" spans="1:16" ht="63.75">
      <c r="A578" s="214" t="s">
        <v>560</v>
      </c>
      <c r="B578" s="89"/>
      <c r="C578" s="90" t="s">
        <v>622</v>
      </c>
      <c r="D578" s="84">
        <v>43126</v>
      </c>
      <c r="E578" s="85" t="s">
        <v>1458</v>
      </c>
      <c r="F578" s="85" t="s">
        <v>3</v>
      </c>
      <c r="G578" s="85">
        <v>1591364</v>
      </c>
      <c r="H578" s="89"/>
      <c r="I578" s="93" t="s">
        <v>2061</v>
      </c>
      <c r="J578" s="89"/>
      <c r="K578" s="89"/>
      <c r="L578" s="89"/>
      <c r="M578" s="89"/>
      <c r="N578" s="168">
        <v>0</v>
      </c>
      <c r="O578" s="168">
        <v>437.78</v>
      </c>
      <c r="P578" s="89" t="s">
        <v>679</v>
      </c>
    </row>
    <row r="579" spans="1:16" ht="51">
      <c r="A579" s="214">
        <v>224</v>
      </c>
      <c r="B579" s="89"/>
      <c r="C579" s="90" t="s">
        <v>108</v>
      </c>
      <c r="D579" s="84">
        <v>43126</v>
      </c>
      <c r="E579" s="85" t="s">
        <v>1459</v>
      </c>
      <c r="F579" s="85" t="s">
        <v>3</v>
      </c>
      <c r="G579" s="85">
        <v>1591426</v>
      </c>
      <c r="H579" s="89"/>
      <c r="I579" s="93" t="s">
        <v>2062</v>
      </c>
      <c r="J579" s="89"/>
      <c r="K579" s="89"/>
      <c r="L579" s="89"/>
      <c r="M579" s="89"/>
      <c r="N579" s="168">
        <v>0</v>
      </c>
      <c r="O579" s="168">
        <v>150</v>
      </c>
      <c r="P579" s="89" t="s">
        <v>679</v>
      </c>
    </row>
    <row r="580" spans="1:16" ht="51">
      <c r="A580" s="214" t="s">
        <v>560</v>
      </c>
      <c r="B580" s="89"/>
      <c r="C580" s="90" t="s">
        <v>622</v>
      </c>
      <c r="D580" s="84">
        <v>43126</v>
      </c>
      <c r="E580" s="85" t="s">
        <v>1460</v>
      </c>
      <c r="F580" s="85" t="s">
        <v>3</v>
      </c>
      <c r="G580" s="85">
        <v>1591328</v>
      </c>
      <c r="H580" s="89"/>
      <c r="I580" s="93" t="s">
        <v>2063</v>
      </c>
      <c r="J580" s="89"/>
      <c r="K580" s="89"/>
      <c r="L580" s="89"/>
      <c r="M580" s="89"/>
      <c r="N580" s="168">
        <v>0</v>
      </c>
      <c r="O580" s="168">
        <v>3000</v>
      </c>
      <c r="P580" s="89" t="s">
        <v>679</v>
      </c>
    </row>
    <row r="581" spans="1:16" ht="51">
      <c r="A581" s="214" t="s">
        <v>560</v>
      </c>
      <c r="B581" s="89"/>
      <c r="C581" s="90" t="s">
        <v>622</v>
      </c>
      <c r="D581" s="84">
        <v>43126</v>
      </c>
      <c r="E581" s="85" t="s">
        <v>1461</v>
      </c>
      <c r="F581" s="85" t="s">
        <v>3</v>
      </c>
      <c r="G581" s="85">
        <v>1591344</v>
      </c>
      <c r="H581" s="89"/>
      <c r="I581" s="93" t="s">
        <v>2064</v>
      </c>
      <c r="J581" s="89"/>
      <c r="K581" s="89"/>
      <c r="L581" s="89"/>
      <c r="M581" s="89"/>
      <c r="N581" s="168">
        <v>0</v>
      </c>
      <c r="O581" s="168">
        <v>1528.5</v>
      </c>
      <c r="P581" s="89" t="s">
        <v>679</v>
      </c>
    </row>
    <row r="582" spans="1:16" ht="63.75">
      <c r="A582" s="214">
        <v>20</v>
      </c>
      <c r="B582" s="89"/>
      <c r="C582" s="90" t="s">
        <v>47</v>
      </c>
      <c r="D582" s="84">
        <v>43126</v>
      </c>
      <c r="E582" s="85" t="s">
        <v>1462</v>
      </c>
      <c r="F582" s="85" t="s">
        <v>3</v>
      </c>
      <c r="G582" s="85">
        <v>1591467</v>
      </c>
      <c r="H582" s="89"/>
      <c r="I582" s="93" t="s">
        <v>2065</v>
      </c>
      <c r="J582" s="89"/>
      <c r="K582" s="89"/>
      <c r="L582" s="89"/>
      <c r="M582" s="89"/>
      <c r="N582" s="168">
        <v>0</v>
      </c>
      <c r="O582" s="168">
        <v>191</v>
      </c>
      <c r="P582" s="89" t="s">
        <v>679</v>
      </c>
    </row>
    <row r="583" spans="1:16" ht="38.25">
      <c r="A583" s="214">
        <v>130</v>
      </c>
      <c r="B583" s="89"/>
      <c r="C583" s="90" t="s">
        <v>70</v>
      </c>
      <c r="D583" s="84">
        <v>43126</v>
      </c>
      <c r="E583" s="85" t="s">
        <v>1463</v>
      </c>
      <c r="F583" s="85" t="s">
        <v>3</v>
      </c>
      <c r="G583" s="85">
        <v>1591474</v>
      </c>
      <c r="H583" s="89"/>
      <c r="I583" s="93" t="s">
        <v>736</v>
      </c>
      <c r="J583" s="89"/>
      <c r="K583" s="89"/>
      <c r="L583" s="89"/>
      <c r="M583" s="89"/>
      <c r="N583" s="168">
        <v>0</v>
      </c>
      <c r="O583" s="168">
        <v>4.5</v>
      </c>
      <c r="P583" s="89" t="s">
        <v>679</v>
      </c>
    </row>
    <row r="584" spans="1:16" ht="51">
      <c r="A584" s="214" t="s">
        <v>560</v>
      </c>
      <c r="B584" s="89"/>
      <c r="C584" s="90" t="s">
        <v>622</v>
      </c>
      <c r="D584" s="84">
        <v>43126</v>
      </c>
      <c r="E584" s="85" t="s">
        <v>1464</v>
      </c>
      <c r="F584" s="85" t="s">
        <v>3</v>
      </c>
      <c r="G584" s="85">
        <v>1591527</v>
      </c>
      <c r="H584" s="89"/>
      <c r="I584" s="93" t="s">
        <v>2066</v>
      </c>
      <c r="J584" s="89"/>
      <c r="K584" s="89"/>
      <c r="L584" s="89"/>
      <c r="M584" s="89"/>
      <c r="N584" s="168">
        <v>0</v>
      </c>
      <c r="O584" s="168">
        <v>535.5</v>
      </c>
      <c r="P584" s="89" t="s">
        <v>679</v>
      </c>
    </row>
    <row r="585" spans="1:16" ht="51">
      <c r="A585" s="214" t="s">
        <v>560</v>
      </c>
      <c r="B585" s="89"/>
      <c r="C585" s="90" t="s">
        <v>622</v>
      </c>
      <c r="D585" s="84">
        <v>43126</v>
      </c>
      <c r="E585" s="85" t="s">
        <v>1465</v>
      </c>
      <c r="F585" s="85" t="s">
        <v>3</v>
      </c>
      <c r="G585" s="85">
        <v>1591530</v>
      </c>
      <c r="H585" s="89"/>
      <c r="I585" s="93" t="s">
        <v>2067</v>
      </c>
      <c r="J585" s="89"/>
      <c r="K585" s="89"/>
      <c r="L585" s="89"/>
      <c r="M585" s="89"/>
      <c r="N585" s="168">
        <v>0</v>
      </c>
      <c r="O585" s="168">
        <v>2040.59</v>
      </c>
      <c r="P585" s="89" t="s">
        <v>679</v>
      </c>
    </row>
    <row r="586" spans="1:16" ht="51">
      <c r="A586" s="214" t="s">
        <v>560</v>
      </c>
      <c r="B586" s="89"/>
      <c r="C586" s="90" t="s">
        <v>622</v>
      </c>
      <c r="D586" s="84">
        <v>43126</v>
      </c>
      <c r="E586" s="85" t="s">
        <v>1466</v>
      </c>
      <c r="F586" s="85" t="s">
        <v>3</v>
      </c>
      <c r="G586" s="85">
        <v>1591679</v>
      </c>
      <c r="H586" s="89"/>
      <c r="I586" s="93" t="s">
        <v>2068</v>
      </c>
      <c r="J586" s="89"/>
      <c r="K586" s="89"/>
      <c r="L586" s="89"/>
      <c r="M586" s="89"/>
      <c r="N586" s="168">
        <v>0</v>
      </c>
      <c r="O586" s="168">
        <v>10820.59</v>
      </c>
      <c r="P586" s="89" t="s">
        <v>679</v>
      </c>
    </row>
    <row r="587" spans="1:16" ht="76.5">
      <c r="A587" s="214">
        <v>291</v>
      </c>
      <c r="B587" s="89"/>
      <c r="C587" s="90" t="s">
        <v>133</v>
      </c>
      <c r="D587" s="84">
        <v>43129</v>
      </c>
      <c r="E587" s="85" t="s">
        <v>1115</v>
      </c>
      <c r="F587" s="85" t="s">
        <v>6</v>
      </c>
      <c r="G587" s="85">
        <v>935535</v>
      </c>
      <c r="H587" s="89"/>
      <c r="I587" s="93" t="s">
        <v>1856</v>
      </c>
      <c r="J587" s="89"/>
      <c r="K587" s="89"/>
      <c r="L587" s="89"/>
      <c r="M587" s="89"/>
      <c r="N587" s="168">
        <v>0</v>
      </c>
      <c r="O587" s="168">
        <v>4170600</v>
      </c>
      <c r="P587" s="89" t="s">
        <v>679</v>
      </c>
    </row>
    <row r="588" spans="1:16" ht="51">
      <c r="A588" s="214" t="s">
        <v>563</v>
      </c>
      <c r="B588" s="89"/>
      <c r="C588" s="90" t="s">
        <v>9054</v>
      </c>
      <c r="D588" s="84">
        <v>43129</v>
      </c>
      <c r="E588" s="85" t="s">
        <v>1116</v>
      </c>
      <c r="F588" s="85" t="s">
        <v>6</v>
      </c>
      <c r="G588" s="85">
        <v>935588</v>
      </c>
      <c r="H588" s="89"/>
      <c r="I588" s="93" t="s">
        <v>737</v>
      </c>
      <c r="J588" s="89"/>
      <c r="K588" s="89"/>
      <c r="L588" s="89"/>
      <c r="M588" s="89"/>
      <c r="N588" s="168">
        <v>0</v>
      </c>
      <c r="O588" s="168">
        <v>621.37</v>
      </c>
      <c r="P588" s="89" t="s">
        <v>679</v>
      </c>
    </row>
    <row r="589" spans="1:16" ht="38.25">
      <c r="A589" s="214" t="s">
        <v>720</v>
      </c>
      <c r="B589" s="89"/>
      <c r="C589" s="90" t="s">
        <v>13784</v>
      </c>
      <c r="D589" s="84">
        <v>43129</v>
      </c>
      <c r="E589" s="85" t="s">
        <v>1117</v>
      </c>
      <c r="F589" s="85" t="s">
        <v>13</v>
      </c>
      <c r="G589" s="85">
        <v>378757</v>
      </c>
      <c r="H589" s="89"/>
      <c r="I589" s="93" t="s">
        <v>745</v>
      </c>
      <c r="J589" s="89"/>
      <c r="K589" s="89"/>
      <c r="L589" s="89"/>
      <c r="M589" s="89"/>
      <c r="N589" s="168">
        <v>23863988.190000001</v>
      </c>
      <c r="O589" s="168">
        <v>0</v>
      </c>
      <c r="P589" s="89" t="s">
        <v>679</v>
      </c>
    </row>
    <row r="590" spans="1:16" ht="38.25">
      <c r="A590" s="214" t="s">
        <v>720</v>
      </c>
      <c r="B590" s="89"/>
      <c r="C590" s="90" t="s">
        <v>13784</v>
      </c>
      <c r="D590" s="84">
        <v>43129</v>
      </c>
      <c r="E590" s="85" t="s">
        <v>1118</v>
      </c>
      <c r="F590" s="85" t="s">
        <v>13</v>
      </c>
      <c r="G590" s="85">
        <v>378759</v>
      </c>
      <c r="H590" s="89"/>
      <c r="I590" s="93" t="s">
        <v>745</v>
      </c>
      <c r="J590" s="89"/>
      <c r="K590" s="89"/>
      <c r="L590" s="89"/>
      <c r="M590" s="89"/>
      <c r="N590" s="168">
        <v>9191174.4600000009</v>
      </c>
      <c r="O590" s="168">
        <v>0</v>
      </c>
      <c r="P590" s="89" t="s">
        <v>679</v>
      </c>
    </row>
    <row r="591" spans="1:16" ht="38.25">
      <c r="A591" s="214" t="s">
        <v>720</v>
      </c>
      <c r="B591" s="89"/>
      <c r="C591" s="90" t="s">
        <v>13784</v>
      </c>
      <c r="D591" s="84">
        <v>43129</v>
      </c>
      <c r="E591" s="85" t="s">
        <v>1119</v>
      </c>
      <c r="F591" s="85" t="s">
        <v>13</v>
      </c>
      <c r="G591" s="85">
        <v>378761</v>
      </c>
      <c r="H591" s="89"/>
      <c r="I591" s="93" t="s">
        <v>745</v>
      </c>
      <c r="J591" s="89"/>
      <c r="K591" s="89"/>
      <c r="L591" s="89"/>
      <c r="M591" s="89"/>
      <c r="N591" s="168">
        <v>109892607.92</v>
      </c>
      <c r="O591" s="168">
        <v>0</v>
      </c>
      <c r="P591" s="89" t="s">
        <v>679</v>
      </c>
    </row>
    <row r="592" spans="1:16" ht="38.25">
      <c r="A592" s="214" t="s">
        <v>720</v>
      </c>
      <c r="B592" s="89"/>
      <c r="C592" s="90" t="s">
        <v>13784</v>
      </c>
      <c r="D592" s="84">
        <v>43129</v>
      </c>
      <c r="E592" s="85" t="s">
        <v>1120</v>
      </c>
      <c r="F592" s="85" t="s">
        <v>13</v>
      </c>
      <c r="G592" s="85">
        <v>378763</v>
      </c>
      <c r="H592" s="89"/>
      <c r="I592" s="93" t="s">
        <v>745</v>
      </c>
      <c r="J592" s="89"/>
      <c r="K592" s="89"/>
      <c r="L592" s="89"/>
      <c r="M592" s="89"/>
      <c r="N592" s="168">
        <v>47231779.759999998</v>
      </c>
      <c r="O592" s="168">
        <v>0</v>
      </c>
      <c r="P592" s="89" t="s">
        <v>679</v>
      </c>
    </row>
    <row r="593" spans="1:16" ht="38.25">
      <c r="A593" s="214" t="s">
        <v>720</v>
      </c>
      <c r="B593" s="89"/>
      <c r="C593" s="90" t="s">
        <v>13784</v>
      </c>
      <c r="D593" s="84">
        <v>43129</v>
      </c>
      <c r="E593" s="85" t="s">
        <v>1121</v>
      </c>
      <c r="F593" s="85" t="s">
        <v>13</v>
      </c>
      <c r="G593" s="85">
        <v>378765</v>
      </c>
      <c r="H593" s="89"/>
      <c r="I593" s="93" t="s">
        <v>745</v>
      </c>
      <c r="J593" s="89"/>
      <c r="K593" s="89"/>
      <c r="L593" s="89"/>
      <c r="M593" s="89"/>
      <c r="N593" s="168">
        <v>10874.06</v>
      </c>
      <c r="O593" s="168">
        <v>0</v>
      </c>
      <c r="P593" s="89" t="s">
        <v>679</v>
      </c>
    </row>
    <row r="594" spans="1:16" ht="38.25">
      <c r="A594" s="214" t="s">
        <v>720</v>
      </c>
      <c r="B594" s="89"/>
      <c r="C594" s="90" t="s">
        <v>13784</v>
      </c>
      <c r="D594" s="84">
        <v>43129</v>
      </c>
      <c r="E594" s="85" t="s">
        <v>1122</v>
      </c>
      <c r="F594" s="85" t="s">
        <v>13</v>
      </c>
      <c r="G594" s="85">
        <v>378767</v>
      </c>
      <c r="H594" s="89"/>
      <c r="I594" s="93" t="s">
        <v>745</v>
      </c>
      <c r="J594" s="89"/>
      <c r="K594" s="89"/>
      <c r="L594" s="89"/>
      <c r="M594" s="89"/>
      <c r="N594" s="168">
        <v>17377.41</v>
      </c>
      <c r="O594" s="168">
        <v>0</v>
      </c>
      <c r="P594" s="89" t="s">
        <v>679</v>
      </c>
    </row>
    <row r="595" spans="1:16" ht="38.25">
      <c r="A595" s="214" t="s">
        <v>720</v>
      </c>
      <c r="B595" s="89"/>
      <c r="C595" s="90" t="s">
        <v>13784</v>
      </c>
      <c r="D595" s="84">
        <v>43129</v>
      </c>
      <c r="E595" s="85" t="s">
        <v>1123</v>
      </c>
      <c r="F595" s="85" t="s">
        <v>13</v>
      </c>
      <c r="G595" s="85">
        <v>378769</v>
      </c>
      <c r="H595" s="89"/>
      <c r="I595" s="93" t="s">
        <v>745</v>
      </c>
      <c r="J595" s="89"/>
      <c r="K595" s="89"/>
      <c r="L595" s="89"/>
      <c r="M595" s="89"/>
      <c r="N595" s="168">
        <v>1072.22</v>
      </c>
      <c r="O595" s="168">
        <v>0</v>
      </c>
      <c r="P595" s="89" t="s">
        <v>679</v>
      </c>
    </row>
    <row r="596" spans="1:16" ht="38.25">
      <c r="A596" s="214" t="s">
        <v>720</v>
      </c>
      <c r="B596" s="89"/>
      <c r="C596" s="90" t="s">
        <v>13784</v>
      </c>
      <c r="D596" s="84">
        <v>43129</v>
      </c>
      <c r="E596" s="85" t="s">
        <v>1124</v>
      </c>
      <c r="F596" s="85" t="s">
        <v>13</v>
      </c>
      <c r="G596" s="85">
        <v>378771</v>
      </c>
      <c r="H596" s="89"/>
      <c r="I596" s="93" t="s">
        <v>745</v>
      </c>
      <c r="J596" s="89"/>
      <c r="K596" s="89"/>
      <c r="L596" s="89"/>
      <c r="M596" s="89"/>
      <c r="N596" s="168">
        <v>16580.349999999999</v>
      </c>
      <c r="O596" s="168">
        <v>0</v>
      </c>
      <c r="P596" s="89" t="s">
        <v>679</v>
      </c>
    </row>
    <row r="597" spans="1:16" ht="38.25">
      <c r="A597" s="214" t="s">
        <v>720</v>
      </c>
      <c r="B597" s="89"/>
      <c r="C597" s="90" t="s">
        <v>13784</v>
      </c>
      <c r="D597" s="84">
        <v>43129</v>
      </c>
      <c r="E597" s="85" t="s">
        <v>1125</v>
      </c>
      <c r="F597" s="85" t="s">
        <v>13</v>
      </c>
      <c r="G597" s="85">
        <v>378773</v>
      </c>
      <c r="H597" s="89"/>
      <c r="I597" s="93" t="s">
        <v>745</v>
      </c>
      <c r="J597" s="89"/>
      <c r="K597" s="89"/>
      <c r="L597" s="89"/>
      <c r="M597" s="89"/>
      <c r="N597" s="168">
        <v>16580.349999999999</v>
      </c>
      <c r="O597" s="168">
        <v>0</v>
      </c>
      <c r="P597" s="89" t="s">
        <v>679</v>
      </c>
    </row>
    <row r="598" spans="1:16" ht="38.25">
      <c r="A598" s="214" t="s">
        <v>720</v>
      </c>
      <c r="B598" s="89"/>
      <c r="C598" s="90" t="s">
        <v>13784</v>
      </c>
      <c r="D598" s="84">
        <v>43129</v>
      </c>
      <c r="E598" s="85" t="s">
        <v>1126</v>
      </c>
      <c r="F598" s="85" t="s">
        <v>13</v>
      </c>
      <c r="G598" s="85">
        <v>378775</v>
      </c>
      <c r="H598" s="89"/>
      <c r="I598" s="93" t="s">
        <v>745</v>
      </c>
      <c r="J598" s="89"/>
      <c r="K598" s="89"/>
      <c r="L598" s="89"/>
      <c r="M598" s="89"/>
      <c r="N598" s="168">
        <v>16580.349999999999</v>
      </c>
      <c r="O598" s="168">
        <v>0</v>
      </c>
      <c r="P598" s="89" t="s">
        <v>679</v>
      </c>
    </row>
    <row r="599" spans="1:16" ht="38.25">
      <c r="A599" s="214" t="s">
        <v>720</v>
      </c>
      <c r="B599" s="89"/>
      <c r="C599" s="90" t="s">
        <v>13784</v>
      </c>
      <c r="D599" s="84">
        <v>43129</v>
      </c>
      <c r="E599" s="85" t="s">
        <v>1127</v>
      </c>
      <c r="F599" s="85" t="s">
        <v>13</v>
      </c>
      <c r="G599" s="85">
        <v>378777</v>
      </c>
      <c r="H599" s="89"/>
      <c r="I599" s="93" t="s">
        <v>745</v>
      </c>
      <c r="J599" s="89"/>
      <c r="K599" s="89"/>
      <c r="L599" s="89"/>
      <c r="M599" s="89"/>
      <c r="N599" s="168">
        <v>16580.349999999999</v>
      </c>
      <c r="O599" s="168">
        <v>0</v>
      </c>
      <c r="P599" s="89" t="s">
        <v>679</v>
      </c>
    </row>
    <row r="600" spans="1:16" ht="38.25">
      <c r="A600" s="214" t="s">
        <v>720</v>
      </c>
      <c r="B600" s="89"/>
      <c r="C600" s="90" t="s">
        <v>13784</v>
      </c>
      <c r="D600" s="84">
        <v>43129</v>
      </c>
      <c r="E600" s="85" t="s">
        <v>1128</v>
      </c>
      <c r="F600" s="85" t="s">
        <v>13</v>
      </c>
      <c r="G600" s="85">
        <v>378779</v>
      </c>
      <c r="H600" s="89"/>
      <c r="I600" s="93" t="s">
        <v>745</v>
      </c>
      <c r="J600" s="89"/>
      <c r="K600" s="89"/>
      <c r="L600" s="89"/>
      <c r="M600" s="89"/>
      <c r="N600" s="168">
        <v>314878.53000000003</v>
      </c>
      <c r="O600" s="168">
        <v>0</v>
      </c>
      <c r="P600" s="89" t="s">
        <v>679</v>
      </c>
    </row>
    <row r="601" spans="1:16" ht="38.25">
      <c r="A601" s="214" t="s">
        <v>720</v>
      </c>
      <c r="B601" s="89"/>
      <c r="C601" s="90" t="s">
        <v>13784</v>
      </c>
      <c r="D601" s="84">
        <v>43129</v>
      </c>
      <c r="E601" s="85" t="s">
        <v>1129</v>
      </c>
      <c r="F601" s="85" t="s">
        <v>13</v>
      </c>
      <c r="G601" s="85">
        <v>378781</v>
      </c>
      <c r="H601" s="89"/>
      <c r="I601" s="93" t="s">
        <v>745</v>
      </c>
      <c r="J601" s="89"/>
      <c r="K601" s="89"/>
      <c r="L601" s="89"/>
      <c r="M601" s="89"/>
      <c r="N601" s="168">
        <v>6141.62</v>
      </c>
      <c r="O601" s="168">
        <v>0</v>
      </c>
      <c r="P601" s="89" t="s">
        <v>679</v>
      </c>
    </row>
    <row r="602" spans="1:16" ht="38.25">
      <c r="A602" s="214" t="s">
        <v>720</v>
      </c>
      <c r="B602" s="89"/>
      <c r="C602" s="90" t="s">
        <v>13784</v>
      </c>
      <c r="D602" s="84">
        <v>43129</v>
      </c>
      <c r="E602" s="85" t="s">
        <v>1130</v>
      </c>
      <c r="F602" s="85" t="s">
        <v>13</v>
      </c>
      <c r="G602" s="85">
        <v>378783</v>
      </c>
      <c r="H602" s="89"/>
      <c r="I602" s="93" t="s">
        <v>745</v>
      </c>
      <c r="J602" s="89"/>
      <c r="K602" s="89"/>
      <c r="L602" s="89"/>
      <c r="M602" s="89"/>
      <c r="N602" s="168">
        <v>378.95</v>
      </c>
      <c r="O602" s="168">
        <v>0</v>
      </c>
      <c r="P602" s="89" t="s">
        <v>679</v>
      </c>
    </row>
    <row r="603" spans="1:16" ht="38.25">
      <c r="A603" s="214" t="s">
        <v>720</v>
      </c>
      <c r="B603" s="89"/>
      <c r="C603" s="90" t="s">
        <v>13784</v>
      </c>
      <c r="D603" s="84">
        <v>43129</v>
      </c>
      <c r="E603" s="85" t="s">
        <v>1131</v>
      </c>
      <c r="F603" s="85" t="s">
        <v>13</v>
      </c>
      <c r="G603" s="85">
        <v>378785</v>
      </c>
      <c r="H603" s="89"/>
      <c r="I603" s="93" t="s">
        <v>745</v>
      </c>
      <c r="J603" s="89"/>
      <c r="K603" s="89"/>
      <c r="L603" s="89"/>
      <c r="M603" s="89"/>
      <c r="N603" s="168">
        <v>1356.08</v>
      </c>
      <c r="O603" s="168">
        <v>0</v>
      </c>
      <c r="P603" s="89" t="s">
        <v>679</v>
      </c>
    </row>
    <row r="604" spans="1:16" ht="38.25">
      <c r="A604" s="214" t="s">
        <v>720</v>
      </c>
      <c r="B604" s="89"/>
      <c r="C604" s="90" t="s">
        <v>13784</v>
      </c>
      <c r="D604" s="84">
        <v>43129</v>
      </c>
      <c r="E604" s="85" t="s">
        <v>1132</v>
      </c>
      <c r="F604" s="85" t="s">
        <v>13</v>
      </c>
      <c r="G604" s="85">
        <v>378787</v>
      </c>
      <c r="H604" s="89"/>
      <c r="I604" s="93" t="s">
        <v>745</v>
      </c>
      <c r="J604" s="89"/>
      <c r="K604" s="89"/>
      <c r="L604" s="89"/>
      <c r="M604" s="89"/>
      <c r="N604" s="168">
        <v>5859.88</v>
      </c>
      <c r="O604" s="168">
        <v>0</v>
      </c>
      <c r="P604" s="89" t="s">
        <v>679</v>
      </c>
    </row>
    <row r="605" spans="1:16" ht="38.25">
      <c r="A605" s="214" t="s">
        <v>720</v>
      </c>
      <c r="B605" s="89"/>
      <c r="C605" s="90" t="s">
        <v>13784</v>
      </c>
      <c r="D605" s="84">
        <v>43129</v>
      </c>
      <c r="E605" s="85" t="s">
        <v>1133</v>
      </c>
      <c r="F605" s="85" t="s">
        <v>13</v>
      </c>
      <c r="G605" s="85">
        <v>378789</v>
      </c>
      <c r="H605" s="89"/>
      <c r="I605" s="93" t="s">
        <v>745</v>
      </c>
      <c r="J605" s="89"/>
      <c r="K605" s="89"/>
      <c r="L605" s="89"/>
      <c r="M605" s="89"/>
      <c r="N605" s="168">
        <v>5859.88</v>
      </c>
      <c r="O605" s="168">
        <v>0</v>
      </c>
      <c r="P605" s="89" t="s">
        <v>679</v>
      </c>
    </row>
    <row r="606" spans="1:16" ht="38.25">
      <c r="A606" s="214" t="s">
        <v>720</v>
      </c>
      <c r="B606" s="89"/>
      <c r="C606" s="90" t="s">
        <v>13784</v>
      </c>
      <c r="D606" s="84">
        <v>43129</v>
      </c>
      <c r="E606" s="85" t="s">
        <v>1134</v>
      </c>
      <c r="F606" s="85" t="s">
        <v>13</v>
      </c>
      <c r="G606" s="85">
        <v>378791</v>
      </c>
      <c r="H606" s="89"/>
      <c r="I606" s="93" t="s">
        <v>745</v>
      </c>
      <c r="J606" s="89"/>
      <c r="K606" s="89"/>
      <c r="L606" s="89"/>
      <c r="M606" s="89"/>
      <c r="N606" s="168">
        <v>5859.88</v>
      </c>
      <c r="O606" s="168">
        <v>0</v>
      </c>
      <c r="P606" s="89" t="s">
        <v>679</v>
      </c>
    </row>
    <row r="607" spans="1:16" ht="38.25">
      <c r="A607" s="214" t="s">
        <v>720</v>
      </c>
      <c r="B607" s="89"/>
      <c r="C607" s="90" t="s">
        <v>13784</v>
      </c>
      <c r="D607" s="84">
        <v>43129</v>
      </c>
      <c r="E607" s="85" t="s">
        <v>1135</v>
      </c>
      <c r="F607" s="85" t="s">
        <v>13</v>
      </c>
      <c r="G607" s="85">
        <v>378793</v>
      </c>
      <c r="H607" s="89"/>
      <c r="I607" s="93" t="s">
        <v>745</v>
      </c>
      <c r="J607" s="89"/>
      <c r="K607" s="89"/>
      <c r="L607" s="89"/>
      <c r="M607" s="89"/>
      <c r="N607" s="168">
        <v>5859.88</v>
      </c>
      <c r="O607" s="168">
        <v>0</v>
      </c>
      <c r="P607" s="89" t="s">
        <v>679</v>
      </c>
    </row>
    <row r="608" spans="1:16" ht="38.25">
      <c r="A608" s="214" t="s">
        <v>720</v>
      </c>
      <c r="B608" s="89"/>
      <c r="C608" s="90" t="s">
        <v>13784</v>
      </c>
      <c r="D608" s="84">
        <v>43129</v>
      </c>
      <c r="E608" s="85" t="s">
        <v>1136</v>
      </c>
      <c r="F608" s="85" t="s">
        <v>13</v>
      </c>
      <c r="G608" s="85">
        <v>378795</v>
      </c>
      <c r="H608" s="89"/>
      <c r="I608" s="93" t="s">
        <v>745</v>
      </c>
      <c r="J608" s="89"/>
      <c r="K608" s="89"/>
      <c r="L608" s="89"/>
      <c r="M608" s="89"/>
      <c r="N608" s="168">
        <v>47729.14</v>
      </c>
      <c r="O608" s="168">
        <v>0</v>
      </c>
      <c r="P608" s="89" t="s">
        <v>679</v>
      </c>
    </row>
    <row r="609" spans="1:16" ht="38.25">
      <c r="A609" s="214" t="s">
        <v>720</v>
      </c>
      <c r="B609" s="89"/>
      <c r="C609" s="90" t="s">
        <v>13784</v>
      </c>
      <c r="D609" s="84">
        <v>43129</v>
      </c>
      <c r="E609" s="85" t="s">
        <v>1137</v>
      </c>
      <c r="F609" s="85" t="s">
        <v>13</v>
      </c>
      <c r="G609" s="85">
        <v>378797</v>
      </c>
      <c r="H609" s="89"/>
      <c r="I609" s="93" t="s">
        <v>745</v>
      </c>
      <c r="J609" s="89"/>
      <c r="K609" s="89"/>
      <c r="L609" s="89"/>
      <c r="M609" s="89"/>
      <c r="N609" s="168">
        <v>2945</v>
      </c>
      <c r="O609" s="168">
        <v>0</v>
      </c>
      <c r="P609" s="89" t="s">
        <v>679</v>
      </c>
    </row>
    <row r="610" spans="1:16" ht="38.25">
      <c r="A610" s="214" t="s">
        <v>720</v>
      </c>
      <c r="B610" s="89"/>
      <c r="C610" s="90" t="s">
        <v>13784</v>
      </c>
      <c r="D610" s="84">
        <v>43129</v>
      </c>
      <c r="E610" s="85" t="s">
        <v>1138</v>
      </c>
      <c r="F610" s="85" t="s">
        <v>13</v>
      </c>
      <c r="G610" s="85">
        <v>378799</v>
      </c>
      <c r="H610" s="89"/>
      <c r="I610" s="93" t="s">
        <v>745</v>
      </c>
      <c r="J610" s="89"/>
      <c r="K610" s="89"/>
      <c r="L610" s="89"/>
      <c r="M610" s="89"/>
      <c r="N610" s="168">
        <v>10538.61</v>
      </c>
      <c r="O610" s="168">
        <v>0</v>
      </c>
      <c r="P610" s="89" t="s">
        <v>679</v>
      </c>
    </row>
    <row r="611" spans="1:16" ht="38.25">
      <c r="A611" s="214" t="s">
        <v>720</v>
      </c>
      <c r="B611" s="89"/>
      <c r="C611" s="90" t="s">
        <v>13784</v>
      </c>
      <c r="D611" s="84">
        <v>43129</v>
      </c>
      <c r="E611" s="85" t="s">
        <v>1139</v>
      </c>
      <c r="F611" s="85" t="s">
        <v>13</v>
      </c>
      <c r="G611" s="85">
        <v>378801</v>
      </c>
      <c r="H611" s="89"/>
      <c r="I611" s="93" t="s">
        <v>745</v>
      </c>
      <c r="J611" s="89"/>
      <c r="K611" s="89"/>
      <c r="L611" s="89"/>
      <c r="M611" s="89"/>
      <c r="N611" s="168">
        <v>45539.839999999997</v>
      </c>
      <c r="O611" s="168">
        <v>0</v>
      </c>
      <c r="P611" s="89" t="s">
        <v>679</v>
      </c>
    </row>
    <row r="612" spans="1:16" ht="38.25">
      <c r="A612" s="214" t="s">
        <v>720</v>
      </c>
      <c r="B612" s="89"/>
      <c r="C612" s="90" t="s">
        <v>13784</v>
      </c>
      <c r="D612" s="84">
        <v>43129</v>
      </c>
      <c r="E612" s="85" t="s">
        <v>1140</v>
      </c>
      <c r="F612" s="85" t="s">
        <v>13</v>
      </c>
      <c r="G612" s="85">
        <v>378803</v>
      </c>
      <c r="H612" s="89"/>
      <c r="I612" s="93" t="s">
        <v>745</v>
      </c>
      <c r="J612" s="89"/>
      <c r="K612" s="89"/>
      <c r="L612" s="89"/>
      <c r="M612" s="89"/>
      <c r="N612" s="168">
        <v>45539.839999999997</v>
      </c>
      <c r="O612" s="168">
        <v>0</v>
      </c>
      <c r="P612" s="89" t="s">
        <v>679</v>
      </c>
    </row>
    <row r="613" spans="1:16" ht="38.25">
      <c r="A613" s="214" t="s">
        <v>720</v>
      </c>
      <c r="B613" s="89"/>
      <c r="C613" s="90" t="s">
        <v>13784</v>
      </c>
      <c r="D613" s="84">
        <v>43129</v>
      </c>
      <c r="E613" s="85" t="s">
        <v>1141</v>
      </c>
      <c r="F613" s="85" t="s">
        <v>13</v>
      </c>
      <c r="G613" s="85">
        <v>378805</v>
      </c>
      <c r="H613" s="89"/>
      <c r="I613" s="93" t="s">
        <v>745</v>
      </c>
      <c r="J613" s="89"/>
      <c r="K613" s="89"/>
      <c r="L613" s="89"/>
      <c r="M613" s="89"/>
      <c r="N613" s="168">
        <v>45539.839999999997</v>
      </c>
      <c r="O613" s="168">
        <v>0</v>
      </c>
      <c r="P613" s="89" t="s">
        <v>679</v>
      </c>
    </row>
    <row r="614" spans="1:16" ht="38.25">
      <c r="A614" s="214" t="s">
        <v>720</v>
      </c>
      <c r="B614" s="89"/>
      <c r="C614" s="90" t="s">
        <v>13784</v>
      </c>
      <c r="D614" s="84">
        <v>43129</v>
      </c>
      <c r="E614" s="85" t="s">
        <v>1142</v>
      </c>
      <c r="F614" s="85" t="s">
        <v>13</v>
      </c>
      <c r="G614" s="85">
        <v>378807</v>
      </c>
      <c r="H614" s="89"/>
      <c r="I614" s="93" t="s">
        <v>745</v>
      </c>
      <c r="J614" s="89"/>
      <c r="K614" s="89"/>
      <c r="L614" s="89"/>
      <c r="M614" s="89"/>
      <c r="N614" s="168">
        <v>45539.839999999997</v>
      </c>
      <c r="O614" s="168">
        <v>0</v>
      </c>
      <c r="P614" s="89" t="s">
        <v>679</v>
      </c>
    </row>
    <row r="615" spans="1:16" ht="38.25">
      <c r="A615" s="214" t="s">
        <v>720</v>
      </c>
      <c r="B615" s="89"/>
      <c r="C615" s="90" t="s">
        <v>13784</v>
      </c>
      <c r="D615" s="84">
        <v>43129</v>
      </c>
      <c r="E615" s="85" t="s">
        <v>1143</v>
      </c>
      <c r="F615" s="85" t="s">
        <v>13</v>
      </c>
      <c r="G615" s="85">
        <v>378809</v>
      </c>
      <c r="H615" s="89"/>
      <c r="I615" s="93" t="s">
        <v>745</v>
      </c>
      <c r="J615" s="89"/>
      <c r="K615" s="89"/>
      <c r="L615" s="89"/>
      <c r="M615" s="89"/>
      <c r="N615" s="168">
        <v>4503.8</v>
      </c>
      <c r="O615" s="168">
        <v>0</v>
      </c>
      <c r="P615" s="89" t="s">
        <v>679</v>
      </c>
    </row>
    <row r="616" spans="1:16" ht="38.25">
      <c r="A616" s="214" t="s">
        <v>720</v>
      </c>
      <c r="B616" s="89"/>
      <c r="C616" s="90" t="s">
        <v>13784</v>
      </c>
      <c r="D616" s="84">
        <v>43129</v>
      </c>
      <c r="E616" s="85" t="s">
        <v>1144</v>
      </c>
      <c r="F616" s="85" t="s">
        <v>13</v>
      </c>
      <c r="G616" s="85">
        <v>378811</v>
      </c>
      <c r="H616" s="89"/>
      <c r="I616" s="93" t="s">
        <v>745</v>
      </c>
      <c r="J616" s="89"/>
      <c r="K616" s="89"/>
      <c r="L616" s="89"/>
      <c r="M616" s="89"/>
      <c r="N616" s="168">
        <v>5480.93</v>
      </c>
      <c r="O616" s="168">
        <v>0</v>
      </c>
      <c r="P616" s="89" t="s">
        <v>679</v>
      </c>
    </row>
    <row r="617" spans="1:16" ht="38.25">
      <c r="A617" s="214" t="s">
        <v>720</v>
      </c>
      <c r="B617" s="89"/>
      <c r="C617" s="90" t="s">
        <v>13784</v>
      </c>
      <c r="D617" s="84">
        <v>43129</v>
      </c>
      <c r="E617" s="85" t="s">
        <v>1145</v>
      </c>
      <c r="F617" s="85" t="s">
        <v>13</v>
      </c>
      <c r="G617" s="85">
        <v>378813</v>
      </c>
      <c r="H617" s="89"/>
      <c r="I617" s="93" t="s">
        <v>745</v>
      </c>
      <c r="J617" s="89"/>
      <c r="K617" s="89"/>
      <c r="L617" s="89"/>
      <c r="M617" s="89"/>
      <c r="N617" s="168">
        <v>2016.7</v>
      </c>
      <c r="O617" s="168">
        <v>0</v>
      </c>
      <c r="P617" s="89" t="s">
        <v>679</v>
      </c>
    </row>
    <row r="618" spans="1:16" ht="38.25">
      <c r="A618" s="214" t="s">
        <v>720</v>
      </c>
      <c r="B618" s="89"/>
      <c r="C618" s="90" t="s">
        <v>13784</v>
      </c>
      <c r="D618" s="84">
        <v>43129</v>
      </c>
      <c r="E618" s="85" t="s">
        <v>1146</v>
      </c>
      <c r="F618" s="85" t="s">
        <v>13</v>
      </c>
      <c r="G618" s="85">
        <v>378815</v>
      </c>
      <c r="H618" s="89"/>
      <c r="I618" s="93" t="s">
        <v>745</v>
      </c>
      <c r="J618" s="89"/>
      <c r="K618" s="89"/>
      <c r="L618" s="89"/>
      <c r="M618" s="89"/>
      <c r="N618" s="168">
        <v>5706.22</v>
      </c>
      <c r="O618" s="168">
        <v>0</v>
      </c>
      <c r="P618" s="89" t="s">
        <v>679</v>
      </c>
    </row>
    <row r="619" spans="1:16" ht="38.25">
      <c r="A619" s="214" t="s">
        <v>720</v>
      </c>
      <c r="B619" s="89"/>
      <c r="C619" s="90" t="s">
        <v>13784</v>
      </c>
      <c r="D619" s="84">
        <v>43129</v>
      </c>
      <c r="E619" s="85" t="s">
        <v>1147</v>
      </c>
      <c r="F619" s="85" t="s">
        <v>13</v>
      </c>
      <c r="G619" s="85">
        <v>378817</v>
      </c>
      <c r="H619" s="89"/>
      <c r="I619" s="93" t="s">
        <v>745</v>
      </c>
      <c r="J619" s="89"/>
      <c r="K619" s="89"/>
      <c r="L619" s="89"/>
      <c r="M619" s="89"/>
      <c r="N619" s="168">
        <v>12743.41</v>
      </c>
      <c r="O619" s="168">
        <v>0</v>
      </c>
      <c r="P619" s="89" t="s">
        <v>679</v>
      </c>
    </row>
    <row r="620" spans="1:16" ht="38.25">
      <c r="A620" s="214" t="s">
        <v>720</v>
      </c>
      <c r="B620" s="89"/>
      <c r="C620" s="90" t="s">
        <v>13784</v>
      </c>
      <c r="D620" s="84">
        <v>43129</v>
      </c>
      <c r="E620" s="85" t="s">
        <v>1148</v>
      </c>
      <c r="F620" s="85" t="s">
        <v>13</v>
      </c>
      <c r="G620" s="85">
        <v>378819</v>
      </c>
      <c r="H620" s="89"/>
      <c r="I620" s="93" t="s">
        <v>745</v>
      </c>
      <c r="J620" s="89"/>
      <c r="K620" s="89"/>
      <c r="L620" s="89"/>
      <c r="M620" s="89"/>
      <c r="N620" s="168">
        <v>15672.9</v>
      </c>
      <c r="O620" s="168">
        <v>0</v>
      </c>
      <c r="P620" s="89" t="s">
        <v>679</v>
      </c>
    </row>
    <row r="621" spans="1:16" ht="38.25">
      <c r="A621" s="214" t="s">
        <v>720</v>
      </c>
      <c r="B621" s="89"/>
      <c r="C621" s="90" t="s">
        <v>13784</v>
      </c>
      <c r="D621" s="84">
        <v>43129</v>
      </c>
      <c r="E621" s="85" t="s">
        <v>1149</v>
      </c>
      <c r="F621" s="85" t="s">
        <v>13</v>
      </c>
      <c r="G621" s="85">
        <v>378821</v>
      </c>
      <c r="H621" s="89"/>
      <c r="I621" s="93" t="s">
        <v>745</v>
      </c>
      <c r="J621" s="89"/>
      <c r="K621" s="89"/>
      <c r="L621" s="89"/>
      <c r="M621" s="89"/>
      <c r="N621" s="168">
        <v>42594.84</v>
      </c>
      <c r="O621" s="168">
        <v>0</v>
      </c>
      <c r="P621" s="89" t="s">
        <v>679</v>
      </c>
    </row>
    <row r="622" spans="1:16" ht="38.25">
      <c r="A622" s="214" t="s">
        <v>720</v>
      </c>
      <c r="B622" s="89"/>
      <c r="C622" s="90" t="s">
        <v>13784</v>
      </c>
      <c r="D622" s="84">
        <v>43129</v>
      </c>
      <c r="E622" s="85" t="s">
        <v>1150</v>
      </c>
      <c r="F622" s="85" t="s">
        <v>13</v>
      </c>
      <c r="G622" s="85">
        <v>378629</v>
      </c>
      <c r="H622" s="89"/>
      <c r="I622" s="93" t="s">
        <v>745</v>
      </c>
      <c r="J622" s="89"/>
      <c r="K622" s="89"/>
      <c r="L622" s="89"/>
      <c r="M622" s="89"/>
      <c r="N622" s="168">
        <v>160833.10999999999</v>
      </c>
      <c r="O622" s="168">
        <v>0</v>
      </c>
      <c r="P622" s="89" t="s">
        <v>679</v>
      </c>
    </row>
    <row r="623" spans="1:16" ht="38.25">
      <c r="A623" s="214" t="s">
        <v>720</v>
      </c>
      <c r="B623" s="89"/>
      <c r="C623" s="90" t="s">
        <v>13784</v>
      </c>
      <c r="D623" s="84">
        <v>43129</v>
      </c>
      <c r="E623" s="85" t="s">
        <v>1151</v>
      </c>
      <c r="F623" s="85" t="s">
        <v>13</v>
      </c>
      <c r="G623" s="85">
        <v>378631</v>
      </c>
      <c r="H623" s="89"/>
      <c r="I623" s="93" t="s">
        <v>745</v>
      </c>
      <c r="J623" s="89"/>
      <c r="K623" s="89"/>
      <c r="L623" s="89"/>
      <c r="M623" s="89"/>
      <c r="N623" s="168">
        <v>4480042.84</v>
      </c>
      <c r="O623" s="168">
        <v>0</v>
      </c>
      <c r="P623" s="89" t="s">
        <v>679</v>
      </c>
    </row>
    <row r="624" spans="1:16" ht="38.25">
      <c r="A624" s="214" t="s">
        <v>720</v>
      </c>
      <c r="B624" s="89"/>
      <c r="C624" s="90" t="s">
        <v>13784</v>
      </c>
      <c r="D624" s="84">
        <v>43129</v>
      </c>
      <c r="E624" s="85" t="s">
        <v>1152</v>
      </c>
      <c r="F624" s="85" t="s">
        <v>13</v>
      </c>
      <c r="G624" s="85">
        <v>378633</v>
      </c>
      <c r="H624" s="89"/>
      <c r="I624" s="93" t="s">
        <v>745</v>
      </c>
      <c r="J624" s="89"/>
      <c r="K624" s="89"/>
      <c r="L624" s="89"/>
      <c r="M624" s="89"/>
      <c r="N624" s="168">
        <v>1339091.83</v>
      </c>
      <c r="O624" s="168">
        <v>0</v>
      </c>
      <c r="P624" s="89" t="s">
        <v>679</v>
      </c>
    </row>
    <row r="625" spans="1:16" ht="38.25">
      <c r="A625" s="214" t="s">
        <v>720</v>
      </c>
      <c r="B625" s="89"/>
      <c r="C625" s="90" t="s">
        <v>13784</v>
      </c>
      <c r="D625" s="84">
        <v>43129</v>
      </c>
      <c r="E625" s="85" t="s">
        <v>1153</v>
      </c>
      <c r="F625" s="85" t="s">
        <v>13</v>
      </c>
      <c r="G625" s="85">
        <v>378635</v>
      </c>
      <c r="H625" s="89"/>
      <c r="I625" s="93" t="s">
        <v>745</v>
      </c>
      <c r="J625" s="89"/>
      <c r="K625" s="89"/>
      <c r="L625" s="89"/>
      <c r="M625" s="89"/>
      <c r="N625" s="168">
        <v>1027798.13</v>
      </c>
      <c r="O625" s="168">
        <v>0</v>
      </c>
      <c r="P625" s="89" t="s">
        <v>679</v>
      </c>
    </row>
    <row r="626" spans="1:16" ht="38.25">
      <c r="A626" s="214" t="s">
        <v>720</v>
      </c>
      <c r="B626" s="89"/>
      <c r="C626" s="90" t="s">
        <v>13784</v>
      </c>
      <c r="D626" s="84">
        <v>43129</v>
      </c>
      <c r="E626" s="85" t="s">
        <v>1154</v>
      </c>
      <c r="F626" s="85" t="s">
        <v>13</v>
      </c>
      <c r="G626" s="85">
        <v>378637</v>
      </c>
      <c r="H626" s="89"/>
      <c r="I626" s="93" t="s">
        <v>745</v>
      </c>
      <c r="J626" s="89"/>
      <c r="K626" s="89"/>
      <c r="L626" s="89"/>
      <c r="M626" s="89"/>
      <c r="N626" s="168">
        <v>676676.23</v>
      </c>
      <c r="O626" s="168">
        <v>0</v>
      </c>
      <c r="P626" s="89" t="s">
        <v>679</v>
      </c>
    </row>
    <row r="627" spans="1:16" ht="38.25">
      <c r="A627" s="214" t="s">
        <v>720</v>
      </c>
      <c r="B627" s="89"/>
      <c r="C627" s="90" t="s">
        <v>13784</v>
      </c>
      <c r="D627" s="84">
        <v>43129</v>
      </c>
      <c r="E627" s="85" t="s">
        <v>1155</v>
      </c>
      <c r="F627" s="85" t="s">
        <v>13</v>
      </c>
      <c r="G627" s="85">
        <v>378639</v>
      </c>
      <c r="H627" s="89"/>
      <c r="I627" s="93" t="s">
        <v>745</v>
      </c>
      <c r="J627" s="89"/>
      <c r="K627" s="89"/>
      <c r="L627" s="89"/>
      <c r="M627" s="89"/>
      <c r="N627" s="168">
        <v>2326216.94</v>
      </c>
      <c r="O627" s="168">
        <v>0</v>
      </c>
      <c r="P627" s="89" t="s">
        <v>679</v>
      </c>
    </row>
    <row r="628" spans="1:16" ht="38.25">
      <c r="A628" s="214" t="s">
        <v>720</v>
      </c>
      <c r="B628" s="89"/>
      <c r="C628" s="90" t="s">
        <v>13784</v>
      </c>
      <c r="D628" s="84">
        <v>43129</v>
      </c>
      <c r="E628" s="85" t="s">
        <v>1156</v>
      </c>
      <c r="F628" s="85" t="s">
        <v>13</v>
      </c>
      <c r="G628" s="85">
        <v>378641</v>
      </c>
      <c r="H628" s="89"/>
      <c r="I628" s="93" t="s">
        <v>745</v>
      </c>
      <c r="J628" s="89"/>
      <c r="K628" s="89"/>
      <c r="L628" s="89"/>
      <c r="M628" s="89"/>
      <c r="N628" s="168">
        <v>2350932.36</v>
      </c>
      <c r="O628" s="168">
        <v>0</v>
      </c>
      <c r="P628" s="89" t="s">
        <v>679</v>
      </c>
    </row>
    <row r="629" spans="1:16" ht="38.25">
      <c r="A629" s="214" t="s">
        <v>720</v>
      </c>
      <c r="B629" s="89"/>
      <c r="C629" s="90" t="s">
        <v>13784</v>
      </c>
      <c r="D629" s="84">
        <v>43129</v>
      </c>
      <c r="E629" s="85" t="s">
        <v>1157</v>
      </c>
      <c r="F629" s="85" t="s">
        <v>13</v>
      </c>
      <c r="G629" s="85">
        <v>378643</v>
      </c>
      <c r="H629" s="89"/>
      <c r="I629" s="93" t="s">
        <v>745</v>
      </c>
      <c r="J629" s="89"/>
      <c r="K629" s="89"/>
      <c r="L629" s="89"/>
      <c r="M629" s="89"/>
      <c r="N629" s="168">
        <v>1991480.78</v>
      </c>
      <c r="O629" s="168">
        <v>0</v>
      </c>
      <c r="P629" s="89" t="s">
        <v>679</v>
      </c>
    </row>
    <row r="630" spans="1:16" ht="38.25">
      <c r="A630" s="214" t="s">
        <v>720</v>
      </c>
      <c r="B630" s="89"/>
      <c r="C630" s="90" t="s">
        <v>13784</v>
      </c>
      <c r="D630" s="84">
        <v>43129</v>
      </c>
      <c r="E630" s="85" t="s">
        <v>1158</v>
      </c>
      <c r="F630" s="85" t="s">
        <v>13</v>
      </c>
      <c r="G630" s="85">
        <v>378645</v>
      </c>
      <c r="H630" s="89"/>
      <c r="I630" s="93" t="s">
        <v>745</v>
      </c>
      <c r="J630" s="89"/>
      <c r="K630" s="89"/>
      <c r="L630" s="89"/>
      <c r="M630" s="89"/>
      <c r="N630" s="168">
        <v>2247403.98</v>
      </c>
      <c r="O630" s="168">
        <v>0</v>
      </c>
      <c r="P630" s="89" t="s">
        <v>679</v>
      </c>
    </row>
    <row r="631" spans="1:16" ht="38.25">
      <c r="A631" s="214" t="s">
        <v>720</v>
      </c>
      <c r="B631" s="89"/>
      <c r="C631" s="90" t="s">
        <v>13784</v>
      </c>
      <c r="D631" s="84">
        <v>43129</v>
      </c>
      <c r="E631" s="85" t="s">
        <v>1159</v>
      </c>
      <c r="F631" s="85" t="s">
        <v>13</v>
      </c>
      <c r="G631" s="85">
        <v>378647</v>
      </c>
      <c r="H631" s="89"/>
      <c r="I631" s="93" t="s">
        <v>745</v>
      </c>
      <c r="J631" s="89"/>
      <c r="K631" s="89"/>
      <c r="L631" s="89"/>
      <c r="M631" s="89"/>
      <c r="N631" s="168">
        <v>18609674.300000001</v>
      </c>
      <c r="O631" s="168">
        <v>0</v>
      </c>
      <c r="P631" s="89" t="s">
        <v>679</v>
      </c>
    </row>
    <row r="632" spans="1:16" ht="38.25">
      <c r="A632" s="214" t="s">
        <v>720</v>
      </c>
      <c r="B632" s="89"/>
      <c r="C632" s="90" t="s">
        <v>13784</v>
      </c>
      <c r="D632" s="84">
        <v>43129</v>
      </c>
      <c r="E632" s="85" t="s">
        <v>1160</v>
      </c>
      <c r="F632" s="85" t="s">
        <v>13</v>
      </c>
      <c r="G632" s="85">
        <v>378649</v>
      </c>
      <c r="H632" s="89"/>
      <c r="I632" s="93" t="s">
        <v>745</v>
      </c>
      <c r="J632" s="89"/>
      <c r="K632" s="89"/>
      <c r="L632" s="89"/>
      <c r="M632" s="89"/>
      <c r="N632" s="168">
        <v>8157605.8399999999</v>
      </c>
      <c r="O632" s="168">
        <v>0</v>
      </c>
      <c r="P632" s="89" t="s">
        <v>679</v>
      </c>
    </row>
    <row r="633" spans="1:16" ht="38.25">
      <c r="A633" s="214" t="s">
        <v>720</v>
      </c>
      <c r="B633" s="89"/>
      <c r="C633" s="90" t="s">
        <v>13784</v>
      </c>
      <c r="D633" s="84">
        <v>43129</v>
      </c>
      <c r="E633" s="85" t="s">
        <v>1161</v>
      </c>
      <c r="F633" s="85" t="s">
        <v>13</v>
      </c>
      <c r="G633" s="85">
        <v>378651</v>
      </c>
      <c r="H633" s="89"/>
      <c r="I633" s="93" t="s">
        <v>745</v>
      </c>
      <c r="J633" s="89"/>
      <c r="K633" s="89"/>
      <c r="L633" s="89"/>
      <c r="M633" s="89"/>
      <c r="N633" s="168">
        <v>3836.94</v>
      </c>
      <c r="O633" s="168">
        <v>0</v>
      </c>
      <c r="P633" s="89" t="s">
        <v>679</v>
      </c>
    </row>
    <row r="634" spans="1:16" ht="38.25">
      <c r="A634" s="214" t="s">
        <v>720</v>
      </c>
      <c r="B634" s="89"/>
      <c r="C634" s="90" t="s">
        <v>13784</v>
      </c>
      <c r="D634" s="84">
        <v>43129</v>
      </c>
      <c r="E634" s="85" t="s">
        <v>1162</v>
      </c>
      <c r="F634" s="85" t="s">
        <v>13</v>
      </c>
      <c r="G634" s="85">
        <v>378653</v>
      </c>
      <c r="H634" s="89"/>
      <c r="I634" s="93" t="s">
        <v>745</v>
      </c>
      <c r="J634" s="89"/>
      <c r="K634" s="89"/>
      <c r="L634" s="89"/>
      <c r="M634" s="89"/>
      <c r="N634" s="168">
        <v>16580.349999999999</v>
      </c>
      <c r="O634" s="168">
        <v>0</v>
      </c>
      <c r="P634" s="89" t="s">
        <v>679</v>
      </c>
    </row>
    <row r="635" spans="1:16" ht="38.25">
      <c r="A635" s="214" t="s">
        <v>720</v>
      </c>
      <c r="B635" s="89"/>
      <c r="C635" s="90" t="s">
        <v>13784</v>
      </c>
      <c r="D635" s="84">
        <v>43129</v>
      </c>
      <c r="E635" s="85" t="s">
        <v>1163</v>
      </c>
      <c r="F635" s="85" t="s">
        <v>13</v>
      </c>
      <c r="G635" s="85">
        <v>378655</v>
      </c>
      <c r="H635" s="89"/>
      <c r="I635" s="93" t="s">
        <v>745</v>
      </c>
      <c r="J635" s="89"/>
      <c r="K635" s="89"/>
      <c r="L635" s="89"/>
      <c r="M635" s="89"/>
      <c r="N635" s="168">
        <v>3843.18</v>
      </c>
      <c r="O635" s="168">
        <v>0</v>
      </c>
      <c r="P635" s="89" t="s">
        <v>679</v>
      </c>
    </row>
    <row r="636" spans="1:16" ht="38.25">
      <c r="A636" s="214" t="s">
        <v>720</v>
      </c>
      <c r="B636" s="89"/>
      <c r="C636" s="90" t="s">
        <v>13784</v>
      </c>
      <c r="D636" s="84">
        <v>43129</v>
      </c>
      <c r="E636" s="85" t="s">
        <v>1164</v>
      </c>
      <c r="F636" s="85" t="s">
        <v>13</v>
      </c>
      <c r="G636" s="85">
        <v>378657</v>
      </c>
      <c r="H636" s="89"/>
      <c r="I636" s="93" t="s">
        <v>745</v>
      </c>
      <c r="J636" s="89"/>
      <c r="K636" s="89"/>
      <c r="L636" s="89"/>
      <c r="M636" s="89"/>
      <c r="N636" s="168">
        <v>5859.88</v>
      </c>
      <c r="O636" s="168">
        <v>0</v>
      </c>
      <c r="P636" s="89" t="s">
        <v>679</v>
      </c>
    </row>
    <row r="637" spans="1:16" ht="38.25">
      <c r="A637" s="214" t="s">
        <v>720</v>
      </c>
      <c r="B637" s="89"/>
      <c r="C637" s="90" t="s">
        <v>13784</v>
      </c>
      <c r="D637" s="84">
        <v>43129</v>
      </c>
      <c r="E637" s="85" t="s">
        <v>1165</v>
      </c>
      <c r="F637" s="85" t="s">
        <v>13</v>
      </c>
      <c r="G637" s="85">
        <v>378659</v>
      </c>
      <c r="H637" s="89"/>
      <c r="I637" s="93" t="s">
        <v>745</v>
      </c>
      <c r="J637" s="89"/>
      <c r="K637" s="89"/>
      <c r="L637" s="89"/>
      <c r="M637" s="89"/>
      <c r="N637" s="168">
        <v>29866.93</v>
      </c>
      <c r="O637" s="168">
        <v>0</v>
      </c>
      <c r="P637" s="89" t="s">
        <v>679</v>
      </c>
    </row>
    <row r="638" spans="1:16" ht="38.25">
      <c r="A638" s="214" t="s">
        <v>720</v>
      </c>
      <c r="B638" s="89"/>
      <c r="C638" s="90" t="s">
        <v>13784</v>
      </c>
      <c r="D638" s="84">
        <v>43129</v>
      </c>
      <c r="E638" s="85" t="s">
        <v>1166</v>
      </c>
      <c r="F638" s="85" t="s">
        <v>13</v>
      </c>
      <c r="G638" s="85">
        <v>378661</v>
      </c>
      <c r="H638" s="89"/>
      <c r="I638" s="93" t="s">
        <v>745</v>
      </c>
      <c r="J638" s="89"/>
      <c r="K638" s="89"/>
      <c r="L638" s="89"/>
      <c r="M638" s="89"/>
      <c r="N638" s="168">
        <v>45539.839999999997</v>
      </c>
      <c r="O638" s="168">
        <v>0</v>
      </c>
      <c r="P638" s="89" t="s">
        <v>679</v>
      </c>
    </row>
    <row r="639" spans="1:16" ht="38.25">
      <c r="A639" s="214" t="s">
        <v>720</v>
      </c>
      <c r="B639" s="89"/>
      <c r="C639" s="90" t="s">
        <v>13784</v>
      </c>
      <c r="D639" s="84">
        <v>43129</v>
      </c>
      <c r="E639" s="85" t="s">
        <v>1167</v>
      </c>
      <c r="F639" s="85" t="s">
        <v>13</v>
      </c>
      <c r="G639" s="85">
        <v>378663</v>
      </c>
      <c r="H639" s="89"/>
      <c r="I639" s="93" t="s">
        <v>745</v>
      </c>
      <c r="J639" s="89"/>
      <c r="K639" s="89"/>
      <c r="L639" s="89"/>
      <c r="M639" s="89"/>
      <c r="N639" s="168">
        <v>54384.02</v>
      </c>
      <c r="O639" s="168">
        <v>0</v>
      </c>
      <c r="P639" s="89" t="s">
        <v>679</v>
      </c>
    </row>
    <row r="640" spans="1:16" ht="38.25">
      <c r="A640" s="214" t="s">
        <v>720</v>
      </c>
      <c r="B640" s="89"/>
      <c r="C640" s="90" t="s">
        <v>13784</v>
      </c>
      <c r="D640" s="84">
        <v>43129</v>
      </c>
      <c r="E640" s="85" t="s">
        <v>1168</v>
      </c>
      <c r="F640" s="85" t="s">
        <v>13</v>
      </c>
      <c r="G640" s="85">
        <v>378665</v>
      </c>
      <c r="H640" s="89"/>
      <c r="I640" s="93" t="s">
        <v>745</v>
      </c>
      <c r="J640" s="89"/>
      <c r="K640" s="89"/>
      <c r="L640" s="89"/>
      <c r="M640" s="89"/>
      <c r="N640" s="168">
        <v>15508.13</v>
      </c>
      <c r="O640" s="168">
        <v>0</v>
      </c>
      <c r="P640" s="89" t="s">
        <v>679</v>
      </c>
    </row>
    <row r="641" spans="1:16" ht="38.25">
      <c r="A641" s="214" t="s">
        <v>720</v>
      </c>
      <c r="B641" s="89"/>
      <c r="C641" s="90" t="s">
        <v>13784</v>
      </c>
      <c r="D641" s="84">
        <v>43129</v>
      </c>
      <c r="E641" s="85" t="s">
        <v>1169</v>
      </c>
      <c r="F641" s="85" t="s">
        <v>13</v>
      </c>
      <c r="G641" s="85">
        <v>378667</v>
      </c>
      <c r="H641" s="89"/>
      <c r="I641" s="93" t="s">
        <v>745</v>
      </c>
      <c r="J641" s="89"/>
      <c r="K641" s="89"/>
      <c r="L641" s="89"/>
      <c r="M641" s="89"/>
      <c r="N641" s="168">
        <v>35001.230000000003</v>
      </c>
      <c r="O641" s="168">
        <v>0</v>
      </c>
      <c r="P641" s="89" t="s">
        <v>679</v>
      </c>
    </row>
    <row r="642" spans="1:16" ht="38.25">
      <c r="A642" s="214" t="s">
        <v>720</v>
      </c>
      <c r="B642" s="89"/>
      <c r="C642" s="90" t="s">
        <v>13784</v>
      </c>
      <c r="D642" s="84">
        <v>43129</v>
      </c>
      <c r="E642" s="85" t="s">
        <v>1170</v>
      </c>
      <c r="F642" s="85" t="s">
        <v>13</v>
      </c>
      <c r="G642" s="85">
        <v>378669</v>
      </c>
      <c r="H642" s="89"/>
      <c r="I642" s="93" t="s">
        <v>745</v>
      </c>
      <c r="J642" s="89"/>
      <c r="K642" s="89"/>
      <c r="L642" s="89"/>
      <c r="M642" s="89"/>
      <c r="N642" s="168">
        <v>2487050.06</v>
      </c>
      <c r="O642" s="168">
        <v>0</v>
      </c>
      <c r="P642" s="89" t="s">
        <v>679</v>
      </c>
    </row>
    <row r="643" spans="1:16" ht="38.25">
      <c r="A643" s="214" t="s">
        <v>720</v>
      </c>
      <c r="B643" s="89"/>
      <c r="C643" s="90" t="s">
        <v>13784</v>
      </c>
      <c r="D643" s="84">
        <v>43129</v>
      </c>
      <c r="E643" s="85" t="s">
        <v>1171</v>
      </c>
      <c r="F643" s="85" t="s">
        <v>13</v>
      </c>
      <c r="G643" s="85">
        <v>378671</v>
      </c>
      <c r="H643" s="89"/>
      <c r="I643" s="93" t="s">
        <v>745</v>
      </c>
      <c r="J643" s="89"/>
      <c r="K643" s="89"/>
      <c r="L643" s="89"/>
      <c r="M643" s="89"/>
      <c r="N643" s="168">
        <v>6830975.2000000002</v>
      </c>
      <c r="O643" s="168">
        <v>0</v>
      </c>
      <c r="P643" s="89" t="s">
        <v>679</v>
      </c>
    </row>
    <row r="644" spans="1:16" ht="38.25">
      <c r="A644" s="214" t="s">
        <v>720</v>
      </c>
      <c r="B644" s="89"/>
      <c r="C644" s="90" t="s">
        <v>13784</v>
      </c>
      <c r="D644" s="84">
        <v>43129</v>
      </c>
      <c r="E644" s="85" t="s">
        <v>1172</v>
      </c>
      <c r="F644" s="85" t="s">
        <v>13</v>
      </c>
      <c r="G644" s="85">
        <v>378673</v>
      </c>
      <c r="H644" s="89"/>
      <c r="I644" s="93" t="s">
        <v>745</v>
      </c>
      <c r="J644" s="89"/>
      <c r="K644" s="89"/>
      <c r="L644" s="89"/>
      <c r="M644" s="89"/>
      <c r="N644" s="168">
        <v>6830975.2000000002</v>
      </c>
      <c r="O644" s="168">
        <v>0</v>
      </c>
      <c r="P644" s="89" t="s">
        <v>679</v>
      </c>
    </row>
    <row r="645" spans="1:16" ht="38.25">
      <c r="A645" s="214" t="s">
        <v>720</v>
      </c>
      <c r="B645" s="89"/>
      <c r="C645" s="90" t="s">
        <v>13784</v>
      </c>
      <c r="D645" s="84">
        <v>43129</v>
      </c>
      <c r="E645" s="85" t="s">
        <v>1173</v>
      </c>
      <c r="F645" s="85" t="s">
        <v>13</v>
      </c>
      <c r="G645" s="85">
        <v>378675</v>
      </c>
      <c r="H645" s="89"/>
      <c r="I645" s="93" t="s">
        <v>745</v>
      </c>
      <c r="J645" s="89"/>
      <c r="K645" s="89"/>
      <c r="L645" s="89"/>
      <c r="M645" s="89"/>
      <c r="N645" s="168">
        <v>6830975.2000000002</v>
      </c>
      <c r="O645" s="168">
        <v>0</v>
      </c>
      <c r="P645" s="89" t="s">
        <v>679</v>
      </c>
    </row>
    <row r="646" spans="1:16" ht="38.25">
      <c r="A646" s="214" t="s">
        <v>720</v>
      </c>
      <c r="B646" s="89"/>
      <c r="C646" s="90" t="s">
        <v>13784</v>
      </c>
      <c r="D646" s="84">
        <v>43129</v>
      </c>
      <c r="E646" s="85" t="s">
        <v>1174</v>
      </c>
      <c r="F646" s="85" t="s">
        <v>13</v>
      </c>
      <c r="G646" s="85">
        <v>378677</v>
      </c>
      <c r="H646" s="89"/>
      <c r="I646" s="93" t="s">
        <v>745</v>
      </c>
      <c r="J646" s="89"/>
      <c r="K646" s="89"/>
      <c r="L646" s="89"/>
      <c r="M646" s="89"/>
      <c r="N646" s="168">
        <v>6830975.2000000002</v>
      </c>
      <c r="O646" s="168">
        <v>0</v>
      </c>
      <c r="P646" s="89" t="s">
        <v>679</v>
      </c>
    </row>
    <row r="647" spans="1:16" ht="38.25">
      <c r="A647" s="214" t="s">
        <v>720</v>
      </c>
      <c r="B647" s="89"/>
      <c r="C647" s="90" t="s">
        <v>13784</v>
      </c>
      <c r="D647" s="84">
        <v>43129</v>
      </c>
      <c r="E647" s="85" t="s">
        <v>1175</v>
      </c>
      <c r="F647" s="85" t="s">
        <v>13</v>
      </c>
      <c r="G647" s="85">
        <v>378679</v>
      </c>
      <c r="H647" s="89"/>
      <c r="I647" s="93" t="s">
        <v>745</v>
      </c>
      <c r="J647" s="89"/>
      <c r="K647" s="89"/>
      <c r="L647" s="89"/>
      <c r="M647" s="89"/>
      <c r="N647" s="168">
        <v>5786536.5</v>
      </c>
      <c r="O647" s="168">
        <v>0</v>
      </c>
      <c r="P647" s="89" t="s">
        <v>679</v>
      </c>
    </row>
    <row r="648" spans="1:16" ht="38.25">
      <c r="A648" s="214" t="s">
        <v>720</v>
      </c>
      <c r="B648" s="89"/>
      <c r="C648" s="90" t="s">
        <v>13784</v>
      </c>
      <c r="D648" s="84">
        <v>43129</v>
      </c>
      <c r="E648" s="85" t="s">
        <v>1176</v>
      </c>
      <c r="F648" s="85" t="s">
        <v>13</v>
      </c>
      <c r="G648" s="85">
        <v>378681</v>
      </c>
      <c r="H648" s="89"/>
      <c r="I648" s="93" t="s">
        <v>745</v>
      </c>
      <c r="J648" s="89"/>
      <c r="K648" s="89"/>
      <c r="L648" s="89"/>
      <c r="M648" s="89"/>
      <c r="N648" s="168">
        <v>5786536.5</v>
      </c>
      <c r="O648" s="168">
        <v>0</v>
      </c>
      <c r="P648" s="89" t="s">
        <v>679</v>
      </c>
    </row>
    <row r="649" spans="1:16" ht="38.25">
      <c r="A649" s="214" t="s">
        <v>720</v>
      </c>
      <c r="B649" s="89"/>
      <c r="C649" s="90" t="s">
        <v>13784</v>
      </c>
      <c r="D649" s="84">
        <v>43129</v>
      </c>
      <c r="E649" s="85" t="s">
        <v>1177</v>
      </c>
      <c r="F649" s="85" t="s">
        <v>13</v>
      </c>
      <c r="G649" s="85">
        <v>378683</v>
      </c>
      <c r="H649" s="89"/>
      <c r="I649" s="93" t="s">
        <v>745</v>
      </c>
      <c r="J649" s="89"/>
      <c r="K649" s="89"/>
      <c r="L649" s="89"/>
      <c r="M649" s="89"/>
      <c r="N649" s="168">
        <v>5786536.5</v>
      </c>
      <c r="O649" s="168">
        <v>0</v>
      </c>
      <c r="P649" s="89" t="s">
        <v>679</v>
      </c>
    </row>
    <row r="650" spans="1:16" ht="38.25">
      <c r="A650" s="214" t="s">
        <v>720</v>
      </c>
      <c r="B650" s="89"/>
      <c r="C650" s="90" t="s">
        <v>13784</v>
      </c>
      <c r="D650" s="84">
        <v>43129</v>
      </c>
      <c r="E650" s="85" t="s">
        <v>1178</v>
      </c>
      <c r="F650" s="85" t="s">
        <v>13</v>
      </c>
      <c r="G650" s="85">
        <v>378685</v>
      </c>
      <c r="H650" s="89"/>
      <c r="I650" s="93" t="s">
        <v>745</v>
      </c>
      <c r="J650" s="89"/>
      <c r="K650" s="89"/>
      <c r="L650" s="89"/>
      <c r="M650" s="89"/>
      <c r="N650" s="168">
        <v>5786536.5</v>
      </c>
      <c r="O650" s="168">
        <v>0</v>
      </c>
      <c r="P650" s="89" t="s">
        <v>679</v>
      </c>
    </row>
    <row r="651" spans="1:16" ht="38.25">
      <c r="A651" s="214" t="s">
        <v>720</v>
      </c>
      <c r="B651" s="89"/>
      <c r="C651" s="90" t="s">
        <v>13784</v>
      </c>
      <c r="D651" s="84">
        <v>43129</v>
      </c>
      <c r="E651" s="85" t="s">
        <v>1179</v>
      </c>
      <c r="F651" s="85" t="s">
        <v>13</v>
      </c>
      <c r="G651" s="85">
        <v>378687</v>
      </c>
      <c r="H651" s="89"/>
      <c r="I651" s="93" t="s">
        <v>745</v>
      </c>
      <c r="J651" s="89"/>
      <c r="K651" s="89"/>
      <c r="L651" s="89"/>
      <c r="M651" s="89"/>
      <c r="N651" s="168">
        <v>15893402.279999999</v>
      </c>
      <c r="O651" s="168">
        <v>0</v>
      </c>
      <c r="P651" s="89" t="s">
        <v>679</v>
      </c>
    </row>
    <row r="652" spans="1:16" ht="38.25">
      <c r="A652" s="214" t="s">
        <v>720</v>
      </c>
      <c r="B652" s="89"/>
      <c r="C652" s="90" t="s">
        <v>13784</v>
      </c>
      <c r="D652" s="84">
        <v>43129</v>
      </c>
      <c r="E652" s="85" t="s">
        <v>1180</v>
      </c>
      <c r="F652" s="85" t="s">
        <v>13</v>
      </c>
      <c r="G652" s="85">
        <v>378689</v>
      </c>
      <c r="H652" s="89"/>
      <c r="I652" s="93" t="s">
        <v>745</v>
      </c>
      <c r="J652" s="89"/>
      <c r="K652" s="89"/>
      <c r="L652" s="89"/>
      <c r="M652" s="89"/>
      <c r="N652" s="168">
        <v>15893402.279999999</v>
      </c>
      <c r="O652" s="168">
        <v>0</v>
      </c>
      <c r="P652" s="89" t="s">
        <v>679</v>
      </c>
    </row>
    <row r="653" spans="1:16" ht="38.25">
      <c r="A653" s="214" t="s">
        <v>720</v>
      </c>
      <c r="B653" s="89"/>
      <c r="C653" s="90" t="s">
        <v>13784</v>
      </c>
      <c r="D653" s="84">
        <v>43129</v>
      </c>
      <c r="E653" s="85" t="s">
        <v>1181</v>
      </c>
      <c r="F653" s="85" t="s">
        <v>13</v>
      </c>
      <c r="G653" s="85">
        <v>378691</v>
      </c>
      <c r="H653" s="89"/>
      <c r="I653" s="93" t="s">
        <v>745</v>
      </c>
      <c r="J653" s="89"/>
      <c r="K653" s="89"/>
      <c r="L653" s="89"/>
      <c r="M653" s="89"/>
      <c r="N653" s="168">
        <v>15893402.279999999</v>
      </c>
      <c r="O653" s="168">
        <v>0</v>
      </c>
      <c r="P653" s="89" t="s">
        <v>679</v>
      </c>
    </row>
    <row r="654" spans="1:16" ht="38.25">
      <c r="A654" s="214" t="s">
        <v>720</v>
      </c>
      <c r="B654" s="89"/>
      <c r="C654" s="90" t="s">
        <v>13784</v>
      </c>
      <c r="D654" s="84">
        <v>43129</v>
      </c>
      <c r="E654" s="85" t="s">
        <v>1182</v>
      </c>
      <c r="F654" s="85" t="s">
        <v>13</v>
      </c>
      <c r="G654" s="85">
        <v>378693</v>
      </c>
      <c r="H654" s="89"/>
      <c r="I654" s="93" t="s">
        <v>745</v>
      </c>
      <c r="J654" s="89"/>
      <c r="K654" s="89"/>
      <c r="L654" s="89"/>
      <c r="M654" s="89"/>
      <c r="N654" s="168">
        <v>15893402.279999999</v>
      </c>
      <c r="O654" s="168">
        <v>0</v>
      </c>
      <c r="P654" s="89" t="s">
        <v>679</v>
      </c>
    </row>
    <row r="655" spans="1:16" ht="38.25">
      <c r="A655" s="214" t="s">
        <v>720</v>
      </c>
      <c r="B655" s="89"/>
      <c r="C655" s="90" t="s">
        <v>13784</v>
      </c>
      <c r="D655" s="84">
        <v>43129</v>
      </c>
      <c r="E655" s="85" t="s">
        <v>1183</v>
      </c>
      <c r="F655" s="85" t="s">
        <v>13</v>
      </c>
      <c r="G655" s="85">
        <v>378695</v>
      </c>
      <c r="H655" s="89"/>
      <c r="I655" s="93" t="s">
        <v>745</v>
      </c>
      <c r="J655" s="89"/>
      <c r="K655" s="89"/>
      <c r="L655" s="89"/>
      <c r="M655" s="89"/>
      <c r="N655" s="168">
        <v>2924080.21</v>
      </c>
      <c r="O655" s="168">
        <v>0</v>
      </c>
      <c r="P655" s="89" t="s">
        <v>679</v>
      </c>
    </row>
    <row r="656" spans="1:16" ht="38.25">
      <c r="A656" s="214" t="s">
        <v>720</v>
      </c>
      <c r="B656" s="89"/>
      <c r="C656" s="90" t="s">
        <v>13784</v>
      </c>
      <c r="D656" s="84">
        <v>43129</v>
      </c>
      <c r="E656" s="85" t="s">
        <v>1184</v>
      </c>
      <c r="F656" s="85" t="s">
        <v>13</v>
      </c>
      <c r="G656" s="85">
        <v>378697</v>
      </c>
      <c r="H656" s="89"/>
      <c r="I656" s="93" t="s">
        <v>745</v>
      </c>
      <c r="J656" s="89"/>
      <c r="K656" s="89"/>
      <c r="L656" s="89"/>
      <c r="M656" s="89"/>
      <c r="N656" s="168">
        <v>2924080.21</v>
      </c>
      <c r="O656" s="168">
        <v>0</v>
      </c>
      <c r="P656" s="89" t="s">
        <v>679</v>
      </c>
    </row>
    <row r="657" spans="1:16" ht="38.25">
      <c r="A657" s="214" t="s">
        <v>720</v>
      </c>
      <c r="B657" s="89"/>
      <c r="C657" s="90" t="s">
        <v>13784</v>
      </c>
      <c r="D657" s="84">
        <v>43129</v>
      </c>
      <c r="E657" s="85" t="s">
        <v>1185</v>
      </c>
      <c r="F657" s="85" t="s">
        <v>13</v>
      </c>
      <c r="G657" s="85">
        <v>378699</v>
      </c>
      <c r="H657" s="89"/>
      <c r="I657" s="93" t="s">
        <v>745</v>
      </c>
      <c r="J657" s="89"/>
      <c r="K657" s="89"/>
      <c r="L657" s="89"/>
      <c r="M657" s="89"/>
      <c r="N657" s="168">
        <v>2924080.21</v>
      </c>
      <c r="O657" s="168">
        <v>0</v>
      </c>
      <c r="P657" s="89" t="s">
        <v>679</v>
      </c>
    </row>
    <row r="658" spans="1:16" ht="38.25">
      <c r="A658" s="214" t="s">
        <v>720</v>
      </c>
      <c r="B658" s="89"/>
      <c r="C658" s="90" t="s">
        <v>13784</v>
      </c>
      <c r="D658" s="84">
        <v>43129</v>
      </c>
      <c r="E658" s="85" t="s">
        <v>1186</v>
      </c>
      <c r="F658" s="85" t="s">
        <v>13</v>
      </c>
      <c r="G658" s="85">
        <v>378701</v>
      </c>
      <c r="H658" s="89"/>
      <c r="I658" s="93" t="s">
        <v>745</v>
      </c>
      <c r="J658" s="89"/>
      <c r="K658" s="89"/>
      <c r="L658" s="89"/>
      <c r="M658" s="89"/>
      <c r="N658" s="168">
        <v>2924080.21</v>
      </c>
      <c r="O658" s="168">
        <v>0</v>
      </c>
      <c r="P658" s="89" t="s">
        <v>679</v>
      </c>
    </row>
    <row r="659" spans="1:16" ht="38.25">
      <c r="A659" s="214" t="s">
        <v>720</v>
      </c>
      <c r="B659" s="89"/>
      <c r="C659" s="90" t="s">
        <v>13784</v>
      </c>
      <c r="D659" s="84">
        <v>43129</v>
      </c>
      <c r="E659" s="85" t="s">
        <v>1187</v>
      </c>
      <c r="F659" s="85" t="s">
        <v>13</v>
      </c>
      <c r="G659" s="85">
        <v>378703</v>
      </c>
      <c r="H659" s="89"/>
      <c r="I659" s="93" t="s">
        <v>745</v>
      </c>
      <c r="J659" s="89"/>
      <c r="K659" s="89"/>
      <c r="L659" s="89"/>
      <c r="M659" s="89"/>
      <c r="N659" s="168">
        <v>1631112.76</v>
      </c>
      <c r="O659" s="168">
        <v>0</v>
      </c>
      <c r="P659" s="89" t="s">
        <v>679</v>
      </c>
    </row>
    <row r="660" spans="1:16" ht="38.25">
      <c r="A660" s="214" t="s">
        <v>720</v>
      </c>
      <c r="B660" s="89"/>
      <c r="C660" s="90" t="s">
        <v>13784</v>
      </c>
      <c r="D660" s="84">
        <v>43129</v>
      </c>
      <c r="E660" s="85" t="s">
        <v>1188</v>
      </c>
      <c r="F660" s="85" t="s">
        <v>13</v>
      </c>
      <c r="G660" s="85">
        <v>378705</v>
      </c>
      <c r="H660" s="89"/>
      <c r="I660" s="93" t="s">
        <v>745</v>
      </c>
      <c r="J660" s="89"/>
      <c r="K660" s="89"/>
      <c r="L660" s="89"/>
      <c r="M660" s="89"/>
      <c r="N660" s="168">
        <v>2606613.34</v>
      </c>
      <c r="O660" s="168">
        <v>0</v>
      </c>
      <c r="P660" s="89" t="s">
        <v>679</v>
      </c>
    </row>
    <row r="661" spans="1:16" ht="38.25">
      <c r="A661" s="214" t="s">
        <v>720</v>
      </c>
      <c r="B661" s="89"/>
      <c r="C661" s="90" t="s">
        <v>13784</v>
      </c>
      <c r="D661" s="84">
        <v>43129</v>
      </c>
      <c r="E661" s="85" t="s">
        <v>1189</v>
      </c>
      <c r="F661" s="85" t="s">
        <v>13</v>
      </c>
      <c r="G661" s="85">
        <v>378707</v>
      </c>
      <c r="H661" s="89"/>
      <c r="I661" s="93" t="s">
        <v>745</v>
      </c>
      <c r="J661" s="89"/>
      <c r="K661" s="89"/>
      <c r="L661" s="89"/>
      <c r="M661" s="89"/>
      <c r="N661" s="168">
        <v>575540.9</v>
      </c>
      <c r="O661" s="168">
        <v>0</v>
      </c>
      <c r="P661" s="89" t="s">
        <v>679</v>
      </c>
    </row>
    <row r="662" spans="1:16" ht="38.25">
      <c r="A662" s="214" t="s">
        <v>720</v>
      </c>
      <c r="B662" s="89"/>
      <c r="C662" s="90" t="s">
        <v>13784</v>
      </c>
      <c r="D662" s="84">
        <v>43129</v>
      </c>
      <c r="E662" s="85" t="s">
        <v>1190</v>
      </c>
      <c r="F662" s="85" t="s">
        <v>13</v>
      </c>
      <c r="G662" s="85">
        <v>378709</v>
      </c>
      <c r="H662" s="89"/>
      <c r="I662" s="93" t="s">
        <v>745</v>
      </c>
      <c r="J662" s="89"/>
      <c r="K662" s="89"/>
      <c r="L662" s="89"/>
      <c r="M662" s="89"/>
      <c r="N662" s="168">
        <v>1580790.69</v>
      </c>
      <c r="O662" s="168">
        <v>0</v>
      </c>
      <c r="P662" s="89" t="s">
        <v>679</v>
      </c>
    </row>
    <row r="663" spans="1:16" ht="38.25">
      <c r="A663" s="214" t="s">
        <v>720</v>
      </c>
      <c r="B663" s="89"/>
      <c r="C663" s="90" t="s">
        <v>13784</v>
      </c>
      <c r="D663" s="84">
        <v>43129</v>
      </c>
      <c r="E663" s="85" t="s">
        <v>1191</v>
      </c>
      <c r="F663" s="85" t="s">
        <v>13</v>
      </c>
      <c r="G663" s="85">
        <v>378711</v>
      </c>
      <c r="H663" s="89"/>
      <c r="I663" s="93" t="s">
        <v>745</v>
      </c>
      <c r="J663" s="89"/>
      <c r="K663" s="89"/>
      <c r="L663" s="89"/>
      <c r="M663" s="89"/>
      <c r="N663" s="168">
        <v>7159369.7800000003</v>
      </c>
      <c r="O663" s="168">
        <v>0</v>
      </c>
      <c r="P663" s="89" t="s">
        <v>679</v>
      </c>
    </row>
    <row r="664" spans="1:16" ht="38.25">
      <c r="A664" s="214" t="s">
        <v>720</v>
      </c>
      <c r="B664" s="89"/>
      <c r="C664" s="90" t="s">
        <v>13784</v>
      </c>
      <c r="D664" s="84">
        <v>43129</v>
      </c>
      <c r="E664" s="85" t="s">
        <v>1192</v>
      </c>
      <c r="F664" s="85" t="s">
        <v>13</v>
      </c>
      <c r="G664" s="85">
        <v>378713</v>
      </c>
      <c r="H664" s="89"/>
      <c r="I664" s="93" t="s">
        <v>745</v>
      </c>
      <c r="J664" s="89"/>
      <c r="K664" s="89"/>
      <c r="L664" s="89"/>
      <c r="M664" s="89"/>
      <c r="N664" s="168">
        <v>441747.02</v>
      </c>
      <c r="O664" s="168">
        <v>0</v>
      </c>
      <c r="P664" s="89" t="s">
        <v>679</v>
      </c>
    </row>
    <row r="665" spans="1:16" ht="38.25">
      <c r="A665" s="214" t="s">
        <v>720</v>
      </c>
      <c r="B665" s="89"/>
      <c r="C665" s="90" t="s">
        <v>13784</v>
      </c>
      <c r="D665" s="84">
        <v>43129</v>
      </c>
      <c r="E665" s="85" t="s">
        <v>1193</v>
      </c>
      <c r="F665" s="85" t="s">
        <v>13</v>
      </c>
      <c r="G665" s="85">
        <v>378715</v>
      </c>
      <c r="H665" s="89"/>
      <c r="I665" s="93" t="s">
        <v>745</v>
      </c>
      <c r="J665" s="89"/>
      <c r="K665" s="89"/>
      <c r="L665" s="89"/>
      <c r="M665" s="89"/>
      <c r="N665" s="168">
        <v>3795055.72</v>
      </c>
      <c r="O665" s="168">
        <v>0</v>
      </c>
      <c r="P665" s="89" t="s">
        <v>679</v>
      </c>
    </row>
    <row r="666" spans="1:16" ht="38.25">
      <c r="A666" s="214" t="s">
        <v>720</v>
      </c>
      <c r="B666" s="89"/>
      <c r="C666" s="90" t="s">
        <v>13784</v>
      </c>
      <c r="D666" s="84">
        <v>43129</v>
      </c>
      <c r="E666" s="85" t="s">
        <v>1194</v>
      </c>
      <c r="F666" s="85" t="s">
        <v>13</v>
      </c>
      <c r="G666" s="85">
        <v>378717</v>
      </c>
      <c r="H666" s="89"/>
      <c r="I666" s="93" t="s">
        <v>745</v>
      </c>
      <c r="J666" s="89"/>
      <c r="K666" s="89"/>
      <c r="L666" s="89"/>
      <c r="M666" s="89"/>
      <c r="N666" s="168">
        <v>6064720.4100000001</v>
      </c>
      <c r="O666" s="168">
        <v>0</v>
      </c>
      <c r="P666" s="89" t="s">
        <v>679</v>
      </c>
    </row>
    <row r="667" spans="1:16" ht="38.25">
      <c r="A667" s="214" t="s">
        <v>720</v>
      </c>
      <c r="B667" s="89"/>
      <c r="C667" s="90" t="s">
        <v>13784</v>
      </c>
      <c r="D667" s="84">
        <v>43129</v>
      </c>
      <c r="E667" s="85" t="s">
        <v>1195</v>
      </c>
      <c r="F667" s="85" t="s">
        <v>13</v>
      </c>
      <c r="G667" s="85">
        <v>378719</v>
      </c>
      <c r="H667" s="89"/>
      <c r="I667" s="93" t="s">
        <v>745</v>
      </c>
      <c r="J667" s="89"/>
      <c r="K667" s="89"/>
      <c r="L667" s="89"/>
      <c r="M667" s="89"/>
      <c r="N667" s="168">
        <v>374205.04</v>
      </c>
      <c r="O667" s="168">
        <v>0</v>
      </c>
      <c r="P667" s="89" t="s">
        <v>679</v>
      </c>
    </row>
    <row r="668" spans="1:16" ht="38.25">
      <c r="A668" s="214" t="s">
        <v>720</v>
      </c>
      <c r="B668" s="89"/>
      <c r="C668" s="90" t="s">
        <v>13784</v>
      </c>
      <c r="D668" s="84">
        <v>43129</v>
      </c>
      <c r="E668" s="85" t="s">
        <v>1196</v>
      </c>
      <c r="F668" s="85" t="s">
        <v>13</v>
      </c>
      <c r="G668" s="85">
        <v>378721</v>
      </c>
      <c r="H668" s="89"/>
      <c r="I668" s="93" t="s">
        <v>745</v>
      </c>
      <c r="J668" s="89"/>
      <c r="K668" s="89"/>
      <c r="L668" s="89"/>
      <c r="M668" s="89"/>
      <c r="N668" s="168">
        <v>16657467.02</v>
      </c>
      <c r="O668" s="168">
        <v>0</v>
      </c>
      <c r="P668" s="89" t="s">
        <v>679</v>
      </c>
    </row>
    <row r="669" spans="1:16" ht="38.25">
      <c r="A669" s="214" t="s">
        <v>720</v>
      </c>
      <c r="B669" s="89"/>
      <c r="C669" s="90" t="s">
        <v>13784</v>
      </c>
      <c r="D669" s="84">
        <v>43129</v>
      </c>
      <c r="E669" s="85" t="s">
        <v>1197</v>
      </c>
      <c r="F669" s="85" t="s">
        <v>13</v>
      </c>
      <c r="G669" s="85">
        <v>378723</v>
      </c>
      <c r="H669" s="89"/>
      <c r="I669" s="93" t="s">
        <v>745</v>
      </c>
      <c r="J669" s="89"/>
      <c r="K669" s="89"/>
      <c r="L669" s="89"/>
      <c r="M669" s="89"/>
      <c r="N669" s="168">
        <v>3677972.95</v>
      </c>
      <c r="O669" s="168">
        <v>0</v>
      </c>
      <c r="P669" s="89" t="s">
        <v>679</v>
      </c>
    </row>
    <row r="670" spans="1:16" ht="38.25">
      <c r="A670" s="214" t="s">
        <v>720</v>
      </c>
      <c r="B670" s="89"/>
      <c r="C670" s="90" t="s">
        <v>13784</v>
      </c>
      <c r="D670" s="84">
        <v>43129</v>
      </c>
      <c r="E670" s="85" t="s">
        <v>1198</v>
      </c>
      <c r="F670" s="85" t="s">
        <v>13</v>
      </c>
      <c r="G670" s="85">
        <v>378725</v>
      </c>
      <c r="H670" s="89"/>
      <c r="I670" s="93" t="s">
        <v>745</v>
      </c>
      <c r="J670" s="89"/>
      <c r="K670" s="89"/>
      <c r="L670" s="89"/>
      <c r="M670" s="89"/>
      <c r="N670" s="168">
        <v>10423566.4</v>
      </c>
      <c r="O670" s="168">
        <v>0</v>
      </c>
      <c r="P670" s="89" t="s">
        <v>679</v>
      </c>
    </row>
    <row r="671" spans="1:16" ht="38.25">
      <c r="A671" s="214" t="s">
        <v>720</v>
      </c>
      <c r="B671" s="89"/>
      <c r="C671" s="90" t="s">
        <v>13784</v>
      </c>
      <c r="D671" s="84">
        <v>43129</v>
      </c>
      <c r="E671" s="85" t="s">
        <v>1199</v>
      </c>
      <c r="F671" s="85" t="s">
        <v>13</v>
      </c>
      <c r="G671" s="85">
        <v>378727</v>
      </c>
      <c r="H671" s="89"/>
      <c r="I671" s="93" t="s">
        <v>745</v>
      </c>
      <c r="J671" s="89"/>
      <c r="K671" s="89"/>
      <c r="L671" s="89"/>
      <c r="M671" s="89"/>
      <c r="N671" s="168">
        <v>3064653.41</v>
      </c>
      <c r="O671" s="168">
        <v>0</v>
      </c>
      <c r="P671" s="89" t="s">
        <v>679</v>
      </c>
    </row>
    <row r="672" spans="1:16" ht="38.25">
      <c r="A672" s="214" t="s">
        <v>720</v>
      </c>
      <c r="B672" s="89"/>
      <c r="C672" s="90" t="s">
        <v>13784</v>
      </c>
      <c r="D672" s="84">
        <v>43129</v>
      </c>
      <c r="E672" s="85" t="s">
        <v>1200</v>
      </c>
      <c r="F672" s="85" t="s">
        <v>13</v>
      </c>
      <c r="G672" s="85">
        <v>378729</v>
      </c>
      <c r="H672" s="89"/>
      <c r="I672" s="93" t="s">
        <v>745</v>
      </c>
      <c r="J672" s="89"/>
      <c r="K672" s="89"/>
      <c r="L672" s="89"/>
      <c r="M672" s="89"/>
      <c r="N672" s="168">
        <v>189095.08</v>
      </c>
      <c r="O672" s="168">
        <v>0</v>
      </c>
      <c r="P672" s="89" t="s">
        <v>679</v>
      </c>
    </row>
    <row r="673" spans="1:16" ht="38.25">
      <c r="A673" s="214" t="s">
        <v>720</v>
      </c>
      <c r="B673" s="89"/>
      <c r="C673" s="90" t="s">
        <v>13784</v>
      </c>
      <c r="D673" s="84">
        <v>43129</v>
      </c>
      <c r="E673" s="85" t="s">
        <v>1201</v>
      </c>
      <c r="F673" s="85" t="s">
        <v>13</v>
      </c>
      <c r="G673" s="85">
        <v>378731</v>
      </c>
      <c r="H673" s="89"/>
      <c r="I673" s="93" t="s">
        <v>745</v>
      </c>
      <c r="J673" s="89"/>
      <c r="K673" s="89"/>
      <c r="L673" s="89"/>
      <c r="M673" s="89"/>
      <c r="N673" s="168">
        <v>1917735.64</v>
      </c>
      <c r="O673" s="168">
        <v>0</v>
      </c>
      <c r="P673" s="89" t="s">
        <v>679</v>
      </c>
    </row>
    <row r="674" spans="1:16" ht="38.25">
      <c r="A674" s="214" t="s">
        <v>720</v>
      </c>
      <c r="B674" s="89"/>
      <c r="C674" s="90" t="s">
        <v>13784</v>
      </c>
      <c r="D674" s="84">
        <v>43129</v>
      </c>
      <c r="E674" s="85" t="s">
        <v>1202</v>
      </c>
      <c r="F674" s="85" t="s">
        <v>13</v>
      </c>
      <c r="G674" s="85">
        <v>378733</v>
      </c>
      <c r="H674" s="89"/>
      <c r="I674" s="93" t="s">
        <v>745</v>
      </c>
      <c r="J674" s="89"/>
      <c r="K674" s="89"/>
      <c r="L674" s="89"/>
      <c r="M674" s="89"/>
      <c r="N674" s="168">
        <v>855937.29</v>
      </c>
      <c r="O674" s="168">
        <v>0</v>
      </c>
      <c r="P674" s="89" t="s">
        <v>679</v>
      </c>
    </row>
    <row r="675" spans="1:16" ht="38.25">
      <c r="A675" s="214" t="s">
        <v>720</v>
      </c>
      <c r="B675" s="89"/>
      <c r="C675" s="90" t="s">
        <v>13784</v>
      </c>
      <c r="D675" s="84">
        <v>43129</v>
      </c>
      <c r="E675" s="85" t="s">
        <v>1203</v>
      </c>
      <c r="F675" s="85" t="s">
        <v>13</v>
      </c>
      <c r="G675" s="85">
        <v>378735</v>
      </c>
      <c r="H675" s="89"/>
      <c r="I675" s="93" t="s">
        <v>745</v>
      </c>
      <c r="J675" s="89"/>
      <c r="K675" s="89"/>
      <c r="L675" s="89"/>
      <c r="M675" s="89"/>
      <c r="N675" s="168">
        <v>1911509.16</v>
      </c>
      <c r="O675" s="168">
        <v>0</v>
      </c>
      <c r="P675" s="89" t="s">
        <v>679</v>
      </c>
    </row>
    <row r="676" spans="1:16" ht="38.25">
      <c r="A676" s="214" t="s">
        <v>720</v>
      </c>
      <c r="B676" s="89"/>
      <c r="C676" s="90" t="s">
        <v>13784</v>
      </c>
      <c r="D676" s="84">
        <v>43129</v>
      </c>
      <c r="E676" s="85" t="s">
        <v>1204</v>
      </c>
      <c r="F676" s="85" t="s">
        <v>13</v>
      </c>
      <c r="G676" s="85">
        <v>378737</v>
      </c>
      <c r="H676" s="89"/>
      <c r="I676" s="93" t="s">
        <v>745</v>
      </c>
      <c r="J676" s="89"/>
      <c r="K676" s="89"/>
      <c r="L676" s="89"/>
      <c r="M676" s="89"/>
      <c r="N676" s="168">
        <v>5250184.5199999996</v>
      </c>
      <c r="O676" s="168">
        <v>0</v>
      </c>
      <c r="P676" s="89" t="s">
        <v>679</v>
      </c>
    </row>
    <row r="677" spans="1:16" ht="38.25">
      <c r="A677" s="214" t="s">
        <v>720</v>
      </c>
      <c r="B677" s="89"/>
      <c r="C677" s="90" t="s">
        <v>13784</v>
      </c>
      <c r="D677" s="84">
        <v>43129</v>
      </c>
      <c r="E677" s="85" t="s">
        <v>1205</v>
      </c>
      <c r="F677" s="85" t="s">
        <v>13</v>
      </c>
      <c r="G677" s="85">
        <v>378739</v>
      </c>
      <c r="H677" s="89"/>
      <c r="I677" s="93" t="s">
        <v>745</v>
      </c>
      <c r="J677" s="89"/>
      <c r="K677" s="89"/>
      <c r="L677" s="89"/>
      <c r="M677" s="89"/>
      <c r="N677" s="168">
        <v>6389228.1100000003</v>
      </c>
      <c r="O677" s="168">
        <v>0</v>
      </c>
      <c r="P677" s="89" t="s">
        <v>679</v>
      </c>
    </row>
    <row r="678" spans="1:16" ht="38.25">
      <c r="A678" s="214" t="s">
        <v>720</v>
      </c>
      <c r="B678" s="89"/>
      <c r="C678" s="90" t="s">
        <v>13784</v>
      </c>
      <c r="D678" s="84">
        <v>43129</v>
      </c>
      <c r="E678" s="85" t="s">
        <v>1206</v>
      </c>
      <c r="F678" s="85" t="s">
        <v>13</v>
      </c>
      <c r="G678" s="85">
        <v>378741</v>
      </c>
      <c r="H678" s="89"/>
      <c r="I678" s="93" t="s">
        <v>745</v>
      </c>
      <c r="J678" s="89"/>
      <c r="K678" s="89"/>
      <c r="L678" s="89"/>
      <c r="M678" s="89"/>
      <c r="N678" s="168">
        <v>4447444.67</v>
      </c>
      <c r="O678" s="168">
        <v>0</v>
      </c>
      <c r="P678" s="89" t="s">
        <v>679</v>
      </c>
    </row>
    <row r="679" spans="1:16" ht="38.25">
      <c r="A679" s="214" t="s">
        <v>720</v>
      </c>
      <c r="B679" s="89"/>
      <c r="C679" s="90" t="s">
        <v>13784</v>
      </c>
      <c r="D679" s="84">
        <v>43129</v>
      </c>
      <c r="E679" s="85" t="s">
        <v>1207</v>
      </c>
      <c r="F679" s="85" t="s">
        <v>13</v>
      </c>
      <c r="G679" s="85">
        <v>378743</v>
      </c>
      <c r="H679" s="89"/>
      <c r="I679" s="93" t="s">
        <v>745</v>
      </c>
      <c r="J679" s="89"/>
      <c r="K679" s="89"/>
      <c r="L679" s="89"/>
      <c r="M679" s="89"/>
      <c r="N679" s="168">
        <v>5412331.46</v>
      </c>
      <c r="O679" s="168">
        <v>0</v>
      </c>
      <c r="P679" s="89" t="s">
        <v>679</v>
      </c>
    </row>
    <row r="680" spans="1:16" ht="38.25">
      <c r="A680" s="214" t="s">
        <v>720</v>
      </c>
      <c r="B680" s="89"/>
      <c r="C680" s="90" t="s">
        <v>13784</v>
      </c>
      <c r="D680" s="84">
        <v>43129</v>
      </c>
      <c r="E680" s="85" t="s">
        <v>1208</v>
      </c>
      <c r="F680" s="85" t="s">
        <v>13</v>
      </c>
      <c r="G680" s="85">
        <v>378745</v>
      </c>
      <c r="H680" s="89"/>
      <c r="I680" s="93" t="s">
        <v>745</v>
      </c>
      <c r="J680" s="89"/>
      <c r="K680" s="89"/>
      <c r="L680" s="89"/>
      <c r="M680" s="89"/>
      <c r="N680" s="168">
        <v>14865604.15</v>
      </c>
      <c r="O680" s="168">
        <v>0</v>
      </c>
      <c r="P680" s="89" t="s">
        <v>679</v>
      </c>
    </row>
    <row r="681" spans="1:16" ht="38.25">
      <c r="A681" s="214" t="s">
        <v>720</v>
      </c>
      <c r="B681" s="89"/>
      <c r="C681" s="90" t="s">
        <v>13784</v>
      </c>
      <c r="D681" s="84">
        <v>43129</v>
      </c>
      <c r="E681" s="85" t="s">
        <v>1209</v>
      </c>
      <c r="F681" s="85" t="s">
        <v>13</v>
      </c>
      <c r="G681" s="85">
        <v>378747</v>
      </c>
      <c r="H681" s="89"/>
      <c r="I681" s="93" t="s">
        <v>745</v>
      </c>
      <c r="J681" s="89"/>
      <c r="K681" s="89"/>
      <c r="L681" s="89"/>
      <c r="M681" s="89"/>
      <c r="N681" s="168">
        <v>5469835.8899999997</v>
      </c>
      <c r="O681" s="168">
        <v>0</v>
      </c>
      <c r="P681" s="89" t="s">
        <v>679</v>
      </c>
    </row>
    <row r="682" spans="1:16" ht="38.25">
      <c r="A682" s="214" t="s">
        <v>720</v>
      </c>
      <c r="B682" s="89"/>
      <c r="C682" s="90" t="s">
        <v>13784</v>
      </c>
      <c r="D682" s="84">
        <v>43129</v>
      </c>
      <c r="E682" s="85" t="s">
        <v>1210</v>
      </c>
      <c r="F682" s="85" t="s">
        <v>13</v>
      </c>
      <c r="G682" s="85">
        <v>378749</v>
      </c>
      <c r="H682" s="89"/>
      <c r="I682" s="93" t="s">
        <v>745</v>
      </c>
      <c r="J682" s="89"/>
      <c r="K682" s="89"/>
      <c r="L682" s="89"/>
      <c r="M682" s="89"/>
      <c r="N682" s="168">
        <v>12215429.27</v>
      </c>
      <c r="O682" s="168">
        <v>0</v>
      </c>
      <c r="P682" s="89" t="s">
        <v>679</v>
      </c>
    </row>
    <row r="683" spans="1:16" ht="38.25">
      <c r="A683" s="214" t="s">
        <v>720</v>
      </c>
      <c r="B683" s="89"/>
      <c r="C683" s="90" t="s">
        <v>13784</v>
      </c>
      <c r="D683" s="84">
        <v>43129</v>
      </c>
      <c r="E683" s="85" t="s">
        <v>1211</v>
      </c>
      <c r="F683" s="85" t="s">
        <v>13</v>
      </c>
      <c r="G683" s="85">
        <v>378751</v>
      </c>
      <c r="H683" s="89"/>
      <c r="I683" s="93" t="s">
        <v>745</v>
      </c>
      <c r="J683" s="89"/>
      <c r="K683" s="89"/>
      <c r="L683" s="89"/>
      <c r="M683" s="89"/>
      <c r="N683" s="168">
        <v>2734985.14</v>
      </c>
      <c r="O683" s="168">
        <v>0</v>
      </c>
      <c r="P683" s="89" t="s">
        <v>679</v>
      </c>
    </row>
    <row r="684" spans="1:16" ht="38.25">
      <c r="A684" s="214" t="s">
        <v>720</v>
      </c>
      <c r="B684" s="89"/>
      <c r="C684" s="90" t="s">
        <v>13784</v>
      </c>
      <c r="D684" s="84">
        <v>43129</v>
      </c>
      <c r="E684" s="85" t="s">
        <v>1212</v>
      </c>
      <c r="F684" s="85" t="s">
        <v>13</v>
      </c>
      <c r="G684" s="85">
        <v>378753</v>
      </c>
      <c r="H684" s="89"/>
      <c r="I684" s="93" t="s">
        <v>745</v>
      </c>
      <c r="J684" s="89"/>
      <c r="K684" s="89"/>
      <c r="L684" s="89"/>
      <c r="M684" s="89"/>
      <c r="N684" s="168">
        <v>1006344.58</v>
      </c>
      <c r="O684" s="168">
        <v>0</v>
      </c>
      <c r="P684" s="89" t="s">
        <v>679</v>
      </c>
    </row>
    <row r="685" spans="1:16" ht="38.25">
      <c r="A685" s="214" t="s">
        <v>720</v>
      </c>
      <c r="B685" s="89"/>
      <c r="C685" s="90" t="s">
        <v>13784</v>
      </c>
      <c r="D685" s="84">
        <v>43129</v>
      </c>
      <c r="E685" s="85" t="s">
        <v>1213</v>
      </c>
      <c r="F685" s="85" t="s">
        <v>13</v>
      </c>
      <c r="G685" s="85">
        <v>378755</v>
      </c>
      <c r="H685" s="89"/>
      <c r="I685" s="93" t="s">
        <v>745</v>
      </c>
      <c r="J685" s="89"/>
      <c r="K685" s="89"/>
      <c r="L685" s="89"/>
      <c r="M685" s="89"/>
      <c r="N685" s="168">
        <v>18980029.579999998</v>
      </c>
      <c r="O685" s="168">
        <v>0</v>
      </c>
      <c r="P685" s="89" t="s">
        <v>679</v>
      </c>
    </row>
    <row r="686" spans="1:16" ht="63.75">
      <c r="A686" s="214" t="s">
        <v>563</v>
      </c>
      <c r="B686" s="89"/>
      <c r="C686" s="90" t="s">
        <v>9054</v>
      </c>
      <c r="D686" s="84">
        <v>43129</v>
      </c>
      <c r="E686" s="85" t="s">
        <v>1214</v>
      </c>
      <c r="F686" s="85" t="s">
        <v>680</v>
      </c>
      <c r="G686" s="85">
        <v>16407132</v>
      </c>
      <c r="H686" s="89"/>
      <c r="I686" s="93" t="s">
        <v>1857</v>
      </c>
      <c r="J686" s="89"/>
      <c r="K686" s="89"/>
      <c r="L686" s="89"/>
      <c r="M686" s="89"/>
      <c r="N686" s="168">
        <v>5421</v>
      </c>
      <c r="O686" s="168">
        <v>0</v>
      </c>
      <c r="P686" s="89" t="s">
        <v>679</v>
      </c>
    </row>
    <row r="687" spans="1:16" ht="63.75">
      <c r="A687" s="214" t="s">
        <v>563</v>
      </c>
      <c r="B687" s="89"/>
      <c r="C687" s="90" t="s">
        <v>9054</v>
      </c>
      <c r="D687" s="84">
        <v>43129</v>
      </c>
      <c r="E687" s="85" t="s">
        <v>1215</v>
      </c>
      <c r="F687" s="85" t="s">
        <v>680</v>
      </c>
      <c r="G687" s="85">
        <v>16407148</v>
      </c>
      <c r="H687" s="89"/>
      <c r="I687" s="93" t="s">
        <v>1858</v>
      </c>
      <c r="J687" s="89"/>
      <c r="K687" s="89"/>
      <c r="L687" s="89"/>
      <c r="M687" s="89"/>
      <c r="N687" s="168">
        <v>16509</v>
      </c>
      <c r="O687" s="168">
        <v>0</v>
      </c>
      <c r="P687" s="89" t="s">
        <v>679</v>
      </c>
    </row>
    <row r="688" spans="1:16" ht="63.75">
      <c r="A688" s="214" t="s">
        <v>563</v>
      </c>
      <c r="B688" s="89"/>
      <c r="C688" s="90" t="s">
        <v>9054</v>
      </c>
      <c r="D688" s="84">
        <v>43129</v>
      </c>
      <c r="E688" s="85" t="s">
        <v>1216</v>
      </c>
      <c r="F688" s="85" t="s">
        <v>680</v>
      </c>
      <c r="G688" s="85">
        <v>16423119</v>
      </c>
      <c r="H688" s="89"/>
      <c r="I688" s="93" t="s">
        <v>1859</v>
      </c>
      <c r="J688" s="89"/>
      <c r="K688" s="89"/>
      <c r="L688" s="89"/>
      <c r="M688" s="89"/>
      <c r="N688" s="168">
        <v>23038.5</v>
      </c>
      <c r="O688" s="168">
        <v>0</v>
      </c>
      <c r="P688" s="89" t="s">
        <v>679</v>
      </c>
    </row>
    <row r="689" spans="1:16" ht="63.75">
      <c r="A689" s="214" t="s">
        <v>560</v>
      </c>
      <c r="B689" s="89"/>
      <c r="C689" s="90" t="s">
        <v>622</v>
      </c>
      <c r="D689" s="84">
        <v>43129</v>
      </c>
      <c r="E689" s="85" t="s">
        <v>1217</v>
      </c>
      <c r="F689" s="85" t="s">
        <v>11</v>
      </c>
      <c r="G689" s="85">
        <v>912229</v>
      </c>
      <c r="H689" s="89"/>
      <c r="I689" s="93" t="s">
        <v>721</v>
      </c>
      <c r="J689" s="89"/>
      <c r="K689" s="89"/>
      <c r="L689" s="89"/>
      <c r="M689" s="89"/>
      <c r="N689" s="168">
        <v>50</v>
      </c>
      <c r="O689" s="168">
        <v>0</v>
      </c>
      <c r="P689" s="89" t="s">
        <v>679</v>
      </c>
    </row>
    <row r="690" spans="1:16" ht="38.25">
      <c r="A690" s="214" t="s">
        <v>720</v>
      </c>
      <c r="B690" s="89"/>
      <c r="C690" s="90" t="s">
        <v>13784</v>
      </c>
      <c r="D690" s="84">
        <v>43129</v>
      </c>
      <c r="E690" s="85" t="s">
        <v>1218</v>
      </c>
      <c r="F690" s="85" t="s">
        <v>13</v>
      </c>
      <c r="G690" s="85">
        <v>378613</v>
      </c>
      <c r="H690" s="89"/>
      <c r="I690" s="93" t="s">
        <v>745</v>
      </c>
      <c r="J690" s="89"/>
      <c r="K690" s="89"/>
      <c r="L690" s="89"/>
      <c r="M690" s="89"/>
      <c r="N690" s="168">
        <v>2487050.06</v>
      </c>
      <c r="O690" s="168">
        <v>0</v>
      </c>
      <c r="P690" s="89" t="s">
        <v>679</v>
      </c>
    </row>
    <row r="691" spans="1:16" ht="38.25">
      <c r="A691" s="214" t="s">
        <v>720</v>
      </c>
      <c r="B691" s="89"/>
      <c r="C691" s="90" t="s">
        <v>13784</v>
      </c>
      <c r="D691" s="84">
        <v>43129</v>
      </c>
      <c r="E691" s="85" t="s">
        <v>1219</v>
      </c>
      <c r="F691" s="85" t="s">
        <v>13</v>
      </c>
      <c r="G691" s="85">
        <v>378615</v>
      </c>
      <c r="H691" s="89"/>
      <c r="I691" s="93" t="s">
        <v>745</v>
      </c>
      <c r="J691" s="89"/>
      <c r="K691" s="89"/>
      <c r="L691" s="89"/>
      <c r="M691" s="89"/>
      <c r="N691" s="168">
        <v>2487050.06</v>
      </c>
      <c r="O691" s="168">
        <v>0</v>
      </c>
      <c r="P691" s="89" t="s">
        <v>679</v>
      </c>
    </row>
    <row r="692" spans="1:16" ht="38.25">
      <c r="A692" s="214" t="s">
        <v>720</v>
      </c>
      <c r="B692" s="89"/>
      <c r="C692" s="90" t="s">
        <v>13784</v>
      </c>
      <c r="D692" s="84">
        <v>43129</v>
      </c>
      <c r="E692" s="85" t="s">
        <v>1220</v>
      </c>
      <c r="F692" s="85" t="s">
        <v>13</v>
      </c>
      <c r="G692" s="85">
        <v>378617</v>
      </c>
      <c r="H692" s="89"/>
      <c r="I692" s="93" t="s">
        <v>745</v>
      </c>
      <c r="J692" s="89"/>
      <c r="K692" s="89"/>
      <c r="L692" s="89"/>
      <c r="M692" s="89"/>
      <c r="N692" s="168">
        <v>2487050.06</v>
      </c>
      <c r="O692" s="168">
        <v>0</v>
      </c>
      <c r="P692" s="89" t="s">
        <v>679</v>
      </c>
    </row>
    <row r="693" spans="1:16" ht="38.25">
      <c r="A693" s="214" t="s">
        <v>720</v>
      </c>
      <c r="B693" s="89"/>
      <c r="C693" s="90" t="s">
        <v>13784</v>
      </c>
      <c r="D693" s="84">
        <v>43129</v>
      </c>
      <c r="E693" s="85" t="s">
        <v>1221</v>
      </c>
      <c r="F693" s="85" t="s">
        <v>13</v>
      </c>
      <c r="G693" s="85">
        <v>378619</v>
      </c>
      <c r="H693" s="89"/>
      <c r="I693" s="93" t="s">
        <v>745</v>
      </c>
      <c r="J693" s="89"/>
      <c r="K693" s="89"/>
      <c r="L693" s="89"/>
      <c r="M693" s="89"/>
      <c r="N693" s="168">
        <v>2487050.06</v>
      </c>
      <c r="O693" s="168">
        <v>0</v>
      </c>
      <c r="P693" s="89" t="s">
        <v>679</v>
      </c>
    </row>
    <row r="694" spans="1:16" ht="38.25">
      <c r="A694" s="214" t="s">
        <v>720</v>
      </c>
      <c r="B694" s="89"/>
      <c r="C694" s="90" t="s">
        <v>13784</v>
      </c>
      <c r="D694" s="84">
        <v>43129</v>
      </c>
      <c r="E694" s="85" t="s">
        <v>1222</v>
      </c>
      <c r="F694" s="85" t="s">
        <v>13</v>
      </c>
      <c r="G694" s="85">
        <v>378621</v>
      </c>
      <c r="H694" s="89"/>
      <c r="I694" s="93" t="s">
        <v>745</v>
      </c>
      <c r="J694" s="89"/>
      <c r="K694" s="89"/>
      <c r="L694" s="89"/>
      <c r="M694" s="89"/>
      <c r="N694" s="168">
        <v>6830975.2000000002</v>
      </c>
      <c r="O694" s="168">
        <v>0</v>
      </c>
      <c r="P694" s="89" t="s">
        <v>679</v>
      </c>
    </row>
    <row r="695" spans="1:16" ht="38.25">
      <c r="A695" s="214" t="s">
        <v>720</v>
      </c>
      <c r="B695" s="89"/>
      <c r="C695" s="90" t="s">
        <v>13784</v>
      </c>
      <c r="D695" s="84">
        <v>43129</v>
      </c>
      <c r="E695" s="85" t="s">
        <v>1223</v>
      </c>
      <c r="F695" s="85" t="s">
        <v>13</v>
      </c>
      <c r="G695" s="85">
        <v>378623</v>
      </c>
      <c r="H695" s="89"/>
      <c r="I695" s="93" t="s">
        <v>745</v>
      </c>
      <c r="J695" s="89"/>
      <c r="K695" s="89"/>
      <c r="L695" s="89"/>
      <c r="M695" s="89"/>
      <c r="N695" s="168">
        <v>5786536.5</v>
      </c>
      <c r="O695" s="168">
        <v>0</v>
      </c>
      <c r="P695" s="89" t="s">
        <v>679</v>
      </c>
    </row>
    <row r="696" spans="1:16" ht="38.25">
      <c r="A696" s="214" t="s">
        <v>720</v>
      </c>
      <c r="B696" s="89"/>
      <c r="C696" s="90" t="s">
        <v>13784</v>
      </c>
      <c r="D696" s="84">
        <v>43129</v>
      </c>
      <c r="E696" s="85" t="s">
        <v>1224</v>
      </c>
      <c r="F696" s="85" t="s">
        <v>13</v>
      </c>
      <c r="G696" s="85">
        <v>378625</v>
      </c>
      <c r="H696" s="89"/>
      <c r="I696" s="93" t="s">
        <v>745</v>
      </c>
      <c r="J696" s="89"/>
      <c r="K696" s="89"/>
      <c r="L696" s="89"/>
      <c r="M696" s="89"/>
      <c r="N696" s="168">
        <v>15893402.279999999</v>
      </c>
      <c r="O696" s="168">
        <v>0</v>
      </c>
      <c r="P696" s="89" t="s">
        <v>679</v>
      </c>
    </row>
    <row r="697" spans="1:16" ht="38.25">
      <c r="A697" s="214" t="s">
        <v>720</v>
      </c>
      <c r="B697" s="89"/>
      <c r="C697" s="90" t="s">
        <v>13784</v>
      </c>
      <c r="D697" s="84">
        <v>43129</v>
      </c>
      <c r="E697" s="85" t="s">
        <v>1225</v>
      </c>
      <c r="F697" s="85" t="s">
        <v>13</v>
      </c>
      <c r="G697" s="85">
        <v>378627</v>
      </c>
      <c r="H697" s="89"/>
      <c r="I697" s="93" t="s">
        <v>745</v>
      </c>
      <c r="J697" s="89"/>
      <c r="K697" s="89"/>
      <c r="L697" s="89"/>
      <c r="M697" s="89"/>
      <c r="N697" s="168">
        <v>2924080.21</v>
      </c>
      <c r="O697" s="168">
        <v>0</v>
      </c>
      <c r="P697" s="89" t="s">
        <v>679</v>
      </c>
    </row>
    <row r="698" spans="1:16" ht="51">
      <c r="A698" s="214" t="s">
        <v>560</v>
      </c>
      <c r="B698" s="89"/>
      <c r="C698" s="90" t="s">
        <v>622</v>
      </c>
      <c r="D698" s="84">
        <v>43129</v>
      </c>
      <c r="E698" s="85" t="s">
        <v>1467</v>
      </c>
      <c r="F698" s="85" t="s">
        <v>3</v>
      </c>
      <c r="G698" s="85">
        <v>1591902</v>
      </c>
      <c r="H698" s="89"/>
      <c r="I698" s="93" t="s">
        <v>2069</v>
      </c>
      <c r="J698" s="89"/>
      <c r="K698" s="89"/>
      <c r="L698" s="89"/>
      <c r="M698" s="89"/>
      <c r="N698" s="168">
        <v>0</v>
      </c>
      <c r="O698" s="168">
        <v>280.66000000000003</v>
      </c>
      <c r="P698" s="89" t="s">
        <v>679</v>
      </c>
    </row>
    <row r="699" spans="1:16" ht="51">
      <c r="A699" s="214" t="s">
        <v>560</v>
      </c>
      <c r="B699" s="89"/>
      <c r="C699" s="90" t="s">
        <v>622</v>
      </c>
      <c r="D699" s="84">
        <v>43129</v>
      </c>
      <c r="E699" s="85" t="s">
        <v>1468</v>
      </c>
      <c r="F699" s="85" t="s">
        <v>3</v>
      </c>
      <c r="G699" s="85">
        <v>1591903</v>
      </c>
      <c r="H699" s="89"/>
      <c r="I699" s="93" t="s">
        <v>2070</v>
      </c>
      <c r="J699" s="89"/>
      <c r="K699" s="89"/>
      <c r="L699" s="89"/>
      <c r="M699" s="89"/>
      <c r="N699" s="168">
        <v>0</v>
      </c>
      <c r="O699" s="168">
        <v>15546.28</v>
      </c>
      <c r="P699" s="89" t="s">
        <v>679</v>
      </c>
    </row>
    <row r="700" spans="1:16" ht="51">
      <c r="A700" s="214" t="s">
        <v>560</v>
      </c>
      <c r="B700" s="89"/>
      <c r="C700" s="90" t="s">
        <v>622</v>
      </c>
      <c r="D700" s="84">
        <v>43129</v>
      </c>
      <c r="E700" s="85" t="s">
        <v>1469</v>
      </c>
      <c r="F700" s="85" t="s">
        <v>3</v>
      </c>
      <c r="G700" s="85">
        <v>1591846</v>
      </c>
      <c r="H700" s="89"/>
      <c r="I700" s="93" t="s">
        <v>723</v>
      </c>
      <c r="J700" s="89"/>
      <c r="K700" s="89"/>
      <c r="L700" s="89"/>
      <c r="M700" s="89"/>
      <c r="N700" s="168">
        <v>0</v>
      </c>
      <c r="O700" s="168">
        <v>545</v>
      </c>
      <c r="P700" s="89" t="s">
        <v>679</v>
      </c>
    </row>
    <row r="701" spans="1:16" ht="51">
      <c r="A701" s="214" t="s">
        <v>560</v>
      </c>
      <c r="B701" s="89"/>
      <c r="C701" s="90" t="s">
        <v>622</v>
      </c>
      <c r="D701" s="84">
        <v>43129</v>
      </c>
      <c r="E701" s="85" t="s">
        <v>1470</v>
      </c>
      <c r="F701" s="85" t="s">
        <v>3</v>
      </c>
      <c r="G701" s="85">
        <v>1591879</v>
      </c>
      <c r="H701" s="89"/>
      <c r="I701" s="93" t="s">
        <v>2071</v>
      </c>
      <c r="J701" s="89"/>
      <c r="K701" s="89"/>
      <c r="L701" s="89"/>
      <c r="M701" s="89"/>
      <c r="N701" s="168">
        <v>0</v>
      </c>
      <c r="O701" s="168">
        <v>212</v>
      </c>
      <c r="P701" s="89" t="s">
        <v>679</v>
      </c>
    </row>
    <row r="702" spans="1:16" ht="51">
      <c r="A702" s="214" t="s">
        <v>560</v>
      </c>
      <c r="B702" s="89"/>
      <c r="C702" s="90" t="s">
        <v>622</v>
      </c>
      <c r="D702" s="84">
        <v>43129</v>
      </c>
      <c r="E702" s="85" t="s">
        <v>1471</v>
      </c>
      <c r="F702" s="85" t="s">
        <v>3</v>
      </c>
      <c r="G702" s="85">
        <v>1591915</v>
      </c>
      <c r="H702" s="89"/>
      <c r="I702" s="93" t="s">
        <v>2072</v>
      </c>
      <c r="J702" s="89"/>
      <c r="K702" s="89"/>
      <c r="L702" s="89"/>
      <c r="M702" s="89"/>
      <c r="N702" s="168">
        <v>0</v>
      </c>
      <c r="O702" s="168">
        <v>479.9</v>
      </c>
      <c r="P702" s="89" t="s">
        <v>679</v>
      </c>
    </row>
    <row r="703" spans="1:16" ht="51">
      <c r="A703" s="214" t="s">
        <v>560</v>
      </c>
      <c r="B703" s="89"/>
      <c r="C703" s="90" t="s">
        <v>622</v>
      </c>
      <c r="D703" s="84">
        <v>43129</v>
      </c>
      <c r="E703" s="85" t="s">
        <v>1472</v>
      </c>
      <c r="F703" s="85" t="s">
        <v>3</v>
      </c>
      <c r="G703" s="85">
        <v>1591921</v>
      </c>
      <c r="H703" s="89"/>
      <c r="I703" s="93" t="s">
        <v>758</v>
      </c>
      <c r="J703" s="89"/>
      <c r="K703" s="89"/>
      <c r="L703" s="89"/>
      <c r="M703" s="89"/>
      <c r="N703" s="168">
        <v>0</v>
      </c>
      <c r="O703" s="168">
        <v>1476.96</v>
      </c>
      <c r="P703" s="89" t="s">
        <v>679</v>
      </c>
    </row>
    <row r="704" spans="1:16" ht="51">
      <c r="A704" s="214" t="s">
        <v>560</v>
      </c>
      <c r="B704" s="89"/>
      <c r="C704" s="90" t="s">
        <v>622</v>
      </c>
      <c r="D704" s="84">
        <v>43129</v>
      </c>
      <c r="E704" s="85" t="s">
        <v>1473</v>
      </c>
      <c r="F704" s="85" t="s">
        <v>3</v>
      </c>
      <c r="G704" s="85">
        <v>1591926</v>
      </c>
      <c r="H704" s="89"/>
      <c r="I704" s="93" t="s">
        <v>2073</v>
      </c>
      <c r="J704" s="89"/>
      <c r="K704" s="89"/>
      <c r="L704" s="89"/>
      <c r="M704" s="89"/>
      <c r="N704" s="168">
        <v>0</v>
      </c>
      <c r="O704" s="168">
        <v>374</v>
      </c>
      <c r="P704" s="89" t="s">
        <v>679</v>
      </c>
    </row>
    <row r="705" spans="1:16" ht="51">
      <c r="A705" s="214" t="s">
        <v>560</v>
      </c>
      <c r="B705" s="89"/>
      <c r="C705" s="90" t="s">
        <v>622</v>
      </c>
      <c r="D705" s="84">
        <v>43129</v>
      </c>
      <c r="E705" s="85" t="s">
        <v>1474</v>
      </c>
      <c r="F705" s="85" t="s">
        <v>3</v>
      </c>
      <c r="G705" s="85">
        <v>1592006</v>
      </c>
      <c r="H705" s="89"/>
      <c r="I705" s="93" t="s">
        <v>2074</v>
      </c>
      <c r="J705" s="89"/>
      <c r="K705" s="89"/>
      <c r="L705" s="89"/>
      <c r="M705" s="89"/>
      <c r="N705" s="168">
        <v>0</v>
      </c>
      <c r="O705" s="168">
        <v>39585.800000000003</v>
      </c>
      <c r="P705" s="89" t="s">
        <v>679</v>
      </c>
    </row>
    <row r="706" spans="1:16" ht="51">
      <c r="A706" s="214" t="s">
        <v>560</v>
      </c>
      <c r="B706" s="89"/>
      <c r="C706" s="90" t="s">
        <v>622</v>
      </c>
      <c r="D706" s="84">
        <v>43129</v>
      </c>
      <c r="E706" s="85" t="s">
        <v>1475</v>
      </c>
      <c r="F706" s="85" t="s">
        <v>3</v>
      </c>
      <c r="G706" s="85">
        <v>1592017</v>
      </c>
      <c r="H706" s="89"/>
      <c r="I706" s="93" t="s">
        <v>2075</v>
      </c>
      <c r="J706" s="89"/>
      <c r="K706" s="89"/>
      <c r="L706" s="89"/>
      <c r="M706" s="89"/>
      <c r="N706" s="168">
        <v>0</v>
      </c>
      <c r="O706" s="168">
        <v>21714.3</v>
      </c>
      <c r="P706" s="89" t="s">
        <v>679</v>
      </c>
    </row>
    <row r="707" spans="1:16" ht="51">
      <c r="A707" s="214" t="s">
        <v>560</v>
      </c>
      <c r="B707" s="89"/>
      <c r="C707" s="90" t="s">
        <v>622</v>
      </c>
      <c r="D707" s="84">
        <v>43129</v>
      </c>
      <c r="E707" s="85" t="s">
        <v>1476</v>
      </c>
      <c r="F707" s="85" t="s">
        <v>3</v>
      </c>
      <c r="G707" s="85">
        <v>1592022</v>
      </c>
      <c r="H707" s="89"/>
      <c r="I707" s="93" t="s">
        <v>2076</v>
      </c>
      <c r="J707" s="89"/>
      <c r="K707" s="89"/>
      <c r="L707" s="89"/>
      <c r="M707" s="89"/>
      <c r="N707" s="168">
        <v>0</v>
      </c>
      <c r="O707" s="168">
        <v>342707.4</v>
      </c>
      <c r="P707" s="89" t="s">
        <v>679</v>
      </c>
    </row>
    <row r="708" spans="1:16" ht="38.25">
      <c r="A708" s="214">
        <v>20</v>
      </c>
      <c r="B708" s="89"/>
      <c r="C708" s="90" t="s">
        <v>47</v>
      </c>
      <c r="D708" s="84">
        <v>43129</v>
      </c>
      <c r="E708" s="85" t="s">
        <v>1477</v>
      </c>
      <c r="F708" s="85" t="s">
        <v>3</v>
      </c>
      <c r="G708" s="85">
        <v>1592078</v>
      </c>
      <c r="H708" s="89"/>
      <c r="I708" s="93" t="s">
        <v>2077</v>
      </c>
      <c r="J708" s="89"/>
      <c r="K708" s="89"/>
      <c r="L708" s="89"/>
      <c r="M708" s="89"/>
      <c r="N708" s="168">
        <v>0</v>
      </c>
      <c r="O708" s="168">
        <v>20956</v>
      </c>
      <c r="P708" s="89" t="s">
        <v>679</v>
      </c>
    </row>
    <row r="709" spans="1:16" ht="51">
      <c r="A709" s="214" t="s">
        <v>560</v>
      </c>
      <c r="B709" s="89"/>
      <c r="C709" s="90" t="s">
        <v>622</v>
      </c>
      <c r="D709" s="84">
        <v>43130</v>
      </c>
      <c r="E709" s="85" t="s">
        <v>1478</v>
      </c>
      <c r="F709" s="85" t="s">
        <v>3</v>
      </c>
      <c r="G709" s="85">
        <v>1592430</v>
      </c>
      <c r="H709" s="89"/>
      <c r="I709" s="93" t="s">
        <v>2078</v>
      </c>
      <c r="J709" s="89"/>
      <c r="K709" s="89"/>
      <c r="L709" s="89"/>
      <c r="M709" s="89"/>
      <c r="N709" s="168">
        <v>0</v>
      </c>
      <c r="O709" s="168">
        <v>505.03</v>
      </c>
      <c r="P709" s="89" t="s">
        <v>679</v>
      </c>
    </row>
    <row r="710" spans="1:16" ht="51">
      <c r="A710" s="214" t="s">
        <v>560</v>
      </c>
      <c r="B710" s="89"/>
      <c r="C710" s="90" t="s">
        <v>622</v>
      </c>
      <c r="D710" s="84">
        <v>43130</v>
      </c>
      <c r="E710" s="85" t="s">
        <v>1479</v>
      </c>
      <c r="F710" s="85" t="s">
        <v>3</v>
      </c>
      <c r="G710" s="85">
        <v>1592431</v>
      </c>
      <c r="H710" s="89"/>
      <c r="I710" s="93" t="s">
        <v>2079</v>
      </c>
      <c r="J710" s="89"/>
      <c r="K710" s="89"/>
      <c r="L710" s="89"/>
      <c r="M710" s="89"/>
      <c r="N710" s="168">
        <v>0</v>
      </c>
      <c r="O710" s="168">
        <v>631.87</v>
      </c>
      <c r="P710" s="89" t="s">
        <v>679</v>
      </c>
    </row>
    <row r="711" spans="1:16" ht="51">
      <c r="A711" s="214" t="s">
        <v>560</v>
      </c>
      <c r="B711" s="89"/>
      <c r="C711" s="90" t="s">
        <v>622</v>
      </c>
      <c r="D711" s="84">
        <v>43130</v>
      </c>
      <c r="E711" s="85" t="s">
        <v>1480</v>
      </c>
      <c r="F711" s="85" t="s">
        <v>3</v>
      </c>
      <c r="G711" s="85">
        <v>1592433</v>
      </c>
      <c r="H711" s="89"/>
      <c r="I711" s="93" t="s">
        <v>2080</v>
      </c>
      <c r="J711" s="89"/>
      <c r="K711" s="89"/>
      <c r="L711" s="89"/>
      <c r="M711" s="89"/>
      <c r="N711" s="168">
        <v>0</v>
      </c>
      <c r="O711" s="168">
        <v>631.87</v>
      </c>
      <c r="P711" s="89" t="s">
        <v>679</v>
      </c>
    </row>
    <row r="712" spans="1:16" ht="51">
      <c r="A712" s="214" t="s">
        <v>560</v>
      </c>
      <c r="B712" s="89"/>
      <c r="C712" s="90" t="s">
        <v>622</v>
      </c>
      <c r="D712" s="84">
        <v>43130</v>
      </c>
      <c r="E712" s="85" t="s">
        <v>1481</v>
      </c>
      <c r="F712" s="85" t="s">
        <v>3</v>
      </c>
      <c r="G712" s="85">
        <v>1592434</v>
      </c>
      <c r="H712" s="89"/>
      <c r="I712" s="93" t="s">
        <v>2081</v>
      </c>
      <c r="J712" s="89"/>
      <c r="K712" s="89"/>
      <c r="L712" s="89"/>
      <c r="M712" s="89"/>
      <c r="N712" s="168">
        <v>0</v>
      </c>
      <c r="O712" s="168">
        <v>50408.28</v>
      </c>
      <c r="P712" s="89" t="s">
        <v>679</v>
      </c>
    </row>
    <row r="713" spans="1:16" ht="51">
      <c r="A713" s="214" t="s">
        <v>560</v>
      </c>
      <c r="B713" s="89"/>
      <c r="C713" s="90" t="s">
        <v>622</v>
      </c>
      <c r="D713" s="84">
        <v>43130</v>
      </c>
      <c r="E713" s="85" t="s">
        <v>1482</v>
      </c>
      <c r="F713" s="85" t="s">
        <v>3</v>
      </c>
      <c r="G713" s="85">
        <v>1592444</v>
      </c>
      <c r="H713" s="89"/>
      <c r="I713" s="93" t="s">
        <v>2082</v>
      </c>
      <c r="J713" s="89"/>
      <c r="K713" s="89"/>
      <c r="L713" s="89"/>
      <c r="M713" s="89"/>
      <c r="N713" s="168">
        <v>0</v>
      </c>
      <c r="O713" s="168">
        <v>67.13</v>
      </c>
      <c r="P713" s="89" t="s">
        <v>679</v>
      </c>
    </row>
    <row r="714" spans="1:16" ht="51">
      <c r="A714" s="214" t="s">
        <v>560</v>
      </c>
      <c r="B714" s="89"/>
      <c r="C714" s="90" t="s">
        <v>622</v>
      </c>
      <c r="D714" s="84">
        <v>43130</v>
      </c>
      <c r="E714" s="85" t="s">
        <v>1483</v>
      </c>
      <c r="F714" s="85" t="s">
        <v>3</v>
      </c>
      <c r="G714" s="85">
        <v>1592447</v>
      </c>
      <c r="H714" s="89"/>
      <c r="I714" s="93" t="s">
        <v>2083</v>
      </c>
      <c r="J714" s="89"/>
      <c r="K714" s="89"/>
      <c r="L714" s="89"/>
      <c r="M714" s="89"/>
      <c r="N714" s="168">
        <v>0</v>
      </c>
      <c r="O714" s="168">
        <v>67.13</v>
      </c>
      <c r="P714" s="89" t="s">
        <v>679</v>
      </c>
    </row>
    <row r="715" spans="1:16" ht="51">
      <c r="A715" s="214" t="s">
        <v>560</v>
      </c>
      <c r="B715" s="89"/>
      <c r="C715" s="90" t="s">
        <v>622</v>
      </c>
      <c r="D715" s="84">
        <v>43130</v>
      </c>
      <c r="E715" s="85" t="s">
        <v>1484</v>
      </c>
      <c r="F715" s="85" t="s">
        <v>3</v>
      </c>
      <c r="G715" s="85">
        <v>1592448</v>
      </c>
      <c r="H715" s="89"/>
      <c r="I715" s="93" t="s">
        <v>2084</v>
      </c>
      <c r="J715" s="89"/>
      <c r="K715" s="89"/>
      <c r="L715" s="89"/>
      <c r="M715" s="89"/>
      <c r="N715" s="168">
        <v>0</v>
      </c>
      <c r="O715" s="168">
        <v>3826</v>
      </c>
      <c r="P715" s="89" t="s">
        <v>679</v>
      </c>
    </row>
    <row r="716" spans="1:16" ht="51">
      <c r="A716" s="214" t="s">
        <v>560</v>
      </c>
      <c r="B716" s="89"/>
      <c r="C716" s="90" t="s">
        <v>622</v>
      </c>
      <c r="D716" s="84">
        <v>43130</v>
      </c>
      <c r="E716" s="85" t="s">
        <v>1485</v>
      </c>
      <c r="F716" s="85" t="s">
        <v>3</v>
      </c>
      <c r="G716" s="85">
        <v>1592451</v>
      </c>
      <c r="H716" s="89"/>
      <c r="I716" s="93" t="s">
        <v>2085</v>
      </c>
      <c r="J716" s="89"/>
      <c r="K716" s="89"/>
      <c r="L716" s="89"/>
      <c r="M716" s="89"/>
      <c r="N716" s="168">
        <v>0</v>
      </c>
      <c r="O716" s="168">
        <v>3826</v>
      </c>
      <c r="P716" s="89" t="s">
        <v>679</v>
      </c>
    </row>
    <row r="717" spans="1:16" ht="51">
      <c r="A717" s="214" t="s">
        <v>560</v>
      </c>
      <c r="B717" s="89"/>
      <c r="C717" s="90" t="s">
        <v>622</v>
      </c>
      <c r="D717" s="84">
        <v>43130</v>
      </c>
      <c r="E717" s="85" t="s">
        <v>1486</v>
      </c>
      <c r="F717" s="85" t="s">
        <v>3</v>
      </c>
      <c r="G717" s="85">
        <v>1592467</v>
      </c>
      <c r="H717" s="89"/>
      <c r="I717" s="93" t="s">
        <v>2086</v>
      </c>
      <c r="J717" s="89"/>
      <c r="K717" s="89"/>
      <c r="L717" s="89"/>
      <c r="M717" s="89"/>
      <c r="N717" s="168">
        <v>0</v>
      </c>
      <c r="O717" s="168">
        <v>140</v>
      </c>
      <c r="P717" s="89" t="s">
        <v>679</v>
      </c>
    </row>
    <row r="718" spans="1:16" ht="51">
      <c r="A718" s="214">
        <v>30</v>
      </c>
      <c r="B718" s="89"/>
      <c r="C718" s="90" t="s">
        <v>684</v>
      </c>
      <c r="D718" s="84">
        <v>43130</v>
      </c>
      <c r="E718" s="85" t="s">
        <v>1487</v>
      </c>
      <c r="F718" s="85" t="s">
        <v>3</v>
      </c>
      <c r="G718" s="85">
        <v>1592538</v>
      </c>
      <c r="H718" s="89"/>
      <c r="I718" s="93" t="s">
        <v>2087</v>
      </c>
      <c r="J718" s="89"/>
      <c r="K718" s="89"/>
      <c r="L718" s="89"/>
      <c r="M718" s="89"/>
      <c r="N718" s="168">
        <v>0</v>
      </c>
      <c r="O718" s="168">
        <v>25000</v>
      </c>
      <c r="P718" s="89" t="s">
        <v>679</v>
      </c>
    </row>
    <row r="719" spans="1:16" ht="51">
      <c r="A719" s="214" t="s">
        <v>560</v>
      </c>
      <c r="B719" s="89"/>
      <c r="C719" s="90" t="s">
        <v>622</v>
      </c>
      <c r="D719" s="84">
        <v>43130</v>
      </c>
      <c r="E719" s="85" t="s">
        <v>1488</v>
      </c>
      <c r="F719" s="85" t="s">
        <v>3</v>
      </c>
      <c r="G719" s="85">
        <v>1592581</v>
      </c>
      <c r="H719" s="89"/>
      <c r="I719" s="93" t="s">
        <v>2088</v>
      </c>
      <c r="J719" s="89"/>
      <c r="K719" s="89"/>
      <c r="L719" s="89"/>
      <c r="M719" s="89"/>
      <c r="N719" s="168">
        <v>0</v>
      </c>
      <c r="O719" s="168">
        <v>199.54</v>
      </c>
      <c r="P719" s="89" t="s">
        <v>679</v>
      </c>
    </row>
    <row r="720" spans="1:16" ht="51">
      <c r="A720" s="214" t="s">
        <v>560</v>
      </c>
      <c r="B720" s="89"/>
      <c r="C720" s="90" t="s">
        <v>622</v>
      </c>
      <c r="D720" s="84">
        <v>43130</v>
      </c>
      <c r="E720" s="85" t="s">
        <v>1489</v>
      </c>
      <c r="F720" s="85" t="s">
        <v>3</v>
      </c>
      <c r="G720" s="85">
        <v>1592601</v>
      </c>
      <c r="H720" s="89"/>
      <c r="I720" s="93" t="s">
        <v>2089</v>
      </c>
      <c r="J720" s="89"/>
      <c r="K720" s="89"/>
      <c r="L720" s="89"/>
      <c r="M720" s="89"/>
      <c r="N720" s="168">
        <v>0</v>
      </c>
      <c r="O720" s="168">
        <v>267.3</v>
      </c>
      <c r="P720" s="89" t="s">
        <v>679</v>
      </c>
    </row>
    <row r="721" spans="1:16" ht="51">
      <c r="A721" s="214">
        <v>287</v>
      </c>
      <c r="B721" s="89"/>
      <c r="C721" s="90" t="s">
        <v>130</v>
      </c>
      <c r="D721" s="84">
        <v>43130</v>
      </c>
      <c r="E721" s="85" t="s">
        <v>1490</v>
      </c>
      <c r="F721" s="85" t="s">
        <v>3</v>
      </c>
      <c r="G721" s="85">
        <v>1592615</v>
      </c>
      <c r="H721" s="89"/>
      <c r="I721" s="93" t="s">
        <v>2090</v>
      </c>
      <c r="J721" s="89"/>
      <c r="K721" s="89"/>
      <c r="L721" s="89"/>
      <c r="M721" s="89"/>
      <c r="N721" s="168">
        <v>0</v>
      </c>
      <c r="O721" s="168">
        <v>1719.59</v>
      </c>
      <c r="P721" s="89" t="s">
        <v>679</v>
      </c>
    </row>
    <row r="722" spans="1:16" ht="63.75">
      <c r="A722" s="214">
        <v>310</v>
      </c>
      <c r="B722" s="89"/>
      <c r="C722" s="90" t="s">
        <v>145</v>
      </c>
      <c r="D722" s="84">
        <v>43130</v>
      </c>
      <c r="E722" s="85" t="s">
        <v>1491</v>
      </c>
      <c r="F722" s="85" t="s">
        <v>3</v>
      </c>
      <c r="G722" s="85">
        <v>1592631</v>
      </c>
      <c r="H722" s="89"/>
      <c r="I722" s="93" t="s">
        <v>2091</v>
      </c>
      <c r="J722" s="89"/>
      <c r="K722" s="89"/>
      <c r="L722" s="89"/>
      <c r="M722" s="89"/>
      <c r="N722" s="168">
        <v>0</v>
      </c>
      <c r="O722" s="168">
        <v>371</v>
      </c>
      <c r="P722" s="89" t="s">
        <v>679</v>
      </c>
    </row>
    <row r="723" spans="1:16" ht="51">
      <c r="A723" s="214" t="s">
        <v>560</v>
      </c>
      <c r="B723" s="89"/>
      <c r="C723" s="90" t="s">
        <v>622</v>
      </c>
      <c r="D723" s="84">
        <v>43130</v>
      </c>
      <c r="E723" s="85" t="s">
        <v>1492</v>
      </c>
      <c r="F723" s="85" t="s">
        <v>3</v>
      </c>
      <c r="G723" s="85">
        <v>1592638</v>
      </c>
      <c r="H723" s="89"/>
      <c r="I723" s="93" t="s">
        <v>2092</v>
      </c>
      <c r="J723" s="89"/>
      <c r="K723" s="89"/>
      <c r="L723" s="89"/>
      <c r="M723" s="89"/>
      <c r="N723" s="168">
        <v>0</v>
      </c>
      <c r="O723" s="168">
        <v>199.15</v>
      </c>
      <c r="P723" s="89" t="s">
        <v>679</v>
      </c>
    </row>
    <row r="724" spans="1:16" ht="51">
      <c r="A724" s="214" t="s">
        <v>560</v>
      </c>
      <c r="B724" s="89"/>
      <c r="C724" s="90" t="s">
        <v>622</v>
      </c>
      <c r="D724" s="84">
        <v>43130</v>
      </c>
      <c r="E724" s="85" t="s">
        <v>1493</v>
      </c>
      <c r="F724" s="85" t="s">
        <v>3</v>
      </c>
      <c r="G724" s="85">
        <v>1592853</v>
      </c>
      <c r="H724" s="89"/>
      <c r="I724" s="93" t="s">
        <v>2093</v>
      </c>
      <c r="J724" s="89"/>
      <c r="K724" s="89"/>
      <c r="L724" s="89"/>
      <c r="M724" s="89"/>
      <c r="N724" s="168">
        <v>0</v>
      </c>
      <c r="O724" s="168">
        <v>38.549999999999997</v>
      </c>
      <c r="P724" s="89" t="s">
        <v>679</v>
      </c>
    </row>
    <row r="725" spans="1:16" ht="51">
      <c r="A725" s="214" t="s">
        <v>560</v>
      </c>
      <c r="B725" s="89"/>
      <c r="C725" s="90" t="s">
        <v>622</v>
      </c>
      <c r="D725" s="84">
        <v>43130</v>
      </c>
      <c r="E725" s="85" t="s">
        <v>1494</v>
      </c>
      <c r="F725" s="85" t="s">
        <v>3</v>
      </c>
      <c r="G725" s="85">
        <v>1592855</v>
      </c>
      <c r="H725" s="89"/>
      <c r="I725" s="93" t="s">
        <v>2093</v>
      </c>
      <c r="J725" s="89"/>
      <c r="K725" s="89"/>
      <c r="L725" s="89"/>
      <c r="M725" s="89"/>
      <c r="N725" s="168">
        <v>0</v>
      </c>
      <c r="O725" s="168">
        <v>162</v>
      </c>
      <c r="P725" s="89" t="s">
        <v>679</v>
      </c>
    </row>
    <row r="726" spans="1:16" ht="63.75">
      <c r="A726" s="214">
        <v>10</v>
      </c>
      <c r="B726" s="89"/>
      <c r="C726" s="90" t="s">
        <v>44</v>
      </c>
      <c r="D726" s="84">
        <v>43131</v>
      </c>
      <c r="E726" s="85" t="s">
        <v>1226</v>
      </c>
      <c r="F726" s="85" t="s">
        <v>6</v>
      </c>
      <c r="G726" s="85">
        <v>654586</v>
      </c>
      <c r="H726" s="89"/>
      <c r="I726" s="93" t="s">
        <v>1860</v>
      </c>
      <c r="J726" s="89"/>
      <c r="K726" s="89"/>
      <c r="L726" s="89"/>
      <c r="M726" s="89"/>
      <c r="N726" s="168">
        <v>0</v>
      </c>
      <c r="O726" s="168">
        <v>20272.669999999998</v>
      </c>
      <c r="P726" s="89" t="s">
        <v>679</v>
      </c>
    </row>
    <row r="727" spans="1:16" ht="63.75">
      <c r="A727" s="214">
        <v>10</v>
      </c>
      <c r="B727" s="89"/>
      <c r="C727" s="90" t="s">
        <v>44</v>
      </c>
      <c r="D727" s="84">
        <v>43131</v>
      </c>
      <c r="E727" s="85" t="s">
        <v>1227</v>
      </c>
      <c r="F727" s="85" t="s">
        <v>6</v>
      </c>
      <c r="G727" s="85">
        <v>654588</v>
      </c>
      <c r="H727" s="89"/>
      <c r="I727" s="93" t="s">
        <v>1861</v>
      </c>
      <c r="J727" s="89"/>
      <c r="K727" s="89"/>
      <c r="L727" s="89"/>
      <c r="M727" s="89"/>
      <c r="N727" s="168">
        <v>0</v>
      </c>
      <c r="O727" s="168">
        <v>17939.310000000001</v>
      </c>
      <c r="P727" s="89" t="s">
        <v>679</v>
      </c>
    </row>
    <row r="728" spans="1:16" ht="51">
      <c r="A728" s="214" t="s">
        <v>560</v>
      </c>
      <c r="B728" s="89"/>
      <c r="C728" s="90" t="s">
        <v>622</v>
      </c>
      <c r="D728" s="84">
        <v>43131</v>
      </c>
      <c r="E728" s="85" t="s">
        <v>1228</v>
      </c>
      <c r="F728" s="85" t="s">
        <v>6</v>
      </c>
      <c r="G728" s="85">
        <v>654590</v>
      </c>
      <c r="H728" s="89"/>
      <c r="I728" s="93" t="s">
        <v>1862</v>
      </c>
      <c r="J728" s="89"/>
      <c r="K728" s="89"/>
      <c r="L728" s="89"/>
      <c r="M728" s="89"/>
      <c r="N728" s="168">
        <v>0</v>
      </c>
      <c r="O728" s="168">
        <v>8752.61</v>
      </c>
      <c r="P728" s="89" t="s">
        <v>679</v>
      </c>
    </row>
    <row r="729" spans="1:16" ht="63.75">
      <c r="A729" s="214" t="s">
        <v>560</v>
      </c>
      <c r="B729" s="89"/>
      <c r="C729" s="90" t="s">
        <v>622</v>
      </c>
      <c r="D729" s="84">
        <v>43131</v>
      </c>
      <c r="E729" s="85" t="s">
        <v>1229</v>
      </c>
      <c r="F729" s="85" t="s">
        <v>6</v>
      </c>
      <c r="G729" s="85">
        <v>654592</v>
      </c>
      <c r="H729" s="89"/>
      <c r="I729" s="93" t="s">
        <v>1863</v>
      </c>
      <c r="J729" s="89"/>
      <c r="K729" s="89"/>
      <c r="L729" s="89"/>
      <c r="M729" s="89"/>
      <c r="N729" s="168">
        <v>0</v>
      </c>
      <c r="O729" s="168">
        <v>17742.09</v>
      </c>
      <c r="P729" s="89" t="s">
        <v>679</v>
      </c>
    </row>
    <row r="730" spans="1:16" ht="63.75">
      <c r="A730" s="214" t="s">
        <v>560</v>
      </c>
      <c r="B730" s="89"/>
      <c r="C730" s="90" t="s">
        <v>622</v>
      </c>
      <c r="D730" s="84">
        <v>43131</v>
      </c>
      <c r="E730" s="85" t="s">
        <v>1230</v>
      </c>
      <c r="F730" s="85" t="s">
        <v>6</v>
      </c>
      <c r="G730" s="85">
        <v>654594</v>
      </c>
      <c r="H730" s="89"/>
      <c r="I730" s="93" t="s">
        <v>1864</v>
      </c>
      <c r="J730" s="89"/>
      <c r="K730" s="89"/>
      <c r="L730" s="89"/>
      <c r="M730" s="89"/>
      <c r="N730" s="168">
        <v>0</v>
      </c>
      <c r="O730" s="168">
        <v>2076.9299999999998</v>
      </c>
      <c r="P730" s="89" t="s">
        <v>679</v>
      </c>
    </row>
    <row r="731" spans="1:16" ht="51">
      <c r="A731" s="214" t="s">
        <v>560</v>
      </c>
      <c r="B731" s="89"/>
      <c r="C731" s="90" t="s">
        <v>622</v>
      </c>
      <c r="D731" s="84">
        <v>43131</v>
      </c>
      <c r="E731" s="85" t="s">
        <v>1231</v>
      </c>
      <c r="F731" s="85" t="s">
        <v>6</v>
      </c>
      <c r="G731" s="85">
        <v>654601</v>
      </c>
      <c r="H731" s="89"/>
      <c r="I731" s="93" t="s">
        <v>1865</v>
      </c>
      <c r="J731" s="89"/>
      <c r="K731" s="89"/>
      <c r="L731" s="89"/>
      <c r="M731" s="89"/>
      <c r="N731" s="168">
        <v>0</v>
      </c>
      <c r="O731" s="168">
        <v>220308.08</v>
      </c>
      <c r="P731" s="89" t="s">
        <v>679</v>
      </c>
    </row>
    <row r="732" spans="1:16" ht="51">
      <c r="A732" s="214" t="s">
        <v>560</v>
      </c>
      <c r="B732" s="89"/>
      <c r="C732" s="90" t="s">
        <v>622</v>
      </c>
      <c r="D732" s="84">
        <v>43131</v>
      </c>
      <c r="E732" s="85" t="s">
        <v>1232</v>
      </c>
      <c r="F732" s="85" t="s">
        <v>6</v>
      </c>
      <c r="G732" s="85">
        <v>654603</v>
      </c>
      <c r="H732" s="89"/>
      <c r="I732" s="93" t="s">
        <v>1866</v>
      </c>
      <c r="J732" s="89"/>
      <c r="K732" s="89"/>
      <c r="L732" s="89"/>
      <c r="M732" s="89"/>
      <c r="N732" s="168">
        <v>0</v>
      </c>
      <c r="O732" s="168">
        <v>8301.56</v>
      </c>
      <c r="P732" s="89" t="s">
        <v>679</v>
      </c>
    </row>
    <row r="733" spans="1:16" ht="51">
      <c r="A733" s="214" t="s">
        <v>560</v>
      </c>
      <c r="B733" s="89"/>
      <c r="C733" s="90" t="s">
        <v>622</v>
      </c>
      <c r="D733" s="84">
        <v>43131</v>
      </c>
      <c r="E733" s="85" t="s">
        <v>1233</v>
      </c>
      <c r="F733" s="85" t="s">
        <v>6</v>
      </c>
      <c r="G733" s="85">
        <v>654605</v>
      </c>
      <c r="H733" s="89"/>
      <c r="I733" s="93" t="s">
        <v>1867</v>
      </c>
      <c r="J733" s="89"/>
      <c r="K733" s="89"/>
      <c r="L733" s="89"/>
      <c r="M733" s="89"/>
      <c r="N733" s="168">
        <v>0</v>
      </c>
      <c r="O733" s="168">
        <v>11795.77</v>
      </c>
      <c r="P733" s="89" t="s">
        <v>679</v>
      </c>
    </row>
    <row r="734" spans="1:16" ht="51">
      <c r="A734" s="214" t="s">
        <v>560</v>
      </c>
      <c r="B734" s="89"/>
      <c r="C734" s="90" t="s">
        <v>622</v>
      </c>
      <c r="D734" s="84">
        <v>43131</v>
      </c>
      <c r="E734" s="85" t="s">
        <v>1234</v>
      </c>
      <c r="F734" s="85" t="s">
        <v>6</v>
      </c>
      <c r="G734" s="85">
        <v>654607</v>
      </c>
      <c r="H734" s="89"/>
      <c r="I734" s="93" t="s">
        <v>1868</v>
      </c>
      <c r="J734" s="89"/>
      <c r="K734" s="89"/>
      <c r="L734" s="89"/>
      <c r="M734" s="89"/>
      <c r="N734" s="168">
        <v>0</v>
      </c>
      <c r="O734" s="168">
        <v>13544.66</v>
      </c>
      <c r="P734" s="89" t="s">
        <v>679</v>
      </c>
    </row>
    <row r="735" spans="1:16" ht="51">
      <c r="A735" s="214" t="s">
        <v>560</v>
      </c>
      <c r="B735" s="89"/>
      <c r="C735" s="90" t="s">
        <v>622</v>
      </c>
      <c r="D735" s="84">
        <v>43131</v>
      </c>
      <c r="E735" s="85" t="s">
        <v>1235</v>
      </c>
      <c r="F735" s="85" t="s">
        <v>6</v>
      </c>
      <c r="G735" s="85">
        <v>654609</v>
      </c>
      <c r="H735" s="89"/>
      <c r="I735" s="93" t="s">
        <v>1869</v>
      </c>
      <c r="J735" s="89"/>
      <c r="K735" s="89"/>
      <c r="L735" s="89"/>
      <c r="M735" s="89"/>
      <c r="N735" s="168">
        <v>0</v>
      </c>
      <c r="O735" s="168">
        <v>3457.3</v>
      </c>
      <c r="P735" s="89" t="s">
        <v>679</v>
      </c>
    </row>
    <row r="736" spans="1:16" ht="51">
      <c r="A736" s="214" t="s">
        <v>560</v>
      </c>
      <c r="B736" s="89"/>
      <c r="C736" s="90" t="s">
        <v>622</v>
      </c>
      <c r="D736" s="84">
        <v>43131</v>
      </c>
      <c r="E736" s="85" t="s">
        <v>1236</v>
      </c>
      <c r="F736" s="85" t="s">
        <v>6</v>
      </c>
      <c r="G736" s="85">
        <v>654611</v>
      </c>
      <c r="H736" s="89"/>
      <c r="I736" s="93" t="s">
        <v>1870</v>
      </c>
      <c r="J736" s="89"/>
      <c r="K736" s="89"/>
      <c r="L736" s="89"/>
      <c r="M736" s="89"/>
      <c r="N736" s="168">
        <v>0</v>
      </c>
      <c r="O736" s="168">
        <v>73454.2</v>
      </c>
      <c r="P736" s="89" t="s">
        <v>679</v>
      </c>
    </row>
    <row r="737" spans="1:16" ht="51">
      <c r="A737" s="214" t="s">
        <v>560</v>
      </c>
      <c r="B737" s="89"/>
      <c r="C737" s="90" t="s">
        <v>622</v>
      </c>
      <c r="D737" s="84">
        <v>43131</v>
      </c>
      <c r="E737" s="85" t="s">
        <v>1237</v>
      </c>
      <c r="F737" s="85" t="s">
        <v>6</v>
      </c>
      <c r="G737" s="85">
        <v>654833</v>
      </c>
      <c r="H737" s="89"/>
      <c r="I737" s="93" t="s">
        <v>1871</v>
      </c>
      <c r="J737" s="89"/>
      <c r="K737" s="89"/>
      <c r="L737" s="89"/>
      <c r="M737" s="89"/>
      <c r="N737" s="168">
        <v>0</v>
      </c>
      <c r="O737" s="168">
        <v>35439.03</v>
      </c>
      <c r="P737" s="89" t="s">
        <v>679</v>
      </c>
    </row>
    <row r="738" spans="1:16" ht="51">
      <c r="A738" s="214" t="s">
        <v>560</v>
      </c>
      <c r="B738" s="89"/>
      <c r="C738" s="90" t="s">
        <v>622</v>
      </c>
      <c r="D738" s="84">
        <v>43131</v>
      </c>
      <c r="E738" s="85" t="s">
        <v>1238</v>
      </c>
      <c r="F738" s="85" t="s">
        <v>6</v>
      </c>
      <c r="G738" s="85">
        <v>655021</v>
      </c>
      <c r="H738" s="89"/>
      <c r="I738" s="93" t="s">
        <v>1872</v>
      </c>
      <c r="J738" s="89"/>
      <c r="K738" s="89"/>
      <c r="L738" s="89"/>
      <c r="M738" s="89"/>
      <c r="N738" s="168">
        <v>0</v>
      </c>
      <c r="O738" s="168">
        <v>6593.97</v>
      </c>
      <c r="P738" s="89" t="s">
        <v>679</v>
      </c>
    </row>
    <row r="739" spans="1:16" ht="63.75">
      <c r="A739" s="214">
        <v>10</v>
      </c>
      <c r="B739" s="89"/>
      <c r="C739" s="90" t="s">
        <v>44</v>
      </c>
      <c r="D739" s="84">
        <v>43131</v>
      </c>
      <c r="E739" s="85" t="s">
        <v>1239</v>
      </c>
      <c r="F739" s="85" t="s">
        <v>6</v>
      </c>
      <c r="G739" s="85">
        <v>655023</v>
      </c>
      <c r="H739" s="89"/>
      <c r="I739" s="93" t="s">
        <v>1873</v>
      </c>
      <c r="J739" s="89"/>
      <c r="K739" s="89"/>
      <c r="L739" s="89"/>
      <c r="M739" s="89"/>
      <c r="N739" s="168">
        <v>0</v>
      </c>
      <c r="O739" s="168">
        <v>23029.84</v>
      </c>
      <c r="P739" s="89" t="s">
        <v>679</v>
      </c>
    </row>
    <row r="740" spans="1:16" ht="51">
      <c r="A740" s="214" t="s">
        <v>560</v>
      </c>
      <c r="B740" s="89"/>
      <c r="C740" s="90" t="s">
        <v>622</v>
      </c>
      <c r="D740" s="84">
        <v>43131</v>
      </c>
      <c r="E740" s="85" t="s">
        <v>1240</v>
      </c>
      <c r="F740" s="85" t="s">
        <v>6</v>
      </c>
      <c r="G740" s="85">
        <v>655025</v>
      </c>
      <c r="H740" s="89"/>
      <c r="I740" s="93" t="s">
        <v>1874</v>
      </c>
      <c r="J740" s="89"/>
      <c r="K740" s="89"/>
      <c r="L740" s="89"/>
      <c r="M740" s="89"/>
      <c r="N740" s="168">
        <v>0</v>
      </c>
      <c r="O740" s="168">
        <v>217233.42</v>
      </c>
      <c r="P740" s="89" t="s">
        <v>679</v>
      </c>
    </row>
    <row r="741" spans="1:16" ht="51">
      <c r="A741" s="214" t="s">
        <v>560</v>
      </c>
      <c r="B741" s="89"/>
      <c r="C741" s="90" t="s">
        <v>622</v>
      </c>
      <c r="D741" s="84">
        <v>43131</v>
      </c>
      <c r="E741" s="85" t="s">
        <v>1241</v>
      </c>
      <c r="F741" s="85" t="s">
        <v>6</v>
      </c>
      <c r="G741" s="85">
        <v>655056</v>
      </c>
      <c r="H741" s="89"/>
      <c r="I741" s="93" t="s">
        <v>1875</v>
      </c>
      <c r="J741" s="89"/>
      <c r="K741" s="89"/>
      <c r="L741" s="89"/>
      <c r="M741" s="89"/>
      <c r="N741" s="168">
        <v>0</v>
      </c>
      <c r="O741" s="168">
        <v>223131.31</v>
      </c>
      <c r="P741" s="89" t="s">
        <v>679</v>
      </c>
    </row>
    <row r="742" spans="1:16" ht="51">
      <c r="A742" s="214" t="s">
        <v>560</v>
      </c>
      <c r="B742" s="89"/>
      <c r="C742" s="90" t="s">
        <v>622</v>
      </c>
      <c r="D742" s="84">
        <v>43131</v>
      </c>
      <c r="E742" s="85" t="s">
        <v>1242</v>
      </c>
      <c r="F742" s="85" t="s">
        <v>6</v>
      </c>
      <c r="G742" s="85">
        <v>655061</v>
      </c>
      <c r="H742" s="89"/>
      <c r="I742" s="93" t="s">
        <v>1876</v>
      </c>
      <c r="J742" s="89"/>
      <c r="K742" s="89"/>
      <c r="L742" s="89"/>
      <c r="M742" s="89"/>
      <c r="N742" s="168">
        <v>0</v>
      </c>
      <c r="O742" s="168">
        <v>201862.84</v>
      </c>
      <c r="P742" s="89" t="s">
        <v>679</v>
      </c>
    </row>
    <row r="743" spans="1:16" ht="76.5">
      <c r="A743" s="214" t="s">
        <v>560</v>
      </c>
      <c r="B743" s="89"/>
      <c r="C743" s="90" t="s">
        <v>622</v>
      </c>
      <c r="D743" s="84">
        <v>43131</v>
      </c>
      <c r="E743" s="85" t="s">
        <v>1243</v>
      </c>
      <c r="F743" s="85" t="s">
        <v>6</v>
      </c>
      <c r="G743" s="85">
        <v>655063</v>
      </c>
      <c r="H743" s="89"/>
      <c r="I743" s="93" t="s">
        <v>1877</v>
      </c>
      <c r="J743" s="89"/>
      <c r="K743" s="89"/>
      <c r="L743" s="89"/>
      <c r="M743" s="89"/>
      <c r="N743" s="168">
        <v>0</v>
      </c>
      <c r="O743" s="168">
        <v>64496.07</v>
      </c>
      <c r="P743" s="89" t="s">
        <v>679</v>
      </c>
    </row>
    <row r="744" spans="1:16" ht="76.5">
      <c r="A744" s="214">
        <v>513</v>
      </c>
      <c r="B744" s="89"/>
      <c r="C744" s="90" t="s">
        <v>175</v>
      </c>
      <c r="D744" s="84">
        <v>43131</v>
      </c>
      <c r="E744" s="85" t="s">
        <v>1244</v>
      </c>
      <c r="F744" s="85" t="s">
        <v>11</v>
      </c>
      <c r="G744" s="85">
        <v>912532</v>
      </c>
      <c r="H744" s="89"/>
      <c r="I744" s="93" t="s">
        <v>1878</v>
      </c>
      <c r="J744" s="89"/>
      <c r="K744" s="89"/>
      <c r="L744" s="89"/>
      <c r="M744" s="89"/>
      <c r="N744" s="168">
        <v>6258.16</v>
      </c>
      <c r="O744" s="168">
        <v>0</v>
      </c>
      <c r="P744" s="89" t="s">
        <v>679</v>
      </c>
    </row>
    <row r="745" spans="1:16" ht="51">
      <c r="A745" s="214" t="s">
        <v>560</v>
      </c>
      <c r="B745" s="89"/>
      <c r="C745" s="90" t="s">
        <v>622</v>
      </c>
      <c r="D745" s="84">
        <v>43131</v>
      </c>
      <c r="E745" s="85" t="s">
        <v>1495</v>
      </c>
      <c r="F745" s="85" t="s">
        <v>3</v>
      </c>
      <c r="G745" s="85">
        <v>1592992</v>
      </c>
      <c r="H745" s="89"/>
      <c r="I745" s="93" t="s">
        <v>2094</v>
      </c>
      <c r="J745" s="89"/>
      <c r="K745" s="89"/>
      <c r="L745" s="89"/>
      <c r="M745" s="89"/>
      <c r="N745" s="168">
        <v>0</v>
      </c>
      <c r="O745" s="168">
        <v>5122.17</v>
      </c>
      <c r="P745" s="89" t="s">
        <v>679</v>
      </c>
    </row>
    <row r="746" spans="1:16" ht="51">
      <c r="A746" s="214">
        <v>902</v>
      </c>
      <c r="B746" s="89"/>
      <c r="C746" s="90" t="s">
        <v>207</v>
      </c>
      <c r="D746" s="84">
        <v>43131</v>
      </c>
      <c r="E746" s="85" t="s">
        <v>1496</v>
      </c>
      <c r="F746" s="85" t="s">
        <v>3</v>
      </c>
      <c r="G746" s="85">
        <v>1593114</v>
      </c>
      <c r="H746" s="89"/>
      <c r="I746" s="93" t="s">
        <v>2095</v>
      </c>
      <c r="J746" s="89"/>
      <c r="K746" s="89"/>
      <c r="L746" s="89"/>
      <c r="M746" s="89"/>
      <c r="N746" s="168">
        <v>0</v>
      </c>
      <c r="O746" s="168">
        <v>1001.02</v>
      </c>
      <c r="P746" s="89" t="s">
        <v>679</v>
      </c>
    </row>
    <row r="747" spans="1:16" ht="51">
      <c r="A747" s="214" t="s">
        <v>560</v>
      </c>
      <c r="B747" s="89"/>
      <c r="C747" s="90" t="s">
        <v>622</v>
      </c>
      <c r="D747" s="84">
        <v>43131</v>
      </c>
      <c r="E747" s="85" t="s">
        <v>1497</v>
      </c>
      <c r="F747" s="85" t="s">
        <v>3</v>
      </c>
      <c r="G747" s="85">
        <v>1593126</v>
      </c>
      <c r="H747" s="89"/>
      <c r="I747" s="93" t="s">
        <v>2096</v>
      </c>
      <c r="J747" s="89"/>
      <c r="K747" s="89"/>
      <c r="L747" s="89"/>
      <c r="M747" s="89"/>
      <c r="N747" s="168">
        <v>0</v>
      </c>
      <c r="O747" s="168">
        <v>9</v>
      </c>
      <c r="P747" s="89" t="s">
        <v>679</v>
      </c>
    </row>
    <row r="748" spans="1:16" ht="51">
      <c r="A748" s="214" t="s">
        <v>560</v>
      </c>
      <c r="B748" s="89"/>
      <c r="C748" s="90" t="s">
        <v>622</v>
      </c>
      <c r="D748" s="84">
        <v>43131</v>
      </c>
      <c r="E748" s="85" t="s">
        <v>1498</v>
      </c>
      <c r="F748" s="85" t="s">
        <v>3</v>
      </c>
      <c r="G748" s="85">
        <v>1593131</v>
      </c>
      <c r="H748" s="89"/>
      <c r="I748" s="93" t="s">
        <v>2097</v>
      </c>
      <c r="J748" s="89"/>
      <c r="K748" s="89"/>
      <c r="L748" s="89"/>
      <c r="M748" s="89"/>
      <c r="N748" s="168">
        <v>0</v>
      </c>
      <c r="O748" s="168">
        <v>336</v>
      </c>
      <c r="P748" s="89" t="s">
        <v>679</v>
      </c>
    </row>
    <row r="749" spans="1:16" ht="51">
      <c r="A749" s="214" t="s">
        <v>560</v>
      </c>
      <c r="B749" s="89"/>
      <c r="C749" s="90" t="s">
        <v>622</v>
      </c>
      <c r="D749" s="84">
        <v>43131</v>
      </c>
      <c r="E749" s="85" t="s">
        <v>1499</v>
      </c>
      <c r="F749" s="85" t="s">
        <v>3</v>
      </c>
      <c r="G749" s="85">
        <v>1593086</v>
      </c>
      <c r="H749" s="89"/>
      <c r="I749" s="93" t="s">
        <v>728</v>
      </c>
      <c r="J749" s="89"/>
      <c r="K749" s="89"/>
      <c r="L749" s="89"/>
      <c r="M749" s="89"/>
      <c r="N749" s="168">
        <v>0</v>
      </c>
      <c r="O749" s="168">
        <v>1944.51</v>
      </c>
      <c r="P749" s="89" t="s">
        <v>679</v>
      </c>
    </row>
    <row r="750" spans="1:16" ht="51">
      <c r="A750" s="214" t="s">
        <v>560</v>
      </c>
      <c r="B750" s="89"/>
      <c r="C750" s="90" t="s">
        <v>622</v>
      </c>
      <c r="D750" s="84">
        <v>43131</v>
      </c>
      <c r="E750" s="85" t="s">
        <v>1500</v>
      </c>
      <c r="F750" s="85" t="s">
        <v>3</v>
      </c>
      <c r="G750" s="85">
        <v>1593089</v>
      </c>
      <c r="H750" s="89"/>
      <c r="I750" s="93" t="s">
        <v>750</v>
      </c>
      <c r="J750" s="89"/>
      <c r="K750" s="89"/>
      <c r="L750" s="89"/>
      <c r="M750" s="89"/>
      <c r="N750" s="168">
        <v>0</v>
      </c>
      <c r="O750" s="168">
        <v>703.59</v>
      </c>
      <c r="P750" s="89" t="s">
        <v>679</v>
      </c>
    </row>
    <row r="751" spans="1:16" ht="51">
      <c r="A751" s="214" t="s">
        <v>560</v>
      </c>
      <c r="B751" s="89"/>
      <c r="C751" s="90" t="s">
        <v>622</v>
      </c>
      <c r="D751" s="84">
        <v>43131</v>
      </c>
      <c r="E751" s="85" t="s">
        <v>1501</v>
      </c>
      <c r="F751" s="85" t="s">
        <v>3</v>
      </c>
      <c r="G751" s="85">
        <v>1593090</v>
      </c>
      <c r="H751" s="89"/>
      <c r="I751" s="93" t="s">
        <v>738</v>
      </c>
      <c r="J751" s="89"/>
      <c r="K751" s="89"/>
      <c r="L751" s="89"/>
      <c r="M751" s="89"/>
      <c r="N751" s="168">
        <v>0</v>
      </c>
      <c r="O751" s="168">
        <v>916.17</v>
      </c>
      <c r="P751" s="89" t="s">
        <v>679</v>
      </c>
    </row>
    <row r="752" spans="1:16" ht="51">
      <c r="A752" s="214" t="s">
        <v>560</v>
      </c>
      <c r="B752" s="89"/>
      <c r="C752" s="90" t="s">
        <v>622</v>
      </c>
      <c r="D752" s="84">
        <v>43131</v>
      </c>
      <c r="E752" s="85" t="s">
        <v>1502</v>
      </c>
      <c r="F752" s="85" t="s">
        <v>3</v>
      </c>
      <c r="G752" s="85">
        <v>1593113</v>
      </c>
      <c r="H752" s="89"/>
      <c r="I752" s="93" t="s">
        <v>2098</v>
      </c>
      <c r="J752" s="89"/>
      <c r="K752" s="89"/>
      <c r="L752" s="89"/>
      <c r="M752" s="89"/>
      <c r="N752" s="168">
        <v>0</v>
      </c>
      <c r="O752" s="168">
        <v>1000</v>
      </c>
      <c r="P752" s="89" t="s">
        <v>679</v>
      </c>
    </row>
    <row r="753" spans="1:16" ht="51">
      <c r="A753" s="214">
        <v>81</v>
      </c>
      <c r="B753" s="89"/>
      <c r="C753" s="90" t="s">
        <v>58</v>
      </c>
      <c r="D753" s="84">
        <v>43131</v>
      </c>
      <c r="E753" s="85" t="s">
        <v>1503</v>
      </c>
      <c r="F753" s="85" t="s">
        <v>3</v>
      </c>
      <c r="G753" s="85">
        <v>1593408</v>
      </c>
      <c r="H753" s="89"/>
      <c r="I753" s="93" t="s">
        <v>2099</v>
      </c>
      <c r="J753" s="89"/>
      <c r="K753" s="89"/>
      <c r="L753" s="89"/>
      <c r="M753" s="89"/>
      <c r="N753" s="168">
        <v>0</v>
      </c>
      <c r="O753" s="168">
        <v>500</v>
      </c>
      <c r="P753" s="89" t="s">
        <v>679</v>
      </c>
    </row>
    <row r="754" spans="1:16" ht="51">
      <c r="A754" s="214" t="s">
        <v>560</v>
      </c>
      <c r="B754" s="89"/>
      <c r="C754" s="90" t="s">
        <v>622</v>
      </c>
      <c r="D754" s="84">
        <v>43132</v>
      </c>
      <c r="E754" s="85" t="s">
        <v>2117</v>
      </c>
      <c r="F754" s="85" t="s">
        <v>6</v>
      </c>
      <c r="G754" s="85">
        <v>656232</v>
      </c>
      <c r="H754" s="89"/>
      <c r="I754" s="93" t="s">
        <v>2579</v>
      </c>
      <c r="J754" s="89"/>
      <c r="K754" s="89"/>
      <c r="L754" s="89"/>
      <c r="M754" s="89"/>
      <c r="N754" s="168">
        <v>0</v>
      </c>
      <c r="O754" s="168">
        <v>84655.08</v>
      </c>
      <c r="P754" s="89" t="s">
        <v>679</v>
      </c>
    </row>
    <row r="755" spans="1:16" ht="63.75">
      <c r="A755" s="214" t="s">
        <v>560</v>
      </c>
      <c r="B755" s="89"/>
      <c r="C755" s="90" t="s">
        <v>622</v>
      </c>
      <c r="D755" s="84">
        <v>43132</v>
      </c>
      <c r="E755" s="85" t="s">
        <v>2118</v>
      </c>
      <c r="F755" s="85" t="s">
        <v>6</v>
      </c>
      <c r="G755" s="85">
        <v>656234</v>
      </c>
      <c r="H755" s="89"/>
      <c r="I755" s="93" t="s">
        <v>2580</v>
      </c>
      <c r="J755" s="89"/>
      <c r="K755" s="89"/>
      <c r="L755" s="89"/>
      <c r="M755" s="89"/>
      <c r="N755" s="168">
        <v>0</v>
      </c>
      <c r="O755" s="168">
        <v>7476.58</v>
      </c>
      <c r="P755" s="89" t="s">
        <v>679</v>
      </c>
    </row>
    <row r="756" spans="1:16" ht="51">
      <c r="A756" s="214" t="s">
        <v>560</v>
      </c>
      <c r="B756" s="89"/>
      <c r="C756" s="90" t="s">
        <v>622</v>
      </c>
      <c r="D756" s="84">
        <v>43132</v>
      </c>
      <c r="E756" s="85" t="s">
        <v>2119</v>
      </c>
      <c r="F756" s="85" t="s">
        <v>6</v>
      </c>
      <c r="G756" s="85">
        <v>656236</v>
      </c>
      <c r="H756" s="89"/>
      <c r="I756" s="93" t="s">
        <v>2581</v>
      </c>
      <c r="J756" s="89"/>
      <c r="K756" s="89"/>
      <c r="L756" s="89"/>
      <c r="M756" s="89"/>
      <c r="N756" s="168">
        <v>0</v>
      </c>
      <c r="O756" s="168">
        <v>34138.31</v>
      </c>
      <c r="P756" s="89" t="s">
        <v>679</v>
      </c>
    </row>
    <row r="757" spans="1:16" ht="51">
      <c r="A757" s="214" t="s">
        <v>560</v>
      </c>
      <c r="B757" s="89"/>
      <c r="C757" s="90" t="s">
        <v>622</v>
      </c>
      <c r="D757" s="84">
        <v>43132</v>
      </c>
      <c r="E757" s="85" t="s">
        <v>2120</v>
      </c>
      <c r="F757" s="85" t="s">
        <v>6</v>
      </c>
      <c r="G757" s="85">
        <v>656242</v>
      </c>
      <c r="H757" s="89"/>
      <c r="I757" s="93" t="s">
        <v>2582</v>
      </c>
      <c r="J757" s="89"/>
      <c r="K757" s="89"/>
      <c r="L757" s="89"/>
      <c r="M757" s="89"/>
      <c r="N757" s="168">
        <v>0</v>
      </c>
      <c r="O757" s="168">
        <v>33343.24</v>
      </c>
      <c r="P757" s="89" t="s">
        <v>679</v>
      </c>
    </row>
    <row r="758" spans="1:16" ht="63.75">
      <c r="A758" s="214" t="s">
        <v>560</v>
      </c>
      <c r="B758" s="89"/>
      <c r="C758" s="90" t="s">
        <v>622</v>
      </c>
      <c r="D758" s="84">
        <v>43132</v>
      </c>
      <c r="E758" s="85" t="s">
        <v>2121</v>
      </c>
      <c r="F758" s="85" t="s">
        <v>6</v>
      </c>
      <c r="G758" s="85">
        <v>656248</v>
      </c>
      <c r="H758" s="89"/>
      <c r="I758" s="93" t="s">
        <v>2583</v>
      </c>
      <c r="J758" s="89"/>
      <c r="K758" s="89"/>
      <c r="L758" s="89"/>
      <c r="M758" s="89"/>
      <c r="N758" s="168">
        <v>0</v>
      </c>
      <c r="O758" s="168">
        <v>201407.54</v>
      </c>
      <c r="P758" s="89" t="s">
        <v>679</v>
      </c>
    </row>
    <row r="759" spans="1:16" ht="51">
      <c r="A759" s="214" t="s">
        <v>560</v>
      </c>
      <c r="B759" s="89"/>
      <c r="C759" s="90" t="s">
        <v>622</v>
      </c>
      <c r="D759" s="84">
        <v>43132</v>
      </c>
      <c r="E759" s="85" t="s">
        <v>2122</v>
      </c>
      <c r="F759" s="85" t="s">
        <v>6</v>
      </c>
      <c r="G759" s="85">
        <v>656320</v>
      </c>
      <c r="H759" s="89"/>
      <c r="I759" s="93" t="s">
        <v>2584</v>
      </c>
      <c r="J759" s="89"/>
      <c r="K759" s="89"/>
      <c r="L759" s="89"/>
      <c r="M759" s="89"/>
      <c r="N759" s="168">
        <v>0</v>
      </c>
      <c r="O759" s="168">
        <v>25245.07</v>
      </c>
      <c r="P759" s="89" t="s">
        <v>679</v>
      </c>
    </row>
    <row r="760" spans="1:16" ht="76.5">
      <c r="A760" s="214" t="s">
        <v>560</v>
      </c>
      <c r="B760" s="89"/>
      <c r="C760" s="90" t="s">
        <v>622</v>
      </c>
      <c r="D760" s="84">
        <v>43132</v>
      </c>
      <c r="E760" s="85" t="s">
        <v>2123</v>
      </c>
      <c r="F760" s="85" t="s">
        <v>6</v>
      </c>
      <c r="G760" s="85">
        <v>656402</v>
      </c>
      <c r="H760" s="89"/>
      <c r="I760" s="93" t="s">
        <v>2585</v>
      </c>
      <c r="J760" s="89"/>
      <c r="K760" s="89"/>
      <c r="L760" s="89"/>
      <c r="M760" s="89"/>
      <c r="N760" s="168">
        <v>0</v>
      </c>
      <c r="O760" s="168">
        <v>21952</v>
      </c>
      <c r="P760" s="89" t="s">
        <v>679</v>
      </c>
    </row>
    <row r="761" spans="1:16" ht="51">
      <c r="A761" s="214" t="s">
        <v>560</v>
      </c>
      <c r="B761" s="89"/>
      <c r="C761" s="90" t="s">
        <v>622</v>
      </c>
      <c r="D761" s="84">
        <v>43132</v>
      </c>
      <c r="E761" s="85" t="s">
        <v>2366</v>
      </c>
      <c r="F761" s="85" t="s">
        <v>3</v>
      </c>
      <c r="G761" s="85">
        <v>1593656</v>
      </c>
      <c r="H761" s="89"/>
      <c r="I761" s="93" t="s">
        <v>2722</v>
      </c>
      <c r="J761" s="89"/>
      <c r="K761" s="89"/>
      <c r="L761" s="89"/>
      <c r="M761" s="89"/>
      <c r="N761" s="168">
        <v>0</v>
      </c>
      <c r="O761" s="168">
        <v>1545.66</v>
      </c>
      <c r="P761" s="89" t="s">
        <v>679</v>
      </c>
    </row>
    <row r="762" spans="1:16" ht="38.25">
      <c r="A762" s="214">
        <v>20</v>
      </c>
      <c r="B762" s="89"/>
      <c r="C762" s="90" t="s">
        <v>47</v>
      </c>
      <c r="D762" s="84">
        <v>43132</v>
      </c>
      <c r="E762" s="85" t="s">
        <v>2367</v>
      </c>
      <c r="F762" s="85" t="s">
        <v>3</v>
      </c>
      <c r="G762" s="85">
        <v>1593682</v>
      </c>
      <c r="H762" s="89"/>
      <c r="I762" s="93" t="s">
        <v>2723</v>
      </c>
      <c r="J762" s="89"/>
      <c r="K762" s="89"/>
      <c r="L762" s="89"/>
      <c r="M762" s="89"/>
      <c r="N762" s="168">
        <v>0</v>
      </c>
      <c r="O762" s="168">
        <v>0.03</v>
      </c>
      <c r="P762" s="89" t="s">
        <v>679</v>
      </c>
    </row>
    <row r="763" spans="1:16" ht="51">
      <c r="A763" s="214" t="s">
        <v>560</v>
      </c>
      <c r="B763" s="89"/>
      <c r="C763" s="90" t="s">
        <v>622</v>
      </c>
      <c r="D763" s="84">
        <v>43132</v>
      </c>
      <c r="E763" s="85" t="s">
        <v>2368</v>
      </c>
      <c r="F763" s="85" t="s">
        <v>3</v>
      </c>
      <c r="G763" s="85">
        <v>1593702</v>
      </c>
      <c r="H763" s="89"/>
      <c r="I763" s="93" t="s">
        <v>2724</v>
      </c>
      <c r="J763" s="89"/>
      <c r="K763" s="89"/>
      <c r="L763" s="89"/>
      <c r="M763" s="89"/>
      <c r="N763" s="168">
        <v>0</v>
      </c>
      <c r="O763" s="168">
        <v>496.09</v>
      </c>
      <c r="P763" s="89" t="s">
        <v>679</v>
      </c>
    </row>
    <row r="764" spans="1:16" ht="38.25">
      <c r="A764" s="214">
        <v>35</v>
      </c>
      <c r="B764" s="89"/>
      <c r="C764" s="90" t="s">
        <v>49</v>
      </c>
      <c r="D764" s="84">
        <v>43132</v>
      </c>
      <c r="E764" s="85" t="s">
        <v>2369</v>
      </c>
      <c r="F764" s="85" t="s">
        <v>3</v>
      </c>
      <c r="G764" s="85">
        <v>1593716</v>
      </c>
      <c r="H764" s="89"/>
      <c r="I764" s="93" t="s">
        <v>2725</v>
      </c>
      <c r="J764" s="89"/>
      <c r="K764" s="89"/>
      <c r="L764" s="89"/>
      <c r="M764" s="89"/>
      <c r="N764" s="168">
        <v>0</v>
      </c>
      <c r="O764" s="168">
        <v>1278</v>
      </c>
      <c r="P764" s="89" t="s">
        <v>679</v>
      </c>
    </row>
    <row r="765" spans="1:16" ht="51">
      <c r="A765" s="214" t="s">
        <v>560</v>
      </c>
      <c r="B765" s="89"/>
      <c r="C765" s="90" t="s">
        <v>622</v>
      </c>
      <c r="D765" s="84">
        <v>43132</v>
      </c>
      <c r="E765" s="85" t="s">
        <v>2370</v>
      </c>
      <c r="F765" s="85" t="s">
        <v>3</v>
      </c>
      <c r="G765" s="85">
        <v>1593722</v>
      </c>
      <c r="H765" s="89"/>
      <c r="I765" s="93" t="s">
        <v>2726</v>
      </c>
      <c r="J765" s="89"/>
      <c r="K765" s="89"/>
      <c r="L765" s="89"/>
      <c r="M765" s="89"/>
      <c r="N765" s="168">
        <v>0</v>
      </c>
      <c r="O765" s="168">
        <v>1000</v>
      </c>
      <c r="P765" s="89" t="s">
        <v>679</v>
      </c>
    </row>
    <row r="766" spans="1:16" ht="51">
      <c r="A766" s="214" t="s">
        <v>560</v>
      </c>
      <c r="B766" s="89"/>
      <c r="C766" s="90" t="s">
        <v>622</v>
      </c>
      <c r="D766" s="84">
        <v>43132</v>
      </c>
      <c r="E766" s="85" t="s">
        <v>2371</v>
      </c>
      <c r="F766" s="85" t="s">
        <v>3</v>
      </c>
      <c r="G766" s="85">
        <v>1593740</v>
      </c>
      <c r="H766" s="89"/>
      <c r="I766" s="93" t="s">
        <v>2727</v>
      </c>
      <c r="J766" s="89"/>
      <c r="K766" s="89"/>
      <c r="L766" s="89"/>
      <c r="M766" s="89"/>
      <c r="N766" s="168">
        <v>0</v>
      </c>
      <c r="O766" s="168">
        <v>23</v>
      </c>
      <c r="P766" s="89" t="s">
        <v>679</v>
      </c>
    </row>
    <row r="767" spans="1:16" ht="51">
      <c r="A767" s="214" t="s">
        <v>560</v>
      </c>
      <c r="B767" s="89"/>
      <c r="C767" s="90" t="s">
        <v>622</v>
      </c>
      <c r="D767" s="84">
        <v>43132</v>
      </c>
      <c r="E767" s="85" t="s">
        <v>2372</v>
      </c>
      <c r="F767" s="85" t="s">
        <v>3</v>
      </c>
      <c r="G767" s="85">
        <v>1593810</v>
      </c>
      <c r="H767" s="89"/>
      <c r="I767" s="93" t="s">
        <v>2728</v>
      </c>
      <c r="J767" s="89"/>
      <c r="K767" s="89"/>
      <c r="L767" s="89"/>
      <c r="M767" s="89"/>
      <c r="N767" s="168">
        <v>0</v>
      </c>
      <c r="O767" s="168">
        <v>1000</v>
      </c>
      <c r="P767" s="89" t="s">
        <v>679</v>
      </c>
    </row>
    <row r="768" spans="1:16" ht="63.75">
      <c r="A768" s="214">
        <v>35</v>
      </c>
      <c r="B768" s="89"/>
      <c r="C768" s="90" t="s">
        <v>49</v>
      </c>
      <c r="D768" s="84">
        <v>43132</v>
      </c>
      <c r="E768" s="85" t="s">
        <v>2373</v>
      </c>
      <c r="F768" s="85" t="s">
        <v>3</v>
      </c>
      <c r="G768" s="85">
        <v>1593820</v>
      </c>
      <c r="H768" s="89"/>
      <c r="I768" s="93" t="s">
        <v>2729</v>
      </c>
      <c r="J768" s="89"/>
      <c r="K768" s="89"/>
      <c r="L768" s="89"/>
      <c r="M768" s="89"/>
      <c r="N768" s="168">
        <v>0</v>
      </c>
      <c r="O768" s="168">
        <v>651.69000000000005</v>
      </c>
      <c r="P768" s="89" t="s">
        <v>679</v>
      </c>
    </row>
    <row r="769" spans="1:16" ht="63.75">
      <c r="A769" s="214" t="s">
        <v>560</v>
      </c>
      <c r="B769" s="89"/>
      <c r="C769" s="90" t="s">
        <v>622</v>
      </c>
      <c r="D769" s="84">
        <v>43133</v>
      </c>
      <c r="E769" s="85" t="s">
        <v>2124</v>
      </c>
      <c r="F769" s="85" t="s">
        <v>6</v>
      </c>
      <c r="G769" s="85">
        <v>656810</v>
      </c>
      <c r="H769" s="89"/>
      <c r="I769" s="93" t="s">
        <v>2586</v>
      </c>
      <c r="J769" s="89"/>
      <c r="K769" s="89"/>
      <c r="L769" s="89"/>
      <c r="M769" s="89"/>
      <c r="N769" s="168">
        <v>0</v>
      </c>
      <c r="O769" s="168">
        <v>5131.28</v>
      </c>
      <c r="P769" s="89" t="s">
        <v>679</v>
      </c>
    </row>
    <row r="770" spans="1:16" ht="51">
      <c r="A770" s="214" t="s">
        <v>560</v>
      </c>
      <c r="B770" s="89"/>
      <c r="C770" s="90" t="s">
        <v>622</v>
      </c>
      <c r="D770" s="84">
        <v>43133</v>
      </c>
      <c r="E770" s="85" t="s">
        <v>2125</v>
      </c>
      <c r="F770" s="85" t="s">
        <v>6</v>
      </c>
      <c r="G770" s="85">
        <v>656814</v>
      </c>
      <c r="H770" s="89"/>
      <c r="I770" s="93" t="s">
        <v>2587</v>
      </c>
      <c r="J770" s="89"/>
      <c r="K770" s="89"/>
      <c r="L770" s="89"/>
      <c r="M770" s="89"/>
      <c r="N770" s="168">
        <v>0</v>
      </c>
      <c r="O770" s="168">
        <v>142530.76999999999</v>
      </c>
      <c r="P770" s="89" t="s">
        <v>679</v>
      </c>
    </row>
    <row r="771" spans="1:16" ht="51">
      <c r="A771" s="214" t="s">
        <v>560</v>
      </c>
      <c r="B771" s="89"/>
      <c r="C771" s="90" t="s">
        <v>622</v>
      </c>
      <c r="D771" s="84">
        <v>43133</v>
      </c>
      <c r="E771" s="85" t="s">
        <v>2126</v>
      </c>
      <c r="F771" s="85" t="s">
        <v>6</v>
      </c>
      <c r="G771" s="85">
        <v>657138</v>
      </c>
      <c r="H771" s="89"/>
      <c r="I771" s="93" t="s">
        <v>2588</v>
      </c>
      <c r="J771" s="89"/>
      <c r="K771" s="89"/>
      <c r="L771" s="89"/>
      <c r="M771" s="89"/>
      <c r="N771" s="168">
        <v>0</v>
      </c>
      <c r="O771" s="168">
        <v>68174.89</v>
      </c>
      <c r="P771" s="89" t="s">
        <v>679</v>
      </c>
    </row>
    <row r="772" spans="1:16" ht="51">
      <c r="A772" s="214" t="s">
        <v>560</v>
      </c>
      <c r="B772" s="89"/>
      <c r="C772" s="90" t="s">
        <v>622</v>
      </c>
      <c r="D772" s="84">
        <v>43133</v>
      </c>
      <c r="E772" s="85" t="s">
        <v>2127</v>
      </c>
      <c r="F772" s="85" t="s">
        <v>6</v>
      </c>
      <c r="G772" s="85">
        <v>657140</v>
      </c>
      <c r="H772" s="89"/>
      <c r="I772" s="93" t="s">
        <v>2589</v>
      </c>
      <c r="J772" s="89"/>
      <c r="K772" s="89"/>
      <c r="L772" s="89"/>
      <c r="M772" s="89"/>
      <c r="N772" s="168">
        <v>0</v>
      </c>
      <c r="O772" s="168">
        <v>259768.99</v>
      </c>
      <c r="P772" s="89" t="s">
        <v>679</v>
      </c>
    </row>
    <row r="773" spans="1:16" ht="51">
      <c r="A773" s="214" t="s">
        <v>560</v>
      </c>
      <c r="B773" s="89"/>
      <c r="C773" s="90" t="s">
        <v>622</v>
      </c>
      <c r="D773" s="84">
        <v>43133</v>
      </c>
      <c r="E773" s="85" t="s">
        <v>2128</v>
      </c>
      <c r="F773" s="85" t="s">
        <v>6</v>
      </c>
      <c r="G773" s="85">
        <v>657147</v>
      </c>
      <c r="H773" s="89"/>
      <c r="I773" s="93" t="s">
        <v>2590</v>
      </c>
      <c r="J773" s="89"/>
      <c r="K773" s="89"/>
      <c r="L773" s="89"/>
      <c r="M773" s="89"/>
      <c r="N773" s="168">
        <v>0</v>
      </c>
      <c r="O773" s="168">
        <v>27450.22</v>
      </c>
      <c r="P773" s="89" t="s">
        <v>679</v>
      </c>
    </row>
    <row r="774" spans="1:16" ht="51">
      <c r="A774" s="214" t="s">
        <v>560</v>
      </c>
      <c r="B774" s="89"/>
      <c r="C774" s="90" t="s">
        <v>622</v>
      </c>
      <c r="D774" s="84">
        <v>43133</v>
      </c>
      <c r="E774" s="85" t="s">
        <v>2129</v>
      </c>
      <c r="F774" s="85" t="s">
        <v>6</v>
      </c>
      <c r="G774" s="85">
        <v>657418</v>
      </c>
      <c r="H774" s="89"/>
      <c r="I774" s="93" t="s">
        <v>2591</v>
      </c>
      <c r="J774" s="89"/>
      <c r="K774" s="89"/>
      <c r="L774" s="89"/>
      <c r="M774" s="89"/>
      <c r="N774" s="168">
        <v>0</v>
      </c>
      <c r="O774" s="168">
        <v>85788.69</v>
      </c>
      <c r="P774" s="89" t="s">
        <v>679</v>
      </c>
    </row>
    <row r="775" spans="1:16" ht="76.5">
      <c r="A775" s="214">
        <v>20</v>
      </c>
      <c r="B775" s="89"/>
      <c r="C775" s="90" t="s">
        <v>47</v>
      </c>
      <c r="D775" s="84">
        <v>43133</v>
      </c>
      <c r="E775" s="85" t="s">
        <v>2130</v>
      </c>
      <c r="F775" s="85" t="s">
        <v>15</v>
      </c>
      <c r="G775" s="85">
        <v>4281</v>
      </c>
      <c r="H775" s="89"/>
      <c r="I775" s="93" t="s">
        <v>2592</v>
      </c>
      <c r="J775" s="89"/>
      <c r="K775" s="89"/>
      <c r="L775" s="89"/>
      <c r="M775" s="89"/>
      <c r="N775" s="168">
        <v>588.65</v>
      </c>
      <c r="O775" s="168">
        <v>0</v>
      </c>
      <c r="P775" s="89" t="s">
        <v>679</v>
      </c>
    </row>
    <row r="776" spans="1:16" ht="76.5">
      <c r="A776" s="214">
        <v>20</v>
      </c>
      <c r="B776" s="89"/>
      <c r="C776" s="90" t="s">
        <v>47</v>
      </c>
      <c r="D776" s="84">
        <v>43133</v>
      </c>
      <c r="E776" s="85" t="s">
        <v>2131</v>
      </c>
      <c r="F776" s="85" t="s">
        <v>15</v>
      </c>
      <c r="G776" s="85">
        <v>4280</v>
      </c>
      <c r="H776" s="89"/>
      <c r="I776" s="93" t="s">
        <v>2593</v>
      </c>
      <c r="J776" s="89"/>
      <c r="K776" s="89"/>
      <c r="L776" s="89"/>
      <c r="M776" s="89"/>
      <c r="N776" s="168">
        <v>579.66</v>
      </c>
      <c r="O776" s="168">
        <v>0</v>
      </c>
      <c r="P776" s="89" t="s">
        <v>679</v>
      </c>
    </row>
    <row r="777" spans="1:16" ht="63.75">
      <c r="A777" s="214">
        <v>20</v>
      </c>
      <c r="B777" s="89"/>
      <c r="C777" s="90" t="s">
        <v>47</v>
      </c>
      <c r="D777" s="84">
        <v>43133</v>
      </c>
      <c r="E777" s="85" t="s">
        <v>2132</v>
      </c>
      <c r="F777" s="85" t="s">
        <v>15</v>
      </c>
      <c r="G777" s="85">
        <v>4290</v>
      </c>
      <c r="H777" s="89"/>
      <c r="I777" s="93" t="s">
        <v>2594</v>
      </c>
      <c r="J777" s="89"/>
      <c r="K777" s="89"/>
      <c r="L777" s="89"/>
      <c r="M777" s="89"/>
      <c r="N777" s="168">
        <v>307.73</v>
      </c>
      <c r="O777" s="168">
        <v>0</v>
      </c>
      <c r="P777" s="89" t="s">
        <v>679</v>
      </c>
    </row>
    <row r="778" spans="1:16" ht="76.5">
      <c r="A778" s="214">
        <v>20</v>
      </c>
      <c r="B778" s="89"/>
      <c r="C778" s="90" t="s">
        <v>47</v>
      </c>
      <c r="D778" s="84">
        <v>43133</v>
      </c>
      <c r="E778" s="85" t="s">
        <v>2133</v>
      </c>
      <c r="F778" s="85" t="s">
        <v>15</v>
      </c>
      <c r="G778" s="85">
        <v>4289</v>
      </c>
      <c r="H778" s="89"/>
      <c r="I778" s="93" t="s">
        <v>2595</v>
      </c>
      <c r="J778" s="89"/>
      <c r="K778" s="89"/>
      <c r="L778" s="89"/>
      <c r="M778" s="89"/>
      <c r="N778" s="168">
        <v>386.89</v>
      </c>
      <c r="O778" s="168">
        <v>0</v>
      </c>
      <c r="P778" s="89" t="s">
        <v>679</v>
      </c>
    </row>
    <row r="779" spans="1:16" ht="76.5">
      <c r="A779" s="214">
        <v>20</v>
      </c>
      <c r="B779" s="89"/>
      <c r="C779" s="90" t="s">
        <v>47</v>
      </c>
      <c r="D779" s="84">
        <v>43133</v>
      </c>
      <c r="E779" s="85" t="s">
        <v>2134</v>
      </c>
      <c r="F779" s="85" t="s">
        <v>15</v>
      </c>
      <c r="G779" s="85">
        <v>4288</v>
      </c>
      <c r="H779" s="89"/>
      <c r="I779" s="93" t="s">
        <v>2596</v>
      </c>
      <c r="J779" s="89"/>
      <c r="K779" s="89"/>
      <c r="L779" s="89"/>
      <c r="M779" s="89"/>
      <c r="N779" s="168">
        <v>384.42</v>
      </c>
      <c r="O779" s="168">
        <v>0</v>
      </c>
      <c r="P779" s="89" t="s">
        <v>679</v>
      </c>
    </row>
    <row r="780" spans="1:16" ht="76.5">
      <c r="A780" s="214">
        <v>20</v>
      </c>
      <c r="B780" s="89"/>
      <c r="C780" s="90" t="s">
        <v>47</v>
      </c>
      <c r="D780" s="84">
        <v>43133</v>
      </c>
      <c r="E780" s="85" t="s">
        <v>2135</v>
      </c>
      <c r="F780" s="85" t="s">
        <v>15</v>
      </c>
      <c r="G780" s="85">
        <v>4287</v>
      </c>
      <c r="H780" s="89"/>
      <c r="I780" s="93" t="s">
        <v>2597</v>
      </c>
      <c r="J780" s="89"/>
      <c r="K780" s="89"/>
      <c r="L780" s="89"/>
      <c r="M780" s="89"/>
      <c r="N780" s="168">
        <v>386.62</v>
      </c>
      <c r="O780" s="168">
        <v>0</v>
      </c>
      <c r="P780" s="89" t="s">
        <v>679</v>
      </c>
    </row>
    <row r="781" spans="1:16" ht="63.75">
      <c r="A781" s="214">
        <v>20</v>
      </c>
      <c r="B781" s="89"/>
      <c r="C781" s="90" t="s">
        <v>47</v>
      </c>
      <c r="D781" s="84">
        <v>43133</v>
      </c>
      <c r="E781" s="85" t="s">
        <v>2136</v>
      </c>
      <c r="F781" s="85" t="s">
        <v>15</v>
      </c>
      <c r="G781" s="85">
        <v>4286</v>
      </c>
      <c r="H781" s="89"/>
      <c r="I781" s="93" t="s">
        <v>2598</v>
      </c>
      <c r="J781" s="89"/>
      <c r="K781" s="89"/>
      <c r="L781" s="89"/>
      <c r="M781" s="89"/>
      <c r="N781" s="168">
        <v>3562.8</v>
      </c>
      <c r="O781" s="168">
        <v>0</v>
      </c>
      <c r="P781" s="89" t="s">
        <v>679</v>
      </c>
    </row>
    <row r="782" spans="1:16" ht="76.5">
      <c r="A782" s="214">
        <v>20</v>
      </c>
      <c r="B782" s="89"/>
      <c r="C782" s="90" t="s">
        <v>47</v>
      </c>
      <c r="D782" s="84">
        <v>43133</v>
      </c>
      <c r="E782" s="85" t="s">
        <v>2137</v>
      </c>
      <c r="F782" s="85" t="s">
        <v>15</v>
      </c>
      <c r="G782" s="85">
        <v>4285</v>
      </c>
      <c r="H782" s="89"/>
      <c r="I782" s="93" t="s">
        <v>2599</v>
      </c>
      <c r="J782" s="89"/>
      <c r="K782" s="89"/>
      <c r="L782" s="89"/>
      <c r="M782" s="89"/>
      <c r="N782" s="168">
        <v>407.2</v>
      </c>
      <c r="O782" s="168">
        <v>0</v>
      </c>
      <c r="P782" s="89" t="s">
        <v>679</v>
      </c>
    </row>
    <row r="783" spans="1:16" ht="76.5">
      <c r="A783" s="214">
        <v>20</v>
      </c>
      <c r="B783" s="89"/>
      <c r="C783" s="90" t="s">
        <v>47</v>
      </c>
      <c r="D783" s="84">
        <v>43133</v>
      </c>
      <c r="E783" s="85" t="s">
        <v>2138</v>
      </c>
      <c r="F783" s="85" t="s">
        <v>15</v>
      </c>
      <c r="G783" s="85">
        <v>4284</v>
      </c>
      <c r="H783" s="89"/>
      <c r="I783" s="93" t="s">
        <v>2600</v>
      </c>
      <c r="J783" s="89"/>
      <c r="K783" s="89"/>
      <c r="L783" s="89"/>
      <c r="M783" s="89"/>
      <c r="N783" s="168">
        <v>407.2</v>
      </c>
      <c r="O783" s="168">
        <v>0</v>
      </c>
      <c r="P783" s="89" t="s">
        <v>679</v>
      </c>
    </row>
    <row r="784" spans="1:16" ht="63.75">
      <c r="A784" s="214">
        <v>20</v>
      </c>
      <c r="B784" s="89"/>
      <c r="C784" s="90" t="s">
        <v>47</v>
      </c>
      <c r="D784" s="84">
        <v>43133</v>
      </c>
      <c r="E784" s="85" t="s">
        <v>2139</v>
      </c>
      <c r="F784" s="85" t="s">
        <v>15</v>
      </c>
      <c r="G784" s="85">
        <v>4279</v>
      </c>
      <c r="H784" s="89"/>
      <c r="I784" s="93" t="s">
        <v>2601</v>
      </c>
      <c r="J784" s="89"/>
      <c r="K784" s="89"/>
      <c r="L784" s="89"/>
      <c r="M784" s="89"/>
      <c r="N784" s="168">
        <v>463.8</v>
      </c>
      <c r="O784" s="168">
        <v>0</v>
      </c>
      <c r="P784" s="89" t="s">
        <v>679</v>
      </c>
    </row>
    <row r="785" spans="1:16" ht="76.5">
      <c r="A785" s="214">
        <v>20</v>
      </c>
      <c r="B785" s="89"/>
      <c r="C785" s="90" t="s">
        <v>47</v>
      </c>
      <c r="D785" s="84">
        <v>43133</v>
      </c>
      <c r="E785" s="85" t="s">
        <v>2140</v>
      </c>
      <c r="F785" s="85" t="s">
        <v>15</v>
      </c>
      <c r="G785" s="85">
        <v>4278</v>
      </c>
      <c r="H785" s="89"/>
      <c r="I785" s="93" t="s">
        <v>2602</v>
      </c>
      <c r="J785" s="89"/>
      <c r="K785" s="89"/>
      <c r="L785" s="89"/>
      <c r="M785" s="89"/>
      <c r="N785" s="168">
        <v>932.74</v>
      </c>
      <c r="O785" s="168">
        <v>0</v>
      </c>
      <c r="P785" s="89" t="s">
        <v>679</v>
      </c>
    </row>
    <row r="786" spans="1:16" ht="89.25">
      <c r="A786" s="214">
        <v>576</v>
      </c>
      <c r="B786" s="89"/>
      <c r="C786" s="90" t="s">
        <v>11083</v>
      </c>
      <c r="D786" s="84">
        <v>43133</v>
      </c>
      <c r="E786" s="85" t="s">
        <v>2141</v>
      </c>
      <c r="F786" s="85" t="s">
        <v>15</v>
      </c>
      <c r="G786" s="85">
        <v>4275</v>
      </c>
      <c r="H786" s="89"/>
      <c r="I786" s="93" t="s">
        <v>2603</v>
      </c>
      <c r="J786" s="89"/>
      <c r="K786" s="89"/>
      <c r="L786" s="89"/>
      <c r="M786" s="89"/>
      <c r="N786" s="168">
        <v>651.69000000000005</v>
      </c>
      <c r="O786" s="168">
        <v>0</v>
      </c>
      <c r="P786" s="89" t="s">
        <v>679</v>
      </c>
    </row>
    <row r="787" spans="1:16" ht="89.25">
      <c r="A787" s="214">
        <v>576</v>
      </c>
      <c r="B787" s="89"/>
      <c r="C787" s="90" t="s">
        <v>11083</v>
      </c>
      <c r="D787" s="84">
        <v>43133</v>
      </c>
      <c r="E787" s="85" t="s">
        <v>2142</v>
      </c>
      <c r="F787" s="85" t="s">
        <v>15</v>
      </c>
      <c r="G787" s="85">
        <v>4276</v>
      </c>
      <c r="H787" s="89"/>
      <c r="I787" s="93" t="s">
        <v>2604</v>
      </c>
      <c r="J787" s="89"/>
      <c r="K787" s="89"/>
      <c r="L787" s="89"/>
      <c r="M787" s="89"/>
      <c r="N787" s="168">
        <v>1024.33</v>
      </c>
      <c r="O787" s="168">
        <v>0</v>
      </c>
      <c r="P787" s="89" t="s">
        <v>679</v>
      </c>
    </row>
    <row r="788" spans="1:16" ht="63.75">
      <c r="A788" s="214">
        <v>130</v>
      </c>
      <c r="B788" s="89"/>
      <c r="C788" s="90" t="s">
        <v>70</v>
      </c>
      <c r="D788" s="84">
        <v>43133</v>
      </c>
      <c r="E788" s="85" t="s">
        <v>2374</v>
      </c>
      <c r="F788" s="85" t="s">
        <v>3</v>
      </c>
      <c r="G788" s="85">
        <v>1593980</v>
      </c>
      <c r="H788" s="89"/>
      <c r="I788" s="93" t="s">
        <v>2730</v>
      </c>
      <c r="J788" s="89"/>
      <c r="K788" s="89"/>
      <c r="L788" s="89"/>
      <c r="M788" s="89"/>
      <c r="N788" s="168">
        <v>0</v>
      </c>
      <c r="O788" s="168">
        <v>156022.91</v>
      </c>
      <c r="P788" s="89" t="s">
        <v>679</v>
      </c>
    </row>
    <row r="789" spans="1:16" ht="63.75">
      <c r="A789" s="214">
        <v>130</v>
      </c>
      <c r="B789" s="89"/>
      <c r="C789" s="90" t="s">
        <v>70</v>
      </c>
      <c r="D789" s="84">
        <v>43133</v>
      </c>
      <c r="E789" s="85" t="s">
        <v>2375</v>
      </c>
      <c r="F789" s="85" t="s">
        <v>3</v>
      </c>
      <c r="G789" s="85">
        <v>1593984</v>
      </c>
      <c r="H789" s="89"/>
      <c r="I789" s="93" t="s">
        <v>2731</v>
      </c>
      <c r="J789" s="89"/>
      <c r="K789" s="89"/>
      <c r="L789" s="89"/>
      <c r="M789" s="89"/>
      <c r="N789" s="168">
        <v>0</v>
      </c>
      <c r="O789" s="168">
        <v>688336.35</v>
      </c>
      <c r="P789" s="89" t="s">
        <v>679</v>
      </c>
    </row>
    <row r="790" spans="1:16" ht="51">
      <c r="A790" s="214">
        <v>70</v>
      </c>
      <c r="B790" s="89"/>
      <c r="C790" s="90" t="s">
        <v>56</v>
      </c>
      <c r="D790" s="84">
        <v>43133</v>
      </c>
      <c r="E790" s="85" t="s">
        <v>2376</v>
      </c>
      <c r="F790" s="85" t="s">
        <v>3</v>
      </c>
      <c r="G790" s="85">
        <v>1594114</v>
      </c>
      <c r="H790" s="89"/>
      <c r="I790" s="93" t="s">
        <v>2732</v>
      </c>
      <c r="J790" s="89"/>
      <c r="K790" s="89"/>
      <c r="L790" s="89"/>
      <c r="M790" s="89"/>
      <c r="N790" s="168">
        <v>0</v>
      </c>
      <c r="O790" s="168">
        <v>3500</v>
      </c>
      <c r="P790" s="89" t="s">
        <v>679</v>
      </c>
    </row>
    <row r="791" spans="1:16" ht="51">
      <c r="A791" s="214" t="s">
        <v>560</v>
      </c>
      <c r="B791" s="89"/>
      <c r="C791" s="90" t="s">
        <v>622</v>
      </c>
      <c r="D791" s="84">
        <v>43133</v>
      </c>
      <c r="E791" s="85" t="s">
        <v>2377</v>
      </c>
      <c r="F791" s="85" t="s">
        <v>3</v>
      </c>
      <c r="G791" s="85">
        <v>1593991</v>
      </c>
      <c r="H791" s="89"/>
      <c r="I791" s="93" t="s">
        <v>2733</v>
      </c>
      <c r="J791" s="89"/>
      <c r="K791" s="89"/>
      <c r="L791" s="89"/>
      <c r="M791" s="89"/>
      <c r="N791" s="168">
        <v>0</v>
      </c>
      <c r="O791" s="168">
        <v>2075</v>
      </c>
      <c r="P791" s="89" t="s">
        <v>679</v>
      </c>
    </row>
    <row r="792" spans="1:16" ht="63.75">
      <c r="A792" s="214" t="s">
        <v>560</v>
      </c>
      <c r="B792" s="89"/>
      <c r="C792" s="90" t="s">
        <v>622</v>
      </c>
      <c r="D792" s="84">
        <v>43133</v>
      </c>
      <c r="E792" s="85" t="s">
        <v>2378</v>
      </c>
      <c r="F792" s="85" t="s">
        <v>3</v>
      </c>
      <c r="G792" s="85">
        <v>1594011</v>
      </c>
      <c r="H792" s="89"/>
      <c r="I792" s="93" t="s">
        <v>2734</v>
      </c>
      <c r="J792" s="89"/>
      <c r="K792" s="89"/>
      <c r="L792" s="89"/>
      <c r="M792" s="89"/>
      <c r="N792" s="168">
        <v>0</v>
      </c>
      <c r="O792" s="168">
        <v>1</v>
      </c>
      <c r="P792" s="89" t="s">
        <v>679</v>
      </c>
    </row>
    <row r="793" spans="1:16" ht="51">
      <c r="A793" s="214" t="s">
        <v>560</v>
      </c>
      <c r="B793" s="89"/>
      <c r="C793" s="90" t="s">
        <v>622</v>
      </c>
      <c r="D793" s="84">
        <v>43133</v>
      </c>
      <c r="E793" s="85" t="s">
        <v>2379</v>
      </c>
      <c r="F793" s="85" t="s">
        <v>3</v>
      </c>
      <c r="G793" s="85">
        <v>1594106</v>
      </c>
      <c r="H793" s="89"/>
      <c r="I793" s="93" t="s">
        <v>735</v>
      </c>
      <c r="J793" s="89"/>
      <c r="K793" s="89"/>
      <c r="L793" s="89"/>
      <c r="M793" s="89"/>
      <c r="N793" s="168">
        <v>0</v>
      </c>
      <c r="O793" s="168">
        <v>37988.800000000003</v>
      </c>
      <c r="P793" s="89" t="s">
        <v>679</v>
      </c>
    </row>
    <row r="794" spans="1:16" ht="51">
      <c r="A794" s="214" t="s">
        <v>560</v>
      </c>
      <c r="B794" s="89"/>
      <c r="C794" s="90" t="s">
        <v>622</v>
      </c>
      <c r="D794" s="84">
        <v>43133</v>
      </c>
      <c r="E794" s="85" t="s">
        <v>2380</v>
      </c>
      <c r="F794" s="85" t="s">
        <v>3</v>
      </c>
      <c r="G794" s="85">
        <v>1594107</v>
      </c>
      <c r="H794" s="89"/>
      <c r="I794" s="93" t="s">
        <v>750</v>
      </c>
      <c r="J794" s="89"/>
      <c r="K794" s="89"/>
      <c r="L794" s="89"/>
      <c r="M794" s="89"/>
      <c r="N794" s="168">
        <v>0</v>
      </c>
      <c r="O794" s="168">
        <v>703.59</v>
      </c>
      <c r="P794" s="89" t="s">
        <v>679</v>
      </c>
    </row>
    <row r="795" spans="1:16" ht="51">
      <c r="A795" s="214" t="s">
        <v>560</v>
      </c>
      <c r="B795" s="89"/>
      <c r="C795" s="90" t="s">
        <v>622</v>
      </c>
      <c r="D795" s="84">
        <v>43133</v>
      </c>
      <c r="E795" s="85" t="s">
        <v>2381</v>
      </c>
      <c r="F795" s="85" t="s">
        <v>3</v>
      </c>
      <c r="G795" s="85">
        <v>1594109</v>
      </c>
      <c r="H795" s="89"/>
      <c r="I795" s="93" t="s">
        <v>728</v>
      </c>
      <c r="J795" s="89"/>
      <c r="K795" s="89"/>
      <c r="L795" s="89"/>
      <c r="M795" s="89"/>
      <c r="N795" s="168">
        <v>0</v>
      </c>
      <c r="O795" s="168">
        <v>1944.51</v>
      </c>
      <c r="P795" s="89" t="s">
        <v>679</v>
      </c>
    </row>
    <row r="796" spans="1:16" ht="38.25">
      <c r="A796" s="214">
        <v>35</v>
      </c>
      <c r="B796" s="89"/>
      <c r="C796" s="90" t="s">
        <v>49</v>
      </c>
      <c r="D796" s="84">
        <v>43133</v>
      </c>
      <c r="E796" s="85" t="s">
        <v>2382</v>
      </c>
      <c r="F796" s="85" t="s">
        <v>3</v>
      </c>
      <c r="G796" s="85">
        <v>1594126</v>
      </c>
      <c r="H796" s="89"/>
      <c r="I796" s="93" t="s">
        <v>2735</v>
      </c>
      <c r="J796" s="89"/>
      <c r="K796" s="89"/>
      <c r="L796" s="89"/>
      <c r="M796" s="89"/>
      <c r="N796" s="168">
        <v>0</v>
      </c>
      <c r="O796" s="168">
        <v>401.65</v>
      </c>
      <c r="P796" s="89" t="s">
        <v>679</v>
      </c>
    </row>
    <row r="797" spans="1:16" ht="51">
      <c r="A797" s="214">
        <v>580</v>
      </c>
      <c r="B797" s="89"/>
      <c r="C797" s="90" t="s">
        <v>184</v>
      </c>
      <c r="D797" s="84">
        <v>43133</v>
      </c>
      <c r="E797" s="85" t="s">
        <v>2383</v>
      </c>
      <c r="F797" s="85" t="s">
        <v>3</v>
      </c>
      <c r="G797" s="85">
        <v>1594158</v>
      </c>
      <c r="H797" s="89"/>
      <c r="I797" s="93" t="s">
        <v>2736</v>
      </c>
      <c r="J797" s="89"/>
      <c r="K797" s="89"/>
      <c r="L797" s="89"/>
      <c r="M797" s="89"/>
      <c r="N797" s="168">
        <v>0</v>
      </c>
      <c r="O797" s="168">
        <v>313.2</v>
      </c>
      <c r="P797" s="89" t="s">
        <v>679</v>
      </c>
    </row>
    <row r="798" spans="1:16" ht="51">
      <c r="A798" s="214" t="s">
        <v>560</v>
      </c>
      <c r="B798" s="89"/>
      <c r="C798" s="90" t="s">
        <v>622</v>
      </c>
      <c r="D798" s="84">
        <v>43133</v>
      </c>
      <c r="E798" s="85" t="s">
        <v>2384</v>
      </c>
      <c r="F798" s="85" t="s">
        <v>3</v>
      </c>
      <c r="G798" s="85">
        <v>1594177</v>
      </c>
      <c r="H798" s="89"/>
      <c r="I798" s="93" t="s">
        <v>2737</v>
      </c>
      <c r="J798" s="89"/>
      <c r="K798" s="89"/>
      <c r="L798" s="89"/>
      <c r="M798" s="89"/>
      <c r="N798" s="168">
        <v>0</v>
      </c>
      <c r="O798" s="168">
        <v>695</v>
      </c>
      <c r="P798" s="89" t="s">
        <v>679</v>
      </c>
    </row>
    <row r="799" spans="1:16" ht="63.75">
      <c r="A799" s="214" t="s">
        <v>560</v>
      </c>
      <c r="B799" s="89"/>
      <c r="C799" s="90" t="s">
        <v>622</v>
      </c>
      <c r="D799" s="84">
        <v>43133</v>
      </c>
      <c r="E799" s="85" t="s">
        <v>2385</v>
      </c>
      <c r="F799" s="85" t="s">
        <v>3</v>
      </c>
      <c r="G799" s="85">
        <v>1594223</v>
      </c>
      <c r="H799" s="89"/>
      <c r="I799" s="93" t="s">
        <v>2738</v>
      </c>
      <c r="J799" s="89"/>
      <c r="K799" s="89"/>
      <c r="L799" s="89"/>
      <c r="M799" s="89"/>
      <c r="N799" s="168">
        <v>0</v>
      </c>
      <c r="O799" s="168">
        <v>262.76</v>
      </c>
      <c r="P799" s="89" t="s">
        <v>679</v>
      </c>
    </row>
    <row r="800" spans="1:16" ht="63.75">
      <c r="A800" s="214" t="s">
        <v>560</v>
      </c>
      <c r="B800" s="89"/>
      <c r="C800" s="90" t="s">
        <v>622</v>
      </c>
      <c r="D800" s="84">
        <v>43133</v>
      </c>
      <c r="E800" s="85" t="s">
        <v>2386</v>
      </c>
      <c r="F800" s="85" t="s">
        <v>3</v>
      </c>
      <c r="G800" s="85">
        <v>1594276</v>
      </c>
      <c r="H800" s="89"/>
      <c r="I800" s="93" t="s">
        <v>2739</v>
      </c>
      <c r="J800" s="89"/>
      <c r="K800" s="89"/>
      <c r="L800" s="89"/>
      <c r="M800" s="89"/>
      <c r="N800" s="168">
        <v>0</v>
      </c>
      <c r="O800" s="168">
        <v>1300</v>
      </c>
      <c r="P800" s="89" t="s">
        <v>679</v>
      </c>
    </row>
    <row r="801" spans="1:16" ht="51">
      <c r="A801" s="214" t="s">
        <v>560</v>
      </c>
      <c r="B801" s="89"/>
      <c r="C801" s="90" t="s">
        <v>622</v>
      </c>
      <c r="D801" s="84">
        <v>43136</v>
      </c>
      <c r="E801" s="85" t="s">
        <v>2143</v>
      </c>
      <c r="F801" s="85" t="s">
        <v>6</v>
      </c>
      <c r="G801" s="85">
        <v>657972</v>
      </c>
      <c r="H801" s="89"/>
      <c r="I801" s="93" t="s">
        <v>2605</v>
      </c>
      <c r="J801" s="89"/>
      <c r="K801" s="89"/>
      <c r="L801" s="89"/>
      <c r="M801" s="89"/>
      <c r="N801" s="168">
        <v>0</v>
      </c>
      <c r="O801" s="168">
        <v>373357.83</v>
      </c>
      <c r="P801" s="89" t="s">
        <v>679</v>
      </c>
    </row>
    <row r="802" spans="1:16" ht="63.75">
      <c r="A802" s="214" t="s">
        <v>560</v>
      </c>
      <c r="B802" s="89"/>
      <c r="C802" s="90" t="s">
        <v>622</v>
      </c>
      <c r="D802" s="84">
        <v>43136</v>
      </c>
      <c r="E802" s="85" t="s">
        <v>2144</v>
      </c>
      <c r="F802" s="85" t="s">
        <v>6</v>
      </c>
      <c r="G802" s="85">
        <v>658179</v>
      </c>
      <c r="H802" s="89"/>
      <c r="I802" s="93" t="s">
        <v>2606</v>
      </c>
      <c r="J802" s="89"/>
      <c r="K802" s="89"/>
      <c r="L802" s="89"/>
      <c r="M802" s="89"/>
      <c r="N802" s="168">
        <v>0</v>
      </c>
      <c r="O802" s="168">
        <v>34558.07</v>
      </c>
      <c r="P802" s="89" t="s">
        <v>679</v>
      </c>
    </row>
    <row r="803" spans="1:16" ht="63.75">
      <c r="A803" s="214" t="s">
        <v>560</v>
      </c>
      <c r="B803" s="89"/>
      <c r="C803" s="90" t="s">
        <v>622</v>
      </c>
      <c r="D803" s="84">
        <v>43136</v>
      </c>
      <c r="E803" s="85" t="s">
        <v>2145</v>
      </c>
      <c r="F803" s="85" t="s">
        <v>6</v>
      </c>
      <c r="G803" s="85">
        <v>658668</v>
      </c>
      <c r="H803" s="89"/>
      <c r="I803" s="93" t="s">
        <v>2607</v>
      </c>
      <c r="J803" s="89"/>
      <c r="K803" s="89"/>
      <c r="L803" s="89"/>
      <c r="M803" s="89"/>
      <c r="N803" s="168">
        <v>0</v>
      </c>
      <c r="O803" s="168">
        <v>2099.16</v>
      </c>
      <c r="P803" s="89" t="s">
        <v>679</v>
      </c>
    </row>
    <row r="804" spans="1:16" ht="51">
      <c r="A804" s="214" t="s">
        <v>560</v>
      </c>
      <c r="B804" s="89"/>
      <c r="C804" s="90" t="s">
        <v>622</v>
      </c>
      <c r="D804" s="84">
        <v>43136</v>
      </c>
      <c r="E804" s="85" t="s">
        <v>2146</v>
      </c>
      <c r="F804" s="85" t="s">
        <v>6</v>
      </c>
      <c r="G804" s="85">
        <v>658684</v>
      </c>
      <c r="H804" s="89"/>
      <c r="I804" s="93" t="s">
        <v>2608</v>
      </c>
      <c r="J804" s="89"/>
      <c r="K804" s="89"/>
      <c r="L804" s="89"/>
      <c r="M804" s="89"/>
      <c r="N804" s="168">
        <v>0</v>
      </c>
      <c r="O804" s="168">
        <v>117493.69</v>
      </c>
      <c r="P804" s="89" t="s">
        <v>679</v>
      </c>
    </row>
    <row r="805" spans="1:16" ht="63.75">
      <c r="A805" s="214" t="s">
        <v>560</v>
      </c>
      <c r="B805" s="89"/>
      <c r="C805" s="90" t="s">
        <v>622</v>
      </c>
      <c r="D805" s="84">
        <v>43136</v>
      </c>
      <c r="E805" s="85" t="s">
        <v>2387</v>
      </c>
      <c r="F805" s="85" t="s">
        <v>3</v>
      </c>
      <c r="G805" s="85">
        <v>1594612</v>
      </c>
      <c r="H805" s="89"/>
      <c r="I805" s="93" t="s">
        <v>2740</v>
      </c>
      <c r="J805" s="89"/>
      <c r="K805" s="89"/>
      <c r="L805" s="89"/>
      <c r="M805" s="89"/>
      <c r="N805" s="168">
        <v>0</v>
      </c>
      <c r="O805" s="168">
        <v>25820.16</v>
      </c>
      <c r="P805" s="89" t="s">
        <v>679</v>
      </c>
    </row>
    <row r="806" spans="1:16" ht="51">
      <c r="A806" s="214" t="s">
        <v>560</v>
      </c>
      <c r="B806" s="89"/>
      <c r="C806" s="90" t="s">
        <v>622</v>
      </c>
      <c r="D806" s="84">
        <v>43136</v>
      </c>
      <c r="E806" s="85" t="s">
        <v>2388</v>
      </c>
      <c r="F806" s="85" t="s">
        <v>3</v>
      </c>
      <c r="G806" s="85">
        <v>1594481</v>
      </c>
      <c r="H806" s="89"/>
      <c r="I806" s="93" t="s">
        <v>722</v>
      </c>
      <c r="J806" s="89"/>
      <c r="K806" s="89"/>
      <c r="L806" s="89"/>
      <c r="M806" s="89"/>
      <c r="N806" s="168">
        <v>0</v>
      </c>
      <c r="O806" s="168">
        <v>1016</v>
      </c>
      <c r="P806" s="89" t="s">
        <v>679</v>
      </c>
    </row>
    <row r="807" spans="1:16" ht="51">
      <c r="A807" s="214" t="s">
        <v>560</v>
      </c>
      <c r="B807" s="89"/>
      <c r="C807" s="90" t="s">
        <v>622</v>
      </c>
      <c r="D807" s="84">
        <v>43136</v>
      </c>
      <c r="E807" s="85" t="s">
        <v>2389</v>
      </c>
      <c r="F807" s="85" t="s">
        <v>3</v>
      </c>
      <c r="G807" s="85">
        <v>1594484</v>
      </c>
      <c r="H807" s="89"/>
      <c r="I807" s="93" t="s">
        <v>2741</v>
      </c>
      <c r="J807" s="89"/>
      <c r="K807" s="89"/>
      <c r="L807" s="89"/>
      <c r="M807" s="89"/>
      <c r="N807" s="168">
        <v>0</v>
      </c>
      <c r="O807" s="168">
        <v>1506</v>
      </c>
      <c r="P807" s="89" t="s">
        <v>679</v>
      </c>
    </row>
    <row r="808" spans="1:16" ht="51">
      <c r="A808" s="214" t="s">
        <v>560</v>
      </c>
      <c r="B808" s="89"/>
      <c r="C808" s="90" t="s">
        <v>622</v>
      </c>
      <c r="D808" s="84">
        <v>43136</v>
      </c>
      <c r="E808" s="85" t="s">
        <v>2390</v>
      </c>
      <c r="F808" s="85" t="s">
        <v>3</v>
      </c>
      <c r="G808" s="85">
        <v>1594486</v>
      </c>
      <c r="H808" s="89"/>
      <c r="I808" s="93" t="s">
        <v>755</v>
      </c>
      <c r="J808" s="89"/>
      <c r="K808" s="89"/>
      <c r="L808" s="89"/>
      <c r="M808" s="89"/>
      <c r="N808" s="168">
        <v>0</v>
      </c>
      <c r="O808" s="168">
        <v>400</v>
      </c>
      <c r="P808" s="89" t="s">
        <v>679</v>
      </c>
    </row>
    <row r="809" spans="1:16" ht="38.25">
      <c r="A809" s="214">
        <v>35</v>
      </c>
      <c r="B809" s="89"/>
      <c r="C809" s="90" t="s">
        <v>49</v>
      </c>
      <c r="D809" s="84">
        <v>43136</v>
      </c>
      <c r="E809" s="85" t="s">
        <v>2391</v>
      </c>
      <c r="F809" s="85" t="s">
        <v>3</v>
      </c>
      <c r="G809" s="85">
        <v>1594501</v>
      </c>
      <c r="H809" s="89"/>
      <c r="I809" s="93" t="s">
        <v>2742</v>
      </c>
      <c r="J809" s="89"/>
      <c r="K809" s="89"/>
      <c r="L809" s="89"/>
      <c r="M809" s="89"/>
      <c r="N809" s="168">
        <v>0</v>
      </c>
      <c r="O809" s="168">
        <v>460</v>
      </c>
      <c r="P809" s="89" t="s">
        <v>679</v>
      </c>
    </row>
    <row r="810" spans="1:16" ht="51">
      <c r="A810" s="214" t="s">
        <v>560</v>
      </c>
      <c r="B810" s="89"/>
      <c r="C810" s="90" t="s">
        <v>622</v>
      </c>
      <c r="D810" s="84">
        <v>43136</v>
      </c>
      <c r="E810" s="85" t="s">
        <v>2392</v>
      </c>
      <c r="F810" s="85" t="s">
        <v>3</v>
      </c>
      <c r="G810" s="85">
        <v>1594528</v>
      </c>
      <c r="H810" s="89"/>
      <c r="I810" s="93" t="s">
        <v>742</v>
      </c>
      <c r="J810" s="89"/>
      <c r="K810" s="89"/>
      <c r="L810" s="89"/>
      <c r="M810" s="89"/>
      <c r="N810" s="168">
        <v>0</v>
      </c>
      <c r="O810" s="168">
        <v>390</v>
      </c>
      <c r="P810" s="89" t="s">
        <v>679</v>
      </c>
    </row>
    <row r="811" spans="1:16" ht="51">
      <c r="A811" s="214" t="s">
        <v>560</v>
      </c>
      <c r="B811" s="89"/>
      <c r="C811" s="90" t="s">
        <v>622</v>
      </c>
      <c r="D811" s="84">
        <v>43136</v>
      </c>
      <c r="E811" s="85" t="s">
        <v>2393</v>
      </c>
      <c r="F811" s="85" t="s">
        <v>3</v>
      </c>
      <c r="G811" s="85">
        <v>1594531</v>
      </c>
      <c r="H811" s="89"/>
      <c r="I811" s="93" t="s">
        <v>742</v>
      </c>
      <c r="J811" s="89"/>
      <c r="K811" s="89"/>
      <c r="L811" s="89"/>
      <c r="M811" s="89"/>
      <c r="N811" s="168">
        <v>0</v>
      </c>
      <c r="O811" s="168">
        <v>390</v>
      </c>
      <c r="P811" s="89" t="s">
        <v>679</v>
      </c>
    </row>
    <row r="812" spans="1:16" ht="51">
      <c r="A812" s="214" t="s">
        <v>560</v>
      </c>
      <c r="B812" s="89"/>
      <c r="C812" s="90" t="s">
        <v>622</v>
      </c>
      <c r="D812" s="84">
        <v>43136</v>
      </c>
      <c r="E812" s="85" t="s">
        <v>2394</v>
      </c>
      <c r="F812" s="85" t="s">
        <v>3</v>
      </c>
      <c r="G812" s="85">
        <v>1594582</v>
      </c>
      <c r="H812" s="89"/>
      <c r="I812" s="93" t="s">
        <v>2743</v>
      </c>
      <c r="J812" s="89"/>
      <c r="K812" s="89"/>
      <c r="L812" s="89"/>
      <c r="M812" s="89"/>
      <c r="N812" s="168">
        <v>0</v>
      </c>
      <c r="O812" s="168">
        <v>711.18</v>
      </c>
      <c r="P812" s="89" t="s">
        <v>679</v>
      </c>
    </row>
    <row r="813" spans="1:16" ht="51">
      <c r="A813" s="214" t="s">
        <v>560</v>
      </c>
      <c r="B813" s="89"/>
      <c r="C813" s="90" t="s">
        <v>622</v>
      </c>
      <c r="D813" s="84">
        <v>43136</v>
      </c>
      <c r="E813" s="85" t="s">
        <v>2395</v>
      </c>
      <c r="F813" s="85" t="s">
        <v>3</v>
      </c>
      <c r="G813" s="85">
        <v>1594583</v>
      </c>
      <c r="H813" s="89"/>
      <c r="I813" s="93" t="s">
        <v>2744</v>
      </c>
      <c r="J813" s="89"/>
      <c r="K813" s="89"/>
      <c r="L813" s="89"/>
      <c r="M813" s="89"/>
      <c r="N813" s="168">
        <v>0</v>
      </c>
      <c r="O813" s="168">
        <v>150</v>
      </c>
      <c r="P813" s="89" t="s">
        <v>679</v>
      </c>
    </row>
    <row r="814" spans="1:16" ht="51">
      <c r="A814" s="214" t="s">
        <v>560</v>
      </c>
      <c r="B814" s="89"/>
      <c r="C814" s="90" t="s">
        <v>622</v>
      </c>
      <c r="D814" s="84">
        <v>43136</v>
      </c>
      <c r="E814" s="85" t="s">
        <v>2396</v>
      </c>
      <c r="F814" s="85" t="s">
        <v>3</v>
      </c>
      <c r="G814" s="85">
        <v>1594584</v>
      </c>
      <c r="H814" s="89"/>
      <c r="I814" s="93" t="s">
        <v>726</v>
      </c>
      <c r="J814" s="89"/>
      <c r="K814" s="89"/>
      <c r="L814" s="89"/>
      <c r="M814" s="89"/>
      <c r="N814" s="168">
        <v>0</v>
      </c>
      <c r="O814" s="168">
        <v>1713</v>
      </c>
      <c r="P814" s="89" t="s">
        <v>679</v>
      </c>
    </row>
    <row r="815" spans="1:16" ht="51">
      <c r="A815" s="214" t="s">
        <v>560</v>
      </c>
      <c r="B815" s="89"/>
      <c r="C815" s="90" t="s">
        <v>622</v>
      </c>
      <c r="D815" s="84">
        <v>43136</v>
      </c>
      <c r="E815" s="85" t="s">
        <v>2397</v>
      </c>
      <c r="F815" s="85" t="s">
        <v>3</v>
      </c>
      <c r="G815" s="85">
        <v>1594629</v>
      </c>
      <c r="H815" s="89"/>
      <c r="I815" s="93" t="s">
        <v>2745</v>
      </c>
      <c r="J815" s="89"/>
      <c r="K815" s="89"/>
      <c r="L815" s="89"/>
      <c r="M815" s="89"/>
      <c r="N815" s="168">
        <v>0</v>
      </c>
      <c r="O815" s="168">
        <v>218.02</v>
      </c>
      <c r="P815" s="89" t="s">
        <v>679</v>
      </c>
    </row>
    <row r="816" spans="1:16" ht="51">
      <c r="A816" s="214" t="s">
        <v>560</v>
      </c>
      <c r="B816" s="89"/>
      <c r="C816" s="90" t="s">
        <v>622</v>
      </c>
      <c r="D816" s="84">
        <v>43136</v>
      </c>
      <c r="E816" s="85" t="s">
        <v>2398</v>
      </c>
      <c r="F816" s="85" t="s">
        <v>3</v>
      </c>
      <c r="G816" s="85">
        <v>1594635</v>
      </c>
      <c r="H816" s="89"/>
      <c r="I816" s="93" t="s">
        <v>739</v>
      </c>
      <c r="J816" s="89"/>
      <c r="K816" s="89"/>
      <c r="L816" s="89"/>
      <c r="M816" s="89"/>
      <c r="N816" s="168">
        <v>0</v>
      </c>
      <c r="O816" s="168">
        <v>800</v>
      </c>
      <c r="P816" s="89" t="s">
        <v>679</v>
      </c>
    </row>
    <row r="817" spans="1:16" ht="51">
      <c r="A817" s="214" t="s">
        <v>560</v>
      </c>
      <c r="B817" s="89"/>
      <c r="C817" s="90" t="s">
        <v>622</v>
      </c>
      <c r="D817" s="84">
        <v>43136</v>
      </c>
      <c r="E817" s="85" t="s">
        <v>2399</v>
      </c>
      <c r="F817" s="85" t="s">
        <v>3</v>
      </c>
      <c r="G817" s="85">
        <v>1594729</v>
      </c>
      <c r="H817" s="89"/>
      <c r="I817" s="93" t="s">
        <v>1919</v>
      </c>
      <c r="J817" s="89"/>
      <c r="K817" s="89"/>
      <c r="L817" s="89"/>
      <c r="M817" s="89"/>
      <c r="N817" s="168">
        <v>0</v>
      </c>
      <c r="O817" s="168">
        <v>800</v>
      </c>
      <c r="P817" s="89" t="s">
        <v>679</v>
      </c>
    </row>
    <row r="818" spans="1:16" ht="51">
      <c r="A818" s="214" t="s">
        <v>560</v>
      </c>
      <c r="B818" s="89"/>
      <c r="C818" s="90" t="s">
        <v>622</v>
      </c>
      <c r="D818" s="84">
        <v>43137</v>
      </c>
      <c r="E818" s="85" t="s">
        <v>2147</v>
      </c>
      <c r="F818" s="85" t="s">
        <v>6</v>
      </c>
      <c r="G818" s="85">
        <v>659684</v>
      </c>
      <c r="H818" s="89"/>
      <c r="I818" s="93" t="s">
        <v>2610</v>
      </c>
      <c r="J818" s="89"/>
      <c r="K818" s="89"/>
      <c r="L818" s="89"/>
      <c r="M818" s="89"/>
      <c r="N818" s="168">
        <v>0</v>
      </c>
      <c r="O818" s="168">
        <v>22514.52</v>
      </c>
      <c r="P818" s="89" t="s">
        <v>679</v>
      </c>
    </row>
    <row r="819" spans="1:16" ht="51">
      <c r="A819" s="214" t="s">
        <v>560</v>
      </c>
      <c r="B819" s="89"/>
      <c r="C819" s="90" t="s">
        <v>622</v>
      </c>
      <c r="D819" s="84">
        <v>43137</v>
      </c>
      <c r="E819" s="85" t="s">
        <v>2148</v>
      </c>
      <c r="F819" s="85" t="s">
        <v>6</v>
      </c>
      <c r="G819" s="85">
        <v>659947</v>
      </c>
      <c r="H819" s="89"/>
      <c r="I819" s="93" t="s">
        <v>2611</v>
      </c>
      <c r="J819" s="89"/>
      <c r="K819" s="89"/>
      <c r="L819" s="89"/>
      <c r="M819" s="89"/>
      <c r="N819" s="168">
        <v>0</v>
      </c>
      <c r="O819" s="168">
        <v>6351.4</v>
      </c>
      <c r="P819" s="89" t="s">
        <v>679</v>
      </c>
    </row>
    <row r="820" spans="1:16" ht="51">
      <c r="A820" s="214" t="s">
        <v>560</v>
      </c>
      <c r="B820" s="89"/>
      <c r="C820" s="90" t="s">
        <v>622</v>
      </c>
      <c r="D820" s="84">
        <v>43137</v>
      </c>
      <c r="E820" s="85" t="s">
        <v>2149</v>
      </c>
      <c r="F820" s="85" t="s">
        <v>6</v>
      </c>
      <c r="G820" s="85">
        <v>659949</v>
      </c>
      <c r="H820" s="89"/>
      <c r="I820" s="93" t="s">
        <v>2612</v>
      </c>
      <c r="J820" s="89"/>
      <c r="K820" s="89"/>
      <c r="L820" s="89"/>
      <c r="M820" s="89"/>
      <c r="N820" s="168">
        <v>0</v>
      </c>
      <c r="O820" s="168">
        <v>26044.2</v>
      </c>
      <c r="P820" s="89" t="s">
        <v>679</v>
      </c>
    </row>
    <row r="821" spans="1:16" ht="51">
      <c r="A821" s="214" t="s">
        <v>560</v>
      </c>
      <c r="B821" s="89"/>
      <c r="C821" s="90" t="s">
        <v>622</v>
      </c>
      <c r="D821" s="84">
        <v>43137</v>
      </c>
      <c r="E821" s="85" t="s">
        <v>2150</v>
      </c>
      <c r="F821" s="85" t="s">
        <v>6</v>
      </c>
      <c r="G821" s="85">
        <v>659955</v>
      </c>
      <c r="H821" s="89"/>
      <c r="I821" s="93" t="s">
        <v>2613</v>
      </c>
      <c r="J821" s="89"/>
      <c r="K821" s="89"/>
      <c r="L821" s="89"/>
      <c r="M821" s="89"/>
      <c r="N821" s="168">
        <v>0</v>
      </c>
      <c r="O821" s="168">
        <v>14640.06</v>
      </c>
      <c r="P821" s="89" t="s">
        <v>679</v>
      </c>
    </row>
    <row r="822" spans="1:16" ht="63.75">
      <c r="A822" s="214" t="s">
        <v>560</v>
      </c>
      <c r="B822" s="89"/>
      <c r="C822" s="90" t="s">
        <v>622</v>
      </c>
      <c r="D822" s="84">
        <v>43137</v>
      </c>
      <c r="E822" s="85" t="s">
        <v>2151</v>
      </c>
      <c r="F822" s="85" t="s">
        <v>6</v>
      </c>
      <c r="G822" s="85">
        <v>659957</v>
      </c>
      <c r="H822" s="89"/>
      <c r="I822" s="93" t="s">
        <v>2614</v>
      </c>
      <c r="J822" s="89"/>
      <c r="K822" s="89"/>
      <c r="L822" s="89"/>
      <c r="M822" s="89"/>
      <c r="N822" s="168">
        <v>0</v>
      </c>
      <c r="O822" s="168">
        <v>201494.46</v>
      </c>
      <c r="P822" s="89" t="s">
        <v>679</v>
      </c>
    </row>
    <row r="823" spans="1:16" ht="63.75">
      <c r="A823" s="214" t="s">
        <v>560</v>
      </c>
      <c r="B823" s="89"/>
      <c r="C823" s="90" t="s">
        <v>622</v>
      </c>
      <c r="D823" s="84">
        <v>43137</v>
      </c>
      <c r="E823" s="85" t="s">
        <v>2152</v>
      </c>
      <c r="F823" s="85" t="s">
        <v>6</v>
      </c>
      <c r="G823" s="85">
        <v>659959</v>
      </c>
      <c r="H823" s="89"/>
      <c r="I823" s="93" t="s">
        <v>2615</v>
      </c>
      <c r="J823" s="89"/>
      <c r="K823" s="89"/>
      <c r="L823" s="89"/>
      <c r="M823" s="89"/>
      <c r="N823" s="168">
        <v>0</v>
      </c>
      <c r="O823" s="168">
        <v>48271.49</v>
      </c>
      <c r="P823" s="89" t="s">
        <v>679</v>
      </c>
    </row>
    <row r="824" spans="1:16" ht="51">
      <c r="A824" s="214" t="s">
        <v>560</v>
      </c>
      <c r="B824" s="89"/>
      <c r="C824" s="90" t="s">
        <v>622</v>
      </c>
      <c r="D824" s="84">
        <v>43137</v>
      </c>
      <c r="E824" s="85" t="s">
        <v>2153</v>
      </c>
      <c r="F824" s="85" t="s">
        <v>6</v>
      </c>
      <c r="G824" s="85">
        <v>659961</v>
      </c>
      <c r="H824" s="89"/>
      <c r="I824" s="93" t="s">
        <v>2616</v>
      </c>
      <c r="J824" s="89"/>
      <c r="K824" s="89"/>
      <c r="L824" s="89"/>
      <c r="M824" s="89"/>
      <c r="N824" s="168">
        <v>0</v>
      </c>
      <c r="O824" s="168">
        <v>6901.16</v>
      </c>
      <c r="P824" s="89" t="s">
        <v>679</v>
      </c>
    </row>
    <row r="825" spans="1:16" ht="51">
      <c r="A825" s="214" t="s">
        <v>560</v>
      </c>
      <c r="B825" s="89"/>
      <c r="C825" s="90" t="s">
        <v>622</v>
      </c>
      <c r="D825" s="84">
        <v>43137</v>
      </c>
      <c r="E825" s="85" t="s">
        <v>2154</v>
      </c>
      <c r="F825" s="85" t="s">
        <v>6</v>
      </c>
      <c r="G825" s="85">
        <v>660023</v>
      </c>
      <c r="H825" s="89"/>
      <c r="I825" s="93" t="s">
        <v>2617</v>
      </c>
      <c r="J825" s="89"/>
      <c r="K825" s="89"/>
      <c r="L825" s="89"/>
      <c r="M825" s="89"/>
      <c r="N825" s="168">
        <v>0</v>
      </c>
      <c r="O825" s="168">
        <v>19146.259999999998</v>
      </c>
      <c r="P825" s="89" t="s">
        <v>679</v>
      </c>
    </row>
    <row r="826" spans="1:16" ht="76.5">
      <c r="A826" s="214">
        <v>20</v>
      </c>
      <c r="B826" s="89"/>
      <c r="C826" s="90" t="s">
        <v>47</v>
      </c>
      <c r="D826" s="84">
        <v>43137</v>
      </c>
      <c r="E826" s="85" t="s">
        <v>2155</v>
      </c>
      <c r="F826" s="85" t="s">
        <v>15</v>
      </c>
      <c r="G826" s="85">
        <v>4319</v>
      </c>
      <c r="H826" s="89"/>
      <c r="I826" s="93" t="s">
        <v>2618</v>
      </c>
      <c r="J826" s="89"/>
      <c r="K826" s="89"/>
      <c r="L826" s="89"/>
      <c r="M826" s="89"/>
      <c r="N826" s="168">
        <v>1376.79</v>
      </c>
      <c r="O826" s="168">
        <v>0</v>
      </c>
      <c r="P826" s="89" t="s">
        <v>679</v>
      </c>
    </row>
    <row r="827" spans="1:16" ht="76.5">
      <c r="A827" s="214">
        <v>20</v>
      </c>
      <c r="B827" s="89"/>
      <c r="C827" s="90" t="s">
        <v>47</v>
      </c>
      <c r="D827" s="84">
        <v>43137</v>
      </c>
      <c r="E827" s="85" t="s">
        <v>2156</v>
      </c>
      <c r="F827" s="85" t="s">
        <v>15</v>
      </c>
      <c r="G827" s="85">
        <v>4320</v>
      </c>
      <c r="H827" s="89"/>
      <c r="I827" s="93" t="s">
        <v>2619</v>
      </c>
      <c r="J827" s="89"/>
      <c r="K827" s="89"/>
      <c r="L827" s="89"/>
      <c r="M827" s="89"/>
      <c r="N827" s="168">
        <v>992.15</v>
      </c>
      <c r="O827" s="168">
        <v>0</v>
      </c>
      <c r="P827" s="89" t="s">
        <v>679</v>
      </c>
    </row>
    <row r="828" spans="1:16" ht="63.75">
      <c r="A828" s="214">
        <v>291</v>
      </c>
      <c r="B828" s="89"/>
      <c r="C828" s="90" t="s">
        <v>133</v>
      </c>
      <c r="D828" s="84">
        <v>43137</v>
      </c>
      <c r="E828" s="85" t="s">
        <v>2157</v>
      </c>
      <c r="F828" s="85" t="s">
        <v>11</v>
      </c>
      <c r="G828" s="85">
        <v>659808</v>
      </c>
      <c r="H828" s="89"/>
      <c r="I828" s="93" t="s">
        <v>2620</v>
      </c>
      <c r="J828" s="89"/>
      <c r="K828" s="89"/>
      <c r="L828" s="89"/>
      <c r="M828" s="89"/>
      <c r="N828" s="168">
        <v>50</v>
      </c>
      <c r="O828" s="168">
        <v>0</v>
      </c>
      <c r="P828" s="89" t="s">
        <v>679</v>
      </c>
    </row>
    <row r="829" spans="1:16" ht="51">
      <c r="A829" s="214">
        <v>513</v>
      </c>
      <c r="B829" s="89"/>
      <c r="C829" s="90" t="s">
        <v>175</v>
      </c>
      <c r="D829" s="84">
        <v>43137</v>
      </c>
      <c r="E829" s="85" t="s">
        <v>2400</v>
      </c>
      <c r="F829" s="85" t="s">
        <v>3</v>
      </c>
      <c r="G829" s="85">
        <v>1594985</v>
      </c>
      <c r="H829" s="89"/>
      <c r="I829" s="93" t="s">
        <v>2746</v>
      </c>
      <c r="J829" s="89"/>
      <c r="K829" s="89"/>
      <c r="L829" s="89"/>
      <c r="M829" s="89"/>
      <c r="N829" s="168">
        <v>0</v>
      </c>
      <c r="O829" s="168">
        <v>1404</v>
      </c>
      <c r="P829" s="89" t="s">
        <v>679</v>
      </c>
    </row>
    <row r="830" spans="1:16" ht="51">
      <c r="A830" s="214" t="s">
        <v>560</v>
      </c>
      <c r="B830" s="89"/>
      <c r="C830" s="90" t="s">
        <v>622</v>
      </c>
      <c r="D830" s="84">
        <v>43137</v>
      </c>
      <c r="E830" s="85" t="s">
        <v>2401</v>
      </c>
      <c r="F830" s="85" t="s">
        <v>3</v>
      </c>
      <c r="G830" s="85">
        <v>1594901</v>
      </c>
      <c r="H830" s="89"/>
      <c r="I830" s="93" t="s">
        <v>2747</v>
      </c>
      <c r="J830" s="89"/>
      <c r="K830" s="89"/>
      <c r="L830" s="89"/>
      <c r="M830" s="89"/>
      <c r="N830" s="168">
        <v>0</v>
      </c>
      <c r="O830" s="168">
        <v>0.66</v>
      </c>
      <c r="P830" s="89" t="s">
        <v>679</v>
      </c>
    </row>
    <row r="831" spans="1:16" ht="51">
      <c r="A831" s="214" t="s">
        <v>560</v>
      </c>
      <c r="B831" s="89"/>
      <c r="C831" s="90" t="s">
        <v>622</v>
      </c>
      <c r="D831" s="84">
        <v>43137</v>
      </c>
      <c r="E831" s="85" t="s">
        <v>2402</v>
      </c>
      <c r="F831" s="85" t="s">
        <v>3</v>
      </c>
      <c r="G831" s="85">
        <v>1594902</v>
      </c>
      <c r="H831" s="89"/>
      <c r="I831" s="93" t="s">
        <v>2748</v>
      </c>
      <c r="J831" s="89"/>
      <c r="K831" s="89"/>
      <c r="L831" s="89"/>
      <c r="M831" s="89"/>
      <c r="N831" s="168">
        <v>0</v>
      </c>
      <c r="O831" s="168">
        <v>2304.16</v>
      </c>
      <c r="P831" s="89" t="s">
        <v>679</v>
      </c>
    </row>
    <row r="832" spans="1:16" ht="51">
      <c r="A832" s="214" t="s">
        <v>560</v>
      </c>
      <c r="B832" s="89"/>
      <c r="C832" s="90" t="s">
        <v>622</v>
      </c>
      <c r="D832" s="84">
        <v>43137</v>
      </c>
      <c r="E832" s="85" t="s">
        <v>2403</v>
      </c>
      <c r="F832" s="85" t="s">
        <v>3</v>
      </c>
      <c r="G832" s="85">
        <v>1594911</v>
      </c>
      <c r="H832" s="89"/>
      <c r="I832" s="93" t="s">
        <v>2749</v>
      </c>
      <c r="J832" s="89"/>
      <c r="K832" s="89"/>
      <c r="L832" s="89"/>
      <c r="M832" s="89"/>
      <c r="N832" s="168">
        <v>0</v>
      </c>
      <c r="O832" s="168">
        <v>686.35</v>
      </c>
      <c r="P832" s="89" t="s">
        <v>679</v>
      </c>
    </row>
    <row r="833" spans="1:16" ht="51">
      <c r="A833" s="214" t="s">
        <v>560</v>
      </c>
      <c r="B833" s="89"/>
      <c r="C833" s="90" t="s">
        <v>622</v>
      </c>
      <c r="D833" s="84">
        <v>43137</v>
      </c>
      <c r="E833" s="85" t="s">
        <v>2404</v>
      </c>
      <c r="F833" s="85" t="s">
        <v>3</v>
      </c>
      <c r="G833" s="85">
        <v>1594933</v>
      </c>
      <c r="H833" s="89"/>
      <c r="I833" s="93" t="s">
        <v>2750</v>
      </c>
      <c r="J833" s="89"/>
      <c r="K833" s="89"/>
      <c r="L833" s="89"/>
      <c r="M833" s="89"/>
      <c r="N833" s="168">
        <v>0</v>
      </c>
      <c r="O833" s="168">
        <v>3381.4</v>
      </c>
      <c r="P833" s="89" t="s">
        <v>679</v>
      </c>
    </row>
    <row r="834" spans="1:16" ht="51">
      <c r="A834" s="214" t="s">
        <v>560</v>
      </c>
      <c r="B834" s="89"/>
      <c r="C834" s="90" t="s">
        <v>622</v>
      </c>
      <c r="D834" s="84">
        <v>43137</v>
      </c>
      <c r="E834" s="85" t="s">
        <v>2405</v>
      </c>
      <c r="F834" s="85" t="s">
        <v>3</v>
      </c>
      <c r="G834" s="85">
        <v>1594960</v>
      </c>
      <c r="H834" s="89"/>
      <c r="I834" s="93" t="s">
        <v>2751</v>
      </c>
      <c r="J834" s="89"/>
      <c r="K834" s="89"/>
      <c r="L834" s="89"/>
      <c r="M834" s="89"/>
      <c r="N834" s="168">
        <v>0</v>
      </c>
      <c r="O834" s="168">
        <v>125</v>
      </c>
      <c r="P834" s="89" t="s">
        <v>679</v>
      </c>
    </row>
    <row r="835" spans="1:16" ht="51">
      <c r="A835" s="214" t="s">
        <v>560</v>
      </c>
      <c r="B835" s="89"/>
      <c r="C835" s="90" t="s">
        <v>622</v>
      </c>
      <c r="D835" s="84">
        <v>43137</v>
      </c>
      <c r="E835" s="85" t="s">
        <v>2406</v>
      </c>
      <c r="F835" s="85" t="s">
        <v>3</v>
      </c>
      <c r="G835" s="85">
        <v>1594962</v>
      </c>
      <c r="H835" s="89"/>
      <c r="I835" s="93" t="s">
        <v>2752</v>
      </c>
      <c r="J835" s="89"/>
      <c r="K835" s="89"/>
      <c r="L835" s="89"/>
      <c r="M835" s="89"/>
      <c r="N835" s="168">
        <v>0</v>
      </c>
      <c r="O835" s="168">
        <v>125</v>
      </c>
      <c r="P835" s="89" t="s">
        <v>679</v>
      </c>
    </row>
    <row r="836" spans="1:16" ht="51">
      <c r="A836" s="214" t="s">
        <v>560</v>
      </c>
      <c r="B836" s="89"/>
      <c r="C836" s="90" t="s">
        <v>622</v>
      </c>
      <c r="D836" s="84">
        <v>43137</v>
      </c>
      <c r="E836" s="85" t="s">
        <v>2407</v>
      </c>
      <c r="F836" s="85" t="s">
        <v>3</v>
      </c>
      <c r="G836" s="85">
        <v>1594963</v>
      </c>
      <c r="H836" s="89"/>
      <c r="I836" s="93" t="s">
        <v>2753</v>
      </c>
      <c r="J836" s="89"/>
      <c r="K836" s="89"/>
      <c r="L836" s="89"/>
      <c r="M836" s="89"/>
      <c r="N836" s="168">
        <v>0</v>
      </c>
      <c r="O836" s="168">
        <v>125</v>
      </c>
      <c r="P836" s="89" t="s">
        <v>679</v>
      </c>
    </row>
    <row r="837" spans="1:16" ht="51">
      <c r="A837" s="214" t="s">
        <v>560</v>
      </c>
      <c r="B837" s="89"/>
      <c r="C837" s="90" t="s">
        <v>622</v>
      </c>
      <c r="D837" s="84">
        <v>43137</v>
      </c>
      <c r="E837" s="85" t="s">
        <v>2408</v>
      </c>
      <c r="F837" s="85" t="s">
        <v>3</v>
      </c>
      <c r="G837" s="85">
        <v>1594965</v>
      </c>
      <c r="H837" s="89"/>
      <c r="I837" s="93" t="s">
        <v>2754</v>
      </c>
      <c r="J837" s="89"/>
      <c r="K837" s="89"/>
      <c r="L837" s="89"/>
      <c r="M837" s="89"/>
      <c r="N837" s="168">
        <v>0</v>
      </c>
      <c r="O837" s="168">
        <v>125</v>
      </c>
      <c r="P837" s="89" t="s">
        <v>679</v>
      </c>
    </row>
    <row r="838" spans="1:16" ht="51">
      <c r="A838" s="214" t="s">
        <v>560</v>
      </c>
      <c r="B838" s="89"/>
      <c r="C838" s="90" t="s">
        <v>622</v>
      </c>
      <c r="D838" s="84">
        <v>43137</v>
      </c>
      <c r="E838" s="85" t="s">
        <v>2409</v>
      </c>
      <c r="F838" s="85" t="s">
        <v>3</v>
      </c>
      <c r="G838" s="85">
        <v>1594967</v>
      </c>
      <c r="H838" s="89"/>
      <c r="I838" s="93" t="s">
        <v>2755</v>
      </c>
      <c r="J838" s="89"/>
      <c r="K838" s="89"/>
      <c r="L838" s="89"/>
      <c r="M838" s="89"/>
      <c r="N838" s="168">
        <v>0</v>
      </c>
      <c r="O838" s="168">
        <v>125</v>
      </c>
      <c r="P838" s="89" t="s">
        <v>679</v>
      </c>
    </row>
    <row r="839" spans="1:16" ht="51">
      <c r="A839" s="214" t="s">
        <v>560</v>
      </c>
      <c r="B839" s="89"/>
      <c r="C839" s="90" t="s">
        <v>622</v>
      </c>
      <c r="D839" s="84">
        <v>43137</v>
      </c>
      <c r="E839" s="85" t="s">
        <v>2410</v>
      </c>
      <c r="F839" s="85" t="s">
        <v>3</v>
      </c>
      <c r="G839" s="85">
        <v>1594968</v>
      </c>
      <c r="H839" s="89"/>
      <c r="I839" s="93" t="s">
        <v>2756</v>
      </c>
      <c r="J839" s="89"/>
      <c r="K839" s="89"/>
      <c r="L839" s="89"/>
      <c r="M839" s="89"/>
      <c r="N839" s="168">
        <v>0</v>
      </c>
      <c r="O839" s="168">
        <v>125</v>
      </c>
      <c r="P839" s="89" t="s">
        <v>679</v>
      </c>
    </row>
    <row r="840" spans="1:16" ht="51">
      <c r="A840" s="214" t="s">
        <v>560</v>
      </c>
      <c r="B840" s="89"/>
      <c r="C840" s="90" t="s">
        <v>622</v>
      </c>
      <c r="D840" s="84">
        <v>43137</v>
      </c>
      <c r="E840" s="85" t="s">
        <v>2411</v>
      </c>
      <c r="F840" s="85" t="s">
        <v>3</v>
      </c>
      <c r="G840" s="85">
        <v>1594970</v>
      </c>
      <c r="H840" s="89"/>
      <c r="I840" s="93" t="s">
        <v>2757</v>
      </c>
      <c r="J840" s="89"/>
      <c r="K840" s="89"/>
      <c r="L840" s="89"/>
      <c r="M840" s="89"/>
      <c r="N840" s="168">
        <v>0</v>
      </c>
      <c r="O840" s="168">
        <v>125</v>
      </c>
      <c r="P840" s="89" t="s">
        <v>679</v>
      </c>
    </row>
    <row r="841" spans="1:16" ht="51">
      <c r="A841" s="214" t="s">
        <v>560</v>
      </c>
      <c r="B841" s="89"/>
      <c r="C841" s="90" t="s">
        <v>622</v>
      </c>
      <c r="D841" s="84">
        <v>43137</v>
      </c>
      <c r="E841" s="85" t="s">
        <v>2412</v>
      </c>
      <c r="F841" s="85" t="s">
        <v>3</v>
      </c>
      <c r="G841" s="85">
        <v>1594972</v>
      </c>
      <c r="H841" s="89"/>
      <c r="I841" s="93" t="s">
        <v>2758</v>
      </c>
      <c r="J841" s="89"/>
      <c r="K841" s="89"/>
      <c r="L841" s="89"/>
      <c r="M841" s="89"/>
      <c r="N841" s="168">
        <v>0</v>
      </c>
      <c r="O841" s="168">
        <v>125</v>
      </c>
      <c r="P841" s="89" t="s">
        <v>679</v>
      </c>
    </row>
    <row r="842" spans="1:16" ht="38.25">
      <c r="A842" s="214">
        <v>580</v>
      </c>
      <c r="B842" s="89"/>
      <c r="C842" s="90" t="s">
        <v>184</v>
      </c>
      <c r="D842" s="84">
        <v>43137</v>
      </c>
      <c r="E842" s="85" t="s">
        <v>2413</v>
      </c>
      <c r="F842" s="85" t="s">
        <v>3</v>
      </c>
      <c r="G842" s="85">
        <v>1595023</v>
      </c>
      <c r="H842" s="89"/>
      <c r="I842" s="93" t="s">
        <v>2759</v>
      </c>
      <c r="J842" s="89"/>
      <c r="K842" s="89"/>
      <c r="L842" s="89"/>
      <c r="M842" s="89"/>
      <c r="N842" s="168">
        <v>0</v>
      </c>
      <c r="O842" s="168">
        <v>100.36</v>
      </c>
      <c r="P842" s="89" t="s">
        <v>679</v>
      </c>
    </row>
    <row r="843" spans="1:16" ht="38.25">
      <c r="A843" s="214">
        <v>20</v>
      </c>
      <c r="B843" s="89"/>
      <c r="C843" s="90" t="s">
        <v>47</v>
      </c>
      <c r="D843" s="84">
        <v>43137</v>
      </c>
      <c r="E843" s="85" t="s">
        <v>2414</v>
      </c>
      <c r="F843" s="85" t="s">
        <v>3</v>
      </c>
      <c r="G843" s="85">
        <v>1595038</v>
      </c>
      <c r="H843" s="89"/>
      <c r="I843" s="93" t="s">
        <v>2760</v>
      </c>
      <c r="J843" s="89"/>
      <c r="K843" s="89"/>
      <c r="L843" s="89"/>
      <c r="M843" s="89"/>
      <c r="N843" s="168">
        <v>0</v>
      </c>
      <c r="O843" s="168">
        <v>120</v>
      </c>
      <c r="P843" s="89" t="s">
        <v>679</v>
      </c>
    </row>
    <row r="844" spans="1:16" ht="63.75">
      <c r="A844" s="214" t="s">
        <v>560</v>
      </c>
      <c r="B844" s="89"/>
      <c r="C844" s="90" t="s">
        <v>622</v>
      </c>
      <c r="D844" s="84">
        <v>43137</v>
      </c>
      <c r="E844" s="85" t="s">
        <v>2415</v>
      </c>
      <c r="F844" s="85" t="s">
        <v>3</v>
      </c>
      <c r="G844" s="85">
        <v>1595044</v>
      </c>
      <c r="H844" s="89"/>
      <c r="I844" s="93" t="s">
        <v>2761</v>
      </c>
      <c r="J844" s="89"/>
      <c r="K844" s="89"/>
      <c r="L844" s="89"/>
      <c r="M844" s="89"/>
      <c r="N844" s="168">
        <v>0</v>
      </c>
      <c r="O844" s="168">
        <v>710</v>
      </c>
      <c r="P844" s="89" t="s">
        <v>679</v>
      </c>
    </row>
    <row r="845" spans="1:16" ht="51">
      <c r="A845" s="214" t="s">
        <v>560</v>
      </c>
      <c r="B845" s="89"/>
      <c r="C845" s="90" t="s">
        <v>622</v>
      </c>
      <c r="D845" s="84">
        <v>43137</v>
      </c>
      <c r="E845" s="85" t="s">
        <v>2416</v>
      </c>
      <c r="F845" s="85" t="s">
        <v>3</v>
      </c>
      <c r="G845" s="85">
        <v>1595104</v>
      </c>
      <c r="H845" s="89"/>
      <c r="I845" s="93" t="s">
        <v>1916</v>
      </c>
      <c r="J845" s="89"/>
      <c r="K845" s="89"/>
      <c r="L845" s="89"/>
      <c r="M845" s="89"/>
      <c r="N845" s="168">
        <v>0</v>
      </c>
      <c r="O845" s="168">
        <v>300</v>
      </c>
      <c r="P845" s="89" t="s">
        <v>679</v>
      </c>
    </row>
    <row r="846" spans="1:16" ht="38.25">
      <c r="A846" s="214">
        <v>35</v>
      </c>
      <c r="B846" s="89"/>
      <c r="C846" s="90" t="s">
        <v>49</v>
      </c>
      <c r="D846" s="84">
        <v>43137</v>
      </c>
      <c r="E846" s="85" t="s">
        <v>2417</v>
      </c>
      <c r="F846" s="85" t="s">
        <v>3</v>
      </c>
      <c r="G846" s="85">
        <v>1595123</v>
      </c>
      <c r="H846" s="89"/>
      <c r="I846" s="93" t="s">
        <v>2762</v>
      </c>
      <c r="J846" s="89"/>
      <c r="K846" s="89"/>
      <c r="L846" s="89"/>
      <c r="M846" s="89"/>
      <c r="N846" s="168">
        <v>0</v>
      </c>
      <c r="O846" s="168">
        <v>1277</v>
      </c>
      <c r="P846" s="89" t="s">
        <v>679</v>
      </c>
    </row>
    <row r="847" spans="1:16" ht="51">
      <c r="A847" s="214" t="s">
        <v>560</v>
      </c>
      <c r="B847" s="89"/>
      <c r="C847" s="90" t="s">
        <v>622</v>
      </c>
      <c r="D847" s="84">
        <v>43137</v>
      </c>
      <c r="E847" s="85" t="s">
        <v>2418</v>
      </c>
      <c r="F847" s="85" t="s">
        <v>3</v>
      </c>
      <c r="G847" s="85">
        <v>1595160</v>
      </c>
      <c r="H847" s="89"/>
      <c r="I847" s="93" t="s">
        <v>2763</v>
      </c>
      <c r="J847" s="89"/>
      <c r="K847" s="89"/>
      <c r="L847" s="89"/>
      <c r="M847" s="89"/>
      <c r="N847" s="168">
        <v>0</v>
      </c>
      <c r="O847" s="168">
        <v>87.27</v>
      </c>
      <c r="P847" s="89" t="s">
        <v>679</v>
      </c>
    </row>
    <row r="848" spans="1:16" ht="63.75">
      <c r="A848" s="214" t="s">
        <v>560</v>
      </c>
      <c r="B848" s="89"/>
      <c r="C848" s="90" t="s">
        <v>622</v>
      </c>
      <c r="D848" s="84">
        <v>43137</v>
      </c>
      <c r="E848" s="85" t="s">
        <v>2419</v>
      </c>
      <c r="F848" s="85" t="s">
        <v>3</v>
      </c>
      <c r="G848" s="85">
        <v>1595161</v>
      </c>
      <c r="H848" s="89"/>
      <c r="I848" s="93" t="s">
        <v>2764</v>
      </c>
      <c r="J848" s="89"/>
      <c r="K848" s="89"/>
      <c r="L848" s="89"/>
      <c r="M848" s="89"/>
      <c r="N848" s="168">
        <v>0</v>
      </c>
      <c r="O848" s="168">
        <v>2652.73</v>
      </c>
      <c r="P848" s="89" t="s">
        <v>679</v>
      </c>
    </row>
    <row r="849" spans="1:16" ht="63.75">
      <c r="A849" s="214" t="s">
        <v>560</v>
      </c>
      <c r="B849" s="89"/>
      <c r="C849" s="90" t="s">
        <v>622</v>
      </c>
      <c r="D849" s="84">
        <v>43137</v>
      </c>
      <c r="E849" s="85" t="s">
        <v>2420</v>
      </c>
      <c r="F849" s="85" t="s">
        <v>3</v>
      </c>
      <c r="G849" s="85">
        <v>1595164</v>
      </c>
      <c r="H849" s="89"/>
      <c r="I849" s="93" t="s">
        <v>2765</v>
      </c>
      <c r="J849" s="89"/>
      <c r="K849" s="89"/>
      <c r="L849" s="89"/>
      <c r="M849" s="89"/>
      <c r="N849" s="168">
        <v>0</v>
      </c>
      <c r="O849" s="168">
        <v>156.80000000000001</v>
      </c>
      <c r="P849" s="89" t="s">
        <v>679</v>
      </c>
    </row>
    <row r="850" spans="1:16" ht="51">
      <c r="A850" s="214" t="s">
        <v>560</v>
      </c>
      <c r="B850" s="89"/>
      <c r="C850" s="90" t="s">
        <v>622</v>
      </c>
      <c r="D850" s="84">
        <v>43138</v>
      </c>
      <c r="E850" s="85" t="s">
        <v>2158</v>
      </c>
      <c r="F850" s="85" t="s">
        <v>6</v>
      </c>
      <c r="G850" s="85">
        <v>660430</v>
      </c>
      <c r="H850" s="89"/>
      <c r="I850" s="93" t="s">
        <v>2621</v>
      </c>
      <c r="J850" s="89"/>
      <c r="K850" s="89"/>
      <c r="L850" s="89"/>
      <c r="M850" s="89"/>
      <c r="N850" s="168">
        <v>0</v>
      </c>
      <c r="O850" s="168">
        <v>13048.47</v>
      </c>
      <c r="P850" s="89" t="s">
        <v>679</v>
      </c>
    </row>
    <row r="851" spans="1:16" ht="51">
      <c r="A851" s="214" t="s">
        <v>560</v>
      </c>
      <c r="B851" s="89"/>
      <c r="C851" s="90" t="s">
        <v>622</v>
      </c>
      <c r="D851" s="84">
        <v>43138</v>
      </c>
      <c r="E851" s="85" t="s">
        <v>2159</v>
      </c>
      <c r="F851" s="85" t="s">
        <v>6</v>
      </c>
      <c r="G851" s="85">
        <v>660432</v>
      </c>
      <c r="H851" s="89"/>
      <c r="I851" s="93" t="s">
        <v>2622</v>
      </c>
      <c r="J851" s="89"/>
      <c r="K851" s="89"/>
      <c r="L851" s="89"/>
      <c r="M851" s="89"/>
      <c r="N851" s="168">
        <v>0</v>
      </c>
      <c r="O851" s="168">
        <v>13181.01</v>
      </c>
      <c r="P851" s="89" t="s">
        <v>679</v>
      </c>
    </row>
    <row r="852" spans="1:16" ht="51">
      <c r="A852" s="214" t="s">
        <v>560</v>
      </c>
      <c r="B852" s="89"/>
      <c r="C852" s="90" t="s">
        <v>622</v>
      </c>
      <c r="D852" s="84">
        <v>43138</v>
      </c>
      <c r="E852" s="85" t="s">
        <v>2160</v>
      </c>
      <c r="F852" s="85" t="s">
        <v>6</v>
      </c>
      <c r="G852" s="85">
        <v>660434</v>
      </c>
      <c r="H852" s="89"/>
      <c r="I852" s="93" t="s">
        <v>2623</v>
      </c>
      <c r="J852" s="89"/>
      <c r="K852" s="89"/>
      <c r="L852" s="89"/>
      <c r="M852" s="89"/>
      <c r="N852" s="168">
        <v>0</v>
      </c>
      <c r="O852" s="168">
        <v>15452.77</v>
      </c>
      <c r="P852" s="89" t="s">
        <v>679</v>
      </c>
    </row>
    <row r="853" spans="1:16" ht="51">
      <c r="A853" s="214" t="s">
        <v>560</v>
      </c>
      <c r="B853" s="89"/>
      <c r="C853" s="90" t="s">
        <v>622</v>
      </c>
      <c r="D853" s="84">
        <v>43138</v>
      </c>
      <c r="E853" s="85" t="s">
        <v>2161</v>
      </c>
      <c r="F853" s="85" t="s">
        <v>6</v>
      </c>
      <c r="G853" s="85">
        <v>661054</v>
      </c>
      <c r="H853" s="89"/>
      <c r="I853" s="93" t="s">
        <v>2624</v>
      </c>
      <c r="J853" s="89"/>
      <c r="K853" s="89"/>
      <c r="L853" s="89"/>
      <c r="M853" s="89"/>
      <c r="N853" s="168">
        <v>0</v>
      </c>
      <c r="O853" s="168">
        <v>129606.46</v>
      </c>
      <c r="P853" s="89" t="s">
        <v>679</v>
      </c>
    </row>
    <row r="854" spans="1:16" ht="51">
      <c r="A854" s="214" t="s">
        <v>560</v>
      </c>
      <c r="B854" s="89"/>
      <c r="C854" s="90" t="s">
        <v>622</v>
      </c>
      <c r="D854" s="84">
        <v>43138</v>
      </c>
      <c r="E854" s="85" t="s">
        <v>2162</v>
      </c>
      <c r="F854" s="85" t="s">
        <v>6</v>
      </c>
      <c r="G854" s="85">
        <v>661195</v>
      </c>
      <c r="H854" s="89"/>
      <c r="I854" s="93" t="s">
        <v>2625</v>
      </c>
      <c r="J854" s="89"/>
      <c r="K854" s="89"/>
      <c r="L854" s="89"/>
      <c r="M854" s="89"/>
      <c r="N854" s="168">
        <v>0</v>
      </c>
      <c r="O854" s="168">
        <v>6766.91</v>
      </c>
      <c r="P854" s="89" t="s">
        <v>679</v>
      </c>
    </row>
    <row r="855" spans="1:16" ht="51">
      <c r="A855" s="214">
        <v>287</v>
      </c>
      <c r="B855" s="89"/>
      <c r="C855" s="90" t="s">
        <v>130</v>
      </c>
      <c r="D855" s="84">
        <v>43138</v>
      </c>
      <c r="E855" s="85" t="s">
        <v>2421</v>
      </c>
      <c r="F855" s="85" t="s">
        <v>3</v>
      </c>
      <c r="G855" s="85">
        <v>1595417</v>
      </c>
      <c r="H855" s="89"/>
      <c r="I855" s="93" t="s">
        <v>2766</v>
      </c>
      <c r="J855" s="89"/>
      <c r="K855" s="89"/>
      <c r="L855" s="89"/>
      <c r="M855" s="89"/>
      <c r="N855" s="168">
        <v>0</v>
      </c>
      <c r="O855" s="168">
        <v>3737.74</v>
      </c>
      <c r="P855" s="89" t="s">
        <v>679</v>
      </c>
    </row>
    <row r="856" spans="1:16" ht="51">
      <c r="A856" s="214">
        <v>287</v>
      </c>
      <c r="B856" s="89"/>
      <c r="C856" s="90" t="s">
        <v>130</v>
      </c>
      <c r="D856" s="84">
        <v>43138</v>
      </c>
      <c r="E856" s="85" t="s">
        <v>2422</v>
      </c>
      <c r="F856" s="85" t="s">
        <v>3</v>
      </c>
      <c r="G856" s="85">
        <v>1595419</v>
      </c>
      <c r="H856" s="89"/>
      <c r="I856" s="93" t="s">
        <v>2767</v>
      </c>
      <c r="J856" s="89"/>
      <c r="K856" s="89"/>
      <c r="L856" s="89"/>
      <c r="M856" s="89"/>
      <c r="N856" s="168">
        <v>0</v>
      </c>
      <c r="O856" s="168">
        <v>19850</v>
      </c>
      <c r="P856" s="89" t="s">
        <v>679</v>
      </c>
    </row>
    <row r="857" spans="1:16" ht="51">
      <c r="A857" s="214">
        <v>287</v>
      </c>
      <c r="B857" s="89"/>
      <c r="C857" s="90" t="s">
        <v>130</v>
      </c>
      <c r="D857" s="84">
        <v>43138</v>
      </c>
      <c r="E857" s="85" t="s">
        <v>2423</v>
      </c>
      <c r="F857" s="85" t="s">
        <v>3</v>
      </c>
      <c r="G857" s="85">
        <v>1595422</v>
      </c>
      <c r="H857" s="89"/>
      <c r="I857" s="93" t="s">
        <v>2768</v>
      </c>
      <c r="J857" s="89"/>
      <c r="K857" s="89"/>
      <c r="L857" s="89"/>
      <c r="M857" s="89"/>
      <c r="N857" s="168">
        <v>0</v>
      </c>
      <c r="O857" s="168">
        <v>72770</v>
      </c>
      <c r="P857" s="89" t="s">
        <v>679</v>
      </c>
    </row>
    <row r="858" spans="1:16" ht="63.75">
      <c r="A858" s="214" t="s">
        <v>560</v>
      </c>
      <c r="B858" s="89"/>
      <c r="C858" s="90" t="s">
        <v>622</v>
      </c>
      <c r="D858" s="84">
        <v>43138</v>
      </c>
      <c r="E858" s="85" t="s">
        <v>2424</v>
      </c>
      <c r="F858" s="85" t="s">
        <v>3</v>
      </c>
      <c r="G858" s="85">
        <v>1595428</v>
      </c>
      <c r="H858" s="89"/>
      <c r="I858" s="93" t="s">
        <v>2769</v>
      </c>
      <c r="J858" s="89"/>
      <c r="K858" s="89"/>
      <c r="L858" s="89"/>
      <c r="M858" s="89"/>
      <c r="N858" s="168">
        <v>0</v>
      </c>
      <c r="O858" s="168">
        <v>2040</v>
      </c>
      <c r="P858" s="89" t="s">
        <v>679</v>
      </c>
    </row>
    <row r="859" spans="1:16" ht="51">
      <c r="A859" s="214">
        <v>593</v>
      </c>
      <c r="B859" s="89"/>
      <c r="C859" s="90" t="s">
        <v>618</v>
      </c>
      <c r="D859" s="84">
        <v>43138</v>
      </c>
      <c r="E859" s="85" t="s">
        <v>2425</v>
      </c>
      <c r="F859" s="85" t="s">
        <v>3</v>
      </c>
      <c r="G859" s="85">
        <v>1595364</v>
      </c>
      <c r="H859" s="89"/>
      <c r="I859" s="93" t="s">
        <v>2770</v>
      </c>
      <c r="J859" s="89"/>
      <c r="K859" s="89"/>
      <c r="L859" s="89"/>
      <c r="M859" s="89"/>
      <c r="N859" s="168">
        <v>0</v>
      </c>
      <c r="O859" s="168">
        <v>145.33000000000001</v>
      </c>
      <c r="P859" s="89" t="s">
        <v>679</v>
      </c>
    </row>
    <row r="860" spans="1:16" ht="51">
      <c r="A860" s="214" t="s">
        <v>560</v>
      </c>
      <c r="B860" s="89"/>
      <c r="C860" s="90" t="s">
        <v>622</v>
      </c>
      <c r="D860" s="84">
        <v>43138</v>
      </c>
      <c r="E860" s="85" t="s">
        <v>2426</v>
      </c>
      <c r="F860" s="85" t="s">
        <v>3</v>
      </c>
      <c r="G860" s="85">
        <v>1595390</v>
      </c>
      <c r="H860" s="89"/>
      <c r="I860" s="93" t="s">
        <v>2771</v>
      </c>
      <c r="J860" s="89"/>
      <c r="K860" s="89"/>
      <c r="L860" s="89"/>
      <c r="M860" s="89"/>
      <c r="N860" s="168">
        <v>0</v>
      </c>
      <c r="O860" s="168">
        <v>2856.19</v>
      </c>
      <c r="P860" s="89" t="s">
        <v>679</v>
      </c>
    </row>
    <row r="861" spans="1:16" ht="63.75">
      <c r="A861" s="214" t="s">
        <v>560</v>
      </c>
      <c r="B861" s="89"/>
      <c r="C861" s="90" t="s">
        <v>622</v>
      </c>
      <c r="D861" s="84">
        <v>43138</v>
      </c>
      <c r="E861" s="85" t="s">
        <v>2427</v>
      </c>
      <c r="F861" s="85" t="s">
        <v>3</v>
      </c>
      <c r="G861" s="85">
        <v>1595391</v>
      </c>
      <c r="H861" s="89"/>
      <c r="I861" s="93" t="s">
        <v>2772</v>
      </c>
      <c r="J861" s="89"/>
      <c r="K861" s="89"/>
      <c r="L861" s="89"/>
      <c r="M861" s="89"/>
      <c r="N861" s="168">
        <v>0</v>
      </c>
      <c r="O861" s="168">
        <v>205.06</v>
      </c>
      <c r="P861" s="89" t="s">
        <v>679</v>
      </c>
    </row>
    <row r="862" spans="1:16" ht="63.75">
      <c r="A862" s="214" t="s">
        <v>560</v>
      </c>
      <c r="B862" s="89"/>
      <c r="C862" s="90" t="s">
        <v>622</v>
      </c>
      <c r="D862" s="84">
        <v>43138</v>
      </c>
      <c r="E862" s="85" t="s">
        <v>2428</v>
      </c>
      <c r="F862" s="85" t="s">
        <v>3</v>
      </c>
      <c r="G862" s="85">
        <v>1595393</v>
      </c>
      <c r="H862" s="89"/>
      <c r="I862" s="93" t="s">
        <v>2773</v>
      </c>
      <c r="J862" s="89"/>
      <c r="K862" s="89"/>
      <c r="L862" s="89"/>
      <c r="M862" s="89"/>
      <c r="N862" s="168">
        <v>0</v>
      </c>
      <c r="O862" s="168">
        <v>1907.04</v>
      </c>
      <c r="P862" s="89" t="s">
        <v>679</v>
      </c>
    </row>
    <row r="863" spans="1:16" ht="63.75">
      <c r="A863" s="214" t="s">
        <v>560</v>
      </c>
      <c r="B863" s="89"/>
      <c r="C863" s="90" t="s">
        <v>622</v>
      </c>
      <c r="D863" s="84">
        <v>43138</v>
      </c>
      <c r="E863" s="85" t="s">
        <v>2429</v>
      </c>
      <c r="F863" s="85" t="s">
        <v>3</v>
      </c>
      <c r="G863" s="85">
        <v>1595394</v>
      </c>
      <c r="H863" s="89"/>
      <c r="I863" s="93" t="s">
        <v>2774</v>
      </c>
      <c r="J863" s="89"/>
      <c r="K863" s="89"/>
      <c r="L863" s="89"/>
      <c r="M863" s="89"/>
      <c r="N863" s="168">
        <v>0</v>
      </c>
      <c r="O863" s="168">
        <v>1722.29</v>
      </c>
      <c r="P863" s="89" t="s">
        <v>679</v>
      </c>
    </row>
    <row r="864" spans="1:16" ht="63.75">
      <c r="A864" s="214" t="s">
        <v>560</v>
      </c>
      <c r="B864" s="89"/>
      <c r="C864" s="90" t="s">
        <v>622</v>
      </c>
      <c r="D864" s="84">
        <v>43138</v>
      </c>
      <c r="E864" s="85" t="s">
        <v>2430</v>
      </c>
      <c r="F864" s="85" t="s">
        <v>3</v>
      </c>
      <c r="G864" s="85">
        <v>1595395</v>
      </c>
      <c r="H864" s="89"/>
      <c r="I864" s="93" t="s">
        <v>2775</v>
      </c>
      <c r="J864" s="89"/>
      <c r="K864" s="89"/>
      <c r="L864" s="89"/>
      <c r="M864" s="89"/>
      <c r="N864" s="168">
        <v>0</v>
      </c>
      <c r="O864" s="168">
        <v>116.01</v>
      </c>
      <c r="P864" s="89" t="s">
        <v>679</v>
      </c>
    </row>
    <row r="865" spans="1:16" ht="63.75">
      <c r="A865" s="214" t="s">
        <v>560</v>
      </c>
      <c r="B865" s="89"/>
      <c r="C865" s="90" t="s">
        <v>622</v>
      </c>
      <c r="D865" s="84">
        <v>43138</v>
      </c>
      <c r="E865" s="85" t="s">
        <v>2431</v>
      </c>
      <c r="F865" s="85" t="s">
        <v>3</v>
      </c>
      <c r="G865" s="85">
        <v>1595396</v>
      </c>
      <c r="H865" s="89"/>
      <c r="I865" s="93" t="s">
        <v>2776</v>
      </c>
      <c r="J865" s="89"/>
      <c r="K865" s="89"/>
      <c r="L865" s="89"/>
      <c r="M865" s="89"/>
      <c r="N865" s="168">
        <v>0</v>
      </c>
      <c r="O865" s="168">
        <v>897.5</v>
      </c>
      <c r="P865" s="89" t="s">
        <v>679</v>
      </c>
    </row>
    <row r="866" spans="1:16" ht="51">
      <c r="A866" s="214" t="s">
        <v>560</v>
      </c>
      <c r="B866" s="89"/>
      <c r="C866" s="90" t="s">
        <v>622</v>
      </c>
      <c r="D866" s="84">
        <v>43138</v>
      </c>
      <c r="E866" s="85" t="s">
        <v>2432</v>
      </c>
      <c r="F866" s="85" t="s">
        <v>3</v>
      </c>
      <c r="G866" s="85">
        <v>1595397</v>
      </c>
      <c r="H866" s="89"/>
      <c r="I866" s="93" t="s">
        <v>2777</v>
      </c>
      <c r="J866" s="89"/>
      <c r="K866" s="89"/>
      <c r="L866" s="89"/>
      <c r="M866" s="89"/>
      <c r="N866" s="168">
        <v>0</v>
      </c>
      <c r="O866" s="168">
        <v>1340.76</v>
      </c>
      <c r="P866" s="89" t="s">
        <v>679</v>
      </c>
    </row>
    <row r="867" spans="1:16" ht="63.75">
      <c r="A867" s="214" t="s">
        <v>560</v>
      </c>
      <c r="B867" s="89"/>
      <c r="C867" s="90" t="s">
        <v>622</v>
      </c>
      <c r="D867" s="84">
        <v>43138</v>
      </c>
      <c r="E867" s="85" t="s">
        <v>2433</v>
      </c>
      <c r="F867" s="85" t="s">
        <v>3</v>
      </c>
      <c r="G867" s="85">
        <v>1595398</v>
      </c>
      <c r="H867" s="89"/>
      <c r="I867" s="93" t="s">
        <v>2778</v>
      </c>
      <c r="J867" s="89"/>
      <c r="K867" s="89"/>
      <c r="L867" s="89"/>
      <c r="M867" s="89"/>
      <c r="N867" s="168">
        <v>0</v>
      </c>
      <c r="O867" s="168">
        <v>439.65</v>
      </c>
      <c r="P867" s="89" t="s">
        <v>679</v>
      </c>
    </row>
    <row r="868" spans="1:16" ht="63.75">
      <c r="A868" s="214" t="s">
        <v>560</v>
      </c>
      <c r="B868" s="89"/>
      <c r="C868" s="90" t="s">
        <v>622</v>
      </c>
      <c r="D868" s="84">
        <v>43138</v>
      </c>
      <c r="E868" s="85" t="s">
        <v>2434</v>
      </c>
      <c r="F868" s="85" t="s">
        <v>3</v>
      </c>
      <c r="G868" s="85">
        <v>1595399</v>
      </c>
      <c r="H868" s="89"/>
      <c r="I868" s="93" t="s">
        <v>2779</v>
      </c>
      <c r="J868" s="89"/>
      <c r="K868" s="89"/>
      <c r="L868" s="89"/>
      <c r="M868" s="89"/>
      <c r="N868" s="168">
        <v>0</v>
      </c>
      <c r="O868" s="168">
        <v>142.46</v>
      </c>
      <c r="P868" s="89" t="s">
        <v>679</v>
      </c>
    </row>
    <row r="869" spans="1:16" ht="63.75">
      <c r="A869" s="214" t="s">
        <v>560</v>
      </c>
      <c r="B869" s="89"/>
      <c r="C869" s="90" t="s">
        <v>622</v>
      </c>
      <c r="D869" s="84">
        <v>43138</v>
      </c>
      <c r="E869" s="85" t="s">
        <v>2435</v>
      </c>
      <c r="F869" s="85" t="s">
        <v>3</v>
      </c>
      <c r="G869" s="85">
        <v>1595401</v>
      </c>
      <c r="H869" s="89"/>
      <c r="I869" s="93" t="s">
        <v>2780</v>
      </c>
      <c r="J869" s="89"/>
      <c r="K869" s="89"/>
      <c r="L869" s="89"/>
      <c r="M869" s="89"/>
      <c r="N869" s="168">
        <v>0</v>
      </c>
      <c r="O869" s="168">
        <v>7505.39</v>
      </c>
      <c r="P869" s="89" t="s">
        <v>679</v>
      </c>
    </row>
    <row r="870" spans="1:16" ht="63.75">
      <c r="A870" s="214" t="s">
        <v>560</v>
      </c>
      <c r="B870" s="89"/>
      <c r="C870" s="90" t="s">
        <v>622</v>
      </c>
      <c r="D870" s="84">
        <v>43138</v>
      </c>
      <c r="E870" s="85" t="s">
        <v>2436</v>
      </c>
      <c r="F870" s="85" t="s">
        <v>3</v>
      </c>
      <c r="G870" s="85">
        <v>1595403</v>
      </c>
      <c r="H870" s="89"/>
      <c r="I870" s="93" t="s">
        <v>2781</v>
      </c>
      <c r="J870" s="89"/>
      <c r="K870" s="89"/>
      <c r="L870" s="89"/>
      <c r="M870" s="89"/>
      <c r="N870" s="168">
        <v>0</v>
      </c>
      <c r="O870" s="168">
        <v>644.24</v>
      </c>
      <c r="P870" s="89" t="s">
        <v>679</v>
      </c>
    </row>
    <row r="871" spans="1:16" ht="51">
      <c r="A871" s="214" t="s">
        <v>560</v>
      </c>
      <c r="B871" s="89"/>
      <c r="C871" s="90" t="s">
        <v>622</v>
      </c>
      <c r="D871" s="84">
        <v>43138</v>
      </c>
      <c r="E871" s="85" t="s">
        <v>2437</v>
      </c>
      <c r="F871" s="85" t="s">
        <v>3</v>
      </c>
      <c r="G871" s="85">
        <v>1595408</v>
      </c>
      <c r="H871" s="89"/>
      <c r="I871" s="93" t="s">
        <v>1978</v>
      </c>
      <c r="J871" s="89"/>
      <c r="K871" s="89"/>
      <c r="L871" s="89"/>
      <c r="M871" s="89"/>
      <c r="N871" s="168">
        <v>0</v>
      </c>
      <c r="O871" s="168">
        <v>647</v>
      </c>
      <c r="P871" s="89" t="s">
        <v>679</v>
      </c>
    </row>
    <row r="872" spans="1:16" ht="63.75">
      <c r="A872" s="214" t="s">
        <v>560</v>
      </c>
      <c r="B872" s="89"/>
      <c r="C872" s="90" t="s">
        <v>622</v>
      </c>
      <c r="D872" s="84">
        <v>43138</v>
      </c>
      <c r="E872" s="85" t="s">
        <v>2438</v>
      </c>
      <c r="F872" s="85" t="s">
        <v>3</v>
      </c>
      <c r="G872" s="85">
        <v>1595527</v>
      </c>
      <c r="H872" s="89"/>
      <c r="I872" s="93" t="s">
        <v>2782</v>
      </c>
      <c r="J872" s="89"/>
      <c r="K872" s="89"/>
      <c r="L872" s="89"/>
      <c r="M872" s="89"/>
      <c r="N872" s="168">
        <v>0</v>
      </c>
      <c r="O872" s="168">
        <v>644.24</v>
      </c>
      <c r="P872" s="89" t="s">
        <v>679</v>
      </c>
    </row>
    <row r="873" spans="1:16" ht="51">
      <c r="A873" s="214" t="s">
        <v>560</v>
      </c>
      <c r="B873" s="89"/>
      <c r="C873" s="90" t="s">
        <v>622</v>
      </c>
      <c r="D873" s="84">
        <v>43138</v>
      </c>
      <c r="E873" s="85" t="s">
        <v>2439</v>
      </c>
      <c r="F873" s="85" t="s">
        <v>3</v>
      </c>
      <c r="G873" s="85">
        <v>1595528</v>
      </c>
      <c r="H873" s="89"/>
      <c r="I873" s="93" t="s">
        <v>2783</v>
      </c>
      <c r="J873" s="89"/>
      <c r="K873" s="89"/>
      <c r="L873" s="89"/>
      <c r="M873" s="89"/>
      <c r="N873" s="168">
        <v>0</v>
      </c>
      <c r="O873" s="168">
        <v>7505.39</v>
      </c>
      <c r="P873" s="89" t="s">
        <v>679</v>
      </c>
    </row>
    <row r="874" spans="1:16" ht="63.75">
      <c r="A874" s="214" t="s">
        <v>560</v>
      </c>
      <c r="B874" s="89"/>
      <c r="C874" s="90" t="s">
        <v>622</v>
      </c>
      <c r="D874" s="84">
        <v>43138</v>
      </c>
      <c r="E874" s="85" t="s">
        <v>2440</v>
      </c>
      <c r="F874" s="85" t="s">
        <v>3</v>
      </c>
      <c r="G874" s="85">
        <v>1595529</v>
      </c>
      <c r="H874" s="89"/>
      <c r="I874" s="93" t="s">
        <v>2784</v>
      </c>
      <c r="J874" s="89"/>
      <c r="K874" s="89"/>
      <c r="L874" s="89"/>
      <c r="M874" s="89"/>
      <c r="N874" s="168">
        <v>0</v>
      </c>
      <c r="O874" s="168">
        <v>142.46</v>
      </c>
      <c r="P874" s="89" t="s">
        <v>679</v>
      </c>
    </row>
    <row r="875" spans="1:16" ht="51">
      <c r="A875" s="214" t="s">
        <v>560</v>
      </c>
      <c r="B875" s="89"/>
      <c r="C875" s="90" t="s">
        <v>622</v>
      </c>
      <c r="D875" s="84">
        <v>43138</v>
      </c>
      <c r="E875" s="85" t="s">
        <v>2441</v>
      </c>
      <c r="F875" s="85" t="s">
        <v>3</v>
      </c>
      <c r="G875" s="85">
        <v>1595530</v>
      </c>
      <c r="H875" s="89"/>
      <c r="I875" s="93" t="s">
        <v>2785</v>
      </c>
      <c r="J875" s="89"/>
      <c r="K875" s="89"/>
      <c r="L875" s="89"/>
      <c r="M875" s="89"/>
      <c r="N875" s="168">
        <v>0</v>
      </c>
      <c r="O875" s="168">
        <v>439.65</v>
      </c>
      <c r="P875" s="89" t="s">
        <v>679</v>
      </c>
    </row>
    <row r="876" spans="1:16" ht="51">
      <c r="A876" s="214" t="s">
        <v>560</v>
      </c>
      <c r="B876" s="89"/>
      <c r="C876" s="90" t="s">
        <v>622</v>
      </c>
      <c r="D876" s="84">
        <v>43138</v>
      </c>
      <c r="E876" s="85" t="s">
        <v>2442</v>
      </c>
      <c r="F876" s="85" t="s">
        <v>3</v>
      </c>
      <c r="G876" s="85">
        <v>1595531</v>
      </c>
      <c r="H876" s="89"/>
      <c r="I876" s="93" t="s">
        <v>2786</v>
      </c>
      <c r="J876" s="89"/>
      <c r="K876" s="89"/>
      <c r="L876" s="89"/>
      <c r="M876" s="89"/>
      <c r="N876" s="168">
        <v>0</v>
      </c>
      <c r="O876" s="168">
        <v>1340.76</v>
      </c>
      <c r="P876" s="89" t="s">
        <v>679</v>
      </c>
    </row>
    <row r="877" spans="1:16" ht="63.75">
      <c r="A877" s="214" t="s">
        <v>560</v>
      </c>
      <c r="B877" s="89"/>
      <c r="C877" s="90" t="s">
        <v>622</v>
      </c>
      <c r="D877" s="84">
        <v>43138</v>
      </c>
      <c r="E877" s="85" t="s">
        <v>2443</v>
      </c>
      <c r="F877" s="85" t="s">
        <v>3</v>
      </c>
      <c r="G877" s="85">
        <v>1595532</v>
      </c>
      <c r="H877" s="89"/>
      <c r="I877" s="93" t="s">
        <v>2787</v>
      </c>
      <c r="J877" s="89"/>
      <c r="K877" s="89"/>
      <c r="L877" s="89"/>
      <c r="M877" s="89"/>
      <c r="N877" s="168">
        <v>0</v>
      </c>
      <c r="O877" s="168">
        <v>897.5</v>
      </c>
      <c r="P877" s="89" t="s">
        <v>679</v>
      </c>
    </row>
    <row r="878" spans="1:16" ht="63.75">
      <c r="A878" s="214" t="s">
        <v>560</v>
      </c>
      <c r="B878" s="89"/>
      <c r="C878" s="90" t="s">
        <v>622</v>
      </c>
      <c r="D878" s="84">
        <v>43138</v>
      </c>
      <c r="E878" s="85" t="s">
        <v>2444</v>
      </c>
      <c r="F878" s="85" t="s">
        <v>3</v>
      </c>
      <c r="G878" s="85">
        <v>1595533</v>
      </c>
      <c r="H878" s="89"/>
      <c r="I878" s="93" t="s">
        <v>2788</v>
      </c>
      <c r="J878" s="89"/>
      <c r="K878" s="89"/>
      <c r="L878" s="89"/>
      <c r="M878" s="89"/>
      <c r="N878" s="168">
        <v>0</v>
      </c>
      <c r="O878" s="168">
        <v>116.01</v>
      </c>
      <c r="P878" s="89" t="s">
        <v>679</v>
      </c>
    </row>
    <row r="879" spans="1:16" ht="63.75">
      <c r="A879" s="214" t="s">
        <v>560</v>
      </c>
      <c r="B879" s="89"/>
      <c r="C879" s="90" t="s">
        <v>622</v>
      </c>
      <c r="D879" s="84">
        <v>43138</v>
      </c>
      <c r="E879" s="85" t="s">
        <v>2445</v>
      </c>
      <c r="F879" s="85" t="s">
        <v>3</v>
      </c>
      <c r="G879" s="85">
        <v>1595535</v>
      </c>
      <c r="H879" s="89"/>
      <c r="I879" s="93" t="s">
        <v>2789</v>
      </c>
      <c r="J879" s="89"/>
      <c r="K879" s="89"/>
      <c r="L879" s="89"/>
      <c r="M879" s="89"/>
      <c r="N879" s="168">
        <v>0</v>
      </c>
      <c r="O879" s="168">
        <v>1722.29</v>
      </c>
      <c r="P879" s="89" t="s">
        <v>679</v>
      </c>
    </row>
    <row r="880" spans="1:16" ht="51">
      <c r="A880" s="214" t="s">
        <v>560</v>
      </c>
      <c r="B880" s="89"/>
      <c r="C880" s="90" t="s">
        <v>622</v>
      </c>
      <c r="D880" s="84">
        <v>43138</v>
      </c>
      <c r="E880" s="85" t="s">
        <v>2446</v>
      </c>
      <c r="F880" s="85" t="s">
        <v>3</v>
      </c>
      <c r="G880" s="85">
        <v>1595537</v>
      </c>
      <c r="H880" s="89"/>
      <c r="I880" s="93" t="s">
        <v>2790</v>
      </c>
      <c r="J880" s="89"/>
      <c r="K880" s="89"/>
      <c r="L880" s="89"/>
      <c r="M880" s="89"/>
      <c r="N880" s="168">
        <v>0</v>
      </c>
      <c r="O880" s="168">
        <v>2169.64</v>
      </c>
      <c r="P880" s="89" t="s">
        <v>679</v>
      </c>
    </row>
    <row r="881" spans="1:16" ht="63.75">
      <c r="A881" s="214" t="s">
        <v>560</v>
      </c>
      <c r="B881" s="89"/>
      <c r="C881" s="90" t="s">
        <v>622</v>
      </c>
      <c r="D881" s="84">
        <v>43138</v>
      </c>
      <c r="E881" s="85" t="s">
        <v>2447</v>
      </c>
      <c r="F881" s="85" t="s">
        <v>3</v>
      </c>
      <c r="G881" s="85">
        <v>1595539</v>
      </c>
      <c r="H881" s="89"/>
      <c r="I881" s="93" t="s">
        <v>2791</v>
      </c>
      <c r="J881" s="89"/>
      <c r="K881" s="89"/>
      <c r="L881" s="89"/>
      <c r="M881" s="89"/>
      <c r="N881" s="168">
        <v>0</v>
      </c>
      <c r="O881" s="168">
        <v>205.06</v>
      </c>
      <c r="P881" s="89" t="s">
        <v>679</v>
      </c>
    </row>
    <row r="882" spans="1:16" ht="51">
      <c r="A882" s="214" t="s">
        <v>560</v>
      </c>
      <c r="B882" s="89"/>
      <c r="C882" s="90" t="s">
        <v>622</v>
      </c>
      <c r="D882" s="84">
        <v>43138</v>
      </c>
      <c r="E882" s="85" t="s">
        <v>2448</v>
      </c>
      <c r="F882" s="85" t="s">
        <v>3</v>
      </c>
      <c r="G882" s="85">
        <v>1595540</v>
      </c>
      <c r="H882" s="89"/>
      <c r="I882" s="93" t="s">
        <v>2792</v>
      </c>
      <c r="J882" s="89"/>
      <c r="K882" s="89"/>
      <c r="L882" s="89"/>
      <c r="M882" s="89"/>
      <c r="N882" s="168">
        <v>0</v>
      </c>
      <c r="O882" s="168">
        <v>2856.19</v>
      </c>
      <c r="P882" s="89" t="s">
        <v>679</v>
      </c>
    </row>
    <row r="883" spans="1:16" ht="51">
      <c r="A883" s="214" t="s">
        <v>560</v>
      </c>
      <c r="B883" s="89"/>
      <c r="C883" s="90" t="s">
        <v>622</v>
      </c>
      <c r="D883" s="84">
        <v>43139</v>
      </c>
      <c r="E883" s="85" t="s">
        <v>2163</v>
      </c>
      <c r="F883" s="85" t="s">
        <v>6</v>
      </c>
      <c r="G883" s="85">
        <v>661449</v>
      </c>
      <c r="H883" s="89"/>
      <c r="I883" s="93" t="s">
        <v>2626</v>
      </c>
      <c r="J883" s="89"/>
      <c r="K883" s="89"/>
      <c r="L883" s="89"/>
      <c r="M883" s="89"/>
      <c r="N883" s="168">
        <v>0</v>
      </c>
      <c r="O883" s="168">
        <v>5345.31</v>
      </c>
      <c r="P883" s="89" t="s">
        <v>679</v>
      </c>
    </row>
    <row r="884" spans="1:16" ht="51">
      <c r="A884" s="214" t="s">
        <v>560</v>
      </c>
      <c r="B884" s="89"/>
      <c r="C884" s="90" t="s">
        <v>622</v>
      </c>
      <c r="D884" s="84">
        <v>43139</v>
      </c>
      <c r="E884" s="85" t="s">
        <v>2164</v>
      </c>
      <c r="F884" s="85" t="s">
        <v>6</v>
      </c>
      <c r="G884" s="85">
        <v>661451</v>
      </c>
      <c r="H884" s="89"/>
      <c r="I884" s="93" t="s">
        <v>2627</v>
      </c>
      <c r="J884" s="89"/>
      <c r="K884" s="89"/>
      <c r="L884" s="89"/>
      <c r="M884" s="89"/>
      <c r="N884" s="168">
        <v>0</v>
      </c>
      <c r="O884" s="168">
        <v>273862.45</v>
      </c>
      <c r="P884" s="89" t="s">
        <v>679</v>
      </c>
    </row>
    <row r="885" spans="1:16" ht="51">
      <c r="A885" s="214" t="s">
        <v>560</v>
      </c>
      <c r="B885" s="89"/>
      <c r="C885" s="90" t="s">
        <v>622</v>
      </c>
      <c r="D885" s="84">
        <v>43139</v>
      </c>
      <c r="E885" s="85" t="s">
        <v>2165</v>
      </c>
      <c r="F885" s="85" t="s">
        <v>6</v>
      </c>
      <c r="G885" s="85">
        <v>661457</v>
      </c>
      <c r="H885" s="89"/>
      <c r="I885" s="93" t="s">
        <v>2628</v>
      </c>
      <c r="J885" s="89"/>
      <c r="K885" s="89"/>
      <c r="L885" s="89"/>
      <c r="M885" s="89"/>
      <c r="N885" s="168">
        <v>0</v>
      </c>
      <c r="O885" s="168">
        <v>4329.83</v>
      </c>
      <c r="P885" s="89" t="s">
        <v>679</v>
      </c>
    </row>
    <row r="886" spans="1:16" ht="51">
      <c r="A886" s="214" t="s">
        <v>567</v>
      </c>
      <c r="B886" s="89"/>
      <c r="C886" s="90" t="s">
        <v>620</v>
      </c>
      <c r="D886" s="84">
        <v>43139</v>
      </c>
      <c r="E886" s="85" t="s">
        <v>2166</v>
      </c>
      <c r="F886" s="85" t="s">
        <v>6</v>
      </c>
      <c r="G886" s="85">
        <v>939916</v>
      </c>
      <c r="H886" s="89"/>
      <c r="I886" s="93" t="s">
        <v>2629</v>
      </c>
      <c r="J886" s="89"/>
      <c r="K886" s="89"/>
      <c r="L886" s="89"/>
      <c r="M886" s="89"/>
      <c r="N886" s="168">
        <v>0</v>
      </c>
      <c r="O886" s="168">
        <v>259.86</v>
      </c>
      <c r="P886" s="89" t="s">
        <v>679</v>
      </c>
    </row>
    <row r="887" spans="1:16" ht="63.75">
      <c r="A887" s="214">
        <v>310</v>
      </c>
      <c r="B887" s="89"/>
      <c r="C887" s="90" t="s">
        <v>145</v>
      </c>
      <c r="D887" s="84">
        <v>43139</v>
      </c>
      <c r="E887" s="85" t="s">
        <v>2449</v>
      </c>
      <c r="F887" s="85" t="s">
        <v>3</v>
      </c>
      <c r="G887" s="85">
        <v>1595715</v>
      </c>
      <c r="H887" s="89"/>
      <c r="I887" s="93" t="s">
        <v>2793</v>
      </c>
      <c r="J887" s="89"/>
      <c r="K887" s="89"/>
      <c r="L887" s="89"/>
      <c r="M887" s="89"/>
      <c r="N887" s="168">
        <v>0</v>
      </c>
      <c r="O887" s="168">
        <v>120</v>
      </c>
      <c r="P887" s="89" t="s">
        <v>679</v>
      </c>
    </row>
    <row r="888" spans="1:16" ht="38.25">
      <c r="A888" s="214">
        <v>35</v>
      </c>
      <c r="B888" s="89"/>
      <c r="C888" s="90" t="s">
        <v>49</v>
      </c>
      <c r="D888" s="84">
        <v>43139</v>
      </c>
      <c r="E888" s="85" t="s">
        <v>2450</v>
      </c>
      <c r="F888" s="85" t="s">
        <v>3</v>
      </c>
      <c r="G888" s="85">
        <v>1595730</v>
      </c>
      <c r="H888" s="89"/>
      <c r="I888" s="93" t="s">
        <v>751</v>
      </c>
      <c r="J888" s="89"/>
      <c r="K888" s="89"/>
      <c r="L888" s="89"/>
      <c r="M888" s="89"/>
      <c r="N888" s="168">
        <v>0</v>
      </c>
      <c r="O888" s="168">
        <v>1203.3900000000001</v>
      </c>
      <c r="P888" s="89" t="s">
        <v>679</v>
      </c>
    </row>
    <row r="889" spans="1:16" ht="51">
      <c r="A889" s="214" t="s">
        <v>560</v>
      </c>
      <c r="B889" s="89"/>
      <c r="C889" s="90" t="s">
        <v>622</v>
      </c>
      <c r="D889" s="84">
        <v>43139</v>
      </c>
      <c r="E889" s="85" t="s">
        <v>2451</v>
      </c>
      <c r="F889" s="85" t="s">
        <v>3</v>
      </c>
      <c r="G889" s="85">
        <v>1595771</v>
      </c>
      <c r="H889" s="89"/>
      <c r="I889" s="93" t="s">
        <v>740</v>
      </c>
      <c r="J889" s="89"/>
      <c r="K889" s="89"/>
      <c r="L889" s="89"/>
      <c r="M889" s="89"/>
      <c r="N889" s="168">
        <v>0</v>
      </c>
      <c r="O889" s="168">
        <v>1669</v>
      </c>
      <c r="P889" s="89" t="s">
        <v>679</v>
      </c>
    </row>
    <row r="890" spans="1:16" ht="51">
      <c r="A890" s="214" t="s">
        <v>560</v>
      </c>
      <c r="B890" s="89"/>
      <c r="C890" s="90" t="s">
        <v>622</v>
      </c>
      <c r="D890" s="84">
        <v>43139</v>
      </c>
      <c r="E890" s="85" t="s">
        <v>2452</v>
      </c>
      <c r="F890" s="85" t="s">
        <v>3</v>
      </c>
      <c r="G890" s="85">
        <v>1595810</v>
      </c>
      <c r="H890" s="89"/>
      <c r="I890" s="93" t="s">
        <v>2794</v>
      </c>
      <c r="J890" s="89"/>
      <c r="K890" s="89"/>
      <c r="L890" s="89"/>
      <c r="M890" s="89"/>
      <c r="N890" s="168">
        <v>0</v>
      </c>
      <c r="O890" s="168">
        <v>255.19</v>
      </c>
      <c r="P890" s="89" t="s">
        <v>679</v>
      </c>
    </row>
    <row r="891" spans="1:16" ht="51">
      <c r="A891" s="214" t="s">
        <v>560</v>
      </c>
      <c r="B891" s="89"/>
      <c r="C891" s="90" t="s">
        <v>622</v>
      </c>
      <c r="D891" s="84">
        <v>43139</v>
      </c>
      <c r="E891" s="85" t="s">
        <v>2453</v>
      </c>
      <c r="F891" s="85" t="s">
        <v>3</v>
      </c>
      <c r="G891" s="85">
        <v>1595887</v>
      </c>
      <c r="H891" s="89"/>
      <c r="I891" s="93" t="s">
        <v>2795</v>
      </c>
      <c r="J891" s="89"/>
      <c r="K891" s="89"/>
      <c r="L891" s="89"/>
      <c r="M891" s="89"/>
      <c r="N891" s="168">
        <v>0</v>
      </c>
      <c r="O891" s="168">
        <v>1018</v>
      </c>
      <c r="P891" s="89" t="s">
        <v>679</v>
      </c>
    </row>
    <row r="892" spans="1:16" ht="51">
      <c r="A892" s="214" t="s">
        <v>560</v>
      </c>
      <c r="B892" s="89"/>
      <c r="C892" s="90" t="s">
        <v>622</v>
      </c>
      <c r="D892" s="84">
        <v>43139</v>
      </c>
      <c r="E892" s="85" t="s">
        <v>2454</v>
      </c>
      <c r="F892" s="85" t="s">
        <v>3</v>
      </c>
      <c r="G892" s="85">
        <v>1595888</v>
      </c>
      <c r="H892" s="89"/>
      <c r="I892" s="93" t="s">
        <v>2796</v>
      </c>
      <c r="J892" s="89"/>
      <c r="K892" s="89"/>
      <c r="L892" s="89"/>
      <c r="M892" s="89"/>
      <c r="N892" s="168">
        <v>0</v>
      </c>
      <c r="O892" s="168">
        <v>10243.74</v>
      </c>
      <c r="P892" s="89" t="s">
        <v>679</v>
      </c>
    </row>
    <row r="893" spans="1:16" ht="51">
      <c r="A893" s="214" t="s">
        <v>560</v>
      </c>
      <c r="B893" s="89"/>
      <c r="C893" s="90" t="s">
        <v>622</v>
      </c>
      <c r="D893" s="84">
        <v>43139</v>
      </c>
      <c r="E893" s="85" t="s">
        <v>2455</v>
      </c>
      <c r="F893" s="85" t="s">
        <v>3</v>
      </c>
      <c r="G893" s="85">
        <v>1595916</v>
      </c>
      <c r="H893" s="89"/>
      <c r="I893" s="93" t="s">
        <v>2797</v>
      </c>
      <c r="J893" s="89"/>
      <c r="K893" s="89"/>
      <c r="L893" s="89"/>
      <c r="M893" s="89"/>
      <c r="N893" s="168">
        <v>0</v>
      </c>
      <c r="O893" s="168">
        <v>450</v>
      </c>
      <c r="P893" s="89" t="s">
        <v>679</v>
      </c>
    </row>
    <row r="894" spans="1:16" ht="51">
      <c r="A894" s="214" t="s">
        <v>560</v>
      </c>
      <c r="B894" s="89"/>
      <c r="C894" s="90" t="s">
        <v>622</v>
      </c>
      <c r="D894" s="84">
        <v>43139</v>
      </c>
      <c r="E894" s="85" t="s">
        <v>2456</v>
      </c>
      <c r="F894" s="85" t="s">
        <v>3</v>
      </c>
      <c r="G894" s="85">
        <v>1595922</v>
      </c>
      <c r="H894" s="89"/>
      <c r="I894" s="93" t="s">
        <v>2798</v>
      </c>
      <c r="J894" s="89"/>
      <c r="K894" s="89"/>
      <c r="L894" s="89"/>
      <c r="M894" s="89"/>
      <c r="N894" s="168">
        <v>0</v>
      </c>
      <c r="O894" s="168">
        <v>18</v>
      </c>
      <c r="P894" s="89" t="s">
        <v>679</v>
      </c>
    </row>
    <row r="895" spans="1:16" ht="51">
      <c r="A895" s="214">
        <v>20</v>
      </c>
      <c r="B895" s="89"/>
      <c r="C895" s="90" t="s">
        <v>47</v>
      </c>
      <c r="D895" s="84">
        <v>43139</v>
      </c>
      <c r="E895" s="85" t="s">
        <v>2457</v>
      </c>
      <c r="F895" s="85" t="s">
        <v>3</v>
      </c>
      <c r="G895" s="85">
        <v>1595949</v>
      </c>
      <c r="H895" s="89"/>
      <c r="I895" s="93" t="s">
        <v>2799</v>
      </c>
      <c r="J895" s="89"/>
      <c r="K895" s="89"/>
      <c r="L895" s="89"/>
      <c r="M895" s="89"/>
      <c r="N895" s="168">
        <v>0</v>
      </c>
      <c r="O895" s="168">
        <v>1159</v>
      </c>
      <c r="P895" s="89" t="s">
        <v>679</v>
      </c>
    </row>
    <row r="896" spans="1:16" ht="51">
      <c r="A896" s="214" t="s">
        <v>560</v>
      </c>
      <c r="B896" s="89"/>
      <c r="C896" s="90" t="s">
        <v>622</v>
      </c>
      <c r="D896" s="84">
        <v>43139</v>
      </c>
      <c r="E896" s="85" t="s">
        <v>2458</v>
      </c>
      <c r="F896" s="85" t="s">
        <v>3</v>
      </c>
      <c r="G896" s="85">
        <v>1595982</v>
      </c>
      <c r="H896" s="89"/>
      <c r="I896" s="93" t="s">
        <v>2800</v>
      </c>
      <c r="J896" s="89"/>
      <c r="K896" s="89"/>
      <c r="L896" s="89"/>
      <c r="M896" s="89"/>
      <c r="N896" s="168">
        <v>0</v>
      </c>
      <c r="O896" s="168">
        <v>460</v>
      </c>
      <c r="P896" s="89" t="s">
        <v>679</v>
      </c>
    </row>
    <row r="897" spans="1:16" ht="51">
      <c r="A897" s="214" t="s">
        <v>560</v>
      </c>
      <c r="B897" s="89"/>
      <c r="C897" s="90" t="s">
        <v>622</v>
      </c>
      <c r="D897" s="84">
        <v>43140</v>
      </c>
      <c r="E897" s="85" t="s">
        <v>2167</v>
      </c>
      <c r="F897" s="85" t="s">
        <v>6</v>
      </c>
      <c r="G897" s="85">
        <v>662730</v>
      </c>
      <c r="H897" s="89"/>
      <c r="I897" s="93" t="s">
        <v>2630</v>
      </c>
      <c r="J897" s="89"/>
      <c r="K897" s="89"/>
      <c r="L897" s="89"/>
      <c r="M897" s="89"/>
      <c r="N897" s="168">
        <v>0</v>
      </c>
      <c r="O897" s="168">
        <v>28890.27</v>
      </c>
      <c r="P897" s="89" t="s">
        <v>679</v>
      </c>
    </row>
    <row r="898" spans="1:16" ht="89.25">
      <c r="A898" s="214" t="s">
        <v>560</v>
      </c>
      <c r="B898" s="89"/>
      <c r="C898" s="90" t="s">
        <v>622</v>
      </c>
      <c r="D898" s="84">
        <v>43140</v>
      </c>
      <c r="E898" s="85" t="s">
        <v>2168</v>
      </c>
      <c r="F898" s="85" t="s">
        <v>6</v>
      </c>
      <c r="G898" s="85">
        <v>913480</v>
      </c>
      <c r="H898" s="89"/>
      <c r="I898" s="93" t="s">
        <v>2631</v>
      </c>
      <c r="J898" s="89"/>
      <c r="K898" s="89"/>
      <c r="L898" s="89"/>
      <c r="M898" s="89"/>
      <c r="N898" s="168">
        <v>0</v>
      </c>
      <c r="O898" s="168">
        <v>9430.65</v>
      </c>
      <c r="P898" s="89" t="s">
        <v>679</v>
      </c>
    </row>
    <row r="899" spans="1:16" ht="63.75">
      <c r="A899" s="214">
        <v>597</v>
      </c>
      <c r="B899" s="89"/>
      <c r="C899" s="90" t="s">
        <v>2577</v>
      </c>
      <c r="D899" s="84">
        <v>43140</v>
      </c>
      <c r="E899" s="85" t="s">
        <v>2459</v>
      </c>
      <c r="F899" s="85" t="s">
        <v>3</v>
      </c>
      <c r="G899" s="85">
        <v>1596206</v>
      </c>
      <c r="H899" s="89"/>
      <c r="I899" s="93" t="s">
        <v>2801</v>
      </c>
      <c r="J899" s="89"/>
      <c r="K899" s="89"/>
      <c r="L899" s="89"/>
      <c r="M899" s="89"/>
      <c r="N899" s="168">
        <v>0</v>
      </c>
      <c r="O899" s="168">
        <v>27225.4</v>
      </c>
      <c r="P899" s="89" t="s">
        <v>679</v>
      </c>
    </row>
    <row r="900" spans="1:16" ht="63.75">
      <c r="A900" s="214" t="s">
        <v>560</v>
      </c>
      <c r="B900" s="89"/>
      <c r="C900" s="90" t="s">
        <v>622</v>
      </c>
      <c r="D900" s="84">
        <v>43140</v>
      </c>
      <c r="E900" s="85" t="s">
        <v>2460</v>
      </c>
      <c r="F900" s="85" t="s">
        <v>3</v>
      </c>
      <c r="G900" s="85">
        <v>1596228</v>
      </c>
      <c r="H900" s="89"/>
      <c r="I900" s="93" t="s">
        <v>2802</v>
      </c>
      <c r="J900" s="89"/>
      <c r="K900" s="89"/>
      <c r="L900" s="89"/>
      <c r="M900" s="89"/>
      <c r="N900" s="168">
        <v>0</v>
      </c>
      <c r="O900" s="168">
        <v>4026.62</v>
      </c>
      <c r="P900" s="89" t="s">
        <v>679</v>
      </c>
    </row>
    <row r="901" spans="1:16" ht="38.25">
      <c r="A901" s="214">
        <v>35</v>
      </c>
      <c r="B901" s="89"/>
      <c r="C901" s="90" t="s">
        <v>49</v>
      </c>
      <c r="D901" s="84">
        <v>43140</v>
      </c>
      <c r="E901" s="85" t="s">
        <v>2461</v>
      </c>
      <c r="F901" s="85" t="s">
        <v>3</v>
      </c>
      <c r="G901" s="85">
        <v>1596260</v>
      </c>
      <c r="H901" s="89"/>
      <c r="I901" s="93" t="s">
        <v>2803</v>
      </c>
      <c r="J901" s="89"/>
      <c r="K901" s="89"/>
      <c r="L901" s="89"/>
      <c r="M901" s="89"/>
      <c r="N901" s="168">
        <v>0</v>
      </c>
      <c r="O901" s="168">
        <v>1500</v>
      </c>
      <c r="P901" s="89" t="s">
        <v>679</v>
      </c>
    </row>
    <row r="902" spans="1:16" ht="51">
      <c r="A902" s="214" t="s">
        <v>560</v>
      </c>
      <c r="B902" s="89"/>
      <c r="C902" s="90" t="s">
        <v>622</v>
      </c>
      <c r="D902" s="84">
        <v>43140</v>
      </c>
      <c r="E902" s="85" t="s">
        <v>2462</v>
      </c>
      <c r="F902" s="85" t="s">
        <v>3</v>
      </c>
      <c r="G902" s="85">
        <v>1596281</v>
      </c>
      <c r="H902" s="89"/>
      <c r="I902" s="93" t="s">
        <v>2804</v>
      </c>
      <c r="J902" s="89"/>
      <c r="K902" s="89"/>
      <c r="L902" s="89"/>
      <c r="M902" s="89"/>
      <c r="N902" s="168">
        <v>0</v>
      </c>
      <c r="O902" s="168">
        <v>2000</v>
      </c>
      <c r="P902" s="89" t="s">
        <v>679</v>
      </c>
    </row>
    <row r="903" spans="1:16" ht="63.75">
      <c r="A903" s="214" t="s">
        <v>563</v>
      </c>
      <c r="B903" s="89"/>
      <c r="C903" s="90" t="s">
        <v>9054</v>
      </c>
      <c r="D903" s="84">
        <v>43140</v>
      </c>
      <c r="E903" s="85" t="s">
        <v>2463</v>
      </c>
      <c r="F903" s="85" t="s">
        <v>3</v>
      </c>
      <c r="G903" s="85">
        <v>1596295</v>
      </c>
      <c r="H903" s="89"/>
      <c r="I903" s="93" t="s">
        <v>2805</v>
      </c>
      <c r="J903" s="89"/>
      <c r="K903" s="89"/>
      <c r="L903" s="89"/>
      <c r="M903" s="89"/>
      <c r="N903" s="168">
        <v>0</v>
      </c>
      <c r="O903" s="168">
        <v>611.79</v>
      </c>
      <c r="P903" s="89" t="s">
        <v>679</v>
      </c>
    </row>
    <row r="904" spans="1:16" ht="51">
      <c r="A904" s="214" t="s">
        <v>560</v>
      </c>
      <c r="B904" s="89"/>
      <c r="C904" s="90" t="s">
        <v>622</v>
      </c>
      <c r="D904" s="84">
        <v>43140</v>
      </c>
      <c r="E904" s="85" t="s">
        <v>2464</v>
      </c>
      <c r="F904" s="85" t="s">
        <v>3</v>
      </c>
      <c r="G904" s="85">
        <v>1596299</v>
      </c>
      <c r="H904" s="89"/>
      <c r="I904" s="93" t="s">
        <v>2806</v>
      </c>
      <c r="J904" s="89"/>
      <c r="K904" s="89"/>
      <c r="L904" s="89"/>
      <c r="M904" s="89"/>
      <c r="N904" s="168">
        <v>0</v>
      </c>
      <c r="O904" s="168">
        <v>6000</v>
      </c>
      <c r="P904" s="89" t="s">
        <v>679</v>
      </c>
    </row>
    <row r="905" spans="1:16" ht="51">
      <c r="A905" s="214" t="s">
        <v>560</v>
      </c>
      <c r="B905" s="89"/>
      <c r="C905" s="90" t="s">
        <v>622</v>
      </c>
      <c r="D905" s="84">
        <v>43140</v>
      </c>
      <c r="E905" s="85" t="s">
        <v>2465</v>
      </c>
      <c r="F905" s="85" t="s">
        <v>3</v>
      </c>
      <c r="G905" s="85">
        <v>1596406</v>
      </c>
      <c r="H905" s="89"/>
      <c r="I905" s="93" t="s">
        <v>2807</v>
      </c>
      <c r="J905" s="89"/>
      <c r="K905" s="89"/>
      <c r="L905" s="89"/>
      <c r="M905" s="89"/>
      <c r="N905" s="168">
        <v>0</v>
      </c>
      <c r="O905" s="168">
        <v>686.35</v>
      </c>
      <c r="P905" s="89" t="s">
        <v>679</v>
      </c>
    </row>
    <row r="906" spans="1:16" ht="51">
      <c r="A906" s="214" t="s">
        <v>560</v>
      </c>
      <c r="B906" s="89"/>
      <c r="C906" s="90" t="s">
        <v>622</v>
      </c>
      <c r="D906" s="84">
        <v>43140</v>
      </c>
      <c r="E906" s="85" t="s">
        <v>2466</v>
      </c>
      <c r="F906" s="85" t="s">
        <v>3</v>
      </c>
      <c r="G906" s="85">
        <v>1596409</v>
      </c>
      <c r="H906" s="89"/>
      <c r="I906" s="93" t="s">
        <v>2808</v>
      </c>
      <c r="J906" s="89"/>
      <c r="K906" s="89"/>
      <c r="L906" s="89"/>
      <c r="M906" s="89"/>
      <c r="N906" s="168">
        <v>0</v>
      </c>
      <c r="O906" s="168">
        <v>686.35</v>
      </c>
      <c r="P906" s="89" t="s">
        <v>679</v>
      </c>
    </row>
    <row r="907" spans="1:16" ht="51">
      <c r="A907" s="214" t="s">
        <v>560</v>
      </c>
      <c r="B907" s="89"/>
      <c r="C907" s="90" t="s">
        <v>622</v>
      </c>
      <c r="D907" s="84">
        <v>43140</v>
      </c>
      <c r="E907" s="85" t="s">
        <v>2467</v>
      </c>
      <c r="F907" s="85" t="s">
        <v>3</v>
      </c>
      <c r="G907" s="85">
        <v>1596417</v>
      </c>
      <c r="H907" s="89"/>
      <c r="I907" s="93" t="s">
        <v>2809</v>
      </c>
      <c r="J907" s="89"/>
      <c r="K907" s="89"/>
      <c r="L907" s="89"/>
      <c r="M907" s="89"/>
      <c r="N907" s="168">
        <v>0</v>
      </c>
      <c r="O907" s="168">
        <v>229.37</v>
      </c>
      <c r="P907" s="89" t="s">
        <v>679</v>
      </c>
    </row>
    <row r="908" spans="1:16" ht="51">
      <c r="A908" s="214" t="s">
        <v>560</v>
      </c>
      <c r="B908" s="89"/>
      <c r="C908" s="90" t="s">
        <v>622</v>
      </c>
      <c r="D908" s="84">
        <v>43145</v>
      </c>
      <c r="E908" s="85" t="s">
        <v>2169</v>
      </c>
      <c r="F908" s="85" t="s">
        <v>6</v>
      </c>
      <c r="G908" s="85">
        <v>663711</v>
      </c>
      <c r="H908" s="89"/>
      <c r="I908" s="93" t="s">
        <v>2632</v>
      </c>
      <c r="J908" s="89"/>
      <c r="K908" s="89"/>
      <c r="L908" s="89"/>
      <c r="M908" s="89"/>
      <c r="N908" s="168">
        <v>0</v>
      </c>
      <c r="O908" s="168">
        <v>44208.65</v>
      </c>
      <c r="P908" s="89" t="s">
        <v>679</v>
      </c>
    </row>
    <row r="909" spans="1:16" ht="51">
      <c r="A909" s="214" t="s">
        <v>560</v>
      </c>
      <c r="B909" s="89"/>
      <c r="C909" s="90" t="s">
        <v>622</v>
      </c>
      <c r="D909" s="84">
        <v>43145</v>
      </c>
      <c r="E909" s="85" t="s">
        <v>2170</v>
      </c>
      <c r="F909" s="85" t="s">
        <v>6</v>
      </c>
      <c r="G909" s="85">
        <v>663719</v>
      </c>
      <c r="H909" s="89"/>
      <c r="I909" s="93" t="s">
        <v>2633</v>
      </c>
      <c r="J909" s="89"/>
      <c r="K909" s="89"/>
      <c r="L909" s="89"/>
      <c r="M909" s="89"/>
      <c r="N909" s="168">
        <v>0</v>
      </c>
      <c r="O909" s="168">
        <v>47116.54</v>
      </c>
      <c r="P909" s="89" t="s">
        <v>679</v>
      </c>
    </row>
    <row r="910" spans="1:16" ht="51">
      <c r="A910" s="214" t="s">
        <v>560</v>
      </c>
      <c r="B910" s="89"/>
      <c r="C910" s="90" t="s">
        <v>622</v>
      </c>
      <c r="D910" s="84">
        <v>43145</v>
      </c>
      <c r="E910" s="85" t="s">
        <v>2171</v>
      </c>
      <c r="F910" s="85" t="s">
        <v>6</v>
      </c>
      <c r="G910" s="85">
        <v>663723</v>
      </c>
      <c r="H910" s="89"/>
      <c r="I910" s="93" t="s">
        <v>2634</v>
      </c>
      <c r="J910" s="89"/>
      <c r="K910" s="89"/>
      <c r="L910" s="89"/>
      <c r="M910" s="89"/>
      <c r="N910" s="168">
        <v>0</v>
      </c>
      <c r="O910" s="168">
        <v>377213.91</v>
      </c>
      <c r="P910" s="89" t="s">
        <v>679</v>
      </c>
    </row>
    <row r="911" spans="1:16" ht="51">
      <c r="A911" s="214" t="s">
        <v>560</v>
      </c>
      <c r="B911" s="89"/>
      <c r="C911" s="90" t="s">
        <v>622</v>
      </c>
      <c r="D911" s="84">
        <v>43145</v>
      </c>
      <c r="E911" s="85" t="s">
        <v>2172</v>
      </c>
      <c r="F911" s="85" t="s">
        <v>6</v>
      </c>
      <c r="G911" s="85">
        <v>663725</v>
      </c>
      <c r="H911" s="89"/>
      <c r="I911" s="93" t="s">
        <v>2635</v>
      </c>
      <c r="J911" s="89"/>
      <c r="K911" s="89"/>
      <c r="L911" s="89"/>
      <c r="M911" s="89"/>
      <c r="N911" s="168">
        <v>0</v>
      </c>
      <c r="O911" s="168">
        <v>93926.64</v>
      </c>
      <c r="P911" s="89" t="s">
        <v>679</v>
      </c>
    </row>
    <row r="912" spans="1:16" ht="51">
      <c r="A912" s="214">
        <v>10</v>
      </c>
      <c r="B912" s="89"/>
      <c r="C912" s="90" t="s">
        <v>44</v>
      </c>
      <c r="D912" s="84">
        <v>43145</v>
      </c>
      <c r="E912" s="85" t="s">
        <v>2173</v>
      </c>
      <c r="F912" s="85" t="s">
        <v>6</v>
      </c>
      <c r="G912" s="85">
        <v>663732</v>
      </c>
      <c r="H912" s="89"/>
      <c r="I912" s="93" t="s">
        <v>2636</v>
      </c>
      <c r="J912" s="89"/>
      <c r="K912" s="89"/>
      <c r="L912" s="89"/>
      <c r="M912" s="89"/>
      <c r="N912" s="168">
        <v>0</v>
      </c>
      <c r="O912" s="168">
        <v>1731.19</v>
      </c>
      <c r="P912" s="89" t="s">
        <v>679</v>
      </c>
    </row>
    <row r="913" spans="1:16" ht="51">
      <c r="A913" s="214" t="s">
        <v>560</v>
      </c>
      <c r="B913" s="89"/>
      <c r="C913" s="90" t="s">
        <v>622</v>
      </c>
      <c r="D913" s="84">
        <v>43145</v>
      </c>
      <c r="E913" s="85" t="s">
        <v>2174</v>
      </c>
      <c r="F913" s="85" t="s">
        <v>6</v>
      </c>
      <c r="G913" s="85">
        <v>663744</v>
      </c>
      <c r="H913" s="89"/>
      <c r="I913" s="93" t="s">
        <v>2637</v>
      </c>
      <c r="J913" s="89"/>
      <c r="K913" s="89"/>
      <c r="L913" s="89"/>
      <c r="M913" s="89"/>
      <c r="N913" s="168">
        <v>0</v>
      </c>
      <c r="O913" s="168">
        <v>115064.15</v>
      </c>
      <c r="P913" s="89" t="s">
        <v>679</v>
      </c>
    </row>
    <row r="914" spans="1:16" ht="51">
      <c r="A914" s="214" t="s">
        <v>560</v>
      </c>
      <c r="B914" s="89"/>
      <c r="C914" s="90" t="s">
        <v>622</v>
      </c>
      <c r="D914" s="84">
        <v>43145</v>
      </c>
      <c r="E914" s="85" t="s">
        <v>2175</v>
      </c>
      <c r="F914" s="85" t="s">
        <v>6</v>
      </c>
      <c r="G914" s="85">
        <v>663757</v>
      </c>
      <c r="H914" s="89"/>
      <c r="I914" s="93" t="s">
        <v>2638</v>
      </c>
      <c r="J914" s="89"/>
      <c r="K914" s="89"/>
      <c r="L914" s="89"/>
      <c r="M914" s="89"/>
      <c r="N914" s="168">
        <v>0</v>
      </c>
      <c r="O914" s="168">
        <v>1975.2</v>
      </c>
      <c r="P914" s="89" t="s">
        <v>679</v>
      </c>
    </row>
    <row r="915" spans="1:16" ht="51">
      <c r="A915" s="214" t="s">
        <v>560</v>
      </c>
      <c r="B915" s="89"/>
      <c r="C915" s="90" t="s">
        <v>622</v>
      </c>
      <c r="D915" s="84">
        <v>43145</v>
      </c>
      <c r="E915" s="85" t="s">
        <v>2176</v>
      </c>
      <c r="F915" s="85" t="s">
        <v>6</v>
      </c>
      <c r="G915" s="85">
        <v>663759</v>
      </c>
      <c r="H915" s="89"/>
      <c r="I915" s="93" t="s">
        <v>2639</v>
      </c>
      <c r="J915" s="89"/>
      <c r="K915" s="89"/>
      <c r="L915" s="89"/>
      <c r="M915" s="89"/>
      <c r="N915" s="168">
        <v>0</v>
      </c>
      <c r="O915" s="168">
        <v>27555.93</v>
      </c>
      <c r="P915" s="89" t="s">
        <v>679</v>
      </c>
    </row>
    <row r="916" spans="1:16" ht="63.75">
      <c r="A916" s="214" t="s">
        <v>560</v>
      </c>
      <c r="B916" s="89"/>
      <c r="C916" s="90" t="s">
        <v>622</v>
      </c>
      <c r="D916" s="84">
        <v>43145</v>
      </c>
      <c r="E916" s="85" t="s">
        <v>2177</v>
      </c>
      <c r="F916" s="85" t="s">
        <v>6</v>
      </c>
      <c r="G916" s="85">
        <v>663776</v>
      </c>
      <c r="H916" s="89"/>
      <c r="I916" s="93" t="s">
        <v>2640</v>
      </c>
      <c r="J916" s="89"/>
      <c r="K916" s="89"/>
      <c r="L916" s="89"/>
      <c r="M916" s="89"/>
      <c r="N916" s="168">
        <v>0</v>
      </c>
      <c r="O916" s="168">
        <v>62046.99</v>
      </c>
      <c r="P916" s="89" t="s">
        <v>679</v>
      </c>
    </row>
    <row r="917" spans="1:16" ht="51">
      <c r="A917" s="214">
        <v>10</v>
      </c>
      <c r="B917" s="89"/>
      <c r="C917" s="90" t="s">
        <v>44</v>
      </c>
      <c r="D917" s="84">
        <v>43145</v>
      </c>
      <c r="E917" s="85" t="s">
        <v>2178</v>
      </c>
      <c r="F917" s="85" t="s">
        <v>6</v>
      </c>
      <c r="G917" s="85">
        <v>663778</v>
      </c>
      <c r="H917" s="89"/>
      <c r="I917" s="93" t="s">
        <v>2641</v>
      </c>
      <c r="J917" s="89"/>
      <c r="K917" s="89"/>
      <c r="L917" s="89"/>
      <c r="M917" s="89"/>
      <c r="N917" s="168">
        <v>0</v>
      </c>
      <c r="O917" s="168">
        <v>62070.03</v>
      </c>
      <c r="P917" s="89" t="s">
        <v>679</v>
      </c>
    </row>
    <row r="918" spans="1:16" ht="63.75">
      <c r="A918" s="214" t="s">
        <v>560</v>
      </c>
      <c r="B918" s="89"/>
      <c r="C918" s="90" t="s">
        <v>622</v>
      </c>
      <c r="D918" s="84">
        <v>43145</v>
      </c>
      <c r="E918" s="85" t="s">
        <v>2179</v>
      </c>
      <c r="F918" s="85" t="s">
        <v>6</v>
      </c>
      <c r="G918" s="85">
        <v>663795</v>
      </c>
      <c r="H918" s="89"/>
      <c r="I918" s="93" t="s">
        <v>2642</v>
      </c>
      <c r="J918" s="89"/>
      <c r="K918" s="89"/>
      <c r="L918" s="89"/>
      <c r="M918" s="89"/>
      <c r="N918" s="168">
        <v>0</v>
      </c>
      <c r="O918" s="168">
        <v>3923.92</v>
      </c>
      <c r="P918" s="89" t="s">
        <v>679</v>
      </c>
    </row>
    <row r="919" spans="1:16" ht="51">
      <c r="A919" s="214">
        <v>35</v>
      </c>
      <c r="B919" s="89"/>
      <c r="C919" s="90" t="s">
        <v>49</v>
      </c>
      <c r="D919" s="84">
        <v>43145</v>
      </c>
      <c r="E919" s="85" t="s">
        <v>2468</v>
      </c>
      <c r="F919" s="85" t="s">
        <v>3</v>
      </c>
      <c r="G919" s="85">
        <v>1596556</v>
      </c>
      <c r="H919" s="89"/>
      <c r="I919" s="93" t="s">
        <v>2810</v>
      </c>
      <c r="J919" s="89"/>
      <c r="K919" s="89"/>
      <c r="L919" s="89"/>
      <c r="M919" s="89"/>
      <c r="N919" s="168">
        <v>0</v>
      </c>
      <c r="O919" s="168">
        <v>300.52</v>
      </c>
      <c r="P919" s="89" t="s">
        <v>679</v>
      </c>
    </row>
    <row r="920" spans="1:16" ht="51">
      <c r="A920" s="214" t="s">
        <v>560</v>
      </c>
      <c r="B920" s="89"/>
      <c r="C920" s="90" t="s">
        <v>622</v>
      </c>
      <c r="D920" s="84">
        <v>43145</v>
      </c>
      <c r="E920" s="85" t="s">
        <v>2469</v>
      </c>
      <c r="F920" s="85" t="s">
        <v>3</v>
      </c>
      <c r="G920" s="85">
        <v>1596568</v>
      </c>
      <c r="H920" s="89"/>
      <c r="I920" s="93" t="s">
        <v>2811</v>
      </c>
      <c r="J920" s="89"/>
      <c r="K920" s="89"/>
      <c r="L920" s="89"/>
      <c r="M920" s="89"/>
      <c r="N920" s="168">
        <v>0</v>
      </c>
      <c r="O920" s="168">
        <v>1726</v>
      </c>
      <c r="P920" s="89" t="s">
        <v>679</v>
      </c>
    </row>
    <row r="921" spans="1:16" ht="51">
      <c r="A921" s="214" t="s">
        <v>560</v>
      </c>
      <c r="B921" s="89"/>
      <c r="C921" s="90" t="s">
        <v>622</v>
      </c>
      <c r="D921" s="84">
        <v>43145</v>
      </c>
      <c r="E921" s="85" t="s">
        <v>2470</v>
      </c>
      <c r="F921" s="85" t="s">
        <v>3</v>
      </c>
      <c r="G921" s="85">
        <v>1596587</v>
      </c>
      <c r="H921" s="89"/>
      <c r="I921" s="93" t="s">
        <v>2812</v>
      </c>
      <c r="J921" s="89"/>
      <c r="K921" s="89"/>
      <c r="L921" s="89"/>
      <c r="M921" s="89"/>
      <c r="N921" s="168">
        <v>0</v>
      </c>
      <c r="O921" s="168">
        <v>30</v>
      </c>
      <c r="P921" s="89" t="s">
        <v>679</v>
      </c>
    </row>
    <row r="922" spans="1:16" ht="51">
      <c r="A922" s="214" t="s">
        <v>560</v>
      </c>
      <c r="B922" s="89"/>
      <c r="C922" s="90" t="s">
        <v>622</v>
      </c>
      <c r="D922" s="84">
        <v>43145</v>
      </c>
      <c r="E922" s="85" t="s">
        <v>2471</v>
      </c>
      <c r="F922" s="85" t="s">
        <v>3</v>
      </c>
      <c r="G922" s="85">
        <v>1596604</v>
      </c>
      <c r="H922" s="89"/>
      <c r="I922" s="93" t="s">
        <v>2063</v>
      </c>
      <c r="J922" s="89"/>
      <c r="K922" s="89"/>
      <c r="L922" s="89"/>
      <c r="M922" s="89"/>
      <c r="N922" s="168">
        <v>0</v>
      </c>
      <c r="O922" s="168">
        <v>1593.93</v>
      </c>
      <c r="P922" s="89" t="s">
        <v>679</v>
      </c>
    </row>
    <row r="923" spans="1:16" ht="51">
      <c r="A923" s="214" t="s">
        <v>560</v>
      </c>
      <c r="B923" s="89"/>
      <c r="C923" s="90" t="s">
        <v>622</v>
      </c>
      <c r="D923" s="84">
        <v>43145</v>
      </c>
      <c r="E923" s="85" t="s">
        <v>2472</v>
      </c>
      <c r="F923" s="85" t="s">
        <v>3</v>
      </c>
      <c r="G923" s="85">
        <v>1596605</v>
      </c>
      <c r="H923" s="89"/>
      <c r="I923" s="93" t="s">
        <v>2813</v>
      </c>
      <c r="J923" s="89"/>
      <c r="K923" s="89"/>
      <c r="L923" s="89"/>
      <c r="M923" s="89"/>
      <c r="N923" s="168">
        <v>0</v>
      </c>
      <c r="O923" s="168">
        <v>14600.89</v>
      </c>
      <c r="P923" s="89" t="s">
        <v>679</v>
      </c>
    </row>
    <row r="924" spans="1:16" ht="51">
      <c r="A924" s="214" t="s">
        <v>560</v>
      </c>
      <c r="B924" s="89"/>
      <c r="C924" s="90" t="s">
        <v>622</v>
      </c>
      <c r="D924" s="84">
        <v>43145</v>
      </c>
      <c r="E924" s="85" t="s">
        <v>2473</v>
      </c>
      <c r="F924" s="85" t="s">
        <v>3</v>
      </c>
      <c r="G924" s="85">
        <v>1596608</v>
      </c>
      <c r="H924" s="89"/>
      <c r="I924" s="93" t="s">
        <v>2063</v>
      </c>
      <c r="J924" s="89"/>
      <c r="K924" s="89"/>
      <c r="L924" s="89"/>
      <c r="M924" s="89"/>
      <c r="N924" s="168">
        <v>0</v>
      </c>
      <c r="O924" s="168">
        <v>1593.92</v>
      </c>
      <c r="P924" s="89" t="s">
        <v>679</v>
      </c>
    </row>
    <row r="925" spans="1:16" ht="51">
      <c r="A925" s="214" t="s">
        <v>560</v>
      </c>
      <c r="B925" s="89"/>
      <c r="C925" s="90" t="s">
        <v>622</v>
      </c>
      <c r="D925" s="84">
        <v>43145</v>
      </c>
      <c r="E925" s="85" t="s">
        <v>2474</v>
      </c>
      <c r="F925" s="85" t="s">
        <v>3</v>
      </c>
      <c r="G925" s="85">
        <v>1596664</v>
      </c>
      <c r="H925" s="89"/>
      <c r="I925" s="93" t="s">
        <v>2814</v>
      </c>
      <c r="J925" s="89"/>
      <c r="K925" s="89"/>
      <c r="L925" s="89"/>
      <c r="M925" s="89"/>
      <c r="N925" s="168">
        <v>0</v>
      </c>
      <c r="O925" s="168">
        <v>11339</v>
      </c>
      <c r="P925" s="89" t="s">
        <v>679</v>
      </c>
    </row>
    <row r="926" spans="1:16" ht="51">
      <c r="A926" s="214" t="s">
        <v>560</v>
      </c>
      <c r="B926" s="89"/>
      <c r="C926" s="90" t="s">
        <v>622</v>
      </c>
      <c r="D926" s="84">
        <v>43145</v>
      </c>
      <c r="E926" s="85" t="s">
        <v>2475</v>
      </c>
      <c r="F926" s="85" t="s">
        <v>3</v>
      </c>
      <c r="G926" s="85">
        <v>1596719</v>
      </c>
      <c r="H926" s="89"/>
      <c r="I926" s="93" t="s">
        <v>2815</v>
      </c>
      <c r="J926" s="89"/>
      <c r="K926" s="89"/>
      <c r="L926" s="89"/>
      <c r="M926" s="89"/>
      <c r="N926" s="168">
        <v>0</v>
      </c>
      <c r="O926" s="168">
        <v>2</v>
      </c>
      <c r="P926" s="89" t="s">
        <v>2900</v>
      </c>
    </row>
    <row r="927" spans="1:16" ht="51">
      <c r="A927" s="214" t="s">
        <v>560</v>
      </c>
      <c r="B927" s="89"/>
      <c r="C927" s="90" t="s">
        <v>622</v>
      </c>
      <c r="D927" s="84">
        <v>43146</v>
      </c>
      <c r="E927" s="85" t="s">
        <v>2180</v>
      </c>
      <c r="F927" s="85" t="s">
        <v>6</v>
      </c>
      <c r="G927" s="85">
        <v>664154</v>
      </c>
      <c r="H927" s="89"/>
      <c r="I927" s="93" t="s">
        <v>2643</v>
      </c>
      <c r="J927" s="89"/>
      <c r="K927" s="89"/>
      <c r="L927" s="89"/>
      <c r="M927" s="89"/>
      <c r="N927" s="168">
        <v>0</v>
      </c>
      <c r="O927" s="168">
        <v>121677.95</v>
      </c>
      <c r="P927" s="89" t="s">
        <v>679</v>
      </c>
    </row>
    <row r="928" spans="1:16" ht="63.75">
      <c r="A928" s="214" t="s">
        <v>560</v>
      </c>
      <c r="B928" s="89"/>
      <c r="C928" s="90" t="s">
        <v>622</v>
      </c>
      <c r="D928" s="84">
        <v>43146</v>
      </c>
      <c r="E928" s="85" t="s">
        <v>2181</v>
      </c>
      <c r="F928" s="85" t="s">
        <v>6</v>
      </c>
      <c r="G928" s="85">
        <v>664172</v>
      </c>
      <c r="H928" s="89"/>
      <c r="I928" s="93" t="s">
        <v>2644</v>
      </c>
      <c r="J928" s="89"/>
      <c r="K928" s="89"/>
      <c r="L928" s="89"/>
      <c r="M928" s="89"/>
      <c r="N928" s="168">
        <v>0</v>
      </c>
      <c r="O928" s="168">
        <v>8232</v>
      </c>
      <c r="P928" s="89" t="s">
        <v>679</v>
      </c>
    </row>
    <row r="929" spans="1:16" ht="51">
      <c r="A929" s="214" t="s">
        <v>560</v>
      </c>
      <c r="B929" s="89"/>
      <c r="C929" s="90" t="s">
        <v>622</v>
      </c>
      <c r="D929" s="84">
        <v>43146</v>
      </c>
      <c r="E929" s="85" t="s">
        <v>2182</v>
      </c>
      <c r="F929" s="85" t="s">
        <v>6</v>
      </c>
      <c r="G929" s="85">
        <v>664595</v>
      </c>
      <c r="H929" s="89"/>
      <c r="I929" s="93" t="s">
        <v>2645</v>
      </c>
      <c r="J929" s="89"/>
      <c r="K929" s="89"/>
      <c r="L929" s="89"/>
      <c r="M929" s="89"/>
      <c r="N929" s="168">
        <v>0</v>
      </c>
      <c r="O929" s="168">
        <v>12402.74</v>
      </c>
      <c r="P929" s="89" t="s">
        <v>679</v>
      </c>
    </row>
    <row r="930" spans="1:16" ht="63.75">
      <c r="A930" s="214" t="s">
        <v>560</v>
      </c>
      <c r="B930" s="89"/>
      <c r="C930" s="90" t="s">
        <v>622</v>
      </c>
      <c r="D930" s="84">
        <v>43146</v>
      </c>
      <c r="E930" s="85" t="s">
        <v>2183</v>
      </c>
      <c r="F930" s="85" t="s">
        <v>6</v>
      </c>
      <c r="G930" s="85">
        <v>664721</v>
      </c>
      <c r="H930" s="89"/>
      <c r="I930" s="93" t="s">
        <v>2646</v>
      </c>
      <c r="J930" s="89"/>
      <c r="K930" s="89"/>
      <c r="L930" s="89"/>
      <c r="M930" s="89"/>
      <c r="N930" s="168">
        <v>0</v>
      </c>
      <c r="O930" s="168">
        <v>14489.01</v>
      </c>
      <c r="P930" s="89" t="s">
        <v>679</v>
      </c>
    </row>
    <row r="931" spans="1:16" ht="63.75">
      <c r="A931" s="214" t="s">
        <v>560</v>
      </c>
      <c r="B931" s="89"/>
      <c r="C931" s="90" t="s">
        <v>622</v>
      </c>
      <c r="D931" s="84">
        <v>43146</v>
      </c>
      <c r="E931" s="85" t="s">
        <v>2184</v>
      </c>
      <c r="F931" s="85" t="s">
        <v>6</v>
      </c>
      <c r="G931" s="85">
        <v>664725</v>
      </c>
      <c r="H931" s="89"/>
      <c r="I931" s="93" t="s">
        <v>2647</v>
      </c>
      <c r="J931" s="89"/>
      <c r="K931" s="89"/>
      <c r="L931" s="89"/>
      <c r="M931" s="89"/>
      <c r="N931" s="168">
        <v>0</v>
      </c>
      <c r="O931" s="168">
        <v>7276.47</v>
      </c>
      <c r="P931" s="89" t="s">
        <v>679</v>
      </c>
    </row>
    <row r="932" spans="1:16" ht="63.75">
      <c r="A932" s="214" t="s">
        <v>560</v>
      </c>
      <c r="B932" s="89"/>
      <c r="C932" s="90" t="s">
        <v>622</v>
      </c>
      <c r="D932" s="84">
        <v>43146</v>
      </c>
      <c r="E932" s="85" t="s">
        <v>2185</v>
      </c>
      <c r="F932" s="85" t="s">
        <v>6</v>
      </c>
      <c r="G932" s="85">
        <v>664727</v>
      </c>
      <c r="H932" s="89"/>
      <c r="I932" s="93" t="s">
        <v>2648</v>
      </c>
      <c r="J932" s="89"/>
      <c r="K932" s="89"/>
      <c r="L932" s="89"/>
      <c r="M932" s="89"/>
      <c r="N932" s="168">
        <v>0</v>
      </c>
      <c r="O932" s="168">
        <v>22665.71</v>
      </c>
      <c r="P932" s="89" t="s">
        <v>679</v>
      </c>
    </row>
    <row r="933" spans="1:16" ht="51">
      <c r="A933" s="214" t="s">
        <v>560</v>
      </c>
      <c r="B933" s="89"/>
      <c r="C933" s="90" t="s">
        <v>622</v>
      </c>
      <c r="D933" s="84">
        <v>43146</v>
      </c>
      <c r="E933" s="85" t="s">
        <v>2186</v>
      </c>
      <c r="F933" s="85" t="s">
        <v>6</v>
      </c>
      <c r="G933" s="85">
        <v>941659</v>
      </c>
      <c r="H933" s="89"/>
      <c r="I933" s="93" t="s">
        <v>2649</v>
      </c>
      <c r="J933" s="89"/>
      <c r="K933" s="89"/>
      <c r="L933" s="89"/>
      <c r="M933" s="89"/>
      <c r="N933" s="168">
        <v>0</v>
      </c>
      <c r="O933" s="168">
        <v>8753.1200000000008</v>
      </c>
      <c r="P933" s="89" t="s">
        <v>679</v>
      </c>
    </row>
    <row r="934" spans="1:16" ht="51">
      <c r="A934" s="214" t="s">
        <v>560</v>
      </c>
      <c r="B934" s="89"/>
      <c r="C934" s="90" t="s">
        <v>622</v>
      </c>
      <c r="D934" s="84">
        <v>43146</v>
      </c>
      <c r="E934" s="85" t="s">
        <v>2187</v>
      </c>
      <c r="F934" s="85" t="s">
        <v>6</v>
      </c>
      <c r="G934" s="85">
        <v>941662</v>
      </c>
      <c r="H934" s="89"/>
      <c r="I934" s="93" t="s">
        <v>2650</v>
      </c>
      <c r="J934" s="89"/>
      <c r="K934" s="89"/>
      <c r="L934" s="89"/>
      <c r="M934" s="89"/>
      <c r="N934" s="168">
        <v>0</v>
      </c>
      <c r="O934" s="168">
        <v>540.9</v>
      </c>
      <c r="P934" s="89" t="s">
        <v>679</v>
      </c>
    </row>
    <row r="935" spans="1:16" ht="76.5">
      <c r="A935" s="214">
        <v>597</v>
      </c>
      <c r="B935" s="89"/>
      <c r="C935" s="90" t="s">
        <v>2577</v>
      </c>
      <c r="D935" s="84">
        <v>43146</v>
      </c>
      <c r="E935" s="85" t="s">
        <v>2188</v>
      </c>
      <c r="F935" s="85" t="s">
        <v>635</v>
      </c>
      <c r="G935" s="85">
        <v>913620</v>
      </c>
      <c r="H935" s="89"/>
      <c r="I935" s="93" t="s">
        <v>2651</v>
      </c>
      <c r="J935" s="89"/>
      <c r="K935" s="89"/>
      <c r="L935" s="89"/>
      <c r="M935" s="89"/>
      <c r="N935" s="168">
        <v>0</v>
      </c>
      <c r="O935" s="168">
        <v>29698.34</v>
      </c>
      <c r="P935" s="89" t="s">
        <v>679</v>
      </c>
    </row>
    <row r="936" spans="1:16" ht="76.5">
      <c r="A936" s="214">
        <v>513</v>
      </c>
      <c r="B936" s="89"/>
      <c r="C936" s="90" t="s">
        <v>175</v>
      </c>
      <c r="D936" s="84">
        <v>43146</v>
      </c>
      <c r="E936" s="85" t="s">
        <v>2189</v>
      </c>
      <c r="F936" s="85" t="s">
        <v>680</v>
      </c>
      <c r="G936" s="85">
        <v>16643777</v>
      </c>
      <c r="H936" s="89"/>
      <c r="I936" s="93" t="s">
        <v>2652</v>
      </c>
      <c r="J936" s="89"/>
      <c r="K936" s="89"/>
      <c r="L936" s="89"/>
      <c r="M936" s="89"/>
      <c r="N936" s="168">
        <v>20880</v>
      </c>
      <c r="O936" s="168">
        <v>0</v>
      </c>
      <c r="P936" s="89" t="s">
        <v>679</v>
      </c>
    </row>
    <row r="937" spans="1:16" ht="76.5">
      <c r="A937" s="214">
        <v>513</v>
      </c>
      <c r="B937" s="89"/>
      <c r="C937" s="90" t="s">
        <v>175</v>
      </c>
      <c r="D937" s="84">
        <v>43146</v>
      </c>
      <c r="E937" s="85" t="s">
        <v>2190</v>
      </c>
      <c r="F937" s="85" t="s">
        <v>680</v>
      </c>
      <c r="G937" s="85">
        <v>16644888</v>
      </c>
      <c r="H937" s="89"/>
      <c r="I937" s="93" t="s">
        <v>2653</v>
      </c>
      <c r="J937" s="89"/>
      <c r="K937" s="89"/>
      <c r="L937" s="89"/>
      <c r="M937" s="89"/>
      <c r="N937" s="168">
        <v>3060450.77</v>
      </c>
      <c r="O937" s="168">
        <v>0</v>
      </c>
      <c r="P937" s="89" t="s">
        <v>679</v>
      </c>
    </row>
    <row r="938" spans="1:16" ht="89.25">
      <c r="A938" s="214">
        <v>20</v>
      </c>
      <c r="B938" s="89"/>
      <c r="C938" s="90" t="s">
        <v>47</v>
      </c>
      <c r="D938" s="84">
        <v>43146</v>
      </c>
      <c r="E938" s="85" t="s">
        <v>2191</v>
      </c>
      <c r="F938" s="85" t="s">
        <v>11</v>
      </c>
      <c r="G938" s="85">
        <v>913651</v>
      </c>
      <c r="H938" s="89"/>
      <c r="I938" s="93" t="s">
        <v>2654</v>
      </c>
      <c r="J938" s="89"/>
      <c r="K938" s="89"/>
      <c r="L938" s="89"/>
      <c r="M938" s="89"/>
      <c r="N938" s="168">
        <v>859.14</v>
      </c>
      <c r="O938" s="168">
        <v>0</v>
      </c>
      <c r="P938" s="89" t="s">
        <v>679</v>
      </c>
    </row>
    <row r="939" spans="1:16" ht="63.75">
      <c r="A939" s="214">
        <v>597</v>
      </c>
      <c r="B939" s="89"/>
      <c r="C939" s="90" t="s">
        <v>2577</v>
      </c>
      <c r="D939" s="84">
        <v>43146</v>
      </c>
      <c r="E939" s="85" t="s">
        <v>2476</v>
      </c>
      <c r="F939" s="85" t="s">
        <v>3</v>
      </c>
      <c r="G939" s="85">
        <v>1596987</v>
      </c>
      <c r="H939" s="89"/>
      <c r="I939" s="93" t="s">
        <v>2816</v>
      </c>
      <c r="J939" s="89"/>
      <c r="K939" s="89"/>
      <c r="L939" s="89"/>
      <c r="M939" s="89"/>
      <c r="N939" s="168">
        <v>0</v>
      </c>
      <c r="O939" s="168">
        <v>2290.5</v>
      </c>
      <c r="P939" s="89" t="s">
        <v>679</v>
      </c>
    </row>
    <row r="940" spans="1:16" ht="51">
      <c r="A940" s="214" t="s">
        <v>560</v>
      </c>
      <c r="B940" s="89"/>
      <c r="C940" s="90" t="s">
        <v>622</v>
      </c>
      <c r="D940" s="84">
        <v>43146</v>
      </c>
      <c r="E940" s="85" t="s">
        <v>2477</v>
      </c>
      <c r="F940" s="85" t="s">
        <v>3</v>
      </c>
      <c r="G940" s="85">
        <v>1597014</v>
      </c>
      <c r="H940" s="89"/>
      <c r="I940" s="93" t="s">
        <v>2817</v>
      </c>
      <c r="J940" s="89"/>
      <c r="K940" s="89"/>
      <c r="L940" s="89"/>
      <c r="M940" s="89"/>
      <c r="N940" s="168">
        <v>0</v>
      </c>
      <c r="O940" s="168">
        <v>4840.3500000000004</v>
      </c>
      <c r="P940" s="89" t="s">
        <v>679</v>
      </c>
    </row>
    <row r="941" spans="1:16" ht="51">
      <c r="A941" s="214" t="s">
        <v>567</v>
      </c>
      <c r="B941" s="89"/>
      <c r="C941" s="90" t="s">
        <v>620</v>
      </c>
      <c r="D941" s="84">
        <v>43146</v>
      </c>
      <c r="E941" s="85" t="s">
        <v>2478</v>
      </c>
      <c r="F941" s="85" t="s">
        <v>3</v>
      </c>
      <c r="G941" s="85">
        <v>1597107</v>
      </c>
      <c r="H941" s="89"/>
      <c r="I941" s="93" t="s">
        <v>2818</v>
      </c>
      <c r="J941" s="89"/>
      <c r="K941" s="89"/>
      <c r="L941" s="89"/>
      <c r="M941" s="89"/>
      <c r="N941" s="168">
        <v>0</v>
      </c>
      <c r="O941" s="168">
        <v>190424.59</v>
      </c>
      <c r="P941" s="89" t="s">
        <v>679</v>
      </c>
    </row>
    <row r="942" spans="1:16" ht="51">
      <c r="A942" s="214">
        <v>130</v>
      </c>
      <c r="B942" s="89"/>
      <c r="C942" s="90" t="s">
        <v>70</v>
      </c>
      <c r="D942" s="84">
        <v>43146</v>
      </c>
      <c r="E942" s="85" t="s">
        <v>2479</v>
      </c>
      <c r="F942" s="85" t="s">
        <v>3</v>
      </c>
      <c r="G942" s="85">
        <v>1596983</v>
      </c>
      <c r="H942" s="89"/>
      <c r="I942" s="93" t="s">
        <v>2819</v>
      </c>
      <c r="J942" s="89"/>
      <c r="K942" s="89"/>
      <c r="L942" s="89"/>
      <c r="M942" s="89"/>
      <c r="N942" s="168">
        <v>0</v>
      </c>
      <c r="O942" s="168">
        <v>34</v>
      </c>
      <c r="P942" s="89" t="s">
        <v>679</v>
      </c>
    </row>
    <row r="943" spans="1:16" ht="51">
      <c r="A943" s="214" t="s">
        <v>560</v>
      </c>
      <c r="B943" s="89"/>
      <c r="C943" s="90" t="s">
        <v>622</v>
      </c>
      <c r="D943" s="84">
        <v>43146</v>
      </c>
      <c r="E943" s="85" t="s">
        <v>2480</v>
      </c>
      <c r="F943" s="85" t="s">
        <v>3</v>
      </c>
      <c r="G943" s="85">
        <v>1597001</v>
      </c>
      <c r="H943" s="89"/>
      <c r="I943" s="93" t="s">
        <v>2820</v>
      </c>
      <c r="J943" s="89"/>
      <c r="K943" s="89"/>
      <c r="L943" s="89"/>
      <c r="M943" s="89"/>
      <c r="N943" s="168">
        <v>0</v>
      </c>
      <c r="O943" s="168">
        <v>3611.89</v>
      </c>
      <c r="P943" s="89" t="s">
        <v>679</v>
      </c>
    </row>
    <row r="944" spans="1:16" ht="51">
      <c r="A944" s="214" t="s">
        <v>560</v>
      </c>
      <c r="B944" s="89"/>
      <c r="C944" s="90" t="s">
        <v>622</v>
      </c>
      <c r="D944" s="84">
        <v>43146</v>
      </c>
      <c r="E944" s="85" t="s">
        <v>2481</v>
      </c>
      <c r="F944" s="85" t="s">
        <v>3</v>
      </c>
      <c r="G944" s="85">
        <v>1597095</v>
      </c>
      <c r="H944" s="89"/>
      <c r="I944" s="93" t="s">
        <v>2821</v>
      </c>
      <c r="J944" s="89"/>
      <c r="K944" s="89"/>
      <c r="L944" s="89"/>
      <c r="M944" s="89"/>
      <c r="N944" s="168">
        <v>0</v>
      </c>
      <c r="O944" s="168">
        <v>686.35</v>
      </c>
      <c r="P944" s="89" t="s">
        <v>679</v>
      </c>
    </row>
    <row r="945" spans="1:16" ht="51">
      <c r="A945" s="214">
        <v>35</v>
      </c>
      <c r="B945" s="89"/>
      <c r="C945" s="90" t="s">
        <v>49</v>
      </c>
      <c r="D945" s="84">
        <v>43146</v>
      </c>
      <c r="E945" s="85" t="s">
        <v>2482</v>
      </c>
      <c r="F945" s="85" t="s">
        <v>3</v>
      </c>
      <c r="G945" s="85">
        <v>1597129</v>
      </c>
      <c r="H945" s="89"/>
      <c r="I945" s="93" t="s">
        <v>2822</v>
      </c>
      <c r="J945" s="89"/>
      <c r="K945" s="89"/>
      <c r="L945" s="89"/>
      <c r="M945" s="89"/>
      <c r="N945" s="168">
        <v>0</v>
      </c>
      <c r="O945" s="168">
        <v>170</v>
      </c>
      <c r="P945" s="89" t="s">
        <v>679</v>
      </c>
    </row>
    <row r="946" spans="1:16" ht="51">
      <c r="A946" s="214" t="s">
        <v>560</v>
      </c>
      <c r="B946" s="89"/>
      <c r="C946" s="90" t="s">
        <v>622</v>
      </c>
      <c r="D946" s="84">
        <v>43146</v>
      </c>
      <c r="E946" s="85" t="s">
        <v>2483</v>
      </c>
      <c r="F946" s="85" t="s">
        <v>3</v>
      </c>
      <c r="G946" s="85">
        <v>1597198</v>
      </c>
      <c r="H946" s="89"/>
      <c r="I946" s="93" t="s">
        <v>2823</v>
      </c>
      <c r="J946" s="89"/>
      <c r="K946" s="89"/>
      <c r="L946" s="89"/>
      <c r="M946" s="89"/>
      <c r="N946" s="168">
        <v>0</v>
      </c>
      <c r="O946" s="168">
        <v>2000</v>
      </c>
      <c r="P946" s="89" t="s">
        <v>679</v>
      </c>
    </row>
    <row r="947" spans="1:16" ht="51">
      <c r="A947" s="214" t="s">
        <v>560</v>
      </c>
      <c r="B947" s="89"/>
      <c r="C947" s="90" t="s">
        <v>622</v>
      </c>
      <c r="D947" s="84">
        <v>43146</v>
      </c>
      <c r="E947" s="85" t="s">
        <v>2484</v>
      </c>
      <c r="F947" s="85" t="s">
        <v>3</v>
      </c>
      <c r="G947" s="85">
        <v>1597265</v>
      </c>
      <c r="H947" s="89"/>
      <c r="I947" s="93" t="s">
        <v>2824</v>
      </c>
      <c r="J947" s="89"/>
      <c r="K947" s="89"/>
      <c r="L947" s="89"/>
      <c r="M947" s="89"/>
      <c r="N947" s="168">
        <v>0</v>
      </c>
      <c r="O947" s="168">
        <v>470</v>
      </c>
      <c r="P947" s="89" t="s">
        <v>679</v>
      </c>
    </row>
    <row r="948" spans="1:16" ht="51">
      <c r="A948" s="214" t="s">
        <v>560</v>
      </c>
      <c r="B948" s="89"/>
      <c r="C948" s="90" t="s">
        <v>622</v>
      </c>
      <c r="D948" s="84">
        <v>43146</v>
      </c>
      <c r="E948" s="85" t="s">
        <v>2485</v>
      </c>
      <c r="F948" s="85" t="s">
        <v>3</v>
      </c>
      <c r="G948" s="85">
        <v>1597268</v>
      </c>
      <c r="H948" s="89"/>
      <c r="I948" s="93" t="s">
        <v>2825</v>
      </c>
      <c r="J948" s="89"/>
      <c r="K948" s="89"/>
      <c r="L948" s="89"/>
      <c r="M948" s="89"/>
      <c r="N948" s="168">
        <v>0</v>
      </c>
      <c r="O948" s="168">
        <v>4200</v>
      </c>
      <c r="P948" s="89" t="s">
        <v>679</v>
      </c>
    </row>
    <row r="949" spans="1:16" ht="51">
      <c r="A949" s="214" t="s">
        <v>560</v>
      </c>
      <c r="B949" s="89"/>
      <c r="C949" s="90" t="s">
        <v>622</v>
      </c>
      <c r="D949" s="84">
        <v>43147</v>
      </c>
      <c r="E949" s="85" t="s">
        <v>2192</v>
      </c>
      <c r="F949" s="85" t="s">
        <v>6</v>
      </c>
      <c r="G949" s="85">
        <v>665196</v>
      </c>
      <c r="H949" s="89"/>
      <c r="I949" s="93" t="s">
        <v>2655</v>
      </c>
      <c r="J949" s="89"/>
      <c r="K949" s="89"/>
      <c r="L949" s="89"/>
      <c r="M949" s="89"/>
      <c r="N949" s="168">
        <v>0</v>
      </c>
      <c r="O949" s="168">
        <v>62544.27</v>
      </c>
      <c r="P949" s="89" t="s">
        <v>679</v>
      </c>
    </row>
    <row r="950" spans="1:16" ht="63.75">
      <c r="A950" s="214" t="s">
        <v>560</v>
      </c>
      <c r="B950" s="89"/>
      <c r="C950" s="90" t="s">
        <v>622</v>
      </c>
      <c r="D950" s="84">
        <v>43147</v>
      </c>
      <c r="E950" s="85" t="s">
        <v>2193</v>
      </c>
      <c r="F950" s="85" t="s">
        <v>6</v>
      </c>
      <c r="G950" s="85">
        <v>665835</v>
      </c>
      <c r="H950" s="89"/>
      <c r="I950" s="93" t="s">
        <v>2656</v>
      </c>
      <c r="J950" s="89"/>
      <c r="K950" s="89"/>
      <c r="L950" s="89"/>
      <c r="M950" s="89"/>
      <c r="N950" s="168">
        <v>0</v>
      </c>
      <c r="O950" s="168">
        <v>5050.33</v>
      </c>
      <c r="P950" s="89" t="s">
        <v>679</v>
      </c>
    </row>
    <row r="951" spans="1:16" ht="51">
      <c r="A951" s="214" t="s">
        <v>560</v>
      </c>
      <c r="B951" s="89"/>
      <c r="C951" s="90" t="s">
        <v>622</v>
      </c>
      <c r="D951" s="84">
        <v>43147</v>
      </c>
      <c r="E951" s="85" t="s">
        <v>2194</v>
      </c>
      <c r="F951" s="85" t="s">
        <v>6</v>
      </c>
      <c r="G951" s="85">
        <v>942156</v>
      </c>
      <c r="H951" s="89"/>
      <c r="I951" s="93" t="s">
        <v>2657</v>
      </c>
      <c r="J951" s="89"/>
      <c r="K951" s="89"/>
      <c r="L951" s="89"/>
      <c r="M951" s="89"/>
      <c r="N951" s="168">
        <v>0</v>
      </c>
      <c r="O951" s="168">
        <v>21160.17</v>
      </c>
      <c r="P951" s="89" t="s">
        <v>679</v>
      </c>
    </row>
    <row r="952" spans="1:16" ht="51">
      <c r="A952" s="214">
        <v>132</v>
      </c>
      <c r="B952" s="89"/>
      <c r="C952" s="90" t="s">
        <v>71</v>
      </c>
      <c r="D952" s="84">
        <v>43147</v>
      </c>
      <c r="E952" s="85" t="s">
        <v>2195</v>
      </c>
      <c r="F952" s="85" t="s">
        <v>11</v>
      </c>
      <c r="G952" s="85">
        <v>913733</v>
      </c>
      <c r="H952" s="89"/>
      <c r="I952" s="93" t="s">
        <v>2658</v>
      </c>
      <c r="J952" s="89"/>
      <c r="K952" s="89"/>
      <c r="L952" s="89"/>
      <c r="M952" s="89"/>
      <c r="N952" s="168">
        <v>257.18</v>
      </c>
      <c r="O952" s="168">
        <v>0</v>
      </c>
      <c r="P952" s="89" t="s">
        <v>679</v>
      </c>
    </row>
    <row r="953" spans="1:16" ht="63.75">
      <c r="A953" s="214" t="s">
        <v>560</v>
      </c>
      <c r="B953" s="89"/>
      <c r="C953" s="90" t="s">
        <v>622</v>
      </c>
      <c r="D953" s="84">
        <v>43147</v>
      </c>
      <c r="E953" s="85" t="s">
        <v>2196</v>
      </c>
      <c r="F953" s="85" t="s">
        <v>11</v>
      </c>
      <c r="G953" s="85">
        <v>913737</v>
      </c>
      <c r="H953" s="89"/>
      <c r="I953" s="93" t="s">
        <v>2659</v>
      </c>
      <c r="J953" s="89"/>
      <c r="K953" s="89"/>
      <c r="L953" s="89"/>
      <c r="M953" s="89"/>
      <c r="N953" s="168">
        <v>50</v>
      </c>
      <c r="O953" s="168">
        <v>0</v>
      </c>
      <c r="P953" s="89" t="s">
        <v>679</v>
      </c>
    </row>
    <row r="954" spans="1:16" ht="76.5">
      <c r="A954" s="214">
        <v>513</v>
      </c>
      <c r="B954" s="89"/>
      <c r="C954" s="90" t="s">
        <v>175</v>
      </c>
      <c r="D954" s="84">
        <v>43147</v>
      </c>
      <c r="E954" s="85" t="s">
        <v>2197</v>
      </c>
      <c r="F954" s="85" t="s">
        <v>680</v>
      </c>
      <c r="G954" s="85">
        <v>16612991</v>
      </c>
      <c r="H954" s="89"/>
      <c r="I954" s="93" t="s">
        <v>2660</v>
      </c>
      <c r="J954" s="89"/>
      <c r="K954" s="89"/>
      <c r="L954" s="89"/>
      <c r="M954" s="89"/>
      <c r="N954" s="168">
        <v>502551.48</v>
      </c>
      <c r="O954" s="168">
        <v>0</v>
      </c>
      <c r="P954" s="89" t="s">
        <v>679</v>
      </c>
    </row>
    <row r="955" spans="1:16" ht="76.5">
      <c r="A955" s="214">
        <v>513</v>
      </c>
      <c r="B955" s="89"/>
      <c r="C955" s="90" t="s">
        <v>175</v>
      </c>
      <c r="D955" s="84">
        <v>43147</v>
      </c>
      <c r="E955" s="85" t="s">
        <v>2198</v>
      </c>
      <c r="F955" s="85" t="s">
        <v>680</v>
      </c>
      <c r="G955" s="85">
        <v>16613008</v>
      </c>
      <c r="H955" s="89"/>
      <c r="I955" s="93" t="s">
        <v>2661</v>
      </c>
      <c r="J955" s="89"/>
      <c r="K955" s="89"/>
      <c r="L955" s="89"/>
      <c r="M955" s="89"/>
      <c r="N955" s="168">
        <v>122350</v>
      </c>
      <c r="O955" s="168">
        <v>0</v>
      </c>
      <c r="P955" s="89" t="s">
        <v>679</v>
      </c>
    </row>
    <row r="956" spans="1:16" ht="76.5">
      <c r="A956" s="214">
        <v>513</v>
      </c>
      <c r="B956" s="89"/>
      <c r="C956" s="90" t="s">
        <v>175</v>
      </c>
      <c r="D956" s="84">
        <v>43147</v>
      </c>
      <c r="E956" s="85" t="s">
        <v>2199</v>
      </c>
      <c r="F956" s="85" t="s">
        <v>680</v>
      </c>
      <c r="G956" s="85">
        <v>16613025</v>
      </c>
      <c r="H956" s="89"/>
      <c r="I956" s="93" t="s">
        <v>2662</v>
      </c>
      <c r="J956" s="89"/>
      <c r="K956" s="89"/>
      <c r="L956" s="89"/>
      <c r="M956" s="89"/>
      <c r="N956" s="168">
        <v>71020.600000000006</v>
      </c>
      <c r="O956" s="168">
        <v>0</v>
      </c>
      <c r="P956" s="89" t="s">
        <v>679</v>
      </c>
    </row>
    <row r="957" spans="1:16" ht="76.5">
      <c r="A957" s="214">
        <v>513</v>
      </c>
      <c r="B957" s="89"/>
      <c r="C957" s="90" t="s">
        <v>175</v>
      </c>
      <c r="D957" s="84">
        <v>43147</v>
      </c>
      <c r="E957" s="85" t="s">
        <v>2200</v>
      </c>
      <c r="F957" s="85" t="s">
        <v>680</v>
      </c>
      <c r="G957" s="85">
        <v>16613024</v>
      </c>
      <c r="H957" s="89"/>
      <c r="I957" s="93" t="s">
        <v>2663</v>
      </c>
      <c r="J957" s="89"/>
      <c r="K957" s="89"/>
      <c r="L957" s="89"/>
      <c r="M957" s="89"/>
      <c r="N957" s="168">
        <v>214065.56</v>
      </c>
      <c r="O957" s="168">
        <v>0</v>
      </c>
      <c r="P957" s="89" t="s">
        <v>679</v>
      </c>
    </row>
    <row r="958" spans="1:16" ht="76.5">
      <c r="A958" s="214">
        <v>513</v>
      </c>
      <c r="B958" s="89"/>
      <c r="C958" s="90" t="s">
        <v>175</v>
      </c>
      <c r="D958" s="84">
        <v>43147</v>
      </c>
      <c r="E958" s="85" t="s">
        <v>2201</v>
      </c>
      <c r="F958" s="85" t="s">
        <v>680</v>
      </c>
      <c r="G958" s="85">
        <v>16613368</v>
      </c>
      <c r="H958" s="89"/>
      <c r="I958" s="93" t="s">
        <v>2664</v>
      </c>
      <c r="J958" s="89"/>
      <c r="K958" s="89"/>
      <c r="L958" s="89"/>
      <c r="M958" s="89"/>
      <c r="N958" s="168">
        <v>42551.23</v>
      </c>
      <c r="O958" s="168">
        <v>0</v>
      </c>
      <c r="P958" s="89" t="s">
        <v>679</v>
      </c>
    </row>
    <row r="959" spans="1:16" ht="76.5">
      <c r="A959" s="214">
        <v>513</v>
      </c>
      <c r="B959" s="89"/>
      <c r="C959" s="90" t="s">
        <v>175</v>
      </c>
      <c r="D959" s="84">
        <v>43147</v>
      </c>
      <c r="E959" s="85" t="s">
        <v>2202</v>
      </c>
      <c r="F959" s="85" t="s">
        <v>680</v>
      </c>
      <c r="G959" s="85">
        <v>16613429</v>
      </c>
      <c r="H959" s="89"/>
      <c r="I959" s="93" t="s">
        <v>2665</v>
      </c>
      <c r="J959" s="89"/>
      <c r="K959" s="89"/>
      <c r="L959" s="89"/>
      <c r="M959" s="89"/>
      <c r="N959" s="168">
        <v>204793.3</v>
      </c>
      <c r="O959" s="168">
        <v>0</v>
      </c>
      <c r="P959" s="89" t="s">
        <v>679</v>
      </c>
    </row>
    <row r="960" spans="1:16" ht="76.5">
      <c r="A960" s="214">
        <v>513</v>
      </c>
      <c r="B960" s="89"/>
      <c r="C960" s="90" t="s">
        <v>175</v>
      </c>
      <c r="D960" s="84">
        <v>43147</v>
      </c>
      <c r="E960" s="85" t="s">
        <v>2203</v>
      </c>
      <c r="F960" s="85" t="s">
        <v>680</v>
      </c>
      <c r="G960" s="85">
        <v>16613586</v>
      </c>
      <c r="H960" s="89"/>
      <c r="I960" s="93" t="s">
        <v>2666</v>
      </c>
      <c r="J960" s="89"/>
      <c r="K960" s="89"/>
      <c r="L960" s="89"/>
      <c r="M960" s="89"/>
      <c r="N960" s="168">
        <v>232360</v>
      </c>
      <c r="O960" s="168">
        <v>0</v>
      </c>
      <c r="P960" s="89" t="s">
        <v>679</v>
      </c>
    </row>
    <row r="961" spans="1:16" ht="76.5">
      <c r="A961" s="214">
        <v>513</v>
      </c>
      <c r="B961" s="89"/>
      <c r="C961" s="90" t="s">
        <v>175</v>
      </c>
      <c r="D961" s="84">
        <v>43147</v>
      </c>
      <c r="E961" s="85" t="s">
        <v>2204</v>
      </c>
      <c r="F961" s="85" t="s">
        <v>680</v>
      </c>
      <c r="G961" s="85">
        <v>16613596</v>
      </c>
      <c r="H961" s="89"/>
      <c r="I961" s="93" t="s">
        <v>2667</v>
      </c>
      <c r="J961" s="89"/>
      <c r="K961" s="89"/>
      <c r="L961" s="89"/>
      <c r="M961" s="89"/>
      <c r="N961" s="168">
        <v>35119.26</v>
      </c>
      <c r="O961" s="168">
        <v>0</v>
      </c>
      <c r="P961" s="89" t="s">
        <v>679</v>
      </c>
    </row>
    <row r="962" spans="1:16" ht="76.5">
      <c r="A962" s="214">
        <v>513</v>
      </c>
      <c r="B962" s="89"/>
      <c r="C962" s="90" t="s">
        <v>175</v>
      </c>
      <c r="D962" s="84">
        <v>43147</v>
      </c>
      <c r="E962" s="85" t="s">
        <v>2205</v>
      </c>
      <c r="F962" s="85" t="s">
        <v>680</v>
      </c>
      <c r="G962" s="85">
        <v>16613696</v>
      </c>
      <c r="H962" s="89"/>
      <c r="I962" s="93" t="s">
        <v>2668</v>
      </c>
      <c r="J962" s="89"/>
      <c r="K962" s="89"/>
      <c r="L962" s="89"/>
      <c r="M962" s="89"/>
      <c r="N962" s="168">
        <v>1140</v>
      </c>
      <c r="O962" s="168">
        <v>0</v>
      </c>
      <c r="P962" s="89" t="s">
        <v>679</v>
      </c>
    </row>
    <row r="963" spans="1:16" ht="76.5">
      <c r="A963" s="214">
        <v>513</v>
      </c>
      <c r="B963" s="89"/>
      <c r="C963" s="90" t="s">
        <v>175</v>
      </c>
      <c r="D963" s="84">
        <v>43147</v>
      </c>
      <c r="E963" s="85" t="s">
        <v>2206</v>
      </c>
      <c r="F963" s="85" t="s">
        <v>680</v>
      </c>
      <c r="G963" s="85">
        <v>16613726</v>
      </c>
      <c r="H963" s="89"/>
      <c r="I963" s="93" t="s">
        <v>2669</v>
      </c>
      <c r="J963" s="89"/>
      <c r="K963" s="89"/>
      <c r="L963" s="89"/>
      <c r="M963" s="89"/>
      <c r="N963" s="168">
        <v>385940.8</v>
      </c>
      <c r="O963" s="168">
        <v>0</v>
      </c>
      <c r="P963" s="89" t="s">
        <v>679</v>
      </c>
    </row>
    <row r="964" spans="1:16" ht="76.5">
      <c r="A964" s="214">
        <v>513</v>
      </c>
      <c r="B964" s="89"/>
      <c r="C964" s="90" t="s">
        <v>175</v>
      </c>
      <c r="D964" s="84">
        <v>43147</v>
      </c>
      <c r="E964" s="85" t="s">
        <v>2207</v>
      </c>
      <c r="F964" s="85" t="s">
        <v>680</v>
      </c>
      <c r="G964" s="85">
        <v>16613737</v>
      </c>
      <c r="H964" s="89"/>
      <c r="I964" s="93" t="s">
        <v>2670</v>
      </c>
      <c r="J964" s="89"/>
      <c r="K964" s="89"/>
      <c r="L964" s="89"/>
      <c r="M964" s="89"/>
      <c r="N964" s="168">
        <v>37075.5</v>
      </c>
      <c r="O964" s="168">
        <v>0</v>
      </c>
      <c r="P964" s="89" t="s">
        <v>679</v>
      </c>
    </row>
    <row r="965" spans="1:16" ht="76.5">
      <c r="A965" s="214">
        <v>513</v>
      </c>
      <c r="B965" s="89"/>
      <c r="C965" s="90" t="s">
        <v>175</v>
      </c>
      <c r="D965" s="84">
        <v>43147</v>
      </c>
      <c r="E965" s="85" t="s">
        <v>2208</v>
      </c>
      <c r="F965" s="85" t="s">
        <v>680</v>
      </c>
      <c r="G965" s="85">
        <v>16659515</v>
      </c>
      <c r="H965" s="89"/>
      <c r="I965" s="93" t="s">
        <v>2671</v>
      </c>
      <c r="J965" s="89"/>
      <c r="K965" s="89"/>
      <c r="L965" s="89"/>
      <c r="M965" s="89"/>
      <c r="N965" s="168">
        <v>1169.46</v>
      </c>
      <c r="O965" s="168">
        <v>0</v>
      </c>
      <c r="P965" s="89" t="s">
        <v>679</v>
      </c>
    </row>
    <row r="966" spans="1:16" ht="76.5">
      <c r="A966" s="214">
        <v>513</v>
      </c>
      <c r="B966" s="89"/>
      <c r="C966" s="90" t="s">
        <v>175</v>
      </c>
      <c r="D966" s="84">
        <v>43147</v>
      </c>
      <c r="E966" s="85" t="s">
        <v>2209</v>
      </c>
      <c r="F966" s="85" t="s">
        <v>680</v>
      </c>
      <c r="G966" s="85">
        <v>16613753</v>
      </c>
      <c r="H966" s="89"/>
      <c r="I966" s="93" t="s">
        <v>2672</v>
      </c>
      <c r="J966" s="89"/>
      <c r="K966" s="89"/>
      <c r="L966" s="89"/>
      <c r="M966" s="89"/>
      <c r="N966" s="168">
        <v>2962.63</v>
      </c>
      <c r="O966" s="168">
        <v>0</v>
      </c>
      <c r="P966" s="89" t="s">
        <v>679</v>
      </c>
    </row>
    <row r="967" spans="1:16" ht="51">
      <c r="A967" s="214" t="s">
        <v>560</v>
      </c>
      <c r="B967" s="89"/>
      <c r="C967" s="90" t="s">
        <v>622</v>
      </c>
      <c r="D967" s="84">
        <v>43147</v>
      </c>
      <c r="E967" s="85" t="s">
        <v>2486</v>
      </c>
      <c r="F967" s="85" t="s">
        <v>3</v>
      </c>
      <c r="G967" s="85">
        <v>1597486</v>
      </c>
      <c r="H967" s="89"/>
      <c r="I967" s="93" t="s">
        <v>2826</v>
      </c>
      <c r="J967" s="89"/>
      <c r="K967" s="89"/>
      <c r="L967" s="89"/>
      <c r="M967" s="89"/>
      <c r="N967" s="168">
        <v>0</v>
      </c>
      <c r="O967" s="168">
        <v>2186.5700000000002</v>
      </c>
      <c r="P967" s="89" t="s">
        <v>679</v>
      </c>
    </row>
    <row r="968" spans="1:16" ht="51">
      <c r="A968" s="214" t="s">
        <v>560</v>
      </c>
      <c r="B968" s="89"/>
      <c r="C968" s="90" t="s">
        <v>622</v>
      </c>
      <c r="D968" s="84">
        <v>43147</v>
      </c>
      <c r="E968" s="85" t="s">
        <v>2487</v>
      </c>
      <c r="F968" s="85" t="s">
        <v>3</v>
      </c>
      <c r="G968" s="85">
        <v>1597489</v>
      </c>
      <c r="H968" s="89"/>
      <c r="I968" s="93" t="s">
        <v>2827</v>
      </c>
      <c r="J968" s="89"/>
      <c r="K968" s="89"/>
      <c r="L968" s="89"/>
      <c r="M968" s="89"/>
      <c r="N968" s="168">
        <v>0</v>
      </c>
      <c r="O968" s="168">
        <v>2623.24</v>
      </c>
      <c r="P968" s="89" t="s">
        <v>679</v>
      </c>
    </row>
    <row r="969" spans="1:16" ht="51">
      <c r="A969" s="214" t="s">
        <v>560</v>
      </c>
      <c r="B969" s="89"/>
      <c r="C969" s="90" t="s">
        <v>622</v>
      </c>
      <c r="D969" s="84">
        <v>43147</v>
      </c>
      <c r="E969" s="85" t="s">
        <v>2488</v>
      </c>
      <c r="F969" s="85" t="s">
        <v>3</v>
      </c>
      <c r="G969" s="85">
        <v>1597491</v>
      </c>
      <c r="H969" s="89"/>
      <c r="I969" s="93" t="s">
        <v>2828</v>
      </c>
      <c r="J969" s="89"/>
      <c r="K969" s="89"/>
      <c r="L969" s="89"/>
      <c r="M969" s="89"/>
      <c r="N969" s="168">
        <v>0</v>
      </c>
      <c r="O969" s="168">
        <v>5243.24</v>
      </c>
      <c r="P969" s="89" t="s">
        <v>679</v>
      </c>
    </row>
    <row r="970" spans="1:16" ht="63.75">
      <c r="A970" s="214">
        <v>310</v>
      </c>
      <c r="B970" s="89"/>
      <c r="C970" s="90" t="s">
        <v>145</v>
      </c>
      <c r="D970" s="84">
        <v>43147</v>
      </c>
      <c r="E970" s="85" t="s">
        <v>2489</v>
      </c>
      <c r="F970" s="85" t="s">
        <v>3</v>
      </c>
      <c r="G970" s="85">
        <v>1597532</v>
      </c>
      <c r="H970" s="89"/>
      <c r="I970" s="93" t="s">
        <v>2829</v>
      </c>
      <c r="J970" s="89"/>
      <c r="K970" s="89"/>
      <c r="L970" s="89"/>
      <c r="M970" s="89"/>
      <c r="N970" s="168">
        <v>0</v>
      </c>
      <c r="O970" s="168">
        <v>1372.7</v>
      </c>
      <c r="P970" s="89" t="s">
        <v>679</v>
      </c>
    </row>
    <row r="971" spans="1:16" ht="63.75">
      <c r="A971" s="214">
        <v>310</v>
      </c>
      <c r="B971" s="89"/>
      <c r="C971" s="90" t="s">
        <v>145</v>
      </c>
      <c r="D971" s="84">
        <v>43147</v>
      </c>
      <c r="E971" s="85" t="s">
        <v>2490</v>
      </c>
      <c r="F971" s="85" t="s">
        <v>3</v>
      </c>
      <c r="G971" s="85">
        <v>1597534</v>
      </c>
      <c r="H971" s="89"/>
      <c r="I971" s="93" t="s">
        <v>2830</v>
      </c>
      <c r="J971" s="89"/>
      <c r="K971" s="89"/>
      <c r="L971" s="89"/>
      <c r="M971" s="89"/>
      <c r="N971" s="168">
        <v>0</v>
      </c>
      <c r="O971" s="168">
        <v>120</v>
      </c>
      <c r="P971" s="89" t="s">
        <v>679</v>
      </c>
    </row>
    <row r="972" spans="1:16" ht="51">
      <c r="A972" s="214" t="s">
        <v>560</v>
      </c>
      <c r="B972" s="89"/>
      <c r="C972" s="90" t="s">
        <v>622</v>
      </c>
      <c r="D972" s="84">
        <v>43147</v>
      </c>
      <c r="E972" s="85" t="s">
        <v>2491</v>
      </c>
      <c r="F972" s="85" t="s">
        <v>3</v>
      </c>
      <c r="G972" s="85">
        <v>1597564</v>
      </c>
      <c r="H972" s="89"/>
      <c r="I972" s="93" t="s">
        <v>2831</v>
      </c>
      <c r="J972" s="89"/>
      <c r="K972" s="89"/>
      <c r="L972" s="89"/>
      <c r="M972" s="89"/>
      <c r="N972" s="168">
        <v>0</v>
      </c>
      <c r="O972" s="168">
        <v>969</v>
      </c>
      <c r="P972" s="89" t="s">
        <v>679</v>
      </c>
    </row>
    <row r="973" spans="1:16" ht="51">
      <c r="A973" s="214" t="s">
        <v>560</v>
      </c>
      <c r="B973" s="89"/>
      <c r="C973" s="90" t="s">
        <v>622</v>
      </c>
      <c r="D973" s="84">
        <v>43147</v>
      </c>
      <c r="E973" s="85" t="s">
        <v>2492</v>
      </c>
      <c r="F973" s="85" t="s">
        <v>3</v>
      </c>
      <c r="G973" s="85">
        <v>1597569</v>
      </c>
      <c r="H973" s="89"/>
      <c r="I973" s="93" t="s">
        <v>2832</v>
      </c>
      <c r="J973" s="89"/>
      <c r="K973" s="89"/>
      <c r="L973" s="89"/>
      <c r="M973" s="89"/>
      <c r="N973" s="168">
        <v>0</v>
      </c>
      <c r="O973" s="168">
        <v>500</v>
      </c>
      <c r="P973" s="89" t="s">
        <v>679</v>
      </c>
    </row>
    <row r="974" spans="1:16" ht="51">
      <c r="A974" s="214" t="s">
        <v>560</v>
      </c>
      <c r="B974" s="89"/>
      <c r="C974" s="90" t="s">
        <v>622</v>
      </c>
      <c r="D974" s="84">
        <v>43147</v>
      </c>
      <c r="E974" s="85" t="s">
        <v>2493</v>
      </c>
      <c r="F974" s="85" t="s">
        <v>3</v>
      </c>
      <c r="G974" s="85">
        <v>1597588</v>
      </c>
      <c r="H974" s="89"/>
      <c r="I974" s="93" t="s">
        <v>2833</v>
      </c>
      <c r="J974" s="89"/>
      <c r="K974" s="89"/>
      <c r="L974" s="89"/>
      <c r="M974" s="89"/>
      <c r="N974" s="168">
        <v>0</v>
      </c>
      <c r="O974" s="168">
        <v>35</v>
      </c>
      <c r="P974" s="89" t="s">
        <v>679</v>
      </c>
    </row>
    <row r="975" spans="1:16" ht="51">
      <c r="A975" s="214">
        <v>20</v>
      </c>
      <c r="B975" s="89"/>
      <c r="C975" s="90" t="s">
        <v>47</v>
      </c>
      <c r="D975" s="84">
        <v>43147</v>
      </c>
      <c r="E975" s="85" t="s">
        <v>2494</v>
      </c>
      <c r="F975" s="85" t="s">
        <v>3</v>
      </c>
      <c r="G975" s="85">
        <v>1597690</v>
      </c>
      <c r="H975" s="89"/>
      <c r="I975" s="93" t="s">
        <v>2834</v>
      </c>
      <c r="J975" s="89"/>
      <c r="K975" s="89"/>
      <c r="L975" s="89"/>
      <c r="M975" s="89"/>
      <c r="N975" s="168">
        <v>0</v>
      </c>
      <c r="O975" s="168">
        <v>200</v>
      </c>
      <c r="P975" s="89" t="s">
        <v>679</v>
      </c>
    </row>
    <row r="976" spans="1:16" ht="51">
      <c r="A976" s="214" t="s">
        <v>560</v>
      </c>
      <c r="B976" s="89"/>
      <c r="C976" s="90" t="s">
        <v>622</v>
      </c>
      <c r="D976" s="84">
        <v>43147</v>
      </c>
      <c r="E976" s="85" t="s">
        <v>2495</v>
      </c>
      <c r="F976" s="85" t="s">
        <v>3</v>
      </c>
      <c r="G976" s="85">
        <v>1597704</v>
      </c>
      <c r="H976" s="89"/>
      <c r="I976" s="93" t="s">
        <v>2835</v>
      </c>
      <c r="J976" s="89"/>
      <c r="K976" s="89"/>
      <c r="L976" s="89"/>
      <c r="M976" s="89"/>
      <c r="N976" s="168">
        <v>0</v>
      </c>
      <c r="O976" s="168">
        <v>1359.68</v>
      </c>
      <c r="P976" s="89" t="s">
        <v>679</v>
      </c>
    </row>
    <row r="977" spans="1:16" ht="51">
      <c r="A977" s="214" t="s">
        <v>560</v>
      </c>
      <c r="B977" s="89"/>
      <c r="C977" s="90" t="s">
        <v>622</v>
      </c>
      <c r="D977" s="84">
        <v>43150</v>
      </c>
      <c r="E977" s="85" t="s">
        <v>2496</v>
      </c>
      <c r="F977" s="85" t="s">
        <v>3</v>
      </c>
      <c r="G977" s="85">
        <v>1597895</v>
      </c>
      <c r="H977" s="89"/>
      <c r="I977" s="93" t="s">
        <v>2836</v>
      </c>
      <c r="J977" s="89"/>
      <c r="K977" s="89"/>
      <c r="L977" s="89"/>
      <c r="M977" s="89"/>
      <c r="N977" s="168">
        <v>0</v>
      </c>
      <c r="O977" s="168">
        <v>2768.88</v>
      </c>
      <c r="P977" s="89" t="s">
        <v>679</v>
      </c>
    </row>
    <row r="978" spans="1:16" ht="38.25">
      <c r="A978" s="214">
        <v>20</v>
      </c>
      <c r="B978" s="89"/>
      <c r="C978" s="90" t="s">
        <v>47</v>
      </c>
      <c r="D978" s="84">
        <v>43150</v>
      </c>
      <c r="E978" s="85" t="s">
        <v>2497</v>
      </c>
      <c r="F978" s="85" t="s">
        <v>3</v>
      </c>
      <c r="G978" s="85">
        <v>1597914</v>
      </c>
      <c r="H978" s="89"/>
      <c r="I978" s="93" t="s">
        <v>2837</v>
      </c>
      <c r="J978" s="89"/>
      <c r="K978" s="89"/>
      <c r="L978" s="89"/>
      <c r="M978" s="89"/>
      <c r="N978" s="168">
        <v>0</v>
      </c>
      <c r="O978" s="168">
        <v>565.44000000000005</v>
      </c>
      <c r="P978" s="89" t="s">
        <v>679</v>
      </c>
    </row>
    <row r="979" spans="1:16" ht="51">
      <c r="A979" s="214" t="s">
        <v>560</v>
      </c>
      <c r="B979" s="89"/>
      <c r="C979" s="90" t="s">
        <v>622</v>
      </c>
      <c r="D979" s="84">
        <v>43150</v>
      </c>
      <c r="E979" s="85" t="s">
        <v>2498</v>
      </c>
      <c r="F979" s="85" t="s">
        <v>3</v>
      </c>
      <c r="G979" s="85">
        <v>1597923</v>
      </c>
      <c r="H979" s="89"/>
      <c r="I979" s="93" t="s">
        <v>2057</v>
      </c>
      <c r="J979" s="89"/>
      <c r="K979" s="89"/>
      <c r="L979" s="89"/>
      <c r="M979" s="89"/>
      <c r="N979" s="168">
        <v>0</v>
      </c>
      <c r="O979" s="168">
        <v>5535.12</v>
      </c>
      <c r="P979" s="89" t="s">
        <v>679</v>
      </c>
    </row>
    <row r="980" spans="1:16" ht="51">
      <c r="A980" s="214" t="s">
        <v>560</v>
      </c>
      <c r="B980" s="89"/>
      <c r="C980" s="90" t="s">
        <v>622</v>
      </c>
      <c r="D980" s="84">
        <v>43150</v>
      </c>
      <c r="E980" s="85" t="s">
        <v>2499</v>
      </c>
      <c r="F980" s="85" t="s">
        <v>3</v>
      </c>
      <c r="G980" s="85">
        <v>1598075</v>
      </c>
      <c r="H980" s="89"/>
      <c r="I980" s="93" t="s">
        <v>2838</v>
      </c>
      <c r="J980" s="89"/>
      <c r="K980" s="89"/>
      <c r="L980" s="89"/>
      <c r="M980" s="89"/>
      <c r="N980" s="168">
        <v>0</v>
      </c>
      <c r="O980" s="168">
        <v>700</v>
      </c>
      <c r="P980" s="89" t="s">
        <v>679</v>
      </c>
    </row>
    <row r="981" spans="1:16" ht="51">
      <c r="A981" s="214" t="s">
        <v>560</v>
      </c>
      <c r="B981" s="89"/>
      <c r="C981" s="90" t="s">
        <v>622</v>
      </c>
      <c r="D981" s="84">
        <v>43150</v>
      </c>
      <c r="E981" s="85" t="s">
        <v>2500</v>
      </c>
      <c r="F981" s="85" t="s">
        <v>3</v>
      </c>
      <c r="G981" s="85">
        <v>1598093</v>
      </c>
      <c r="H981" s="89"/>
      <c r="I981" s="93" t="s">
        <v>2839</v>
      </c>
      <c r="J981" s="89"/>
      <c r="K981" s="89"/>
      <c r="L981" s="89"/>
      <c r="M981" s="89"/>
      <c r="N981" s="168">
        <v>0</v>
      </c>
      <c r="O981" s="168">
        <v>0.2</v>
      </c>
      <c r="P981" s="89" t="s">
        <v>2900</v>
      </c>
    </row>
    <row r="982" spans="1:16" ht="51">
      <c r="A982" s="214" t="s">
        <v>560</v>
      </c>
      <c r="B982" s="89"/>
      <c r="C982" s="90" t="s">
        <v>622</v>
      </c>
      <c r="D982" s="84">
        <v>43150</v>
      </c>
      <c r="E982" s="85" t="s">
        <v>2501</v>
      </c>
      <c r="F982" s="85" t="s">
        <v>3</v>
      </c>
      <c r="G982" s="85">
        <v>1598109</v>
      </c>
      <c r="H982" s="89"/>
      <c r="I982" s="93" t="s">
        <v>2840</v>
      </c>
      <c r="J982" s="89"/>
      <c r="K982" s="89"/>
      <c r="L982" s="89"/>
      <c r="M982" s="89"/>
      <c r="N982" s="168">
        <v>0</v>
      </c>
      <c r="O982" s="168">
        <v>1879.52</v>
      </c>
      <c r="P982" s="89" t="s">
        <v>679</v>
      </c>
    </row>
    <row r="983" spans="1:16" ht="63.75">
      <c r="A983" s="214">
        <v>48</v>
      </c>
      <c r="B983" s="89"/>
      <c r="C983" s="90" t="s">
        <v>53</v>
      </c>
      <c r="D983" s="84">
        <v>43150</v>
      </c>
      <c r="E983" s="85" t="s">
        <v>2502</v>
      </c>
      <c r="F983" s="85" t="s">
        <v>3</v>
      </c>
      <c r="G983" s="85">
        <v>1598161</v>
      </c>
      <c r="H983" s="89"/>
      <c r="I983" s="93" t="s">
        <v>2841</v>
      </c>
      <c r="J983" s="89"/>
      <c r="K983" s="89"/>
      <c r="L983" s="89"/>
      <c r="M983" s="89"/>
      <c r="N983" s="168">
        <v>0</v>
      </c>
      <c r="O983" s="168">
        <v>2866</v>
      </c>
      <c r="P983" s="89" t="s">
        <v>679</v>
      </c>
    </row>
    <row r="984" spans="1:16" ht="51">
      <c r="A984" s="214" t="s">
        <v>560</v>
      </c>
      <c r="B984" s="89"/>
      <c r="C984" s="90" t="s">
        <v>622</v>
      </c>
      <c r="D984" s="84">
        <v>43151</v>
      </c>
      <c r="E984" s="85" t="s">
        <v>2210</v>
      </c>
      <c r="F984" s="85" t="s">
        <v>6</v>
      </c>
      <c r="G984" s="85">
        <v>667748</v>
      </c>
      <c r="H984" s="89"/>
      <c r="I984" s="93" t="s">
        <v>2673</v>
      </c>
      <c r="J984" s="89"/>
      <c r="K984" s="89"/>
      <c r="L984" s="89"/>
      <c r="M984" s="89"/>
      <c r="N984" s="168">
        <v>0</v>
      </c>
      <c r="O984" s="168">
        <v>36660.25</v>
      </c>
      <c r="P984" s="89" t="s">
        <v>679</v>
      </c>
    </row>
    <row r="985" spans="1:16" ht="51">
      <c r="A985" s="214" t="s">
        <v>560</v>
      </c>
      <c r="B985" s="89"/>
      <c r="C985" s="90" t="s">
        <v>622</v>
      </c>
      <c r="D985" s="84">
        <v>43151</v>
      </c>
      <c r="E985" s="85" t="s">
        <v>2211</v>
      </c>
      <c r="F985" s="85" t="s">
        <v>6</v>
      </c>
      <c r="G985" s="85">
        <v>667750</v>
      </c>
      <c r="H985" s="89"/>
      <c r="I985" s="93" t="s">
        <v>2674</v>
      </c>
      <c r="J985" s="89"/>
      <c r="K985" s="89"/>
      <c r="L985" s="89"/>
      <c r="M985" s="89"/>
      <c r="N985" s="168">
        <v>0</v>
      </c>
      <c r="O985" s="168">
        <v>24809.33</v>
      </c>
      <c r="P985" s="89" t="s">
        <v>679</v>
      </c>
    </row>
    <row r="986" spans="1:16" ht="51">
      <c r="A986" s="214" t="s">
        <v>560</v>
      </c>
      <c r="B986" s="89"/>
      <c r="C986" s="90" t="s">
        <v>622</v>
      </c>
      <c r="D986" s="84">
        <v>43151</v>
      </c>
      <c r="E986" s="85" t="s">
        <v>2212</v>
      </c>
      <c r="F986" s="85" t="s">
        <v>6</v>
      </c>
      <c r="G986" s="85">
        <v>667754</v>
      </c>
      <c r="H986" s="89"/>
      <c r="I986" s="93" t="s">
        <v>2675</v>
      </c>
      <c r="J986" s="89"/>
      <c r="K986" s="89"/>
      <c r="L986" s="89"/>
      <c r="M986" s="89"/>
      <c r="N986" s="168">
        <v>0</v>
      </c>
      <c r="O986" s="168">
        <v>2702.63</v>
      </c>
      <c r="P986" s="89" t="s">
        <v>679</v>
      </c>
    </row>
    <row r="987" spans="1:16" ht="63.75">
      <c r="A987" s="214" t="s">
        <v>560</v>
      </c>
      <c r="B987" s="89"/>
      <c r="C987" s="90" t="s">
        <v>622</v>
      </c>
      <c r="D987" s="84">
        <v>43151</v>
      </c>
      <c r="E987" s="85" t="s">
        <v>2213</v>
      </c>
      <c r="F987" s="85" t="s">
        <v>6</v>
      </c>
      <c r="G987" s="85">
        <v>667756</v>
      </c>
      <c r="H987" s="89"/>
      <c r="I987" s="93" t="s">
        <v>2676</v>
      </c>
      <c r="J987" s="89"/>
      <c r="K987" s="89"/>
      <c r="L987" s="89"/>
      <c r="M987" s="89"/>
      <c r="N987" s="168">
        <v>0</v>
      </c>
      <c r="O987" s="168">
        <v>117505.21</v>
      </c>
      <c r="P987" s="89" t="s">
        <v>679</v>
      </c>
    </row>
    <row r="988" spans="1:16" ht="51">
      <c r="A988" s="214" t="s">
        <v>560</v>
      </c>
      <c r="B988" s="89"/>
      <c r="C988" s="90" t="s">
        <v>622</v>
      </c>
      <c r="D988" s="84">
        <v>43151</v>
      </c>
      <c r="E988" s="85" t="s">
        <v>2214</v>
      </c>
      <c r="F988" s="85" t="s">
        <v>6</v>
      </c>
      <c r="G988" s="85">
        <v>667758</v>
      </c>
      <c r="H988" s="89"/>
      <c r="I988" s="93" t="s">
        <v>2677</v>
      </c>
      <c r="J988" s="89"/>
      <c r="K988" s="89"/>
      <c r="L988" s="89"/>
      <c r="M988" s="89"/>
      <c r="N988" s="168">
        <v>0</v>
      </c>
      <c r="O988" s="168">
        <v>7102.16</v>
      </c>
      <c r="P988" s="89" t="s">
        <v>679</v>
      </c>
    </row>
    <row r="989" spans="1:16" ht="63.75">
      <c r="A989" s="214" t="s">
        <v>560</v>
      </c>
      <c r="B989" s="89"/>
      <c r="C989" s="90" t="s">
        <v>622</v>
      </c>
      <c r="D989" s="84">
        <v>43151</v>
      </c>
      <c r="E989" s="85" t="s">
        <v>2215</v>
      </c>
      <c r="F989" s="85" t="s">
        <v>6</v>
      </c>
      <c r="G989" s="85">
        <v>668197</v>
      </c>
      <c r="H989" s="89"/>
      <c r="I989" s="93" t="s">
        <v>2678</v>
      </c>
      <c r="J989" s="89"/>
      <c r="K989" s="89"/>
      <c r="L989" s="89"/>
      <c r="M989" s="89"/>
      <c r="N989" s="168">
        <v>0</v>
      </c>
      <c r="O989" s="168">
        <v>38129.660000000003</v>
      </c>
      <c r="P989" s="89" t="s">
        <v>679</v>
      </c>
    </row>
    <row r="990" spans="1:16" ht="63.75">
      <c r="A990" s="214" t="s">
        <v>560</v>
      </c>
      <c r="B990" s="89"/>
      <c r="C990" s="90" t="s">
        <v>622</v>
      </c>
      <c r="D990" s="84">
        <v>43151</v>
      </c>
      <c r="E990" s="85" t="s">
        <v>2216</v>
      </c>
      <c r="F990" s="85" t="s">
        <v>6</v>
      </c>
      <c r="G990" s="85">
        <v>668255</v>
      </c>
      <c r="H990" s="89"/>
      <c r="I990" s="93" t="s">
        <v>2679</v>
      </c>
      <c r="J990" s="89"/>
      <c r="K990" s="89"/>
      <c r="L990" s="89"/>
      <c r="M990" s="89"/>
      <c r="N990" s="168">
        <v>0</v>
      </c>
      <c r="O990" s="168">
        <v>121999.82</v>
      </c>
      <c r="P990" s="89" t="s">
        <v>679</v>
      </c>
    </row>
    <row r="991" spans="1:16" ht="63.75">
      <c r="A991" s="214" t="s">
        <v>560</v>
      </c>
      <c r="B991" s="89"/>
      <c r="C991" s="90" t="s">
        <v>622</v>
      </c>
      <c r="D991" s="84">
        <v>43151</v>
      </c>
      <c r="E991" s="85" t="s">
        <v>2217</v>
      </c>
      <c r="F991" s="85" t="s">
        <v>6</v>
      </c>
      <c r="G991" s="85">
        <v>942906</v>
      </c>
      <c r="H991" s="89"/>
      <c r="I991" s="93" t="s">
        <v>2680</v>
      </c>
      <c r="J991" s="89"/>
      <c r="K991" s="89"/>
      <c r="L991" s="89"/>
      <c r="M991" s="89"/>
      <c r="N991" s="168">
        <v>0</v>
      </c>
      <c r="O991" s="168">
        <v>231685.1</v>
      </c>
      <c r="P991" s="89" t="s">
        <v>679</v>
      </c>
    </row>
    <row r="992" spans="1:16" ht="51">
      <c r="A992" s="214" t="s">
        <v>560</v>
      </c>
      <c r="B992" s="89"/>
      <c r="C992" s="90" t="s">
        <v>622</v>
      </c>
      <c r="D992" s="84">
        <v>43151</v>
      </c>
      <c r="E992" s="85" t="s">
        <v>2503</v>
      </c>
      <c r="F992" s="85" t="s">
        <v>3</v>
      </c>
      <c r="G992" s="85">
        <v>1598327</v>
      </c>
      <c r="H992" s="89"/>
      <c r="I992" s="93" t="s">
        <v>2842</v>
      </c>
      <c r="J992" s="89"/>
      <c r="K992" s="89"/>
      <c r="L992" s="89"/>
      <c r="M992" s="89"/>
      <c r="N992" s="168">
        <v>0</v>
      </c>
      <c r="O992" s="168">
        <v>15643.98</v>
      </c>
      <c r="P992" s="89" t="s">
        <v>679</v>
      </c>
    </row>
    <row r="993" spans="1:16" ht="63.75">
      <c r="A993" s="214" t="s">
        <v>560</v>
      </c>
      <c r="B993" s="89"/>
      <c r="C993" s="90" t="s">
        <v>622</v>
      </c>
      <c r="D993" s="84">
        <v>43151</v>
      </c>
      <c r="E993" s="85" t="s">
        <v>2504</v>
      </c>
      <c r="F993" s="85" t="s">
        <v>3</v>
      </c>
      <c r="G993" s="85">
        <v>1598321</v>
      </c>
      <c r="H993" s="89"/>
      <c r="I993" s="93" t="s">
        <v>2843</v>
      </c>
      <c r="J993" s="89"/>
      <c r="K993" s="89"/>
      <c r="L993" s="89"/>
      <c r="M993" s="89"/>
      <c r="N993" s="168">
        <v>0</v>
      </c>
      <c r="O993" s="168">
        <v>1344.67</v>
      </c>
      <c r="P993" s="89" t="s">
        <v>679</v>
      </c>
    </row>
    <row r="994" spans="1:16" ht="51">
      <c r="A994" s="214">
        <v>266</v>
      </c>
      <c r="B994" s="89"/>
      <c r="C994" s="90" t="s">
        <v>11070</v>
      </c>
      <c r="D994" s="84">
        <v>43151</v>
      </c>
      <c r="E994" s="85" t="s">
        <v>2505</v>
      </c>
      <c r="F994" s="85" t="s">
        <v>3</v>
      </c>
      <c r="G994" s="85">
        <v>1598324</v>
      </c>
      <c r="H994" s="89"/>
      <c r="I994" s="93" t="s">
        <v>2844</v>
      </c>
      <c r="J994" s="89"/>
      <c r="K994" s="89"/>
      <c r="L994" s="89"/>
      <c r="M994" s="89"/>
      <c r="N994" s="168">
        <v>0</v>
      </c>
      <c r="O994" s="168">
        <v>135</v>
      </c>
      <c r="P994" s="89" t="s">
        <v>679</v>
      </c>
    </row>
    <row r="995" spans="1:16" ht="38.25">
      <c r="A995" s="214">
        <v>20</v>
      </c>
      <c r="B995" s="89"/>
      <c r="C995" s="90" t="s">
        <v>47</v>
      </c>
      <c r="D995" s="84">
        <v>43151</v>
      </c>
      <c r="E995" s="85" t="s">
        <v>2506</v>
      </c>
      <c r="F995" s="85" t="s">
        <v>3</v>
      </c>
      <c r="G995" s="85">
        <v>1598336</v>
      </c>
      <c r="H995" s="89"/>
      <c r="I995" s="93" t="s">
        <v>2845</v>
      </c>
      <c r="J995" s="89"/>
      <c r="K995" s="89"/>
      <c r="L995" s="89"/>
      <c r="M995" s="89"/>
      <c r="N995" s="168">
        <v>0</v>
      </c>
      <c r="O995" s="168">
        <v>6</v>
      </c>
      <c r="P995" s="89" t="s">
        <v>679</v>
      </c>
    </row>
    <row r="996" spans="1:16" ht="51">
      <c r="A996" s="214" t="s">
        <v>560</v>
      </c>
      <c r="B996" s="89"/>
      <c r="C996" s="90" t="s">
        <v>622</v>
      </c>
      <c r="D996" s="84">
        <v>43151</v>
      </c>
      <c r="E996" s="85" t="s">
        <v>2507</v>
      </c>
      <c r="F996" s="85" t="s">
        <v>3</v>
      </c>
      <c r="G996" s="85">
        <v>1598349</v>
      </c>
      <c r="H996" s="89"/>
      <c r="I996" s="93" t="s">
        <v>2846</v>
      </c>
      <c r="J996" s="89"/>
      <c r="K996" s="89"/>
      <c r="L996" s="89"/>
      <c r="M996" s="89"/>
      <c r="N996" s="168">
        <v>0</v>
      </c>
      <c r="O996" s="168">
        <v>1</v>
      </c>
      <c r="P996" s="89" t="s">
        <v>679</v>
      </c>
    </row>
    <row r="997" spans="1:16" ht="51">
      <c r="A997" s="214">
        <v>48</v>
      </c>
      <c r="B997" s="89"/>
      <c r="C997" s="90" t="s">
        <v>53</v>
      </c>
      <c r="D997" s="84">
        <v>43151</v>
      </c>
      <c r="E997" s="85" t="s">
        <v>2508</v>
      </c>
      <c r="F997" s="85" t="s">
        <v>3</v>
      </c>
      <c r="G997" s="85">
        <v>1598352</v>
      </c>
      <c r="H997" s="89"/>
      <c r="I997" s="93" t="s">
        <v>2847</v>
      </c>
      <c r="J997" s="89"/>
      <c r="K997" s="89"/>
      <c r="L997" s="89"/>
      <c r="M997" s="89"/>
      <c r="N997" s="168">
        <v>0</v>
      </c>
      <c r="O997" s="168">
        <v>1</v>
      </c>
      <c r="P997" s="89" t="s">
        <v>679</v>
      </c>
    </row>
    <row r="998" spans="1:16" ht="51">
      <c r="A998" s="214" t="s">
        <v>560</v>
      </c>
      <c r="B998" s="89"/>
      <c r="C998" s="90" t="s">
        <v>622</v>
      </c>
      <c r="D998" s="84">
        <v>43151</v>
      </c>
      <c r="E998" s="85" t="s">
        <v>2509</v>
      </c>
      <c r="F998" s="85" t="s">
        <v>3</v>
      </c>
      <c r="G998" s="85">
        <v>1598379</v>
      </c>
      <c r="H998" s="89"/>
      <c r="I998" s="93" t="s">
        <v>2053</v>
      </c>
      <c r="J998" s="89"/>
      <c r="K998" s="89"/>
      <c r="L998" s="89"/>
      <c r="M998" s="89"/>
      <c r="N998" s="168">
        <v>0</v>
      </c>
      <c r="O998" s="168">
        <v>44.29</v>
      </c>
      <c r="P998" s="89" t="s">
        <v>679</v>
      </c>
    </row>
    <row r="999" spans="1:16" ht="51">
      <c r="A999" s="214" t="s">
        <v>560</v>
      </c>
      <c r="B999" s="89"/>
      <c r="C999" s="90" t="s">
        <v>622</v>
      </c>
      <c r="D999" s="84">
        <v>43151</v>
      </c>
      <c r="E999" s="85" t="s">
        <v>2510</v>
      </c>
      <c r="F999" s="85" t="s">
        <v>3</v>
      </c>
      <c r="G999" s="85">
        <v>1598437</v>
      </c>
      <c r="H999" s="89"/>
      <c r="I999" s="93" t="s">
        <v>2848</v>
      </c>
      <c r="J999" s="89"/>
      <c r="K999" s="89"/>
      <c r="L999" s="89"/>
      <c r="M999" s="89"/>
      <c r="N999" s="168">
        <v>0</v>
      </c>
      <c r="O999" s="168">
        <v>2516.5</v>
      </c>
      <c r="P999" s="89" t="s">
        <v>679</v>
      </c>
    </row>
    <row r="1000" spans="1:16" ht="63.75">
      <c r="A1000" s="214">
        <v>35</v>
      </c>
      <c r="B1000" s="89"/>
      <c r="C1000" s="90" t="s">
        <v>49</v>
      </c>
      <c r="D1000" s="84">
        <v>43151</v>
      </c>
      <c r="E1000" s="85" t="s">
        <v>2511</v>
      </c>
      <c r="F1000" s="85" t="s">
        <v>3</v>
      </c>
      <c r="G1000" s="85">
        <v>1598476</v>
      </c>
      <c r="H1000" s="89"/>
      <c r="I1000" s="93" t="s">
        <v>2849</v>
      </c>
      <c r="J1000" s="89"/>
      <c r="K1000" s="89"/>
      <c r="L1000" s="89"/>
      <c r="M1000" s="89"/>
      <c r="N1000" s="168">
        <v>0</v>
      </c>
      <c r="O1000" s="168">
        <v>2000</v>
      </c>
      <c r="P1000" s="89" t="s">
        <v>679</v>
      </c>
    </row>
    <row r="1001" spans="1:16" ht="51">
      <c r="A1001" s="214" t="s">
        <v>560</v>
      </c>
      <c r="B1001" s="89"/>
      <c r="C1001" s="90" t="s">
        <v>622</v>
      </c>
      <c r="D1001" s="84">
        <v>43151</v>
      </c>
      <c r="E1001" s="85" t="s">
        <v>2512</v>
      </c>
      <c r="F1001" s="85" t="s">
        <v>3</v>
      </c>
      <c r="G1001" s="85">
        <v>1598492</v>
      </c>
      <c r="H1001" s="89"/>
      <c r="I1001" s="93" t="s">
        <v>2850</v>
      </c>
      <c r="J1001" s="89"/>
      <c r="K1001" s="89"/>
      <c r="L1001" s="89"/>
      <c r="M1001" s="89"/>
      <c r="N1001" s="168">
        <v>0</v>
      </c>
      <c r="O1001" s="168">
        <v>30</v>
      </c>
      <c r="P1001" s="89" t="s">
        <v>679</v>
      </c>
    </row>
    <row r="1002" spans="1:16" ht="51">
      <c r="A1002" s="214" t="s">
        <v>560</v>
      </c>
      <c r="B1002" s="89"/>
      <c r="C1002" s="90" t="s">
        <v>622</v>
      </c>
      <c r="D1002" s="84">
        <v>43151</v>
      </c>
      <c r="E1002" s="85" t="s">
        <v>2513</v>
      </c>
      <c r="F1002" s="85" t="s">
        <v>3</v>
      </c>
      <c r="G1002" s="85">
        <v>1598524</v>
      </c>
      <c r="H1002" s="89"/>
      <c r="I1002" s="93" t="s">
        <v>2851</v>
      </c>
      <c r="J1002" s="89"/>
      <c r="K1002" s="89"/>
      <c r="L1002" s="89"/>
      <c r="M1002" s="89"/>
      <c r="N1002" s="168">
        <v>0</v>
      </c>
      <c r="O1002" s="168">
        <v>74</v>
      </c>
      <c r="P1002" s="89" t="s">
        <v>679</v>
      </c>
    </row>
    <row r="1003" spans="1:16" ht="51">
      <c r="A1003" s="214" t="s">
        <v>560</v>
      </c>
      <c r="B1003" s="89"/>
      <c r="C1003" s="90" t="s">
        <v>622</v>
      </c>
      <c r="D1003" s="84">
        <v>43151</v>
      </c>
      <c r="E1003" s="85" t="s">
        <v>2514</v>
      </c>
      <c r="F1003" s="85" t="s">
        <v>3</v>
      </c>
      <c r="G1003" s="85">
        <v>1598525</v>
      </c>
      <c r="H1003" s="89"/>
      <c r="I1003" s="93" t="s">
        <v>2851</v>
      </c>
      <c r="J1003" s="89"/>
      <c r="K1003" s="89"/>
      <c r="L1003" s="89"/>
      <c r="M1003" s="89"/>
      <c r="N1003" s="168">
        <v>0</v>
      </c>
      <c r="O1003" s="168">
        <v>40</v>
      </c>
      <c r="P1003" s="89" t="s">
        <v>679</v>
      </c>
    </row>
    <row r="1004" spans="1:16" ht="51">
      <c r="A1004" s="214" t="s">
        <v>560</v>
      </c>
      <c r="B1004" s="89"/>
      <c r="C1004" s="90" t="s">
        <v>622</v>
      </c>
      <c r="D1004" s="84">
        <v>43151</v>
      </c>
      <c r="E1004" s="85" t="s">
        <v>2515</v>
      </c>
      <c r="F1004" s="85" t="s">
        <v>3</v>
      </c>
      <c r="G1004" s="85">
        <v>1598526</v>
      </c>
      <c r="H1004" s="89"/>
      <c r="I1004" s="93" t="s">
        <v>2851</v>
      </c>
      <c r="J1004" s="89"/>
      <c r="K1004" s="89"/>
      <c r="L1004" s="89"/>
      <c r="M1004" s="89"/>
      <c r="N1004" s="168">
        <v>0</v>
      </c>
      <c r="O1004" s="168">
        <v>74.8</v>
      </c>
      <c r="P1004" s="89" t="s">
        <v>679</v>
      </c>
    </row>
    <row r="1005" spans="1:16" ht="51">
      <c r="A1005" s="214" t="s">
        <v>560</v>
      </c>
      <c r="B1005" s="89"/>
      <c r="C1005" s="90" t="s">
        <v>622</v>
      </c>
      <c r="D1005" s="84">
        <v>43151</v>
      </c>
      <c r="E1005" s="85" t="s">
        <v>2516</v>
      </c>
      <c r="F1005" s="85" t="s">
        <v>3</v>
      </c>
      <c r="G1005" s="85">
        <v>1598527</v>
      </c>
      <c r="H1005" s="89"/>
      <c r="I1005" s="93" t="s">
        <v>2851</v>
      </c>
      <c r="J1005" s="89"/>
      <c r="K1005" s="89"/>
      <c r="L1005" s="89"/>
      <c r="M1005" s="89"/>
      <c r="N1005" s="168">
        <v>0</v>
      </c>
      <c r="O1005" s="168">
        <v>170</v>
      </c>
      <c r="P1005" s="89" t="s">
        <v>679</v>
      </c>
    </row>
    <row r="1006" spans="1:16" ht="51">
      <c r="A1006" s="214" t="s">
        <v>560</v>
      </c>
      <c r="B1006" s="89"/>
      <c r="C1006" s="90" t="s">
        <v>622</v>
      </c>
      <c r="D1006" s="84">
        <v>43151</v>
      </c>
      <c r="E1006" s="85" t="s">
        <v>2517</v>
      </c>
      <c r="F1006" s="85" t="s">
        <v>3</v>
      </c>
      <c r="G1006" s="85">
        <v>1598528</v>
      </c>
      <c r="H1006" s="89"/>
      <c r="I1006" s="93" t="s">
        <v>2851</v>
      </c>
      <c r="J1006" s="89"/>
      <c r="K1006" s="89"/>
      <c r="L1006" s="89"/>
      <c r="M1006" s="89"/>
      <c r="N1006" s="168">
        <v>0</v>
      </c>
      <c r="O1006" s="168">
        <v>210</v>
      </c>
      <c r="P1006" s="89" t="s">
        <v>679</v>
      </c>
    </row>
    <row r="1007" spans="1:16" ht="51">
      <c r="A1007" s="214" t="s">
        <v>560</v>
      </c>
      <c r="B1007" s="89"/>
      <c r="C1007" s="90" t="s">
        <v>622</v>
      </c>
      <c r="D1007" s="84">
        <v>43151</v>
      </c>
      <c r="E1007" s="85" t="s">
        <v>2518</v>
      </c>
      <c r="F1007" s="85" t="s">
        <v>3</v>
      </c>
      <c r="G1007" s="85">
        <v>1598529</v>
      </c>
      <c r="H1007" s="89"/>
      <c r="I1007" s="93" t="s">
        <v>2852</v>
      </c>
      <c r="J1007" s="89"/>
      <c r="K1007" s="89"/>
      <c r="L1007" s="89"/>
      <c r="M1007" s="89"/>
      <c r="N1007" s="168">
        <v>0</v>
      </c>
      <c r="O1007" s="168">
        <v>200</v>
      </c>
      <c r="P1007" s="89" t="s">
        <v>679</v>
      </c>
    </row>
    <row r="1008" spans="1:16" ht="51">
      <c r="A1008" s="214" t="s">
        <v>560</v>
      </c>
      <c r="B1008" s="89"/>
      <c r="C1008" s="90" t="s">
        <v>622</v>
      </c>
      <c r="D1008" s="84">
        <v>43151</v>
      </c>
      <c r="E1008" s="85" t="s">
        <v>2519</v>
      </c>
      <c r="F1008" s="85" t="s">
        <v>3</v>
      </c>
      <c r="G1008" s="85">
        <v>1598530</v>
      </c>
      <c r="H1008" s="89"/>
      <c r="I1008" s="93" t="s">
        <v>2852</v>
      </c>
      <c r="J1008" s="89"/>
      <c r="K1008" s="89"/>
      <c r="L1008" s="89"/>
      <c r="M1008" s="89"/>
      <c r="N1008" s="168">
        <v>0</v>
      </c>
      <c r="O1008" s="168">
        <v>74.8</v>
      </c>
      <c r="P1008" s="89" t="s">
        <v>679</v>
      </c>
    </row>
    <row r="1009" spans="1:16" ht="51">
      <c r="A1009" s="214" t="s">
        <v>560</v>
      </c>
      <c r="B1009" s="89"/>
      <c r="C1009" s="90" t="s">
        <v>622</v>
      </c>
      <c r="D1009" s="84">
        <v>43151</v>
      </c>
      <c r="E1009" s="85" t="s">
        <v>2520</v>
      </c>
      <c r="F1009" s="85" t="s">
        <v>3</v>
      </c>
      <c r="G1009" s="85">
        <v>1598532</v>
      </c>
      <c r="H1009" s="89"/>
      <c r="I1009" s="93" t="s">
        <v>2852</v>
      </c>
      <c r="J1009" s="89"/>
      <c r="K1009" s="89"/>
      <c r="L1009" s="89"/>
      <c r="M1009" s="89"/>
      <c r="N1009" s="168">
        <v>0</v>
      </c>
      <c r="O1009" s="168">
        <v>80</v>
      </c>
      <c r="P1009" s="89" t="s">
        <v>679</v>
      </c>
    </row>
    <row r="1010" spans="1:16" ht="51">
      <c r="A1010" s="214" t="s">
        <v>560</v>
      </c>
      <c r="B1010" s="89"/>
      <c r="C1010" s="90" t="s">
        <v>622</v>
      </c>
      <c r="D1010" s="84">
        <v>43151</v>
      </c>
      <c r="E1010" s="85" t="s">
        <v>2521</v>
      </c>
      <c r="F1010" s="85" t="s">
        <v>3</v>
      </c>
      <c r="G1010" s="85">
        <v>1598533</v>
      </c>
      <c r="H1010" s="89"/>
      <c r="I1010" s="93" t="s">
        <v>2852</v>
      </c>
      <c r="J1010" s="89"/>
      <c r="K1010" s="89"/>
      <c r="L1010" s="89"/>
      <c r="M1010" s="89"/>
      <c r="N1010" s="168">
        <v>0</v>
      </c>
      <c r="O1010" s="168">
        <v>31</v>
      </c>
      <c r="P1010" s="89" t="s">
        <v>679</v>
      </c>
    </row>
    <row r="1011" spans="1:16" ht="51">
      <c r="A1011" s="214" t="s">
        <v>560</v>
      </c>
      <c r="B1011" s="89"/>
      <c r="C1011" s="90" t="s">
        <v>622</v>
      </c>
      <c r="D1011" s="84">
        <v>43151</v>
      </c>
      <c r="E1011" s="85" t="s">
        <v>2522</v>
      </c>
      <c r="F1011" s="85" t="s">
        <v>3</v>
      </c>
      <c r="G1011" s="85">
        <v>1598535</v>
      </c>
      <c r="H1011" s="89"/>
      <c r="I1011" s="93" t="s">
        <v>2852</v>
      </c>
      <c r="J1011" s="89"/>
      <c r="K1011" s="89"/>
      <c r="L1011" s="89"/>
      <c r="M1011" s="89"/>
      <c r="N1011" s="168">
        <v>0</v>
      </c>
      <c r="O1011" s="168">
        <v>150</v>
      </c>
      <c r="P1011" s="89" t="s">
        <v>679</v>
      </c>
    </row>
    <row r="1012" spans="1:16" ht="51">
      <c r="A1012" s="214" t="s">
        <v>560</v>
      </c>
      <c r="B1012" s="89"/>
      <c r="C1012" s="90" t="s">
        <v>622</v>
      </c>
      <c r="D1012" s="84">
        <v>43151</v>
      </c>
      <c r="E1012" s="85" t="s">
        <v>2523</v>
      </c>
      <c r="F1012" s="85" t="s">
        <v>3</v>
      </c>
      <c r="G1012" s="85">
        <v>1598536</v>
      </c>
      <c r="H1012" s="89"/>
      <c r="I1012" s="93" t="s">
        <v>2853</v>
      </c>
      <c r="J1012" s="89"/>
      <c r="K1012" s="89"/>
      <c r="L1012" s="89"/>
      <c r="M1012" s="89"/>
      <c r="N1012" s="168">
        <v>0</v>
      </c>
      <c r="O1012" s="168">
        <v>80</v>
      </c>
      <c r="P1012" s="89" t="s">
        <v>679</v>
      </c>
    </row>
    <row r="1013" spans="1:16" ht="51">
      <c r="A1013" s="214" t="s">
        <v>560</v>
      </c>
      <c r="B1013" s="89"/>
      <c r="C1013" s="90" t="s">
        <v>622</v>
      </c>
      <c r="D1013" s="84">
        <v>43151</v>
      </c>
      <c r="E1013" s="85" t="s">
        <v>2524</v>
      </c>
      <c r="F1013" s="85" t="s">
        <v>3</v>
      </c>
      <c r="G1013" s="85">
        <v>1598538</v>
      </c>
      <c r="H1013" s="89"/>
      <c r="I1013" s="93" t="s">
        <v>2853</v>
      </c>
      <c r="J1013" s="89"/>
      <c r="K1013" s="89"/>
      <c r="L1013" s="89"/>
      <c r="M1013" s="89"/>
      <c r="N1013" s="168">
        <v>0</v>
      </c>
      <c r="O1013" s="168">
        <v>75</v>
      </c>
      <c r="P1013" s="89" t="s">
        <v>679</v>
      </c>
    </row>
    <row r="1014" spans="1:16" ht="51">
      <c r="A1014" s="214" t="s">
        <v>560</v>
      </c>
      <c r="B1014" s="89"/>
      <c r="C1014" s="90" t="s">
        <v>622</v>
      </c>
      <c r="D1014" s="84">
        <v>43151</v>
      </c>
      <c r="E1014" s="85" t="s">
        <v>2525</v>
      </c>
      <c r="F1014" s="85" t="s">
        <v>3</v>
      </c>
      <c r="G1014" s="85">
        <v>1598539</v>
      </c>
      <c r="H1014" s="89"/>
      <c r="I1014" s="93" t="s">
        <v>2853</v>
      </c>
      <c r="J1014" s="89"/>
      <c r="K1014" s="89"/>
      <c r="L1014" s="89"/>
      <c r="M1014" s="89"/>
      <c r="N1014" s="168">
        <v>0</v>
      </c>
      <c r="O1014" s="168">
        <v>150</v>
      </c>
      <c r="P1014" s="89" t="s">
        <v>679</v>
      </c>
    </row>
    <row r="1015" spans="1:16" ht="51">
      <c r="A1015" s="214">
        <v>35</v>
      </c>
      <c r="B1015" s="89"/>
      <c r="C1015" s="90" t="s">
        <v>49</v>
      </c>
      <c r="D1015" s="84">
        <v>43151</v>
      </c>
      <c r="E1015" s="85" t="s">
        <v>2526</v>
      </c>
      <c r="F1015" s="85" t="s">
        <v>3</v>
      </c>
      <c r="G1015" s="85">
        <v>1598589</v>
      </c>
      <c r="H1015" s="89"/>
      <c r="I1015" s="93" t="s">
        <v>2854</v>
      </c>
      <c r="J1015" s="89"/>
      <c r="K1015" s="89"/>
      <c r="L1015" s="89"/>
      <c r="M1015" s="89"/>
      <c r="N1015" s="168">
        <v>0</v>
      </c>
      <c r="O1015" s="168">
        <v>1200</v>
      </c>
      <c r="P1015" s="89" t="s">
        <v>679</v>
      </c>
    </row>
    <row r="1016" spans="1:16" ht="63.75">
      <c r="A1016" s="214" t="s">
        <v>560</v>
      </c>
      <c r="B1016" s="89"/>
      <c r="C1016" s="90" t="s">
        <v>622</v>
      </c>
      <c r="D1016" s="84">
        <v>43152</v>
      </c>
      <c r="E1016" s="85" t="s">
        <v>2218</v>
      </c>
      <c r="F1016" s="85" t="s">
        <v>6</v>
      </c>
      <c r="G1016" s="85">
        <v>668775</v>
      </c>
      <c r="H1016" s="89"/>
      <c r="I1016" s="93" t="s">
        <v>2681</v>
      </c>
      <c r="J1016" s="89"/>
      <c r="K1016" s="89"/>
      <c r="L1016" s="89"/>
      <c r="M1016" s="89"/>
      <c r="N1016" s="168">
        <v>0</v>
      </c>
      <c r="O1016" s="168">
        <v>365456.55</v>
      </c>
      <c r="P1016" s="89" t="s">
        <v>679</v>
      </c>
    </row>
    <row r="1017" spans="1:16" ht="63.75">
      <c r="A1017" s="214" t="s">
        <v>560</v>
      </c>
      <c r="B1017" s="89"/>
      <c r="C1017" s="90" t="s">
        <v>622</v>
      </c>
      <c r="D1017" s="84">
        <v>43152</v>
      </c>
      <c r="E1017" s="85" t="s">
        <v>2219</v>
      </c>
      <c r="F1017" s="85" t="s">
        <v>6</v>
      </c>
      <c r="G1017" s="85">
        <v>668777</v>
      </c>
      <c r="H1017" s="89"/>
      <c r="I1017" s="93" t="s">
        <v>2682</v>
      </c>
      <c r="J1017" s="89"/>
      <c r="K1017" s="89"/>
      <c r="L1017" s="89"/>
      <c r="M1017" s="89"/>
      <c r="N1017" s="168">
        <v>0</v>
      </c>
      <c r="O1017" s="168">
        <v>49070.2</v>
      </c>
      <c r="P1017" s="89" t="s">
        <v>679</v>
      </c>
    </row>
    <row r="1018" spans="1:16" ht="63.75">
      <c r="A1018" s="214">
        <v>10</v>
      </c>
      <c r="B1018" s="89"/>
      <c r="C1018" s="90" t="s">
        <v>44</v>
      </c>
      <c r="D1018" s="84">
        <v>43152</v>
      </c>
      <c r="E1018" s="85" t="s">
        <v>2220</v>
      </c>
      <c r="F1018" s="85" t="s">
        <v>6</v>
      </c>
      <c r="G1018" s="85">
        <v>668779</v>
      </c>
      <c r="H1018" s="89"/>
      <c r="I1018" s="93" t="s">
        <v>2683</v>
      </c>
      <c r="J1018" s="89"/>
      <c r="K1018" s="89"/>
      <c r="L1018" s="89"/>
      <c r="M1018" s="89"/>
      <c r="N1018" s="168">
        <v>0</v>
      </c>
      <c r="O1018" s="168">
        <v>9630.41</v>
      </c>
      <c r="P1018" s="89" t="s">
        <v>679</v>
      </c>
    </row>
    <row r="1019" spans="1:16" ht="63.75">
      <c r="A1019" s="214">
        <v>10</v>
      </c>
      <c r="B1019" s="89"/>
      <c r="C1019" s="90" t="s">
        <v>44</v>
      </c>
      <c r="D1019" s="84">
        <v>43152</v>
      </c>
      <c r="E1019" s="85" t="s">
        <v>2221</v>
      </c>
      <c r="F1019" s="85" t="s">
        <v>6</v>
      </c>
      <c r="G1019" s="85">
        <v>668781</v>
      </c>
      <c r="H1019" s="89"/>
      <c r="I1019" s="93" t="s">
        <v>2684</v>
      </c>
      <c r="J1019" s="89"/>
      <c r="K1019" s="89"/>
      <c r="L1019" s="89"/>
      <c r="M1019" s="89"/>
      <c r="N1019" s="168">
        <v>0</v>
      </c>
      <c r="O1019" s="168">
        <v>34459.360000000001</v>
      </c>
      <c r="P1019" s="89" t="s">
        <v>679</v>
      </c>
    </row>
    <row r="1020" spans="1:16" ht="63.75">
      <c r="A1020" s="214">
        <v>10</v>
      </c>
      <c r="B1020" s="89"/>
      <c r="C1020" s="90" t="s">
        <v>44</v>
      </c>
      <c r="D1020" s="84">
        <v>43152</v>
      </c>
      <c r="E1020" s="85" t="s">
        <v>2222</v>
      </c>
      <c r="F1020" s="85" t="s">
        <v>6</v>
      </c>
      <c r="G1020" s="85">
        <v>668783</v>
      </c>
      <c r="H1020" s="89"/>
      <c r="I1020" s="93" t="s">
        <v>2685</v>
      </c>
      <c r="J1020" s="89"/>
      <c r="K1020" s="89"/>
      <c r="L1020" s="89"/>
      <c r="M1020" s="89"/>
      <c r="N1020" s="168">
        <v>0</v>
      </c>
      <c r="O1020" s="168">
        <v>14652.82</v>
      </c>
      <c r="P1020" s="89" t="s">
        <v>679</v>
      </c>
    </row>
    <row r="1021" spans="1:16" ht="63.75">
      <c r="A1021" s="214">
        <v>10</v>
      </c>
      <c r="B1021" s="89"/>
      <c r="C1021" s="90" t="s">
        <v>44</v>
      </c>
      <c r="D1021" s="84">
        <v>43152</v>
      </c>
      <c r="E1021" s="85" t="s">
        <v>2223</v>
      </c>
      <c r="F1021" s="85" t="s">
        <v>6</v>
      </c>
      <c r="G1021" s="85">
        <v>668785</v>
      </c>
      <c r="H1021" s="89"/>
      <c r="I1021" s="93" t="s">
        <v>2686</v>
      </c>
      <c r="J1021" s="89"/>
      <c r="K1021" s="89"/>
      <c r="L1021" s="89"/>
      <c r="M1021" s="89"/>
      <c r="N1021" s="168">
        <v>0</v>
      </c>
      <c r="O1021" s="168">
        <v>100557.45</v>
      </c>
      <c r="P1021" s="89" t="s">
        <v>679</v>
      </c>
    </row>
    <row r="1022" spans="1:16" ht="38.25">
      <c r="A1022" s="214">
        <v>291</v>
      </c>
      <c r="B1022" s="89"/>
      <c r="C1022" s="90" t="s">
        <v>133</v>
      </c>
      <c r="D1022" s="84">
        <v>43152</v>
      </c>
      <c r="E1022" s="85" t="s">
        <v>2224</v>
      </c>
      <c r="F1022" s="85" t="s">
        <v>6</v>
      </c>
      <c r="G1022" s="85">
        <v>74337</v>
      </c>
      <c r="H1022" s="89"/>
      <c r="I1022" s="93" t="s">
        <v>2687</v>
      </c>
      <c r="J1022" s="89"/>
      <c r="K1022" s="89"/>
      <c r="L1022" s="89"/>
      <c r="M1022" s="89"/>
      <c r="N1022" s="168">
        <v>0</v>
      </c>
      <c r="O1022" s="168">
        <v>17456874.52</v>
      </c>
      <c r="P1022" s="89" t="s">
        <v>679</v>
      </c>
    </row>
    <row r="1023" spans="1:16" ht="76.5">
      <c r="A1023" s="214" t="s">
        <v>560</v>
      </c>
      <c r="B1023" s="89"/>
      <c r="C1023" s="90" t="s">
        <v>622</v>
      </c>
      <c r="D1023" s="84">
        <v>43152</v>
      </c>
      <c r="E1023" s="85" t="s">
        <v>2225</v>
      </c>
      <c r="F1023" s="85" t="s">
        <v>680</v>
      </c>
      <c r="G1023" s="85">
        <v>16690625</v>
      </c>
      <c r="H1023" s="89"/>
      <c r="I1023" s="93" t="s">
        <v>2688</v>
      </c>
      <c r="J1023" s="89"/>
      <c r="K1023" s="89"/>
      <c r="L1023" s="89"/>
      <c r="M1023" s="89"/>
      <c r="N1023" s="168">
        <v>0</v>
      </c>
      <c r="O1023" s="168">
        <v>621405.17000000004</v>
      </c>
      <c r="P1023" s="89" t="s">
        <v>679</v>
      </c>
    </row>
    <row r="1024" spans="1:16" ht="76.5">
      <c r="A1024" s="214" t="s">
        <v>560</v>
      </c>
      <c r="B1024" s="89"/>
      <c r="C1024" s="90" t="s">
        <v>622</v>
      </c>
      <c r="D1024" s="84">
        <v>43152</v>
      </c>
      <c r="E1024" s="85" t="s">
        <v>2226</v>
      </c>
      <c r="F1024" s="85" t="s">
        <v>6</v>
      </c>
      <c r="G1024" s="85">
        <v>914027</v>
      </c>
      <c r="H1024" s="89"/>
      <c r="I1024" s="93" t="s">
        <v>2689</v>
      </c>
      <c r="J1024" s="89"/>
      <c r="K1024" s="89"/>
      <c r="L1024" s="89"/>
      <c r="M1024" s="89"/>
      <c r="N1024" s="168">
        <v>0</v>
      </c>
      <c r="O1024" s="168">
        <v>996932.98</v>
      </c>
      <c r="P1024" s="89" t="s">
        <v>679</v>
      </c>
    </row>
    <row r="1025" spans="1:16" ht="89.25">
      <c r="A1025" s="214">
        <v>576</v>
      </c>
      <c r="B1025" s="89"/>
      <c r="C1025" s="90" t="s">
        <v>11083</v>
      </c>
      <c r="D1025" s="84">
        <v>43152</v>
      </c>
      <c r="E1025" s="85" t="s">
        <v>2227</v>
      </c>
      <c r="F1025" s="85" t="s">
        <v>15</v>
      </c>
      <c r="G1025" s="85">
        <v>4390</v>
      </c>
      <c r="H1025" s="89"/>
      <c r="I1025" s="93" t="s">
        <v>2690</v>
      </c>
      <c r="J1025" s="89"/>
      <c r="K1025" s="89"/>
      <c r="L1025" s="89"/>
      <c r="M1025" s="89"/>
      <c r="N1025" s="168">
        <v>301.01</v>
      </c>
      <c r="O1025" s="168">
        <v>0</v>
      </c>
      <c r="P1025" s="89" t="s">
        <v>679</v>
      </c>
    </row>
    <row r="1026" spans="1:16" ht="63.75">
      <c r="A1026" s="214" t="s">
        <v>560</v>
      </c>
      <c r="B1026" s="89"/>
      <c r="C1026" s="90" t="s">
        <v>622</v>
      </c>
      <c r="D1026" s="84">
        <v>43153</v>
      </c>
      <c r="E1026" s="85" t="s">
        <v>2228</v>
      </c>
      <c r="F1026" s="85" t="s">
        <v>6</v>
      </c>
      <c r="G1026" s="85">
        <v>669846</v>
      </c>
      <c r="H1026" s="89"/>
      <c r="I1026" s="93" t="s">
        <v>2691</v>
      </c>
      <c r="J1026" s="89"/>
      <c r="K1026" s="89"/>
      <c r="L1026" s="89"/>
      <c r="M1026" s="89"/>
      <c r="N1026" s="168">
        <v>0</v>
      </c>
      <c r="O1026" s="168">
        <v>34250.400000000001</v>
      </c>
      <c r="P1026" s="89" t="s">
        <v>679</v>
      </c>
    </row>
    <row r="1027" spans="1:16" ht="51">
      <c r="A1027" s="214" t="s">
        <v>560</v>
      </c>
      <c r="B1027" s="89"/>
      <c r="C1027" s="90" t="s">
        <v>622</v>
      </c>
      <c r="D1027" s="84">
        <v>43153</v>
      </c>
      <c r="E1027" s="85" t="s">
        <v>2229</v>
      </c>
      <c r="F1027" s="85" t="s">
        <v>6</v>
      </c>
      <c r="G1027" s="85">
        <v>670341</v>
      </c>
      <c r="H1027" s="89"/>
      <c r="I1027" s="93" t="s">
        <v>2692</v>
      </c>
      <c r="J1027" s="89"/>
      <c r="K1027" s="89"/>
      <c r="L1027" s="89"/>
      <c r="M1027" s="89"/>
      <c r="N1027" s="168">
        <v>0</v>
      </c>
      <c r="O1027" s="168">
        <v>85437.66</v>
      </c>
      <c r="P1027" s="89" t="s">
        <v>679</v>
      </c>
    </row>
    <row r="1028" spans="1:16" ht="76.5">
      <c r="A1028" s="214">
        <v>513</v>
      </c>
      <c r="B1028" s="89"/>
      <c r="C1028" s="90" t="s">
        <v>175</v>
      </c>
      <c r="D1028" s="84">
        <v>43153</v>
      </c>
      <c r="E1028" s="85" t="s">
        <v>2230</v>
      </c>
      <c r="F1028" s="85" t="s">
        <v>680</v>
      </c>
      <c r="G1028" s="85">
        <v>16693172</v>
      </c>
      <c r="H1028" s="89"/>
      <c r="I1028" s="93" t="s">
        <v>2693</v>
      </c>
      <c r="J1028" s="89"/>
      <c r="K1028" s="89"/>
      <c r="L1028" s="89"/>
      <c r="M1028" s="89"/>
      <c r="N1028" s="168">
        <v>10824.42</v>
      </c>
      <c r="O1028" s="168">
        <v>0</v>
      </c>
      <c r="P1028" s="89" t="s">
        <v>679</v>
      </c>
    </row>
    <row r="1029" spans="1:16" ht="76.5">
      <c r="A1029" s="214">
        <v>513</v>
      </c>
      <c r="B1029" s="89"/>
      <c r="C1029" s="90" t="s">
        <v>175</v>
      </c>
      <c r="D1029" s="84">
        <v>43153</v>
      </c>
      <c r="E1029" s="85" t="s">
        <v>2231</v>
      </c>
      <c r="F1029" s="85" t="s">
        <v>680</v>
      </c>
      <c r="G1029" s="85">
        <v>16709840</v>
      </c>
      <c r="H1029" s="89"/>
      <c r="I1029" s="93" t="s">
        <v>2694</v>
      </c>
      <c r="J1029" s="89"/>
      <c r="K1029" s="89"/>
      <c r="L1029" s="89"/>
      <c r="M1029" s="89"/>
      <c r="N1029" s="168">
        <v>49492.6</v>
      </c>
      <c r="O1029" s="168">
        <v>0</v>
      </c>
      <c r="P1029" s="89" t="s">
        <v>679</v>
      </c>
    </row>
    <row r="1030" spans="1:16" ht="51">
      <c r="A1030" s="214" t="s">
        <v>560</v>
      </c>
      <c r="B1030" s="89"/>
      <c r="C1030" s="90" t="s">
        <v>622</v>
      </c>
      <c r="D1030" s="84">
        <v>43153</v>
      </c>
      <c r="E1030" s="85" t="s">
        <v>2527</v>
      </c>
      <c r="F1030" s="85" t="s">
        <v>3</v>
      </c>
      <c r="G1030" s="85">
        <v>1599072</v>
      </c>
      <c r="H1030" s="89"/>
      <c r="I1030" s="93" t="s">
        <v>2855</v>
      </c>
      <c r="J1030" s="89"/>
      <c r="K1030" s="89"/>
      <c r="L1030" s="89"/>
      <c r="M1030" s="89"/>
      <c r="N1030" s="168">
        <v>0</v>
      </c>
      <c r="O1030" s="168">
        <v>9022.24</v>
      </c>
      <c r="P1030" s="89" t="s">
        <v>679</v>
      </c>
    </row>
    <row r="1031" spans="1:16" ht="51">
      <c r="A1031" s="214">
        <v>291</v>
      </c>
      <c r="B1031" s="89"/>
      <c r="C1031" s="90" t="s">
        <v>133</v>
      </c>
      <c r="D1031" s="84">
        <v>43153</v>
      </c>
      <c r="E1031" s="85" t="s">
        <v>2528</v>
      </c>
      <c r="F1031" s="85" t="s">
        <v>3</v>
      </c>
      <c r="G1031" s="85">
        <v>1599110</v>
      </c>
      <c r="H1031" s="89"/>
      <c r="I1031" s="93" t="s">
        <v>2856</v>
      </c>
      <c r="J1031" s="89"/>
      <c r="K1031" s="89"/>
      <c r="L1031" s="89"/>
      <c r="M1031" s="89"/>
      <c r="N1031" s="168">
        <v>0</v>
      </c>
      <c r="O1031" s="168">
        <v>16658.73</v>
      </c>
      <c r="P1031" s="89" t="s">
        <v>679</v>
      </c>
    </row>
    <row r="1032" spans="1:16" ht="51">
      <c r="A1032" s="214" t="s">
        <v>560</v>
      </c>
      <c r="B1032" s="89"/>
      <c r="C1032" s="90" t="s">
        <v>622</v>
      </c>
      <c r="D1032" s="84">
        <v>43153</v>
      </c>
      <c r="E1032" s="85" t="s">
        <v>2529</v>
      </c>
      <c r="F1032" s="85" t="s">
        <v>3</v>
      </c>
      <c r="G1032" s="85">
        <v>1599048</v>
      </c>
      <c r="H1032" s="89"/>
      <c r="I1032" s="93" t="s">
        <v>2857</v>
      </c>
      <c r="J1032" s="89"/>
      <c r="K1032" s="89"/>
      <c r="L1032" s="89"/>
      <c r="M1032" s="89"/>
      <c r="N1032" s="168">
        <v>0</v>
      </c>
      <c r="O1032" s="168">
        <v>3374.79</v>
      </c>
      <c r="P1032" s="89" t="s">
        <v>679</v>
      </c>
    </row>
    <row r="1033" spans="1:16" ht="51">
      <c r="A1033" s="214" t="s">
        <v>560</v>
      </c>
      <c r="B1033" s="89"/>
      <c r="C1033" s="90" t="s">
        <v>622</v>
      </c>
      <c r="D1033" s="84">
        <v>43153</v>
      </c>
      <c r="E1033" s="85" t="s">
        <v>2530</v>
      </c>
      <c r="F1033" s="85" t="s">
        <v>3</v>
      </c>
      <c r="G1033" s="85">
        <v>1599057</v>
      </c>
      <c r="H1033" s="89"/>
      <c r="I1033" s="93" t="s">
        <v>2858</v>
      </c>
      <c r="J1033" s="89"/>
      <c r="K1033" s="89"/>
      <c r="L1033" s="89"/>
      <c r="M1033" s="89"/>
      <c r="N1033" s="168">
        <v>0</v>
      </c>
      <c r="O1033" s="168">
        <v>694</v>
      </c>
      <c r="P1033" s="89" t="s">
        <v>679</v>
      </c>
    </row>
    <row r="1034" spans="1:16" ht="51">
      <c r="A1034" s="214" t="s">
        <v>560</v>
      </c>
      <c r="B1034" s="89"/>
      <c r="C1034" s="90" t="s">
        <v>622</v>
      </c>
      <c r="D1034" s="84">
        <v>43153</v>
      </c>
      <c r="E1034" s="85" t="s">
        <v>2531</v>
      </c>
      <c r="F1034" s="85" t="s">
        <v>3</v>
      </c>
      <c r="G1034" s="85">
        <v>1599085</v>
      </c>
      <c r="H1034" s="89"/>
      <c r="I1034" s="93" t="s">
        <v>2859</v>
      </c>
      <c r="J1034" s="89"/>
      <c r="K1034" s="89"/>
      <c r="L1034" s="89"/>
      <c r="M1034" s="89"/>
      <c r="N1034" s="168">
        <v>0</v>
      </c>
      <c r="O1034" s="168">
        <v>504.51</v>
      </c>
      <c r="P1034" s="89" t="s">
        <v>679</v>
      </c>
    </row>
    <row r="1035" spans="1:16" ht="51">
      <c r="A1035" s="214">
        <v>20</v>
      </c>
      <c r="B1035" s="89"/>
      <c r="C1035" s="90" t="s">
        <v>47</v>
      </c>
      <c r="D1035" s="84">
        <v>43153</v>
      </c>
      <c r="E1035" s="85" t="s">
        <v>2532</v>
      </c>
      <c r="F1035" s="85" t="s">
        <v>3</v>
      </c>
      <c r="G1035" s="85">
        <v>1599112</v>
      </c>
      <c r="H1035" s="89"/>
      <c r="I1035" s="93" t="s">
        <v>2860</v>
      </c>
      <c r="J1035" s="89"/>
      <c r="K1035" s="89"/>
      <c r="L1035" s="89"/>
      <c r="M1035" s="89"/>
      <c r="N1035" s="168">
        <v>0</v>
      </c>
      <c r="O1035" s="168">
        <v>371</v>
      </c>
      <c r="P1035" s="89" t="s">
        <v>679</v>
      </c>
    </row>
    <row r="1036" spans="1:16" ht="51">
      <c r="A1036" s="214" t="s">
        <v>560</v>
      </c>
      <c r="B1036" s="89"/>
      <c r="C1036" s="90" t="s">
        <v>622</v>
      </c>
      <c r="D1036" s="84">
        <v>43153</v>
      </c>
      <c r="E1036" s="85" t="s">
        <v>2533</v>
      </c>
      <c r="F1036" s="85" t="s">
        <v>3</v>
      </c>
      <c r="G1036" s="85">
        <v>1599254</v>
      </c>
      <c r="H1036" s="89"/>
      <c r="I1036" s="93" t="s">
        <v>2861</v>
      </c>
      <c r="J1036" s="89"/>
      <c r="K1036" s="89"/>
      <c r="L1036" s="89"/>
      <c r="M1036" s="89"/>
      <c r="N1036" s="168">
        <v>0</v>
      </c>
      <c r="O1036" s="168">
        <v>1153</v>
      </c>
      <c r="P1036" s="89" t="s">
        <v>679</v>
      </c>
    </row>
    <row r="1037" spans="1:16" ht="51">
      <c r="A1037" s="214" t="s">
        <v>560</v>
      </c>
      <c r="B1037" s="89"/>
      <c r="C1037" s="90" t="s">
        <v>622</v>
      </c>
      <c r="D1037" s="84">
        <v>43153</v>
      </c>
      <c r="E1037" s="85" t="s">
        <v>2534</v>
      </c>
      <c r="F1037" s="85" t="s">
        <v>3</v>
      </c>
      <c r="G1037" s="85">
        <v>1599255</v>
      </c>
      <c r="H1037" s="89"/>
      <c r="I1037" s="93" t="s">
        <v>2862</v>
      </c>
      <c r="J1037" s="89"/>
      <c r="K1037" s="89"/>
      <c r="L1037" s="89"/>
      <c r="M1037" s="89"/>
      <c r="N1037" s="168">
        <v>0</v>
      </c>
      <c r="O1037" s="168">
        <v>1153</v>
      </c>
      <c r="P1037" s="89" t="s">
        <v>679</v>
      </c>
    </row>
    <row r="1038" spans="1:16" ht="51">
      <c r="A1038" s="214" t="s">
        <v>560</v>
      </c>
      <c r="B1038" s="89"/>
      <c r="C1038" s="90" t="s">
        <v>622</v>
      </c>
      <c r="D1038" s="84">
        <v>43154</v>
      </c>
      <c r="E1038" s="85" t="s">
        <v>2232</v>
      </c>
      <c r="F1038" s="85" t="s">
        <v>6</v>
      </c>
      <c r="G1038" s="85">
        <v>671349</v>
      </c>
      <c r="H1038" s="89"/>
      <c r="I1038" s="93" t="s">
        <v>2695</v>
      </c>
      <c r="J1038" s="89"/>
      <c r="K1038" s="89"/>
      <c r="L1038" s="89"/>
      <c r="M1038" s="89"/>
      <c r="N1038" s="168">
        <v>0</v>
      </c>
      <c r="O1038" s="168">
        <v>366.94</v>
      </c>
      <c r="P1038" s="89" t="s">
        <v>679</v>
      </c>
    </row>
    <row r="1039" spans="1:16" ht="51">
      <c r="A1039" s="214" t="s">
        <v>560</v>
      </c>
      <c r="B1039" s="89"/>
      <c r="C1039" s="90" t="s">
        <v>622</v>
      </c>
      <c r="D1039" s="84">
        <v>43154</v>
      </c>
      <c r="E1039" s="85" t="s">
        <v>2233</v>
      </c>
      <c r="F1039" s="85" t="s">
        <v>6</v>
      </c>
      <c r="G1039" s="85">
        <v>671351</v>
      </c>
      <c r="H1039" s="89"/>
      <c r="I1039" s="93" t="s">
        <v>2696</v>
      </c>
      <c r="J1039" s="89"/>
      <c r="K1039" s="89"/>
      <c r="L1039" s="89"/>
      <c r="M1039" s="89"/>
      <c r="N1039" s="168">
        <v>0</v>
      </c>
      <c r="O1039" s="168">
        <v>28058.09</v>
      </c>
      <c r="P1039" s="89" t="s">
        <v>679</v>
      </c>
    </row>
    <row r="1040" spans="1:16" ht="51">
      <c r="A1040" s="214" t="s">
        <v>560</v>
      </c>
      <c r="B1040" s="89"/>
      <c r="C1040" s="90" t="s">
        <v>622</v>
      </c>
      <c r="D1040" s="84">
        <v>43154</v>
      </c>
      <c r="E1040" s="85" t="s">
        <v>2234</v>
      </c>
      <c r="F1040" s="85" t="s">
        <v>6</v>
      </c>
      <c r="G1040" s="85">
        <v>671353</v>
      </c>
      <c r="H1040" s="89"/>
      <c r="I1040" s="93" t="s">
        <v>2697</v>
      </c>
      <c r="J1040" s="89"/>
      <c r="K1040" s="89"/>
      <c r="L1040" s="89"/>
      <c r="M1040" s="89"/>
      <c r="N1040" s="168">
        <v>0</v>
      </c>
      <c r="O1040" s="168">
        <v>21840.46</v>
      </c>
      <c r="P1040" s="89" t="s">
        <v>679</v>
      </c>
    </row>
    <row r="1041" spans="1:16" ht="63.75">
      <c r="A1041" s="214" t="s">
        <v>560</v>
      </c>
      <c r="B1041" s="89"/>
      <c r="C1041" s="90" t="s">
        <v>622</v>
      </c>
      <c r="D1041" s="84">
        <v>43154</v>
      </c>
      <c r="E1041" s="85" t="s">
        <v>2235</v>
      </c>
      <c r="F1041" s="85" t="s">
        <v>6</v>
      </c>
      <c r="G1041" s="85">
        <v>671678</v>
      </c>
      <c r="H1041" s="89"/>
      <c r="I1041" s="93" t="s">
        <v>2698</v>
      </c>
      <c r="J1041" s="89"/>
      <c r="K1041" s="89"/>
      <c r="L1041" s="89"/>
      <c r="M1041" s="89"/>
      <c r="N1041" s="168">
        <v>0</v>
      </c>
      <c r="O1041" s="168">
        <v>5120.4399999999996</v>
      </c>
      <c r="P1041" s="89" t="s">
        <v>679</v>
      </c>
    </row>
    <row r="1042" spans="1:16" ht="51">
      <c r="A1042" s="214" t="s">
        <v>560</v>
      </c>
      <c r="B1042" s="89"/>
      <c r="C1042" s="90" t="s">
        <v>622</v>
      </c>
      <c r="D1042" s="84">
        <v>43154</v>
      </c>
      <c r="E1042" s="85" t="s">
        <v>2236</v>
      </c>
      <c r="F1042" s="85" t="s">
        <v>6</v>
      </c>
      <c r="G1042" s="85">
        <v>671682</v>
      </c>
      <c r="H1042" s="89"/>
      <c r="I1042" s="93" t="s">
        <v>2699</v>
      </c>
      <c r="J1042" s="89"/>
      <c r="K1042" s="89"/>
      <c r="L1042" s="89"/>
      <c r="M1042" s="89"/>
      <c r="N1042" s="168">
        <v>0</v>
      </c>
      <c r="O1042" s="168">
        <v>28840.67</v>
      </c>
      <c r="P1042" s="89" t="s">
        <v>679</v>
      </c>
    </row>
    <row r="1043" spans="1:16" ht="51">
      <c r="A1043" s="214" t="s">
        <v>560</v>
      </c>
      <c r="B1043" s="89"/>
      <c r="C1043" s="90" t="s">
        <v>622</v>
      </c>
      <c r="D1043" s="84">
        <v>43154</v>
      </c>
      <c r="E1043" s="85" t="s">
        <v>2237</v>
      </c>
      <c r="F1043" s="85" t="s">
        <v>6</v>
      </c>
      <c r="G1043" s="85">
        <v>671684</v>
      </c>
      <c r="H1043" s="89"/>
      <c r="I1043" s="93" t="s">
        <v>2700</v>
      </c>
      <c r="J1043" s="89"/>
      <c r="K1043" s="89"/>
      <c r="L1043" s="89"/>
      <c r="M1043" s="89"/>
      <c r="N1043" s="168">
        <v>0</v>
      </c>
      <c r="O1043" s="168">
        <v>24191.58</v>
      </c>
      <c r="P1043" s="89" t="s">
        <v>679</v>
      </c>
    </row>
    <row r="1044" spans="1:16" ht="51">
      <c r="A1044" s="214">
        <v>163</v>
      </c>
      <c r="B1044" s="89"/>
      <c r="C1044" s="90" t="s">
        <v>91</v>
      </c>
      <c r="D1044" s="84">
        <v>43154</v>
      </c>
      <c r="E1044" s="85" t="s">
        <v>2535</v>
      </c>
      <c r="F1044" s="85" t="s">
        <v>3</v>
      </c>
      <c r="G1044" s="85">
        <v>1599538</v>
      </c>
      <c r="H1044" s="89"/>
      <c r="I1044" s="93" t="s">
        <v>2863</v>
      </c>
      <c r="J1044" s="89"/>
      <c r="K1044" s="89"/>
      <c r="L1044" s="89"/>
      <c r="M1044" s="89"/>
      <c r="N1044" s="168">
        <v>0</v>
      </c>
      <c r="O1044" s="168">
        <v>9</v>
      </c>
      <c r="P1044" s="89" t="s">
        <v>679</v>
      </c>
    </row>
    <row r="1045" spans="1:16" ht="51">
      <c r="A1045" s="214">
        <v>163</v>
      </c>
      <c r="B1045" s="89"/>
      <c r="C1045" s="90" t="s">
        <v>91</v>
      </c>
      <c r="D1045" s="84">
        <v>43154</v>
      </c>
      <c r="E1045" s="85" t="s">
        <v>2536</v>
      </c>
      <c r="F1045" s="85" t="s">
        <v>3</v>
      </c>
      <c r="G1045" s="85">
        <v>1599539</v>
      </c>
      <c r="H1045" s="89"/>
      <c r="I1045" s="93" t="s">
        <v>2864</v>
      </c>
      <c r="J1045" s="89"/>
      <c r="K1045" s="89"/>
      <c r="L1045" s="89"/>
      <c r="M1045" s="89"/>
      <c r="N1045" s="168">
        <v>0</v>
      </c>
      <c r="O1045" s="168">
        <v>99</v>
      </c>
      <c r="P1045" s="89" t="s">
        <v>679</v>
      </c>
    </row>
    <row r="1046" spans="1:16" ht="38.25">
      <c r="A1046" s="214">
        <v>20</v>
      </c>
      <c r="B1046" s="89"/>
      <c r="C1046" s="90" t="s">
        <v>47</v>
      </c>
      <c r="D1046" s="84">
        <v>43154</v>
      </c>
      <c r="E1046" s="85" t="s">
        <v>2537</v>
      </c>
      <c r="F1046" s="85" t="s">
        <v>3</v>
      </c>
      <c r="G1046" s="85">
        <v>1599479</v>
      </c>
      <c r="H1046" s="89"/>
      <c r="I1046" s="93" t="s">
        <v>2865</v>
      </c>
      <c r="J1046" s="89"/>
      <c r="K1046" s="89"/>
      <c r="L1046" s="89"/>
      <c r="M1046" s="89"/>
      <c r="N1046" s="168">
        <v>0</v>
      </c>
      <c r="O1046" s="168">
        <v>14.3</v>
      </c>
      <c r="P1046" s="89" t="s">
        <v>679</v>
      </c>
    </row>
    <row r="1047" spans="1:16" ht="51">
      <c r="A1047" s="214" t="s">
        <v>560</v>
      </c>
      <c r="B1047" s="89"/>
      <c r="C1047" s="90" t="s">
        <v>622</v>
      </c>
      <c r="D1047" s="84">
        <v>43154</v>
      </c>
      <c r="E1047" s="85" t="s">
        <v>2538</v>
      </c>
      <c r="F1047" s="85" t="s">
        <v>3</v>
      </c>
      <c r="G1047" s="85">
        <v>1599532</v>
      </c>
      <c r="H1047" s="89"/>
      <c r="I1047" s="93" t="s">
        <v>2866</v>
      </c>
      <c r="J1047" s="89"/>
      <c r="K1047" s="89"/>
      <c r="L1047" s="89"/>
      <c r="M1047" s="89"/>
      <c r="N1047" s="168">
        <v>0</v>
      </c>
      <c r="O1047" s="168">
        <v>1662.62</v>
      </c>
      <c r="P1047" s="89" t="s">
        <v>679</v>
      </c>
    </row>
    <row r="1048" spans="1:16" ht="51">
      <c r="A1048" s="214" t="s">
        <v>560</v>
      </c>
      <c r="B1048" s="89"/>
      <c r="C1048" s="90" t="s">
        <v>622</v>
      </c>
      <c r="D1048" s="84">
        <v>43154</v>
      </c>
      <c r="E1048" s="85" t="s">
        <v>2539</v>
      </c>
      <c r="F1048" s="85" t="s">
        <v>3</v>
      </c>
      <c r="G1048" s="85">
        <v>1599542</v>
      </c>
      <c r="H1048" s="89"/>
      <c r="I1048" s="93" t="s">
        <v>2867</v>
      </c>
      <c r="J1048" s="89"/>
      <c r="K1048" s="89"/>
      <c r="L1048" s="89"/>
      <c r="M1048" s="89"/>
      <c r="N1048" s="168">
        <v>0</v>
      </c>
      <c r="O1048" s="168">
        <v>8</v>
      </c>
      <c r="P1048" s="89" t="s">
        <v>679</v>
      </c>
    </row>
    <row r="1049" spans="1:16" ht="51">
      <c r="A1049" s="214" t="s">
        <v>560</v>
      </c>
      <c r="B1049" s="89"/>
      <c r="C1049" s="90" t="s">
        <v>622</v>
      </c>
      <c r="D1049" s="84">
        <v>43154</v>
      </c>
      <c r="E1049" s="85" t="s">
        <v>2540</v>
      </c>
      <c r="F1049" s="85" t="s">
        <v>3</v>
      </c>
      <c r="G1049" s="85">
        <v>1599589</v>
      </c>
      <c r="H1049" s="89"/>
      <c r="I1049" s="93" t="s">
        <v>2868</v>
      </c>
      <c r="J1049" s="89"/>
      <c r="K1049" s="89"/>
      <c r="L1049" s="89"/>
      <c r="M1049" s="89"/>
      <c r="N1049" s="168">
        <v>0</v>
      </c>
      <c r="O1049" s="168">
        <v>1891</v>
      </c>
      <c r="P1049" s="89" t="s">
        <v>679</v>
      </c>
    </row>
    <row r="1050" spans="1:16" ht="51">
      <c r="A1050" s="214">
        <v>20</v>
      </c>
      <c r="B1050" s="89"/>
      <c r="C1050" s="90" t="s">
        <v>47</v>
      </c>
      <c r="D1050" s="84">
        <v>43154</v>
      </c>
      <c r="E1050" s="85" t="s">
        <v>2541</v>
      </c>
      <c r="F1050" s="85" t="s">
        <v>3</v>
      </c>
      <c r="G1050" s="85">
        <v>1599608</v>
      </c>
      <c r="H1050" s="89"/>
      <c r="I1050" s="93" t="s">
        <v>2869</v>
      </c>
      <c r="J1050" s="89"/>
      <c r="K1050" s="89"/>
      <c r="L1050" s="89"/>
      <c r="M1050" s="89"/>
      <c r="N1050" s="168">
        <v>0</v>
      </c>
      <c r="O1050" s="168">
        <v>261</v>
      </c>
      <c r="P1050" s="89" t="s">
        <v>679</v>
      </c>
    </row>
    <row r="1051" spans="1:16" ht="51">
      <c r="A1051" s="214" t="s">
        <v>560</v>
      </c>
      <c r="B1051" s="89"/>
      <c r="C1051" s="90" t="s">
        <v>622</v>
      </c>
      <c r="D1051" s="84">
        <v>43154</v>
      </c>
      <c r="E1051" s="85" t="s">
        <v>2542</v>
      </c>
      <c r="F1051" s="85" t="s">
        <v>3</v>
      </c>
      <c r="G1051" s="85">
        <v>1599615</v>
      </c>
      <c r="H1051" s="89"/>
      <c r="I1051" s="93" t="s">
        <v>2870</v>
      </c>
      <c r="J1051" s="89"/>
      <c r="K1051" s="89"/>
      <c r="L1051" s="89"/>
      <c r="M1051" s="89"/>
      <c r="N1051" s="168">
        <v>0</v>
      </c>
      <c r="O1051" s="168">
        <v>7672.86</v>
      </c>
      <c r="P1051" s="89" t="s">
        <v>679</v>
      </c>
    </row>
    <row r="1052" spans="1:16" ht="51">
      <c r="A1052" s="214" t="s">
        <v>560</v>
      </c>
      <c r="B1052" s="89"/>
      <c r="C1052" s="90" t="s">
        <v>622</v>
      </c>
      <c r="D1052" s="84">
        <v>43154</v>
      </c>
      <c r="E1052" s="85" t="s">
        <v>2543</v>
      </c>
      <c r="F1052" s="85" t="s">
        <v>3</v>
      </c>
      <c r="G1052" s="85">
        <v>1599655</v>
      </c>
      <c r="H1052" s="89"/>
      <c r="I1052" s="93" t="s">
        <v>2871</v>
      </c>
      <c r="J1052" s="89"/>
      <c r="K1052" s="89"/>
      <c r="L1052" s="89"/>
      <c r="M1052" s="89"/>
      <c r="N1052" s="168">
        <v>0</v>
      </c>
      <c r="O1052" s="168">
        <v>130</v>
      </c>
      <c r="P1052" s="89" t="s">
        <v>679</v>
      </c>
    </row>
    <row r="1053" spans="1:16" ht="51">
      <c r="A1053" s="214" t="s">
        <v>560</v>
      </c>
      <c r="B1053" s="89"/>
      <c r="C1053" s="90" t="s">
        <v>622</v>
      </c>
      <c r="D1053" s="84">
        <v>43154</v>
      </c>
      <c r="E1053" s="85" t="s">
        <v>2544</v>
      </c>
      <c r="F1053" s="85" t="s">
        <v>3</v>
      </c>
      <c r="G1053" s="85">
        <v>1599657</v>
      </c>
      <c r="H1053" s="89"/>
      <c r="I1053" s="93" t="s">
        <v>2871</v>
      </c>
      <c r="J1053" s="89"/>
      <c r="K1053" s="89"/>
      <c r="L1053" s="89"/>
      <c r="M1053" s="89"/>
      <c r="N1053" s="168">
        <v>0</v>
      </c>
      <c r="O1053" s="168">
        <v>130</v>
      </c>
      <c r="P1053" s="89" t="s">
        <v>679</v>
      </c>
    </row>
    <row r="1054" spans="1:16" ht="51">
      <c r="A1054" s="214" t="s">
        <v>560</v>
      </c>
      <c r="B1054" s="89"/>
      <c r="C1054" s="90" t="s">
        <v>622</v>
      </c>
      <c r="D1054" s="84">
        <v>43154</v>
      </c>
      <c r="E1054" s="85" t="s">
        <v>2545</v>
      </c>
      <c r="F1054" s="85" t="s">
        <v>3</v>
      </c>
      <c r="G1054" s="85">
        <v>1599658</v>
      </c>
      <c r="H1054" s="89"/>
      <c r="I1054" s="93" t="s">
        <v>2871</v>
      </c>
      <c r="J1054" s="89"/>
      <c r="K1054" s="89"/>
      <c r="L1054" s="89"/>
      <c r="M1054" s="89"/>
      <c r="N1054" s="168">
        <v>0</v>
      </c>
      <c r="O1054" s="168">
        <v>130</v>
      </c>
      <c r="P1054" s="89" t="s">
        <v>679</v>
      </c>
    </row>
    <row r="1055" spans="1:16" ht="51">
      <c r="A1055" s="214" t="s">
        <v>560</v>
      </c>
      <c r="B1055" s="89"/>
      <c r="C1055" s="90" t="s">
        <v>622</v>
      </c>
      <c r="D1055" s="84">
        <v>43154</v>
      </c>
      <c r="E1055" s="85" t="s">
        <v>2546</v>
      </c>
      <c r="F1055" s="85" t="s">
        <v>3</v>
      </c>
      <c r="G1055" s="85">
        <v>1599659</v>
      </c>
      <c r="H1055" s="89"/>
      <c r="I1055" s="93" t="s">
        <v>2871</v>
      </c>
      <c r="J1055" s="89"/>
      <c r="K1055" s="89"/>
      <c r="L1055" s="89"/>
      <c r="M1055" s="89"/>
      <c r="N1055" s="168">
        <v>0</v>
      </c>
      <c r="O1055" s="168">
        <v>130.01</v>
      </c>
      <c r="P1055" s="89" t="s">
        <v>679</v>
      </c>
    </row>
    <row r="1056" spans="1:16" ht="51">
      <c r="A1056" s="214" t="s">
        <v>560</v>
      </c>
      <c r="B1056" s="89"/>
      <c r="C1056" s="90" t="s">
        <v>622</v>
      </c>
      <c r="D1056" s="84">
        <v>43154</v>
      </c>
      <c r="E1056" s="85" t="s">
        <v>2547</v>
      </c>
      <c r="F1056" s="85" t="s">
        <v>3</v>
      </c>
      <c r="G1056" s="85">
        <v>1599660</v>
      </c>
      <c r="H1056" s="89"/>
      <c r="I1056" s="93" t="s">
        <v>2871</v>
      </c>
      <c r="J1056" s="89"/>
      <c r="K1056" s="89"/>
      <c r="L1056" s="89"/>
      <c r="M1056" s="89"/>
      <c r="N1056" s="168">
        <v>0</v>
      </c>
      <c r="O1056" s="168">
        <v>133.13</v>
      </c>
      <c r="P1056" s="89" t="s">
        <v>679</v>
      </c>
    </row>
    <row r="1057" spans="1:16" ht="51">
      <c r="A1057" s="214" t="s">
        <v>560</v>
      </c>
      <c r="B1057" s="89"/>
      <c r="C1057" s="90" t="s">
        <v>622</v>
      </c>
      <c r="D1057" s="84">
        <v>43154</v>
      </c>
      <c r="E1057" s="85" t="s">
        <v>2548</v>
      </c>
      <c r="F1057" s="85" t="s">
        <v>3</v>
      </c>
      <c r="G1057" s="85">
        <v>1599661</v>
      </c>
      <c r="H1057" s="89"/>
      <c r="I1057" s="93" t="s">
        <v>2871</v>
      </c>
      <c r="J1057" s="89"/>
      <c r="K1057" s="89"/>
      <c r="L1057" s="89"/>
      <c r="M1057" s="89"/>
      <c r="N1057" s="168">
        <v>0</v>
      </c>
      <c r="O1057" s="168">
        <v>130.02000000000001</v>
      </c>
      <c r="P1057" s="89" t="s">
        <v>679</v>
      </c>
    </row>
    <row r="1058" spans="1:16" ht="51">
      <c r="A1058" s="214" t="s">
        <v>560</v>
      </c>
      <c r="B1058" s="89"/>
      <c r="C1058" s="90" t="s">
        <v>622</v>
      </c>
      <c r="D1058" s="84">
        <v>43154</v>
      </c>
      <c r="E1058" s="85" t="s">
        <v>2549</v>
      </c>
      <c r="F1058" s="85" t="s">
        <v>3</v>
      </c>
      <c r="G1058" s="85">
        <v>1599662</v>
      </c>
      <c r="H1058" s="89"/>
      <c r="I1058" s="93" t="s">
        <v>2871</v>
      </c>
      <c r="J1058" s="89"/>
      <c r="K1058" s="89"/>
      <c r="L1058" s="89"/>
      <c r="M1058" s="89"/>
      <c r="N1058" s="168">
        <v>0</v>
      </c>
      <c r="O1058" s="168">
        <v>130.21</v>
      </c>
      <c r="P1058" s="89" t="s">
        <v>679</v>
      </c>
    </row>
    <row r="1059" spans="1:16" ht="51">
      <c r="A1059" s="214" t="s">
        <v>560</v>
      </c>
      <c r="B1059" s="89"/>
      <c r="C1059" s="90" t="s">
        <v>622</v>
      </c>
      <c r="D1059" s="84">
        <v>43154</v>
      </c>
      <c r="E1059" s="85" t="s">
        <v>2550</v>
      </c>
      <c r="F1059" s="85" t="s">
        <v>3</v>
      </c>
      <c r="G1059" s="85">
        <v>1599710</v>
      </c>
      <c r="H1059" s="89"/>
      <c r="I1059" s="93" t="s">
        <v>2872</v>
      </c>
      <c r="J1059" s="89"/>
      <c r="K1059" s="89"/>
      <c r="L1059" s="89"/>
      <c r="M1059" s="89"/>
      <c r="N1059" s="168">
        <v>0</v>
      </c>
      <c r="O1059" s="168">
        <v>1167.0999999999999</v>
      </c>
      <c r="P1059" s="89" t="s">
        <v>679</v>
      </c>
    </row>
    <row r="1060" spans="1:16" ht="51">
      <c r="A1060" s="214" t="s">
        <v>560</v>
      </c>
      <c r="B1060" s="89"/>
      <c r="C1060" s="90" t="s">
        <v>622</v>
      </c>
      <c r="D1060" s="84">
        <v>43154</v>
      </c>
      <c r="E1060" s="85" t="s">
        <v>2551</v>
      </c>
      <c r="F1060" s="85" t="s">
        <v>3</v>
      </c>
      <c r="G1060" s="85">
        <v>1599728</v>
      </c>
      <c r="H1060" s="89"/>
      <c r="I1060" s="93" t="s">
        <v>2873</v>
      </c>
      <c r="J1060" s="89"/>
      <c r="K1060" s="89"/>
      <c r="L1060" s="89"/>
      <c r="M1060" s="89"/>
      <c r="N1060" s="168">
        <v>0</v>
      </c>
      <c r="O1060" s="168">
        <v>2878.16</v>
      </c>
      <c r="P1060" s="89" t="s">
        <v>679</v>
      </c>
    </row>
    <row r="1061" spans="1:16" ht="51">
      <c r="A1061" s="214">
        <v>35</v>
      </c>
      <c r="B1061" s="89"/>
      <c r="C1061" s="90" t="s">
        <v>49</v>
      </c>
      <c r="D1061" s="84">
        <v>43154</v>
      </c>
      <c r="E1061" s="85" t="s">
        <v>2552</v>
      </c>
      <c r="F1061" s="85" t="s">
        <v>3</v>
      </c>
      <c r="G1061" s="85">
        <v>1599733</v>
      </c>
      <c r="H1061" s="89"/>
      <c r="I1061" s="93" t="s">
        <v>2874</v>
      </c>
      <c r="J1061" s="89"/>
      <c r="K1061" s="89"/>
      <c r="L1061" s="89"/>
      <c r="M1061" s="89"/>
      <c r="N1061" s="168">
        <v>0</v>
      </c>
      <c r="O1061" s="168">
        <v>60.9</v>
      </c>
      <c r="P1061" s="89" t="s">
        <v>679</v>
      </c>
    </row>
    <row r="1062" spans="1:16" ht="51">
      <c r="A1062" s="214" t="s">
        <v>560</v>
      </c>
      <c r="B1062" s="89"/>
      <c r="C1062" s="90" t="s">
        <v>622</v>
      </c>
      <c r="D1062" s="84">
        <v>43157</v>
      </c>
      <c r="E1062" s="85" t="s">
        <v>2238</v>
      </c>
      <c r="F1062" s="85" t="s">
        <v>6</v>
      </c>
      <c r="G1062" s="85">
        <v>672250</v>
      </c>
      <c r="H1062" s="89"/>
      <c r="I1062" s="93" t="s">
        <v>2701</v>
      </c>
      <c r="J1062" s="89"/>
      <c r="K1062" s="89"/>
      <c r="L1062" s="89"/>
      <c r="M1062" s="89"/>
      <c r="N1062" s="168">
        <v>0</v>
      </c>
      <c r="O1062" s="168">
        <v>106287.95</v>
      </c>
      <c r="P1062" s="89" t="s">
        <v>679</v>
      </c>
    </row>
    <row r="1063" spans="1:16" ht="51">
      <c r="A1063" s="214" t="s">
        <v>567</v>
      </c>
      <c r="B1063" s="89"/>
      <c r="C1063" s="90" t="s">
        <v>620</v>
      </c>
      <c r="D1063" s="84">
        <v>43157</v>
      </c>
      <c r="E1063" s="85" t="s">
        <v>2239</v>
      </c>
      <c r="F1063" s="85" t="s">
        <v>6</v>
      </c>
      <c r="G1063" s="85">
        <v>945201</v>
      </c>
      <c r="H1063" s="89"/>
      <c r="I1063" s="93" t="s">
        <v>2629</v>
      </c>
      <c r="J1063" s="89"/>
      <c r="K1063" s="89"/>
      <c r="L1063" s="89"/>
      <c r="M1063" s="89"/>
      <c r="N1063" s="168">
        <v>0</v>
      </c>
      <c r="O1063" s="168">
        <v>275.51</v>
      </c>
      <c r="P1063" s="89" t="s">
        <v>679</v>
      </c>
    </row>
    <row r="1064" spans="1:16" ht="51">
      <c r="A1064" s="214" t="s">
        <v>563</v>
      </c>
      <c r="B1064" s="89"/>
      <c r="C1064" s="90" t="s">
        <v>9054</v>
      </c>
      <c r="D1064" s="84">
        <v>43157</v>
      </c>
      <c r="E1064" s="85" t="s">
        <v>2240</v>
      </c>
      <c r="F1064" s="85" t="s">
        <v>6</v>
      </c>
      <c r="G1064" s="85">
        <v>945209</v>
      </c>
      <c r="H1064" s="89"/>
      <c r="I1064" s="93" t="s">
        <v>737</v>
      </c>
      <c r="J1064" s="89"/>
      <c r="K1064" s="89"/>
      <c r="L1064" s="89"/>
      <c r="M1064" s="89"/>
      <c r="N1064" s="168">
        <v>0</v>
      </c>
      <c r="O1064" s="168">
        <v>283.83999999999997</v>
      </c>
      <c r="P1064" s="89" t="s">
        <v>679</v>
      </c>
    </row>
    <row r="1065" spans="1:16" ht="63.75">
      <c r="A1065" s="214">
        <v>512</v>
      </c>
      <c r="B1065" s="89"/>
      <c r="C1065" s="90" t="s">
        <v>10495</v>
      </c>
      <c r="D1065" s="84">
        <v>43157</v>
      </c>
      <c r="E1065" s="85" t="s">
        <v>2553</v>
      </c>
      <c r="F1065" s="85" t="s">
        <v>3</v>
      </c>
      <c r="G1065" s="85">
        <v>1599978</v>
      </c>
      <c r="H1065" s="89"/>
      <c r="I1065" s="93" t="s">
        <v>2875</v>
      </c>
      <c r="J1065" s="89"/>
      <c r="K1065" s="89"/>
      <c r="L1065" s="89"/>
      <c r="M1065" s="89"/>
      <c r="N1065" s="168">
        <v>0</v>
      </c>
      <c r="O1065" s="168">
        <v>7012.22</v>
      </c>
      <c r="P1065" s="89" t="s">
        <v>2900</v>
      </c>
    </row>
    <row r="1066" spans="1:16" ht="63.75">
      <c r="A1066" s="214" t="s">
        <v>560</v>
      </c>
      <c r="B1066" s="89"/>
      <c r="C1066" s="90" t="s">
        <v>622</v>
      </c>
      <c r="D1066" s="84">
        <v>43157</v>
      </c>
      <c r="E1066" s="85" t="s">
        <v>2553</v>
      </c>
      <c r="F1066" s="85" t="s">
        <v>3</v>
      </c>
      <c r="G1066" s="85">
        <v>1599978</v>
      </c>
      <c r="H1066" s="89"/>
      <c r="I1066" s="93" t="s">
        <v>2875</v>
      </c>
      <c r="J1066" s="89"/>
      <c r="K1066" s="89"/>
      <c r="L1066" s="89"/>
      <c r="M1066" s="89"/>
      <c r="N1066" s="168">
        <v>0</v>
      </c>
      <c r="O1066" s="168">
        <v>26909</v>
      </c>
      <c r="P1066" s="89" t="s">
        <v>2900</v>
      </c>
    </row>
    <row r="1067" spans="1:16" ht="63.75">
      <c r="A1067" s="214">
        <v>580</v>
      </c>
      <c r="B1067" s="89"/>
      <c r="C1067" s="90" t="s">
        <v>184</v>
      </c>
      <c r="D1067" s="84">
        <v>43157</v>
      </c>
      <c r="E1067" s="85" t="s">
        <v>2553</v>
      </c>
      <c r="F1067" s="85" t="s">
        <v>3</v>
      </c>
      <c r="G1067" s="85">
        <v>1599978</v>
      </c>
      <c r="H1067" s="89"/>
      <c r="I1067" s="93" t="s">
        <v>2875</v>
      </c>
      <c r="J1067" s="89"/>
      <c r="K1067" s="89"/>
      <c r="L1067" s="89"/>
      <c r="M1067" s="89"/>
      <c r="N1067" s="168">
        <v>0</v>
      </c>
      <c r="O1067" s="168">
        <v>3808.24</v>
      </c>
      <c r="P1067" s="89" t="s">
        <v>2900</v>
      </c>
    </row>
    <row r="1068" spans="1:16" ht="63.75">
      <c r="A1068" s="214">
        <v>206</v>
      </c>
      <c r="B1068" s="89"/>
      <c r="C1068" s="90" t="s">
        <v>100</v>
      </c>
      <c r="D1068" s="84">
        <v>43157</v>
      </c>
      <c r="E1068" s="85" t="s">
        <v>2553</v>
      </c>
      <c r="F1068" s="85" t="s">
        <v>3</v>
      </c>
      <c r="G1068" s="85">
        <v>1599978</v>
      </c>
      <c r="H1068" s="89"/>
      <c r="I1068" s="93" t="s">
        <v>2875</v>
      </c>
      <c r="J1068" s="89"/>
      <c r="K1068" s="89"/>
      <c r="L1068" s="89"/>
      <c r="M1068" s="89"/>
      <c r="N1068" s="168">
        <v>0</v>
      </c>
      <c r="O1068" s="168">
        <v>22645.119999999999</v>
      </c>
      <c r="P1068" s="89" t="s">
        <v>2900</v>
      </c>
    </row>
    <row r="1069" spans="1:16" ht="63.75">
      <c r="A1069" s="214">
        <v>212</v>
      </c>
      <c r="B1069" s="89"/>
      <c r="C1069" s="90" t="s">
        <v>103</v>
      </c>
      <c r="D1069" s="84">
        <v>43157</v>
      </c>
      <c r="E1069" s="85" t="s">
        <v>2553</v>
      </c>
      <c r="F1069" s="85" t="s">
        <v>3</v>
      </c>
      <c r="G1069" s="85">
        <v>1599978</v>
      </c>
      <c r="H1069" s="89"/>
      <c r="I1069" s="93" t="s">
        <v>2875</v>
      </c>
      <c r="J1069" s="89"/>
      <c r="K1069" s="89"/>
      <c r="L1069" s="89"/>
      <c r="M1069" s="89"/>
      <c r="N1069" s="168">
        <v>0</v>
      </c>
      <c r="O1069" s="168">
        <v>1552.2</v>
      </c>
      <c r="P1069" s="89" t="s">
        <v>2900</v>
      </c>
    </row>
    <row r="1070" spans="1:16" ht="63.75">
      <c r="A1070" s="214">
        <v>212</v>
      </c>
      <c r="B1070" s="89"/>
      <c r="C1070" s="90" t="s">
        <v>103</v>
      </c>
      <c r="D1070" s="84">
        <v>43157</v>
      </c>
      <c r="E1070" s="85" t="s">
        <v>2553</v>
      </c>
      <c r="F1070" s="85" t="s">
        <v>3</v>
      </c>
      <c r="G1070" s="85">
        <v>1599978</v>
      </c>
      <c r="H1070" s="89"/>
      <c r="I1070" s="93" t="s">
        <v>2875</v>
      </c>
      <c r="J1070" s="89"/>
      <c r="K1070" s="89"/>
      <c r="L1070" s="89"/>
      <c r="M1070" s="89"/>
      <c r="N1070" s="168">
        <v>0</v>
      </c>
      <c r="O1070" s="168">
        <v>57557.86</v>
      </c>
      <c r="P1070" s="89" t="s">
        <v>2900</v>
      </c>
    </row>
    <row r="1071" spans="1:16" ht="63.75">
      <c r="A1071" s="214">
        <v>254</v>
      </c>
      <c r="B1071" s="89"/>
      <c r="C1071" s="90" t="s">
        <v>118</v>
      </c>
      <c r="D1071" s="84">
        <v>43157</v>
      </c>
      <c r="E1071" s="85" t="s">
        <v>2553</v>
      </c>
      <c r="F1071" s="85" t="s">
        <v>3</v>
      </c>
      <c r="G1071" s="85">
        <v>1599978</v>
      </c>
      <c r="H1071" s="89"/>
      <c r="I1071" s="93" t="s">
        <v>2875</v>
      </c>
      <c r="J1071" s="89"/>
      <c r="K1071" s="89"/>
      <c r="L1071" s="89"/>
      <c r="M1071" s="89"/>
      <c r="N1071" s="168">
        <v>0</v>
      </c>
      <c r="O1071" s="168">
        <v>169.75</v>
      </c>
      <c r="P1071" s="89" t="s">
        <v>2900</v>
      </c>
    </row>
    <row r="1072" spans="1:16" ht="63.75">
      <c r="A1072" s="214">
        <v>20</v>
      </c>
      <c r="B1072" s="89"/>
      <c r="C1072" s="90" t="s">
        <v>47</v>
      </c>
      <c r="D1072" s="84">
        <v>43157</v>
      </c>
      <c r="E1072" s="85" t="s">
        <v>2553</v>
      </c>
      <c r="F1072" s="85" t="s">
        <v>3</v>
      </c>
      <c r="G1072" s="85">
        <v>1599978</v>
      </c>
      <c r="H1072" s="89"/>
      <c r="I1072" s="93" t="s">
        <v>2875</v>
      </c>
      <c r="J1072" s="89"/>
      <c r="K1072" s="89"/>
      <c r="L1072" s="89"/>
      <c r="M1072" s="89"/>
      <c r="N1072" s="168">
        <v>0</v>
      </c>
      <c r="O1072" s="168">
        <v>47002.04</v>
      </c>
      <c r="P1072" s="89" t="s">
        <v>2900</v>
      </c>
    </row>
    <row r="1073" spans="1:16" ht="63.75">
      <c r="A1073" s="214">
        <v>20</v>
      </c>
      <c r="B1073" s="89"/>
      <c r="C1073" s="90" t="s">
        <v>47</v>
      </c>
      <c r="D1073" s="84">
        <v>43157</v>
      </c>
      <c r="E1073" s="85" t="s">
        <v>2553</v>
      </c>
      <c r="F1073" s="85" t="s">
        <v>3</v>
      </c>
      <c r="G1073" s="85">
        <v>1599978</v>
      </c>
      <c r="H1073" s="89"/>
      <c r="I1073" s="93" t="s">
        <v>2875</v>
      </c>
      <c r="J1073" s="89"/>
      <c r="K1073" s="89"/>
      <c r="L1073" s="89"/>
      <c r="M1073" s="89"/>
      <c r="N1073" s="168">
        <v>0</v>
      </c>
      <c r="O1073" s="168">
        <v>13423.08</v>
      </c>
      <c r="P1073" s="89" t="s">
        <v>2900</v>
      </c>
    </row>
    <row r="1074" spans="1:16" ht="63.75">
      <c r="A1074" s="214">
        <v>20</v>
      </c>
      <c r="B1074" s="89"/>
      <c r="C1074" s="90" t="s">
        <v>47</v>
      </c>
      <c r="D1074" s="84">
        <v>43157</v>
      </c>
      <c r="E1074" s="85" t="s">
        <v>2553</v>
      </c>
      <c r="F1074" s="85" t="s">
        <v>3</v>
      </c>
      <c r="G1074" s="85">
        <v>1599978</v>
      </c>
      <c r="H1074" s="89"/>
      <c r="I1074" s="93" t="s">
        <v>2875</v>
      </c>
      <c r="J1074" s="89"/>
      <c r="K1074" s="89"/>
      <c r="L1074" s="89"/>
      <c r="M1074" s="89"/>
      <c r="N1074" s="168">
        <v>0</v>
      </c>
      <c r="O1074" s="168">
        <v>1471.48</v>
      </c>
      <c r="P1074" s="89" t="s">
        <v>2900</v>
      </c>
    </row>
    <row r="1075" spans="1:16" ht="63.75">
      <c r="A1075" s="214">
        <v>47</v>
      </c>
      <c r="B1075" s="89"/>
      <c r="C1075" s="90" t="s">
        <v>52</v>
      </c>
      <c r="D1075" s="84">
        <v>43157</v>
      </c>
      <c r="E1075" s="85" t="s">
        <v>2553</v>
      </c>
      <c r="F1075" s="85" t="s">
        <v>3</v>
      </c>
      <c r="G1075" s="85">
        <v>1599978</v>
      </c>
      <c r="H1075" s="89"/>
      <c r="I1075" s="93" t="s">
        <v>2875</v>
      </c>
      <c r="J1075" s="89"/>
      <c r="K1075" s="89"/>
      <c r="L1075" s="89"/>
      <c r="M1075" s="89"/>
      <c r="N1075" s="168">
        <v>0</v>
      </c>
      <c r="O1075" s="168">
        <v>1516.55</v>
      </c>
      <c r="P1075" s="89" t="s">
        <v>2900</v>
      </c>
    </row>
    <row r="1076" spans="1:16" ht="63.75">
      <c r="A1076" s="214">
        <v>30</v>
      </c>
      <c r="B1076" s="89"/>
      <c r="C1076" s="90" t="s">
        <v>684</v>
      </c>
      <c r="D1076" s="84">
        <v>43157</v>
      </c>
      <c r="E1076" s="85" t="s">
        <v>2553</v>
      </c>
      <c r="F1076" s="85" t="s">
        <v>3</v>
      </c>
      <c r="G1076" s="85">
        <v>1599978</v>
      </c>
      <c r="H1076" s="89"/>
      <c r="I1076" s="93" t="s">
        <v>2875</v>
      </c>
      <c r="J1076" s="89"/>
      <c r="K1076" s="89"/>
      <c r="L1076" s="89"/>
      <c r="M1076" s="89"/>
      <c r="N1076" s="168">
        <v>0</v>
      </c>
      <c r="O1076" s="168">
        <v>47866.559999999998</v>
      </c>
      <c r="P1076" s="89" t="s">
        <v>2900</v>
      </c>
    </row>
    <row r="1077" spans="1:16" ht="63.75">
      <c r="A1077" s="214">
        <v>15</v>
      </c>
      <c r="B1077" s="89"/>
      <c r="C1077" s="90" t="s">
        <v>45</v>
      </c>
      <c r="D1077" s="84">
        <v>43157</v>
      </c>
      <c r="E1077" s="85" t="s">
        <v>2553</v>
      </c>
      <c r="F1077" s="85" t="s">
        <v>3</v>
      </c>
      <c r="G1077" s="85">
        <v>1599978</v>
      </c>
      <c r="H1077" s="89"/>
      <c r="I1077" s="93" t="s">
        <v>2875</v>
      </c>
      <c r="J1077" s="89"/>
      <c r="K1077" s="89"/>
      <c r="L1077" s="89"/>
      <c r="M1077" s="89"/>
      <c r="N1077" s="168">
        <v>0</v>
      </c>
      <c r="O1077" s="168">
        <v>191756.35</v>
      </c>
      <c r="P1077" s="89" t="s">
        <v>2900</v>
      </c>
    </row>
    <row r="1078" spans="1:16" ht="63.75">
      <c r="A1078" s="214" t="s">
        <v>560</v>
      </c>
      <c r="B1078" s="89"/>
      <c r="C1078" s="90" t="s">
        <v>622</v>
      </c>
      <c r="D1078" s="84">
        <v>43157</v>
      </c>
      <c r="E1078" s="85" t="s">
        <v>2553</v>
      </c>
      <c r="F1078" s="85" t="s">
        <v>3</v>
      </c>
      <c r="G1078" s="85">
        <v>1599978</v>
      </c>
      <c r="H1078" s="89"/>
      <c r="I1078" s="93" t="s">
        <v>2875</v>
      </c>
      <c r="J1078" s="89"/>
      <c r="K1078" s="89"/>
      <c r="L1078" s="89"/>
      <c r="M1078" s="89"/>
      <c r="N1078" s="168">
        <v>0</v>
      </c>
      <c r="O1078" s="168">
        <v>1805.42</v>
      </c>
      <c r="P1078" s="89" t="s">
        <v>2900</v>
      </c>
    </row>
    <row r="1079" spans="1:16" ht="63.75">
      <c r="A1079" s="214">
        <v>46</v>
      </c>
      <c r="B1079" s="89"/>
      <c r="C1079" s="90" t="s">
        <v>51</v>
      </c>
      <c r="D1079" s="84">
        <v>43157</v>
      </c>
      <c r="E1079" s="85" t="s">
        <v>2553</v>
      </c>
      <c r="F1079" s="85" t="s">
        <v>3</v>
      </c>
      <c r="G1079" s="85">
        <v>1599978</v>
      </c>
      <c r="H1079" s="89"/>
      <c r="I1079" s="93" t="s">
        <v>2875</v>
      </c>
      <c r="J1079" s="89"/>
      <c r="K1079" s="89"/>
      <c r="L1079" s="89"/>
      <c r="M1079" s="89"/>
      <c r="N1079" s="168">
        <v>0</v>
      </c>
      <c r="O1079" s="168">
        <v>296830.09999999998</v>
      </c>
      <c r="P1079" s="89" t="s">
        <v>2900</v>
      </c>
    </row>
    <row r="1080" spans="1:16" ht="63.75">
      <c r="A1080" s="214">
        <v>35</v>
      </c>
      <c r="B1080" s="89"/>
      <c r="C1080" s="90" t="s">
        <v>49</v>
      </c>
      <c r="D1080" s="84">
        <v>43157</v>
      </c>
      <c r="E1080" s="85" t="s">
        <v>2553</v>
      </c>
      <c r="F1080" s="85" t="s">
        <v>3</v>
      </c>
      <c r="G1080" s="85">
        <v>1599978</v>
      </c>
      <c r="H1080" s="89"/>
      <c r="I1080" s="93" t="s">
        <v>2875</v>
      </c>
      <c r="J1080" s="89"/>
      <c r="K1080" s="89"/>
      <c r="L1080" s="89"/>
      <c r="M1080" s="89"/>
      <c r="N1080" s="168">
        <v>0</v>
      </c>
      <c r="O1080" s="168">
        <v>5688.03</v>
      </c>
      <c r="P1080" s="89" t="s">
        <v>2900</v>
      </c>
    </row>
    <row r="1081" spans="1:16" ht="63.75">
      <c r="A1081" s="214">
        <v>221</v>
      </c>
      <c r="B1081" s="89"/>
      <c r="C1081" s="90" t="s">
        <v>105</v>
      </c>
      <c r="D1081" s="84">
        <v>43157</v>
      </c>
      <c r="E1081" s="85" t="s">
        <v>2553</v>
      </c>
      <c r="F1081" s="85" t="s">
        <v>3</v>
      </c>
      <c r="G1081" s="85">
        <v>1599978</v>
      </c>
      <c r="H1081" s="89"/>
      <c r="I1081" s="93" t="s">
        <v>2875</v>
      </c>
      <c r="J1081" s="89"/>
      <c r="K1081" s="89"/>
      <c r="L1081" s="89"/>
      <c r="M1081" s="89"/>
      <c r="N1081" s="168">
        <v>0</v>
      </c>
      <c r="O1081" s="168">
        <v>1721.25</v>
      </c>
      <c r="P1081" s="89" t="s">
        <v>2900</v>
      </c>
    </row>
    <row r="1082" spans="1:16" ht="51">
      <c r="A1082" s="214" t="s">
        <v>560</v>
      </c>
      <c r="B1082" s="89"/>
      <c r="C1082" s="90" t="s">
        <v>622</v>
      </c>
      <c r="D1082" s="84">
        <v>43157</v>
      </c>
      <c r="E1082" s="85" t="s">
        <v>2554</v>
      </c>
      <c r="F1082" s="85" t="s">
        <v>3</v>
      </c>
      <c r="G1082" s="85">
        <v>1599932</v>
      </c>
      <c r="H1082" s="89"/>
      <c r="I1082" s="93" t="s">
        <v>2876</v>
      </c>
      <c r="J1082" s="89"/>
      <c r="K1082" s="89"/>
      <c r="L1082" s="89"/>
      <c r="M1082" s="89"/>
      <c r="N1082" s="168">
        <v>0</v>
      </c>
      <c r="O1082" s="168">
        <v>422</v>
      </c>
      <c r="P1082" s="89" t="s">
        <v>679</v>
      </c>
    </row>
    <row r="1083" spans="1:16" ht="51">
      <c r="A1083" s="214" t="s">
        <v>560</v>
      </c>
      <c r="B1083" s="89"/>
      <c r="C1083" s="90" t="s">
        <v>622</v>
      </c>
      <c r="D1083" s="84">
        <v>43157</v>
      </c>
      <c r="E1083" s="85" t="s">
        <v>2555</v>
      </c>
      <c r="F1083" s="85" t="s">
        <v>3</v>
      </c>
      <c r="G1083" s="85">
        <v>1600078</v>
      </c>
      <c r="H1083" s="89"/>
      <c r="I1083" s="93" t="s">
        <v>2877</v>
      </c>
      <c r="J1083" s="89"/>
      <c r="K1083" s="89"/>
      <c r="L1083" s="89"/>
      <c r="M1083" s="89"/>
      <c r="N1083" s="168">
        <v>0</v>
      </c>
      <c r="O1083" s="168">
        <v>220</v>
      </c>
      <c r="P1083" s="89" t="s">
        <v>679</v>
      </c>
    </row>
    <row r="1084" spans="1:16" ht="51">
      <c r="A1084" s="214" t="s">
        <v>560</v>
      </c>
      <c r="B1084" s="89"/>
      <c r="C1084" s="90" t="s">
        <v>622</v>
      </c>
      <c r="D1084" s="84">
        <v>43157</v>
      </c>
      <c r="E1084" s="85" t="s">
        <v>2556</v>
      </c>
      <c r="F1084" s="85" t="s">
        <v>3</v>
      </c>
      <c r="G1084" s="85">
        <v>1600079</v>
      </c>
      <c r="H1084" s="89"/>
      <c r="I1084" s="93" t="s">
        <v>2878</v>
      </c>
      <c r="J1084" s="89"/>
      <c r="K1084" s="89"/>
      <c r="L1084" s="89"/>
      <c r="M1084" s="89"/>
      <c r="N1084" s="168">
        <v>0</v>
      </c>
      <c r="O1084" s="168">
        <v>220</v>
      </c>
      <c r="P1084" s="89" t="s">
        <v>679</v>
      </c>
    </row>
    <row r="1085" spans="1:16" ht="51">
      <c r="A1085" s="214" t="s">
        <v>560</v>
      </c>
      <c r="B1085" s="89"/>
      <c r="C1085" s="90" t="s">
        <v>622</v>
      </c>
      <c r="D1085" s="84">
        <v>43157</v>
      </c>
      <c r="E1085" s="85" t="s">
        <v>2557</v>
      </c>
      <c r="F1085" s="85" t="s">
        <v>3</v>
      </c>
      <c r="G1085" s="85">
        <v>1600080</v>
      </c>
      <c r="H1085" s="89"/>
      <c r="I1085" s="93" t="s">
        <v>2879</v>
      </c>
      <c r="J1085" s="89"/>
      <c r="K1085" s="89"/>
      <c r="L1085" s="89"/>
      <c r="M1085" s="89"/>
      <c r="N1085" s="168">
        <v>0</v>
      </c>
      <c r="O1085" s="168">
        <v>220</v>
      </c>
      <c r="P1085" s="89" t="s">
        <v>679</v>
      </c>
    </row>
    <row r="1086" spans="1:16" ht="51">
      <c r="A1086" s="214" t="s">
        <v>560</v>
      </c>
      <c r="B1086" s="89"/>
      <c r="C1086" s="90" t="s">
        <v>622</v>
      </c>
      <c r="D1086" s="84">
        <v>43157</v>
      </c>
      <c r="E1086" s="85" t="s">
        <v>2558</v>
      </c>
      <c r="F1086" s="85" t="s">
        <v>3</v>
      </c>
      <c r="G1086" s="85">
        <v>1600098</v>
      </c>
      <c r="H1086" s="89"/>
      <c r="I1086" s="93" t="s">
        <v>2880</v>
      </c>
      <c r="J1086" s="89"/>
      <c r="K1086" s="89"/>
      <c r="L1086" s="89"/>
      <c r="M1086" s="89"/>
      <c r="N1086" s="168">
        <v>0</v>
      </c>
      <c r="O1086" s="168">
        <v>0.39</v>
      </c>
      <c r="P1086" s="89" t="s">
        <v>2900</v>
      </c>
    </row>
    <row r="1087" spans="1:16" ht="51">
      <c r="A1087" s="214" t="s">
        <v>560</v>
      </c>
      <c r="B1087" s="89"/>
      <c r="C1087" s="90" t="s">
        <v>622</v>
      </c>
      <c r="D1087" s="84">
        <v>43157</v>
      </c>
      <c r="E1087" s="85" t="s">
        <v>2559</v>
      </c>
      <c r="F1087" s="85" t="s">
        <v>3</v>
      </c>
      <c r="G1087" s="85">
        <v>1600153</v>
      </c>
      <c r="H1087" s="89"/>
      <c r="I1087" s="93" t="s">
        <v>2881</v>
      </c>
      <c r="J1087" s="89"/>
      <c r="K1087" s="89"/>
      <c r="L1087" s="89"/>
      <c r="M1087" s="89"/>
      <c r="N1087" s="168">
        <v>0</v>
      </c>
      <c r="O1087" s="168">
        <v>300</v>
      </c>
      <c r="P1087" s="89" t="s">
        <v>679</v>
      </c>
    </row>
    <row r="1088" spans="1:16" ht="51">
      <c r="A1088" s="214" t="s">
        <v>560</v>
      </c>
      <c r="B1088" s="89"/>
      <c r="C1088" s="90" t="s">
        <v>622</v>
      </c>
      <c r="D1088" s="84">
        <v>43157</v>
      </c>
      <c r="E1088" s="85" t="s">
        <v>2560</v>
      </c>
      <c r="F1088" s="85" t="s">
        <v>3</v>
      </c>
      <c r="G1088" s="85">
        <v>1600197</v>
      </c>
      <c r="H1088" s="89"/>
      <c r="I1088" s="93" t="s">
        <v>2882</v>
      </c>
      <c r="J1088" s="89"/>
      <c r="K1088" s="89"/>
      <c r="L1088" s="89"/>
      <c r="M1088" s="89"/>
      <c r="N1088" s="168">
        <v>0</v>
      </c>
      <c r="O1088" s="168">
        <v>15000</v>
      </c>
      <c r="P1088" s="89" t="s">
        <v>679</v>
      </c>
    </row>
    <row r="1089" spans="1:16" ht="51">
      <c r="A1089" s="214" t="s">
        <v>560</v>
      </c>
      <c r="B1089" s="89"/>
      <c r="C1089" s="90" t="s">
        <v>622</v>
      </c>
      <c r="D1089" s="84">
        <v>43158</v>
      </c>
      <c r="E1089" s="85" t="s">
        <v>2241</v>
      </c>
      <c r="F1089" s="85" t="s">
        <v>6</v>
      </c>
      <c r="G1089" s="85">
        <v>673345</v>
      </c>
      <c r="H1089" s="89"/>
      <c r="I1089" s="93" t="s">
        <v>2702</v>
      </c>
      <c r="J1089" s="89"/>
      <c r="K1089" s="89"/>
      <c r="L1089" s="89"/>
      <c r="M1089" s="89"/>
      <c r="N1089" s="168">
        <v>0</v>
      </c>
      <c r="O1089" s="168">
        <v>17702.16</v>
      </c>
      <c r="P1089" s="89" t="s">
        <v>679</v>
      </c>
    </row>
    <row r="1090" spans="1:16" ht="51">
      <c r="A1090" s="214" t="s">
        <v>560</v>
      </c>
      <c r="B1090" s="89"/>
      <c r="C1090" s="90" t="s">
        <v>622</v>
      </c>
      <c r="D1090" s="84">
        <v>43158</v>
      </c>
      <c r="E1090" s="85" t="s">
        <v>2242</v>
      </c>
      <c r="F1090" s="85" t="s">
        <v>6</v>
      </c>
      <c r="G1090" s="85">
        <v>673348</v>
      </c>
      <c r="H1090" s="89"/>
      <c r="I1090" s="93" t="s">
        <v>2703</v>
      </c>
      <c r="J1090" s="89"/>
      <c r="K1090" s="89"/>
      <c r="L1090" s="89"/>
      <c r="M1090" s="89"/>
      <c r="N1090" s="168">
        <v>0</v>
      </c>
      <c r="O1090" s="168">
        <v>6464.18</v>
      </c>
      <c r="P1090" s="89" t="s">
        <v>679</v>
      </c>
    </row>
    <row r="1091" spans="1:16" ht="51">
      <c r="A1091" s="214" t="s">
        <v>560</v>
      </c>
      <c r="B1091" s="89"/>
      <c r="C1091" s="90" t="s">
        <v>622</v>
      </c>
      <c r="D1091" s="84">
        <v>43158</v>
      </c>
      <c r="E1091" s="85" t="s">
        <v>2243</v>
      </c>
      <c r="F1091" s="85" t="s">
        <v>6</v>
      </c>
      <c r="G1091" s="85">
        <v>673360</v>
      </c>
      <c r="H1091" s="89"/>
      <c r="I1091" s="93" t="s">
        <v>2704</v>
      </c>
      <c r="J1091" s="89"/>
      <c r="K1091" s="89"/>
      <c r="L1091" s="89"/>
      <c r="M1091" s="89"/>
      <c r="N1091" s="168">
        <v>0</v>
      </c>
      <c r="O1091" s="168">
        <v>14822.33</v>
      </c>
      <c r="P1091" s="89" t="s">
        <v>679</v>
      </c>
    </row>
    <row r="1092" spans="1:16" ht="51">
      <c r="A1092" s="214" t="s">
        <v>560</v>
      </c>
      <c r="B1092" s="89"/>
      <c r="C1092" s="90" t="s">
        <v>622</v>
      </c>
      <c r="D1092" s="84">
        <v>43158</v>
      </c>
      <c r="E1092" s="85" t="s">
        <v>2244</v>
      </c>
      <c r="F1092" s="85" t="s">
        <v>6</v>
      </c>
      <c r="G1092" s="85">
        <v>673362</v>
      </c>
      <c r="H1092" s="89"/>
      <c r="I1092" s="93" t="s">
        <v>2705</v>
      </c>
      <c r="J1092" s="89"/>
      <c r="K1092" s="89"/>
      <c r="L1092" s="89"/>
      <c r="M1092" s="89"/>
      <c r="N1092" s="168">
        <v>0</v>
      </c>
      <c r="O1092" s="168">
        <v>61593.68</v>
      </c>
      <c r="P1092" s="89" t="s">
        <v>679</v>
      </c>
    </row>
    <row r="1093" spans="1:16" ht="76.5">
      <c r="A1093" s="214">
        <v>20</v>
      </c>
      <c r="B1093" s="89"/>
      <c r="C1093" s="90" t="s">
        <v>47</v>
      </c>
      <c r="D1093" s="84">
        <v>43158</v>
      </c>
      <c r="E1093" s="85" t="s">
        <v>2245</v>
      </c>
      <c r="F1093" s="85" t="s">
        <v>15</v>
      </c>
      <c r="G1093" s="85">
        <v>4416</v>
      </c>
      <c r="H1093" s="89"/>
      <c r="I1093" s="93" t="s">
        <v>2706</v>
      </c>
      <c r="J1093" s="89"/>
      <c r="K1093" s="89"/>
      <c r="L1093" s="89"/>
      <c r="M1093" s="89"/>
      <c r="N1093" s="168">
        <v>407.2</v>
      </c>
      <c r="O1093" s="168">
        <v>0</v>
      </c>
      <c r="P1093" s="89" t="s">
        <v>679</v>
      </c>
    </row>
    <row r="1094" spans="1:16" ht="76.5">
      <c r="A1094" s="214">
        <v>20</v>
      </c>
      <c r="B1094" s="89"/>
      <c r="C1094" s="90" t="s">
        <v>47</v>
      </c>
      <c r="D1094" s="84">
        <v>43158</v>
      </c>
      <c r="E1094" s="85" t="s">
        <v>2246</v>
      </c>
      <c r="F1094" s="85" t="s">
        <v>15</v>
      </c>
      <c r="G1094" s="85">
        <v>4415</v>
      </c>
      <c r="H1094" s="89"/>
      <c r="I1094" s="93" t="s">
        <v>2707</v>
      </c>
      <c r="J1094" s="89"/>
      <c r="K1094" s="89"/>
      <c r="L1094" s="89"/>
      <c r="M1094" s="89"/>
      <c r="N1094" s="168">
        <v>441.5</v>
      </c>
      <c r="O1094" s="168">
        <v>0</v>
      </c>
      <c r="P1094" s="89" t="s">
        <v>679</v>
      </c>
    </row>
    <row r="1095" spans="1:16" ht="76.5">
      <c r="A1095" s="214">
        <v>20</v>
      </c>
      <c r="B1095" s="89"/>
      <c r="C1095" s="90" t="s">
        <v>47</v>
      </c>
      <c r="D1095" s="84">
        <v>43158</v>
      </c>
      <c r="E1095" s="85" t="s">
        <v>2247</v>
      </c>
      <c r="F1095" s="85" t="s">
        <v>15</v>
      </c>
      <c r="G1095" s="85">
        <v>4414</v>
      </c>
      <c r="H1095" s="89"/>
      <c r="I1095" s="93" t="s">
        <v>2708</v>
      </c>
      <c r="J1095" s="89"/>
      <c r="K1095" s="89"/>
      <c r="L1095" s="89"/>
      <c r="M1095" s="89"/>
      <c r="N1095" s="168">
        <v>407.2</v>
      </c>
      <c r="O1095" s="168">
        <v>0</v>
      </c>
      <c r="P1095" s="89" t="s">
        <v>679</v>
      </c>
    </row>
    <row r="1096" spans="1:16" ht="76.5">
      <c r="A1096" s="214">
        <v>20</v>
      </c>
      <c r="B1096" s="89"/>
      <c r="C1096" s="90" t="s">
        <v>47</v>
      </c>
      <c r="D1096" s="84">
        <v>43158</v>
      </c>
      <c r="E1096" s="85" t="s">
        <v>2248</v>
      </c>
      <c r="F1096" s="85" t="s">
        <v>15</v>
      </c>
      <c r="G1096" s="85">
        <v>4417</v>
      </c>
      <c r="H1096" s="89"/>
      <c r="I1096" s="93" t="s">
        <v>2709</v>
      </c>
      <c r="J1096" s="89"/>
      <c r="K1096" s="89"/>
      <c r="L1096" s="89"/>
      <c r="M1096" s="89"/>
      <c r="N1096" s="168">
        <v>407.2</v>
      </c>
      <c r="O1096" s="168">
        <v>0</v>
      </c>
      <c r="P1096" s="89" t="s">
        <v>679</v>
      </c>
    </row>
    <row r="1097" spans="1:16" ht="76.5">
      <c r="A1097" s="214">
        <v>513</v>
      </c>
      <c r="B1097" s="89"/>
      <c r="C1097" s="90" t="s">
        <v>175</v>
      </c>
      <c r="D1097" s="84">
        <v>43158</v>
      </c>
      <c r="E1097" s="85" t="s">
        <v>2249</v>
      </c>
      <c r="F1097" s="85" t="s">
        <v>680</v>
      </c>
      <c r="G1097" s="85">
        <v>16742445</v>
      </c>
      <c r="H1097" s="89"/>
      <c r="I1097" s="93" t="s">
        <v>2710</v>
      </c>
      <c r="J1097" s="89"/>
      <c r="K1097" s="89"/>
      <c r="L1097" s="89"/>
      <c r="M1097" s="89"/>
      <c r="N1097" s="168">
        <v>42487</v>
      </c>
      <c r="O1097" s="168">
        <v>0</v>
      </c>
      <c r="P1097" s="89" t="s">
        <v>679</v>
      </c>
    </row>
    <row r="1098" spans="1:16" ht="63.75">
      <c r="A1098" s="214">
        <v>513</v>
      </c>
      <c r="B1098" s="89"/>
      <c r="C1098" s="90" t="s">
        <v>175</v>
      </c>
      <c r="D1098" s="84">
        <v>43158</v>
      </c>
      <c r="E1098" s="85" t="s">
        <v>2250</v>
      </c>
      <c r="F1098" s="85" t="s">
        <v>15</v>
      </c>
      <c r="G1098" s="85">
        <v>673159</v>
      </c>
      <c r="H1098" s="89"/>
      <c r="I1098" s="93" t="s">
        <v>2711</v>
      </c>
      <c r="J1098" s="89"/>
      <c r="K1098" s="89"/>
      <c r="L1098" s="89"/>
      <c r="M1098" s="89"/>
      <c r="N1098" s="168">
        <v>50</v>
      </c>
      <c r="O1098" s="168">
        <v>0</v>
      </c>
      <c r="P1098" s="89" t="s">
        <v>679</v>
      </c>
    </row>
    <row r="1099" spans="1:16" ht="51">
      <c r="A1099" s="214" t="s">
        <v>560</v>
      </c>
      <c r="B1099" s="89"/>
      <c r="C1099" s="90" t="s">
        <v>622</v>
      </c>
      <c r="D1099" s="84">
        <v>43158</v>
      </c>
      <c r="E1099" s="85" t="s">
        <v>2561</v>
      </c>
      <c r="F1099" s="85" t="s">
        <v>3</v>
      </c>
      <c r="G1099" s="85">
        <v>1600362</v>
      </c>
      <c r="H1099" s="89"/>
      <c r="I1099" s="93" t="s">
        <v>2883</v>
      </c>
      <c r="J1099" s="89"/>
      <c r="K1099" s="89"/>
      <c r="L1099" s="89"/>
      <c r="M1099" s="89"/>
      <c r="N1099" s="168">
        <v>0</v>
      </c>
      <c r="O1099" s="168">
        <v>16935.240000000002</v>
      </c>
      <c r="P1099" s="89" t="s">
        <v>679</v>
      </c>
    </row>
    <row r="1100" spans="1:16" ht="51">
      <c r="A1100" s="214" t="s">
        <v>560</v>
      </c>
      <c r="B1100" s="89"/>
      <c r="C1100" s="90" t="s">
        <v>622</v>
      </c>
      <c r="D1100" s="84">
        <v>43158</v>
      </c>
      <c r="E1100" s="85" t="s">
        <v>2562</v>
      </c>
      <c r="F1100" s="85" t="s">
        <v>3</v>
      </c>
      <c r="G1100" s="85">
        <v>1600339</v>
      </c>
      <c r="H1100" s="89"/>
      <c r="I1100" s="93" t="s">
        <v>2884</v>
      </c>
      <c r="J1100" s="89"/>
      <c r="K1100" s="89"/>
      <c r="L1100" s="89"/>
      <c r="M1100" s="89"/>
      <c r="N1100" s="168">
        <v>0</v>
      </c>
      <c r="O1100" s="168">
        <v>211.88</v>
      </c>
      <c r="P1100" s="89" t="s">
        <v>679</v>
      </c>
    </row>
    <row r="1101" spans="1:16" ht="51">
      <c r="A1101" s="214">
        <v>593</v>
      </c>
      <c r="B1101" s="89"/>
      <c r="C1101" s="90" t="s">
        <v>618</v>
      </c>
      <c r="D1101" s="84">
        <v>43158</v>
      </c>
      <c r="E1101" s="85" t="s">
        <v>2563</v>
      </c>
      <c r="F1101" s="85" t="s">
        <v>3</v>
      </c>
      <c r="G1101" s="85">
        <v>1600359</v>
      </c>
      <c r="H1101" s="89"/>
      <c r="I1101" s="93" t="s">
        <v>2885</v>
      </c>
      <c r="J1101" s="89"/>
      <c r="K1101" s="89"/>
      <c r="L1101" s="89"/>
      <c r="M1101" s="89"/>
      <c r="N1101" s="168">
        <v>0</v>
      </c>
      <c r="O1101" s="168">
        <v>549</v>
      </c>
      <c r="P1101" s="89" t="s">
        <v>679</v>
      </c>
    </row>
    <row r="1102" spans="1:16" ht="51">
      <c r="A1102" s="214" t="s">
        <v>560</v>
      </c>
      <c r="B1102" s="89"/>
      <c r="C1102" s="90" t="s">
        <v>622</v>
      </c>
      <c r="D1102" s="84">
        <v>43158</v>
      </c>
      <c r="E1102" s="85" t="s">
        <v>2564</v>
      </c>
      <c r="F1102" s="85" t="s">
        <v>3</v>
      </c>
      <c r="G1102" s="85">
        <v>1600448</v>
      </c>
      <c r="H1102" s="89"/>
      <c r="I1102" s="93" t="s">
        <v>2886</v>
      </c>
      <c r="J1102" s="89"/>
      <c r="K1102" s="89"/>
      <c r="L1102" s="89"/>
      <c r="M1102" s="89"/>
      <c r="N1102" s="168">
        <v>0</v>
      </c>
      <c r="O1102" s="168">
        <v>1069.43</v>
      </c>
      <c r="P1102" s="89" t="s">
        <v>679</v>
      </c>
    </row>
    <row r="1103" spans="1:16" ht="51">
      <c r="A1103" s="214" t="s">
        <v>560</v>
      </c>
      <c r="B1103" s="89"/>
      <c r="C1103" s="90" t="s">
        <v>622</v>
      </c>
      <c r="D1103" s="84">
        <v>43159</v>
      </c>
      <c r="E1103" s="85" t="s">
        <v>2251</v>
      </c>
      <c r="F1103" s="85" t="s">
        <v>6</v>
      </c>
      <c r="G1103" s="85">
        <v>674417</v>
      </c>
      <c r="H1103" s="89"/>
      <c r="I1103" s="93" t="s">
        <v>2712</v>
      </c>
      <c r="J1103" s="89"/>
      <c r="K1103" s="89"/>
      <c r="L1103" s="89"/>
      <c r="M1103" s="89"/>
      <c r="N1103" s="168">
        <v>0</v>
      </c>
      <c r="O1103" s="168">
        <v>14397.08</v>
      </c>
      <c r="P1103" s="89" t="s">
        <v>679</v>
      </c>
    </row>
    <row r="1104" spans="1:16" ht="51">
      <c r="A1104" s="214" t="s">
        <v>560</v>
      </c>
      <c r="B1104" s="89"/>
      <c r="C1104" s="90" t="s">
        <v>622</v>
      </c>
      <c r="D1104" s="84">
        <v>43159</v>
      </c>
      <c r="E1104" s="85" t="s">
        <v>2252</v>
      </c>
      <c r="F1104" s="85" t="s">
        <v>6</v>
      </c>
      <c r="G1104" s="85">
        <v>674444</v>
      </c>
      <c r="H1104" s="89"/>
      <c r="I1104" s="93" t="s">
        <v>2713</v>
      </c>
      <c r="J1104" s="89"/>
      <c r="K1104" s="89"/>
      <c r="L1104" s="89"/>
      <c r="M1104" s="89"/>
      <c r="N1104" s="168">
        <v>0</v>
      </c>
      <c r="O1104" s="168">
        <v>74243.100000000006</v>
      </c>
      <c r="P1104" s="89" t="s">
        <v>679</v>
      </c>
    </row>
    <row r="1105" spans="1:16" ht="51">
      <c r="A1105" s="214" t="s">
        <v>560</v>
      </c>
      <c r="B1105" s="89"/>
      <c r="C1105" s="90" t="s">
        <v>622</v>
      </c>
      <c r="D1105" s="84">
        <v>43159</v>
      </c>
      <c r="E1105" s="85" t="s">
        <v>2253</v>
      </c>
      <c r="F1105" s="85" t="s">
        <v>6</v>
      </c>
      <c r="G1105" s="85">
        <v>674446</v>
      </c>
      <c r="H1105" s="89"/>
      <c r="I1105" s="93" t="s">
        <v>2714</v>
      </c>
      <c r="J1105" s="89"/>
      <c r="K1105" s="89"/>
      <c r="L1105" s="89"/>
      <c r="M1105" s="89"/>
      <c r="N1105" s="168">
        <v>0</v>
      </c>
      <c r="O1105" s="168">
        <v>31377.5</v>
      </c>
      <c r="P1105" s="89" t="s">
        <v>679</v>
      </c>
    </row>
    <row r="1106" spans="1:16" ht="51">
      <c r="A1106" s="214" t="s">
        <v>560</v>
      </c>
      <c r="B1106" s="89"/>
      <c r="C1106" s="90" t="s">
        <v>622</v>
      </c>
      <c r="D1106" s="84">
        <v>43159</v>
      </c>
      <c r="E1106" s="85" t="s">
        <v>2254</v>
      </c>
      <c r="F1106" s="85" t="s">
        <v>6</v>
      </c>
      <c r="G1106" s="85">
        <v>674449</v>
      </c>
      <c r="H1106" s="89"/>
      <c r="I1106" s="93" t="s">
        <v>2715</v>
      </c>
      <c r="J1106" s="89"/>
      <c r="K1106" s="89"/>
      <c r="L1106" s="89"/>
      <c r="M1106" s="89"/>
      <c r="N1106" s="168">
        <v>0</v>
      </c>
      <c r="O1106" s="168">
        <v>2820.69</v>
      </c>
      <c r="P1106" s="89" t="s">
        <v>679</v>
      </c>
    </row>
    <row r="1107" spans="1:16" ht="51">
      <c r="A1107" s="214" t="s">
        <v>560</v>
      </c>
      <c r="B1107" s="89"/>
      <c r="C1107" s="90" t="s">
        <v>622</v>
      </c>
      <c r="D1107" s="84">
        <v>43159</v>
      </c>
      <c r="E1107" s="85" t="s">
        <v>2255</v>
      </c>
      <c r="F1107" s="85" t="s">
        <v>6</v>
      </c>
      <c r="G1107" s="85">
        <v>674451</v>
      </c>
      <c r="H1107" s="89"/>
      <c r="I1107" s="93" t="s">
        <v>2716</v>
      </c>
      <c r="J1107" s="89"/>
      <c r="K1107" s="89"/>
      <c r="L1107" s="89"/>
      <c r="M1107" s="89"/>
      <c r="N1107" s="168">
        <v>0</v>
      </c>
      <c r="O1107" s="168">
        <v>6844.7</v>
      </c>
      <c r="P1107" s="89" t="s">
        <v>679</v>
      </c>
    </row>
    <row r="1108" spans="1:16" ht="51">
      <c r="A1108" s="214" t="s">
        <v>560</v>
      </c>
      <c r="B1108" s="89"/>
      <c r="C1108" s="90" t="s">
        <v>622</v>
      </c>
      <c r="D1108" s="84">
        <v>43159</v>
      </c>
      <c r="E1108" s="85" t="s">
        <v>2256</v>
      </c>
      <c r="F1108" s="85" t="s">
        <v>6</v>
      </c>
      <c r="G1108" s="85">
        <v>674458</v>
      </c>
      <c r="H1108" s="89"/>
      <c r="I1108" s="93" t="s">
        <v>2717</v>
      </c>
      <c r="J1108" s="89"/>
      <c r="K1108" s="89"/>
      <c r="L1108" s="89"/>
      <c r="M1108" s="89"/>
      <c r="N1108" s="168">
        <v>0</v>
      </c>
      <c r="O1108" s="168">
        <v>4851.25</v>
      </c>
      <c r="P1108" s="89" t="s">
        <v>679</v>
      </c>
    </row>
    <row r="1109" spans="1:16" ht="63.75">
      <c r="A1109" s="214">
        <v>312</v>
      </c>
      <c r="B1109" s="89"/>
      <c r="C1109" s="90" t="s">
        <v>147</v>
      </c>
      <c r="D1109" s="84">
        <v>43159</v>
      </c>
      <c r="E1109" s="85" t="s">
        <v>2257</v>
      </c>
      <c r="F1109" s="85" t="s">
        <v>6</v>
      </c>
      <c r="G1109" s="85">
        <v>675037</v>
      </c>
      <c r="H1109" s="89"/>
      <c r="I1109" s="93" t="s">
        <v>2718</v>
      </c>
      <c r="J1109" s="89"/>
      <c r="K1109" s="89"/>
      <c r="L1109" s="89"/>
      <c r="M1109" s="89"/>
      <c r="N1109" s="168">
        <v>0</v>
      </c>
      <c r="O1109" s="168">
        <v>1690156.17</v>
      </c>
      <c r="P1109" s="89" t="s">
        <v>679</v>
      </c>
    </row>
    <row r="1110" spans="1:16" ht="51">
      <c r="A1110" s="214" t="s">
        <v>560</v>
      </c>
      <c r="B1110" s="89"/>
      <c r="C1110" s="90" t="s">
        <v>622</v>
      </c>
      <c r="D1110" s="84">
        <v>43159</v>
      </c>
      <c r="E1110" s="85" t="s">
        <v>2258</v>
      </c>
      <c r="F1110" s="85" t="s">
        <v>6</v>
      </c>
      <c r="G1110" s="85">
        <v>675184</v>
      </c>
      <c r="H1110" s="89"/>
      <c r="I1110" s="93" t="s">
        <v>2719</v>
      </c>
      <c r="J1110" s="89"/>
      <c r="K1110" s="89"/>
      <c r="L1110" s="89"/>
      <c r="M1110" s="89"/>
      <c r="N1110" s="168">
        <v>0</v>
      </c>
      <c r="O1110" s="168">
        <v>20729.62</v>
      </c>
      <c r="P1110" s="89" t="s">
        <v>679</v>
      </c>
    </row>
    <row r="1111" spans="1:16" ht="38.25">
      <c r="A1111" s="214" t="s">
        <v>720</v>
      </c>
      <c r="B1111" s="89"/>
      <c r="C1111" s="90" t="s">
        <v>13784</v>
      </c>
      <c r="D1111" s="84">
        <v>43159</v>
      </c>
      <c r="E1111" s="85" t="s">
        <v>2259</v>
      </c>
      <c r="F1111" s="85" t="s">
        <v>13</v>
      </c>
      <c r="G1111" s="85">
        <v>379714</v>
      </c>
      <c r="H1111" s="89"/>
      <c r="I1111" s="93" t="s">
        <v>745</v>
      </c>
      <c r="J1111" s="89"/>
      <c r="K1111" s="89"/>
      <c r="L1111" s="89"/>
      <c r="M1111" s="89"/>
      <c r="N1111" s="168">
        <v>2687603.12</v>
      </c>
      <c r="O1111" s="168">
        <v>0</v>
      </c>
      <c r="P1111" s="89" t="s">
        <v>679</v>
      </c>
    </row>
    <row r="1112" spans="1:16" ht="38.25">
      <c r="A1112" s="214" t="s">
        <v>720</v>
      </c>
      <c r="B1112" s="89"/>
      <c r="C1112" s="90" t="s">
        <v>13784</v>
      </c>
      <c r="D1112" s="84">
        <v>43159</v>
      </c>
      <c r="E1112" s="85" t="s">
        <v>2260</v>
      </c>
      <c r="F1112" s="85" t="s">
        <v>13</v>
      </c>
      <c r="G1112" s="85">
        <v>379716</v>
      </c>
      <c r="H1112" s="89"/>
      <c r="I1112" s="93" t="s">
        <v>745</v>
      </c>
      <c r="J1112" s="89"/>
      <c r="K1112" s="89"/>
      <c r="L1112" s="89"/>
      <c r="M1112" s="89"/>
      <c r="N1112" s="168">
        <v>2687603.12</v>
      </c>
      <c r="O1112" s="168">
        <v>0</v>
      </c>
      <c r="P1112" s="89" t="s">
        <v>679</v>
      </c>
    </row>
    <row r="1113" spans="1:16" ht="38.25">
      <c r="A1113" s="214" t="s">
        <v>720</v>
      </c>
      <c r="B1113" s="89"/>
      <c r="C1113" s="90" t="s">
        <v>13784</v>
      </c>
      <c r="D1113" s="84">
        <v>43159</v>
      </c>
      <c r="E1113" s="85" t="s">
        <v>2261</v>
      </c>
      <c r="F1113" s="85" t="s">
        <v>13</v>
      </c>
      <c r="G1113" s="85">
        <v>379718</v>
      </c>
      <c r="H1113" s="89"/>
      <c r="I1113" s="93" t="s">
        <v>745</v>
      </c>
      <c r="J1113" s="89"/>
      <c r="K1113" s="89"/>
      <c r="L1113" s="89"/>
      <c r="M1113" s="89"/>
      <c r="N1113" s="168">
        <v>150443.01999999999</v>
      </c>
      <c r="O1113" s="168">
        <v>0</v>
      </c>
      <c r="P1113" s="89" t="s">
        <v>679</v>
      </c>
    </row>
    <row r="1114" spans="1:16" ht="38.25">
      <c r="A1114" s="214" t="s">
        <v>720</v>
      </c>
      <c r="B1114" s="89"/>
      <c r="C1114" s="90" t="s">
        <v>13784</v>
      </c>
      <c r="D1114" s="84">
        <v>43159</v>
      </c>
      <c r="E1114" s="85" t="s">
        <v>2262</v>
      </c>
      <c r="F1114" s="85" t="s">
        <v>13</v>
      </c>
      <c r="G1114" s="85">
        <v>379720</v>
      </c>
      <c r="H1114" s="89"/>
      <c r="I1114" s="93" t="s">
        <v>745</v>
      </c>
      <c r="J1114" s="89"/>
      <c r="K1114" s="89"/>
      <c r="L1114" s="89"/>
      <c r="M1114" s="89"/>
      <c r="N1114" s="168">
        <v>4160014.17</v>
      </c>
      <c r="O1114" s="168">
        <v>0</v>
      </c>
      <c r="P1114" s="89" t="s">
        <v>679</v>
      </c>
    </row>
    <row r="1115" spans="1:16" ht="38.25">
      <c r="A1115" s="214" t="s">
        <v>720</v>
      </c>
      <c r="B1115" s="89"/>
      <c r="C1115" s="90" t="s">
        <v>13784</v>
      </c>
      <c r="D1115" s="84">
        <v>43159</v>
      </c>
      <c r="E1115" s="85" t="s">
        <v>2263</v>
      </c>
      <c r="F1115" s="85" t="s">
        <v>13</v>
      </c>
      <c r="G1115" s="85">
        <v>379722</v>
      </c>
      <c r="H1115" s="89"/>
      <c r="I1115" s="93" t="s">
        <v>745</v>
      </c>
      <c r="J1115" s="89"/>
      <c r="K1115" s="89"/>
      <c r="L1115" s="89"/>
      <c r="M1115" s="89"/>
      <c r="N1115" s="168">
        <v>1240360.03</v>
      </c>
      <c r="O1115" s="168">
        <v>0</v>
      </c>
      <c r="P1115" s="89" t="s">
        <v>679</v>
      </c>
    </row>
    <row r="1116" spans="1:16" ht="38.25">
      <c r="A1116" s="214" t="s">
        <v>720</v>
      </c>
      <c r="B1116" s="89"/>
      <c r="C1116" s="90" t="s">
        <v>13784</v>
      </c>
      <c r="D1116" s="84">
        <v>43159</v>
      </c>
      <c r="E1116" s="85" t="s">
        <v>2264</v>
      </c>
      <c r="F1116" s="85" t="s">
        <v>13</v>
      </c>
      <c r="G1116" s="85">
        <v>379724</v>
      </c>
      <c r="H1116" s="89"/>
      <c r="I1116" s="93" t="s">
        <v>745</v>
      </c>
      <c r="J1116" s="89"/>
      <c r="K1116" s="89"/>
      <c r="L1116" s="89"/>
      <c r="M1116" s="89"/>
      <c r="N1116" s="168">
        <v>961400.74</v>
      </c>
      <c r="O1116" s="168">
        <v>0</v>
      </c>
      <c r="P1116" s="89" t="s">
        <v>679</v>
      </c>
    </row>
    <row r="1117" spans="1:16" ht="38.25">
      <c r="A1117" s="214" t="s">
        <v>720</v>
      </c>
      <c r="B1117" s="89"/>
      <c r="C1117" s="90" t="s">
        <v>13784</v>
      </c>
      <c r="D1117" s="84">
        <v>43159</v>
      </c>
      <c r="E1117" s="85" t="s">
        <v>2265</v>
      </c>
      <c r="F1117" s="85" t="s">
        <v>13</v>
      </c>
      <c r="G1117" s="85">
        <v>379726</v>
      </c>
      <c r="H1117" s="89"/>
      <c r="I1117" s="93" t="s">
        <v>745</v>
      </c>
      <c r="J1117" s="89"/>
      <c r="K1117" s="89"/>
      <c r="L1117" s="89"/>
      <c r="M1117" s="89"/>
      <c r="N1117" s="168">
        <v>2790798.71</v>
      </c>
      <c r="O1117" s="168">
        <v>0</v>
      </c>
      <c r="P1117" s="89" t="s">
        <v>679</v>
      </c>
    </row>
    <row r="1118" spans="1:16" ht="38.25">
      <c r="A1118" s="214" t="s">
        <v>720</v>
      </c>
      <c r="B1118" s="89"/>
      <c r="C1118" s="90" t="s">
        <v>13784</v>
      </c>
      <c r="D1118" s="84">
        <v>43159</v>
      </c>
      <c r="E1118" s="85" t="s">
        <v>2266</v>
      </c>
      <c r="F1118" s="85" t="s">
        <v>13</v>
      </c>
      <c r="G1118" s="85">
        <v>379728</v>
      </c>
      <c r="H1118" s="89"/>
      <c r="I1118" s="93" t="s">
        <v>745</v>
      </c>
      <c r="J1118" s="89"/>
      <c r="K1118" s="89"/>
      <c r="L1118" s="89"/>
      <c r="M1118" s="89"/>
      <c r="N1118" s="168">
        <v>2135473.5499999998</v>
      </c>
      <c r="O1118" s="168">
        <v>0</v>
      </c>
      <c r="P1118" s="89" t="s">
        <v>679</v>
      </c>
    </row>
    <row r="1119" spans="1:16" ht="38.25">
      <c r="A1119" s="214" t="s">
        <v>720</v>
      </c>
      <c r="B1119" s="89"/>
      <c r="C1119" s="90" t="s">
        <v>13784</v>
      </c>
      <c r="D1119" s="84">
        <v>43159</v>
      </c>
      <c r="E1119" s="85" t="s">
        <v>2267</v>
      </c>
      <c r="F1119" s="85" t="s">
        <v>13</v>
      </c>
      <c r="G1119" s="85">
        <v>379730</v>
      </c>
      <c r="H1119" s="89"/>
      <c r="I1119" s="93" t="s">
        <v>745</v>
      </c>
      <c r="J1119" s="89"/>
      <c r="K1119" s="89"/>
      <c r="L1119" s="89"/>
      <c r="M1119" s="89"/>
      <c r="N1119" s="168">
        <v>2118524.27</v>
      </c>
      <c r="O1119" s="168">
        <v>0</v>
      </c>
      <c r="P1119" s="89" t="s">
        <v>679</v>
      </c>
    </row>
    <row r="1120" spans="1:16" ht="38.25">
      <c r="A1120" s="214" t="s">
        <v>720</v>
      </c>
      <c r="B1120" s="89"/>
      <c r="C1120" s="90" t="s">
        <v>13784</v>
      </c>
      <c r="D1120" s="84">
        <v>43159</v>
      </c>
      <c r="E1120" s="85" t="s">
        <v>2268</v>
      </c>
      <c r="F1120" s="85" t="s">
        <v>13</v>
      </c>
      <c r="G1120" s="85">
        <v>379732</v>
      </c>
      <c r="H1120" s="89"/>
      <c r="I1120" s="93" t="s">
        <v>745</v>
      </c>
      <c r="J1120" s="89"/>
      <c r="K1120" s="89"/>
      <c r="L1120" s="89"/>
      <c r="M1120" s="89"/>
      <c r="N1120" s="168">
        <v>1794607.35</v>
      </c>
      <c r="O1120" s="168">
        <v>0</v>
      </c>
      <c r="P1120" s="89" t="s">
        <v>679</v>
      </c>
    </row>
    <row r="1121" spans="1:16" ht="38.25">
      <c r="A1121" s="214" t="s">
        <v>720</v>
      </c>
      <c r="B1121" s="89"/>
      <c r="C1121" s="90" t="s">
        <v>13784</v>
      </c>
      <c r="D1121" s="84">
        <v>43159</v>
      </c>
      <c r="E1121" s="85" t="s">
        <v>2269</v>
      </c>
      <c r="F1121" s="85" t="s">
        <v>13</v>
      </c>
      <c r="G1121" s="85">
        <v>379734</v>
      </c>
      <c r="H1121" s="89"/>
      <c r="I1121" s="93" t="s">
        <v>745</v>
      </c>
      <c r="J1121" s="89"/>
      <c r="K1121" s="89"/>
      <c r="L1121" s="89"/>
      <c r="M1121" s="89"/>
      <c r="N1121" s="168">
        <v>2060818.43</v>
      </c>
      <c r="O1121" s="168">
        <v>0</v>
      </c>
      <c r="P1121" s="89" t="s">
        <v>679</v>
      </c>
    </row>
    <row r="1122" spans="1:16" ht="38.25">
      <c r="A1122" s="214" t="s">
        <v>720</v>
      </c>
      <c r="B1122" s="89"/>
      <c r="C1122" s="90" t="s">
        <v>13784</v>
      </c>
      <c r="D1122" s="84">
        <v>43159</v>
      </c>
      <c r="E1122" s="85" t="s">
        <v>2270</v>
      </c>
      <c r="F1122" s="85" t="s">
        <v>13</v>
      </c>
      <c r="G1122" s="85">
        <v>379736</v>
      </c>
      <c r="H1122" s="89"/>
      <c r="I1122" s="93" t="s">
        <v>745</v>
      </c>
      <c r="J1122" s="89"/>
      <c r="K1122" s="89"/>
      <c r="L1122" s="89"/>
      <c r="M1122" s="89"/>
      <c r="N1122" s="168">
        <v>17104666.989999998</v>
      </c>
      <c r="O1122" s="168">
        <v>0</v>
      </c>
      <c r="P1122" s="89" t="s">
        <v>679</v>
      </c>
    </row>
    <row r="1123" spans="1:16" ht="38.25">
      <c r="A1123" s="214" t="s">
        <v>720</v>
      </c>
      <c r="B1123" s="89"/>
      <c r="C1123" s="90" t="s">
        <v>13784</v>
      </c>
      <c r="D1123" s="84">
        <v>43159</v>
      </c>
      <c r="E1123" s="85" t="s">
        <v>2271</v>
      </c>
      <c r="F1123" s="85" t="s">
        <v>13</v>
      </c>
      <c r="G1123" s="85">
        <v>379738</v>
      </c>
      <c r="H1123" s="89"/>
      <c r="I1123" s="93" t="s">
        <v>745</v>
      </c>
      <c r="J1123" s="89"/>
      <c r="K1123" s="89"/>
      <c r="L1123" s="89"/>
      <c r="M1123" s="89"/>
      <c r="N1123" s="168">
        <v>43502737.200000003</v>
      </c>
      <c r="O1123" s="168">
        <v>0</v>
      </c>
      <c r="P1123" s="89" t="s">
        <v>679</v>
      </c>
    </row>
    <row r="1124" spans="1:16" ht="38.25">
      <c r="A1124" s="214" t="s">
        <v>720</v>
      </c>
      <c r="B1124" s="89"/>
      <c r="C1124" s="90" t="s">
        <v>13784</v>
      </c>
      <c r="D1124" s="84">
        <v>43159</v>
      </c>
      <c r="E1124" s="85" t="s">
        <v>2272</v>
      </c>
      <c r="F1124" s="85" t="s">
        <v>13</v>
      </c>
      <c r="G1124" s="85">
        <v>379740</v>
      </c>
      <c r="H1124" s="89"/>
      <c r="I1124" s="93" t="s">
        <v>745</v>
      </c>
      <c r="J1124" s="89"/>
      <c r="K1124" s="89"/>
      <c r="L1124" s="89"/>
      <c r="M1124" s="89"/>
      <c r="N1124" s="168">
        <v>1002.93</v>
      </c>
      <c r="O1124" s="168">
        <v>0</v>
      </c>
      <c r="P1124" s="89" t="s">
        <v>679</v>
      </c>
    </row>
    <row r="1125" spans="1:16" ht="38.25">
      <c r="A1125" s="214" t="s">
        <v>720</v>
      </c>
      <c r="B1125" s="89"/>
      <c r="C1125" s="90" t="s">
        <v>13784</v>
      </c>
      <c r="D1125" s="84">
        <v>43159</v>
      </c>
      <c r="E1125" s="85" t="s">
        <v>2273</v>
      </c>
      <c r="F1125" s="85" t="s">
        <v>13</v>
      </c>
      <c r="G1125" s="85">
        <v>379742</v>
      </c>
      <c r="H1125" s="89"/>
      <c r="I1125" s="93" t="s">
        <v>745</v>
      </c>
      <c r="J1125" s="89"/>
      <c r="K1125" s="89"/>
      <c r="L1125" s="89"/>
      <c r="M1125" s="89"/>
      <c r="N1125" s="168">
        <v>15239.42</v>
      </c>
      <c r="O1125" s="168">
        <v>0</v>
      </c>
      <c r="P1125" s="89" t="s">
        <v>679</v>
      </c>
    </row>
    <row r="1126" spans="1:16" ht="38.25">
      <c r="A1126" s="214" t="s">
        <v>720</v>
      </c>
      <c r="B1126" s="89"/>
      <c r="C1126" s="90" t="s">
        <v>13784</v>
      </c>
      <c r="D1126" s="84">
        <v>43159</v>
      </c>
      <c r="E1126" s="85" t="s">
        <v>2274</v>
      </c>
      <c r="F1126" s="85" t="s">
        <v>13</v>
      </c>
      <c r="G1126" s="85">
        <v>379744</v>
      </c>
      <c r="H1126" s="89"/>
      <c r="I1126" s="93" t="s">
        <v>745</v>
      </c>
      <c r="J1126" s="89"/>
      <c r="K1126" s="89"/>
      <c r="L1126" s="89"/>
      <c r="M1126" s="89"/>
      <c r="N1126" s="168">
        <v>3568.64</v>
      </c>
      <c r="O1126" s="168">
        <v>0</v>
      </c>
      <c r="P1126" s="89" t="s">
        <v>679</v>
      </c>
    </row>
    <row r="1127" spans="1:16" ht="38.25">
      <c r="A1127" s="214" t="s">
        <v>720</v>
      </c>
      <c r="B1127" s="89"/>
      <c r="C1127" s="90" t="s">
        <v>13784</v>
      </c>
      <c r="D1127" s="84">
        <v>43159</v>
      </c>
      <c r="E1127" s="85" t="s">
        <v>2275</v>
      </c>
      <c r="F1127" s="85" t="s">
        <v>13</v>
      </c>
      <c r="G1127" s="85">
        <v>379746</v>
      </c>
      <c r="H1127" s="89"/>
      <c r="I1127" s="93" t="s">
        <v>745</v>
      </c>
      <c r="J1127" s="89"/>
      <c r="K1127" s="89"/>
      <c r="L1127" s="89"/>
      <c r="M1127" s="89"/>
      <c r="N1127" s="168">
        <v>5385.99</v>
      </c>
      <c r="O1127" s="168">
        <v>0</v>
      </c>
      <c r="P1127" s="89" t="s">
        <v>679</v>
      </c>
    </row>
    <row r="1128" spans="1:16" ht="38.25">
      <c r="A1128" s="214" t="s">
        <v>720</v>
      </c>
      <c r="B1128" s="89"/>
      <c r="C1128" s="90" t="s">
        <v>13784</v>
      </c>
      <c r="D1128" s="84">
        <v>43159</v>
      </c>
      <c r="E1128" s="85" t="s">
        <v>2276</v>
      </c>
      <c r="F1128" s="85" t="s">
        <v>13</v>
      </c>
      <c r="G1128" s="85">
        <v>379748</v>
      </c>
      <c r="H1128" s="89"/>
      <c r="I1128" s="93" t="s">
        <v>745</v>
      </c>
      <c r="J1128" s="89"/>
      <c r="K1128" s="89"/>
      <c r="L1128" s="89"/>
      <c r="M1128" s="89"/>
      <c r="N1128" s="168">
        <v>43464.07</v>
      </c>
      <c r="O1128" s="168">
        <v>0</v>
      </c>
      <c r="P1128" s="89" t="s">
        <v>679</v>
      </c>
    </row>
    <row r="1129" spans="1:16" ht="38.25">
      <c r="A1129" s="214" t="s">
        <v>720</v>
      </c>
      <c r="B1129" s="89"/>
      <c r="C1129" s="90" t="s">
        <v>13784</v>
      </c>
      <c r="D1129" s="84">
        <v>43159</v>
      </c>
      <c r="E1129" s="85" t="s">
        <v>2277</v>
      </c>
      <c r="F1129" s="85" t="s">
        <v>13</v>
      </c>
      <c r="G1129" s="85">
        <v>379750</v>
      </c>
      <c r="H1129" s="89"/>
      <c r="I1129" s="93" t="s">
        <v>745</v>
      </c>
      <c r="J1129" s="89"/>
      <c r="K1129" s="89"/>
      <c r="L1129" s="89"/>
      <c r="M1129" s="89"/>
      <c r="N1129" s="168">
        <v>41856.910000000003</v>
      </c>
      <c r="O1129" s="168">
        <v>0</v>
      </c>
      <c r="P1129" s="89" t="s">
        <v>679</v>
      </c>
    </row>
    <row r="1130" spans="1:16" ht="38.25">
      <c r="A1130" s="214" t="s">
        <v>720</v>
      </c>
      <c r="B1130" s="89"/>
      <c r="C1130" s="90" t="s">
        <v>13784</v>
      </c>
      <c r="D1130" s="84">
        <v>43159</v>
      </c>
      <c r="E1130" s="85" t="s">
        <v>2278</v>
      </c>
      <c r="F1130" s="85" t="s">
        <v>13</v>
      </c>
      <c r="G1130" s="85">
        <v>379752</v>
      </c>
      <c r="H1130" s="89"/>
      <c r="I1130" s="93" t="s">
        <v>745</v>
      </c>
      <c r="J1130" s="89"/>
      <c r="K1130" s="89"/>
      <c r="L1130" s="89"/>
      <c r="M1130" s="89"/>
      <c r="N1130" s="168">
        <v>49985.87</v>
      </c>
      <c r="O1130" s="168">
        <v>0</v>
      </c>
      <c r="P1130" s="89" t="s">
        <v>679</v>
      </c>
    </row>
    <row r="1131" spans="1:16" ht="38.25">
      <c r="A1131" s="214" t="s">
        <v>720</v>
      </c>
      <c r="B1131" s="89"/>
      <c r="C1131" s="90" t="s">
        <v>13784</v>
      </c>
      <c r="D1131" s="84">
        <v>43159</v>
      </c>
      <c r="E1131" s="85" t="s">
        <v>2279</v>
      </c>
      <c r="F1131" s="85" t="s">
        <v>13</v>
      </c>
      <c r="G1131" s="85">
        <v>379754</v>
      </c>
      <c r="H1131" s="89"/>
      <c r="I1131" s="93" t="s">
        <v>745</v>
      </c>
      <c r="J1131" s="89"/>
      <c r="K1131" s="89"/>
      <c r="L1131" s="89"/>
      <c r="M1131" s="89"/>
      <c r="N1131" s="168">
        <v>1817.35</v>
      </c>
      <c r="O1131" s="168">
        <v>0</v>
      </c>
      <c r="P1131" s="89" t="s">
        <v>679</v>
      </c>
    </row>
    <row r="1132" spans="1:16" ht="38.25">
      <c r="A1132" s="214" t="s">
        <v>720</v>
      </c>
      <c r="B1132" s="89"/>
      <c r="C1132" s="90" t="s">
        <v>13784</v>
      </c>
      <c r="D1132" s="84">
        <v>43159</v>
      </c>
      <c r="E1132" s="85" t="s">
        <v>2280</v>
      </c>
      <c r="F1132" s="85" t="s">
        <v>13</v>
      </c>
      <c r="G1132" s="85">
        <v>379756</v>
      </c>
      <c r="H1132" s="89"/>
      <c r="I1132" s="93" t="s">
        <v>745</v>
      </c>
      <c r="J1132" s="89"/>
      <c r="K1132" s="89"/>
      <c r="L1132" s="89"/>
      <c r="M1132" s="89"/>
      <c r="N1132" s="168">
        <v>14123.51</v>
      </c>
      <c r="O1132" s="168">
        <v>0</v>
      </c>
      <c r="P1132" s="89" t="s">
        <v>679</v>
      </c>
    </row>
    <row r="1133" spans="1:16" ht="38.25">
      <c r="A1133" s="214" t="s">
        <v>720</v>
      </c>
      <c r="B1133" s="89"/>
      <c r="C1133" s="90" t="s">
        <v>13784</v>
      </c>
      <c r="D1133" s="84">
        <v>43159</v>
      </c>
      <c r="E1133" s="85" t="s">
        <v>2281</v>
      </c>
      <c r="F1133" s="85" t="s">
        <v>13</v>
      </c>
      <c r="G1133" s="85">
        <v>379758</v>
      </c>
      <c r="H1133" s="89"/>
      <c r="I1133" s="93" t="s">
        <v>745</v>
      </c>
      <c r="J1133" s="89"/>
      <c r="K1133" s="89"/>
      <c r="L1133" s="89"/>
      <c r="M1133" s="89"/>
      <c r="N1133" s="168">
        <v>906859.55</v>
      </c>
      <c r="O1133" s="168">
        <v>0</v>
      </c>
      <c r="P1133" s="89" t="s">
        <v>679</v>
      </c>
    </row>
    <row r="1134" spans="1:16" ht="38.25">
      <c r="A1134" s="214" t="s">
        <v>720</v>
      </c>
      <c r="B1134" s="89"/>
      <c r="C1134" s="90" t="s">
        <v>13784</v>
      </c>
      <c r="D1134" s="84">
        <v>43159</v>
      </c>
      <c r="E1134" s="85" t="s">
        <v>2282</v>
      </c>
      <c r="F1134" s="85" t="s">
        <v>13</v>
      </c>
      <c r="G1134" s="85">
        <v>379760</v>
      </c>
      <c r="H1134" s="89"/>
      <c r="I1134" s="93" t="s">
        <v>745</v>
      </c>
      <c r="J1134" s="89"/>
      <c r="K1134" s="89"/>
      <c r="L1134" s="89"/>
      <c r="M1134" s="89"/>
      <c r="N1134" s="168">
        <v>17445070.829999998</v>
      </c>
      <c r="O1134" s="168">
        <v>0</v>
      </c>
      <c r="P1134" s="89" t="s">
        <v>679</v>
      </c>
    </row>
    <row r="1135" spans="1:16" ht="38.25">
      <c r="A1135" s="214" t="s">
        <v>720</v>
      </c>
      <c r="B1135" s="89"/>
      <c r="C1135" s="90" t="s">
        <v>13784</v>
      </c>
      <c r="D1135" s="84">
        <v>43159</v>
      </c>
      <c r="E1135" s="85" t="s">
        <v>2283</v>
      </c>
      <c r="F1135" s="85" t="s">
        <v>13</v>
      </c>
      <c r="G1135" s="85">
        <v>379762</v>
      </c>
      <c r="H1135" s="89"/>
      <c r="I1135" s="93" t="s">
        <v>745</v>
      </c>
      <c r="J1135" s="89"/>
      <c r="K1135" s="89"/>
      <c r="L1135" s="89"/>
      <c r="M1135" s="89"/>
      <c r="N1135" s="168">
        <v>21934052.460000001</v>
      </c>
      <c r="O1135" s="168">
        <v>0</v>
      </c>
      <c r="P1135" s="89" t="s">
        <v>679</v>
      </c>
    </row>
    <row r="1136" spans="1:16" ht="38.25">
      <c r="A1136" s="214" t="s">
        <v>720</v>
      </c>
      <c r="B1136" s="89"/>
      <c r="C1136" s="90" t="s">
        <v>13784</v>
      </c>
      <c r="D1136" s="84">
        <v>43159</v>
      </c>
      <c r="E1136" s="85" t="s">
        <v>2284</v>
      </c>
      <c r="F1136" s="85" t="s">
        <v>13</v>
      </c>
      <c r="G1136" s="85">
        <v>379764</v>
      </c>
      <c r="H1136" s="89"/>
      <c r="I1136" s="93" t="s">
        <v>745</v>
      </c>
      <c r="J1136" s="89"/>
      <c r="K1136" s="89"/>
      <c r="L1136" s="89"/>
      <c r="M1136" s="89"/>
      <c r="N1136" s="168">
        <v>8447863</v>
      </c>
      <c r="O1136" s="168">
        <v>0</v>
      </c>
      <c r="P1136" s="89" t="s">
        <v>679</v>
      </c>
    </row>
    <row r="1137" spans="1:16" ht="38.25">
      <c r="A1137" s="214" t="s">
        <v>720</v>
      </c>
      <c r="B1137" s="89"/>
      <c r="C1137" s="90" t="s">
        <v>13784</v>
      </c>
      <c r="D1137" s="84">
        <v>43159</v>
      </c>
      <c r="E1137" s="85" t="s">
        <v>2285</v>
      </c>
      <c r="F1137" s="85" t="s">
        <v>13</v>
      </c>
      <c r="G1137" s="85">
        <v>379766</v>
      </c>
      <c r="H1137" s="89"/>
      <c r="I1137" s="93" t="s">
        <v>745</v>
      </c>
      <c r="J1137" s="89"/>
      <c r="K1137" s="89"/>
      <c r="L1137" s="89"/>
      <c r="M1137" s="89"/>
      <c r="N1137" s="168">
        <v>101216369.06999999</v>
      </c>
      <c r="O1137" s="168">
        <v>0</v>
      </c>
      <c r="P1137" s="89" t="s">
        <v>679</v>
      </c>
    </row>
    <row r="1138" spans="1:16" ht="38.25">
      <c r="A1138" s="214" t="s">
        <v>720</v>
      </c>
      <c r="B1138" s="89"/>
      <c r="C1138" s="90" t="s">
        <v>13784</v>
      </c>
      <c r="D1138" s="84">
        <v>43159</v>
      </c>
      <c r="E1138" s="85" t="s">
        <v>2286</v>
      </c>
      <c r="F1138" s="85" t="s">
        <v>13</v>
      </c>
      <c r="G1138" s="85">
        <v>379768</v>
      </c>
      <c r="H1138" s="89"/>
      <c r="I1138" s="93" t="s">
        <v>745</v>
      </c>
      <c r="J1138" s="89"/>
      <c r="K1138" s="89"/>
      <c r="L1138" s="89"/>
      <c r="M1138" s="89"/>
      <c r="N1138" s="168">
        <v>7497881.4199999999</v>
      </c>
      <c r="O1138" s="168">
        <v>0</v>
      </c>
      <c r="P1138" s="89" t="s">
        <v>679</v>
      </c>
    </row>
    <row r="1139" spans="1:16" ht="38.25">
      <c r="A1139" s="214" t="s">
        <v>720</v>
      </c>
      <c r="B1139" s="89"/>
      <c r="C1139" s="90" t="s">
        <v>13784</v>
      </c>
      <c r="D1139" s="84">
        <v>43159</v>
      </c>
      <c r="E1139" s="85" t="s">
        <v>2287</v>
      </c>
      <c r="F1139" s="85" t="s">
        <v>13</v>
      </c>
      <c r="G1139" s="85">
        <v>379770</v>
      </c>
      <c r="H1139" s="89"/>
      <c r="I1139" s="93" t="s">
        <v>745</v>
      </c>
      <c r="J1139" s="89"/>
      <c r="K1139" s="89"/>
      <c r="L1139" s="89"/>
      <c r="M1139" s="89"/>
      <c r="N1139" s="168">
        <v>10097.299999999999</v>
      </c>
      <c r="O1139" s="168">
        <v>0</v>
      </c>
      <c r="P1139" s="89" t="s">
        <v>679</v>
      </c>
    </row>
    <row r="1140" spans="1:16" ht="38.25">
      <c r="A1140" s="214" t="s">
        <v>720</v>
      </c>
      <c r="B1140" s="89"/>
      <c r="C1140" s="90" t="s">
        <v>13784</v>
      </c>
      <c r="D1140" s="84">
        <v>43159</v>
      </c>
      <c r="E1140" s="85" t="s">
        <v>2288</v>
      </c>
      <c r="F1140" s="85" t="s">
        <v>13</v>
      </c>
      <c r="G1140" s="85">
        <v>379772</v>
      </c>
      <c r="H1140" s="89"/>
      <c r="I1140" s="93" t="s">
        <v>745</v>
      </c>
      <c r="J1140" s="89"/>
      <c r="K1140" s="89"/>
      <c r="L1140" s="89"/>
      <c r="M1140" s="89"/>
      <c r="N1140" s="168">
        <v>15824.58</v>
      </c>
      <c r="O1140" s="168">
        <v>0</v>
      </c>
      <c r="P1140" s="89" t="s">
        <v>679</v>
      </c>
    </row>
    <row r="1141" spans="1:16" ht="38.25">
      <c r="A1141" s="214" t="s">
        <v>720</v>
      </c>
      <c r="B1141" s="89"/>
      <c r="C1141" s="90" t="s">
        <v>13784</v>
      </c>
      <c r="D1141" s="84">
        <v>43159</v>
      </c>
      <c r="E1141" s="85" t="s">
        <v>2289</v>
      </c>
      <c r="F1141" s="85" t="s">
        <v>13</v>
      </c>
      <c r="G1141" s="85">
        <v>379774</v>
      </c>
      <c r="H1141" s="89"/>
      <c r="I1141" s="93" t="s">
        <v>745</v>
      </c>
      <c r="J1141" s="89"/>
      <c r="K1141" s="89"/>
      <c r="L1141" s="89"/>
      <c r="M1141" s="89"/>
      <c r="N1141" s="168">
        <v>290018.23</v>
      </c>
      <c r="O1141" s="168">
        <v>0</v>
      </c>
      <c r="P1141" s="89" t="s">
        <v>679</v>
      </c>
    </row>
    <row r="1142" spans="1:16" ht="38.25">
      <c r="A1142" s="214" t="s">
        <v>720</v>
      </c>
      <c r="B1142" s="89"/>
      <c r="C1142" s="90" t="s">
        <v>13784</v>
      </c>
      <c r="D1142" s="84">
        <v>43159</v>
      </c>
      <c r="E1142" s="85" t="s">
        <v>2290</v>
      </c>
      <c r="F1142" s="85" t="s">
        <v>13</v>
      </c>
      <c r="G1142" s="85">
        <v>379776</v>
      </c>
      <c r="H1142" s="89"/>
      <c r="I1142" s="93" t="s">
        <v>745</v>
      </c>
      <c r="J1142" s="89"/>
      <c r="K1142" s="89"/>
      <c r="L1142" s="89"/>
      <c r="M1142" s="89"/>
      <c r="N1142" s="168">
        <v>3554.03</v>
      </c>
      <c r="O1142" s="168">
        <v>0</v>
      </c>
      <c r="P1142" s="89" t="s">
        <v>679</v>
      </c>
    </row>
    <row r="1143" spans="1:16" ht="38.25">
      <c r="A1143" s="214" t="s">
        <v>720</v>
      </c>
      <c r="B1143" s="89"/>
      <c r="C1143" s="90" t="s">
        <v>13784</v>
      </c>
      <c r="D1143" s="84">
        <v>43159</v>
      </c>
      <c r="E1143" s="85" t="s">
        <v>2291</v>
      </c>
      <c r="F1143" s="85" t="s">
        <v>13</v>
      </c>
      <c r="G1143" s="85">
        <v>379778</v>
      </c>
      <c r="H1143" s="89"/>
      <c r="I1143" s="93" t="s">
        <v>745</v>
      </c>
      <c r="J1143" s="89"/>
      <c r="K1143" s="89"/>
      <c r="L1143" s="89"/>
      <c r="M1143" s="89"/>
      <c r="N1143" s="168">
        <v>15239.42</v>
      </c>
      <c r="O1143" s="168">
        <v>0</v>
      </c>
      <c r="P1143" s="89" t="s">
        <v>679</v>
      </c>
    </row>
    <row r="1144" spans="1:16" ht="38.25">
      <c r="A1144" s="214" t="s">
        <v>720</v>
      </c>
      <c r="B1144" s="89"/>
      <c r="C1144" s="90" t="s">
        <v>13784</v>
      </c>
      <c r="D1144" s="84">
        <v>43159</v>
      </c>
      <c r="E1144" s="85" t="s">
        <v>2292</v>
      </c>
      <c r="F1144" s="85" t="s">
        <v>13</v>
      </c>
      <c r="G1144" s="85">
        <v>379780</v>
      </c>
      <c r="H1144" s="89"/>
      <c r="I1144" s="93" t="s">
        <v>745</v>
      </c>
      <c r="J1144" s="89"/>
      <c r="K1144" s="89"/>
      <c r="L1144" s="89"/>
      <c r="M1144" s="89"/>
      <c r="N1144" s="168">
        <v>15239.42</v>
      </c>
      <c r="O1144" s="168">
        <v>0</v>
      </c>
      <c r="P1144" s="89" t="s">
        <v>679</v>
      </c>
    </row>
    <row r="1145" spans="1:16" ht="38.25">
      <c r="A1145" s="214" t="s">
        <v>720</v>
      </c>
      <c r="B1145" s="89"/>
      <c r="C1145" s="90" t="s">
        <v>13784</v>
      </c>
      <c r="D1145" s="84">
        <v>43159</v>
      </c>
      <c r="E1145" s="85" t="s">
        <v>2293</v>
      </c>
      <c r="F1145" s="85" t="s">
        <v>13</v>
      </c>
      <c r="G1145" s="85">
        <v>379782</v>
      </c>
      <c r="H1145" s="89"/>
      <c r="I1145" s="93" t="s">
        <v>745</v>
      </c>
      <c r="J1145" s="89"/>
      <c r="K1145" s="89"/>
      <c r="L1145" s="89"/>
      <c r="M1145" s="89"/>
      <c r="N1145" s="168">
        <v>15239.42</v>
      </c>
      <c r="O1145" s="168">
        <v>0</v>
      </c>
      <c r="P1145" s="89" t="s">
        <v>679</v>
      </c>
    </row>
    <row r="1146" spans="1:16" ht="38.25">
      <c r="A1146" s="214" t="s">
        <v>720</v>
      </c>
      <c r="B1146" s="89"/>
      <c r="C1146" s="90" t="s">
        <v>13784</v>
      </c>
      <c r="D1146" s="84">
        <v>43159</v>
      </c>
      <c r="E1146" s="85" t="s">
        <v>2294</v>
      </c>
      <c r="F1146" s="85" t="s">
        <v>13</v>
      </c>
      <c r="G1146" s="85">
        <v>379784</v>
      </c>
      <c r="H1146" s="89"/>
      <c r="I1146" s="93" t="s">
        <v>745</v>
      </c>
      <c r="J1146" s="89"/>
      <c r="K1146" s="89"/>
      <c r="L1146" s="89"/>
      <c r="M1146" s="89"/>
      <c r="N1146" s="168">
        <v>15239.42</v>
      </c>
      <c r="O1146" s="168">
        <v>0</v>
      </c>
      <c r="P1146" s="89" t="s">
        <v>679</v>
      </c>
    </row>
    <row r="1147" spans="1:16" ht="38.25">
      <c r="A1147" s="214" t="s">
        <v>720</v>
      </c>
      <c r="B1147" s="89"/>
      <c r="C1147" s="90" t="s">
        <v>13784</v>
      </c>
      <c r="D1147" s="84">
        <v>43159</v>
      </c>
      <c r="E1147" s="85" t="s">
        <v>2295</v>
      </c>
      <c r="F1147" s="85" t="s">
        <v>13</v>
      </c>
      <c r="G1147" s="85">
        <v>379786</v>
      </c>
      <c r="H1147" s="89"/>
      <c r="I1147" s="93" t="s">
        <v>745</v>
      </c>
      <c r="J1147" s="89"/>
      <c r="K1147" s="89"/>
      <c r="L1147" s="89"/>
      <c r="M1147" s="89"/>
      <c r="N1147" s="168">
        <v>5592.75</v>
      </c>
      <c r="O1147" s="168">
        <v>0</v>
      </c>
      <c r="P1147" s="89" t="s">
        <v>679</v>
      </c>
    </row>
    <row r="1148" spans="1:16" ht="38.25">
      <c r="A1148" s="214" t="s">
        <v>720</v>
      </c>
      <c r="B1148" s="89"/>
      <c r="C1148" s="90" t="s">
        <v>13784</v>
      </c>
      <c r="D1148" s="84">
        <v>43159</v>
      </c>
      <c r="E1148" s="85" t="s">
        <v>2296</v>
      </c>
      <c r="F1148" s="85" t="s">
        <v>13</v>
      </c>
      <c r="G1148" s="85">
        <v>379788</v>
      </c>
      <c r="H1148" s="89"/>
      <c r="I1148" s="93" t="s">
        <v>745</v>
      </c>
      <c r="J1148" s="89"/>
      <c r="K1148" s="89"/>
      <c r="L1148" s="89"/>
      <c r="M1148" s="89"/>
      <c r="N1148" s="168">
        <v>354.46</v>
      </c>
      <c r="O1148" s="168">
        <v>0</v>
      </c>
      <c r="P1148" s="89" t="s">
        <v>679</v>
      </c>
    </row>
    <row r="1149" spans="1:16" ht="38.25">
      <c r="A1149" s="214" t="s">
        <v>720</v>
      </c>
      <c r="B1149" s="89"/>
      <c r="C1149" s="90" t="s">
        <v>13784</v>
      </c>
      <c r="D1149" s="84">
        <v>43159</v>
      </c>
      <c r="E1149" s="85" t="s">
        <v>2297</v>
      </c>
      <c r="F1149" s="85" t="s">
        <v>13</v>
      </c>
      <c r="G1149" s="85">
        <v>379790</v>
      </c>
      <c r="H1149" s="89"/>
      <c r="I1149" s="93" t="s">
        <v>745</v>
      </c>
      <c r="J1149" s="89"/>
      <c r="K1149" s="89"/>
      <c r="L1149" s="89"/>
      <c r="M1149" s="89"/>
      <c r="N1149" s="168">
        <v>1256.07</v>
      </c>
      <c r="O1149" s="168">
        <v>0</v>
      </c>
      <c r="P1149" s="89" t="s">
        <v>679</v>
      </c>
    </row>
    <row r="1150" spans="1:16" ht="38.25">
      <c r="A1150" s="214" t="s">
        <v>720</v>
      </c>
      <c r="B1150" s="89"/>
      <c r="C1150" s="90" t="s">
        <v>13784</v>
      </c>
      <c r="D1150" s="84">
        <v>43159</v>
      </c>
      <c r="E1150" s="85" t="s">
        <v>2298</v>
      </c>
      <c r="F1150" s="85" t="s">
        <v>13</v>
      </c>
      <c r="G1150" s="85">
        <v>379792</v>
      </c>
      <c r="H1150" s="89"/>
      <c r="I1150" s="93" t="s">
        <v>745</v>
      </c>
      <c r="J1150" s="89"/>
      <c r="K1150" s="89"/>
      <c r="L1150" s="89"/>
      <c r="M1150" s="89"/>
      <c r="N1150" s="168">
        <v>5385.99</v>
      </c>
      <c r="O1150" s="168">
        <v>0</v>
      </c>
      <c r="P1150" s="89" t="s">
        <v>679</v>
      </c>
    </row>
    <row r="1151" spans="1:16" ht="38.25">
      <c r="A1151" s="214" t="s">
        <v>720</v>
      </c>
      <c r="B1151" s="89"/>
      <c r="C1151" s="90" t="s">
        <v>13784</v>
      </c>
      <c r="D1151" s="84">
        <v>43159</v>
      </c>
      <c r="E1151" s="85" t="s">
        <v>2299</v>
      </c>
      <c r="F1151" s="85" t="s">
        <v>13</v>
      </c>
      <c r="G1151" s="85">
        <v>379794</v>
      </c>
      <c r="H1151" s="89"/>
      <c r="I1151" s="93" t="s">
        <v>745</v>
      </c>
      <c r="J1151" s="89"/>
      <c r="K1151" s="89"/>
      <c r="L1151" s="89"/>
      <c r="M1151" s="89"/>
      <c r="N1151" s="168">
        <v>5385.99</v>
      </c>
      <c r="O1151" s="168">
        <v>0</v>
      </c>
      <c r="P1151" s="89" t="s">
        <v>679</v>
      </c>
    </row>
    <row r="1152" spans="1:16" ht="38.25">
      <c r="A1152" s="214" t="s">
        <v>720</v>
      </c>
      <c r="B1152" s="89"/>
      <c r="C1152" s="90" t="s">
        <v>13784</v>
      </c>
      <c r="D1152" s="84">
        <v>43159</v>
      </c>
      <c r="E1152" s="85" t="s">
        <v>2300</v>
      </c>
      <c r="F1152" s="85" t="s">
        <v>13</v>
      </c>
      <c r="G1152" s="85">
        <v>379796</v>
      </c>
      <c r="H1152" s="89"/>
      <c r="I1152" s="93" t="s">
        <v>745</v>
      </c>
      <c r="J1152" s="89"/>
      <c r="K1152" s="89"/>
      <c r="L1152" s="89"/>
      <c r="M1152" s="89"/>
      <c r="N1152" s="168">
        <v>5385.99</v>
      </c>
      <c r="O1152" s="168">
        <v>0</v>
      </c>
      <c r="P1152" s="89" t="s">
        <v>679</v>
      </c>
    </row>
    <row r="1153" spans="1:16" ht="38.25">
      <c r="A1153" s="214" t="s">
        <v>720</v>
      </c>
      <c r="B1153" s="89"/>
      <c r="C1153" s="90" t="s">
        <v>13784</v>
      </c>
      <c r="D1153" s="84">
        <v>43159</v>
      </c>
      <c r="E1153" s="85" t="s">
        <v>2301</v>
      </c>
      <c r="F1153" s="85" t="s">
        <v>13</v>
      </c>
      <c r="G1153" s="85">
        <v>379798</v>
      </c>
      <c r="H1153" s="89"/>
      <c r="I1153" s="93" t="s">
        <v>745</v>
      </c>
      <c r="J1153" s="89"/>
      <c r="K1153" s="89"/>
      <c r="L1153" s="89"/>
      <c r="M1153" s="89"/>
      <c r="N1153" s="168">
        <v>5385.99</v>
      </c>
      <c r="O1153" s="168">
        <v>0</v>
      </c>
      <c r="P1153" s="89" t="s">
        <v>679</v>
      </c>
    </row>
    <row r="1154" spans="1:16" ht="38.25">
      <c r="A1154" s="214" t="s">
        <v>720</v>
      </c>
      <c r="B1154" s="89"/>
      <c r="C1154" s="90" t="s">
        <v>13784</v>
      </c>
      <c r="D1154" s="84">
        <v>43159</v>
      </c>
      <c r="E1154" s="85" t="s">
        <v>2302</v>
      </c>
      <c r="F1154" s="85" t="s">
        <v>13</v>
      </c>
      <c r="G1154" s="85">
        <v>379800</v>
      </c>
      <c r="H1154" s="89"/>
      <c r="I1154" s="93" t="s">
        <v>745</v>
      </c>
      <c r="J1154" s="89"/>
      <c r="K1154" s="89"/>
      <c r="L1154" s="89"/>
      <c r="M1154" s="89"/>
      <c r="N1154" s="168">
        <v>27733.4</v>
      </c>
      <c r="O1154" s="168">
        <v>0</v>
      </c>
      <c r="P1154" s="89" t="s">
        <v>679</v>
      </c>
    </row>
    <row r="1155" spans="1:16" ht="38.25">
      <c r="A1155" s="214" t="s">
        <v>720</v>
      </c>
      <c r="B1155" s="89"/>
      <c r="C1155" s="90" t="s">
        <v>13784</v>
      </c>
      <c r="D1155" s="84">
        <v>43159</v>
      </c>
      <c r="E1155" s="85" t="s">
        <v>2303</v>
      </c>
      <c r="F1155" s="85" t="s">
        <v>13</v>
      </c>
      <c r="G1155" s="85">
        <v>379802</v>
      </c>
      <c r="H1155" s="89"/>
      <c r="I1155" s="93" t="s">
        <v>745</v>
      </c>
      <c r="J1155" s="89"/>
      <c r="K1155" s="89"/>
      <c r="L1155" s="89"/>
      <c r="M1155" s="89"/>
      <c r="N1155" s="168">
        <v>2754.7</v>
      </c>
      <c r="O1155" s="168">
        <v>0</v>
      </c>
      <c r="P1155" s="89" t="s">
        <v>679</v>
      </c>
    </row>
    <row r="1156" spans="1:16" ht="38.25">
      <c r="A1156" s="214" t="s">
        <v>720</v>
      </c>
      <c r="B1156" s="89"/>
      <c r="C1156" s="90" t="s">
        <v>13784</v>
      </c>
      <c r="D1156" s="84">
        <v>43159</v>
      </c>
      <c r="E1156" s="85" t="s">
        <v>2304</v>
      </c>
      <c r="F1156" s="85" t="s">
        <v>13</v>
      </c>
      <c r="G1156" s="85">
        <v>379804</v>
      </c>
      <c r="H1156" s="89"/>
      <c r="I1156" s="93" t="s">
        <v>745</v>
      </c>
      <c r="J1156" s="89"/>
      <c r="K1156" s="89"/>
      <c r="L1156" s="89"/>
      <c r="M1156" s="89"/>
      <c r="N1156" s="168">
        <v>9761.57</v>
      </c>
      <c r="O1156" s="168">
        <v>0</v>
      </c>
      <c r="P1156" s="89" t="s">
        <v>679</v>
      </c>
    </row>
    <row r="1157" spans="1:16" ht="38.25">
      <c r="A1157" s="214" t="s">
        <v>720</v>
      </c>
      <c r="B1157" s="89"/>
      <c r="C1157" s="90" t="s">
        <v>13784</v>
      </c>
      <c r="D1157" s="84">
        <v>43159</v>
      </c>
      <c r="E1157" s="85" t="s">
        <v>2305</v>
      </c>
      <c r="F1157" s="85" t="s">
        <v>13</v>
      </c>
      <c r="G1157" s="85">
        <v>379806</v>
      </c>
      <c r="H1157" s="89"/>
      <c r="I1157" s="93" t="s">
        <v>745</v>
      </c>
      <c r="J1157" s="89"/>
      <c r="K1157" s="89"/>
      <c r="L1157" s="89"/>
      <c r="M1157" s="89"/>
      <c r="N1157" s="168">
        <v>41856.910000000003</v>
      </c>
      <c r="O1157" s="168">
        <v>0</v>
      </c>
      <c r="P1157" s="89" t="s">
        <v>679</v>
      </c>
    </row>
    <row r="1158" spans="1:16" ht="38.25">
      <c r="A1158" s="214" t="s">
        <v>720</v>
      </c>
      <c r="B1158" s="89"/>
      <c r="C1158" s="90" t="s">
        <v>13784</v>
      </c>
      <c r="D1158" s="84">
        <v>43159</v>
      </c>
      <c r="E1158" s="85" t="s">
        <v>2306</v>
      </c>
      <c r="F1158" s="85" t="s">
        <v>13</v>
      </c>
      <c r="G1158" s="85">
        <v>379808</v>
      </c>
      <c r="H1158" s="89"/>
      <c r="I1158" s="93" t="s">
        <v>745</v>
      </c>
      <c r="J1158" s="89"/>
      <c r="K1158" s="89"/>
      <c r="L1158" s="89"/>
      <c r="M1158" s="89"/>
      <c r="N1158" s="168">
        <v>41856.910000000003</v>
      </c>
      <c r="O1158" s="168">
        <v>0</v>
      </c>
      <c r="P1158" s="89" t="s">
        <v>679</v>
      </c>
    </row>
    <row r="1159" spans="1:16" ht="38.25">
      <c r="A1159" s="214" t="s">
        <v>720</v>
      </c>
      <c r="B1159" s="89"/>
      <c r="C1159" s="90" t="s">
        <v>13784</v>
      </c>
      <c r="D1159" s="84">
        <v>43159</v>
      </c>
      <c r="E1159" s="85" t="s">
        <v>2307</v>
      </c>
      <c r="F1159" s="85" t="s">
        <v>13</v>
      </c>
      <c r="G1159" s="85">
        <v>379810</v>
      </c>
      <c r="H1159" s="89"/>
      <c r="I1159" s="93" t="s">
        <v>745</v>
      </c>
      <c r="J1159" s="89"/>
      <c r="K1159" s="89"/>
      <c r="L1159" s="89"/>
      <c r="M1159" s="89"/>
      <c r="N1159" s="168">
        <v>41856.910000000003</v>
      </c>
      <c r="O1159" s="168">
        <v>0</v>
      </c>
      <c r="P1159" s="89" t="s">
        <v>679</v>
      </c>
    </row>
    <row r="1160" spans="1:16" ht="38.25">
      <c r="A1160" s="214" t="s">
        <v>720</v>
      </c>
      <c r="B1160" s="89"/>
      <c r="C1160" s="90" t="s">
        <v>13784</v>
      </c>
      <c r="D1160" s="84">
        <v>43159</v>
      </c>
      <c r="E1160" s="85" t="s">
        <v>2308</v>
      </c>
      <c r="F1160" s="85" t="s">
        <v>13</v>
      </c>
      <c r="G1160" s="85">
        <v>379812</v>
      </c>
      <c r="H1160" s="89"/>
      <c r="I1160" s="93" t="s">
        <v>745</v>
      </c>
      <c r="J1160" s="89"/>
      <c r="K1160" s="89"/>
      <c r="L1160" s="89"/>
      <c r="M1160" s="89"/>
      <c r="N1160" s="168">
        <v>41856.910000000003</v>
      </c>
      <c r="O1160" s="168">
        <v>0</v>
      </c>
      <c r="P1160" s="89" t="s">
        <v>679</v>
      </c>
    </row>
    <row r="1161" spans="1:16" ht="38.25">
      <c r="A1161" s="214" t="s">
        <v>720</v>
      </c>
      <c r="B1161" s="89"/>
      <c r="C1161" s="90" t="s">
        <v>13784</v>
      </c>
      <c r="D1161" s="84">
        <v>43159</v>
      </c>
      <c r="E1161" s="85" t="s">
        <v>2309</v>
      </c>
      <c r="F1161" s="85" t="s">
        <v>13</v>
      </c>
      <c r="G1161" s="85">
        <v>379814</v>
      </c>
      <c r="H1161" s="89"/>
      <c r="I1161" s="93" t="s">
        <v>745</v>
      </c>
      <c r="J1161" s="89"/>
      <c r="K1161" s="89"/>
      <c r="L1161" s="89"/>
      <c r="M1161" s="89"/>
      <c r="N1161" s="168">
        <v>4129.93</v>
      </c>
      <c r="O1161" s="168">
        <v>0</v>
      </c>
      <c r="P1161" s="89" t="s">
        <v>679</v>
      </c>
    </row>
    <row r="1162" spans="1:16" ht="38.25">
      <c r="A1162" s="214" t="s">
        <v>720</v>
      </c>
      <c r="B1162" s="89"/>
      <c r="C1162" s="90" t="s">
        <v>13784</v>
      </c>
      <c r="D1162" s="84">
        <v>43159</v>
      </c>
      <c r="E1162" s="85" t="s">
        <v>2310</v>
      </c>
      <c r="F1162" s="85" t="s">
        <v>13</v>
      </c>
      <c r="G1162" s="85">
        <v>379816</v>
      </c>
      <c r="H1162" s="89"/>
      <c r="I1162" s="93" t="s">
        <v>745</v>
      </c>
      <c r="J1162" s="89"/>
      <c r="K1162" s="89"/>
      <c r="L1162" s="89"/>
      <c r="M1162" s="89"/>
      <c r="N1162" s="168">
        <v>5031.54</v>
      </c>
      <c r="O1162" s="168">
        <v>0</v>
      </c>
      <c r="P1162" s="89" t="s">
        <v>679</v>
      </c>
    </row>
    <row r="1163" spans="1:16" ht="38.25">
      <c r="A1163" s="214" t="s">
        <v>720</v>
      </c>
      <c r="B1163" s="89"/>
      <c r="C1163" s="90" t="s">
        <v>13784</v>
      </c>
      <c r="D1163" s="84">
        <v>43159</v>
      </c>
      <c r="E1163" s="85" t="s">
        <v>2311</v>
      </c>
      <c r="F1163" s="85" t="s">
        <v>13</v>
      </c>
      <c r="G1163" s="85">
        <v>379818</v>
      </c>
      <c r="H1163" s="89"/>
      <c r="I1163" s="93" t="s">
        <v>745</v>
      </c>
      <c r="J1163" s="89"/>
      <c r="K1163" s="89"/>
      <c r="L1163" s="89"/>
      <c r="M1163" s="89"/>
      <c r="N1163" s="168">
        <v>14236.49</v>
      </c>
      <c r="O1163" s="168">
        <v>0</v>
      </c>
      <c r="P1163" s="89" t="s">
        <v>679</v>
      </c>
    </row>
    <row r="1164" spans="1:16" ht="38.25">
      <c r="A1164" s="214" t="s">
        <v>720</v>
      </c>
      <c r="B1164" s="89"/>
      <c r="C1164" s="90" t="s">
        <v>13784</v>
      </c>
      <c r="D1164" s="84">
        <v>43159</v>
      </c>
      <c r="E1164" s="85" t="s">
        <v>2312</v>
      </c>
      <c r="F1164" s="85" t="s">
        <v>13</v>
      </c>
      <c r="G1164" s="85">
        <v>379820</v>
      </c>
      <c r="H1164" s="89"/>
      <c r="I1164" s="93" t="s">
        <v>745</v>
      </c>
      <c r="J1164" s="89"/>
      <c r="K1164" s="89"/>
      <c r="L1164" s="89"/>
      <c r="M1164" s="89"/>
      <c r="N1164" s="168">
        <v>5142.12</v>
      </c>
      <c r="O1164" s="168">
        <v>0</v>
      </c>
      <c r="P1164" s="89" t="s">
        <v>679</v>
      </c>
    </row>
    <row r="1165" spans="1:16" ht="38.25">
      <c r="A1165" s="214" t="s">
        <v>720</v>
      </c>
      <c r="B1165" s="89"/>
      <c r="C1165" s="90" t="s">
        <v>13784</v>
      </c>
      <c r="D1165" s="84">
        <v>43159</v>
      </c>
      <c r="E1165" s="85" t="s">
        <v>2313</v>
      </c>
      <c r="F1165" s="85" t="s">
        <v>13</v>
      </c>
      <c r="G1165" s="85">
        <v>379822</v>
      </c>
      <c r="H1165" s="89"/>
      <c r="I1165" s="93" t="s">
        <v>745</v>
      </c>
      <c r="J1165" s="89"/>
      <c r="K1165" s="89"/>
      <c r="L1165" s="89"/>
      <c r="M1165" s="89"/>
      <c r="N1165" s="168">
        <v>11685.39</v>
      </c>
      <c r="O1165" s="168">
        <v>0</v>
      </c>
      <c r="P1165" s="89" t="s">
        <v>679</v>
      </c>
    </row>
    <row r="1166" spans="1:16" ht="38.25">
      <c r="A1166" s="214" t="s">
        <v>720</v>
      </c>
      <c r="B1166" s="89"/>
      <c r="C1166" s="90" t="s">
        <v>13784</v>
      </c>
      <c r="D1166" s="84">
        <v>43159</v>
      </c>
      <c r="E1166" s="85" t="s">
        <v>2314</v>
      </c>
      <c r="F1166" s="85" t="s">
        <v>13</v>
      </c>
      <c r="G1166" s="85">
        <v>379824</v>
      </c>
      <c r="H1166" s="89"/>
      <c r="I1166" s="93" t="s">
        <v>745</v>
      </c>
      <c r="J1166" s="89"/>
      <c r="K1166" s="89"/>
      <c r="L1166" s="89"/>
      <c r="M1166" s="89"/>
      <c r="N1166" s="168">
        <v>32095.33</v>
      </c>
      <c r="O1166" s="168">
        <v>0</v>
      </c>
      <c r="P1166" s="89" t="s">
        <v>679</v>
      </c>
    </row>
    <row r="1167" spans="1:16" ht="38.25">
      <c r="A1167" s="214" t="s">
        <v>720</v>
      </c>
      <c r="B1167" s="89"/>
      <c r="C1167" s="90" t="s">
        <v>13784</v>
      </c>
      <c r="D1167" s="84">
        <v>43159</v>
      </c>
      <c r="E1167" s="85" t="s">
        <v>2315</v>
      </c>
      <c r="F1167" s="85" t="s">
        <v>13</v>
      </c>
      <c r="G1167" s="85">
        <v>379826</v>
      </c>
      <c r="H1167" s="89"/>
      <c r="I1167" s="93" t="s">
        <v>745</v>
      </c>
      <c r="J1167" s="89"/>
      <c r="K1167" s="89"/>
      <c r="L1167" s="89"/>
      <c r="M1167" s="89"/>
      <c r="N1167" s="168">
        <v>39102.21</v>
      </c>
      <c r="O1167" s="168">
        <v>0</v>
      </c>
      <c r="P1167" s="89" t="s">
        <v>679</v>
      </c>
    </row>
    <row r="1168" spans="1:16" ht="51">
      <c r="A1168" s="214" t="s">
        <v>560</v>
      </c>
      <c r="B1168" s="89"/>
      <c r="C1168" s="90" t="s">
        <v>622</v>
      </c>
      <c r="D1168" s="84">
        <v>43159</v>
      </c>
      <c r="E1168" s="85" t="s">
        <v>2316</v>
      </c>
      <c r="F1168" s="85" t="s">
        <v>11</v>
      </c>
      <c r="G1168" s="85">
        <v>915026</v>
      </c>
      <c r="H1168" s="89"/>
      <c r="I1168" s="93" t="s">
        <v>2720</v>
      </c>
      <c r="J1168" s="89"/>
      <c r="K1168" s="89"/>
      <c r="L1168" s="89"/>
      <c r="M1168" s="89"/>
      <c r="N1168" s="168">
        <v>50</v>
      </c>
      <c r="O1168" s="168">
        <v>0</v>
      </c>
      <c r="P1168" s="89" t="s">
        <v>679</v>
      </c>
    </row>
    <row r="1169" spans="1:16" ht="38.25">
      <c r="A1169" s="214" t="s">
        <v>720</v>
      </c>
      <c r="B1169" s="89"/>
      <c r="C1169" s="90" t="s">
        <v>13784</v>
      </c>
      <c r="D1169" s="84">
        <v>43159</v>
      </c>
      <c r="E1169" s="85" t="s">
        <v>2317</v>
      </c>
      <c r="F1169" s="85" t="s">
        <v>13</v>
      </c>
      <c r="G1169" s="85">
        <v>379618</v>
      </c>
      <c r="H1169" s="89"/>
      <c r="I1169" s="93" t="s">
        <v>745</v>
      </c>
      <c r="J1169" s="89"/>
      <c r="K1169" s="89"/>
      <c r="L1169" s="89"/>
      <c r="M1169" s="89"/>
      <c r="N1169" s="168">
        <v>2687603.12</v>
      </c>
      <c r="O1169" s="168">
        <v>0</v>
      </c>
      <c r="P1169" s="89" t="s">
        <v>679</v>
      </c>
    </row>
    <row r="1170" spans="1:16" ht="38.25">
      <c r="A1170" s="214" t="s">
        <v>720</v>
      </c>
      <c r="B1170" s="89"/>
      <c r="C1170" s="90" t="s">
        <v>13784</v>
      </c>
      <c r="D1170" s="84">
        <v>43159</v>
      </c>
      <c r="E1170" s="85" t="s">
        <v>2318</v>
      </c>
      <c r="F1170" s="85" t="s">
        <v>13</v>
      </c>
      <c r="G1170" s="85">
        <v>379620</v>
      </c>
      <c r="H1170" s="89"/>
      <c r="I1170" s="93" t="s">
        <v>745</v>
      </c>
      <c r="J1170" s="89"/>
      <c r="K1170" s="89"/>
      <c r="L1170" s="89"/>
      <c r="M1170" s="89"/>
      <c r="N1170" s="168">
        <v>2687603.12</v>
      </c>
      <c r="O1170" s="168">
        <v>0</v>
      </c>
      <c r="P1170" s="89" t="s">
        <v>679</v>
      </c>
    </row>
    <row r="1171" spans="1:16" ht="38.25">
      <c r="A1171" s="214" t="s">
        <v>720</v>
      </c>
      <c r="B1171" s="89"/>
      <c r="C1171" s="90" t="s">
        <v>13784</v>
      </c>
      <c r="D1171" s="84">
        <v>43159</v>
      </c>
      <c r="E1171" s="85" t="s">
        <v>2319</v>
      </c>
      <c r="F1171" s="85" t="s">
        <v>13</v>
      </c>
      <c r="G1171" s="85">
        <v>379622</v>
      </c>
      <c r="H1171" s="89"/>
      <c r="I1171" s="93" t="s">
        <v>745</v>
      </c>
      <c r="J1171" s="89"/>
      <c r="K1171" s="89"/>
      <c r="L1171" s="89"/>
      <c r="M1171" s="89"/>
      <c r="N1171" s="168">
        <v>1514595.39</v>
      </c>
      <c r="O1171" s="168">
        <v>0</v>
      </c>
      <c r="P1171" s="89" t="s">
        <v>679</v>
      </c>
    </row>
    <row r="1172" spans="1:16" ht="38.25">
      <c r="A1172" s="214" t="s">
        <v>720</v>
      </c>
      <c r="B1172" s="89"/>
      <c r="C1172" s="90" t="s">
        <v>13784</v>
      </c>
      <c r="D1172" s="84">
        <v>43159</v>
      </c>
      <c r="E1172" s="85" t="s">
        <v>2320</v>
      </c>
      <c r="F1172" s="85" t="s">
        <v>13</v>
      </c>
      <c r="G1172" s="85">
        <v>379624</v>
      </c>
      <c r="H1172" s="89"/>
      <c r="I1172" s="93" t="s">
        <v>745</v>
      </c>
      <c r="J1172" s="89"/>
      <c r="K1172" s="89"/>
      <c r="L1172" s="89"/>
      <c r="M1172" s="89"/>
      <c r="N1172" s="168">
        <v>2373688.69</v>
      </c>
      <c r="O1172" s="168">
        <v>0</v>
      </c>
      <c r="P1172" s="89" t="s">
        <v>679</v>
      </c>
    </row>
    <row r="1173" spans="1:16" ht="38.25">
      <c r="A1173" s="214" t="s">
        <v>720</v>
      </c>
      <c r="B1173" s="89"/>
      <c r="C1173" s="90" t="s">
        <v>13784</v>
      </c>
      <c r="D1173" s="84">
        <v>43159</v>
      </c>
      <c r="E1173" s="85" t="s">
        <v>2321</v>
      </c>
      <c r="F1173" s="85" t="s">
        <v>13</v>
      </c>
      <c r="G1173" s="85">
        <v>379626</v>
      </c>
      <c r="H1173" s="89"/>
      <c r="I1173" s="93" t="s">
        <v>745</v>
      </c>
      <c r="J1173" s="89"/>
      <c r="K1173" s="89"/>
      <c r="L1173" s="89"/>
      <c r="M1173" s="89"/>
      <c r="N1173" s="168">
        <v>533106.04</v>
      </c>
      <c r="O1173" s="168">
        <v>0</v>
      </c>
      <c r="P1173" s="89" t="s">
        <v>679</v>
      </c>
    </row>
    <row r="1174" spans="1:16" ht="38.25">
      <c r="A1174" s="214" t="s">
        <v>720</v>
      </c>
      <c r="B1174" s="89"/>
      <c r="C1174" s="90" t="s">
        <v>13784</v>
      </c>
      <c r="D1174" s="84">
        <v>43159</v>
      </c>
      <c r="E1174" s="85" t="s">
        <v>2322</v>
      </c>
      <c r="F1174" s="85" t="s">
        <v>13</v>
      </c>
      <c r="G1174" s="85">
        <v>379628</v>
      </c>
      <c r="H1174" s="89"/>
      <c r="I1174" s="93" t="s">
        <v>745</v>
      </c>
      <c r="J1174" s="89"/>
      <c r="K1174" s="89"/>
      <c r="L1174" s="89"/>
      <c r="M1174" s="89"/>
      <c r="N1174" s="168">
        <v>1464238.39</v>
      </c>
      <c r="O1174" s="168">
        <v>0</v>
      </c>
      <c r="P1174" s="89" t="s">
        <v>679</v>
      </c>
    </row>
    <row r="1175" spans="1:16" ht="38.25">
      <c r="A1175" s="214" t="s">
        <v>720</v>
      </c>
      <c r="B1175" s="89"/>
      <c r="C1175" s="90" t="s">
        <v>13784</v>
      </c>
      <c r="D1175" s="84">
        <v>43159</v>
      </c>
      <c r="E1175" s="85" t="s">
        <v>2323</v>
      </c>
      <c r="F1175" s="85" t="s">
        <v>13</v>
      </c>
      <c r="G1175" s="85">
        <v>379630</v>
      </c>
      <c r="H1175" s="89"/>
      <c r="I1175" s="93" t="s">
        <v>745</v>
      </c>
      <c r="J1175" s="89"/>
      <c r="K1175" s="89"/>
      <c r="L1175" s="89"/>
      <c r="M1175" s="89"/>
      <c r="N1175" s="168">
        <v>6519614.8899999997</v>
      </c>
      <c r="O1175" s="168">
        <v>0</v>
      </c>
      <c r="P1175" s="89" t="s">
        <v>679</v>
      </c>
    </row>
    <row r="1176" spans="1:16" ht="38.25">
      <c r="A1176" s="214" t="s">
        <v>720</v>
      </c>
      <c r="B1176" s="89"/>
      <c r="C1176" s="90" t="s">
        <v>13784</v>
      </c>
      <c r="D1176" s="84">
        <v>43159</v>
      </c>
      <c r="E1176" s="85" t="s">
        <v>2324</v>
      </c>
      <c r="F1176" s="85" t="s">
        <v>13</v>
      </c>
      <c r="G1176" s="85">
        <v>379632</v>
      </c>
      <c r="H1176" s="89"/>
      <c r="I1176" s="93" t="s">
        <v>745</v>
      </c>
      <c r="J1176" s="89"/>
      <c r="K1176" s="89"/>
      <c r="L1176" s="89"/>
      <c r="M1176" s="89"/>
      <c r="N1176" s="168">
        <v>413209.49</v>
      </c>
      <c r="O1176" s="168">
        <v>0</v>
      </c>
      <c r="P1176" s="89" t="s">
        <v>679</v>
      </c>
    </row>
    <row r="1177" spans="1:16" ht="38.25">
      <c r="A1177" s="214" t="s">
        <v>720</v>
      </c>
      <c r="B1177" s="89"/>
      <c r="C1177" s="90" t="s">
        <v>13784</v>
      </c>
      <c r="D1177" s="84">
        <v>43159</v>
      </c>
      <c r="E1177" s="85" t="s">
        <v>2325</v>
      </c>
      <c r="F1177" s="85" t="s">
        <v>13</v>
      </c>
      <c r="G1177" s="85">
        <v>379634</v>
      </c>
      <c r="H1177" s="89"/>
      <c r="I1177" s="93" t="s">
        <v>745</v>
      </c>
      <c r="J1177" s="89"/>
      <c r="K1177" s="89"/>
      <c r="L1177" s="89"/>
      <c r="M1177" s="89"/>
      <c r="N1177" s="168">
        <v>3523958.61</v>
      </c>
      <c r="O1177" s="168">
        <v>0</v>
      </c>
      <c r="P1177" s="89" t="s">
        <v>679</v>
      </c>
    </row>
    <row r="1178" spans="1:16" ht="38.25">
      <c r="A1178" s="214" t="s">
        <v>720</v>
      </c>
      <c r="B1178" s="89"/>
      <c r="C1178" s="90" t="s">
        <v>13784</v>
      </c>
      <c r="D1178" s="84">
        <v>43159</v>
      </c>
      <c r="E1178" s="85" t="s">
        <v>2326</v>
      </c>
      <c r="F1178" s="85" t="s">
        <v>13</v>
      </c>
      <c r="G1178" s="85">
        <v>379636</v>
      </c>
      <c r="H1178" s="89"/>
      <c r="I1178" s="93" t="s">
        <v>745</v>
      </c>
      <c r="J1178" s="89"/>
      <c r="K1178" s="89"/>
      <c r="L1178" s="89"/>
      <c r="M1178" s="89"/>
      <c r="N1178" s="168">
        <v>5522782.46</v>
      </c>
      <c r="O1178" s="168">
        <v>0</v>
      </c>
      <c r="P1178" s="89" t="s">
        <v>679</v>
      </c>
    </row>
    <row r="1179" spans="1:16" ht="38.25">
      <c r="A1179" s="214" t="s">
        <v>720</v>
      </c>
      <c r="B1179" s="89"/>
      <c r="C1179" s="90" t="s">
        <v>13784</v>
      </c>
      <c r="D1179" s="84">
        <v>43159</v>
      </c>
      <c r="E1179" s="85" t="s">
        <v>2327</v>
      </c>
      <c r="F1179" s="85" t="s">
        <v>13</v>
      </c>
      <c r="G1179" s="85">
        <v>379638</v>
      </c>
      <c r="H1179" s="89"/>
      <c r="I1179" s="93" t="s">
        <v>745</v>
      </c>
      <c r="J1179" s="89"/>
      <c r="K1179" s="89"/>
      <c r="L1179" s="89"/>
      <c r="M1179" s="89"/>
      <c r="N1179" s="168">
        <v>350030.81</v>
      </c>
      <c r="O1179" s="168">
        <v>0</v>
      </c>
      <c r="P1179" s="89" t="s">
        <v>679</v>
      </c>
    </row>
    <row r="1180" spans="1:16" ht="38.25">
      <c r="A1180" s="214" t="s">
        <v>720</v>
      </c>
      <c r="B1180" s="89"/>
      <c r="C1180" s="90" t="s">
        <v>13784</v>
      </c>
      <c r="D1180" s="84">
        <v>43159</v>
      </c>
      <c r="E1180" s="85" t="s">
        <v>2328</v>
      </c>
      <c r="F1180" s="85" t="s">
        <v>13</v>
      </c>
      <c r="G1180" s="85">
        <v>379640</v>
      </c>
      <c r="H1180" s="89"/>
      <c r="I1180" s="93" t="s">
        <v>745</v>
      </c>
      <c r="J1180" s="89"/>
      <c r="K1180" s="89"/>
      <c r="L1180" s="89"/>
      <c r="M1180" s="89"/>
      <c r="N1180" s="168">
        <v>15168970.710000001</v>
      </c>
      <c r="O1180" s="168">
        <v>0</v>
      </c>
      <c r="P1180" s="89" t="s">
        <v>679</v>
      </c>
    </row>
    <row r="1181" spans="1:16" ht="38.25">
      <c r="A1181" s="214" t="s">
        <v>720</v>
      </c>
      <c r="B1181" s="89"/>
      <c r="C1181" s="90" t="s">
        <v>13784</v>
      </c>
      <c r="D1181" s="84">
        <v>43159</v>
      </c>
      <c r="E1181" s="85" t="s">
        <v>2329</v>
      </c>
      <c r="F1181" s="85" t="s">
        <v>13</v>
      </c>
      <c r="G1181" s="85">
        <v>379642</v>
      </c>
      <c r="H1181" s="89"/>
      <c r="I1181" s="93" t="s">
        <v>745</v>
      </c>
      <c r="J1181" s="89"/>
      <c r="K1181" s="89"/>
      <c r="L1181" s="89"/>
      <c r="M1181" s="89"/>
      <c r="N1181" s="168">
        <v>3406794.61</v>
      </c>
      <c r="O1181" s="168">
        <v>0</v>
      </c>
      <c r="P1181" s="89" t="s">
        <v>679</v>
      </c>
    </row>
    <row r="1182" spans="1:16" ht="38.25">
      <c r="A1182" s="214" t="s">
        <v>720</v>
      </c>
      <c r="B1182" s="89"/>
      <c r="C1182" s="90" t="s">
        <v>13784</v>
      </c>
      <c r="D1182" s="84">
        <v>43159</v>
      </c>
      <c r="E1182" s="85" t="s">
        <v>2330</v>
      </c>
      <c r="F1182" s="85" t="s">
        <v>13</v>
      </c>
      <c r="G1182" s="85">
        <v>379644</v>
      </c>
      <c r="H1182" s="89"/>
      <c r="I1182" s="93" t="s">
        <v>745</v>
      </c>
      <c r="J1182" s="89"/>
      <c r="K1182" s="89"/>
      <c r="L1182" s="89"/>
      <c r="M1182" s="89"/>
      <c r="N1182" s="168">
        <v>9678966.3499999996</v>
      </c>
      <c r="O1182" s="168">
        <v>0</v>
      </c>
      <c r="P1182" s="89" t="s">
        <v>679</v>
      </c>
    </row>
    <row r="1183" spans="1:16" ht="38.25">
      <c r="A1183" s="214" t="s">
        <v>720</v>
      </c>
      <c r="B1183" s="89"/>
      <c r="C1183" s="90" t="s">
        <v>13784</v>
      </c>
      <c r="D1183" s="84">
        <v>43159</v>
      </c>
      <c r="E1183" s="85" t="s">
        <v>2331</v>
      </c>
      <c r="F1183" s="85" t="s">
        <v>13</v>
      </c>
      <c r="G1183" s="85">
        <v>379646</v>
      </c>
      <c r="H1183" s="89"/>
      <c r="I1183" s="93" t="s">
        <v>745</v>
      </c>
      <c r="J1183" s="89"/>
      <c r="K1183" s="89"/>
      <c r="L1183" s="89"/>
      <c r="M1183" s="89"/>
      <c r="N1183" s="168">
        <v>626784.68999999994</v>
      </c>
      <c r="O1183" s="168">
        <v>0</v>
      </c>
      <c r="P1183" s="89" t="s">
        <v>679</v>
      </c>
    </row>
    <row r="1184" spans="1:16" ht="38.25">
      <c r="A1184" s="214" t="s">
        <v>720</v>
      </c>
      <c r="B1184" s="89"/>
      <c r="C1184" s="90" t="s">
        <v>13784</v>
      </c>
      <c r="D1184" s="84">
        <v>43159</v>
      </c>
      <c r="E1184" s="85" t="s">
        <v>2332</v>
      </c>
      <c r="F1184" s="85" t="s">
        <v>13</v>
      </c>
      <c r="G1184" s="85">
        <v>379648</v>
      </c>
      <c r="H1184" s="89"/>
      <c r="I1184" s="93" t="s">
        <v>745</v>
      </c>
      <c r="J1184" s="89"/>
      <c r="K1184" s="89"/>
      <c r="L1184" s="89"/>
      <c r="M1184" s="89"/>
      <c r="N1184" s="168">
        <v>176879.27</v>
      </c>
      <c r="O1184" s="168">
        <v>0</v>
      </c>
      <c r="P1184" s="89" t="s">
        <v>679</v>
      </c>
    </row>
    <row r="1185" spans="1:16" ht="38.25">
      <c r="A1185" s="214" t="s">
        <v>720</v>
      </c>
      <c r="B1185" s="89"/>
      <c r="C1185" s="90" t="s">
        <v>13784</v>
      </c>
      <c r="D1185" s="84">
        <v>43159</v>
      </c>
      <c r="E1185" s="85" t="s">
        <v>2333</v>
      </c>
      <c r="F1185" s="85" t="s">
        <v>13</v>
      </c>
      <c r="G1185" s="85">
        <v>379650</v>
      </c>
      <c r="H1185" s="89"/>
      <c r="I1185" s="93" t="s">
        <v>745</v>
      </c>
      <c r="J1185" s="89"/>
      <c r="K1185" s="89"/>
      <c r="L1185" s="89"/>
      <c r="M1185" s="89"/>
      <c r="N1185" s="168">
        <v>1780743.56</v>
      </c>
      <c r="O1185" s="168">
        <v>0</v>
      </c>
      <c r="P1185" s="89" t="s">
        <v>679</v>
      </c>
    </row>
    <row r="1186" spans="1:16" ht="38.25">
      <c r="A1186" s="214" t="s">
        <v>720</v>
      </c>
      <c r="B1186" s="89"/>
      <c r="C1186" s="90" t="s">
        <v>13784</v>
      </c>
      <c r="D1186" s="84">
        <v>43159</v>
      </c>
      <c r="E1186" s="85" t="s">
        <v>2334</v>
      </c>
      <c r="F1186" s="85" t="s">
        <v>13</v>
      </c>
      <c r="G1186" s="85">
        <v>379652</v>
      </c>
      <c r="H1186" s="89"/>
      <c r="I1186" s="93" t="s">
        <v>745</v>
      </c>
      <c r="J1186" s="89"/>
      <c r="K1186" s="89"/>
      <c r="L1186" s="89"/>
      <c r="M1186" s="89"/>
      <c r="N1186" s="168">
        <v>771321.18</v>
      </c>
      <c r="O1186" s="168">
        <v>0</v>
      </c>
      <c r="P1186" s="89" t="s">
        <v>679</v>
      </c>
    </row>
    <row r="1187" spans="1:16" ht="38.25">
      <c r="A1187" s="214" t="s">
        <v>720</v>
      </c>
      <c r="B1187" s="89"/>
      <c r="C1187" s="90" t="s">
        <v>13784</v>
      </c>
      <c r="D1187" s="84">
        <v>43159</v>
      </c>
      <c r="E1187" s="85" t="s">
        <v>2335</v>
      </c>
      <c r="F1187" s="85" t="s">
        <v>13</v>
      </c>
      <c r="G1187" s="85">
        <v>379654</v>
      </c>
      <c r="H1187" s="89"/>
      <c r="I1187" s="93" t="s">
        <v>745</v>
      </c>
      <c r="J1187" s="89"/>
      <c r="K1187" s="89"/>
      <c r="L1187" s="89"/>
      <c r="M1187" s="89"/>
      <c r="N1187" s="168">
        <v>1752810.54</v>
      </c>
      <c r="O1187" s="168">
        <v>0</v>
      </c>
      <c r="P1187" s="89" t="s">
        <v>679</v>
      </c>
    </row>
    <row r="1188" spans="1:16" ht="38.25">
      <c r="A1188" s="214" t="s">
        <v>720</v>
      </c>
      <c r="B1188" s="89"/>
      <c r="C1188" s="90" t="s">
        <v>13784</v>
      </c>
      <c r="D1188" s="84">
        <v>43159</v>
      </c>
      <c r="E1188" s="85" t="s">
        <v>2336</v>
      </c>
      <c r="F1188" s="85" t="s">
        <v>13</v>
      </c>
      <c r="G1188" s="85">
        <v>379656</v>
      </c>
      <c r="H1188" s="89"/>
      <c r="I1188" s="93" t="s">
        <v>745</v>
      </c>
      <c r="J1188" s="89"/>
      <c r="K1188" s="89"/>
      <c r="L1188" s="89"/>
      <c r="M1188" s="89"/>
      <c r="N1188" s="168">
        <v>4814300.12</v>
      </c>
      <c r="O1188" s="168">
        <v>0</v>
      </c>
      <c r="P1188" s="89" t="s">
        <v>679</v>
      </c>
    </row>
    <row r="1189" spans="1:16" ht="38.25">
      <c r="A1189" s="214" t="s">
        <v>720</v>
      </c>
      <c r="B1189" s="89"/>
      <c r="C1189" s="90" t="s">
        <v>13784</v>
      </c>
      <c r="D1189" s="84">
        <v>43159</v>
      </c>
      <c r="E1189" s="85" t="s">
        <v>2337</v>
      </c>
      <c r="F1189" s="85" t="s">
        <v>13</v>
      </c>
      <c r="G1189" s="85">
        <v>379658</v>
      </c>
      <c r="H1189" s="89"/>
      <c r="I1189" s="93" t="s">
        <v>745</v>
      </c>
      <c r="J1189" s="89"/>
      <c r="K1189" s="89"/>
      <c r="L1189" s="89"/>
      <c r="M1189" s="89"/>
      <c r="N1189" s="168">
        <v>5865329.0199999996</v>
      </c>
      <c r="O1189" s="168">
        <v>0</v>
      </c>
      <c r="P1189" s="89" t="s">
        <v>679</v>
      </c>
    </row>
    <row r="1190" spans="1:16" ht="38.25">
      <c r="A1190" s="214" t="s">
        <v>720</v>
      </c>
      <c r="B1190" s="89"/>
      <c r="C1190" s="90" t="s">
        <v>13784</v>
      </c>
      <c r="D1190" s="84">
        <v>43159</v>
      </c>
      <c r="E1190" s="85" t="s">
        <v>2338</v>
      </c>
      <c r="F1190" s="85" t="s">
        <v>13</v>
      </c>
      <c r="G1190" s="85">
        <v>379660</v>
      </c>
      <c r="H1190" s="89"/>
      <c r="I1190" s="93" t="s">
        <v>745</v>
      </c>
      <c r="J1190" s="89"/>
      <c r="K1190" s="89"/>
      <c r="L1190" s="89"/>
      <c r="M1190" s="89"/>
      <c r="N1190" s="168">
        <v>4078205.93</v>
      </c>
      <c r="O1190" s="168">
        <v>0</v>
      </c>
      <c r="P1190" s="89" t="s">
        <v>679</v>
      </c>
    </row>
    <row r="1191" spans="1:16" ht="38.25">
      <c r="A1191" s="214" t="s">
        <v>720</v>
      </c>
      <c r="B1191" s="89"/>
      <c r="C1191" s="90" t="s">
        <v>13784</v>
      </c>
      <c r="D1191" s="84">
        <v>43159</v>
      </c>
      <c r="E1191" s="85" t="s">
        <v>2339</v>
      </c>
      <c r="F1191" s="85" t="s">
        <v>13</v>
      </c>
      <c r="G1191" s="85">
        <v>379662</v>
      </c>
      <c r="H1191" s="89"/>
      <c r="I1191" s="93" t="s">
        <v>745</v>
      </c>
      <c r="J1191" s="89"/>
      <c r="K1191" s="89"/>
      <c r="L1191" s="89"/>
      <c r="M1191" s="89"/>
      <c r="N1191" s="168">
        <v>4968535.1399999997</v>
      </c>
      <c r="O1191" s="168">
        <v>0</v>
      </c>
      <c r="P1191" s="89" t="s">
        <v>679</v>
      </c>
    </row>
    <row r="1192" spans="1:16" ht="38.25">
      <c r="A1192" s="214" t="s">
        <v>720</v>
      </c>
      <c r="B1192" s="89"/>
      <c r="C1192" s="90" t="s">
        <v>13784</v>
      </c>
      <c r="D1192" s="84">
        <v>43159</v>
      </c>
      <c r="E1192" s="85" t="s">
        <v>2340</v>
      </c>
      <c r="F1192" s="85" t="s">
        <v>13</v>
      </c>
      <c r="G1192" s="85">
        <v>379664</v>
      </c>
      <c r="H1192" s="89"/>
      <c r="I1192" s="93" t="s">
        <v>745</v>
      </c>
      <c r="J1192" s="89"/>
      <c r="K1192" s="89"/>
      <c r="L1192" s="89"/>
      <c r="M1192" s="89"/>
      <c r="N1192" s="168">
        <v>13646665.43</v>
      </c>
      <c r="O1192" s="168">
        <v>0</v>
      </c>
      <c r="P1192" s="89" t="s">
        <v>679</v>
      </c>
    </row>
    <row r="1193" spans="1:16" ht="38.25">
      <c r="A1193" s="214" t="s">
        <v>720</v>
      </c>
      <c r="B1193" s="89"/>
      <c r="C1193" s="90" t="s">
        <v>13784</v>
      </c>
      <c r="D1193" s="84">
        <v>43159</v>
      </c>
      <c r="E1193" s="85" t="s">
        <v>2341</v>
      </c>
      <c r="F1193" s="85" t="s">
        <v>13</v>
      </c>
      <c r="G1193" s="85">
        <v>379666</v>
      </c>
      <c r="H1193" s="89"/>
      <c r="I1193" s="93" t="s">
        <v>745</v>
      </c>
      <c r="J1193" s="89"/>
      <c r="K1193" s="89"/>
      <c r="L1193" s="89"/>
      <c r="M1193" s="89"/>
      <c r="N1193" s="168">
        <v>4929099.82</v>
      </c>
      <c r="O1193" s="168">
        <v>0</v>
      </c>
      <c r="P1193" s="89" t="s">
        <v>679</v>
      </c>
    </row>
    <row r="1194" spans="1:16" ht="38.25">
      <c r="A1194" s="214" t="s">
        <v>720</v>
      </c>
      <c r="B1194" s="89"/>
      <c r="C1194" s="90" t="s">
        <v>13784</v>
      </c>
      <c r="D1194" s="84">
        <v>43159</v>
      </c>
      <c r="E1194" s="85" t="s">
        <v>2342</v>
      </c>
      <c r="F1194" s="85" t="s">
        <v>13</v>
      </c>
      <c r="G1194" s="85">
        <v>379668</v>
      </c>
      <c r="H1194" s="89"/>
      <c r="I1194" s="93" t="s">
        <v>745</v>
      </c>
      <c r="J1194" s="89"/>
      <c r="K1194" s="89"/>
      <c r="L1194" s="89"/>
      <c r="M1194" s="89"/>
      <c r="N1194" s="168">
        <v>11201271.630000001</v>
      </c>
      <c r="O1194" s="168">
        <v>0</v>
      </c>
      <c r="P1194" s="89" t="s">
        <v>679</v>
      </c>
    </row>
    <row r="1195" spans="1:16" ht="38.25">
      <c r="A1195" s="214" t="s">
        <v>720</v>
      </c>
      <c r="B1195" s="89"/>
      <c r="C1195" s="90" t="s">
        <v>13784</v>
      </c>
      <c r="D1195" s="84">
        <v>43159</v>
      </c>
      <c r="E1195" s="85" t="s">
        <v>2343</v>
      </c>
      <c r="F1195" s="85" t="s">
        <v>13</v>
      </c>
      <c r="G1195" s="85">
        <v>379670</v>
      </c>
      <c r="H1195" s="89"/>
      <c r="I1195" s="93" t="s">
        <v>745</v>
      </c>
      <c r="J1195" s="89"/>
      <c r="K1195" s="89"/>
      <c r="L1195" s="89"/>
      <c r="M1195" s="89"/>
      <c r="N1195" s="168">
        <v>2510723.85</v>
      </c>
      <c r="O1195" s="168">
        <v>0</v>
      </c>
      <c r="P1195" s="89" t="s">
        <v>679</v>
      </c>
    </row>
    <row r="1196" spans="1:16" ht="38.25">
      <c r="A1196" s="214" t="s">
        <v>720</v>
      </c>
      <c r="B1196" s="89"/>
      <c r="C1196" s="90" t="s">
        <v>13784</v>
      </c>
      <c r="D1196" s="84">
        <v>43159</v>
      </c>
      <c r="E1196" s="85" t="s">
        <v>2344</v>
      </c>
      <c r="F1196" s="85" t="s">
        <v>13</v>
      </c>
      <c r="G1196" s="85">
        <v>379672</v>
      </c>
      <c r="H1196" s="89"/>
      <c r="I1196" s="93" t="s">
        <v>745</v>
      </c>
      <c r="J1196" s="89"/>
      <c r="K1196" s="89"/>
      <c r="L1196" s="89"/>
      <c r="M1196" s="89"/>
      <c r="N1196" s="168">
        <v>2285916.64</v>
      </c>
      <c r="O1196" s="168">
        <v>0</v>
      </c>
      <c r="P1196" s="89" t="s">
        <v>679</v>
      </c>
    </row>
    <row r="1197" spans="1:16" ht="38.25">
      <c r="A1197" s="214" t="s">
        <v>720</v>
      </c>
      <c r="B1197" s="89"/>
      <c r="C1197" s="90" t="s">
        <v>13784</v>
      </c>
      <c r="D1197" s="84">
        <v>43159</v>
      </c>
      <c r="E1197" s="85" t="s">
        <v>2345</v>
      </c>
      <c r="F1197" s="85" t="s">
        <v>13</v>
      </c>
      <c r="G1197" s="85">
        <v>379674</v>
      </c>
      <c r="H1197" s="89"/>
      <c r="I1197" s="93" t="s">
        <v>745</v>
      </c>
      <c r="J1197" s="89"/>
      <c r="K1197" s="89"/>
      <c r="L1197" s="89"/>
      <c r="M1197" s="89"/>
      <c r="N1197" s="168">
        <v>2285916.64</v>
      </c>
      <c r="O1197" s="168">
        <v>0</v>
      </c>
      <c r="P1197" s="89" t="s">
        <v>679</v>
      </c>
    </row>
    <row r="1198" spans="1:16" ht="38.25">
      <c r="A1198" s="214" t="s">
        <v>720</v>
      </c>
      <c r="B1198" s="89"/>
      <c r="C1198" s="90" t="s">
        <v>13784</v>
      </c>
      <c r="D1198" s="84">
        <v>43159</v>
      </c>
      <c r="E1198" s="85" t="s">
        <v>2346</v>
      </c>
      <c r="F1198" s="85" t="s">
        <v>13</v>
      </c>
      <c r="G1198" s="85">
        <v>379676</v>
      </c>
      <c r="H1198" s="89"/>
      <c r="I1198" s="93" t="s">
        <v>745</v>
      </c>
      <c r="J1198" s="89"/>
      <c r="K1198" s="89"/>
      <c r="L1198" s="89"/>
      <c r="M1198" s="89"/>
      <c r="N1198" s="168">
        <v>2285916.64</v>
      </c>
      <c r="O1198" s="168">
        <v>0</v>
      </c>
      <c r="P1198" s="89" t="s">
        <v>679</v>
      </c>
    </row>
    <row r="1199" spans="1:16" ht="38.25">
      <c r="A1199" s="214" t="s">
        <v>720</v>
      </c>
      <c r="B1199" s="89"/>
      <c r="C1199" s="90" t="s">
        <v>13784</v>
      </c>
      <c r="D1199" s="84">
        <v>43159</v>
      </c>
      <c r="E1199" s="85" t="s">
        <v>2347</v>
      </c>
      <c r="F1199" s="85" t="s">
        <v>13</v>
      </c>
      <c r="G1199" s="85">
        <v>379678</v>
      </c>
      <c r="H1199" s="89"/>
      <c r="I1199" s="93" t="s">
        <v>745</v>
      </c>
      <c r="J1199" s="89"/>
      <c r="K1199" s="89"/>
      <c r="L1199" s="89"/>
      <c r="M1199" s="89"/>
      <c r="N1199" s="168">
        <v>2285916.64</v>
      </c>
      <c r="O1199" s="168">
        <v>0</v>
      </c>
      <c r="P1199" s="89" t="s">
        <v>679</v>
      </c>
    </row>
    <row r="1200" spans="1:16" ht="38.25">
      <c r="A1200" s="214" t="s">
        <v>720</v>
      </c>
      <c r="B1200" s="89"/>
      <c r="C1200" s="90" t="s">
        <v>13784</v>
      </c>
      <c r="D1200" s="84">
        <v>43159</v>
      </c>
      <c r="E1200" s="85" t="s">
        <v>2348</v>
      </c>
      <c r="F1200" s="85" t="s">
        <v>13</v>
      </c>
      <c r="G1200" s="85">
        <v>379680</v>
      </c>
      <c r="H1200" s="89"/>
      <c r="I1200" s="93" t="s">
        <v>745</v>
      </c>
      <c r="J1200" s="89"/>
      <c r="K1200" s="89"/>
      <c r="L1200" s="89"/>
      <c r="M1200" s="89"/>
      <c r="N1200" s="168">
        <v>2285916.64</v>
      </c>
      <c r="O1200" s="168">
        <v>0</v>
      </c>
      <c r="P1200" s="89" t="s">
        <v>679</v>
      </c>
    </row>
    <row r="1201" spans="1:16" ht="38.25">
      <c r="A1201" s="214" t="s">
        <v>720</v>
      </c>
      <c r="B1201" s="89"/>
      <c r="C1201" s="90" t="s">
        <v>13784</v>
      </c>
      <c r="D1201" s="84">
        <v>43159</v>
      </c>
      <c r="E1201" s="85" t="s">
        <v>2349</v>
      </c>
      <c r="F1201" s="85" t="s">
        <v>13</v>
      </c>
      <c r="G1201" s="85">
        <v>379682</v>
      </c>
      <c r="H1201" s="89"/>
      <c r="I1201" s="93" t="s">
        <v>745</v>
      </c>
      <c r="J1201" s="89"/>
      <c r="K1201" s="89"/>
      <c r="L1201" s="89"/>
      <c r="M1201" s="89"/>
      <c r="N1201" s="168">
        <v>6278538.5099999998</v>
      </c>
      <c r="O1201" s="168">
        <v>0</v>
      </c>
      <c r="P1201" s="89" t="s">
        <v>679</v>
      </c>
    </row>
    <row r="1202" spans="1:16" ht="38.25">
      <c r="A1202" s="214" t="s">
        <v>720</v>
      </c>
      <c r="B1202" s="89"/>
      <c r="C1202" s="90" t="s">
        <v>13784</v>
      </c>
      <c r="D1202" s="84">
        <v>43159</v>
      </c>
      <c r="E1202" s="85" t="s">
        <v>2350</v>
      </c>
      <c r="F1202" s="85" t="s">
        <v>13</v>
      </c>
      <c r="G1202" s="85">
        <v>379684</v>
      </c>
      <c r="H1202" s="89"/>
      <c r="I1202" s="93" t="s">
        <v>745</v>
      </c>
      <c r="J1202" s="89"/>
      <c r="K1202" s="89"/>
      <c r="L1202" s="89"/>
      <c r="M1202" s="89"/>
      <c r="N1202" s="168">
        <v>6278538.5099999998</v>
      </c>
      <c r="O1202" s="168">
        <v>0</v>
      </c>
      <c r="P1202" s="89" t="s">
        <v>679</v>
      </c>
    </row>
    <row r="1203" spans="1:16" ht="38.25">
      <c r="A1203" s="214" t="s">
        <v>720</v>
      </c>
      <c r="B1203" s="89"/>
      <c r="C1203" s="90" t="s">
        <v>13784</v>
      </c>
      <c r="D1203" s="84">
        <v>43159</v>
      </c>
      <c r="E1203" s="85" t="s">
        <v>2351</v>
      </c>
      <c r="F1203" s="85" t="s">
        <v>13</v>
      </c>
      <c r="G1203" s="85">
        <v>379686</v>
      </c>
      <c r="H1203" s="89"/>
      <c r="I1203" s="93" t="s">
        <v>745</v>
      </c>
      <c r="J1203" s="89"/>
      <c r="K1203" s="89"/>
      <c r="L1203" s="89"/>
      <c r="M1203" s="89"/>
      <c r="N1203" s="168">
        <v>6278538.5099999998</v>
      </c>
      <c r="O1203" s="168">
        <v>0</v>
      </c>
      <c r="P1203" s="89" t="s">
        <v>679</v>
      </c>
    </row>
    <row r="1204" spans="1:16" ht="38.25">
      <c r="A1204" s="214" t="s">
        <v>720</v>
      </c>
      <c r="B1204" s="89"/>
      <c r="C1204" s="90" t="s">
        <v>13784</v>
      </c>
      <c r="D1204" s="84">
        <v>43159</v>
      </c>
      <c r="E1204" s="85" t="s">
        <v>2352</v>
      </c>
      <c r="F1204" s="85" t="s">
        <v>13</v>
      </c>
      <c r="G1204" s="85">
        <v>379688</v>
      </c>
      <c r="H1204" s="89"/>
      <c r="I1204" s="93" t="s">
        <v>745</v>
      </c>
      <c r="J1204" s="89"/>
      <c r="K1204" s="89"/>
      <c r="L1204" s="89"/>
      <c r="M1204" s="89"/>
      <c r="N1204" s="168">
        <v>6278538.5099999998</v>
      </c>
      <c r="O1204" s="168">
        <v>0</v>
      </c>
      <c r="P1204" s="89" t="s">
        <v>679</v>
      </c>
    </row>
    <row r="1205" spans="1:16" ht="38.25">
      <c r="A1205" s="214" t="s">
        <v>720</v>
      </c>
      <c r="B1205" s="89"/>
      <c r="C1205" s="90" t="s">
        <v>13784</v>
      </c>
      <c r="D1205" s="84">
        <v>43159</v>
      </c>
      <c r="E1205" s="85" t="s">
        <v>2353</v>
      </c>
      <c r="F1205" s="85" t="s">
        <v>13</v>
      </c>
      <c r="G1205" s="85">
        <v>379690</v>
      </c>
      <c r="H1205" s="89"/>
      <c r="I1205" s="93" t="s">
        <v>745</v>
      </c>
      <c r="J1205" s="89"/>
      <c r="K1205" s="89"/>
      <c r="L1205" s="89"/>
      <c r="M1205" s="89"/>
      <c r="N1205" s="168">
        <v>6278538.5099999998</v>
      </c>
      <c r="O1205" s="168">
        <v>0</v>
      </c>
      <c r="P1205" s="89" t="s">
        <v>679</v>
      </c>
    </row>
    <row r="1206" spans="1:16" ht="38.25">
      <c r="A1206" s="214" t="s">
        <v>720</v>
      </c>
      <c r="B1206" s="89"/>
      <c r="C1206" s="90" t="s">
        <v>13784</v>
      </c>
      <c r="D1206" s="84">
        <v>43159</v>
      </c>
      <c r="E1206" s="85" t="s">
        <v>2354</v>
      </c>
      <c r="F1206" s="85" t="s">
        <v>13</v>
      </c>
      <c r="G1206" s="85">
        <v>379692</v>
      </c>
      <c r="H1206" s="89"/>
      <c r="I1206" s="93" t="s">
        <v>745</v>
      </c>
      <c r="J1206" s="89"/>
      <c r="K1206" s="89"/>
      <c r="L1206" s="89"/>
      <c r="M1206" s="89"/>
      <c r="N1206" s="168">
        <v>5318565.96</v>
      </c>
      <c r="O1206" s="168">
        <v>0</v>
      </c>
      <c r="P1206" s="89" t="s">
        <v>679</v>
      </c>
    </row>
    <row r="1207" spans="1:16" ht="38.25">
      <c r="A1207" s="214" t="s">
        <v>720</v>
      </c>
      <c r="B1207" s="89"/>
      <c r="C1207" s="90" t="s">
        <v>13784</v>
      </c>
      <c r="D1207" s="84">
        <v>43159</v>
      </c>
      <c r="E1207" s="85" t="s">
        <v>2355</v>
      </c>
      <c r="F1207" s="85" t="s">
        <v>13</v>
      </c>
      <c r="G1207" s="85">
        <v>379694</v>
      </c>
      <c r="H1207" s="89"/>
      <c r="I1207" s="93" t="s">
        <v>745</v>
      </c>
      <c r="J1207" s="89"/>
      <c r="K1207" s="89"/>
      <c r="L1207" s="89"/>
      <c r="M1207" s="89"/>
      <c r="N1207" s="168">
        <v>5318565.96</v>
      </c>
      <c r="O1207" s="168">
        <v>0</v>
      </c>
      <c r="P1207" s="89" t="s">
        <v>679</v>
      </c>
    </row>
    <row r="1208" spans="1:16" ht="38.25">
      <c r="A1208" s="214" t="s">
        <v>720</v>
      </c>
      <c r="B1208" s="89"/>
      <c r="C1208" s="90" t="s">
        <v>13784</v>
      </c>
      <c r="D1208" s="84">
        <v>43159</v>
      </c>
      <c r="E1208" s="85" t="s">
        <v>2356</v>
      </c>
      <c r="F1208" s="85" t="s">
        <v>13</v>
      </c>
      <c r="G1208" s="85">
        <v>379696</v>
      </c>
      <c r="H1208" s="89"/>
      <c r="I1208" s="93" t="s">
        <v>745</v>
      </c>
      <c r="J1208" s="89"/>
      <c r="K1208" s="89"/>
      <c r="L1208" s="89"/>
      <c r="M1208" s="89"/>
      <c r="N1208" s="168">
        <v>5318565.96</v>
      </c>
      <c r="O1208" s="168">
        <v>0</v>
      </c>
      <c r="P1208" s="89" t="s">
        <v>679</v>
      </c>
    </row>
    <row r="1209" spans="1:16" ht="38.25">
      <c r="A1209" s="214" t="s">
        <v>720</v>
      </c>
      <c r="B1209" s="89"/>
      <c r="C1209" s="90" t="s">
        <v>13784</v>
      </c>
      <c r="D1209" s="84">
        <v>43159</v>
      </c>
      <c r="E1209" s="85" t="s">
        <v>2357</v>
      </c>
      <c r="F1209" s="85" t="s">
        <v>13</v>
      </c>
      <c r="G1209" s="85">
        <v>379698</v>
      </c>
      <c r="H1209" s="89"/>
      <c r="I1209" s="93" t="s">
        <v>745</v>
      </c>
      <c r="J1209" s="89"/>
      <c r="K1209" s="89"/>
      <c r="L1209" s="89"/>
      <c r="M1209" s="89"/>
      <c r="N1209" s="168">
        <v>5318565.96</v>
      </c>
      <c r="O1209" s="168">
        <v>0</v>
      </c>
      <c r="P1209" s="89" t="s">
        <v>679</v>
      </c>
    </row>
    <row r="1210" spans="1:16" ht="38.25">
      <c r="A1210" s="214" t="s">
        <v>720</v>
      </c>
      <c r="B1210" s="89"/>
      <c r="C1210" s="90" t="s">
        <v>13784</v>
      </c>
      <c r="D1210" s="84">
        <v>43159</v>
      </c>
      <c r="E1210" s="85" t="s">
        <v>2358</v>
      </c>
      <c r="F1210" s="85" t="s">
        <v>13</v>
      </c>
      <c r="G1210" s="85">
        <v>379700</v>
      </c>
      <c r="H1210" s="89"/>
      <c r="I1210" s="93" t="s">
        <v>745</v>
      </c>
      <c r="J1210" s="89"/>
      <c r="K1210" s="89"/>
      <c r="L1210" s="89"/>
      <c r="M1210" s="89"/>
      <c r="N1210" s="168">
        <v>5318565.96</v>
      </c>
      <c r="O1210" s="168">
        <v>0</v>
      </c>
      <c r="P1210" s="89" t="s">
        <v>679</v>
      </c>
    </row>
    <row r="1211" spans="1:16" ht="38.25">
      <c r="A1211" s="214" t="s">
        <v>720</v>
      </c>
      <c r="B1211" s="89"/>
      <c r="C1211" s="90" t="s">
        <v>13784</v>
      </c>
      <c r="D1211" s="84">
        <v>43159</v>
      </c>
      <c r="E1211" s="85" t="s">
        <v>2359</v>
      </c>
      <c r="F1211" s="85" t="s">
        <v>13</v>
      </c>
      <c r="G1211" s="85">
        <v>379702</v>
      </c>
      <c r="H1211" s="89"/>
      <c r="I1211" s="93" t="s">
        <v>745</v>
      </c>
      <c r="J1211" s="89"/>
      <c r="K1211" s="89"/>
      <c r="L1211" s="89"/>
      <c r="M1211" s="89"/>
      <c r="N1211" s="168">
        <v>14608066.17</v>
      </c>
      <c r="O1211" s="168">
        <v>0</v>
      </c>
      <c r="P1211" s="89" t="s">
        <v>679</v>
      </c>
    </row>
    <row r="1212" spans="1:16" ht="38.25">
      <c r="A1212" s="214" t="s">
        <v>720</v>
      </c>
      <c r="B1212" s="89"/>
      <c r="C1212" s="90" t="s">
        <v>13784</v>
      </c>
      <c r="D1212" s="84">
        <v>43159</v>
      </c>
      <c r="E1212" s="85" t="s">
        <v>2360</v>
      </c>
      <c r="F1212" s="85" t="s">
        <v>13</v>
      </c>
      <c r="G1212" s="85">
        <v>379704</v>
      </c>
      <c r="H1212" s="89"/>
      <c r="I1212" s="93" t="s">
        <v>745</v>
      </c>
      <c r="J1212" s="89"/>
      <c r="K1212" s="89"/>
      <c r="L1212" s="89"/>
      <c r="M1212" s="89"/>
      <c r="N1212" s="168">
        <v>14608066.17</v>
      </c>
      <c r="O1212" s="168">
        <v>0</v>
      </c>
      <c r="P1212" s="89" t="s">
        <v>679</v>
      </c>
    </row>
    <row r="1213" spans="1:16" ht="38.25">
      <c r="A1213" s="214" t="s">
        <v>720</v>
      </c>
      <c r="B1213" s="89"/>
      <c r="C1213" s="90" t="s">
        <v>13784</v>
      </c>
      <c r="D1213" s="84">
        <v>43159</v>
      </c>
      <c r="E1213" s="85" t="s">
        <v>2361</v>
      </c>
      <c r="F1213" s="85" t="s">
        <v>13</v>
      </c>
      <c r="G1213" s="85">
        <v>379706</v>
      </c>
      <c r="H1213" s="89"/>
      <c r="I1213" s="93" t="s">
        <v>745</v>
      </c>
      <c r="J1213" s="89"/>
      <c r="K1213" s="89"/>
      <c r="L1213" s="89"/>
      <c r="M1213" s="89"/>
      <c r="N1213" s="168">
        <v>14608066.17</v>
      </c>
      <c r="O1213" s="168">
        <v>0</v>
      </c>
      <c r="P1213" s="89" t="s">
        <v>679</v>
      </c>
    </row>
    <row r="1214" spans="1:16" ht="38.25">
      <c r="A1214" s="214" t="s">
        <v>720</v>
      </c>
      <c r="B1214" s="89"/>
      <c r="C1214" s="90" t="s">
        <v>13784</v>
      </c>
      <c r="D1214" s="84">
        <v>43159</v>
      </c>
      <c r="E1214" s="85" t="s">
        <v>2362</v>
      </c>
      <c r="F1214" s="85" t="s">
        <v>13</v>
      </c>
      <c r="G1214" s="85">
        <v>379708</v>
      </c>
      <c r="H1214" s="89"/>
      <c r="I1214" s="93" t="s">
        <v>745</v>
      </c>
      <c r="J1214" s="89"/>
      <c r="K1214" s="89"/>
      <c r="L1214" s="89"/>
      <c r="M1214" s="89"/>
      <c r="N1214" s="168">
        <v>14608066.17</v>
      </c>
      <c r="O1214" s="168">
        <v>0</v>
      </c>
      <c r="P1214" s="89" t="s">
        <v>679</v>
      </c>
    </row>
    <row r="1215" spans="1:16" ht="38.25">
      <c r="A1215" s="214" t="s">
        <v>720</v>
      </c>
      <c r="B1215" s="89"/>
      <c r="C1215" s="90" t="s">
        <v>13784</v>
      </c>
      <c r="D1215" s="84">
        <v>43159</v>
      </c>
      <c r="E1215" s="85" t="s">
        <v>2363</v>
      </c>
      <c r="F1215" s="85" t="s">
        <v>13</v>
      </c>
      <c r="G1215" s="85">
        <v>379710</v>
      </c>
      <c r="H1215" s="89"/>
      <c r="I1215" s="93" t="s">
        <v>745</v>
      </c>
      <c r="J1215" s="89"/>
      <c r="K1215" s="89"/>
      <c r="L1215" s="89"/>
      <c r="M1215" s="89"/>
      <c r="N1215" s="168">
        <v>14608066.17</v>
      </c>
      <c r="O1215" s="168">
        <v>0</v>
      </c>
      <c r="P1215" s="89" t="s">
        <v>679</v>
      </c>
    </row>
    <row r="1216" spans="1:16" ht="38.25">
      <c r="A1216" s="214" t="s">
        <v>720</v>
      </c>
      <c r="B1216" s="89"/>
      <c r="C1216" s="90" t="s">
        <v>13784</v>
      </c>
      <c r="D1216" s="84">
        <v>43159</v>
      </c>
      <c r="E1216" s="85" t="s">
        <v>2364</v>
      </c>
      <c r="F1216" s="85" t="s">
        <v>13</v>
      </c>
      <c r="G1216" s="85">
        <v>379712</v>
      </c>
      <c r="H1216" s="89"/>
      <c r="I1216" s="93" t="s">
        <v>745</v>
      </c>
      <c r="J1216" s="89"/>
      <c r="K1216" s="89"/>
      <c r="L1216" s="89"/>
      <c r="M1216" s="89"/>
      <c r="N1216" s="168">
        <v>2687603.12</v>
      </c>
      <c r="O1216" s="168">
        <v>0</v>
      </c>
      <c r="P1216" s="89" t="s">
        <v>679</v>
      </c>
    </row>
    <row r="1217" spans="1:16" ht="51">
      <c r="A1217" s="214">
        <v>312</v>
      </c>
      <c r="B1217" s="89"/>
      <c r="C1217" s="90" t="s">
        <v>147</v>
      </c>
      <c r="D1217" s="84">
        <v>43159</v>
      </c>
      <c r="E1217" s="85" t="s">
        <v>2365</v>
      </c>
      <c r="F1217" s="85" t="s">
        <v>15</v>
      </c>
      <c r="G1217" s="85">
        <v>675038</v>
      </c>
      <c r="H1217" s="89"/>
      <c r="I1217" s="93" t="s">
        <v>2721</v>
      </c>
      <c r="J1217" s="89"/>
      <c r="K1217" s="89"/>
      <c r="L1217" s="89"/>
      <c r="M1217" s="89"/>
      <c r="N1217" s="168">
        <v>50</v>
      </c>
      <c r="O1217" s="168">
        <v>0</v>
      </c>
      <c r="P1217" s="89" t="s">
        <v>679</v>
      </c>
    </row>
    <row r="1218" spans="1:16" ht="63.75">
      <c r="A1218" s="214">
        <v>593</v>
      </c>
      <c r="B1218" s="89"/>
      <c r="C1218" s="90" t="s">
        <v>618</v>
      </c>
      <c r="D1218" s="84">
        <v>43159</v>
      </c>
      <c r="E1218" s="85" t="s">
        <v>2565</v>
      </c>
      <c r="F1218" s="85" t="s">
        <v>3</v>
      </c>
      <c r="G1218" s="85">
        <v>1600757</v>
      </c>
      <c r="H1218" s="89"/>
      <c r="I1218" s="93" t="s">
        <v>2888</v>
      </c>
      <c r="J1218" s="89"/>
      <c r="K1218" s="89"/>
      <c r="L1218" s="89"/>
      <c r="M1218" s="89"/>
      <c r="N1218" s="168">
        <v>0</v>
      </c>
      <c r="O1218" s="168">
        <v>193.55</v>
      </c>
      <c r="P1218" s="89" t="s">
        <v>679</v>
      </c>
    </row>
    <row r="1219" spans="1:16" ht="63.75">
      <c r="A1219" s="214">
        <v>86</v>
      </c>
      <c r="B1219" s="89"/>
      <c r="C1219" s="90" t="s">
        <v>59</v>
      </c>
      <c r="D1219" s="84">
        <v>43159</v>
      </c>
      <c r="E1219" s="85" t="s">
        <v>2566</v>
      </c>
      <c r="F1219" s="85" t="s">
        <v>3</v>
      </c>
      <c r="G1219" s="85">
        <v>1600760</v>
      </c>
      <c r="H1219" s="89"/>
      <c r="I1219" s="93" t="s">
        <v>2889</v>
      </c>
      <c r="J1219" s="89"/>
      <c r="K1219" s="89"/>
      <c r="L1219" s="89"/>
      <c r="M1219" s="89"/>
      <c r="N1219" s="168">
        <v>0</v>
      </c>
      <c r="O1219" s="168">
        <v>112713.14</v>
      </c>
      <c r="P1219" s="89" t="s">
        <v>679</v>
      </c>
    </row>
    <row r="1220" spans="1:16" ht="63.75">
      <c r="A1220" s="214" t="s">
        <v>560</v>
      </c>
      <c r="B1220" s="89"/>
      <c r="C1220" s="90" t="s">
        <v>622</v>
      </c>
      <c r="D1220" s="84">
        <v>43159</v>
      </c>
      <c r="E1220" s="85" t="s">
        <v>2567</v>
      </c>
      <c r="F1220" s="85" t="s">
        <v>3</v>
      </c>
      <c r="G1220" s="85">
        <v>1600762</v>
      </c>
      <c r="H1220" s="89"/>
      <c r="I1220" s="93" t="s">
        <v>2890</v>
      </c>
      <c r="J1220" s="89"/>
      <c r="K1220" s="89"/>
      <c r="L1220" s="89"/>
      <c r="M1220" s="89"/>
      <c r="N1220" s="168">
        <v>0</v>
      </c>
      <c r="O1220" s="168">
        <v>300.10000000000002</v>
      </c>
      <c r="P1220" s="89" t="s">
        <v>679</v>
      </c>
    </row>
    <row r="1221" spans="1:16" ht="63.75">
      <c r="A1221" s="214" t="s">
        <v>560</v>
      </c>
      <c r="B1221" s="89"/>
      <c r="C1221" s="90" t="s">
        <v>622</v>
      </c>
      <c r="D1221" s="84">
        <v>43159</v>
      </c>
      <c r="E1221" s="85" t="s">
        <v>2568</v>
      </c>
      <c r="F1221" s="85" t="s">
        <v>3</v>
      </c>
      <c r="G1221" s="85">
        <v>1600765</v>
      </c>
      <c r="H1221" s="89"/>
      <c r="I1221" s="93" t="s">
        <v>2891</v>
      </c>
      <c r="J1221" s="89"/>
      <c r="K1221" s="89"/>
      <c r="L1221" s="89"/>
      <c r="M1221" s="89"/>
      <c r="N1221" s="168">
        <v>0</v>
      </c>
      <c r="O1221" s="168">
        <v>265.20999999999998</v>
      </c>
      <c r="P1221" s="89" t="s">
        <v>679</v>
      </c>
    </row>
    <row r="1222" spans="1:16" ht="63.75">
      <c r="A1222" s="214">
        <v>310</v>
      </c>
      <c r="B1222" s="89"/>
      <c r="C1222" s="90" t="s">
        <v>145</v>
      </c>
      <c r="D1222" s="84">
        <v>43159</v>
      </c>
      <c r="E1222" s="85" t="s">
        <v>2569</v>
      </c>
      <c r="F1222" s="85" t="s">
        <v>3</v>
      </c>
      <c r="G1222" s="85">
        <v>1600767</v>
      </c>
      <c r="H1222" s="89"/>
      <c r="I1222" s="93" t="s">
        <v>2892</v>
      </c>
      <c r="J1222" s="89"/>
      <c r="K1222" s="89"/>
      <c r="L1222" s="89"/>
      <c r="M1222" s="89"/>
      <c r="N1222" s="168">
        <v>0</v>
      </c>
      <c r="O1222" s="168">
        <v>63329.2</v>
      </c>
      <c r="P1222" s="89" t="s">
        <v>679</v>
      </c>
    </row>
    <row r="1223" spans="1:16" ht="63.75">
      <c r="A1223" s="214" t="s">
        <v>560</v>
      </c>
      <c r="B1223" s="89"/>
      <c r="C1223" s="90" t="s">
        <v>622</v>
      </c>
      <c r="D1223" s="84">
        <v>43159</v>
      </c>
      <c r="E1223" s="85" t="s">
        <v>2570</v>
      </c>
      <c r="F1223" s="85" t="s">
        <v>3</v>
      </c>
      <c r="G1223" s="85">
        <v>1600770</v>
      </c>
      <c r="H1223" s="89"/>
      <c r="I1223" s="93" t="s">
        <v>2893</v>
      </c>
      <c r="J1223" s="89"/>
      <c r="K1223" s="89"/>
      <c r="L1223" s="89"/>
      <c r="M1223" s="89"/>
      <c r="N1223" s="168">
        <v>0</v>
      </c>
      <c r="O1223" s="168">
        <v>22821.53</v>
      </c>
      <c r="P1223" s="89" t="s">
        <v>679</v>
      </c>
    </row>
    <row r="1224" spans="1:16" ht="51">
      <c r="A1224" s="214" t="s">
        <v>560</v>
      </c>
      <c r="B1224" s="89"/>
      <c r="C1224" s="90" t="s">
        <v>622</v>
      </c>
      <c r="D1224" s="84">
        <v>43159</v>
      </c>
      <c r="E1224" s="85" t="s">
        <v>2571</v>
      </c>
      <c r="F1224" s="85" t="s">
        <v>3</v>
      </c>
      <c r="G1224" s="85">
        <v>1600755</v>
      </c>
      <c r="H1224" s="89"/>
      <c r="I1224" s="93" t="s">
        <v>2894</v>
      </c>
      <c r="J1224" s="89"/>
      <c r="K1224" s="89"/>
      <c r="L1224" s="89"/>
      <c r="M1224" s="89"/>
      <c r="N1224" s="168">
        <v>0</v>
      </c>
      <c r="O1224" s="168">
        <v>1100</v>
      </c>
      <c r="P1224" s="89" t="s">
        <v>679</v>
      </c>
    </row>
    <row r="1225" spans="1:16" ht="51">
      <c r="A1225" s="214" t="s">
        <v>560</v>
      </c>
      <c r="B1225" s="89"/>
      <c r="C1225" s="90" t="s">
        <v>622</v>
      </c>
      <c r="D1225" s="84">
        <v>43159</v>
      </c>
      <c r="E1225" s="85" t="s">
        <v>2572</v>
      </c>
      <c r="F1225" s="85" t="s">
        <v>3</v>
      </c>
      <c r="G1225" s="85">
        <v>1600819</v>
      </c>
      <c r="H1225" s="89"/>
      <c r="I1225" s="93" t="s">
        <v>2895</v>
      </c>
      <c r="J1225" s="89"/>
      <c r="K1225" s="89"/>
      <c r="L1225" s="89"/>
      <c r="M1225" s="89"/>
      <c r="N1225" s="168">
        <v>0</v>
      </c>
      <c r="O1225" s="168">
        <v>18</v>
      </c>
      <c r="P1225" s="89" t="s">
        <v>679</v>
      </c>
    </row>
    <row r="1226" spans="1:16" ht="38.25">
      <c r="A1226" s="214">
        <v>291</v>
      </c>
      <c r="B1226" s="89"/>
      <c r="C1226" s="90" t="s">
        <v>133</v>
      </c>
      <c r="D1226" s="84">
        <v>43159</v>
      </c>
      <c r="E1226" s="85" t="s">
        <v>2573</v>
      </c>
      <c r="F1226" s="85" t="s">
        <v>3</v>
      </c>
      <c r="G1226" s="85">
        <v>1600825</v>
      </c>
      <c r="H1226" s="89"/>
      <c r="I1226" s="93" t="s">
        <v>2896</v>
      </c>
      <c r="J1226" s="89"/>
      <c r="K1226" s="89"/>
      <c r="L1226" s="89"/>
      <c r="M1226" s="89"/>
      <c r="N1226" s="168">
        <v>0</v>
      </c>
      <c r="O1226" s="168">
        <v>39</v>
      </c>
      <c r="P1226" s="89" t="s">
        <v>679</v>
      </c>
    </row>
    <row r="1227" spans="1:16" ht="51">
      <c r="A1227" s="214" t="s">
        <v>560</v>
      </c>
      <c r="B1227" s="89"/>
      <c r="C1227" s="90" t="s">
        <v>622</v>
      </c>
      <c r="D1227" s="84">
        <v>43159</v>
      </c>
      <c r="E1227" s="85" t="s">
        <v>2574</v>
      </c>
      <c r="F1227" s="85" t="s">
        <v>3</v>
      </c>
      <c r="G1227" s="85">
        <v>1600855</v>
      </c>
      <c r="H1227" s="89"/>
      <c r="I1227" s="93" t="s">
        <v>2897</v>
      </c>
      <c r="J1227" s="89"/>
      <c r="K1227" s="89"/>
      <c r="L1227" s="89"/>
      <c r="M1227" s="89"/>
      <c r="N1227" s="168">
        <v>0</v>
      </c>
      <c r="O1227" s="168">
        <v>670.78</v>
      </c>
      <c r="P1227" s="89" t="s">
        <v>679</v>
      </c>
    </row>
    <row r="1228" spans="1:16" ht="51">
      <c r="A1228" s="214">
        <v>130</v>
      </c>
      <c r="B1228" s="89"/>
      <c r="C1228" s="90" t="s">
        <v>70</v>
      </c>
      <c r="D1228" s="84">
        <v>43159</v>
      </c>
      <c r="E1228" s="85" t="s">
        <v>2575</v>
      </c>
      <c r="F1228" s="85" t="s">
        <v>3</v>
      </c>
      <c r="G1228" s="85">
        <v>1600889</v>
      </c>
      <c r="H1228" s="89"/>
      <c r="I1228" s="93" t="s">
        <v>2898</v>
      </c>
      <c r="J1228" s="89"/>
      <c r="K1228" s="89"/>
      <c r="L1228" s="89"/>
      <c r="M1228" s="89"/>
      <c r="N1228" s="168">
        <v>0</v>
      </c>
      <c r="O1228" s="168">
        <v>30</v>
      </c>
      <c r="P1228" s="89" t="s">
        <v>679</v>
      </c>
    </row>
    <row r="1229" spans="1:16" ht="63.75">
      <c r="A1229" s="214" t="s">
        <v>560</v>
      </c>
      <c r="B1229" s="89"/>
      <c r="C1229" s="90" t="s">
        <v>622</v>
      </c>
      <c r="D1229" s="84">
        <v>43159</v>
      </c>
      <c r="E1229" s="85" t="s">
        <v>2576</v>
      </c>
      <c r="F1229" s="85" t="s">
        <v>3</v>
      </c>
      <c r="G1229" s="85">
        <v>1600961</v>
      </c>
      <c r="H1229" s="89"/>
      <c r="I1229" s="93" t="s">
        <v>2899</v>
      </c>
      <c r="J1229" s="89"/>
      <c r="K1229" s="89"/>
      <c r="L1229" s="89"/>
      <c r="M1229" s="89"/>
      <c r="N1229" s="168">
        <v>0</v>
      </c>
      <c r="O1229" s="168">
        <v>1924</v>
      </c>
      <c r="P1229" s="89" t="s">
        <v>679</v>
      </c>
    </row>
    <row r="1230" spans="1:16" ht="51">
      <c r="A1230" s="214">
        <v>902</v>
      </c>
      <c r="B1230" s="89"/>
      <c r="C1230" s="90" t="s">
        <v>207</v>
      </c>
      <c r="D1230" s="84">
        <v>43160</v>
      </c>
      <c r="E1230" s="85" t="s">
        <v>2919</v>
      </c>
      <c r="F1230" s="85" t="s">
        <v>3</v>
      </c>
      <c r="G1230" s="85">
        <v>1601276</v>
      </c>
      <c r="H1230" s="89"/>
      <c r="I1230" s="93" t="s">
        <v>2920</v>
      </c>
      <c r="J1230" s="89"/>
      <c r="K1230" s="89"/>
      <c r="L1230" s="89"/>
      <c r="M1230" s="89"/>
      <c r="N1230" s="168">
        <v>0</v>
      </c>
      <c r="O1230" s="168">
        <v>222.45</v>
      </c>
      <c r="P1230" s="89" t="s">
        <v>679</v>
      </c>
    </row>
    <row r="1231" spans="1:16" ht="63.75">
      <c r="A1231" s="214">
        <v>597</v>
      </c>
      <c r="B1231" s="89"/>
      <c r="C1231" s="90" t="s">
        <v>2577</v>
      </c>
      <c r="D1231" s="84">
        <v>43160</v>
      </c>
      <c r="E1231" s="85" t="s">
        <v>2921</v>
      </c>
      <c r="F1231" s="85" t="s">
        <v>3</v>
      </c>
      <c r="G1231" s="85">
        <v>1601277</v>
      </c>
      <c r="H1231" s="89"/>
      <c r="I1231" s="93" t="s">
        <v>2922</v>
      </c>
      <c r="J1231" s="89"/>
      <c r="K1231" s="89"/>
      <c r="L1231" s="89"/>
      <c r="M1231" s="89"/>
      <c r="N1231" s="168">
        <v>0</v>
      </c>
      <c r="O1231" s="168">
        <v>30624.68</v>
      </c>
      <c r="P1231" s="89" t="s">
        <v>679</v>
      </c>
    </row>
    <row r="1232" spans="1:16" ht="51">
      <c r="A1232" s="214">
        <v>16</v>
      </c>
      <c r="B1232" s="89"/>
      <c r="C1232" s="90" t="s">
        <v>46</v>
      </c>
      <c r="D1232" s="84">
        <v>43160</v>
      </c>
      <c r="E1232" s="85" t="s">
        <v>2923</v>
      </c>
      <c r="F1232" s="85" t="s">
        <v>3</v>
      </c>
      <c r="G1232" s="85">
        <v>1601147</v>
      </c>
      <c r="H1232" s="89"/>
      <c r="I1232" s="93" t="s">
        <v>2924</v>
      </c>
      <c r="J1232" s="89"/>
      <c r="K1232" s="89"/>
      <c r="L1232" s="89"/>
      <c r="M1232" s="89"/>
      <c r="N1232" s="168">
        <v>0</v>
      </c>
      <c r="O1232" s="168">
        <v>787.08</v>
      </c>
      <c r="P1232" s="89" t="s">
        <v>679</v>
      </c>
    </row>
    <row r="1233" spans="1:16" ht="51">
      <c r="A1233" s="214" t="s">
        <v>560</v>
      </c>
      <c r="B1233" s="89"/>
      <c r="C1233" s="90" t="s">
        <v>622</v>
      </c>
      <c r="D1233" s="84">
        <v>43160</v>
      </c>
      <c r="E1233" s="85" t="s">
        <v>2925</v>
      </c>
      <c r="F1233" s="85" t="s">
        <v>3</v>
      </c>
      <c r="G1233" s="85">
        <v>1601149</v>
      </c>
      <c r="H1233" s="89"/>
      <c r="I1233" s="93" t="s">
        <v>2926</v>
      </c>
      <c r="J1233" s="89"/>
      <c r="K1233" s="89"/>
      <c r="L1233" s="89"/>
      <c r="M1233" s="89"/>
      <c r="N1233" s="168">
        <v>0</v>
      </c>
      <c r="O1233" s="168">
        <v>5573.25</v>
      </c>
      <c r="P1233" s="89" t="s">
        <v>679</v>
      </c>
    </row>
    <row r="1234" spans="1:16" ht="51">
      <c r="A1234" s="214" t="s">
        <v>560</v>
      </c>
      <c r="B1234" s="89"/>
      <c r="C1234" s="90" t="s">
        <v>622</v>
      </c>
      <c r="D1234" s="84">
        <v>43160</v>
      </c>
      <c r="E1234" s="85" t="s">
        <v>2927</v>
      </c>
      <c r="F1234" s="85" t="s">
        <v>3</v>
      </c>
      <c r="G1234" s="85">
        <v>1601180</v>
      </c>
      <c r="H1234" s="89"/>
      <c r="I1234" s="93" t="s">
        <v>750</v>
      </c>
      <c r="J1234" s="89"/>
      <c r="K1234" s="89"/>
      <c r="L1234" s="89"/>
      <c r="M1234" s="89"/>
      <c r="N1234" s="168">
        <v>0</v>
      </c>
      <c r="O1234" s="168">
        <v>703.59</v>
      </c>
      <c r="P1234" s="89" t="s">
        <v>679</v>
      </c>
    </row>
    <row r="1235" spans="1:16" ht="51">
      <c r="A1235" s="214" t="s">
        <v>560</v>
      </c>
      <c r="B1235" s="89"/>
      <c r="C1235" s="90" t="s">
        <v>622</v>
      </c>
      <c r="D1235" s="84">
        <v>43160</v>
      </c>
      <c r="E1235" s="85" t="s">
        <v>2928</v>
      </c>
      <c r="F1235" s="85" t="s">
        <v>3</v>
      </c>
      <c r="G1235" s="85">
        <v>1601182</v>
      </c>
      <c r="H1235" s="89"/>
      <c r="I1235" s="93" t="s">
        <v>728</v>
      </c>
      <c r="J1235" s="89"/>
      <c r="K1235" s="89"/>
      <c r="L1235" s="89"/>
      <c r="M1235" s="89"/>
      <c r="N1235" s="168">
        <v>0</v>
      </c>
      <c r="O1235" s="168">
        <v>1944.51</v>
      </c>
      <c r="P1235" s="89" t="s">
        <v>679</v>
      </c>
    </row>
    <row r="1236" spans="1:16" ht="51">
      <c r="A1236" s="214" t="s">
        <v>560</v>
      </c>
      <c r="B1236" s="89"/>
      <c r="C1236" s="90" t="s">
        <v>622</v>
      </c>
      <c r="D1236" s="84">
        <v>43160</v>
      </c>
      <c r="E1236" s="85" t="s">
        <v>2929</v>
      </c>
      <c r="F1236" s="85" t="s">
        <v>3</v>
      </c>
      <c r="G1236" s="85">
        <v>1601191</v>
      </c>
      <c r="H1236" s="89"/>
      <c r="I1236" s="93" t="s">
        <v>2930</v>
      </c>
      <c r="J1236" s="89"/>
      <c r="K1236" s="89"/>
      <c r="L1236" s="89"/>
      <c r="M1236" s="89"/>
      <c r="N1236" s="168">
        <v>0</v>
      </c>
      <c r="O1236" s="168">
        <v>3095.6</v>
      </c>
      <c r="P1236" s="89" t="s">
        <v>679</v>
      </c>
    </row>
    <row r="1237" spans="1:16" ht="38.25">
      <c r="A1237" s="214">
        <v>35</v>
      </c>
      <c r="B1237" s="89"/>
      <c r="C1237" s="90" t="s">
        <v>49</v>
      </c>
      <c r="D1237" s="84">
        <v>43160</v>
      </c>
      <c r="E1237" s="85" t="s">
        <v>2931</v>
      </c>
      <c r="F1237" s="85" t="s">
        <v>3</v>
      </c>
      <c r="G1237" s="85">
        <v>1601242</v>
      </c>
      <c r="H1237" s="89"/>
      <c r="I1237" s="93" t="s">
        <v>731</v>
      </c>
      <c r="J1237" s="89"/>
      <c r="K1237" s="89"/>
      <c r="L1237" s="89"/>
      <c r="M1237" s="89"/>
      <c r="N1237" s="168">
        <v>0</v>
      </c>
      <c r="O1237" s="168">
        <v>1278</v>
      </c>
      <c r="P1237" s="89" t="s">
        <v>679</v>
      </c>
    </row>
    <row r="1238" spans="1:16" ht="51">
      <c r="A1238" s="214" t="s">
        <v>560</v>
      </c>
      <c r="B1238" s="89"/>
      <c r="C1238" s="90" t="s">
        <v>622</v>
      </c>
      <c r="D1238" s="84">
        <v>43160</v>
      </c>
      <c r="E1238" s="85" t="s">
        <v>2932</v>
      </c>
      <c r="F1238" s="85" t="s">
        <v>3</v>
      </c>
      <c r="G1238" s="85">
        <v>1601247</v>
      </c>
      <c r="H1238" s="89"/>
      <c r="I1238" s="93" t="s">
        <v>725</v>
      </c>
      <c r="J1238" s="89"/>
      <c r="K1238" s="89"/>
      <c r="L1238" s="89"/>
      <c r="M1238" s="89"/>
      <c r="N1238" s="168">
        <v>0</v>
      </c>
      <c r="O1238" s="168">
        <v>711.18</v>
      </c>
      <c r="P1238" s="89" t="s">
        <v>679</v>
      </c>
    </row>
    <row r="1239" spans="1:16" ht="51">
      <c r="A1239" s="214" t="s">
        <v>560</v>
      </c>
      <c r="B1239" s="89"/>
      <c r="C1239" s="90" t="s">
        <v>622</v>
      </c>
      <c r="D1239" s="84">
        <v>43160</v>
      </c>
      <c r="E1239" s="85" t="s">
        <v>2933</v>
      </c>
      <c r="F1239" s="85" t="s">
        <v>3</v>
      </c>
      <c r="G1239" s="85">
        <v>1601249</v>
      </c>
      <c r="H1239" s="89"/>
      <c r="I1239" s="93" t="s">
        <v>723</v>
      </c>
      <c r="J1239" s="89"/>
      <c r="K1239" s="89"/>
      <c r="L1239" s="89"/>
      <c r="M1239" s="89"/>
      <c r="N1239" s="168">
        <v>0</v>
      </c>
      <c r="O1239" s="168">
        <v>545</v>
      </c>
      <c r="P1239" s="89" t="s">
        <v>679</v>
      </c>
    </row>
    <row r="1240" spans="1:16" ht="51">
      <c r="A1240" s="214" t="s">
        <v>560</v>
      </c>
      <c r="B1240" s="89"/>
      <c r="C1240" s="90" t="s">
        <v>622</v>
      </c>
      <c r="D1240" s="84">
        <v>43160</v>
      </c>
      <c r="E1240" s="85" t="s">
        <v>2934</v>
      </c>
      <c r="F1240" s="85" t="s">
        <v>3</v>
      </c>
      <c r="G1240" s="85">
        <v>1601286</v>
      </c>
      <c r="H1240" s="89"/>
      <c r="I1240" s="93" t="s">
        <v>2935</v>
      </c>
      <c r="J1240" s="89"/>
      <c r="K1240" s="89"/>
      <c r="L1240" s="89"/>
      <c r="M1240" s="89"/>
      <c r="N1240" s="168">
        <v>0</v>
      </c>
      <c r="O1240" s="168">
        <v>2752.6</v>
      </c>
      <c r="P1240" s="89" t="s">
        <v>679</v>
      </c>
    </row>
    <row r="1241" spans="1:16" ht="51">
      <c r="A1241" s="214" t="s">
        <v>560</v>
      </c>
      <c r="B1241" s="89"/>
      <c r="C1241" s="90" t="s">
        <v>622</v>
      </c>
      <c r="D1241" s="84">
        <v>43160</v>
      </c>
      <c r="E1241" s="85" t="s">
        <v>2936</v>
      </c>
      <c r="F1241" s="85" t="s">
        <v>3</v>
      </c>
      <c r="G1241" s="85">
        <v>1601311</v>
      </c>
      <c r="H1241" s="89"/>
      <c r="I1241" s="93" t="s">
        <v>724</v>
      </c>
      <c r="J1241" s="89"/>
      <c r="K1241" s="89"/>
      <c r="L1241" s="89"/>
      <c r="M1241" s="89"/>
      <c r="N1241" s="168">
        <v>0</v>
      </c>
      <c r="O1241" s="168">
        <v>1000</v>
      </c>
      <c r="P1241" s="89" t="s">
        <v>679</v>
      </c>
    </row>
    <row r="1242" spans="1:16" ht="51">
      <c r="A1242" s="214" t="s">
        <v>560</v>
      </c>
      <c r="B1242" s="89"/>
      <c r="C1242" s="90" t="s">
        <v>622</v>
      </c>
      <c r="D1242" s="84">
        <v>43160</v>
      </c>
      <c r="E1242" s="85" t="s">
        <v>3273</v>
      </c>
      <c r="F1242" s="85" t="s">
        <v>6</v>
      </c>
      <c r="G1242" s="85">
        <v>675787</v>
      </c>
      <c r="H1242" s="89"/>
      <c r="I1242" s="93" t="s">
        <v>3274</v>
      </c>
      <c r="J1242" s="89"/>
      <c r="K1242" s="89"/>
      <c r="L1242" s="89"/>
      <c r="M1242" s="89"/>
      <c r="N1242" s="168">
        <v>0</v>
      </c>
      <c r="O1242" s="168">
        <v>94189.72</v>
      </c>
      <c r="P1242" s="89" t="s">
        <v>679</v>
      </c>
    </row>
    <row r="1243" spans="1:16" ht="51">
      <c r="A1243" s="214" t="s">
        <v>560</v>
      </c>
      <c r="B1243" s="89"/>
      <c r="C1243" s="90" t="s">
        <v>622</v>
      </c>
      <c r="D1243" s="84">
        <v>43160</v>
      </c>
      <c r="E1243" s="85" t="s">
        <v>3275</v>
      </c>
      <c r="F1243" s="85" t="s">
        <v>6</v>
      </c>
      <c r="G1243" s="85">
        <v>676358</v>
      </c>
      <c r="H1243" s="89"/>
      <c r="I1243" s="93" t="s">
        <v>3276</v>
      </c>
      <c r="J1243" s="89"/>
      <c r="K1243" s="89"/>
      <c r="L1243" s="89"/>
      <c r="M1243" s="89"/>
      <c r="N1243" s="168">
        <v>0</v>
      </c>
      <c r="O1243" s="168">
        <v>5491.36</v>
      </c>
      <c r="P1243" s="89" t="s">
        <v>679</v>
      </c>
    </row>
    <row r="1244" spans="1:16" ht="76.5">
      <c r="A1244" s="214" t="s">
        <v>560</v>
      </c>
      <c r="B1244" s="89"/>
      <c r="C1244" s="90" t="s">
        <v>622</v>
      </c>
      <c r="D1244" s="84">
        <v>43160</v>
      </c>
      <c r="E1244" s="85" t="s">
        <v>3277</v>
      </c>
      <c r="F1244" s="85" t="s">
        <v>6</v>
      </c>
      <c r="G1244" s="85">
        <v>676490</v>
      </c>
      <c r="H1244" s="89"/>
      <c r="I1244" s="93" t="s">
        <v>3278</v>
      </c>
      <c r="J1244" s="89"/>
      <c r="K1244" s="89"/>
      <c r="L1244" s="89"/>
      <c r="M1244" s="89"/>
      <c r="N1244" s="168">
        <v>0</v>
      </c>
      <c r="O1244" s="168">
        <v>10282.870000000001</v>
      </c>
      <c r="P1244" s="89" t="s">
        <v>679</v>
      </c>
    </row>
    <row r="1245" spans="1:16" ht="51">
      <c r="A1245" s="214" t="s">
        <v>560</v>
      </c>
      <c r="B1245" s="89"/>
      <c r="C1245" s="90" t="s">
        <v>622</v>
      </c>
      <c r="D1245" s="84">
        <v>43160</v>
      </c>
      <c r="E1245" s="85" t="s">
        <v>3279</v>
      </c>
      <c r="F1245" s="85" t="s">
        <v>6</v>
      </c>
      <c r="G1245" s="85">
        <v>946909</v>
      </c>
      <c r="H1245" s="89"/>
      <c r="I1245" s="93" t="s">
        <v>2609</v>
      </c>
      <c r="J1245" s="89"/>
      <c r="K1245" s="89"/>
      <c r="L1245" s="89"/>
      <c r="M1245" s="89"/>
      <c r="N1245" s="168">
        <v>0</v>
      </c>
      <c r="O1245" s="168">
        <v>560.91999999999996</v>
      </c>
      <c r="P1245" s="89" t="s">
        <v>679</v>
      </c>
    </row>
    <row r="1246" spans="1:16" ht="76.5">
      <c r="A1246" s="214" t="s">
        <v>560</v>
      </c>
      <c r="B1246" s="89"/>
      <c r="C1246" s="90" t="s">
        <v>622</v>
      </c>
      <c r="D1246" s="84">
        <v>43160</v>
      </c>
      <c r="E1246" s="85" t="s">
        <v>3280</v>
      </c>
      <c r="F1246" s="85" t="s">
        <v>15</v>
      </c>
      <c r="G1246" s="85">
        <v>4441</v>
      </c>
      <c r="H1246" s="89"/>
      <c r="I1246" s="93" t="s">
        <v>3281</v>
      </c>
      <c r="J1246" s="89"/>
      <c r="K1246" s="89"/>
      <c r="L1246" s="89"/>
      <c r="M1246" s="89"/>
      <c r="N1246" s="168">
        <v>522.11</v>
      </c>
      <c r="O1246" s="168">
        <v>0</v>
      </c>
      <c r="P1246" s="89" t="s">
        <v>679</v>
      </c>
    </row>
    <row r="1247" spans="1:16" ht="51">
      <c r="A1247" s="214">
        <v>287</v>
      </c>
      <c r="B1247" s="89"/>
      <c r="C1247" s="90" t="s">
        <v>130</v>
      </c>
      <c r="D1247" s="84">
        <v>43161</v>
      </c>
      <c r="E1247" s="85" t="s">
        <v>2937</v>
      </c>
      <c r="F1247" s="85" t="s">
        <v>3</v>
      </c>
      <c r="G1247" s="85">
        <v>1601584</v>
      </c>
      <c r="H1247" s="89"/>
      <c r="I1247" s="93" t="s">
        <v>2938</v>
      </c>
      <c r="J1247" s="89"/>
      <c r="K1247" s="89"/>
      <c r="L1247" s="89"/>
      <c r="M1247" s="89"/>
      <c r="N1247" s="168">
        <v>0</v>
      </c>
      <c r="O1247" s="168">
        <v>2000</v>
      </c>
      <c r="P1247" s="89" t="s">
        <v>679</v>
      </c>
    </row>
    <row r="1248" spans="1:16" ht="51">
      <c r="A1248" s="214" t="s">
        <v>560</v>
      </c>
      <c r="B1248" s="89"/>
      <c r="C1248" s="90" t="s">
        <v>622</v>
      </c>
      <c r="D1248" s="84">
        <v>43161</v>
      </c>
      <c r="E1248" s="85" t="s">
        <v>2939</v>
      </c>
      <c r="F1248" s="85" t="s">
        <v>3</v>
      </c>
      <c r="G1248" s="85">
        <v>1601559</v>
      </c>
      <c r="H1248" s="89"/>
      <c r="I1248" s="93" t="s">
        <v>2940</v>
      </c>
      <c r="J1248" s="89"/>
      <c r="K1248" s="89"/>
      <c r="L1248" s="89"/>
      <c r="M1248" s="89"/>
      <c r="N1248" s="168">
        <v>0</v>
      </c>
      <c r="O1248" s="168">
        <v>2000</v>
      </c>
      <c r="P1248" s="89" t="s">
        <v>679</v>
      </c>
    </row>
    <row r="1249" spans="1:16" ht="51">
      <c r="A1249" s="214" t="s">
        <v>560</v>
      </c>
      <c r="B1249" s="89"/>
      <c r="C1249" s="90" t="s">
        <v>622</v>
      </c>
      <c r="D1249" s="84">
        <v>43161</v>
      </c>
      <c r="E1249" s="85" t="s">
        <v>2941</v>
      </c>
      <c r="F1249" s="85" t="s">
        <v>3</v>
      </c>
      <c r="G1249" s="85">
        <v>1601609</v>
      </c>
      <c r="H1249" s="89"/>
      <c r="I1249" s="93" t="s">
        <v>2942</v>
      </c>
      <c r="J1249" s="89"/>
      <c r="K1249" s="89"/>
      <c r="L1249" s="89"/>
      <c r="M1249" s="89"/>
      <c r="N1249" s="168">
        <v>0</v>
      </c>
      <c r="O1249" s="168">
        <v>2075</v>
      </c>
      <c r="P1249" s="89" t="s">
        <v>679</v>
      </c>
    </row>
    <row r="1250" spans="1:16" ht="51">
      <c r="A1250" s="214" t="s">
        <v>560</v>
      </c>
      <c r="B1250" s="89"/>
      <c r="C1250" s="90" t="s">
        <v>622</v>
      </c>
      <c r="D1250" s="84">
        <v>43161</v>
      </c>
      <c r="E1250" s="85" t="s">
        <v>2943</v>
      </c>
      <c r="F1250" s="85" t="s">
        <v>3</v>
      </c>
      <c r="G1250" s="85">
        <v>1601653</v>
      </c>
      <c r="H1250" s="89"/>
      <c r="I1250" s="93" t="s">
        <v>2944</v>
      </c>
      <c r="J1250" s="89"/>
      <c r="K1250" s="89"/>
      <c r="L1250" s="89"/>
      <c r="M1250" s="89"/>
      <c r="N1250" s="168">
        <v>0</v>
      </c>
      <c r="O1250" s="168">
        <v>17157.89</v>
      </c>
      <c r="P1250" s="89" t="s">
        <v>679</v>
      </c>
    </row>
    <row r="1251" spans="1:16" ht="51">
      <c r="A1251" s="214" t="s">
        <v>560</v>
      </c>
      <c r="B1251" s="89"/>
      <c r="C1251" s="90" t="s">
        <v>622</v>
      </c>
      <c r="D1251" s="84">
        <v>43161</v>
      </c>
      <c r="E1251" s="85" t="s">
        <v>2945</v>
      </c>
      <c r="F1251" s="85" t="s">
        <v>3</v>
      </c>
      <c r="G1251" s="85">
        <v>1601704</v>
      </c>
      <c r="H1251" s="89"/>
      <c r="I1251" s="93" t="s">
        <v>2946</v>
      </c>
      <c r="J1251" s="89"/>
      <c r="K1251" s="89"/>
      <c r="L1251" s="89"/>
      <c r="M1251" s="89"/>
      <c r="N1251" s="168">
        <v>0</v>
      </c>
      <c r="O1251" s="168">
        <v>120</v>
      </c>
      <c r="P1251" s="89" t="s">
        <v>679</v>
      </c>
    </row>
    <row r="1252" spans="1:16" ht="51">
      <c r="A1252" s="214" t="s">
        <v>560</v>
      </c>
      <c r="B1252" s="89"/>
      <c r="C1252" s="90" t="s">
        <v>622</v>
      </c>
      <c r="D1252" s="84">
        <v>43161</v>
      </c>
      <c r="E1252" s="85" t="s">
        <v>2947</v>
      </c>
      <c r="F1252" s="85" t="s">
        <v>3</v>
      </c>
      <c r="G1252" s="85">
        <v>1601734</v>
      </c>
      <c r="H1252" s="89"/>
      <c r="I1252" s="93" t="s">
        <v>2948</v>
      </c>
      <c r="J1252" s="89"/>
      <c r="K1252" s="89"/>
      <c r="L1252" s="89"/>
      <c r="M1252" s="89"/>
      <c r="N1252" s="168">
        <v>0</v>
      </c>
      <c r="O1252" s="168">
        <v>695</v>
      </c>
      <c r="P1252" s="89" t="s">
        <v>679</v>
      </c>
    </row>
    <row r="1253" spans="1:16" ht="51">
      <c r="A1253" s="214" t="s">
        <v>560</v>
      </c>
      <c r="B1253" s="89"/>
      <c r="C1253" s="90" t="s">
        <v>622</v>
      </c>
      <c r="D1253" s="84">
        <v>43161</v>
      </c>
      <c r="E1253" s="85" t="s">
        <v>2949</v>
      </c>
      <c r="F1253" s="85" t="s">
        <v>3</v>
      </c>
      <c r="G1253" s="85">
        <v>1601735</v>
      </c>
      <c r="H1253" s="89"/>
      <c r="I1253" s="93" t="s">
        <v>1954</v>
      </c>
      <c r="J1253" s="89"/>
      <c r="K1253" s="89"/>
      <c r="L1253" s="89"/>
      <c r="M1253" s="89"/>
      <c r="N1253" s="168">
        <v>0</v>
      </c>
      <c r="O1253" s="168">
        <v>1500</v>
      </c>
      <c r="P1253" s="89" t="s">
        <v>679</v>
      </c>
    </row>
    <row r="1254" spans="1:16" ht="102">
      <c r="A1254" s="214">
        <v>86</v>
      </c>
      <c r="B1254" s="89"/>
      <c r="C1254" s="90" t="s">
        <v>59</v>
      </c>
      <c r="D1254" s="84">
        <v>43161</v>
      </c>
      <c r="E1254" s="85" t="s">
        <v>3282</v>
      </c>
      <c r="F1254" s="85" t="s">
        <v>6</v>
      </c>
      <c r="G1254" s="85">
        <v>915174</v>
      </c>
      <c r="H1254" s="89"/>
      <c r="I1254" s="93" t="s">
        <v>3283</v>
      </c>
      <c r="J1254" s="89"/>
      <c r="K1254" s="89"/>
      <c r="L1254" s="89"/>
      <c r="M1254" s="89"/>
      <c r="N1254" s="168">
        <v>0</v>
      </c>
      <c r="O1254" s="168">
        <v>9744</v>
      </c>
      <c r="P1254" s="89" t="s">
        <v>679</v>
      </c>
    </row>
    <row r="1255" spans="1:16" ht="63.75">
      <c r="A1255" s="214">
        <v>15</v>
      </c>
      <c r="B1255" s="89"/>
      <c r="C1255" s="90" t="s">
        <v>45</v>
      </c>
      <c r="D1255" s="84">
        <v>43164</v>
      </c>
      <c r="E1255" s="85" t="s">
        <v>2950</v>
      </c>
      <c r="F1255" s="85" t="s">
        <v>3</v>
      </c>
      <c r="G1255" s="85">
        <v>1602140</v>
      </c>
      <c r="H1255" s="89"/>
      <c r="I1255" s="93" t="s">
        <v>2951</v>
      </c>
      <c r="J1255" s="89"/>
      <c r="K1255" s="89"/>
      <c r="L1255" s="89"/>
      <c r="M1255" s="89"/>
      <c r="N1255" s="168">
        <v>0</v>
      </c>
      <c r="O1255" s="168">
        <v>11609.5</v>
      </c>
      <c r="P1255" s="89" t="s">
        <v>679</v>
      </c>
    </row>
    <row r="1256" spans="1:16" ht="51">
      <c r="A1256" s="214" t="s">
        <v>560</v>
      </c>
      <c r="B1256" s="89"/>
      <c r="C1256" s="90" t="s">
        <v>622</v>
      </c>
      <c r="D1256" s="84">
        <v>43164</v>
      </c>
      <c r="E1256" s="85" t="s">
        <v>2952</v>
      </c>
      <c r="F1256" s="85" t="s">
        <v>3</v>
      </c>
      <c r="G1256" s="85">
        <v>1602030</v>
      </c>
      <c r="H1256" s="89"/>
      <c r="I1256" s="93" t="s">
        <v>739</v>
      </c>
      <c r="J1256" s="89"/>
      <c r="K1256" s="89"/>
      <c r="L1256" s="89"/>
      <c r="M1256" s="89"/>
      <c r="N1256" s="168">
        <v>0</v>
      </c>
      <c r="O1256" s="168">
        <v>800</v>
      </c>
      <c r="P1256" s="89" t="s">
        <v>679</v>
      </c>
    </row>
    <row r="1257" spans="1:16" ht="51">
      <c r="A1257" s="214" t="s">
        <v>560</v>
      </c>
      <c r="B1257" s="89"/>
      <c r="C1257" s="90" t="s">
        <v>622</v>
      </c>
      <c r="D1257" s="84">
        <v>43164</v>
      </c>
      <c r="E1257" s="85" t="s">
        <v>2953</v>
      </c>
      <c r="F1257" s="85" t="s">
        <v>3</v>
      </c>
      <c r="G1257" s="85">
        <v>1602035</v>
      </c>
      <c r="H1257" s="89"/>
      <c r="I1257" s="93" t="s">
        <v>735</v>
      </c>
      <c r="J1257" s="89"/>
      <c r="K1257" s="89"/>
      <c r="L1257" s="89"/>
      <c r="M1257" s="89"/>
      <c r="N1257" s="168">
        <v>0</v>
      </c>
      <c r="O1257" s="168">
        <v>9497.2000000000007</v>
      </c>
      <c r="P1257" s="89" t="s">
        <v>679</v>
      </c>
    </row>
    <row r="1258" spans="1:16" ht="51">
      <c r="A1258" s="214" t="s">
        <v>560</v>
      </c>
      <c r="B1258" s="89"/>
      <c r="C1258" s="90" t="s">
        <v>622</v>
      </c>
      <c r="D1258" s="84">
        <v>43164</v>
      </c>
      <c r="E1258" s="85" t="s">
        <v>2954</v>
      </c>
      <c r="F1258" s="85" t="s">
        <v>3</v>
      </c>
      <c r="G1258" s="85">
        <v>1602044</v>
      </c>
      <c r="H1258" s="89"/>
      <c r="I1258" s="93" t="s">
        <v>2955</v>
      </c>
      <c r="J1258" s="89"/>
      <c r="K1258" s="89"/>
      <c r="L1258" s="89"/>
      <c r="M1258" s="89"/>
      <c r="N1258" s="168">
        <v>0</v>
      </c>
      <c r="O1258" s="168">
        <v>1506</v>
      </c>
      <c r="P1258" s="89" t="s">
        <v>679</v>
      </c>
    </row>
    <row r="1259" spans="1:16" ht="51">
      <c r="A1259" s="214" t="s">
        <v>560</v>
      </c>
      <c r="B1259" s="89"/>
      <c r="C1259" s="90" t="s">
        <v>622</v>
      </c>
      <c r="D1259" s="84">
        <v>43164</v>
      </c>
      <c r="E1259" s="85" t="s">
        <v>2956</v>
      </c>
      <c r="F1259" s="85" t="s">
        <v>3</v>
      </c>
      <c r="G1259" s="85">
        <v>1602091</v>
      </c>
      <c r="H1259" s="89"/>
      <c r="I1259" s="93" t="s">
        <v>742</v>
      </c>
      <c r="J1259" s="89"/>
      <c r="K1259" s="89"/>
      <c r="L1259" s="89"/>
      <c r="M1259" s="89"/>
      <c r="N1259" s="168">
        <v>0</v>
      </c>
      <c r="O1259" s="168">
        <v>390</v>
      </c>
      <c r="P1259" s="89" t="s">
        <v>679</v>
      </c>
    </row>
    <row r="1260" spans="1:16" ht="38.25">
      <c r="A1260" s="214">
        <v>35</v>
      </c>
      <c r="B1260" s="89"/>
      <c r="C1260" s="90" t="s">
        <v>49</v>
      </c>
      <c r="D1260" s="84">
        <v>43164</v>
      </c>
      <c r="E1260" s="85" t="s">
        <v>2957</v>
      </c>
      <c r="F1260" s="85" t="s">
        <v>3</v>
      </c>
      <c r="G1260" s="85">
        <v>1602112</v>
      </c>
      <c r="H1260" s="89"/>
      <c r="I1260" s="93" t="s">
        <v>2742</v>
      </c>
      <c r="J1260" s="89"/>
      <c r="K1260" s="89"/>
      <c r="L1260" s="89"/>
      <c r="M1260" s="89"/>
      <c r="N1260" s="168">
        <v>0</v>
      </c>
      <c r="O1260" s="168">
        <v>460</v>
      </c>
      <c r="P1260" s="89" t="s">
        <v>679</v>
      </c>
    </row>
    <row r="1261" spans="1:16" ht="51">
      <c r="A1261" s="214" t="s">
        <v>560</v>
      </c>
      <c r="B1261" s="89"/>
      <c r="C1261" s="90" t="s">
        <v>622</v>
      </c>
      <c r="D1261" s="84">
        <v>43164</v>
      </c>
      <c r="E1261" s="85" t="s">
        <v>2958</v>
      </c>
      <c r="F1261" s="85" t="s">
        <v>3</v>
      </c>
      <c r="G1261" s="85">
        <v>1602132</v>
      </c>
      <c r="H1261" s="89"/>
      <c r="I1261" s="93" t="s">
        <v>2959</v>
      </c>
      <c r="J1261" s="89"/>
      <c r="K1261" s="89"/>
      <c r="L1261" s="89"/>
      <c r="M1261" s="89"/>
      <c r="N1261" s="168">
        <v>0</v>
      </c>
      <c r="O1261" s="168">
        <v>64.45</v>
      </c>
      <c r="P1261" s="89" t="s">
        <v>679</v>
      </c>
    </row>
    <row r="1262" spans="1:16" ht="51">
      <c r="A1262" s="214" t="s">
        <v>560</v>
      </c>
      <c r="B1262" s="89"/>
      <c r="C1262" s="90" t="s">
        <v>622</v>
      </c>
      <c r="D1262" s="84">
        <v>43164</v>
      </c>
      <c r="E1262" s="85" t="s">
        <v>2960</v>
      </c>
      <c r="F1262" s="85" t="s">
        <v>3</v>
      </c>
      <c r="G1262" s="85">
        <v>1602136</v>
      </c>
      <c r="H1262" s="89"/>
      <c r="I1262" s="93" t="s">
        <v>2961</v>
      </c>
      <c r="J1262" s="89"/>
      <c r="K1262" s="89"/>
      <c r="L1262" s="89"/>
      <c r="M1262" s="89"/>
      <c r="N1262" s="168">
        <v>0</v>
      </c>
      <c r="O1262" s="168">
        <v>1277</v>
      </c>
      <c r="P1262" s="89" t="s">
        <v>679</v>
      </c>
    </row>
    <row r="1263" spans="1:16" ht="51">
      <c r="A1263" s="214">
        <v>287</v>
      </c>
      <c r="B1263" s="89"/>
      <c r="C1263" s="90" t="s">
        <v>130</v>
      </c>
      <c r="D1263" s="84">
        <v>43164</v>
      </c>
      <c r="E1263" s="85" t="s">
        <v>2962</v>
      </c>
      <c r="F1263" s="85" t="s">
        <v>3</v>
      </c>
      <c r="G1263" s="85">
        <v>1602138</v>
      </c>
      <c r="H1263" s="89"/>
      <c r="I1263" s="93" t="s">
        <v>2963</v>
      </c>
      <c r="J1263" s="89"/>
      <c r="K1263" s="89"/>
      <c r="L1263" s="89"/>
      <c r="M1263" s="89"/>
      <c r="N1263" s="168">
        <v>0</v>
      </c>
      <c r="O1263" s="168">
        <v>1296.96</v>
      </c>
      <c r="P1263" s="89" t="s">
        <v>679</v>
      </c>
    </row>
    <row r="1264" spans="1:16" ht="51">
      <c r="A1264" s="214" t="s">
        <v>560</v>
      </c>
      <c r="B1264" s="89"/>
      <c r="C1264" s="90" t="s">
        <v>622</v>
      </c>
      <c r="D1264" s="84">
        <v>43164</v>
      </c>
      <c r="E1264" s="85" t="s">
        <v>2964</v>
      </c>
      <c r="F1264" s="85" t="s">
        <v>3</v>
      </c>
      <c r="G1264" s="85">
        <v>1602145</v>
      </c>
      <c r="H1264" s="89"/>
      <c r="I1264" s="93" t="s">
        <v>755</v>
      </c>
      <c r="J1264" s="89"/>
      <c r="K1264" s="89"/>
      <c r="L1264" s="89"/>
      <c r="M1264" s="89"/>
      <c r="N1264" s="168">
        <v>0</v>
      </c>
      <c r="O1264" s="168">
        <v>400</v>
      </c>
      <c r="P1264" s="89" t="s">
        <v>679</v>
      </c>
    </row>
    <row r="1265" spans="1:16" ht="51">
      <c r="A1265" s="214" t="s">
        <v>560</v>
      </c>
      <c r="B1265" s="89"/>
      <c r="C1265" s="90" t="s">
        <v>622</v>
      </c>
      <c r="D1265" s="84">
        <v>43164</v>
      </c>
      <c r="E1265" s="85" t="s">
        <v>2965</v>
      </c>
      <c r="F1265" s="85" t="s">
        <v>3</v>
      </c>
      <c r="G1265" s="85">
        <v>1602189</v>
      </c>
      <c r="H1265" s="89"/>
      <c r="I1265" s="93" t="s">
        <v>726</v>
      </c>
      <c r="J1265" s="89"/>
      <c r="K1265" s="89"/>
      <c r="L1265" s="89"/>
      <c r="M1265" s="89"/>
      <c r="N1265" s="168">
        <v>0</v>
      </c>
      <c r="O1265" s="168">
        <v>1713</v>
      </c>
      <c r="P1265" s="89" t="s">
        <v>679</v>
      </c>
    </row>
    <row r="1266" spans="1:16" ht="51">
      <c r="A1266" s="214" t="s">
        <v>560</v>
      </c>
      <c r="B1266" s="89"/>
      <c r="C1266" s="90" t="s">
        <v>622</v>
      </c>
      <c r="D1266" s="84">
        <v>43164</v>
      </c>
      <c r="E1266" s="85" t="s">
        <v>2966</v>
      </c>
      <c r="F1266" s="85" t="s">
        <v>3</v>
      </c>
      <c r="G1266" s="85">
        <v>1602280</v>
      </c>
      <c r="H1266" s="89"/>
      <c r="I1266" s="93" t="s">
        <v>2967</v>
      </c>
      <c r="J1266" s="89"/>
      <c r="K1266" s="89"/>
      <c r="L1266" s="89"/>
      <c r="M1266" s="89"/>
      <c r="N1266" s="168">
        <v>0</v>
      </c>
      <c r="O1266" s="168">
        <v>3424.21</v>
      </c>
      <c r="P1266" s="89" t="s">
        <v>679</v>
      </c>
    </row>
    <row r="1267" spans="1:16" ht="51">
      <c r="A1267" s="214" t="s">
        <v>560</v>
      </c>
      <c r="B1267" s="89"/>
      <c r="C1267" s="90" t="s">
        <v>622</v>
      </c>
      <c r="D1267" s="84">
        <v>43164</v>
      </c>
      <c r="E1267" s="85" t="s">
        <v>2968</v>
      </c>
      <c r="F1267" s="85" t="s">
        <v>3</v>
      </c>
      <c r="G1267" s="85">
        <v>1602311</v>
      </c>
      <c r="H1267" s="89"/>
      <c r="I1267" s="93" t="s">
        <v>2969</v>
      </c>
      <c r="J1267" s="89"/>
      <c r="K1267" s="89"/>
      <c r="L1267" s="89"/>
      <c r="M1267" s="89"/>
      <c r="N1267" s="168">
        <v>0</v>
      </c>
      <c r="O1267" s="168">
        <v>3500</v>
      </c>
      <c r="P1267" s="89" t="s">
        <v>679</v>
      </c>
    </row>
    <row r="1268" spans="1:16" ht="51">
      <c r="A1268" s="214" t="s">
        <v>560</v>
      </c>
      <c r="B1268" s="89"/>
      <c r="C1268" s="90" t="s">
        <v>622</v>
      </c>
      <c r="D1268" s="84">
        <v>43164</v>
      </c>
      <c r="E1268" s="85" t="s">
        <v>2970</v>
      </c>
      <c r="F1268" s="85" t="s">
        <v>3</v>
      </c>
      <c r="G1268" s="85">
        <v>1602336</v>
      </c>
      <c r="H1268" s="89"/>
      <c r="I1268" s="93" t="s">
        <v>1919</v>
      </c>
      <c r="J1268" s="89"/>
      <c r="K1268" s="89"/>
      <c r="L1268" s="89"/>
      <c r="M1268" s="89"/>
      <c r="N1268" s="168">
        <v>0</v>
      </c>
      <c r="O1268" s="168">
        <v>800</v>
      </c>
      <c r="P1268" s="89" t="s">
        <v>679</v>
      </c>
    </row>
    <row r="1269" spans="1:16" ht="51">
      <c r="A1269" s="214" t="s">
        <v>560</v>
      </c>
      <c r="B1269" s="89"/>
      <c r="C1269" s="90" t="s">
        <v>622</v>
      </c>
      <c r="D1269" s="84">
        <v>43164</v>
      </c>
      <c r="E1269" s="85" t="s">
        <v>2971</v>
      </c>
      <c r="F1269" s="85" t="s">
        <v>3</v>
      </c>
      <c r="G1269" s="85">
        <v>1602353</v>
      </c>
      <c r="H1269" s="89"/>
      <c r="I1269" s="93" t="s">
        <v>729</v>
      </c>
      <c r="J1269" s="89"/>
      <c r="K1269" s="89"/>
      <c r="L1269" s="89"/>
      <c r="M1269" s="89"/>
      <c r="N1269" s="168">
        <v>0</v>
      </c>
      <c r="O1269" s="168">
        <v>1018</v>
      </c>
      <c r="P1269" s="89" t="s">
        <v>679</v>
      </c>
    </row>
    <row r="1270" spans="1:16" ht="89.25">
      <c r="A1270" s="214" t="s">
        <v>560</v>
      </c>
      <c r="B1270" s="89"/>
      <c r="C1270" s="90" t="s">
        <v>622</v>
      </c>
      <c r="D1270" s="84">
        <v>43164</v>
      </c>
      <c r="E1270" s="85" t="s">
        <v>3284</v>
      </c>
      <c r="F1270" s="85" t="s">
        <v>6</v>
      </c>
      <c r="G1270" s="85">
        <v>678000</v>
      </c>
      <c r="H1270" s="89"/>
      <c r="I1270" s="93" t="s">
        <v>3285</v>
      </c>
      <c r="J1270" s="89"/>
      <c r="K1270" s="89"/>
      <c r="L1270" s="89"/>
      <c r="M1270" s="89"/>
      <c r="N1270" s="168">
        <v>0</v>
      </c>
      <c r="O1270" s="168">
        <v>14192.45</v>
      </c>
      <c r="P1270" s="89" t="s">
        <v>679</v>
      </c>
    </row>
    <row r="1271" spans="1:16" ht="63.75">
      <c r="A1271" s="214" t="s">
        <v>560</v>
      </c>
      <c r="B1271" s="89"/>
      <c r="C1271" s="90" t="s">
        <v>622</v>
      </c>
      <c r="D1271" s="84">
        <v>43164</v>
      </c>
      <c r="E1271" s="85" t="s">
        <v>3286</v>
      </c>
      <c r="F1271" s="85" t="s">
        <v>6</v>
      </c>
      <c r="G1271" s="85">
        <v>678006</v>
      </c>
      <c r="H1271" s="89"/>
      <c r="I1271" s="93" t="s">
        <v>3287</v>
      </c>
      <c r="J1271" s="89"/>
      <c r="K1271" s="89"/>
      <c r="L1271" s="89"/>
      <c r="M1271" s="89"/>
      <c r="N1271" s="168">
        <v>0</v>
      </c>
      <c r="O1271" s="168">
        <v>190586.17</v>
      </c>
      <c r="P1271" s="89" t="s">
        <v>679</v>
      </c>
    </row>
    <row r="1272" spans="1:16" ht="51">
      <c r="A1272" s="214" t="s">
        <v>560</v>
      </c>
      <c r="B1272" s="89"/>
      <c r="C1272" s="90" t="s">
        <v>622</v>
      </c>
      <c r="D1272" s="84">
        <v>43164</v>
      </c>
      <c r="E1272" s="85" t="s">
        <v>3288</v>
      </c>
      <c r="F1272" s="85" t="s">
        <v>6</v>
      </c>
      <c r="G1272" s="85">
        <v>678575</v>
      </c>
      <c r="H1272" s="89"/>
      <c r="I1272" s="93" t="s">
        <v>3289</v>
      </c>
      <c r="J1272" s="89"/>
      <c r="K1272" s="89"/>
      <c r="L1272" s="89"/>
      <c r="M1272" s="89"/>
      <c r="N1272" s="168">
        <v>0</v>
      </c>
      <c r="O1272" s="168">
        <v>14005.44</v>
      </c>
      <c r="P1272" s="89" t="s">
        <v>679</v>
      </c>
    </row>
    <row r="1273" spans="1:16" ht="51">
      <c r="A1273" s="214">
        <v>46</v>
      </c>
      <c r="B1273" s="89"/>
      <c r="C1273" s="90" t="s">
        <v>51</v>
      </c>
      <c r="D1273" s="84">
        <v>43165</v>
      </c>
      <c r="E1273" s="85" t="s">
        <v>2972</v>
      </c>
      <c r="F1273" s="85" t="s">
        <v>3</v>
      </c>
      <c r="G1273" s="85">
        <v>1602621</v>
      </c>
      <c r="H1273" s="89"/>
      <c r="I1273" s="93" t="s">
        <v>2973</v>
      </c>
      <c r="J1273" s="89"/>
      <c r="K1273" s="89"/>
      <c r="L1273" s="89"/>
      <c r="M1273" s="89"/>
      <c r="N1273" s="168">
        <v>0</v>
      </c>
      <c r="O1273" s="168">
        <v>60000</v>
      </c>
      <c r="P1273" s="89" t="s">
        <v>679</v>
      </c>
    </row>
    <row r="1274" spans="1:16" ht="63.75">
      <c r="A1274" s="214" t="s">
        <v>560</v>
      </c>
      <c r="B1274" s="89"/>
      <c r="C1274" s="90" t="s">
        <v>622</v>
      </c>
      <c r="D1274" s="84">
        <v>43165</v>
      </c>
      <c r="E1274" s="85" t="s">
        <v>2974</v>
      </c>
      <c r="F1274" s="85" t="s">
        <v>3</v>
      </c>
      <c r="G1274" s="85">
        <v>1602657</v>
      </c>
      <c r="H1274" s="89"/>
      <c r="I1274" s="93" t="s">
        <v>2975</v>
      </c>
      <c r="J1274" s="89"/>
      <c r="K1274" s="89"/>
      <c r="L1274" s="89"/>
      <c r="M1274" s="89"/>
      <c r="N1274" s="168">
        <v>0</v>
      </c>
      <c r="O1274" s="168">
        <v>44632.83</v>
      </c>
      <c r="P1274" s="89" t="s">
        <v>679</v>
      </c>
    </row>
    <row r="1275" spans="1:16" ht="51">
      <c r="A1275" s="214">
        <v>47</v>
      </c>
      <c r="B1275" s="89"/>
      <c r="C1275" s="90" t="s">
        <v>52</v>
      </c>
      <c r="D1275" s="84">
        <v>43165</v>
      </c>
      <c r="E1275" s="85" t="s">
        <v>2976</v>
      </c>
      <c r="F1275" s="85" t="s">
        <v>3</v>
      </c>
      <c r="G1275" s="85">
        <v>1602566</v>
      </c>
      <c r="H1275" s="89"/>
      <c r="I1275" s="93" t="s">
        <v>2977</v>
      </c>
      <c r="J1275" s="89"/>
      <c r="K1275" s="89"/>
      <c r="L1275" s="89"/>
      <c r="M1275" s="89"/>
      <c r="N1275" s="168">
        <v>0</v>
      </c>
      <c r="O1275" s="168">
        <v>998</v>
      </c>
      <c r="P1275" s="89" t="s">
        <v>679</v>
      </c>
    </row>
    <row r="1276" spans="1:16" ht="51">
      <c r="A1276" s="214">
        <v>25</v>
      </c>
      <c r="B1276" s="89"/>
      <c r="C1276" s="90" t="s">
        <v>48</v>
      </c>
      <c r="D1276" s="84">
        <v>43165</v>
      </c>
      <c r="E1276" s="85" t="s">
        <v>2978</v>
      </c>
      <c r="F1276" s="85" t="s">
        <v>3</v>
      </c>
      <c r="G1276" s="85">
        <v>1602586</v>
      </c>
      <c r="H1276" s="89"/>
      <c r="I1276" s="93" t="s">
        <v>2979</v>
      </c>
      <c r="J1276" s="89"/>
      <c r="K1276" s="89"/>
      <c r="L1276" s="89"/>
      <c r="M1276" s="89"/>
      <c r="N1276" s="168">
        <v>0</v>
      </c>
      <c r="O1276" s="168">
        <v>3341.75</v>
      </c>
      <c r="P1276" s="89" t="s">
        <v>679</v>
      </c>
    </row>
    <row r="1277" spans="1:16" ht="51">
      <c r="A1277" s="214" t="s">
        <v>560</v>
      </c>
      <c r="B1277" s="89"/>
      <c r="C1277" s="90" t="s">
        <v>622</v>
      </c>
      <c r="D1277" s="84">
        <v>43165</v>
      </c>
      <c r="E1277" s="85" t="s">
        <v>2980</v>
      </c>
      <c r="F1277" s="85" t="s">
        <v>3</v>
      </c>
      <c r="G1277" s="85">
        <v>1602603</v>
      </c>
      <c r="H1277" s="89"/>
      <c r="I1277" s="93" t="s">
        <v>2744</v>
      </c>
      <c r="J1277" s="89"/>
      <c r="K1277" s="89"/>
      <c r="L1277" s="89"/>
      <c r="M1277" s="89"/>
      <c r="N1277" s="168">
        <v>0</v>
      </c>
      <c r="O1277" s="168">
        <v>150</v>
      </c>
      <c r="P1277" s="89" t="s">
        <v>679</v>
      </c>
    </row>
    <row r="1278" spans="1:16" ht="51">
      <c r="A1278" s="214">
        <v>902</v>
      </c>
      <c r="B1278" s="89"/>
      <c r="C1278" s="90" t="s">
        <v>207</v>
      </c>
      <c r="D1278" s="84">
        <v>43165</v>
      </c>
      <c r="E1278" s="85" t="s">
        <v>2981</v>
      </c>
      <c r="F1278" s="85" t="s">
        <v>3</v>
      </c>
      <c r="G1278" s="85">
        <v>1602737</v>
      </c>
      <c r="H1278" s="89"/>
      <c r="I1278" s="93" t="s">
        <v>2982</v>
      </c>
      <c r="J1278" s="89"/>
      <c r="K1278" s="89"/>
      <c r="L1278" s="89"/>
      <c r="M1278" s="89"/>
      <c r="N1278" s="168">
        <v>0</v>
      </c>
      <c r="O1278" s="168">
        <v>72.11</v>
      </c>
      <c r="P1278" s="89" t="s">
        <v>679</v>
      </c>
    </row>
    <row r="1279" spans="1:16" ht="51">
      <c r="A1279" s="214">
        <v>902</v>
      </c>
      <c r="B1279" s="89"/>
      <c r="C1279" s="90" t="s">
        <v>207</v>
      </c>
      <c r="D1279" s="84">
        <v>43165</v>
      </c>
      <c r="E1279" s="85" t="s">
        <v>2983</v>
      </c>
      <c r="F1279" s="85" t="s">
        <v>3</v>
      </c>
      <c r="G1279" s="85">
        <v>1602740</v>
      </c>
      <c r="H1279" s="89"/>
      <c r="I1279" s="93" t="s">
        <v>2982</v>
      </c>
      <c r="J1279" s="89"/>
      <c r="K1279" s="89"/>
      <c r="L1279" s="89"/>
      <c r="M1279" s="89"/>
      <c r="N1279" s="168">
        <v>0</v>
      </c>
      <c r="O1279" s="168">
        <v>1549</v>
      </c>
      <c r="P1279" s="89" t="s">
        <v>679</v>
      </c>
    </row>
    <row r="1280" spans="1:16" ht="51">
      <c r="A1280" s="214">
        <v>212</v>
      </c>
      <c r="B1280" s="89"/>
      <c r="C1280" s="90" t="s">
        <v>103</v>
      </c>
      <c r="D1280" s="84">
        <v>43165</v>
      </c>
      <c r="E1280" s="85" t="s">
        <v>2984</v>
      </c>
      <c r="F1280" s="85" t="s">
        <v>3</v>
      </c>
      <c r="G1280" s="85">
        <v>1602755</v>
      </c>
      <c r="H1280" s="89"/>
      <c r="I1280" s="93" t="s">
        <v>2985</v>
      </c>
      <c r="J1280" s="89"/>
      <c r="K1280" s="89"/>
      <c r="L1280" s="89"/>
      <c r="M1280" s="89"/>
      <c r="N1280" s="168">
        <v>0</v>
      </c>
      <c r="O1280" s="168">
        <v>3000</v>
      </c>
      <c r="P1280" s="89" t="s">
        <v>679</v>
      </c>
    </row>
    <row r="1281" spans="1:16" ht="51">
      <c r="A1281" s="214" t="s">
        <v>560</v>
      </c>
      <c r="B1281" s="89"/>
      <c r="C1281" s="90" t="s">
        <v>622</v>
      </c>
      <c r="D1281" s="84">
        <v>43165</v>
      </c>
      <c r="E1281" s="85" t="s">
        <v>2986</v>
      </c>
      <c r="F1281" s="85" t="s">
        <v>3</v>
      </c>
      <c r="G1281" s="85">
        <v>1602787</v>
      </c>
      <c r="H1281" s="89"/>
      <c r="I1281" s="93" t="s">
        <v>2894</v>
      </c>
      <c r="J1281" s="89"/>
      <c r="K1281" s="89"/>
      <c r="L1281" s="89"/>
      <c r="M1281" s="89"/>
      <c r="N1281" s="168">
        <v>0</v>
      </c>
      <c r="O1281" s="168">
        <v>1150.5999999999999</v>
      </c>
      <c r="P1281" s="89" t="s">
        <v>679</v>
      </c>
    </row>
    <row r="1282" spans="1:16" ht="63.75">
      <c r="A1282" s="214" t="s">
        <v>560</v>
      </c>
      <c r="B1282" s="89"/>
      <c r="C1282" s="90" t="s">
        <v>622</v>
      </c>
      <c r="D1282" s="84">
        <v>43165</v>
      </c>
      <c r="E1282" s="85" t="s">
        <v>3290</v>
      </c>
      <c r="F1282" s="85" t="s">
        <v>6</v>
      </c>
      <c r="G1282" s="85">
        <v>679801</v>
      </c>
      <c r="H1282" s="89"/>
      <c r="I1282" s="93" t="s">
        <v>3291</v>
      </c>
      <c r="J1282" s="89"/>
      <c r="K1282" s="89"/>
      <c r="L1282" s="89"/>
      <c r="M1282" s="89"/>
      <c r="N1282" s="168">
        <v>0</v>
      </c>
      <c r="O1282" s="168">
        <v>27614.79</v>
      </c>
      <c r="P1282" s="89" t="s">
        <v>679</v>
      </c>
    </row>
    <row r="1283" spans="1:16" ht="51">
      <c r="A1283" s="214">
        <v>35</v>
      </c>
      <c r="B1283" s="89"/>
      <c r="C1283" s="90" t="s">
        <v>49</v>
      </c>
      <c r="D1283" s="84">
        <v>43166</v>
      </c>
      <c r="E1283" s="85" t="s">
        <v>2987</v>
      </c>
      <c r="F1283" s="85" t="s">
        <v>3</v>
      </c>
      <c r="G1283" s="85">
        <v>1602929</v>
      </c>
      <c r="H1283" s="89"/>
      <c r="I1283" s="93" t="s">
        <v>2988</v>
      </c>
      <c r="J1283" s="89"/>
      <c r="K1283" s="89"/>
      <c r="L1283" s="89"/>
      <c r="M1283" s="89"/>
      <c r="N1283" s="168">
        <v>0</v>
      </c>
      <c r="O1283" s="168">
        <v>573.73</v>
      </c>
      <c r="P1283" s="89" t="s">
        <v>679</v>
      </c>
    </row>
    <row r="1284" spans="1:16" ht="51">
      <c r="A1284" s="214">
        <v>35</v>
      </c>
      <c r="B1284" s="89"/>
      <c r="C1284" s="90" t="s">
        <v>49</v>
      </c>
      <c r="D1284" s="84">
        <v>43166</v>
      </c>
      <c r="E1284" s="85" t="s">
        <v>2989</v>
      </c>
      <c r="F1284" s="85" t="s">
        <v>3</v>
      </c>
      <c r="G1284" s="85">
        <v>1602953</v>
      </c>
      <c r="H1284" s="89"/>
      <c r="I1284" s="93" t="s">
        <v>741</v>
      </c>
      <c r="J1284" s="89"/>
      <c r="K1284" s="89"/>
      <c r="L1284" s="89"/>
      <c r="M1284" s="89"/>
      <c r="N1284" s="168">
        <v>0</v>
      </c>
      <c r="O1284" s="168">
        <v>1500</v>
      </c>
      <c r="P1284" s="89" t="s">
        <v>679</v>
      </c>
    </row>
    <row r="1285" spans="1:16" ht="38.25">
      <c r="A1285" s="214">
        <v>291</v>
      </c>
      <c r="B1285" s="89"/>
      <c r="C1285" s="90" t="s">
        <v>133</v>
      </c>
      <c r="D1285" s="84">
        <v>43166</v>
      </c>
      <c r="E1285" s="85" t="s">
        <v>2990</v>
      </c>
      <c r="F1285" s="85" t="s">
        <v>3</v>
      </c>
      <c r="G1285" s="85">
        <v>1603048</v>
      </c>
      <c r="H1285" s="89"/>
      <c r="I1285" s="93" t="s">
        <v>2991</v>
      </c>
      <c r="J1285" s="89"/>
      <c r="K1285" s="89"/>
      <c r="L1285" s="89"/>
      <c r="M1285" s="89"/>
      <c r="N1285" s="168">
        <v>0</v>
      </c>
      <c r="O1285" s="168">
        <v>1</v>
      </c>
      <c r="P1285" s="89" t="s">
        <v>679</v>
      </c>
    </row>
    <row r="1286" spans="1:16" ht="51">
      <c r="A1286" s="214">
        <v>35</v>
      </c>
      <c r="B1286" s="89"/>
      <c r="C1286" s="90" t="s">
        <v>49</v>
      </c>
      <c r="D1286" s="84">
        <v>43166</v>
      </c>
      <c r="E1286" s="85" t="s">
        <v>2992</v>
      </c>
      <c r="F1286" s="85" t="s">
        <v>3</v>
      </c>
      <c r="G1286" s="85">
        <v>1603067</v>
      </c>
      <c r="H1286" s="89"/>
      <c r="I1286" s="93" t="s">
        <v>2993</v>
      </c>
      <c r="J1286" s="89"/>
      <c r="K1286" s="89"/>
      <c r="L1286" s="89"/>
      <c r="M1286" s="89"/>
      <c r="N1286" s="168">
        <v>0</v>
      </c>
      <c r="O1286" s="168">
        <v>1203.3900000000001</v>
      </c>
      <c r="P1286" s="89" t="s">
        <v>679</v>
      </c>
    </row>
    <row r="1287" spans="1:16" ht="51">
      <c r="A1287" s="214">
        <v>81</v>
      </c>
      <c r="B1287" s="89"/>
      <c r="C1287" s="90" t="s">
        <v>58</v>
      </c>
      <c r="D1287" s="84">
        <v>43166</v>
      </c>
      <c r="E1287" s="85" t="s">
        <v>2994</v>
      </c>
      <c r="F1287" s="85" t="s">
        <v>3</v>
      </c>
      <c r="G1287" s="85">
        <v>1603124</v>
      </c>
      <c r="H1287" s="89"/>
      <c r="I1287" s="93" t="s">
        <v>2995</v>
      </c>
      <c r="J1287" s="89"/>
      <c r="K1287" s="89"/>
      <c r="L1287" s="89"/>
      <c r="M1287" s="89"/>
      <c r="N1287" s="168">
        <v>0</v>
      </c>
      <c r="O1287" s="168">
        <v>3</v>
      </c>
      <c r="P1287" s="89" t="s">
        <v>2900</v>
      </c>
    </row>
    <row r="1288" spans="1:16" ht="76.5">
      <c r="A1288" s="214">
        <v>20</v>
      </c>
      <c r="B1288" s="89"/>
      <c r="C1288" s="90" t="s">
        <v>47</v>
      </c>
      <c r="D1288" s="84">
        <v>43166</v>
      </c>
      <c r="E1288" s="85" t="s">
        <v>3292</v>
      </c>
      <c r="F1288" s="85" t="s">
        <v>15</v>
      </c>
      <c r="G1288" s="85">
        <v>4470</v>
      </c>
      <c r="H1288" s="89"/>
      <c r="I1288" s="93" t="s">
        <v>3293</v>
      </c>
      <c r="J1288" s="89"/>
      <c r="K1288" s="89"/>
      <c r="L1288" s="89"/>
      <c r="M1288" s="89"/>
      <c r="N1288" s="168">
        <v>296.07</v>
      </c>
      <c r="O1288" s="168">
        <v>0</v>
      </c>
      <c r="P1288" s="89" t="s">
        <v>679</v>
      </c>
    </row>
    <row r="1289" spans="1:16" ht="76.5">
      <c r="A1289" s="214">
        <v>20</v>
      </c>
      <c r="B1289" s="89"/>
      <c r="C1289" s="90" t="s">
        <v>47</v>
      </c>
      <c r="D1289" s="84">
        <v>43166</v>
      </c>
      <c r="E1289" s="85" t="s">
        <v>3294</v>
      </c>
      <c r="F1289" s="85" t="s">
        <v>15</v>
      </c>
      <c r="G1289" s="85">
        <v>4471</v>
      </c>
      <c r="H1289" s="89"/>
      <c r="I1289" s="93" t="s">
        <v>3295</v>
      </c>
      <c r="J1289" s="89"/>
      <c r="K1289" s="89"/>
      <c r="L1289" s="89"/>
      <c r="M1289" s="89"/>
      <c r="N1289" s="168">
        <v>407.2</v>
      </c>
      <c r="O1289" s="168">
        <v>0</v>
      </c>
      <c r="P1289" s="89" t="s">
        <v>679</v>
      </c>
    </row>
    <row r="1290" spans="1:16" ht="76.5">
      <c r="A1290" s="214">
        <v>20</v>
      </c>
      <c r="B1290" s="89"/>
      <c r="C1290" s="90" t="s">
        <v>47</v>
      </c>
      <c r="D1290" s="84">
        <v>43166</v>
      </c>
      <c r="E1290" s="85" t="s">
        <v>3296</v>
      </c>
      <c r="F1290" s="85" t="s">
        <v>15</v>
      </c>
      <c r="G1290" s="85">
        <v>4472</v>
      </c>
      <c r="H1290" s="89"/>
      <c r="I1290" s="93" t="s">
        <v>3297</v>
      </c>
      <c r="J1290" s="89"/>
      <c r="K1290" s="89"/>
      <c r="L1290" s="89"/>
      <c r="M1290" s="89"/>
      <c r="N1290" s="168">
        <v>407.2</v>
      </c>
      <c r="O1290" s="168">
        <v>0</v>
      </c>
      <c r="P1290" s="89" t="s">
        <v>679</v>
      </c>
    </row>
    <row r="1291" spans="1:16" ht="51">
      <c r="A1291" s="214" t="s">
        <v>560</v>
      </c>
      <c r="B1291" s="89"/>
      <c r="C1291" s="90" t="s">
        <v>622</v>
      </c>
      <c r="D1291" s="84">
        <v>43167</v>
      </c>
      <c r="E1291" s="85" t="s">
        <v>2996</v>
      </c>
      <c r="F1291" s="85" t="s">
        <v>3</v>
      </c>
      <c r="G1291" s="85">
        <v>1603387</v>
      </c>
      <c r="H1291" s="89"/>
      <c r="I1291" s="93" t="s">
        <v>2997</v>
      </c>
      <c r="J1291" s="89"/>
      <c r="K1291" s="89"/>
      <c r="L1291" s="89"/>
      <c r="M1291" s="89"/>
      <c r="N1291" s="168">
        <v>0</v>
      </c>
      <c r="O1291" s="168">
        <v>2235.23</v>
      </c>
      <c r="P1291" s="89" t="s">
        <v>679</v>
      </c>
    </row>
    <row r="1292" spans="1:16" ht="51">
      <c r="A1292" s="214" t="s">
        <v>560</v>
      </c>
      <c r="B1292" s="89"/>
      <c r="C1292" s="90" t="s">
        <v>622</v>
      </c>
      <c r="D1292" s="84">
        <v>43167</v>
      </c>
      <c r="E1292" s="85" t="s">
        <v>2998</v>
      </c>
      <c r="F1292" s="85" t="s">
        <v>3</v>
      </c>
      <c r="G1292" s="85">
        <v>1603403</v>
      </c>
      <c r="H1292" s="89"/>
      <c r="I1292" s="93" t="s">
        <v>740</v>
      </c>
      <c r="J1292" s="89"/>
      <c r="K1292" s="89"/>
      <c r="L1292" s="89"/>
      <c r="M1292" s="89"/>
      <c r="N1292" s="168">
        <v>0</v>
      </c>
      <c r="O1292" s="168">
        <v>1669</v>
      </c>
      <c r="P1292" s="89" t="s">
        <v>679</v>
      </c>
    </row>
    <row r="1293" spans="1:16" ht="51">
      <c r="A1293" s="214" t="s">
        <v>560</v>
      </c>
      <c r="B1293" s="89"/>
      <c r="C1293" s="90" t="s">
        <v>622</v>
      </c>
      <c r="D1293" s="84">
        <v>43167</v>
      </c>
      <c r="E1293" s="85" t="s">
        <v>2999</v>
      </c>
      <c r="F1293" s="85" t="s">
        <v>3</v>
      </c>
      <c r="G1293" s="85">
        <v>1603412</v>
      </c>
      <c r="H1293" s="89"/>
      <c r="I1293" s="93" t="s">
        <v>3000</v>
      </c>
      <c r="J1293" s="89"/>
      <c r="K1293" s="89"/>
      <c r="L1293" s="89"/>
      <c r="M1293" s="89"/>
      <c r="N1293" s="168">
        <v>0</v>
      </c>
      <c r="O1293" s="168">
        <v>3280.67</v>
      </c>
      <c r="P1293" s="89" t="s">
        <v>679</v>
      </c>
    </row>
    <row r="1294" spans="1:16" ht="51">
      <c r="A1294" s="214" t="s">
        <v>560</v>
      </c>
      <c r="B1294" s="89"/>
      <c r="C1294" s="90" t="s">
        <v>622</v>
      </c>
      <c r="D1294" s="84">
        <v>43167</v>
      </c>
      <c r="E1294" s="85" t="s">
        <v>3001</v>
      </c>
      <c r="F1294" s="85" t="s">
        <v>3</v>
      </c>
      <c r="G1294" s="85">
        <v>1603439</v>
      </c>
      <c r="H1294" s="89"/>
      <c r="I1294" s="93" t="s">
        <v>2811</v>
      </c>
      <c r="J1294" s="89"/>
      <c r="K1294" s="89"/>
      <c r="L1294" s="89"/>
      <c r="M1294" s="89"/>
      <c r="N1294" s="168">
        <v>0</v>
      </c>
      <c r="O1294" s="168">
        <v>1726</v>
      </c>
      <c r="P1294" s="89" t="s">
        <v>679</v>
      </c>
    </row>
    <row r="1295" spans="1:16" ht="63.75">
      <c r="A1295" s="214">
        <v>512</v>
      </c>
      <c r="B1295" s="89"/>
      <c r="C1295" s="90" t="s">
        <v>10495</v>
      </c>
      <c r="D1295" s="84">
        <v>43167</v>
      </c>
      <c r="E1295" s="85" t="s">
        <v>3002</v>
      </c>
      <c r="F1295" s="85" t="s">
        <v>3</v>
      </c>
      <c r="G1295" s="85">
        <v>1603454</v>
      </c>
      <c r="H1295" s="89"/>
      <c r="I1295" s="93" t="s">
        <v>3003</v>
      </c>
      <c r="J1295" s="89"/>
      <c r="K1295" s="89"/>
      <c r="L1295" s="89"/>
      <c r="M1295" s="89"/>
      <c r="N1295" s="168">
        <v>0</v>
      </c>
      <c r="O1295" s="168">
        <v>3809</v>
      </c>
      <c r="P1295" s="89" t="s">
        <v>679</v>
      </c>
    </row>
    <row r="1296" spans="1:16" ht="51">
      <c r="A1296" s="214" t="s">
        <v>560</v>
      </c>
      <c r="B1296" s="89"/>
      <c r="C1296" s="90" t="s">
        <v>622</v>
      </c>
      <c r="D1296" s="84">
        <v>43167</v>
      </c>
      <c r="E1296" s="85" t="s">
        <v>3004</v>
      </c>
      <c r="F1296" s="85" t="s">
        <v>3</v>
      </c>
      <c r="G1296" s="85">
        <v>1603523</v>
      </c>
      <c r="H1296" s="89"/>
      <c r="I1296" s="93" t="s">
        <v>2823</v>
      </c>
      <c r="J1296" s="89"/>
      <c r="K1296" s="89"/>
      <c r="L1296" s="89"/>
      <c r="M1296" s="89"/>
      <c r="N1296" s="168">
        <v>0</v>
      </c>
      <c r="O1296" s="168">
        <v>5000</v>
      </c>
      <c r="P1296" s="89" t="s">
        <v>679</v>
      </c>
    </row>
    <row r="1297" spans="1:16" ht="51">
      <c r="A1297" s="214" t="s">
        <v>560</v>
      </c>
      <c r="B1297" s="89"/>
      <c r="C1297" s="90" t="s">
        <v>622</v>
      </c>
      <c r="D1297" s="84">
        <v>43167</v>
      </c>
      <c r="E1297" s="85" t="s">
        <v>3298</v>
      </c>
      <c r="F1297" s="85" t="s">
        <v>6</v>
      </c>
      <c r="G1297" s="85">
        <v>949664</v>
      </c>
      <c r="H1297" s="89"/>
      <c r="I1297" s="93" t="s">
        <v>3299</v>
      </c>
      <c r="J1297" s="89"/>
      <c r="K1297" s="89"/>
      <c r="L1297" s="89"/>
      <c r="M1297" s="89"/>
      <c r="N1297" s="168">
        <v>0</v>
      </c>
      <c r="O1297" s="168">
        <v>540.9</v>
      </c>
      <c r="P1297" s="89" t="s">
        <v>679</v>
      </c>
    </row>
    <row r="1298" spans="1:16" ht="51">
      <c r="A1298" s="214" t="s">
        <v>560</v>
      </c>
      <c r="B1298" s="89"/>
      <c r="C1298" s="90" t="s">
        <v>622</v>
      </c>
      <c r="D1298" s="84">
        <v>43167</v>
      </c>
      <c r="E1298" s="85" t="s">
        <v>3300</v>
      </c>
      <c r="F1298" s="85" t="s">
        <v>6</v>
      </c>
      <c r="G1298" s="85">
        <v>949665</v>
      </c>
      <c r="H1298" s="89"/>
      <c r="I1298" s="93" t="s">
        <v>3301</v>
      </c>
      <c r="J1298" s="89"/>
      <c r="K1298" s="89"/>
      <c r="L1298" s="89"/>
      <c r="M1298" s="89"/>
      <c r="N1298" s="168">
        <v>0</v>
      </c>
      <c r="O1298" s="168">
        <v>7917.49</v>
      </c>
      <c r="P1298" s="89" t="s">
        <v>679</v>
      </c>
    </row>
    <row r="1299" spans="1:16" ht="89.25">
      <c r="A1299" s="214">
        <v>576</v>
      </c>
      <c r="B1299" s="89"/>
      <c r="C1299" s="90" t="s">
        <v>11083</v>
      </c>
      <c r="D1299" s="84">
        <v>43167</v>
      </c>
      <c r="E1299" s="85" t="s">
        <v>3302</v>
      </c>
      <c r="F1299" s="85" t="s">
        <v>637</v>
      </c>
      <c r="G1299" s="85">
        <v>4476</v>
      </c>
      <c r="H1299" s="89"/>
      <c r="I1299" s="93" t="s">
        <v>3303</v>
      </c>
      <c r="J1299" s="89"/>
      <c r="K1299" s="89"/>
      <c r="L1299" s="89"/>
      <c r="M1299" s="89"/>
      <c r="N1299" s="168">
        <v>328.27</v>
      </c>
      <c r="O1299" s="168">
        <v>0</v>
      </c>
      <c r="P1299" s="89" t="s">
        <v>679</v>
      </c>
    </row>
    <row r="1300" spans="1:16" ht="89.25">
      <c r="A1300" s="214">
        <v>576</v>
      </c>
      <c r="B1300" s="89"/>
      <c r="C1300" s="90" t="s">
        <v>11083</v>
      </c>
      <c r="D1300" s="84">
        <v>43167</v>
      </c>
      <c r="E1300" s="85" t="s">
        <v>3304</v>
      </c>
      <c r="F1300" s="85" t="s">
        <v>15</v>
      </c>
      <c r="G1300" s="85">
        <v>4476</v>
      </c>
      <c r="H1300" s="89"/>
      <c r="I1300" s="93" t="s">
        <v>3305</v>
      </c>
      <c r="J1300" s="89"/>
      <c r="K1300" s="89"/>
      <c r="L1300" s="89"/>
      <c r="M1300" s="89"/>
      <c r="N1300" s="168">
        <v>285.44</v>
      </c>
      <c r="O1300" s="168">
        <v>0</v>
      </c>
      <c r="P1300" s="89" t="s">
        <v>679</v>
      </c>
    </row>
    <row r="1301" spans="1:16" ht="51">
      <c r="A1301" s="214">
        <v>46</v>
      </c>
      <c r="B1301" s="89"/>
      <c r="C1301" s="90" t="s">
        <v>51</v>
      </c>
      <c r="D1301" s="84">
        <v>43168</v>
      </c>
      <c r="E1301" s="85" t="s">
        <v>3005</v>
      </c>
      <c r="F1301" s="85" t="s">
        <v>3</v>
      </c>
      <c r="G1301" s="85">
        <v>1603723</v>
      </c>
      <c r="H1301" s="89"/>
      <c r="I1301" s="93" t="s">
        <v>3006</v>
      </c>
      <c r="J1301" s="89"/>
      <c r="K1301" s="89"/>
      <c r="L1301" s="89"/>
      <c r="M1301" s="89"/>
      <c r="N1301" s="168">
        <v>0</v>
      </c>
      <c r="O1301" s="168">
        <v>60000</v>
      </c>
      <c r="P1301" s="89" t="s">
        <v>679</v>
      </c>
    </row>
    <row r="1302" spans="1:16" ht="51">
      <c r="A1302" s="214" t="s">
        <v>560</v>
      </c>
      <c r="B1302" s="89"/>
      <c r="C1302" s="90" t="s">
        <v>622</v>
      </c>
      <c r="D1302" s="84">
        <v>43168</v>
      </c>
      <c r="E1302" s="85" t="s">
        <v>3007</v>
      </c>
      <c r="F1302" s="85" t="s">
        <v>3</v>
      </c>
      <c r="G1302" s="85">
        <v>1603736</v>
      </c>
      <c r="H1302" s="89"/>
      <c r="I1302" s="93" t="s">
        <v>3008</v>
      </c>
      <c r="J1302" s="89"/>
      <c r="K1302" s="89"/>
      <c r="L1302" s="89"/>
      <c r="M1302" s="89"/>
      <c r="N1302" s="168">
        <v>0</v>
      </c>
      <c r="O1302" s="168">
        <v>8130.4</v>
      </c>
      <c r="P1302" s="89" t="s">
        <v>679</v>
      </c>
    </row>
    <row r="1303" spans="1:16" ht="51">
      <c r="A1303" s="214" t="s">
        <v>560</v>
      </c>
      <c r="B1303" s="89"/>
      <c r="C1303" s="90" t="s">
        <v>622</v>
      </c>
      <c r="D1303" s="84">
        <v>43168</v>
      </c>
      <c r="E1303" s="85" t="s">
        <v>3009</v>
      </c>
      <c r="F1303" s="85" t="s">
        <v>3</v>
      </c>
      <c r="G1303" s="85">
        <v>1603737</v>
      </c>
      <c r="H1303" s="89"/>
      <c r="I1303" s="93" t="s">
        <v>3010</v>
      </c>
      <c r="J1303" s="89"/>
      <c r="K1303" s="89"/>
      <c r="L1303" s="89"/>
      <c r="M1303" s="89"/>
      <c r="N1303" s="168">
        <v>0</v>
      </c>
      <c r="O1303" s="168">
        <v>1160.21</v>
      </c>
      <c r="P1303" s="89" t="s">
        <v>679</v>
      </c>
    </row>
    <row r="1304" spans="1:16" ht="51">
      <c r="A1304" s="214">
        <v>130</v>
      </c>
      <c r="B1304" s="89"/>
      <c r="C1304" s="90" t="s">
        <v>70</v>
      </c>
      <c r="D1304" s="84">
        <v>43168</v>
      </c>
      <c r="E1304" s="85" t="s">
        <v>3011</v>
      </c>
      <c r="F1304" s="85" t="s">
        <v>3</v>
      </c>
      <c r="G1304" s="85">
        <v>1603778</v>
      </c>
      <c r="H1304" s="89"/>
      <c r="I1304" s="93" t="s">
        <v>3012</v>
      </c>
      <c r="J1304" s="89"/>
      <c r="K1304" s="89"/>
      <c r="L1304" s="89"/>
      <c r="M1304" s="89"/>
      <c r="N1304" s="168">
        <v>0</v>
      </c>
      <c r="O1304" s="168">
        <v>8691.18</v>
      </c>
      <c r="P1304" s="89" t="s">
        <v>679</v>
      </c>
    </row>
    <row r="1305" spans="1:16" ht="63.75">
      <c r="A1305" s="214" t="s">
        <v>560</v>
      </c>
      <c r="B1305" s="89"/>
      <c r="C1305" s="90" t="s">
        <v>622</v>
      </c>
      <c r="D1305" s="84">
        <v>43168</v>
      </c>
      <c r="E1305" s="85" t="s">
        <v>3013</v>
      </c>
      <c r="F1305" s="85" t="s">
        <v>3</v>
      </c>
      <c r="G1305" s="85">
        <v>1603817</v>
      </c>
      <c r="H1305" s="89"/>
      <c r="I1305" s="93" t="s">
        <v>3014</v>
      </c>
      <c r="J1305" s="89"/>
      <c r="K1305" s="89"/>
      <c r="L1305" s="89"/>
      <c r="M1305" s="89"/>
      <c r="N1305" s="168">
        <v>0</v>
      </c>
      <c r="O1305" s="168">
        <v>6917.5</v>
      </c>
      <c r="P1305" s="89" t="s">
        <v>679</v>
      </c>
    </row>
    <row r="1306" spans="1:16" ht="51">
      <c r="A1306" s="214">
        <v>16</v>
      </c>
      <c r="B1306" s="89"/>
      <c r="C1306" s="90" t="s">
        <v>46</v>
      </c>
      <c r="D1306" s="84">
        <v>43168</v>
      </c>
      <c r="E1306" s="85" t="s">
        <v>3015</v>
      </c>
      <c r="F1306" s="85" t="s">
        <v>3</v>
      </c>
      <c r="G1306" s="85">
        <v>1603927</v>
      </c>
      <c r="H1306" s="89"/>
      <c r="I1306" s="93" t="s">
        <v>3016</v>
      </c>
      <c r="J1306" s="89"/>
      <c r="K1306" s="89"/>
      <c r="L1306" s="89"/>
      <c r="M1306" s="89"/>
      <c r="N1306" s="168">
        <v>0</v>
      </c>
      <c r="O1306" s="168">
        <v>75536.490000000005</v>
      </c>
      <c r="P1306" s="89" t="s">
        <v>679</v>
      </c>
    </row>
    <row r="1307" spans="1:16" ht="63.75">
      <c r="A1307" s="214" t="s">
        <v>560</v>
      </c>
      <c r="B1307" s="89"/>
      <c r="C1307" s="90" t="s">
        <v>622</v>
      </c>
      <c r="D1307" s="84">
        <v>43168</v>
      </c>
      <c r="E1307" s="85" t="s">
        <v>3306</v>
      </c>
      <c r="F1307" s="85" t="s">
        <v>6</v>
      </c>
      <c r="G1307" s="85">
        <v>683218</v>
      </c>
      <c r="H1307" s="89"/>
      <c r="I1307" s="93" t="s">
        <v>3307</v>
      </c>
      <c r="J1307" s="89"/>
      <c r="K1307" s="89"/>
      <c r="L1307" s="89"/>
      <c r="M1307" s="89"/>
      <c r="N1307" s="168">
        <v>0</v>
      </c>
      <c r="O1307" s="168">
        <v>23517.31</v>
      </c>
      <c r="P1307" s="89" t="s">
        <v>679</v>
      </c>
    </row>
    <row r="1308" spans="1:16" ht="63.75">
      <c r="A1308" s="214">
        <v>48</v>
      </c>
      <c r="B1308" s="89"/>
      <c r="C1308" s="90" t="s">
        <v>53</v>
      </c>
      <c r="D1308" s="84">
        <v>43168</v>
      </c>
      <c r="E1308" s="85" t="s">
        <v>3308</v>
      </c>
      <c r="F1308" s="85" t="s">
        <v>680</v>
      </c>
      <c r="G1308" s="85">
        <v>16908211</v>
      </c>
      <c r="H1308" s="89"/>
      <c r="I1308" s="93" t="s">
        <v>3309</v>
      </c>
      <c r="J1308" s="89"/>
      <c r="K1308" s="89"/>
      <c r="L1308" s="89"/>
      <c r="M1308" s="89"/>
      <c r="N1308" s="168">
        <v>0</v>
      </c>
      <c r="O1308" s="168">
        <v>1044000</v>
      </c>
      <c r="P1308" s="89" t="s">
        <v>679</v>
      </c>
    </row>
    <row r="1309" spans="1:16" ht="76.5">
      <c r="A1309" s="214" t="s">
        <v>560</v>
      </c>
      <c r="B1309" s="89"/>
      <c r="C1309" s="90" t="s">
        <v>622</v>
      </c>
      <c r="D1309" s="84">
        <v>43168</v>
      </c>
      <c r="E1309" s="85" t="s">
        <v>3310</v>
      </c>
      <c r="F1309" s="85" t="s">
        <v>680</v>
      </c>
      <c r="G1309" s="85">
        <v>16908175</v>
      </c>
      <c r="H1309" s="89"/>
      <c r="I1309" s="93" t="s">
        <v>3311</v>
      </c>
      <c r="J1309" s="89"/>
      <c r="K1309" s="89"/>
      <c r="L1309" s="89"/>
      <c r="M1309" s="89"/>
      <c r="N1309" s="168">
        <v>0</v>
      </c>
      <c r="O1309" s="168">
        <v>7062</v>
      </c>
      <c r="P1309" s="89" t="s">
        <v>679</v>
      </c>
    </row>
    <row r="1310" spans="1:16" ht="51">
      <c r="A1310" s="214" t="s">
        <v>560</v>
      </c>
      <c r="B1310" s="89"/>
      <c r="C1310" s="90" t="s">
        <v>622</v>
      </c>
      <c r="D1310" s="84">
        <v>43168</v>
      </c>
      <c r="E1310" s="85" t="s">
        <v>3312</v>
      </c>
      <c r="F1310" s="85" t="s">
        <v>6</v>
      </c>
      <c r="G1310" s="85">
        <v>950084</v>
      </c>
      <c r="H1310" s="89"/>
      <c r="I1310" s="93" t="s">
        <v>2609</v>
      </c>
      <c r="J1310" s="89"/>
      <c r="K1310" s="89"/>
      <c r="L1310" s="89"/>
      <c r="M1310" s="89"/>
      <c r="N1310" s="168">
        <v>0</v>
      </c>
      <c r="O1310" s="168">
        <v>5322.03</v>
      </c>
      <c r="P1310" s="89" t="s">
        <v>679</v>
      </c>
    </row>
    <row r="1311" spans="1:16" ht="51">
      <c r="A1311" s="214" t="s">
        <v>560</v>
      </c>
      <c r="B1311" s="89"/>
      <c r="C1311" s="90" t="s">
        <v>622</v>
      </c>
      <c r="D1311" s="84">
        <v>43168</v>
      </c>
      <c r="E1311" s="85" t="s">
        <v>3313</v>
      </c>
      <c r="F1311" s="85" t="s">
        <v>6</v>
      </c>
      <c r="G1311" s="85">
        <v>950085</v>
      </c>
      <c r="H1311" s="89"/>
      <c r="I1311" s="93" t="s">
        <v>3314</v>
      </c>
      <c r="J1311" s="89"/>
      <c r="K1311" s="89"/>
      <c r="L1311" s="89"/>
      <c r="M1311" s="89"/>
      <c r="N1311" s="168">
        <v>0</v>
      </c>
      <c r="O1311" s="168">
        <v>10527.29</v>
      </c>
      <c r="P1311" s="89" t="s">
        <v>679</v>
      </c>
    </row>
    <row r="1312" spans="1:16" ht="102">
      <c r="A1312" s="214" t="s">
        <v>560</v>
      </c>
      <c r="B1312" s="89"/>
      <c r="C1312" s="90" t="s">
        <v>622</v>
      </c>
      <c r="D1312" s="84">
        <v>43168</v>
      </c>
      <c r="E1312" s="85" t="s">
        <v>3315</v>
      </c>
      <c r="F1312" s="85" t="s">
        <v>6</v>
      </c>
      <c r="G1312" s="85">
        <v>915503</v>
      </c>
      <c r="H1312" s="89"/>
      <c r="I1312" s="93" t="s">
        <v>3316</v>
      </c>
      <c r="J1312" s="89"/>
      <c r="K1312" s="89"/>
      <c r="L1312" s="89"/>
      <c r="M1312" s="89"/>
      <c r="N1312" s="168">
        <v>0</v>
      </c>
      <c r="O1312" s="168">
        <v>6639.65</v>
      </c>
      <c r="P1312" s="89" t="s">
        <v>679</v>
      </c>
    </row>
    <row r="1313" spans="1:16" ht="102">
      <c r="A1313" s="214" t="s">
        <v>560</v>
      </c>
      <c r="B1313" s="89"/>
      <c r="C1313" s="90" t="s">
        <v>622</v>
      </c>
      <c r="D1313" s="84">
        <v>43168</v>
      </c>
      <c r="E1313" s="85" t="s">
        <v>3317</v>
      </c>
      <c r="F1313" s="85" t="s">
        <v>6</v>
      </c>
      <c r="G1313" s="85">
        <v>915503</v>
      </c>
      <c r="H1313" s="89"/>
      <c r="I1313" s="93" t="s">
        <v>3318</v>
      </c>
      <c r="J1313" s="89"/>
      <c r="K1313" s="89"/>
      <c r="L1313" s="89"/>
      <c r="M1313" s="89"/>
      <c r="N1313" s="168">
        <v>0</v>
      </c>
      <c r="O1313" s="168">
        <v>3317.63</v>
      </c>
      <c r="P1313" s="89" t="s">
        <v>679</v>
      </c>
    </row>
    <row r="1314" spans="1:16" ht="76.5">
      <c r="A1314" s="214">
        <v>20</v>
      </c>
      <c r="B1314" s="89"/>
      <c r="C1314" s="90" t="s">
        <v>47</v>
      </c>
      <c r="D1314" s="84">
        <v>43168</v>
      </c>
      <c r="E1314" s="85" t="s">
        <v>3320</v>
      </c>
      <c r="F1314" s="85" t="s">
        <v>15</v>
      </c>
      <c r="G1314" s="85">
        <v>4492</v>
      </c>
      <c r="H1314" s="89"/>
      <c r="I1314" s="93" t="s">
        <v>3321</v>
      </c>
      <c r="J1314" s="89"/>
      <c r="K1314" s="89"/>
      <c r="L1314" s="89"/>
      <c r="M1314" s="89"/>
      <c r="N1314" s="168">
        <v>797.05</v>
      </c>
      <c r="O1314" s="168">
        <v>0</v>
      </c>
      <c r="P1314" s="89" t="s">
        <v>679</v>
      </c>
    </row>
    <row r="1315" spans="1:16" ht="51">
      <c r="A1315" s="214">
        <v>287</v>
      </c>
      <c r="B1315" s="89"/>
      <c r="C1315" s="90" t="s">
        <v>130</v>
      </c>
      <c r="D1315" s="84">
        <v>43171</v>
      </c>
      <c r="E1315" s="85" t="s">
        <v>3017</v>
      </c>
      <c r="F1315" s="85" t="s">
        <v>3</v>
      </c>
      <c r="G1315" s="85">
        <v>1604112</v>
      </c>
      <c r="H1315" s="89"/>
      <c r="I1315" s="93" t="s">
        <v>3018</v>
      </c>
      <c r="J1315" s="89"/>
      <c r="K1315" s="89"/>
      <c r="L1315" s="89"/>
      <c r="M1315" s="89"/>
      <c r="N1315" s="168">
        <v>0</v>
      </c>
      <c r="O1315" s="168">
        <v>6599.72</v>
      </c>
      <c r="P1315" s="89" t="s">
        <v>679</v>
      </c>
    </row>
    <row r="1316" spans="1:16" ht="51">
      <c r="A1316" s="214" t="s">
        <v>560</v>
      </c>
      <c r="B1316" s="89"/>
      <c r="C1316" s="90" t="s">
        <v>622</v>
      </c>
      <c r="D1316" s="84">
        <v>43171</v>
      </c>
      <c r="E1316" s="85" t="s">
        <v>3019</v>
      </c>
      <c r="F1316" s="85" t="s">
        <v>3</v>
      </c>
      <c r="G1316" s="85">
        <v>1604028</v>
      </c>
      <c r="H1316" s="89"/>
      <c r="I1316" s="93" t="s">
        <v>722</v>
      </c>
      <c r="J1316" s="89"/>
      <c r="K1316" s="89"/>
      <c r="L1316" s="89"/>
      <c r="M1316" s="89"/>
      <c r="N1316" s="168">
        <v>0</v>
      </c>
      <c r="O1316" s="168">
        <v>1016</v>
      </c>
      <c r="P1316" s="89" t="s">
        <v>679</v>
      </c>
    </row>
    <row r="1317" spans="1:16" ht="51">
      <c r="A1317" s="214">
        <v>70</v>
      </c>
      <c r="B1317" s="89"/>
      <c r="C1317" s="90" t="s">
        <v>56</v>
      </c>
      <c r="D1317" s="84">
        <v>43171</v>
      </c>
      <c r="E1317" s="85" t="s">
        <v>3020</v>
      </c>
      <c r="F1317" s="85" t="s">
        <v>3</v>
      </c>
      <c r="G1317" s="85">
        <v>1604035</v>
      </c>
      <c r="H1317" s="89"/>
      <c r="I1317" s="93" t="s">
        <v>3021</v>
      </c>
      <c r="J1317" s="89"/>
      <c r="K1317" s="89"/>
      <c r="L1317" s="89"/>
      <c r="M1317" s="89"/>
      <c r="N1317" s="168">
        <v>0</v>
      </c>
      <c r="O1317" s="168">
        <v>275</v>
      </c>
      <c r="P1317" s="89" t="s">
        <v>679</v>
      </c>
    </row>
    <row r="1318" spans="1:16" ht="51">
      <c r="A1318" s="214" t="s">
        <v>560</v>
      </c>
      <c r="B1318" s="89"/>
      <c r="C1318" s="90" t="s">
        <v>622</v>
      </c>
      <c r="D1318" s="84">
        <v>43171</v>
      </c>
      <c r="E1318" s="85" t="s">
        <v>3022</v>
      </c>
      <c r="F1318" s="85" t="s">
        <v>3</v>
      </c>
      <c r="G1318" s="85">
        <v>1604084</v>
      </c>
      <c r="H1318" s="89"/>
      <c r="I1318" s="93" t="s">
        <v>3023</v>
      </c>
      <c r="J1318" s="89"/>
      <c r="K1318" s="89"/>
      <c r="L1318" s="89"/>
      <c r="M1318" s="89"/>
      <c r="N1318" s="168">
        <v>0</v>
      </c>
      <c r="O1318" s="168">
        <v>6767.58</v>
      </c>
      <c r="P1318" s="89" t="s">
        <v>679</v>
      </c>
    </row>
    <row r="1319" spans="1:16" ht="51">
      <c r="A1319" s="214" t="s">
        <v>560</v>
      </c>
      <c r="B1319" s="89"/>
      <c r="C1319" s="90" t="s">
        <v>622</v>
      </c>
      <c r="D1319" s="84">
        <v>43171</v>
      </c>
      <c r="E1319" s="85" t="s">
        <v>3024</v>
      </c>
      <c r="F1319" s="85" t="s">
        <v>3</v>
      </c>
      <c r="G1319" s="85">
        <v>1604113</v>
      </c>
      <c r="H1319" s="89"/>
      <c r="I1319" s="93" t="s">
        <v>3025</v>
      </c>
      <c r="J1319" s="89"/>
      <c r="K1319" s="89"/>
      <c r="L1319" s="89"/>
      <c r="M1319" s="89"/>
      <c r="N1319" s="168">
        <v>0</v>
      </c>
      <c r="O1319" s="168">
        <v>678.59</v>
      </c>
      <c r="P1319" s="89" t="s">
        <v>679</v>
      </c>
    </row>
    <row r="1320" spans="1:16" ht="51">
      <c r="A1320" s="214">
        <v>378</v>
      </c>
      <c r="B1320" s="89"/>
      <c r="C1320" s="90" t="s">
        <v>647</v>
      </c>
      <c r="D1320" s="84">
        <v>43171</v>
      </c>
      <c r="E1320" s="85" t="s">
        <v>3026</v>
      </c>
      <c r="F1320" s="85" t="s">
        <v>3</v>
      </c>
      <c r="G1320" s="85">
        <v>1604188</v>
      </c>
      <c r="H1320" s="89"/>
      <c r="I1320" s="93" t="s">
        <v>3027</v>
      </c>
      <c r="J1320" s="89"/>
      <c r="K1320" s="89"/>
      <c r="L1320" s="89"/>
      <c r="M1320" s="89"/>
      <c r="N1320" s="168">
        <v>0</v>
      </c>
      <c r="O1320" s="168">
        <v>846.23</v>
      </c>
      <c r="P1320" s="89" t="s">
        <v>679</v>
      </c>
    </row>
    <row r="1321" spans="1:16" ht="51">
      <c r="A1321" s="214" t="s">
        <v>560</v>
      </c>
      <c r="B1321" s="89"/>
      <c r="C1321" s="90" t="s">
        <v>622</v>
      </c>
      <c r="D1321" s="84">
        <v>43171</v>
      </c>
      <c r="E1321" s="85" t="s">
        <v>3028</v>
      </c>
      <c r="F1321" s="85" t="s">
        <v>3</v>
      </c>
      <c r="G1321" s="85">
        <v>1604194</v>
      </c>
      <c r="H1321" s="89"/>
      <c r="I1321" s="93" t="s">
        <v>3029</v>
      </c>
      <c r="J1321" s="89"/>
      <c r="K1321" s="89"/>
      <c r="L1321" s="89"/>
      <c r="M1321" s="89"/>
      <c r="N1321" s="168">
        <v>0</v>
      </c>
      <c r="O1321" s="168">
        <v>3487.66</v>
      </c>
      <c r="P1321" s="89" t="s">
        <v>679</v>
      </c>
    </row>
    <row r="1322" spans="1:16" ht="51">
      <c r="A1322" s="214" t="s">
        <v>560</v>
      </c>
      <c r="B1322" s="89"/>
      <c r="C1322" s="90" t="s">
        <v>622</v>
      </c>
      <c r="D1322" s="84">
        <v>43171</v>
      </c>
      <c r="E1322" s="85" t="s">
        <v>3030</v>
      </c>
      <c r="F1322" s="85" t="s">
        <v>3</v>
      </c>
      <c r="G1322" s="85">
        <v>1604234</v>
      </c>
      <c r="H1322" s="89"/>
      <c r="I1322" s="93" t="s">
        <v>3031</v>
      </c>
      <c r="J1322" s="89"/>
      <c r="K1322" s="89"/>
      <c r="L1322" s="89"/>
      <c r="M1322" s="89"/>
      <c r="N1322" s="168">
        <v>0</v>
      </c>
      <c r="O1322" s="168">
        <v>647.59</v>
      </c>
      <c r="P1322" s="89" t="s">
        <v>679</v>
      </c>
    </row>
    <row r="1323" spans="1:16" ht="51">
      <c r="A1323" s="214" t="s">
        <v>560</v>
      </c>
      <c r="B1323" s="89"/>
      <c r="C1323" s="90" t="s">
        <v>622</v>
      </c>
      <c r="D1323" s="84">
        <v>43171</v>
      </c>
      <c r="E1323" s="85" t="s">
        <v>3032</v>
      </c>
      <c r="F1323" s="85" t="s">
        <v>3</v>
      </c>
      <c r="G1323" s="85">
        <v>1604242</v>
      </c>
      <c r="H1323" s="89"/>
      <c r="I1323" s="93" t="s">
        <v>3033</v>
      </c>
      <c r="J1323" s="89"/>
      <c r="K1323" s="89"/>
      <c r="L1323" s="89"/>
      <c r="M1323" s="89"/>
      <c r="N1323" s="168">
        <v>0</v>
      </c>
      <c r="O1323" s="168">
        <v>504.51</v>
      </c>
      <c r="P1323" s="89" t="s">
        <v>679</v>
      </c>
    </row>
    <row r="1324" spans="1:16" ht="51">
      <c r="A1324" s="214" t="s">
        <v>560</v>
      </c>
      <c r="B1324" s="89"/>
      <c r="C1324" s="90" t="s">
        <v>622</v>
      </c>
      <c r="D1324" s="84">
        <v>43171</v>
      </c>
      <c r="E1324" s="85" t="s">
        <v>3035</v>
      </c>
      <c r="F1324" s="85" t="s">
        <v>3</v>
      </c>
      <c r="G1324" s="85">
        <v>1604296</v>
      </c>
      <c r="H1324" s="89"/>
      <c r="I1324" s="93" t="s">
        <v>3036</v>
      </c>
      <c r="J1324" s="89"/>
      <c r="K1324" s="89"/>
      <c r="L1324" s="89"/>
      <c r="M1324" s="89"/>
      <c r="N1324" s="168">
        <v>0</v>
      </c>
      <c r="O1324" s="168">
        <v>474</v>
      </c>
      <c r="P1324" s="89" t="s">
        <v>679</v>
      </c>
    </row>
    <row r="1325" spans="1:16" ht="51">
      <c r="A1325" s="214" t="s">
        <v>560</v>
      </c>
      <c r="B1325" s="89"/>
      <c r="C1325" s="90" t="s">
        <v>622</v>
      </c>
      <c r="D1325" s="84">
        <v>43171</v>
      </c>
      <c r="E1325" s="85" t="s">
        <v>3037</v>
      </c>
      <c r="F1325" s="85" t="s">
        <v>3</v>
      </c>
      <c r="G1325" s="85">
        <v>1604301</v>
      </c>
      <c r="H1325" s="89"/>
      <c r="I1325" s="93" t="s">
        <v>3038</v>
      </c>
      <c r="J1325" s="89"/>
      <c r="K1325" s="89"/>
      <c r="L1325" s="89"/>
      <c r="M1325" s="89"/>
      <c r="N1325" s="168">
        <v>0</v>
      </c>
      <c r="O1325" s="168">
        <v>5144</v>
      </c>
      <c r="P1325" s="89" t="s">
        <v>679</v>
      </c>
    </row>
    <row r="1326" spans="1:16" ht="63.75">
      <c r="A1326" s="214" t="s">
        <v>560</v>
      </c>
      <c r="B1326" s="89"/>
      <c r="C1326" s="90" t="s">
        <v>622</v>
      </c>
      <c r="D1326" s="84">
        <v>43171</v>
      </c>
      <c r="E1326" s="85" t="s">
        <v>3322</v>
      </c>
      <c r="F1326" s="85" t="s">
        <v>6</v>
      </c>
      <c r="G1326" s="85">
        <v>684093</v>
      </c>
      <c r="H1326" s="89"/>
      <c r="I1326" s="93" t="s">
        <v>3323</v>
      </c>
      <c r="J1326" s="89"/>
      <c r="K1326" s="89"/>
      <c r="L1326" s="89"/>
      <c r="M1326" s="89"/>
      <c r="N1326" s="168">
        <v>0</v>
      </c>
      <c r="O1326" s="168">
        <v>12102.41</v>
      </c>
      <c r="P1326" s="89" t="s">
        <v>679</v>
      </c>
    </row>
    <row r="1327" spans="1:16" ht="63.75">
      <c r="A1327" s="214">
        <v>513</v>
      </c>
      <c r="B1327" s="89"/>
      <c r="C1327" s="90" t="s">
        <v>175</v>
      </c>
      <c r="D1327" s="84">
        <v>43171</v>
      </c>
      <c r="E1327" s="85" t="s">
        <v>3324</v>
      </c>
      <c r="F1327" s="85" t="s">
        <v>11</v>
      </c>
      <c r="G1327" s="85">
        <v>915649</v>
      </c>
      <c r="H1327" s="89"/>
      <c r="I1327" s="93" t="s">
        <v>3325</v>
      </c>
      <c r="J1327" s="89"/>
      <c r="K1327" s="89"/>
      <c r="L1327" s="89"/>
      <c r="M1327" s="89"/>
      <c r="N1327" s="168">
        <v>1019.11</v>
      </c>
      <c r="O1327" s="168">
        <v>0</v>
      </c>
      <c r="P1327" s="89" t="s">
        <v>679</v>
      </c>
    </row>
    <row r="1328" spans="1:16" ht="51">
      <c r="A1328" s="214" t="s">
        <v>567</v>
      </c>
      <c r="B1328" s="89"/>
      <c r="C1328" s="90" t="s">
        <v>620</v>
      </c>
      <c r="D1328" s="84">
        <v>43172</v>
      </c>
      <c r="E1328" s="85" t="s">
        <v>3039</v>
      </c>
      <c r="F1328" s="85" t="s">
        <v>3</v>
      </c>
      <c r="G1328" s="85">
        <v>1604638</v>
      </c>
      <c r="H1328" s="89"/>
      <c r="I1328" s="93" t="s">
        <v>3040</v>
      </c>
      <c r="J1328" s="89"/>
      <c r="K1328" s="89"/>
      <c r="L1328" s="89"/>
      <c r="M1328" s="89"/>
      <c r="N1328" s="168">
        <v>0</v>
      </c>
      <c r="O1328" s="168">
        <v>351680.18</v>
      </c>
      <c r="P1328" s="89" t="s">
        <v>679</v>
      </c>
    </row>
    <row r="1329" spans="1:16" ht="63.75">
      <c r="A1329" s="214">
        <v>35</v>
      </c>
      <c r="B1329" s="89"/>
      <c r="C1329" s="90" t="s">
        <v>49</v>
      </c>
      <c r="D1329" s="84">
        <v>43172</v>
      </c>
      <c r="E1329" s="85" t="s">
        <v>3041</v>
      </c>
      <c r="F1329" s="85" t="s">
        <v>3</v>
      </c>
      <c r="G1329" s="85">
        <v>1604639</v>
      </c>
      <c r="H1329" s="89"/>
      <c r="I1329" s="93" t="s">
        <v>3042</v>
      </c>
      <c r="J1329" s="89"/>
      <c r="K1329" s="89"/>
      <c r="L1329" s="89"/>
      <c r="M1329" s="89"/>
      <c r="N1329" s="168">
        <v>0</v>
      </c>
      <c r="O1329" s="168">
        <v>6665.35</v>
      </c>
      <c r="P1329" s="89" t="s">
        <v>679</v>
      </c>
    </row>
    <row r="1330" spans="1:16" ht="51">
      <c r="A1330" s="214" t="s">
        <v>567</v>
      </c>
      <c r="B1330" s="89"/>
      <c r="C1330" s="90" t="s">
        <v>620</v>
      </c>
      <c r="D1330" s="84">
        <v>43172</v>
      </c>
      <c r="E1330" s="85" t="s">
        <v>3043</v>
      </c>
      <c r="F1330" s="85" t="s">
        <v>3</v>
      </c>
      <c r="G1330" s="85">
        <v>1604641</v>
      </c>
      <c r="H1330" s="89"/>
      <c r="I1330" s="93" t="s">
        <v>3044</v>
      </c>
      <c r="J1330" s="89"/>
      <c r="K1330" s="89"/>
      <c r="L1330" s="89"/>
      <c r="M1330" s="89"/>
      <c r="N1330" s="168">
        <v>0</v>
      </c>
      <c r="O1330" s="168">
        <v>659.04</v>
      </c>
      <c r="P1330" s="89" t="s">
        <v>679</v>
      </c>
    </row>
    <row r="1331" spans="1:16" ht="63.75">
      <c r="A1331" s="214" t="s">
        <v>560</v>
      </c>
      <c r="B1331" s="89"/>
      <c r="C1331" s="90" t="s">
        <v>622</v>
      </c>
      <c r="D1331" s="84">
        <v>43172</v>
      </c>
      <c r="E1331" s="85" t="s">
        <v>3045</v>
      </c>
      <c r="F1331" s="85" t="s">
        <v>3</v>
      </c>
      <c r="G1331" s="85">
        <v>1604643</v>
      </c>
      <c r="H1331" s="89"/>
      <c r="I1331" s="93" t="s">
        <v>3046</v>
      </c>
      <c r="J1331" s="89"/>
      <c r="K1331" s="89"/>
      <c r="L1331" s="89"/>
      <c r="M1331" s="89"/>
      <c r="N1331" s="168">
        <v>0</v>
      </c>
      <c r="O1331" s="168">
        <v>407.82</v>
      </c>
      <c r="P1331" s="89" t="s">
        <v>679</v>
      </c>
    </row>
    <row r="1332" spans="1:16" ht="63.75">
      <c r="A1332" s="214" t="s">
        <v>560</v>
      </c>
      <c r="B1332" s="89"/>
      <c r="C1332" s="90" t="s">
        <v>622</v>
      </c>
      <c r="D1332" s="84">
        <v>43172</v>
      </c>
      <c r="E1332" s="85" t="s">
        <v>3047</v>
      </c>
      <c r="F1332" s="85" t="s">
        <v>3</v>
      </c>
      <c r="G1332" s="85">
        <v>1604672</v>
      </c>
      <c r="H1332" s="89"/>
      <c r="I1332" s="93" t="s">
        <v>3048</v>
      </c>
      <c r="J1332" s="89"/>
      <c r="K1332" s="89"/>
      <c r="L1332" s="89"/>
      <c r="M1332" s="89"/>
      <c r="N1332" s="168">
        <v>0</v>
      </c>
      <c r="O1332" s="168">
        <v>13843.65</v>
      </c>
      <c r="P1332" s="89" t="s">
        <v>679</v>
      </c>
    </row>
    <row r="1333" spans="1:16" ht="51">
      <c r="A1333" s="214" t="s">
        <v>560</v>
      </c>
      <c r="B1333" s="89"/>
      <c r="C1333" s="90" t="s">
        <v>622</v>
      </c>
      <c r="D1333" s="84">
        <v>43172</v>
      </c>
      <c r="E1333" s="85" t="s">
        <v>3049</v>
      </c>
      <c r="F1333" s="85" t="s">
        <v>3</v>
      </c>
      <c r="G1333" s="85">
        <v>1604572</v>
      </c>
      <c r="H1333" s="89"/>
      <c r="I1333" s="93" t="s">
        <v>3050</v>
      </c>
      <c r="J1333" s="89"/>
      <c r="K1333" s="89"/>
      <c r="L1333" s="89"/>
      <c r="M1333" s="89"/>
      <c r="N1333" s="168">
        <v>0</v>
      </c>
      <c r="O1333" s="168">
        <v>3611.89</v>
      </c>
      <c r="P1333" s="89" t="s">
        <v>679</v>
      </c>
    </row>
    <row r="1334" spans="1:16" ht="51">
      <c r="A1334" s="214" t="s">
        <v>560</v>
      </c>
      <c r="B1334" s="89"/>
      <c r="C1334" s="90" t="s">
        <v>622</v>
      </c>
      <c r="D1334" s="84">
        <v>43172</v>
      </c>
      <c r="E1334" s="85" t="s">
        <v>3051</v>
      </c>
      <c r="F1334" s="85" t="s">
        <v>3</v>
      </c>
      <c r="G1334" s="85">
        <v>1604579</v>
      </c>
      <c r="H1334" s="89"/>
      <c r="I1334" s="93" t="s">
        <v>3052</v>
      </c>
      <c r="J1334" s="89"/>
      <c r="K1334" s="89"/>
      <c r="L1334" s="89"/>
      <c r="M1334" s="89"/>
      <c r="N1334" s="168">
        <v>0</v>
      </c>
      <c r="O1334" s="168">
        <v>50</v>
      </c>
      <c r="P1334" s="89" t="s">
        <v>679</v>
      </c>
    </row>
    <row r="1335" spans="1:16" ht="51">
      <c r="A1335" s="214" t="s">
        <v>560</v>
      </c>
      <c r="B1335" s="89"/>
      <c r="C1335" s="90" t="s">
        <v>622</v>
      </c>
      <c r="D1335" s="84">
        <v>43172</v>
      </c>
      <c r="E1335" s="85" t="s">
        <v>3053</v>
      </c>
      <c r="F1335" s="85" t="s">
        <v>3</v>
      </c>
      <c r="G1335" s="85">
        <v>1604590</v>
      </c>
      <c r="H1335" s="89"/>
      <c r="I1335" s="93" t="s">
        <v>3054</v>
      </c>
      <c r="J1335" s="89"/>
      <c r="K1335" s="89"/>
      <c r="L1335" s="89"/>
      <c r="M1335" s="89"/>
      <c r="N1335" s="168">
        <v>0</v>
      </c>
      <c r="O1335" s="168">
        <v>1641.32</v>
      </c>
      <c r="P1335" s="89" t="s">
        <v>679</v>
      </c>
    </row>
    <row r="1336" spans="1:16" ht="51">
      <c r="A1336" s="214" t="s">
        <v>560</v>
      </c>
      <c r="B1336" s="89"/>
      <c r="C1336" s="90" t="s">
        <v>622</v>
      </c>
      <c r="D1336" s="84">
        <v>43172</v>
      </c>
      <c r="E1336" s="85" t="s">
        <v>3055</v>
      </c>
      <c r="F1336" s="85" t="s">
        <v>3</v>
      </c>
      <c r="G1336" s="85">
        <v>1604609</v>
      </c>
      <c r="H1336" s="89"/>
      <c r="I1336" s="93" t="s">
        <v>3056</v>
      </c>
      <c r="J1336" s="89"/>
      <c r="K1336" s="89"/>
      <c r="L1336" s="89"/>
      <c r="M1336" s="89"/>
      <c r="N1336" s="168">
        <v>0</v>
      </c>
      <c r="O1336" s="168">
        <v>1123.5</v>
      </c>
      <c r="P1336" s="89" t="s">
        <v>679</v>
      </c>
    </row>
    <row r="1337" spans="1:16" ht="51">
      <c r="A1337" s="214" t="s">
        <v>560</v>
      </c>
      <c r="B1337" s="89"/>
      <c r="C1337" s="90" t="s">
        <v>622</v>
      </c>
      <c r="D1337" s="84">
        <v>43172</v>
      </c>
      <c r="E1337" s="85" t="s">
        <v>3057</v>
      </c>
      <c r="F1337" s="85" t="s">
        <v>3</v>
      </c>
      <c r="G1337" s="85">
        <v>1604616</v>
      </c>
      <c r="H1337" s="89"/>
      <c r="I1337" s="93" t="s">
        <v>3058</v>
      </c>
      <c r="J1337" s="89"/>
      <c r="K1337" s="89"/>
      <c r="L1337" s="89"/>
      <c r="M1337" s="89"/>
      <c r="N1337" s="168">
        <v>0</v>
      </c>
      <c r="O1337" s="168">
        <v>10558.7</v>
      </c>
      <c r="P1337" s="89" t="s">
        <v>679</v>
      </c>
    </row>
    <row r="1338" spans="1:16" ht="51">
      <c r="A1338" s="214" t="s">
        <v>560</v>
      </c>
      <c r="B1338" s="89"/>
      <c r="C1338" s="90" t="s">
        <v>622</v>
      </c>
      <c r="D1338" s="84">
        <v>43172</v>
      </c>
      <c r="E1338" s="85" t="s">
        <v>3059</v>
      </c>
      <c r="F1338" s="85" t="s">
        <v>3</v>
      </c>
      <c r="G1338" s="85">
        <v>1604623</v>
      </c>
      <c r="H1338" s="89"/>
      <c r="I1338" s="93" t="s">
        <v>3060</v>
      </c>
      <c r="J1338" s="89"/>
      <c r="K1338" s="89"/>
      <c r="L1338" s="89"/>
      <c r="M1338" s="89"/>
      <c r="N1338" s="168">
        <v>0</v>
      </c>
      <c r="O1338" s="168">
        <v>4027</v>
      </c>
      <c r="P1338" s="89" t="s">
        <v>679</v>
      </c>
    </row>
    <row r="1339" spans="1:16" ht="51">
      <c r="A1339" s="214" t="s">
        <v>560</v>
      </c>
      <c r="B1339" s="89"/>
      <c r="C1339" s="90" t="s">
        <v>622</v>
      </c>
      <c r="D1339" s="84">
        <v>43172</v>
      </c>
      <c r="E1339" s="85" t="s">
        <v>3061</v>
      </c>
      <c r="F1339" s="85" t="s">
        <v>3</v>
      </c>
      <c r="G1339" s="85">
        <v>1604630</v>
      </c>
      <c r="H1339" s="89"/>
      <c r="I1339" s="93" t="s">
        <v>3062</v>
      </c>
      <c r="J1339" s="89"/>
      <c r="K1339" s="89"/>
      <c r="L1339" s="89"/>
      <c r="M1339" s="89"/>
      <c r="N1339" s="168">
        <v>0</v>
      </c>
      <c r="O1339" s="168">
        <v>875.5</v>
      </c>
      <c r="P1339" s="89" t="s">
        <v>679</v>
      </c>
    </row>
    <row r="1340" spans="1:16" ht="51">
      <c r="A1340" s="214" t="s">
        <v>560</v>
      </c>
      <c r="B1340" s="89"/>
      <c r="C1340" s="90" t="s">
        <v>622</v>
      </c>
      <c r="D1340" s="84">
        <v>43172</v>
      </c>
      <c r="E1340" s="85" t="s">
        <v>3063</v>
      </c>
      <c r="F1340" s="85" t="s">
        <v>3</v>
      </c>
      <c r="G1340" s="85">
        <v>1604654</v>
      </c>
      <c r="H1340" s="89"/>
      <c r="I1340" s="93" t="s">
        <v>3064</v>
      </c>
      <c r="J1340" s="89"/>
      <c r="K1340" s="89"/>
      <c r="L1340" s="89"/>
      <c r="M1340" s="89"/>
      <c r="N1340" s="168">
        <v>0</v>
      </c>
      <c r="O1340" s="168">
        <v>77.5</v>
      </c>
      <c r="P1340" s="89" t="s">
        <v>679</v>
      </c>
    </row>
    <row r="1341" spans="1:16" ht="51">
      <c r="A1341" s="214" t="s">
        <v>560</v>
      </c>
      <c r="B1341" s="89"/>
      <c r="C1341" s="90" t="s">
        <v>622</v>
      </c>
      <c r="D1341" s="84">
        <v>43172</v>
      </c>
      <c r="E1341" s="85" t="s">
        <v>3065</v>
      </c>
      <c r="F1341" s="85" t="s">
        <v>3</v>
      </c>
      <c r="G1341" s="85">
        <v>1604665</v>
      </c>
      <c r="H1341" s="89"/>
      <c r="I1341" s="93" t="s">
        <v>3066</v>
      </c>
      <c r="J1341" s="89"/>
      <c r="K1341" s="89"/>
      <c r="L1341" s="89"/>
      <c r="M1341" s="89"/>
      <c r="N1341" s="168">
        <v>0</v>
      </c>
      <c r="O1341" s="168">
        <v>9327.9599999999991</v>
      </c>
      <c r="P1341" s="89" t="s">
        <v>679</v>
      </c>
    </row>
    <row r="1342" spans="1:16" ht="51">
      <c r="A1342" s="214">
        <v>20</v>
      </c>
      <c r="B1342" s="89"/>
      <c r="C1342" s="90" t="s">
        <v>47</v>
      </c>
      <c r="D1342" s="84">
        <v>43172</v>
      </c>
      <c r="E1342" s="85" t="s">
        <v>3067</v>
      </c>
      <c r="F1342" s="85" t="s">
        <v>3</v>
      </c>
      <c r="G1342" s="85">
        <v>1604705</v>
      </c>
      <c r="H1342" s="89"/>
      <c r="I1342" s="93" t="s">
        <v>3068</v>
      </c>
      <c r="J1342" s="89"/>
      <c r="K1342" s="89"/>
      <c r="L1342" s="89"/>
      <c r="M1342" s="89"/>
      <c r="N1342" s="168">
        <v>0</v>
      </c>
      <c r="O1342" s="168">
        <v>860</v>
      </c>
      <c r="P1342" s="89" t="s">
        <v>679</v>
      </c>
    </row>
    <row r="1343" spans="1:16" ht="51">
      <c r="A1343" s="214" t="s">
        <v>560</v>
      </c>
      <c r="B1343" s="89"/>
      <c r="C1343" s="90" t="s">
        <v>622</v>
      </c>
      <c r="D1343" s="84">
        <v>43172</v>
      </c>
      <c r="E1343" s="85" t="s">
        <v>3069</v>
      </c>
      <c r="F1343" s="85" t="s">
        <v>3</v>
      </c>
      <c r="G1343" s="85">
        <v>1604707</v>
      </c>
      <c r="H1343" s="89"/>
      <c r="I1343" s="93" t="s">
        <v>3070</v>
      </c>
      <c r="J1343" s="89"/>
      <c r="K1343" s="89"/>
      <c r="L1343" s="89"/>
      <c r="M1343" s="89"/>
      <c r="N1343" s="168">
        <v>0</v>
      </c>
      <c r="O1343" s="168">
        <v>252</v>
      </c>
      <c r="P1343" s="89" t="s">
        <v>679</v>
      </c>
    </row>
    <row r="1344" spans="1:16" ht="51">
      <c r="A1344" s="214" t="s">
        <v>560</v>
      </c>
      <c r="B1344" s="89"/>
      <c r="C1344" s="90" t="s">
        <v>622</v>
      </c>
      <c r="D1344" s="84">
        <v>43172</v>
      </c>
      <c r="E1344" s="85" t="s">
        <v>3071</v>
      </c>
      <c r="F1344" s="85" t="s">
        <v>3</v>
      </c>
      <c r="G1344" s="85">
        <v>1604765</v>
      </c>
      <c r="H1344" s="89"/>
      <c r="I1344" s="93" t="s">
        <v>3072</v>
      </c>
      <c r="J1344" s="89"/>
      <c r="K1344" s="89"/>
      <c r="L1344" s="89"/>
      <c r="M1344" s="89"/>
      <c r="N1344" s="168">
        <v>0</v>
      </c>
      <c r="O1344" s="168">
        <v>0.69000000000000006</v>
      </c>
      <c r="P1344" s="89" t="s">
        <v>2900</v>
      </c>
    </row>
    <row r="1345" spans="1:16" ht="51">
      <c r="A1345" s="214">
        <v>25</v>
      </c>
      <c r="B1345" s="89"/>
      <c r="C1345" s="90" t="s">
        <v>48</v>
      </c>
      <c r="D1345" s="84">
        <v>43172</v>
      </c>
      <c r="E1345" s="85" t="s">
        <v>3073</v>
      </c>
      <c r="F1345" s="85" t="s">
        <v>3</v>
      </c>
      <c r="G1345" s="85">
        <v>1604768</v>
      </c>
      <c r="H1345" s="89"/>
      <c r="I1345" s="93" t="s">
        <v>3074</v>
      </c>
      <c r="J1345" s="89"/>
      <c r="K1345" s="89"/>
      <c r="L1345" s="89"/>
      <c r="M1345" s="89"/>
      <c r="N1345" s="168">
        <v>0</v>
      </c>
      <c r="O1345" s="168">
        <v>200</v>
      </c>
      <c r="P1345" s="89" t="s">
        <v>679</v>
      </c>
    </row>
    <row r="1346" spans="1:16" ht="63.75">
      <c r="A1346" s="214" t="s">
        <v>560</v>
      </c>
      <c r="B1346" s="89"/>
      <c r="C1346" s="90" t="s">
        <v>622</v>
      </c>
      <c r="D1346" s="84">
        <v>43172</v>
      </c>
      <c r="E1346" s="85" t="s">
        <v>3328</v>
      </c>
      <c r="F1346" s="85" t="s">
        <v>6</v>
      </c>
      <c r="G1346" s="85">
        <v>685626</v>
      </c>
      <c r="H1346" s="89"/>
      <c r="I1346" s="93" t="s">
        <v>3329</v>
      </c>
      <c r="J1346" s="89"/>
      <c r="K1346" s="89"/>
      <c r="L1346" s="89"/>
      <c r="M1346" s="89"/>
      <c r="N1346" s="168">
        <v>0</v>
      </c>
      <c r="O1346" s="168">
        <v>27221.78</v>
      </c>
      <c r="P1346" s="89" t="s">
        <v>679</v>
      </c>
    </row>
    <row r="1347" spans="1:16" ht="51">
      <c r="A1347" s="214">
        <v>513</v>
      </c>
      <c r="B1347" s="89"/>
      <c r="C1347" s="90" t="s">
        <v>175</v>
      </c>
      <c r="D1347" s="84">
        <v>43172</v>
      </c>
      <c r="E1347" s="85" t="s">
        <v>3330</v>
      </c>
      <c r="F1347" s="85" t="s">
        <v>13</v>
      </c>
      <c r="G1347" s="85">
        <v>10537</v>
      </c>
      <c r="H1347" s="89"/>
      <c r="I1347" s="93" t="s">
        <v>3331</v>
      </c>
      <c r="J1347" s="89"/>
      <c r="K1347" s="89"/>
      <c r="L1347" s="89"/>
      <c r="M1347" s="89"/>
      <c r="N1347" s="168">
        <v>143498.84</v>
      </c>
      <c r="O1347" s="168">
        <v>0</v>
      </c>
      <c r="P1347" s="89" t="s">
        <v>679</v>
      </c>
    </row>
    <row r="1348" spans="1:16" ht="63.75">
      <c r="A1348" s="214">
        <v>513</v>
      </c>
      <c r="B1348" s="89"/>
      <c r="C1348" s="90" t="s">
        <v>175</v>
      </c>
      <c r="D1348" s="84">
        <v>43172</v>
      </c>
      <c r="E1348" s="85" t="s">
        <v>3332</v>
      </c>
      <c r="F1348" s="85" t="s">
        <v>11</v>
      </c>
      <c r="G1348" s="85">
        <v>10537</v>
      </c>
      <c r="H1348" s="89"/>
      <c r="I1348" s="93" t="s">
        <v>3333</v>
      </c>
      <c r="J1348" s="89"/>
      <c r="K1348" s="89"/>
      <c r="L1348" s="89"/>
      <c r="M1348" s="89"/>
      <c r="N1348" s="168">
        <v>368.99</v>
      </c>
      <c r="O1348" s="168">
        <v>0</v>
      </c>
      <c r="P1348" s="89" t="s">
        <v>679</v>
      </c>
    </row>
    <row r="1349" spans="1:16" ht="51">
      <c r="A1349" s="214" t="s">
        <v>560</v>
      </c>
      <c r="B1349" s="89"/>
      <c r="C1349" s="90" t="s">
        <v>622</v>
      </c>
      <c r="D1349" s="84">
        <v>43173</v>
      </c>
      <c r="E1349" s="85" t="s">
        <v>3075</v>
      </c>
      <c r="F1349" s="85" t="s">
        <v>3</v>
      </c>
      <c r="G1349" s="85">
        <v>1604999</v>
      </c>
      <c r="H1349" s="89"/>
      <c r="I1349" s="93" t="s">
        <v>3076</v>
      </c>
      <c r="J1349" s="89"/>
      <c r="K1349" s="89"/>
      <c r="L1349" s="89"/>
      <c r="M1349" s="89"/>
      <c r="N1349" s="168">
        <v>0</v>
      </c>
      <c r="O1349" s="168">
        <v>466.46</v>
      </c>
      <c r="P1349" s="89" t="s">
        <v>679</v>
      </c>
    </row>
    <row r="1350" spans="1:16" ht="51">
      <c r="A1350" s="214" t="s">
        <v>560</v>
      </c>
      <c r="B1350" s="89"/>
      <c r="C1350" s="90" t="s">
        <v>622</v>
      </c>
      <c r="D1350" s="84">
        <v>43173</v>
      </c>
      <c r="E1350" s="85" t="s">
        <v>3077</v>
      </c>
      <c r="F1350" s="85" t="s">
        <v>3</v>
      </c>
      <c r="G1350" s="85">
        <v>1605032</v>
      </c>
      <c r="H1350" s="89"/>
      <c r="I1350" s="93" t="s">
        <v>3078</v>
      </c>
      <c r="J1350" s="89"/>
      <c r="K1350" s="89"/>
      <c r="L1350" s="89"/>
      <c r="M1350" s="89"/>
      <c r="N1350" s="168">
        <v>0</v>
      </c>
      <c r="O1350" s="168">
        <v>6638.39</v>
      </c>
      <c r="P1350" s="89" t="s">
        <v>679</v>
      </c>
    </row>
    <row r="1351" spans="1:16" ht="51">
      <c r="A1351" s="214">
        <v>902</v>
      </c>
      <c r="B1351" s="89"/>
      <c r="C1351" s="90" t="s">
        <v>207</v>
      </c>
      <c r="D1351" s="84">
        <v>43173</v>
      </c>
      <c r="E1351" s="85" t="s">
        <v>3079</v>
      </c>
      <c r="F1351" s="85" t="s">
        <v>3</v>
      </c>
      <c r="G1351" s="85">
        <v>1605156</v>
      </c>
      <c r="H1351" s="89"/>
      <c r="I1351" s="93" t="s">
        <v>3080</v>
      </c>
      <c r="J1351" s="89"/>
      <c r="K1351" s="89"/>
      <c r="L1351" s="89"/>
      <c r="M1351" s="89"/>
      <c r="N1351" s="168">
        <v>0</v>
      </c>
      <c r="O1351" s="168">
        <v>802.88</v>
      </c>
      <c r="P1351" s="89" t="s">
        <v>679</v>
      </c>
    </row>
    <row r="1352" spans="1:16" ht="51">
      <c r="A1352" s="214" t="s">
        <v>560</v>
      </c>
      <c r="B1352" s="89"/>
      <c r="C1352" s="90" t="s">
        <v>622</v>
      </c>
      <c r="D1352" s="84">
        <v>43173</v>
      </c>
      <c r="E1352" s="85" t="s">
        <v>3081</v>
      </c>
      <c r="F1352" s="85" t="s">
        <v>3</v>
      </c>
      <c r="G1352" s="85">
        <v>1605157</v>
      </c>
      <c r="H1352" s="89"/>
      <c r="I1352" s="93" t="s">
        <v>3082</v>
      </c>
      <c r="J1352" s="89"/>
      <c r="K1352" s="89"/>
      <c r="L1352" s="89"/>
      <c r="M1352" s="89"/>
      <c r="N1352" s="168">
        <v>0</v>
      </c>
      <c r="O1352" s="168">
        <v>1505.4</v>
      </c>
      <c r="P1352" s="89" t="s">
        <v>679</v>
      </c>
    </row>
    <row r="1353" spans="1:16" ht="51">
      <c r="A1353" s="214" t="s">
        <v>560</v>
      </c>
      <c r="B1353" s="89"/>
      <c r="C1353" s="90" t="s">
        <v>622</v>
      </c>
      <c r="D1353" s="84">
        <v>43173</v>
      </c>
      <c r="E1353" s="85" t="s">
        <v>3083</v>
      </c>
      <c r="F1353" s="85" t="s">
        <v>3</v>
      </c>
      <c r="G1353" s="85">
        <v>1605158</v>
      </c>
      <c r="H1353" s="89"/>
      <c r="I1353" s="93" t="s">
        <v>3084</v>
      </c>
      <c r="J1353" s="89"/>
      <c r="K1353" s="89"/>
      <c r="L1353" s="89"/>
      <c r="M1353" s="89"/>
      <c r="N1353" s="168">
        <v>0</v>
      </c>
      <c r="O1353" s="168">
        <v>1505.4</v>
      </c>
      <c r="P1353" s="89" t="s">
        <v>679</v>
      </c>
    </row>
    <row r="1354" spans="1:16" ht="38.25">
      <c r="A1354" s="214">
        <v>593</v>
      </c>
      <c r="B1354" s="89"/>
      <c r="C1354" s="90" t="s">
        <v>618</v>
      </c>
      <c r="D1354" s="84">
        <v>43173</v>
      </c>
      <c r="E1354" s="85" t="s">
        <v>3085</v>
      </c>
      <c r="F1354" s="85" t="s">
        <v>3</v>
      </c>
      <c r="G1354" s="85">
        <v>1605239</v>
      </c>
      <c r="H1354" s="89"/>
      <c r="I1354" s="93" t="s">
        <v>3086</v>
      </c>
      <c r="J1354" s="89"/>
      <c r="K1354" s="89"/>
      <c r="L1354" s="89"/>
      <c r="M1354" s="89"/>
      <c r="N1354" s="168">
        <v>0</v>
      </c>
      <c r="O1354" s="168">
        <v>110.88</v>
      </c>
      <c r="P1354" s="89" t="s">
        <v>679</v>
      </c>
    </row>
    <row r="1355" spans="1:16" ht="63.75">
      <c r="A1355" s="214" t="s">
        <v>560</v>
      </c>
      <c r="B1355" s="89"/>
      <c r="C1355" s="90" t="s">
        <v>622</v>
      </c>
      <c r="D1355" s="84">
        <v>43173</v>
      </c>
      <c r="E1355" s="85" t="s">
        <v>3334</v>
      </c>
      <c r="F1355" s="85" t="s">
        <v>6</v>
      </c>
      <c r="G1355" s="85">
        <v>687125</v>
      </c>
      <c r="H1355" s="89"/>
      <c r="I1355" s="93" t="s">
        <v>3335</v>
      </c>
      <c r="J1355" s="89"/>
      <c r="K1355" s="89"/>
      <c r="L1355" s="89"/>
      <c r="M1355" s="89"/>
      <c r="N1355" s="168">
        <v>0</v>
      </c>
      <c r="O1355" s="168">
        <v>1804.32</v>
      </c>
      <c r="P1355" s="89" t="s">
        <v>679</v>
      </c>
    </row>
    <row r="1356" spans="1:16" ht="76.5">
      <c r="A1356" s="214">
        <v>20</v>
      </c>
      <c r="B1356" s="89"/>
      <c r="C1356" s="90" t="s">
        <v>47</v>
      </c>
      <c r="D1356" s="84">
        <v>43173</v>
      </c>
      <c r="E1356" s="85" t="s">
        <v>3337</v>
      </c>
      <c r="F1356" s="85" t="s">
        <v>15</v>
      </c>
      <c r="G1356" s="85">
        <v>4523</v>
      </c>
      <c r="H1356" s="89"/>
      <c r="I1356" s="93" t="s">
        <v>3338</v>
      </c>
      <c r="J1356" s="89"/>
      <c r="K1356" s="89"/>
      <c r="L1356" s="89"/>
      <c r="M1356" s="89"/>
      <c r="N1356" s="168">
        <v>1847.8</v>
      </c>
      <c r="O1356" s="168">
        <v>0</v>
      </c>
      <c r="P1356" s="89" t="s">
        <v>679</v>
      </c>
    </row>
    <row r="1357" spans="1:16" ht="76.5">
      <c r="A1357" s="214">
        <v>20</v>
      </c>
      <c r="B1357" s="89"/>
      <c r="C1357" s="90" t="s">
        <v>47</v>
      </c>
      <c r="D1357" s="84">
        <v>43173</v>
      </c>
      <c r="E1357" s="85" t="s">
        <v>3339</v>
      </c>
      <c r="F1357" s="85" t="s">
        <v>15</v>
      </c>
      <c r="G1357" s="85">
        <v>4522</v>
      </c>
      <c r="H1357" s="89"/>
      <c r="I1357" s="93" t="s">
        <v>3340</v>
      </c>
      <c r="J1357" s="89"/>
      <c r="K1357" s="89"/>
      <c r="L1357" s="89"/>
      <c r="M1357" s="89"/>
      <c r="N1357" s="168">
        <v>1042.1600000000001</v>
      </c>
      <c r="O1357" s="168">
        <v>0</v>
      </c>
      <c r="P1357" s="89" t="s">
        <v>679</v>
      </c>
    </row>
    <row r="1358" spans="1:16" ht="76.5">
      <c r="A1358" s="214">
        <v>20</v>
      </c>
      <c r="B1358" s="89"/>
      <c r="C1358" s="90" t="s">
        <v>47</v>
      </c>
      <c r="D1358" s="84">
        <v>43173</v>
      </c>
      <c r="E1358" s="85" t="s">
        <v>3341</v>
      </c>
      <c r="F1358" s="85" t="s">
        <v>15</v>
      </c>
      <c r="G1358" s="85">
        <v>4521</v>
      </c>
      <c r="H1358" s="89"/>
      <c r="I1358" s="93" t="s">
        <v>3342</v>
      </c>
      <c r="J1358" s="89"/>
      <c r="K1358" s="89"/>
      <c r="L1358" s="89"/>
      <c r="M1358" s="89"/>
      <c r="N1358" s="168">
        <v>556.41</v>
      </c>
      <c r="O1358" s="168">
        <v>0</v>
      </c>
      <c r="P1358" s="89" t="s">
        <v>679</v>
      </c>
    </row>
    <row r="1359" spans="1:16" ht="76.5">
      <c r="A1359" s="214">
        <v>20</v>
      </c>
      <c r="B1359" s="89"/>
      <c r="C1359" s="90" t="s">
        <v>47</v>
      </c>
      <c r="D1359" s="84">
        <v>43173</v>
      </c>
      <c r="E1359" s="85" t="s">
        <v>3343</v>
      </c>
      <c r="F1359" s="85" t="s">
        <v>15</v>
      </c>
      <c r="G1359" s="85">
        <v>4524</v>
      </c>
      <c r="H1359" s="89"/>
      <c r="I1359" s="93" t="s">
        <v>3344</v>
      </c>
      <c r="J1359" s="89"/>
      <c r="K1359" s="89"/>
      <c r="L1359" s="89"/>
      <c r="M1359" s="89"/>
      <c r="N1359" s="168">
        <v>513.87</v>
      </c>
      <c r="O1359" s="168">
        <v>0</v>
      </c>
      <c r="P1359" s="89" t="s">
        <v>679</v>
      </c>
    </row>
    <row r="1360" spans="1:16" ht="51">
      <c r="A1360" s="214" t="s">
        <v>560</v>
      </c>
      <c r="B1360" s="89"/>
      <c r="C1360" s="90" t="s">
        <v>622</v>
      </c>
      <c r="D1360" s="84">
        <v>43174</v>
      </c>
      <c r="E1360" s="85" t="s">
        <v>3087</v>
      </c>
      <c r="F1360" s="85" t="s">
        <v>3</v>
      </c>
      <c r="G1360" s="85">
        <v>1605407</v>
      </c>
      <c r="H1360" s="89"/>
      <c r="I1360" s="93" t="s">
        <v>3088</v>
      </c>
      <c r="J1360" s="89"/>
      <c r="K1360" s="89"/>
      <c r="L1360" s="89"/>
      <c r="M1360" s="89"/>
      <c r="N1360" s="168">
        <v>0</v>
      </c>
      <c r="O1360" s="168">
        <v>5620</v>
      </c>
      <c r="P1360" s="89" t="s">
        <v>679</v>
      </c>
    </row>
    <row r="1361" spans="1:16" ht="76.5">
      <c r="A1361" s="214">
        <v>512</v>
      </c>
      <c r="B1361" s="89"/>
      <c r="C1361" s="90" t="s">
        <v>10495</v>
      </c>
      <c r="D1361" s="84">
        <v>43174</v>
      </c>
      <c r="E1361" s="85" t="s">
        <v>3089</v>
      </c>
      <c r="F1361" s="85" t="s">
        <v>3</v>
      </c>
      <c r="G1361" s="85">
        <v>1605426</v>
      </c>
      <c r="H1361" s="89"/>
      <c r="I1361" s="93" t="s">
        <v>4063</v>
      </c>
      <c r="J1361" s="89"/>
      <c r="K1361" s="89"/>
      <c r="L1361" s="89"/>
      <c r="M1361" s="89"/>
      <c r="N1361" s="168">
        <v>0</v>
      </c>
      <c r="O1361" s="168">
        <v>2365.7800000000002</v>
      </c>
      <c r="P1361" s="89" t="s">
        <v>2900</v>
      </c>
    </row>
    <row r="1362" spans="1:16" ht="76.5">
      <c r="A1362" s="214">
        <v>20</v>
      </c>
      <c r="B1362" s="89"/>
      <c r="C1362" s="90" t="s">
        <v>47</v>
      </c>
      <c r="D1362" s="84">
        <v>43174</v>
      </c>
      <c r="E1362" s="85" t="s">
        <v>3089</v>
      </c>
      <c r="F1362" s="85" t="s">
        <v>3</v>
      </c>
      <c r="G1362" s="85">
        <v>1605426</v>
      </c>
      <c r="H1362" s="89"/>
      <c r="I1362" s="93" t="s">
        <v>4063</v>
      </c>
      <c r="J1362" s="89"/>
      <c r="K1362" s="89"/>
      <c r="L1362" s="89"/>
      <c r="M1362" s="89"/>
      <c r="N1362" s="168">
        <v>0</v>
      </c>
      <c r="O1362" s="168">
        <v>605.76</v>
      </c>
      <c r="P1362" s="89" t="s">
        <v>2900</v>
      </c>
    </row>
    <row r="1363" spans="1:16" ht="76.5">
      <c r="A1363" s="214">
        <v>269</v>
      </c>
      <c r="B1363" s="89"/>
      <c r="C1363" s="90" t="s">
        <v>123</v>
      </c>
      <c r="D1363" s="84">
        <v>43174</v>
      </c>
      <c r="E1363" s="85" t="s">
        <v>3089</v>
      </c>
      <c r="F1363" s="85" t="s">
        <v>3</v>
      </c>
      <c r="G1363" s="85">
        <v>1605426</v>
      </c>
      <c r="H1363" s="89"/>
      <c r="I1363" s="93" t="s">
        <v>4063</v>
      </c>
      <c r="J1363" s="89"/>
      <c r="K1363" s="89"/>
      <c r="L1363" s="89"/>
      <c r="M1363" s="89"/>
      <c r="N1363" s="168">
        <v>0</v>
      </c>
      <c r="O1363" s="168">
        <v>55808.88</v>
      </c>
      <c r="P1363" s="89" t="s">
        <v>2900</v>
      </c>
    </row>
    <row r="1364" spans="1:16" ht="76.5">
      <c r="A1364" s="214">
        <v>269</v>
      </c>
      <c r="B1364" s="89"/>
      <c r="C1364" s="90" t="s">
        <v>123</v>
      </c>
      <c r="D1364" s="84">
        <v>43174</v>
      </c>
      <c r="E1364" s="85" t="s">
        <v>3089</v>
      </c>
      <c r="F1364" s="85" t="s">
        <v>3</v>
      </c>
      <c r="G1364" s="85">
        <v>1605426</v>
      </c>
      <c r="H1364" s="89"/>
      <c r="I1364" s="93" t="s">
        <v>4063</v>
      </c>
      <c r="J1364" s="89"/>
      <c r="K1364" s="89"/>
      <c r="L1364" s="89"/>
      <c r="M1364" s="89"/>
      <c r="N1364" s="168">
        <v>0</v>
      </c>
      <c r="O1364" s="168">
        <v>53215.040000000001</v>
      </c>
      <c r="P1364" s="89" t="s">
        <v>2900</v>
      </c>
    </row>
    <row r="1365" spans="1:16" ht="76.5">
      <c r="A1365" s="214">
        <v>269</v>
      </c>
      <c r="B1365" s="89"/>
      <c r="C1365" s="90" t="s">
        <v>123</v>
      </c>
      <c r="D1365" s="84">
        <v>43174</v>
      </c>
      <c r="E1365" s="85" t="s">
        <v>3089</v>
      </c>
      <c r="F1365" s="85" t="s">
        <v>3</v>
      </c>
      <c r="G1365" s="85">
        <v>1605426</v>
      </c>
      <c r="H1365" s="89"/>
      <c r="I1365" s="93" t="s">
        <v>4063</v>
      </c>
      <c r="J1365" s="89"/>
      <c r="K1365" s="89"/>
      <c r="L1365" s="89"/>
      <c r="M1365" s="89"/>
      <c r="N1365" s="168">
        <v>0</v>
      </c>
      <c r="O1365" s="168">
        <v>36698.31</v>
      </c>
      <c r="P1365" s="89" t="s">
        <v>2900</v>
      </c>
    </row>
    <row r="1366" spans="1:16" ht="76.5">
      <c r="A1366" s="214">
        <v>269</v>
      </c>
      <c r="B1366" s="89"/>
      <c r="C1366" s="90" t="s">
        <v>123</v>
      </c>
      <c r="D1366" s="84">
        <v>43174</v>
      </c>
      <c r="E1366" s="85" t="s">
        <v>3089</v>
      </c>
      <c r="F1366" s="85" t="s">
        <v>3</v>
      </c>
      <c r="G1366" s="85">
        <v>1605426</v>
      </c>
      <c r="H1366" s="89"/>
      <c r="I1366" s="93" t="s">
        <v>4063</v>
      </c>
      <c r="J1366" s="89"/>
      <c r="K1366" s="89"/>
      <c r="L1366" s="89"/>
      <c r="M1366" s="89"/>
      <c r="N1366" s="168">
        <v>0</v>
      </c>
      <c r="O1366" s="168">
        <v>29625.26</v>
      </c>
      <c r="P1366" s="89" t="s">
        <v>2900</v>
      </c>
    </row>
    <row r="1367" spans="1:16" ht="76.5">
      <c r="A1367" s="214">
        <v>269</v>
      </c>
      <c r="B1367" s="89"/>
      <c r="C1367" s="90" t="s">
        <v>123</v>
      </c>
      <c r="D1367" s="84">
        <v>43174</v>
      </c>
      <c r="E1367" s="85" t="s">
        <v>3089</v>
      </c>
      <c r="F1367" s="85" t="s">
        <v>3</v>
      </c>
      <c r="G1367" s="85">
        <v>1605426</v>
      </c>
      <c r="H1367" s="89"/>
      <c r="I1367" s="93" t="s">
        <v>4063</v>
      </c>
      <c r="J1367" s="89"/>
      <c r="K1367" s="89"/>
      <c r="L1367" s="89"/>
      <c r="M1367" s="89"/>
      <c r="N1367" s="168">
        <v>0</v>
      </c>
      <c r="O1367" s="168">
        <v>6955.2</v>
      </c>
      <c r="P1367" s="89" t="s">
        <v>2900</v>
      </c>
    </row>
    <row r="1368" spans="1:16" ht="76.5">
      <c r="A1368" s="214">
        <v>269</v>
      </c>
      <c r="B1368" s="89"/>
      <c r="C1368" s="90" t="s">
        <v>123</v>
      </c>
      <c r="D1368" s="84">
        <v>43174</v>
      </c>
      <c r="E1368" s="85" t="s">
        <v>3089</v>
      </c>
      <c r="F1368" s="85" t="s">
        <v>3</v>
      </c>
      <c r="G1368" s="85">
        <v>1605426</v>
      </c>
      <c r="H1368" s="89"/>
      <c r="I1368" s="93" t="s">
        <v>4063</v>
      </c>
      <c r="J1368" s="89"/>
      <c r="K1368" s="89"/>
      <c r="L1368" s="89"/>
      <c r="M1368" s="89"/>
      <c r="N1368" s="168">
        <v>0</v>
      </c>
      <c r="O1368" s="168">
        <v>189504.53</v>
      </c>
      <c r="P1368" s="89" t="s">
        <v>2900</v>
      </c>
    </row>
    <row r="1369" spans="1:16" ht="76.5">
      <c r="A1369" s="214">
        <v>15</v>
      </c>
      <c r="B1369" s="89"/>
      <c r="C1369" s="90" t="s">
        <v>45</v>
      </c>
      <c r="D1369" s="84">
        <v>43174</v>
      </c>
      <c r="E1369" s="85" t="s">
        <v>3089</v>
      </c>
      <c r="F1369" s="85" t="s">
        <v>3</v>
      </c>
      <c r="G1369" s="85">
        <v>1605426</v>
      </c>
      <c r="H1369" s="89"/>
      <c r="I1369" s="93" t="s">
        <v>4063</v>
      </c>
      <c r="J1369" s="89"/>
      <c r="K1369" s="89"/>
      <c r="L1369" s="89"/>
      <c r="M1369" s="89"/>
      <c r="N1369" s="168">
        <v>0</v>
      </c>
      <c r="O1369" s="168">
        <v>23666.32</v>
      </c>
      <c r="P1369" s="89" t="s">
        <v>2900</v>
      </c>
    </row>
    <row r="1370" spans="1:16" ht="76.5">
      <c r="A1370" s="214">
        <v>15</v>
      </c>
      <c r="B1370" s="89"/>
      <c r="C1370" s="90" t="s">
        <v>45</v>
      </c>
      <c r="D1370" s="84">
        <v>43174</v>
      </c>
      <c r="E1370" s="85" t="s">
        <v>3089</v>
      </c>
      <c r="F1370" s="85" t="s">
        <v>3</v>
      </c>
      <c r="G1370" s="85">
        <v>1605426</v>
      </c>
      <c r="H1370" s="89"/>
      <c r="I1370" s="93" t="s">
        <v>4063</v>
      </c>
      <c r="J1370" s="89"/>
      <c r="K1370" s="89"/>
      <c r="L1370" s="89"/>
      <c r="M1370" s="89"/>
      <c r="N1370" s="168">
        <v>0</v>
      </c>
      <c r="O1370" s="168">
        <v>30030.34</v>
      </c>
      <c r="P1370" s="89" t="s">
        <v>2900</v>
      </c>
    </row>
    <row r="1371" spans="1:16" ht="76.5">
      <c r="A1371" s="214" t="s">
        <v>560</v>
      </c>
      <c r="B1371" s="89"/>
      <c r="C1371" s="90" t="s">
        <v>622</v>
      </c>
      <c r="D1371" s="84">
        <v>43174</v>
      </c>
      <c r="E1371" s="85" t="s">
        <v>3089</v>
      </c>
      <c r="F1371" s="85" t="s">
        <v>3</v>
      </c>
      <c r="G1371" s="85">
        <v>1605426</v>
      </c>
      <c r="H1371" s="89"/>
      <c r="I1371" s="93" t="s">
        <v>4063</v>
      </c>
      <c r="J1371" s="89"/>
      <c r="K1371" s="89"/>
      <c r="L1371" s="89"/>
      <c r="M1371" s="89"/>
      <c r="N1371" s="168">
        <v>0</v>
      </c>
      <c r="O1371" s="168">
        <v>8983.7999999999993</v>
      </c>
      <c r="P1371" s="89" t="s">
        <v>2900</v>
      </c>
    </row>
    <row r="1372" spans="1:16" ht="76.5">
      <c r="A1372" s="214" t="s">
        <v>560</v>
      </c>
      <c r="B1372" s="89"/>
      <c r="C1372" s="90" t="s">
        <v>622</v>
      </c>
      <c r="D1372" s="84">
        <v>43174</v>
      </c>
      <c r="E1372" s="85" t="s">
        <v>3089</v>
      </c>
      <c r="F1372" s="85" t="s">
        <v>3</v>
      </c>
      <c r="G1372" s="85">
        <v>1605426</v>
      </c>
      <c r="H1372" s="89"/>
      <c r="I1372" s="93" t="s">
        <v>4063</v>
      </c>
      <c r="J1372" s="89"/>
      <c r="K1372" s="89"/>
      <c r="L1372" s="89"/>
      <c r="M1372" s="89"/>
      <c r="N1372" s="168">
        <v>0</v>
      </c>
      <c r="O1372" s="168">
        <v>6600.24</v>
      </c>
      <c r="P1372" s="89" t="s">
        <v>2900</v>
      </c>
    </row>
    <row r="1373" spans="1:16" ht="76.5">
      <c r="A1373" s="214" t="s">
        <v>560</v>
      </c>
      <c r="B1373" s="89"/>
      <c r="C1373" s="90" t="s">
        <v>622</v>
      </c>
      <c r="D1373" s="84">
        <v>43174</v>
      </c>
      <c r="E1373" s="85" t="s">
        <v>3089</v>
      </c>
      <c r="F1373" s="85" t="s">
        <v>3</v>
      </c>
      <c r="G1373" s="85">
        <v>1605426</v>
      </c>
      <c r="H1373" s="89"/>
      <c r="I1373" s="93" t="s">
        <v>4063</v>
      </c>
      <c r="J1373" s="89"/>
      <c r="K1373" s="89"/>
      <c r="L1373" s="89"/>
      <c r="M1373" s="89"/>
      <c r="N1373" s="168">
        <v>0</v>
      </c>
      <c r="O1373" s="168">
        <v>22073.87</v>
      </c>
      <c r="P1373" s="89" t="s">
        <v>2900</v>
      </c>
    </row>
    <row r="1374" spans="1:16" ht="76.5">
      <c r="A1374" s="214" t="s">
        <v>560</v>
      </c>
      <c r="B1374" s="89"/>
      <c r="C1374" s="90" t="s">
        <v>622</v>
      </c>
      <c r="D1374" s="84">
        <v>43174</v>
      </c>
      <c r="E1374" s="85" t="s">
        <v>3089</v>
      </c>
      <c r="F1374" s="85" t="s">
        <v>3</v>
      </c>
      <c r="G1374" s="85">
        <v>1605426</v>
      </c>
      <c r="H1374" s="89"/>
      <c r="I1374" s="93" t="s">
        <v>4063</v>
      </c>
      <c r="J1374" s="89"/>
      <c r="K1374" s="89"/>
      <c r="L1374" s="89"/>
      <c r="M1374" s="89"/>
      <c r="N1374" s="168">
        <v>0</v>
      </c>
      <c r="O1374" s="168">
        <v>8948.34</v>
      </c>
      <c r="P1374" s="89" t="s">
        <v>2900</v>
      </c>
    </row>
    <row r="1375" spans="1:16" ht="76.5">
      <c r="A1375" s="214" t="s">
        <v>560</v>
      </c>
      <c r="B1375" s="89"/>
      <c r="C1375" s="90" t="s">
        <v>622</v>
      </c>
      <c r="D1375" s="84">
        <v>43174</v>
      </c>
      <c r="E1375" s="85" t="s">
        <v>3089</v>
      </c>
      <c r="F1375" s="85" t="s">
        <v>3</v>
      </c>
      <c r="G1375" s="85">
        <v>1605426</v>
      </c>
      <c r="H1375" s="89"/>
      <c r="I1375" s="93" t="s">
        <v>4063</v>
      </c>
      <c r="J1375" s="89"/>
      <c r="K1375" s="89"/>
      <c r="L1375" s="89"/>
      <c r="M1375" s="89"/>
      <c r="N1375" s="168">
        <v>0</v>
      </c>
      <c r="O1375" s="168">
        <v>9012</v>
      </c>
      <c r="P1375" s="89" t="s">
        <v>2900</v>
      </c>
    </row>
    <row r="1376" spans="1:16" ht="76.5">
      <c r="A1376" s="214" t="s">
        <v>560</v>
      </c>
      <c r="B1376" s="89"/>
      <c r="C1376" s="90" t="s">
        <v>622</v>
      </c>
      <c r="D1376" s="84">
        <v>43174</v>
      </c>
      <c r="E1376" s="85" t="s">
        <v>3089</v>
      </c>
      <c r="F1376" s="85" t="s">
        <v>3</v>
      </c>
      <c r="G1376" s="85">
        <v>1605426</v>
      </c>
      <c r="H1376" s="89"/>
      <c r="I1376" s="93" t="s">
        <v>4063</v>
      </c>
      <c r="J1376" s="89"/>
      <c r="K1376" s="89"/>
      <c r="L1376" s="89"/>
      <c r="M1376" s="89"/>
      <c r="N1376" s="168">
        <v>0</v>
      </c>
      <c r="O1376" s="168">
        <v>10141.16</v>
      </c>
      <c r="P1376" s="89" t="s">
        <v>2900</v>
      </c>
    </row>
    <row r="1377" spans="1:16" ht="76.5">
      <c r="A1377" s="214" t="s">
        <v>560</v>
      </c>
      <c r="B1377" s="89"/>
      <c r="C1377" s="90" t="s">
        <v>622</v>
      </c>
      <c r="D1377" s="84">
        <v>43174</v>
      </c>
      <c r="E1377" s="85" t="s">
        <v>3089</v>
      </c>
      <c r="F1377" s="85" t="s">
        <v>3</v>
      </c>
      <c r="G1377" s="85">
        <v>1605426</v>
      </c>
      <c r="H1377" s="89"/>
      <c r="I1377" s="93" t="s">
        <v>4063</v>
      </c>
      <c r="J1377" s="89"/>
      <c r="K1377" s="89"/>
      <c r="L1377" s="89"/>
      <c r="M1377" s="89"/>
      <c r="N1377" s="168">
        <v>0</v>
      </c>
      <c r="O1377" s="168">
        <v>8411.1299999999992</v>
      </c>
      <c r="P1377" s="89" t="s">
        <v>2900</v>
      </c>
    </row>
    <row r="1378" spans="1:16" ht="76.5">
      <c r="A1378" s="214" t="s">
        <v>560</v>
      </c>
      <c r="B1378" s="89"/>
      <c r="C1378" s="90" t="s">
        <v>622</v>
      </c>
      <c r="D1378" s="84">
        <v>43174</v>
      </c>
      <c r="E1378" s="85" t="s">
        <v>3089</v>
      </c>
      <c r="F1378" s="85" t="s">
        <v>3</v>
      </c>
      <c r="G1378" s="85">
        <v>1605426</v>
      </c>
      <c r="H1378" s="89"/>
      <c r="I1378" s="93" t="s">
        <v>4063</v>
      </c>
      <c r="J1378" s="89"/>
      <c r="K1378" s="89"/>
      <c r="L1378" s="89"/>
      <c r="M1378" s="89"/>
      <c r="N1378" s="168">
        <v>0</v>
      </c>
      <c r="O1378" s="168">
        <v>5184</v>
      </c>
      <c r="P1378" s="89" t="s">
        <v>2900</v>
      </c>
    </row>
    <row r="1379" spans="1:16" ht="76.5">
      <c r="A1379" s="214" t="s">
        <v>560</v>
      </c>
      <c r="B1379" s="89"/>
      <c r="C1379" s="90" t="s">
        <v>622</v>
      </c>
      <c r="D1379" s="84">
        <v>43174</v>
      </c>
      <c r="E1379" s="85" t="s">
        <v>3089</v>
      </c>
      <c r="F1379" s="85" t="s">
        <v>3</v>
      </c>
      <c r="G1379" s="85">
        <v>1605426</v>
      </c>
      <c r="H1379" s="89"/>
      <c r="I1379" s="93" t="s">
        <v>4063</v>
      </c>
      <c r="J1379" s="89"/>
      <c r="K1379" s="89"/>
      <c r="L1379" s="89"/>
      <c r="M1379" s="89"/>
      <c r="N1379" s="168">
        <v>0</v>
      </c>
      <c r="O1379" s="168">
        <v>10607.02</v>
      </c>
      <c r="P1379" s="89" t="s">
        <v>2900</v>
      </c>
    </row>
    <row r="1380" spans="1:16" ht="76.5">
      <c r="A1380" s="214" t="s">
        <v>560</v>
      </c>
      <c r="B1380" s="89"/>
      <c r="C1380" s="90" t="s">
        <v>622</v>
      </c>
      <c r="D1380" s="84">
        <v>43174</v>
      </c>
      <c r="E1380" s="85" t="s">
        <v>3089</v>
      </c>
      <c r="F1380" s="85" t="s">
        <v>3</v>
      </c>
      <c r="G1380" s="85">
        <v>1605426</v>
      </c>
      <c r="H1380" s="89"/>
      <c r="I1380" s="93" t="s">
        <v>4063</v>
      </c>
      <c r="J1380" s="89"/>
      <c r="K1380" s="89"/>
      <c r="L1380" s="89"/>
      <c r="M1380" s="89"/>
      <c r="N1380" s="168">
        <v>0</v>
      </c>
      <c r="O1380" s="168">
        <v>5850</v>
      </c>
      <c r="P1380" s="89" t="s">
        <v>2900</v>
      </c>
    </row>
    <row r="1381" spans="1:16" ht="76.5">
      <c r="A1381" s="214" t="s">
        <v>560</v>
      </c>
      <c r="B1381" s="89"/>
      <c r="C1381" s="90" t="s">
        <v>622</v>
      </c>
      <c r="D1381" s="84">
        <v>43174</v>
      </c>
      <c r="E1381" s="85" t="s">
        <v>3089</v>
      </c>
      <c r="F1381" s="85" t="s">
        <v>3</v>
      </c>
      <c r="G1381" s="85">
        <v>1605426</v>
      </c>
      <c r="H1381" s="89"/>
      <c r="I1381" s="93" t="s">
        <v>4063</v>
      </c>
      <c r="J1381" s="89"/>
      <c r="K1381" s="89"/>
      <c r="L1381" s="89"/>
      <c r="M1381" s="89"/>
      <c r="N1381" s="168">
        <v>0</v>
      </c>
      <c r="O1381" s="168">
        <v>9806.4</v>
      </c>
      <c r="P1381" s="89" t="s">
        <v>2900</v>
      </c>
    </row>
    <row r="1382" spans="1:16" ht="76.5">
      <c r="A1382" s="214">
        <v>16</v>
      </c>
      <c r="B1382" s="89"/>
      <c r="C1382" s="90" t="s">
        <v>46</v>
      </c>
      <c r="D1382" s="84">
        <v>43174</v>
      </c>
      <c r="E1382" s="85" t="s">
        <v>3089</v>
      </c>
      <c r="F1382" s="85" t="s">
        <v>3</v>
      </c>
      <c r="G1382" s="85">
        <v>1605426</v>
      </c>
      <c r="H1382" s="89"/>
      <c r="I1382" s="93" t="s">
        <v>4063</v>
      </c>
      <c r="J1382" s="89"/>
      <c r="K1382" s="89"/>
      <c r="L1382" s="89"/>
      <c r="M1382" s="89"/>
      <c r="N1382" s="168">
        <v>0</v>
      </c>
      <c r="O1382" s="168">
        <v>25050.48</v>
      </c>
      <c r="P1382" s="89" t="s">
        <v>2900</v>
      </c>
    </row>
    <row r="1383" spans="1:16" ht="76.5">
      <c r="A1383" s="214">
        <v>16</v>
      </c>
      <c r="B1383" s="89"/>
      <c r="C1383" s="90" t="s">
        <v>46</v>
      </c>
      <c r="D1383" s="84">
        <v>43174</v>
      </c>
      <c r="E1383" s="85" t="s">
        <v>3090</v>
      </c>
      <c r="F1383" s="85" t="s">
        <v>3</v>
      </c>
      <c r="G1383" s="85">
        <v>1605430</v>
      </c>
      <c r="H1383" s="89"/>
      <c r="I1383" s="93" t="s">
        <v>4064</v>
      </c>
      <c r="J1383" s="89"/>
      <c r="K1383" s="89"/>
      <c r="L1383" s="89"/>
      <c r="M1383" s="89"/>
      <c r="N1383" s="168">
        <v>0</v>
      </c>
      <c r="O1383" s="168">
        <v>722066.84</v>
      </c>
      <c r="P1383" s="89" t="s">
        <v>2900</v>
      </c>
    </row>
    <row r="1384" spans="1:16" ht="76.5">
      <c r="A1384" s="214">
        <v>16</v>
      </c>
      <c r="B1384" s="89"/>
      <c r="C1384" s="90" t="s">
        <v>46</v>
      </c>
      <c r="D1384" s="84">
        <v>43174</v>
      </c>
      <c r="E1384" s="85" t="s">
        <v>3090</v>
      </c>
      <c r="F1384" s="85" t="s">
        <v>3</v>
      </c>
      <c r="G1384" s="85">
        <v>1605430</v>
      </c>
      <c r="H1384" s="89"/>
      <c r="I1384" s="93" t="s">
        <v>4064</v>
      </c>
      <c r="J1384" s="89"/>
      <c r="K1384" s="89"/>
      <c r="L1384" s="89"/>
      <c r="M1384" s="89"/>
      <c r="N1384" s="168">
        <v>0</v>
      </c>
      <c r="O1384" s="168">
        <v>600227.73</v>
      </c>
      <c r="P1384" s="89" t="s">
        <v>2900</v>
      </c>
    </row>
    <row r="1385" spans="1:16" ht="76.5">
      <c r="A1385" s="214">
        <v>86</v>
      </c>
      <c r="B1385" s="89"/>
      <c r="C1385" s="90" t="s">
        <v>59</v>
      </c>
      <c r="D1385" s="84">
        <v>43174</v>
      </c>
      <c r="E1385" s="85" t="s">
        <v>3090</v>
      </c>
      <c r="F1385" s="85" t="s">
        <v>3</v>
      </c>
      <c r="G1385" s="85">
        <v>1605430</v>
      </c>
      <c r="H1385" s="89"/>
      <c r="I1385" s="93" t="s">
        <v>4064</v>
      </c>
      <c r="J1385" s="89"/>
      <c r="K1385" s="89"/>
      <c r="L1385" s="89"/>
      <c r="M1385" s="89"/>
      <c r="N1385" s="168">
        <v>0</v>
      </c>
      <c r="O1385" s="168">
        <v>1394.64</v>
      </c>
      <c r="P1385" s="89" t="s">
        <v>2900</v>
      </c>
    </row>
    <row r="1386" spans="1:16" ht="76.5">
      <c r="A1386" s="214">
        <v>15</v>
      </c>
      <c r="B1386" s="89"/>
      <c r="C1386" s="90" t="s">
        <v>45</v>
      </c>
      <c r="D1386" s="84">
        <v>43174</v>
      </c>
      <c r="E1386" s="85" t="s">
        <v>3090</v>
      </c>
      <c r="F1386" s="85" t="s">
        <v>3</v>
      </c>
      <c r="G1386" s="85">
        <v>1605430</v>
      </c>
      <c r="H1386" s="89"/>
      <c r="I1386" s="93" t="s">
        <v>4064</v>
      </c>
      <c r="J1386" s="89"/>
      <c r="K1386" s="89"/>
      <c r="L1386" s="89"/>
      <c r="M1386" s="89"/>
      <c r="N1386" s="168">
        <v>0</v>
      </c>
      <c r="O1386" s="168">
        <v>20079.349999999999</v>
      </c>
      <c r="P1386" s="89" t="s">
        <v>2900</v>
      </c>
    </row>
    <row r="1387" spans="1:16" ht="76.5">
      <c r="A1387" s="214">
        <v>212</v>
      </c>
      <c r="B1387" s="89"/>
      <c r="C1387" s="90" t="s">
        <v>103</v>
      </c>
      <c r="D1387" s="84">
        <v>43174</v>
      </c>
      <c r="E1387" s="85" t="s">
        <v>3090</v>
      </c>
      <c r="F1387" s="85" t="s">
        <v>3</v>
      </c>
      <c r="G1387" s="85">
        <v>1605430</v>
      </c>
      <c r="H1387" s="89"/>
      <c r="I1387" s="93" t="s">
        <v>4064</v>
      </c>
      <c r="J1387" s="89"/>
      <c r="K1387" s="89"/>
      <c r="L1387" s="89"/>
      <c r="M1387" s="89"/>
      <c r="N1387" s="168">
        <v>0</v>
      </c>
      <c r="O1387" s="168">
        <v>17732.34</v>
      </c>
      <c r="P1387" s="89" t="s">
        <v>2900</v>
      </c>
    </row>
    <row r="1388" spans="1:16" ht="76.5">
      <c r="A1388" s="214">
        <v>15</v>
      </c>
      <c r="B1388" s="89"/>
      <c r="C1388" s="90" t="s">
        <v>45</v>
      </c>
      <c r="D1388" s="84">
        <v>43174</v>
      </c>
      <c r="E1388" s="85" t="s">
        <v>3090</v>
      </c>
      <c r="F1388" s="85" t="s">
        <v>3</v>
      </c>
      <c r="G1388" s="85">
        <v>1605430</v>
      </c>
      <c r="H1388" s="89"/>
      <c r="I1388" s="93" t="s">
        <v>4064</v>
      </c>
      <c r="J1388" s="89"/>
      <c r="K1388" s="89"/>
      <c r="L1388" s="89"/>
      <c r="M1388" s="89"/>
      <c r="N1388" s="168">
        <v>0</v>
      </c>
      <c r="O1388" s="168">
        <v>15323.69</v>
      </c>
      <c r="P1388" s="89" t="s">
        <v>2900</v>
      </c>
    </row>
    <row r="1389" spans="1:16" ht="76.5">
      <c r="A1389" s="214">
        <v>15</v>
      </c>
      <c r="B1389" s="89"/>
      <c r="C1389" s="90" t="s">
        <v>45</v>
      </c>
      <c r="D1389" s="84">
        <v>43174</v>
      </c>
      <c r="E1389" s="85" t="s">
        <v>3090</v>
      </c>
      <c r="F1389" s="85" t="s">
        <v>3</v>
      </c>
      <c r="G1389" s="85">
        <v>1605430</v>
      </c>
      <c r="H1389" s="89"/>
      <c r="I1389" s="93" t="s">
        <v>4064</v>
      </c>
      <c r="J1389" s="89"/>
      <c r="K1389" s="89"/>
      <c r="L1389" s="89"/>
      <c r="M1389" s="89"/>
      <c r="N1389" s="168">
        <v>0</v>
      </c>
      <c r="O1389" s="168">
        <v>36160.19</v>
      </c>
      <c r="P1389" s="89" t="s">
        <v>2900</v>
      </c>
    </row>
    <row r="1390" spans="1:16" ht="76.5">
      <c r="A1390" s="214" t="s">
        <v>560</v>
      </c>
      <c r="B1390" s="89"/>
      <c r="C1390" s="90" t="s">
        <v>622</v>
      </c>
      <c r="D1390" s="84">
        <v>43174</v>
      </c>
      <c r="E1390" s="85" t="s">
        <v>3090</v>
      </c>
      <c r="F1390" s="85" t="s">
        <v>3</v>
      </c>
      <c r="G1390" s="85">
        <v>1605430</v>
      </c>
      <c r="H1390" s="89"/>
      <c r="I1390" s="93" t="s">
        <v>4064</v>
      </c>
      <c r="J1390" s="89"/>
      <c r="K1390" s="89"/>
      <c r="L1390" s="89"/>
      <c r="M1390" s="89"/>
      <c r="N1390" s="168">
        <v>0</v>
      </c>
      <c r="O1390" s="168">
        <v>13742.1</v>
      </c>
      <c r="P1390" s="89" t="s">
        <v>2900</v>
      </c>
    </row>
    <row r="1391" spans="1:16" ht="76.5">
      <c r="A1391" s="214" t="s">
        <v>560</v>
      </c>
      <c r="B1391" s="89"/>
      <c r="C1391" s="90" t="s">
        <v>622</v>
      </c>
      <c r="D1391" s="84">
        <v>43174</v>
      </c>
      <c r="E1391" s="85" t="s">
        <v>3090</v>
      </c>
      <c r="F1391" s="85" t="s">
        <v>3</v>
      </c>
      <c r="G1391" s="85">
        <v>1605430</v>
      </c>
      <c r="H1391" s="89"/>
      <c r="I1391" s="93" t="s">
        <v>4064</v>
      </c>
      <c r="J1391" s="89"/>
      <c r="K1391" s="89"/>
      <c r="L1391" s="89"/>
      <c r="M1391" s="89"/>
      <c r="N1391" s="168">
        <v>0</v>
      </c>
      <c r="O1391" s="168">
        <v>7755.52</v>
      </c>
      <c r="P1391" s="89" t="s">
        <v>2900</v>
      </c>
    </row>
    <row r="1392" spans="1:16" ht="76.5">
      <c r="A1392" s="214" t="s">
        <v>560</v>
      </c>
      <c r="B1392" s="89"/>
      <c r="C1392" s="90" t="s">
        <v>622</v>
      </c>
      <c r="D1392" s="84">
        <v>43174</v>
      </c>
      <c r="E1392" s="85" t="s">
        <v>3090</v>
      </c>
      <c r="F1392" s="85" t="s">
        <v>3</v>
      </c>
      <c r="G1392" s="85">
        <v>1605430</v>
      </c>
      <c r="H1392" s="89"/>
      <c r="I1392" s="93" t="s">
        <v>4064</v>
      </c>
      <c r="J1392" s="89"/>
      <c r="K1392" s="89"/>
      <c r="L1392" s="89"/>
      <c r="M1392" s="89"/>
      <c r="N1392" s="168">
        <v>0</v>
      </c>
      <c r="O1392" s="168">
        <v>7008</v>
      </c>
      <c r="P1392" s="89" t="s">
        <v>2900</v>
      </c>
    </row>
    <row r="1393" spans="1:16" ht="76.5">
      <c r="A1393" s="214" t="s">
        <v>560</v>
      </c>
      <c r="B1393" s="89"/>
      <c r="C1393" s="90" t="s">
        <v>622</v>
      </c>
      <c r="D1393" s="84">
        <v>43174</v>
      </c>
      <c r="E1393" s="85" t="s">
        <v>3090</v>
      </c>
      <c r="F1393" s="85" t="s">
        <v>3</v>
      </c>
      <c r="G1393" s="85">
        <v>1605430</v>
      </c>
      <c r="H1393" s="89"/>
      <c r="I1393" s="93" t="s">
        <v>4064</v>
      </c>
      <c r="J1393" s="89"/>
      <c r="K1393" s="89"/>
      <c r="L1393" s="89"/>
      <c r="M1393" s="89"/>
      <c r="N1393" s="168">
        <v>0</v>
      </c>
      <c r="O1393" s="168">
        <v>10889.6</v>
      </c>
      <c r="P1393" s="89" t="s">
        <v>2900</v>
      </c>
    </row>
    <row r="1394" spans="1:16" ht="76.5">
      <c r="A1394" s="214">
        <v>660</v>
      </c>
      <c r="B1394" s="89"/>
      <c r="C1394" s="90" t="s">
        <v>192</v>
      </c>
      <c r="D1394" s="84">
        <v>43174</v>
      </c>
      <c r="E1394" s="85" t="s">
        <v>3090</v>
      </c>
      <c r="F1394" s="85" t="s">
        <v>3</v>
      </c>
      <c r="G1394" s="85">
        <v>1605430</v>
      </c>
      <c r="H1394" s="89"/>
      <c r="I1394" s="93" t="s">
        <v>4064</v>
      </c>
      <c r="J1394" s="89"/>
      <c r="K1394" s="89"/>
      <c r="L1394" s="89"/>
      <c r="M1394" s="89"/>
      <c r="N1394" s="168">
        <v>0</v>
      </c>
      <c r="O1394" s="168">
        <v>0.04</v>
      </c>
      <c r="P1394" s="89" t="s">
        <v>2900</v>
      </c>
    </row>
    <row r="1395" spans="1:16" ht="76.5">
      <c r="A1395" s="214">
        <v>512</v>
      </c>
      <c r="B1395" s="89"/>
      <c r="C1395" s="90" t="s">
        <v>10495</v>
      </c>
      <c r="D1395" s="84">
        <v>43174</v>
      </c>
      <c r="E1395" s="85" t="s">
        <v>3091</v>
      </c>
      <c r="F1395" s="85" t="s">
        <v>3</v>
      </c>
      <c r="G1395" s="85">
        <v>1605432</v>
      </c>
      <c r="H1395" s="89"/>
      <c r="I1395" s="93" t="s">
        <v>4065</v>
      </c>
      <c r="J1395" s="89"/>
      <c r="K1395" s="89"/>
      <c r="L1395" s="89"/>
      <c r="M1395" s="89"/>
      <c r="N1395" s="168">
        <v>0</v>
      </c>
      <c r="O1395" s="168">
        <v>1498.97</v>
      </c>
      <c r="P1395" s="89" t="s">
        <v>2900</v>
      </c>
    </row>
    <row r="1396" spans="1:16" ht="76.5">
      <c r="A1396" s="214">
        <v>522</v>
      </c>
      <c r="B1396" s="89"/>
      <c r="C1396" s="90" t="s">
        <v>178</v>
      </c>
      <c r="D1396" s="84">
        <v>43174</v>
      </c>
      <c r="E1396" s="85" t="s">
        <v>3091</v>
      </c>
      <c r="F1396" s="85" t="s">
        <v>3</v>
      </c>
      <c r="G1396" s="85">
        <v>1605432</v>
      </c>
      <c r="H1396" s="89"/>
      <c r="I1396" s="93" t="s">
        <v>4065</v>
      </c>
      <c r="J1396" s="89"/>
      <c r="K1396" s="89"/>
      <c r="L1396" s="89"/>
      <c r="M1396" s="89"/>
      <c r="N1396" s="168">
        <v>0</v>
      </c>
      <c r="O1396" s="168">
        <v>1637.1</v>
      </c>
      <c r="P1396" s="89" t="s">
        <v>2900</v>
      </c>
    </row>
    <row r="1397" spans="1:16" ht="76.5">
      <c r="A1397" s="214">
        <v>254</v>
      </c>
      <c r="B1397" s="89"/>
      <c r="C1397" s="90" t="s">
        <v>118</v>
      </c>
      <c r="D1397" s="84">
        <v>43174</v>
      </c>
      <c r="E1397" s="85" t="s">
        <v>3091</v>
      </c>
      <c r="F1397" s="85" t="s">
        <v>3</v>
      </c>
      <c r="G1397" s="85">
        <v>1605432</v>
      </c>
      <c r="H1397" s="89"/>
      <c r="I1397" s="93" t="s">
        <v>4065</v>
      </c>
      <c r="J1397" s="89"/>
      <c r="K1397" s="89"/>
      <c r="L1397" s="89"/>
      <c r="M1397" s="89"/>
      <c r="N1397" s="168">
        <v>0</v>
      </c>
      <c r="O1397" s="168">
        <v>20385.490000000002</v>
      </c>
      <c r="P1397" s="89" t="s">
        <v>2900</v>
      </c>
    </row>
    <row r="1398" spans="1:16" ht="76.5">
      <c r="A1398" s="214">
        <v>206</v>
      </c>
      <c r="B1398" s="89"/>
      <c r="C1398" s="90" t="s">
        <v>100</v>
      </c>
      <c r="D1398" s="84">
        <v>43174</v>
      </c>
      <c r="E1398" s="85" t="s">
        <v>3091</v>
      </c>
      <c r="F1398" s="85" t="s">
        <v>3</v>
      </c>
      <c r="G1398" s="85">
        <v>1605432</v>
      </c>
      <c r="H1398" s="89"/>
      <c r="I1398" s="93" t="s">
        <v>4065</v>
      </c>
      <c r="J1398" s="89"/>
      <c r="K1398" s="89"/>
      <c r="L1398" s="89"/>
      <c r="M1398" s="89"/>
      <c r="N1398" s="168">
        <v>0</v>
      </c>
      <c r="O1398" s="168">
        <v>6439.53</v>
      </c>
      <c r="P1398" s="89" t="s">
        <v>2900</v>
      </c>
    </row>
    <row r="1399" spans="1:16" ht="76.5">
      <c r="A1399" s="214">
        <v>212</v>
      </c>
      <c r="B1399" s="89"/>
      <c r="C1399" s="90" t="s">
        <v>103</v>
      </c>
      <c r="D1399" s="84">
        <v>43174</v>
      </c>
      <c r="E1399" s="85" t="s">
        <v>3091</v>
      </c>
      <c r="F1399" s="85" t="s">
        <v>3</v>
      </c>
      <c r="G1399" s="85">
        <v>1605432</v>
      </c>
      <c r="H1399" s="89"/>
      <c r="I1399" s="93" t="s">
        <v>4065</v>
      </c>
      <c r="J1399" s="89"/>
      <c r="K1399" s="89"/>
      <c r="L1399" s="89"/>
      <c r="M1399" s="89"/>
      <c r="N1399" s="168">
        <v>0</v>
      </c>
      <c r="O1399" s="168">
        <v>6326.64</v>
      </c>
      <c r="P1399" s="89" t="s">
        <v>2900</v>
      </c>
    </row>
    <row r="1400" spans="1:16" ht="76.5">
      <c r="A1400" s="214">
        <v>212</v>
      </c>
      <c r="B1400" s="89"/>
      <c r="C1400" s="90" t="s">
        <v>103</v>
      </c>
      <c r="D1400" s="84">
        <v>43174</v>
      </c>
      <c r="E1400" s="85" t="s">
        <v>3091</v>
      </c>
      <c r="F1400" s="85" t="s">
        <v>3</v>
      </c>
      <c r="G1400" s="85">
        <v>1605432</v>
      </c>
      <c r="H1400" s="89"/>
      <c r="I1400" s="93" t="s">
        <v>4065</v>
      </c>
      <c r="J1400" s="89"/>
      <c r="K1400" s="89"/>
      <c r="L1400" s="89"/>
      <c r="M1400" s="89"/>
      <c r="N1400" s="168">
        <v>0</v>
      </c>
      <c r="O1400" s="168">
        <v>10691.15</v>
      </c>
      <c r="P1400" s="89" t="s">
        <v>2900</v>
      </c>
    </row>
    <row r="1401" spans="1:16" ht="76.5">
      <c r="A1401" s="214">
        <v>20</v>
      </c>
      <c r="B1401" s="89"/>
      <c r="C1401" s="90" t="s">
        <v>47</v>
      </c>
      <c r="D1401" s="84">
        <v>43174</v>
      </c>
      <c r="E1401" s="85" t="s">
        <v>3091</v>
      </c>
      <c r="F1401" s="85" t="s">
        <v>3</v>
      </c>
      <c r="G1401" s="85">
        <v>1605432</v>
      </c>
      <c r="H1401" s="89"/>
      <c r="I1401" s="93" t="s">
        <v>4065</v>
      </c>
      <c r="J1401" s="89"/>
      <c r="K1401" s="89"/>
      <c r="L1401" s="89"/>
      <c r="M1401" s="89"/>
      <c r="N1401" s="168">
        <v>0</v>
      </c>
      <c r="O1401" s="168">
        <v>22925.42</v>
      </c>
      <c r="P1401" s="89" t="s">
        <v>2900</v>
      </c>
    </row>
    <row r="1402" spans="1:16" ht="76.5">
      <c r="A1402" s="214">
        <v>20</v>
      </c>
      <c r="B1402" s="89"/>
      <c r="C1402" s="90" t="s">
        <v>47</v>
      </c>
      <c r="D1402" s="84">
        <v>43174</v>
      </c>
      <c r="E1402" s="85" t="s">
        <v>3091</v>
      </c>
      <c r="F1402" s="85" t="s">
        <v>3</v>
      </c>
      <c r="G1402" s="85">
        <v>1605432</v>
      </c>
      <c r="H1402" s="89"/>
      <c r="I1402" s="93" t="s">
        <v>4065</v>
      </c>
      <c r="J1402" s="89"/>
      <c r="K1402" s="89"/>
      <c r="L1402" s="89"/>
      <c r="M1402" s="89"/>
      <c r="N1402" s="168">
        <v>0</v>
      </c>
      <c r="O1402" s="168">
        <v>30486.69</v>
      </c>
      <c r="P1402" s="89" t="s">
        <v>2900</v>
      </c>
    </row>
    <row r="1403" spans="1:16" ht="76.5">
      <c r="A1403" s="214">
        <v>20</v>
      </c>
      <c r="B1403" s="89"/>
      <c r="C1403" s="90" t="s">
        <v>47</v>
      </c>
      <c r="D1403" s="84">
        <v>43174</v>
      </c>
      <c r="E1403" s="85" t="s">
        <v>3091</v>
      </c>
      <c r="F1403" s="85" t="s">
        <v>3</v>
      </c>
      <c r="G1403" s="85">
        <v>1605432</v>
      </c>
      <c r="H1403" s="89"/>
      <c r="I1403" s="93" t="s">
        <v>4065</v>
      </c>
      <c r="J1403" s="89"/>
      <c r="K1403" s="89"/>
      <c r="L1403" s="89"/>
      <c r="M1403" s="89"/>
      <c r="N1403" s="168">
        <v>0</v>
      </c>
      <c r="O1403" s="168">
        <v>6269.6</v>
      </c>
      <c r="P1403" s="89" t="s">
        <v>2900</v>
      </c>
    </row>
    <row r="1404" spans="1:16" ht="76.5">
      <c r="A1404" s="214">
        <v>20</v>
      </c>
      <c r="B1404" s="89"/>
      <c r="C1404" s="90" t="s">
        <v>47</v>
      </c>
      <c r="D1404" s="84">
        <v>43174</v>
      </c>
      <c r="E1404" s="85" t="s">
        <v>3091</v>
      </c>
      <c r="F1404" s="85" t="s">
        <v>3</v>
      </c>
      <c r="G1404" s="85">
        <v>1605432</v>
      </c>
      <c r="H1404" s="89"/>
      <c r="I1404" s="93" t="s">
        <v>4065</v>
      </c>
      <c r="J1404" s="89"/>
      <c r="K1404" s="89"/>
      <c r="L1404" s="89"/>
      <c r="M1404" s="89"/>
      <c r="N1404" s="168">
        <v>0</v>
      </c>
      <c r="O1404" s="168">
        <v>20134.740000000002</v>
      </c>
      <c r="P1404" s="89" t="s">
        <v>2900</v>
      </c>
    </row>
    <row r="1405" spans="1:16" ht="76.5">
      <c r="A1405" s="214">
        <v>47</v>
      </c>
      <c r="B1405" s="89"/>
      <c r="C1405" s="90" t="s">
        <v>52</v>
      </c>
      <c r="D1405" s="84">
        <v>43174</v>
      </c>
      <c r="E1405" s="85" t="s">
        <v>3091</v>
      </c>
      <c r="F1405" s="85" t="s">
        <v>3</v>
      </c>
      <c r="G1405" s="85">
        <v>1605432</v>
      </c>
      <c r="H1405" s="89"/>
      <c r="I1405" s="93" t="s">
        <v>4065</v>
      </c>
      <c r="J1405" s="89"/>
      <c r="K1405" s="89"/>
      <c r="L1405" s="89"/>
      <c r="M1405" s="89"/>
      <c r="N1405" s="168">
        <v>0</v>
      </c>
      <c r="O1405" s="168">
        <v>71.05</v>
      </c>
      <c r="P1405" s="89" t="s">
        <v>2900</v>
      </c>
    </row>
    <row r="1406" spans="1:16" ht="76.5">
      <c r="A1406" s="214">
        <v>15</v>
      </c>
      <c r="B1406" s="89"/>
      <c r="C1406" s="90" t="s">
        <v>45</v>
      </c>
      <c r="D1406" s="84">
        <v>43174</v>
      </c>
      <c r="E1406" s="85" t="s">
        <v>3091</v>
      </c>
      <c r="F1406" s="85" t="s">
        <v>3</v>
      </c>
      <c r="G1406" s="85">
        <v>1605432</v>
      </c>
      <c r="H1406" s="89"/>
      <c r="I1406" s="93" t="s">
        <v>4065</v>
      </c>
      <c r="J1406" s="89"/>
      <c r="K1406" s="89"/>
      <c r="L1406" s="89"/>
      <c r="M1406" s="89"/>
      <c r="N1406" s="168">
        <v>0</v>
      </c>
      <c r="O1406" s="168">
        <v>15048.99</v>
      </c>
      <c r="P1406" s="89" t="s">
        <v>2900</v>
      </c>
    </row>
    <row r="1407" spans="1:16" ht="76.5">
      <c r="A1407" s="214">
        <v>30</v>
      </c>
      <c r="B1407" s="89"/>
      <c r="C1407" s="90" t="s">
        <v>684</v>
      </c>
      <c r="D1407" s="84">
        <v>43174</v>
      </c>
      <c r="E1407" s="85" t="s">
        <v>3091</v>
      </c>
      <c r="F1407" s="85" t="s">
        <v>3</v>
      </c>
      <c r="G1407" s="85">
        <v>1605432</v>
      </c>
      <c r="H1407" s="89"/>
      <c r="I1407" s="93" t="s">
        <v>4065</v>
      </c>
      <c r="J1407" s="89"/>
      <c r="K1407" s="89"/>
      <c r="L1407" s="89"/>
      <c r="M1407" s="89"/>
      <c r="N1407" s="168">
        <v>0</v>
      </c>
      <c r="O1407" s="168">
        <v>44616.45</v>
      </c>
      <c r="P1407" s="89" t="s">
        <v>2900</v>
      </c>
    </row>
    <row r="1408" spans="1:16" ht="76.5">
      <c r="A1408" s="214">
        <v>10</v>
      </c>
      <c r="B1408" s="89"/>
      <c r="C1408" s="90" t="s">
        <v>44</v>
      </c>
      <c r="D1408" s="84">
        <v>43174</v>
      </c>
      <c r="E1408" s="85" t="s">
        <v>3091</v>
      </c>
      <c r="F1408" s="85" t="s">
        <v>3</v>
      </c>
      <c r="G1408" s="85">
        <v>1605432</v>
      </c>
      <c r="H1408" s="89"/>
      <c r="I1408" s="93" t="s">
        <v>4065</v>
      </c>
      <c r="J1408" s="89"/>
      <c r="K1408" s="89"/>
      <c r="L1408" s="89"/>
      <c r="M1408" s="89"/>
      <c r="N1408" s="168">
        <v>0</v>
      </c>
      <c r="O1408" s="168">
        <v>1586.2499999999998</v>
      </c>
      <c r="P1408" s="89" t="s">
        <v>2900</v>
      </c>
    </row>
    <row r="1409" spans="1:16" ht="76.5">
      <c r="A1409" s="214">
        <v>15</v>
      </c>
      <c r="B1409" s="89"/>
      <c r="C1409" s="90" t="s">
        <v>45</v>
      </c>
      <c r="D1409" s="84">
        <v>43174</v>
      </c>
      <c r="E1409" s="85" t="s">
        <v>3091</v>
      </c>
      <c r="F1409" s="85" t="s">
        <v>3</v>
      </c>
      <c r="G1409" s="85">
        <v>1605432</v>
      </c>
      <c r="H1409" s="89"/>
      <c r="I1409" s="93" t="s">
        <v>4065</v>
      </c>
      <c r="J1409" s="89"/>
      <c r="K1409" s="89"/>
      <c r="L1409" s="89"/>
      <c r="M1409" s="89"/>
      <c r="N1409" s="168">
        <v>0</v>
      </c>
      <c r="O1409" s="168">
        <v>299595.53000000003</v>
      </c>
      <c r="P1409" s="89" t="s">
        <v>2900</v>
      </c>
    </row>
    <row r="1410" spans="1:16" ht="76.5">
      <c r="A1410" s="214">
        <v>46</v>
      </c>
      <c r="B1410" s="89"/>
      <c r="C1410" s="90" t="s">
        <v>51</v>
      </c>
      <c r="D1410" s="84">
        <v>43174</v>
      </c>
      <c r="E1410" s="85" t="s">
        <v>3091</v>
      </c>
      <c r="F1410" s="85" t="s">
        <v>3</v>
      </c>
      <c r="G1410" s="85">
        <v>1605432</v>
      </c>
      <c r="H1410" s="89"/>
      <c r="I1410" s="93" t="s">
        <v>4065</v>
      </c>
      <c r="J1410" s="89"/>
      <c r="K1410" s="89"/>
      <c r="L1410" s="89"/>
      <c r="M1410" s="89"/>
      <c r="N1410" s="168">
        <v>0</v>
      </c>
      <c r="O1410" s="168">
        <v>502607.78</v>
      </c>
      <c r="P1410" s="89" t="s">
        <v>2900</v>
      </c>
    </row>
    <row r="1411" spans="1:16" ht="51">
      <c r="A1411" s="214">
        <v>25</v>
      </c>
      <c r="B1411" s="89"/>
      <c r="C1411" s="90" t="s">
        <v>48</v>
      </c>
      <c r="D1411" s="84">
        <v>43174</v>
      </c>
      <c r="E1411" s="85" t="s">
        <v>3092</v>
      </c>
      <c r="F1411" s="85" t="s">
        <v>3</v>
      </c>
      <c r="G1411" s="85">
        <v>1605441</v>
      </c>
      <c r="H1411" s="89"/>
      <c r="I1411" s="93" t="s">
        <v>3093</v>
      </c>
      <c r="J1411" s="89"/>
      <c r="K1411" s="89"/>
      <c r="L1411" s="89"/>
      <c r="M1411" s="89"/>
      <c r="N1411" s="168">
        <v>0</v>
      </c>
      <c r="O1411" s="168">
        <v>1348.78</v>
      </c>
      <c r="P1411" s="89" t="s">
        <v>679</v>
      </c>
    </row>
    <row r="1412" spans="1:16" ht="51">
      <c r="A1412" s="214" t="s">
        <v>567</v>
      </c>
      <c r="B1412" s="89"/>
      <c r="C1412" s="90" t="s">
        <v>620</v>
      </c>
      <c r="D1412" s="84">
        <v>43174</v>
      </c>
      <c r="E1412" s="85" t="s">
        <v>3094</v>
      </c>
      <c r="F1412" s="85" t="s">
        <v>3</v>
      </c>
      <c r="G1412" s="85">
        <v>1605482</v>
      </c>
      <c r="H1412" s="89"/>
      <c r="I1412" s="93" t="s">
        <v>3095</v>
      </c>
      <c r="J1412" s="89"/>
      <c r="K1412" s="89"/>
      <c r="L1412" s="89"/>
      <c r="M1412" s="89"/>
      <c r="N1412" s="168">
        <v>0</v>
      </c>
      <c r="O1412" s="168">
        <v>1211.25</v>
      </c>
      <c r="P1412" s="89" t="s">
        <v>679</v>
      </c>
    </row>
    <row r="1413" spans="1:16" ht="51">
      <c r="A1413" s="214" t="s">
        <v>560</v>
      </c>
      <c r="B1413" s="89"/>
      <c r="C1413" s="90" t="s">
        <v>622</v>
      </c>
      <c r="D1413" s="84">
        <v>43174</v>
      </c>
      <c r="E1413" s="85" t="s">
        <v>3096</v>
      </c>
      <c r="F1413" s="85" t="s">
        <v>3</v>
      </c>
      <c r="G1413" s="85">
        <v>1605375</v>
      </c>
      <c r="H1413" s="89"/>
      <c r="I1413" s="93" t="s">
        <v>3097</v>
      </c>
      <c r="J1413" s="89"/>
      <c r="K1413" s="89"/>
      <c r="L1413" s="89"/>
      <c r="M1413" s="89"/>
      <c r="N1413" s="168">
        <v>0</v>
      </c>
      <c r="O1413" s="168">
        <v>5722.85</v>
      </c>
      <c r="P1413" s="89" t="s">
        <v>679</v>
      </c>
    </row>
    <row r="1414" spans="1:16" ht="51">
      <c r="A1414" s="214">
        <v>130</v>
      </c>
      <c r="B1414" s="89"/>
      <c r="C1414" s="90" t="s">
        <v>70</v>
      </c>
      <c r="D1414" s="84">
        <v>43174</v>
      </c>
      <c r="E1414" s="85" t="s">
        <v>3098</v>
      </c>
      <c r="F1414" s="85" t="s">
        <v>3</v>
      </c>
      <c r="G1414" s="85">
        <v>1605380</v>
      </c>
      <c r="H1414" s="89"/>
      <c r="I1414" s="93" t="s">
        <v>3099</v>
      </c>
      <c r="J1414" s="89"/>
      <c r="K1414" s="89"/>
      <c r="L1414" s="89"/>
      <c r="M1414" s="89"/>
      <c r="N1414" s="168">
        <v>0</v>
      </c>
      <c r="O1414" s="168">
        <v>234</v>
      </c>
      <c r="P1414" s="89" t="s">
        <v>679</v>
      </c>
    </row>
    <row r="1415" spans="1:16" ht="63.75">
      <c r="A1415" s="214" t="s">
        <v>560</v>
      </c>
      <c r="B1415" s="89"/>
      <c r="C1415" s="90" t="s">
        <v>622</v>
      </c>
      <c r="D1415" s="84">
        <v>43174</v>
      </c>
      <c r="E1415" s="85" t="s">
        <v>3100</v>
      </c>
      <c r="F1415" s="85" t="s">
        <v>3</v>
      </c>
      <c r="G1415" s="85">
        <v>1605459</v>
      </c>
      <c r="H1415" s="89"/>
      <c r="I1415" s="93" t="s">
        <v>3101</v>
      </c>
      <c r="J1415" s="89"/>
      <c r="K1415" s="89"/>
      <c r="L1415" s="89"/>
      <c r="M1415" s="89"/>
      <c r="N1415" s="168">
        <v>0</v>
      </c>
      <c r="O1415" s="168">
        <v>6428.14</v>
      </c>
      <c r="P1415" s="89" t="s">
        <v>679</v>
      </c>
    </row>
    <row r="1416" spans="1:16" ht="51">
      <c r="A1416" s="214" t="s">
        <v>560</v>
      </c>
      <c r="B1416" s="89"/>
      <c r="C1416" s="90" t="s">
        <v>622</v>
      </c>
      <c r="D1416" s="84">
        <v>43174</v>
      </c>
      <c r="E1416" s="85" t="s">
        <v>3102</v>
      </c>
      <c r="F1416" s="85" t="s">
        <v>3</v>
      </c>
      <c r="G1416" s="85">
        <v>1605468</v>
      </c>
      <c r="H1416" s="89"/>
      <c r="I1416" s="93" t="s">
        <v>3103</v>
      </c>
      <c r="J1416" s="89"/>
      <c r="K1416" s="89"/>
      <c r="L1416" s="89"/>
      <c r="M1416" s="89"/>
      <c r="N1416" s="168">
        <v>0</v>
      </c>
      <c r="O1416" s="168">
        <v>6.42</v>
      </c>
      <c r="P1416" s="89" t="s">
        <v>679</v>
      </c>
    </row>
    <row r="1417" spans="1:16" ht="51">
      <c r="A1417" s="214" t="s">
        <v>560</v>
      </c>
      <c r="B1417" s="89"/>
      <c r="C1417" s="90" t="s">
        <v>622</v>
      </c>
      <c r="D1417" s="84">
        <v>43174</v>
      </c>
      <c r="E1417" s="85" t="s">
        <v>3104</v>
      </c>
      <c r="F1417" s="85" t="s">
        <v>3</v>
      </c>
      <c r="G1417" s="85">
        <v>1605469</v>
      </c>
      <c r="H1417" s="89"/>
      <c r="I1417" s="93" t="s">
        <v>3105</v>
      </c>
      <c r="J1417" s="89"/>
      <c r="K1417" s="89"/>
      <c r="L1417" s="89"/>
      <c r="M1417" s="89"/>
      <c r="N1417" s="168">
        <v>0</v>
      </c>
      <c r="O1417" s="168">
        <v>487.77</v>
      </c>
      <c r="P1417" s="89" t="s">
        <v>679</v>
      </c>
    </row>
    <row r="1418" spans="1:16" ht="51">
      <c r="A1418" s="214" t="s">
        <v>560</v>
      </c>
      <c r="B1418" s="89"/>
      <c r="C1418" s="90" t="s">
        <v>622</v>
      </c>
      <c r="D1418" s="84">
        <v>43174</v>
      </c>
      <c r="E1418" s="85" t="s">
        <v>3106</v>
      </c>
      <c r="F1418" s="85" t="s">
        <v>3</v>
      </c>
      <c r="G1418" s="85">
        <v>1605470</v>
      </c>
      <c r="H1418" s="89"/>
      <c r="I1418" s="93" t="s">
        <v>3107</v>
      </c>
      <c r="J1418" s="89"/>
      <c r="K1418" s="89"/>
      <c r="L1418" s="89"/>
      <c r="M1418" s="89"/>
      <c r="N1418" s="168">
        <v>0</v>
      </c>
      <c r="O1418" s="168">
        <v>620.57000000000005</v>
      </c>
      <c r="P1418" s="89" t="s">
        <v>679</v>
      </c>
    </row>
    <row r="1419" spans="1:16" ht="51">
      <c r="A1419" s="214" t="s">
        <v>560</v>
      </c>
      <c r="B1419" s="89"/>
      <c r="C1419" s="90" t="s">
        <v>622</v>
      </c>
      <c r="D1419" s="84">
        <v>43174</v>
      </c>
      <c r="E1419" s="85" t="s">
        <v>3108</v>
      </c>
      <c r="F1419" s="85" t="s">
        <v>3</v>
      </c>
      <c r="G1419" s="85">
        <v>1605472</v>
      </c>
      <c r="H1419" s="89"/>
      <c r="I1419" s="93" t="s">
        <v>3109</v>
      </c>
      <c r="J1419" s="89"/>
      <c r="K1419" s="89"/>
      <c r="L1419" s="89"/>
      <c r="M1419" s="89"/>
      <c r="N1419" s="168">
        <v>0</v>
      </c>
      <c r="O1419" s="168">
        <v>932.22</v>
      </c>
      <c r="P1419" s="89" t="s">
        <v>679</v>
      </c>
    </row>
    <row r="1420" spans="1:16" ht="51">
      <c r="A1420" s="214" t="s">
        <v>560</v>
      </c>
      <c r="B1420" s="89"/>
      <c r="C1420" s="90" t="s">
        <v>622</v>
      </c>
      <c r="D1420" s="84">
        <v>43174</v>
      </c>
      <c r="E1420" s="85" t="s">
        <v>3110</v>
      </c>
      <c r="F1420" s="85" t="s">
        <v>3</v>
      </c>
      <c r="G1420" s="85">
        <v>1605473</v>
      </c>
      <c r="H1420" s="89"/>
      <c r="I1420" s="93" t="s">
        <v>3111</v>
      </c>
      <c r="J1420" s="89"/>
      <c r="K1420" s="89"/>
      <c r="L1420" s="89"/>
      <c r="M1420" s="89"/>
      <c r="N1420" s="168">
        <v>0</v>
      </c>
      <c r="O1420" s="168">
        <v>1072.83</v>
      </c>
      <c r="P1420" s="89" t="s">
        <v>679</v>
      </c>
    </row>
    <row r="1421" spans="1:16" ht="51">
      <c r="A1421" s="214" t="s">
        <v>560</v>
      </c>
      <c r="B1421" s="89"/>
      <c r="C1421" s="90" t="s">
        <v>622</v>
      </c>
      <c r="D1421" s="84">
        <v>43174</v>
      </c>
      <c r="E1421" s="85" t="s">
        <v>3112</v>
      </c>
      <c r="F1421" s="85" t="s">
        <v>3</v>
      </c>
      <c r="G1421" s="85">
        <v>1605475</v>
      </c>
      <c r="H1421" s="89"/>
      <c r="I1421" s="93" t="s">
        <v>3113</v>
      </c>
      <c r="J1421" s="89"/>
      <c r="K1421" s="89"/>
      <c r="L1421" s="89"/>
      <c r="M1421" s="89"/>
      <c r="N1421" s="168">
        <v>0</v>
      </c>
      <c r="O1421" s="168">
        <v>12000</v>
      </c>
      <c r="P1421" s="89" t="s">
        <v>679</v>
      </c>
    </row>
    <row r="1422" spans="1:16" ht="51">
      <c r="A1422" s="214">
        <v>580</v>
      </c>
      <c r="B1422" s="89"/>
      <c r="C1422" s="90" t="s">
        <v>184</v>
      </c>
      <c r="D1422" s="84">
        <v>43174</v>
      </c>
      <c r="E1422" s="85" t="s">
        <v>3114</v>
      </c>
      <c r="F1422" s="85" t="s">
        <v>3</v>
      </c>
      <c r="G1422" s="85">
        <v>1605493</v>
      </c>
      <c r="H1422" s="89"/>
      <c r="I1422" s="93" t="s">
        <v>3115</v>
      </c>
      <c r="J1422" s="89"/>
      <c r="K1422" s="89"/>
      <c r="L1422" s="89"/>
      <c r="M1422" s="89"/>
      <c r="N1422" s="168">
        <v>0</v>
      </c>
      <c r="O1422" s="168">
        <v>60</v>
      </c>
      <c r="P1422" s="89" t="s">
        <v>679</v>
      </c>
    </row>
    <row r="1423" spans="1:16" ht="51">
      <c r="A1423" s="214" t="s">
        <v>560</v>
      </c>
      <c r="B1423" s="89"/>
      <c r="C1423" s="90" t="s">
        <v>622</v>
      </c>
      <c r="D1423" s="84">
        <v>43174</v>
      </c>
      <c r="E1423" s="85" t="s">
        <v>3116</v>
      </c>
      <c r="F1423" s="85" t="s">
        <v>3</v>
      </c>
      <c r="G1423" s="85">
        <v>1605496</v>
      </c>
      <c r="H1423" s="89"/>
      <c r="I1423" s="93" t="s">
        <v>3117</v>
      </c>
      <c r="J1423" s="89"/>
      <c r="K1423" s="89"/>
      <c r="L1423" s="89"/>
      <c r="M1423" s="89"/>
      <c r="N1423" s="168">
        <v>0</v>
      </c>
      <c r="O1423" s="168">
        <v>2947.56</v>
      </c>
      <c r="P1423" s="89" t="s">
        <v>679</v>
      </c>
    </row>
    <row r="1424" spans="1:16" ht="51">
      <c r="A1424" s="214">
        <v>513</v>
      </c>
      <c r="B1424" s="89"/>
      <c r="C1424" s="90" t="s">
        <v>175</v>
      </c>
      <c r="D1424" s="84">
        <v>43174</v>
      </c>
      <c r="E1424" s="85" t="s">
        <v>3118</v>
      </c>
      <c r="F1424" s="85" t="s">
        <v>3</v>
      </c>
      <c r="G1424" s="85">
        <v>1605596</v>
      </c>
      <c r="H1424" s="89"/>
      <c r="I1424" s="93" t="s">
        <v>3119</v>
      </c>
      <c r="J1424" s="89"/>
      <c r="K1424" s="89"/>
      <c r="L1424" s="89"/>
      <c r="M1424" s="89"/>
      <c r="N1424" s="168">
        <v>0</v>
      </c>
      <c r="O1424" s="168">
        <v>16.330000000000002</v>
      </c>
      <c r="P1424" s="89" t="s">
        <v>2900</v>
      </c>
    </row>
    <row r="1425" spans="1:16" ht="51">
      <c r="A1425" s="214" t="s">
        <v>560</v>
      </c>
      <c r="B1425" s="89"/>
      <c r="C1425" s="90" t="s">
        <v>622</v>
      </c>
      <c r="D1425" s="84">
        <v>43174</v>
      </c>
      <c r="E1425" s="85" t="s">
        <v>3120</v>
      </c>
      <c r="F1425" s="85" t="s">
        <v>3</v>
      </c>
      <c r="G1425" s="85">
        <v>1605599</v>
      </c>
      <c r="H1425" s="89"/>
      <c r="I1425" s="93" t="s">
        <v>3121</v>
      </c>
      <c r="J1425" s="89"/>
      <c r="K1425" s="89"/>
      <c r="L1425" s="89"/>
      <c r="M1425" s="89"/>
      <c r="N1425" s="168">
        <v>0</v>
      </c>
      <c r="O1425" s="168">
        <v>5713.94</v>
      </c>
      <c r="P1425" s="89" t="s">
        <v>679</v>
      </c>
    </row>
    <row r="1426" spans="1:16" ht="51">
      <c r="A1426" s="214" t="s">
        <v>560</v>
      </c>
      <c r="B1426" s="89"/>
      <c r="C1426" s="90" t="s">
        <v>622</v>
      </c>
      <c r="D1426" s="84">
        <v>43174</v>
      </c>
      <c r="E1426" s="85" t="s">
        <v>3122</v>
      </c>
      <c r="F1426" s="85" t="s">
        <v>3</v>
      </c>
      <c r="G1426" s="85">
        <v>1605619</v>
      </c>
      <c r="H1426" s="89"/>
      <c r="I1426" s="93" t="s">
        <v>3123</v>
      </c>
      <c r="J1426" s="89"/>
      <c r="K1426" s="89"/>
      <c r="L1426" s="89"/>
      <c r="M1426" s="89"/>
      <c r="N1426" s="168">
        <v>0</v>
      </c>
      <c r="O1426" s="168">
        <v>8057.19</v>
      </c>
      <c r="P1426" s="89" t="s">
        <v>679</v>
      </c>
    </row>
    <row r="1427" spans="1:16" ht="63.75">
      <c r="A1427" s="214">
        <v>291</v>
      </c>
      <c r="B1427" s="89"/>
      <c r="C1427" s="90" t="s">
        <v>133</v>
      </c>
      <c r="D1427" s="84">
        <v>43174</v>
      </c>
      <c r="E1427" s="85" t="s">
        <v>3345</v>
      </c>
      <c r="F1427" s="85" t="s">
        <v>11</v>
      </c>
      <c r="G1427" s="85">
        <v>687373</v>
      </c>
      <c r="H1427" s="89"/>
      <c r="I1427" s="93" t="s">
        <v>3346</v>
      </c>
      <c r="J1427" s="89"/>
      <c r="K1427" s="89"/>
      <c r="L1427" s="89"/>
      <c r="M1427" s="89"/>
      <c r="N1427" s="168">
        <v>50</v>
      </c>
      <c r="O1427" s="168">
        <v>0</v>
      </c>
      <c r="P1427" s="89" t="s">
        <v>679</v>
      </c>
    </row>
    <row r="1428" spans="1:16" ht="51">
      <c r="A1428" s="214">
        <v>46</v>
      </c>
      <c r="B1428" s="89"/>
      <c r="C1428" s="90" t="s">
        <v>51</v>
      </c>
      <c r="D1428" s="84">
        <v>43175</v>
      </c>
      <c r="E1428" s="85" t="s">
        <v>3124</v>
      </c>
      <c r="F1428" s="85" t="s">
        <v>3</v>
      </c>
      <c r="G1428" s="85">
        <v>1605905</v>
      </c>
      <c r="H1428" s="89"/>
      <c r="I1428" s="93" t="s">
        <v>3125</v>
      </c>
      <c r="J1428" s="89"/>
      <c r="K1428" s="89"/>
      <c r="L1428" s="89"/>
      <c r="M1428" s="89"/>
      <c r="N1428" s="168">
        <v>0</v>
      </c>
      <c r="O1428" s="168">
        <v>2473179.5499999998</v>
      </c>
      <c r="P1428" s="89" t="s">
        <v>679</v>
      </c>
    </row>
    <row r="1429" spans="1:16" ht="51">
      <c r="A1429" s="214">
        <v>46</v>
      </c>
      <c r="B1429" s="89"/>
      <c r="C1429" s="90" t="s">
        <v>51</v>
      </c>
      <c r="D1429" s="84">
        <v>43175</v>
      </c>
      <c r="E1429" s="85" t="s">
        <v>3126</v>
      </c>
      <c r="F1429" s="85" t="s">
        <v>3</v>
      </c>
      <c r="G1429" s="85">
        <v>1605907</v>
      </c>
      <c r="H1429" s="89"/>
      <c r="I1429" s="93" t="s">
        <v>3127</v>
      </c>
      <c r="J1429" s="89"/>
      <c r="K1429" s="89"/>
      <c r="L1429" s="89"/>
      <c r="M1429" s="89"/>
      <c r="N1429" s="168">
        <v>0</v>
      </c>
      <c r="O1429" s="168">
        <v>50404.98</v>
      </c>
      <c r="P1429" s="89" t="s">
        <v>679</v>
      </c>
    </row>
    <row r="1430" spans="1:16" ht="51">
      <c r="A1430" s="214">
        <v>203</v>
      </c>
      <c r="B1430" s="89"/>
      <c r="C1430" s="90" t="s">
        <v>99</v>
      </c>
      <c r="D1430" s="84">
        <v>43175</v>
      </c>
      <c r="E1430" s="85" t="s">
        <v>3128</v>
      </c>
      <c r="F1430" s="85" t="s">
        <v>3</v>
      </c>
      <c r="G1430" s="85">
        <v>1605772</v>
      </c>
      <c r="H1430" s="89"/>
      <c r="I1430" s="93" t="s">
        <v>3129</v>
      </c>
      <c r="J1430" s="89"/>
      <c r="K1430" s="89"/>
      <c r="L1430" s="89"/>
      <c r="M1430" s="89"/>
      <c r="N1430" s="168">
        <v>0</v>
      </c>
      <c r="O1430" s="168">
        <v>0.01</v>
      </c>
      <c r="P1430" s="89" t="s">
        <v>2900</v>
      </c>
    </row>
    <row r="1431" spans="1:16" ht="51">
      <c r="A1431" s="214" t="s">
        <v>560</v>
      </c>
      <c r="B1431" s="89"/>
      <c r="C1431" s="90" t="s">
        <v>622</v>
      </c>
      <c r="D1431" s="84">
        <v>43175</v>
      </c>
      <c r="E1431" s="85" t="s">
        <v>3130</v>
      </c>
      <c r="F1431" s="85" t="s">
        <v>3</v>
      </c>
      <c r="G1431" s="85">
        <v>1605789</v>
      </c>
      <c r="H1431" s="89"/>
      <c r="I1431" s="93" t="s">
        <v>3131</v>
      </c>
      <c r="J1431" s="89"/>
      <c r="K1431" s="89"/>
      <c r="L1431" s="89"/>
      <c r="M1431" s="89"/>
      <c r="N1431" s="168">
        <v>0</v>
      </c>
      <c r="O1431" s="168">
        <v>4249.51</v>
      </c>
      <c r="P1431" s="89" t="s">
        <v>679</v>
      </c>
    </row>
    <row r="1432" spans="1:16" ht="51">
      <c r="A1432" s="214" t="s">
        <v>560</v>
      </c>
      <c r="B1432" s="89"/>
      <c r="C1432" s="90" t="s">
        <v>622</v>
      </c>
      <c r="D1432" s="84">
        <v>43175</v>
      </c>
      <c r="E1432" s="85" t="s">
        <v>3132</v>
      </c>
      <c r="F1432" s="85" t="s">
        <v>3</v>
      </c>
      <c r="G1432" s="85">
        <v>1605847</v>
      </c>
      <c r="H1432" s="89"/>
      <c r="I1432" s="93" t="s">
        <v>3133</v>
      </c>
      <c r="J1432" s="89"/>
      <c r="K1432" s="89"/>
      <c r="L1432" s="89"/>
      <c r="M1432" s="89"/>
      <c r="N1432" s="168">
        <v>0</v>
      </c>
      <c r="O1432" s="168">
        <v>4682.28</v>
      </c>
      <c r="P1432" s="89" t="s">
        <v>679</v>
      </c>
    </row>
    <row r="1433" spans="1:16" ht="51">
      <c r="A1433" s="214" t="s">
        <v>560</v>
      </c>
      <c r="B1433" s="89"/>
      <c r="C1433" s="90" t="s">
        <v>622</v>
      </c>
      <c r="D1433" s="84">
        <v>43175</v>
      </c>
      <c r="E1433" s="85" t="s">
        <v>3134</v>
      </c>
      <c r="F1433" s="85" t="s">
        <v>3</v>
      </c>
      <c r="G1433" s="85">
        <v>1605850</v>
      </c>
      <c r="H1433" s="89"/>
      <c r="I1433" s="93" t="s">
        <v>3135</v>
      </c>
      <c r="J1433" s="89"/>
      <c r="K1433" s="89"/>
      <c r="L1433" s="89"/>
      <c r="M1433" s="89"/>
      <c r="N1433" s="168">
        <v>0</v>
      </c>
      <c r="O1433" s="168">
        <v>31881.5</v>
      </c>
      <c r="P1433" s="89" t="s">
        <v>679</v>
      </c>
    </row>
    <row r="1434" spans="1:16" ht="51">
      <c r="A1434" s="214" t="s">
        <v>560</v>
      </c>
      <c r="B1434" s="89"/>
      <c r="C1434" s="90" t="s">
        <v>622</v>
      </c>
      <c r="D1434" s="84">
        <v>43175</v>
      </c>
      <c r="E1434" s="85" t="s">
        <v>3136</v>
      </c>
      <c r="F1434" s="85" t="s">
        <v>3</v>
      </c>
      <c r="G1434" s="85">
        <v>1605865</v>
      </c>
      <c r="H1434" s="89"/>
      <c r="I1434" s="93" t="s">
        <v>3137</v>
      </c>
      <c r="J1434" s="89"/>
      <c r="K1434" s="89"/>
      <c r="L1434" s="89"/>
      <c r="M1434" s="89"/>
      <c r="N1434" s="168">
        <v>0</v>
      </c>
      <c r="O1434" s="168">
        <v>1</v>
      </c>
      <c r="P1434" s="89" t="s">
        <v>679</v>
      </c>
    </row>
    <row r="1435" spans="1:16" ht="63.75">
      <c r="A1435" s="214" t="s">
        <v>560</v>
      </c>
      <c r="B1435" s="89"/>
      <c r="C1435" s="90" t="s">
        <v>622</v>
      </c>
      <c r="D1435" s="84">
        <v>43175</v>
      </c>
      <c r="E1435" s="85" t="s">
        <v>3138</v>
      </c>
      <c r="F1435" s="85" t="s">
        <v>3</v>
      </c>
      <c r="G1435" s="85">
        <v>1605915</v>
      </c>
      <c r="H1435" s="89"/>
      <c r="I1435" s="93" t="s">
        <v>3139</v>
      </c>
      <c r="J1435" s="89"/>
      <c r="K1435" s="89"/>
      <c r="L1435" s="89"/>
      <c r="M1435" s="89"/>
      <c r="N1435" s="168">
        <v>0</v>
      </c>
      <c r="O1435" s="168">
        <v>7800.45</v>
      </c>
      <c r="P1435" s="89" t="s">
        <v>679</v>
      </c>
    </row>
    <row r="1436" spans="1:16" ht="51">
      <c r="A1436" s="214" t="s">
        <v>560</v>
      </c>
      <c r="B1436" s="89"/>
      <c r="C1436" s="90" t="s">
        <v>622</v>
      </c>
      <c r="D1436" s="84">
        <v>43175</v>
      </c>
      <c r="E1436" s="85" t="s">
        <v>3140</v>
      </c>
      <c r="F1436" s="85" t="s">
        <v>3</v>
      </c>
      <c r="G1436" s="85">
        <v>1605933</v>
      </c>
      <c r="H1436" s="89"/>
      <c r="I1436" s="93" t="s">
        <v>3141</v>
      </c>
      <c r="J1436" s="89"/>
      <c r="K1436" s="89"/>
      <c r="L1436" s="89"/>
      <c r="M1436" s="89"/>
      <c r="N1436" s="168">
        <v>0</v>
      </c>
      <c r="O1436" s="168">
        <v>313.97000000000003</v>
      </c>
      <c r="P1436" s="89" t="s">
        <v>679</v>
      </c>
    </row>
    <row r="1437" spans="1:16" ht="63.75">
      <c r="A1437" s="214" t="s">
        <v>560</v>
      </c>
      <c r="B1437" s="89"/>
      <c r="C1437" s="90" t="s">
        <v>622</v>
      </c>
      <c r="D1437" s="84">
        <v>43175</v>
      </c>
      <c r="E1437" s="85" t="s">
        <v>3142</v>
      </c>
      <c r="F1437" s="85" t="s">
        <v>3</v>
      </c>
      <c r="G1437" s="85">
        <v>1605987</v>
      </c>
      <c r="H1437" s="89"/>
      <c r="I1437" s="93" t="s">
        <v>3143</v>
      </c>
      <c r="J1437" s="89"/>
      <c r="K1437" s="89"/>
      <c r="L1437" s="89"/>
      <c r="M1437" s="89"/>
      <c r="N1437" s="168">
        <v>0</v>
      </c>
      <c r="O1437" s="168">
        <v>356</v>
      </c>
      <c r="P1437" s="89" t="s">
        <v>679</v>
      </c>
    </row>
    <row r="1438" spans="1:16" ht="51">
      <c r="A1438" s="214" t="s">
        <v>560</v>
      </c>
      <c r="B1438" s="89"/>
      <c r="C1438" s="90" t="s">
        <v>622</v>
      </c>
      <c r="D1438" s="84">
        <v>43175</v>
      </c>
      <c r="E1438" s="85" t="s">
        <v>3144</v>
      </c>
      <c r="F1438" s="85" t="s">
        <v>3</v>
      </c>
      <c r="G1438" s="85">
        <v>1606069</v>
      </c>
      <c r="H1438" s="89"/>
      <c r="I1438" s="93" t="s">
        <v>3145</v>
      </c>
      <c r="J1438" s="89"/>
      <c r="K1438" s="89"/>
      <c r="L1438" s="89"/>
      <c r="M1438" s="89"/>
      <c r="N1438" s="168">
        <v>0</v>
      </c>
      <c r="O1438" s="168">
        <v>500</v>
      </c>
      <c r="P1438" s="89" t="s">
        <v>679</v>
      </c>
    </row>
    <row r="1439" spans="1:16" ht="102">
      <c r="A1439" s="214">
        <v>513</v>
      </c>
      <c r="B1439" s="89"/>
      <c r="C1439" s="90" t="s">
        <v>175</v>
      </c>
      <c r="D1439" s="84">
        <v>43175</v>
      </c>
      <c r="E1439" s="85" t="s">
        <v>3347</v>
      </c>
      <c r="F1439" s="85" t="s">
        <v>15</v>
      </c>
      <c r="G1439" s="85">
        <v>4548</v>
      </c>
      <c r="H1439" s="89"/>
      <c r="I1439" s="93" t="s">
        <v>3348</v>
      </c>
      <c r="J1439" s="89"/>
      <c r="K1439" s="89"/>
      <c r="L1439" s="89"/>
      <c r="M1439" s="89"/>
      <c r="N1439" s="168">
        <v>50</v>
      </c>
      <c r="O1439" s="168">
        <v>0</v>
      </c>
      <c r="P1439" s="89" t="s">
        <v>679</v>
      </c>
    </row>
    <row r="1440" spans="1:16" ht="51">
      <c r="A1440" s="214">
        <v>46</v>
      </c>
      <c r="B1440" s="89"/>
      <c r="C1440" s="90" t="s">
        <v>51</v>
      </c>
      <c r="D1440" s="84">
        <v>43178</v>
      </c>
      <c r="E1440" s="85" t="s">
        <v>3146</v>
      </c>
      <c r="F1440" s="85" t="s">
        <v>3</v>
      </c>
      <c r="G1440" s="85">
        <v>1606368</v>
      </c>
      <c r="H1440" s="89"/>
      <c r="I1440" s="93" t="s">
        <v>3147</v>
      </c>
      <c r="J1440" s="89"/>
      <c r="K1440" s="89"/>
      <c r="L1440" s="89"/>
      <c r="M1440" s="89"/>
      <c r="N1440" s="168">
        <v>0</v>
      </c>
      <c r="O1440" s="168">
        <v>700000</v>
      </c>
      <c r="P1440" s="89" t="s">
        <v>679</v>
      </c>
    </row>
    <row r="1441" spans="1:16" ht="51">
      <c r="A1441" s="214">
        <v>292</v>
      </c>
      <c r="B1441" s="89"/>
      <c r="C1441" s="90" t="s">
        <v>134</v>
      </c>
      <c r="D1441" s="84">
        <v>43178</v>
      </c>
      <c r="E1441" s="85" t="s">
        <v>3148</v>
      </c>
      <c r="F1441" s="85" t="s">
        <v>3</v>
      </c>
      <c r="G1441" s="85">
        <v>1606344</v>
      </c>
      <c r="H1441" s="89"/>
      <c r="I1441" s="93" t="s">
        <v>3149</v>
      </c>
      <c r="J1441" s="89"/>
      <c r="K1441" s="89"/>
      <c r="L1441" s="89"/>
      <c r="M1441" s="89"/>
      <c r="N1441" s="168">
        <v>0</v>
      </c>
      <c r="O1441" s="168">
        <v>2071.7600000000002</v>
      </c>
      <c r="P1441" s="89" t="s">
        <v>679</v>
      </c>
    </row>
    <row r="1442" spans="1:16" ht="51">
      <c r="A1442" s="214" t="s">
        <v>560</v>
      </c>
      <c r="B1442" s="89"/>
      <c r="C1442" s="90" t="s">
        <v>622</v>
      </c>
      <c r="D1442" s="84">
        <v>43178</v>
      </c>
      <c r="E1442" s="85" t="s">
        <v>3150</v>
      </c>
      <c r="F1442" s="85" t="s">
        <v>3</v>
      </c>
      <c r="G1442" s="85">
        <v>1606407</v>
      </c>
      <c r="H1442" s="89"/>
      <c r="I1442" s="93" t="s">
        <v>2838</v>
      </c>
      <c r="J1442" s="89"/>
      <c r="K1442" s="89"/>
      <c r="L1442" s="89"/>
      <c r="M1442" s="89"/>
      <c r="N1442" s="168">
        <v>0</v>
      </c>
      <c r="O1442" s="168">
        <v>700</v>
      </c>
      <c r="P1442" s="89" t="s">
        <v>679</v>
      </c>
    </row>
    <row r="1443" spans="1:16" ht="51">
      <c r="A1443" s="214" t="s">
        <v>560</v>
      </c>
      <c r="B1443" s="89"/>
      <c r="C1443" s="90" t="s">
        <v>622</v>
      </c>
      <c r="D1443" s="84">
        <v>43178</v>
      </c>
      <c r="E1443" s="85" t="s">
        <v>3151</v>
      </c>
      <c r="F1443" s="85" t="s">
        <v>3</v>
      </c>
      <c r="G1443" s="85">
        <v>1606411</v>
      </c>
      <c r="H1443" s="89"/>
      <c r="I1443" s="93" t="s">
        <v>3152</v>
      </c>
      <c r="J1443" s="89"/>
      <c r="K1443" s="89"/>
      <c r="L1443" s="89"/>
      <c r="M1443" s="89"/>
      <c r="N1443" s="168">
        <v>0</v>
      </c>
      <c r="O1443" s="168">
        <v>378.91</v>
      </c>
      <c r="P1443" s="89" t="s">
        <v>679</v>
      </c>
    </row>
    <row r="1444" spans="1:16" ht="51">
      <c r="A1444" s="214" t="s">
        <v>560</v>
      </c>
      <c r="B1444" s="89"/>
      <c r="C1444" s="90" t="s">
        <v>622</v>
      </c>
      <c r="D1444" s="84">
        <v>43178</v>
      </c>
      <c r="E1444" s="85" t="s">
        <v>3153</v>
      </c>
      <c r="F1444" s="85" t="s">
        <v>3</v>
      </c>
      <c r="G1444" s="85">
        <v>1606453</v>
      </c>
      <c r="H1444" s="89"/>
      <c r="I1444" s="93" t="s">
        <v>2969</v>
      </c>
      <c r="J1444" s="89"/>
      <c r="K1444" s="89"/>
      <c r="L1444" s="89"/>
      <c r="M1444" s="89"/>
      <c r="N1444" s="168">
        <v>0</v>
      </c>
      <c r="O1444" s="168">
        <v>2700</v>
      </c>
      <c r="P1444" s="89" t="s">
        <v>679</v>
      </c>
    </row>
    <row r="1445" spans="1:16" ht="63.75">
      <c r="A1445" s="214" t="s">
        <v>560</v>
      </c>
      <c r="B1445" s="89"/>
      <c r="C1445" s="90" t="s">
        <v>622</v>
      </c>
      <c r="D1445" s="84">
        <v>43178</v>
      </c>
      <c r="E1445" s="85" t="s">
        <v>3349</v>
      </c>
      <c r="F1445" s="85" t="s">
        <v>6</v>
      </c>
      <c r="G1445" s="85">
        <v>953355</v>
      </c>
      <c r="H1445" s="89"/>
      <c r="I1445" s="93" t="s">
        <v>3350</v>
      </c>
      <c r="J1445" s="89"/>
      <c r="K1445" s="89"/>
      <c r="L1445" s="89"/>
      <c r="M1445" s="89"/>
      <c r="N1445" s="168">
        <v>0</v>
      </c>
      <c r="O1445" s="168">
        <v>623017.38</v>
      </c>
      <c r="P1445" s="89" t="s">
        <v>679</v>
      </c>
    </row>
    <row r="1446" spans="1:16" ht="76.5">
      <c r="A1446" s="214">
        <v>20</v>
      </c>
      <c r="B1446" s="89"/>
      <c r="C1446" s="90" t="s">
        <v>47</v>
      </c>
      <c r="D1446" s="84">
        <v>43178</v>
      </c>
      <c r="E1446" s="85" t="s">
        <v>3351</v>
      </c>
      <c r="F1446" s="85" t="s">
        <v>15</v>
      </c>
      <c r="G1446" s="85">
        <v>4560</v>
      </c>
      <c r="H1446" s="89"/>
      <c r="I1446" s="93" t="s">
        <v>3352</v>
      </c>
      <c r="J1446" s="89"/>
      <c r="K1446" s="89"/>
      <c r="L1446" s="89"/>
      <c r="M1446" s="89"/>
      <c r="N1446" s="168">
        <v>320.63</v>
      </c>
      <c r="O1446" s="168">
        <v>0</v>
      </c>
      <c r="P1446" s="89" t="s">
        <v>679</v>
      </c>
    </row>
    <row r="1447" spans="1:16" ht="76.5">
      <c r="A1447" s="214">
        <v>513</v>
      </c>
      <c r="B1447" s="89"/>
      <c r="C1447" s="90" t="s">
        <v>175</v>
      </c>
      <c r="D1447" s="84">
        <v>43178</v>
      </c>
      <c r="E1447" s="85" t="s">
        <v>3353</v>
      </c>
      <c r="F1447" s="85" t="s">
        <v>680</v>
      </c>
      <c r="G1447" s="85">
        <v>16978698</v>
      </c>
      <c r="H1447" s="89"/>
      <c r="I1447" s="93" t="s">
        <v>3354</v>
      </c>
      <c r="J1447" s="89"/>
      <c r="K1447" s="89"/>
      <c r="L1447" s="89"/>
      <c r="M1447" s="89"/>
      <c r="N1447" s="168">
        <v>7000</v>
      </c>
      <c r="O1447" s="168">
        <v>0</v>
      </c>
      <c r="P1447" s="89" t="s">
        <v>679</v>
      </c>
    </row>
    <row r="1448" spans="1:16" ht="51">
      <c r="A1448" s="214" t="s">
        <v>560</v>
      </c>
      <c r="B1448" s="89"/>
      <c r="C1448" s="90" t="s">
        <v>622</v>
      </c>
      <c r="D1448" s="84">
        <v>43179</v>
      </c>
      <c r="E1448" s="85" t="s">
        <v>3154</v>
      </c>
      <c r="F1448" s="85" t="s">
        <v>3</v>
      </c>
      <c r="G1448" s="85">
        <v>1606678</v>
      </c>
      <c r="H1448" s="89"/>
      <c r="I1448" s="93" t="s">
        <v>3155</v>
      </c>
      <c r="J1448" s="89"/>
      <c r="K1448" s="89"/>
      <c r="L1448" s="89"/>
      <c r="M1448" s="89"/>
      <c r="N1448" s="168">
        <v>0</v>
      </c>
      <c r="O1448" s="168">
        <v>2000</v>
      </c>
      <c r="P1448" s="89" t="s">
        <v>679</v>
      </c>
    </row>
    <row r="1449" spans="1:16" ht="51">
      <c r="A1449" s="214" t="s">
        <v>560</v>
      </c>
      <c r="B1449" s="89"/>
      <c r="C1449" s="90" t="s">
        <v>622</v>
      </c>
      <c r="D1449" s="84">
        <v>43179</v>
      </c>
      <c r="E1449" s="85" t="s">
        <v>3156</v>
      </c>
      <c r="F1449" s="85" t="s">
        <v>3</v>
      </c>
      <c r="G1449" s="85">
        <v>1606690</v>
      </c>
      <c r="H1449" s="89"/>
      <c r="I1449" s="93" t="s">
        <v>3157</v>
      </c>
      <c r="J1449" s="89"/>
      <c r="K1449" s="89"/>
      <c r="L1449" s="89"/>
      <c r="M1449" s="89"/>
      <c r="N1449" s="168">
        <v>0</v>
      </c>
      <c r="O1449" s="168">
        <v>15000</v>
      </c>
      <c r="P1449" s="89" t="s">
        <v>679</v>
      </c>
    </row>
    <row r="1450" spans="1:16" ht="51">
      <c r="A1450" s="214" t="s">
        <v>560</v>
      </c>
      <c r="B1450" s="89"/>
      <c r="C1450" s="90" t="s">
        <v>622</v>
      </c>
      <c r="D1450" s="84">
        <v>43179</v>
      </c>
      <c r="E1450" s="85" t="s">
        <v>3158</v>
      </c>
      <c r="F1450" s="85" t="s">
        <v>3</v>
      </c>
      <c r="G1450" s="85">
        <v>1606792</v>
      </c>
      <c r="H1450" s="89"/>
      <c r="I1450" s="93" t="s">
        <v>3159</v>
      </c>
      <c r="J1450" s="89"/>
      <c r="K1450" s="89"/>
      <c r="L1450" s="89"/>
      <c r="M1450" s="89"/>
      <c r="N1450" s="168">
        <v>0</v>
      </c>
      <c r="O1450" s="168">
        <v>1219.79</v>
      </c>
      <c r="P1450" s="89" t="s">
        <v>679</v>
      </c>
    </row>
    <row r="1451" spans="1:16" ht="51">
      <c r="A1451" s="214" t="s">
        <v>560</v>
      </c>
      <c r="B1451" s="89"/>
      <c r="C1451" s="90" t="s">
        <v>622</v>
      </c>
      <c r="D1451" s="84">
        <v>43179</v>
      </c>
      <c r="E1451" s="85" t="s">
        <v>3355</v>
      </c>
      <c r="F1451" s="85" t="s">
        <v>6</v>
      </c>
      <c r="G1451" s="85">
        <v>691099</v>
      </c>
      <c r="H1451" s="89"/>
      <c r="I1451" s="93" t="s">
        <v>3356</v>
      </c>
      <c r="J1451" s="89"/>
      <c r="K1451" s="89"/>
      <c r="L1451" s="89"/>
      <c r="M1451" s="89"/>
      <c r="N1451" s="168">
        <v>0</v>
      </c>
      <c r="O1451" s="168">
        <v>63096.63</v>
      </c>
      <c r="P1451" s="89" t="s">
        <v>679</v>
      </c>
    </row>
    <row r="1452" spans="1:16" ht="51">
      <c r="A1452" s="214">
        <v>81</v>
      </c>
      <c r="B1452" s="89"/>
      <c r="C1452" s="90" t="s">
        <v>58</v>
      </c>
      <c r="D1452" s="84">
        <v>43179</v>
      </c>
      <c r="E1452" s="85" t="s">
        <v>3357</v>
      </c>
      <c r="F1452" s="85" t="s">
        <v>6</v>
      </c>
      <c r="G1452" s="85">
        <v>953540</v>
      </c>
      <c r="H1452" s="89"/>
      <c r="I1452" s="93" t="s">
        <v>3358</v>
      </c>
      <c r="J1452" s="89"/>
      <c r="K1452" s="89"/>
      <c r="L1452" s="89"/>
      <c r="M1452" s="89"/>
      <c r="N1452" s="168">
        <v>0</v>
      </c>
      <c r="O1452" s="168">
        <v>6289</v>
      </c>
      <c r="P1452" s="89" t="s">
        <v>679</v>
      </c>
    </row>
    <row r="1453" spans="1:16" ht="51">
      <c r="A1453" s="214">
        <v>15</v>
      </c>
      <c r="B1453" s="89"/>
      <c r="C1453" s="90" t="s">
        <v>45</v>
      </c>
      <c r="D1453" s="84">
        <v>43180</v>
      </c>
      <c r="E1453" s="85" t="s">
        <v>3160</v>
      </c>
      <c r="F1453" s="85" t="s">
        <v>3</v>
      </c>
      <c r="G1453" s="85">
        <v>1607052</v>
      </c>
      <c r="H1453" s="89"/>
      <c r="I1453" s="93" t="s">
        <v>3161</v>
      </c>
      <c r="J1453" s="89"/>
      <c r="K1453" s="89"/>
      <c r="L1453" s="89"/>
      <c r="M1453" s="89"/>
      <c r="N1453" s="168">
        <v>0</v>
      </c>
      <c r="O1453" s="168">
        <v>1485.6</v>
      </c>
      <c r="P1453" s="89" t="s">
        <v>679</v>
      </c>
    </row>
    <row r="1454" spans="1:16" ht="51">
      <c r="A1454" s="214" t="s">
        <v>560</v>
      </c>
      <c r="B1454" s="89"/>
      <c r="C1454" s="90" t="s">
        <v>622</v>
      </c>
      <c r="D1454" s="84">
        <v>43180</v>
      </c>
      <c r="E1454" s="85" t="s">
        <v>3162</v>
      </c>
      <c r="F1454" s="85" t="s">
        <v>3</v>
      </c>
      <c r="G1454" s="85">
        <v>1607042</v>
      </c>
      <c r="H1454" s="89"/>
      <c r="I1454" s="93" t="s">
        <v>3163</v>
      </c>
      <c r="J1454" s="89"/>
      <c r="K1454" s="89"/>
      <c r="L1454" s="89"/>
      <c r="M1454" s="89"/>
      <c r="N1454" s="168">
        <v>0</v>
      </c>
      <c r="O1454" s="168">
        <v>20760.669999999998</v>
      </c>
      <c r="P1454" s="89" t="s">
        <v>679</v>
      </c>
    </row>
    <row r="1455" spans="1:16" ht="51">
      <c r="A1455" s="214" t="s">
        <v>560</v>
      </c>
      <c r="B1455" s="89"/>
      <c r="C1455" s="90" t="s">
        <v>622</v>
      </c>
      <c r="D1455" s="84">
        <v>43180</v>
      </c>
      <c r="E1455" s="85" t="s">
        <v>3164</v>
      </c>
      <c r="F1455" s="85" t="s">
        <v>3</v>
      </c>
      <c r="G1455" s="85">
        <v>1607045</v>
      </c>
      <c r="H1455" s="89"/>
      <c r="I1455" s="93" t="s">
        <v>2873</v>
      </c>
      <c r="J1455" s="89"/>
      <c r="K1455" s="89"/>
      <c r="L1455" s="89"/>
      <c r="M1455" s="89"/>
      <c r="N1455" s="168">
        <v>0</v>
      </c>
      <c r="O1455" s="168">
        <v>2878.16</v>
      </c>
      <c r="P1455" s="89" t="s">
        <v>679</v>
      </c>
    </row>
    <row r="1456" spans="1:16" ht="38.25">
      <c r="A1456" s="214">
        <v>112</v>
      </c>
      <c r="B1456" s="89"/>
      <c r="C1456" s="90" t="s">
        <v>64</v>
      </c>
      <c r="D1456" s="84">
        <v>43180</v>
      </c>
      <c r="E1456" s="85" t="s">
        <v>3165</v>
      </c>
      <c r="F1456" s="85" t="s">
        <v>3</v>
      </c>
      <c r="G1456" s="85">
        <v>1607075</v>
      </c>
      <c r="H1456" s="89"/>
      <c r="I1456" s="93" t="s">
        <v>3166</v>
      </c>
      <c r="J1456" s="89"/>
      <c r="K1456" s="89"/>
      <c r="L1456" s="89"/>
      <c r="M1456" s="89"/>
      <c r="N1456" s="168">
        <v>0</v>
      </c>
      <c r="O1456" s="168">
        <v>251.57</v>
      </c>
      <c r="P1456" s="89" t="s">
        <v>679</v>
      </c>
    </row>
    <row r="1457" spans="1:16" ht="38.25">
      <c r="A1457" s="214">
        <v>112</v>
      </c>
      <c r="B1457" s="89"/>
      <c r="C1457" s="90" t="s">
        <v>64</v>
      </c>
      <c r="D1457" s="84">
        <v>43180</v>
      </c>
      <c r="E1457" s="85" t="s">
        <v>3167</v>
      </c>
      <c r="F1457" s="85" t="s">
        <v>3</v>
      </c>
      <c r="G1457" s="85">
        <v>1607076</v>
      </c>
      <c r="H1457" s="89"/>
      <c r="I1457" s="93" t="s">
        <v>3166</v>
      </c>
      <c r="J1457" s="89"/>
      <c r="K1457" s="89"/>
      <c r="L1457" s="89"/>
      <c r="M1457" s="89"/>
      <c r="N1457" s="168">
        <v>0</v>
      </c>
      <c r="O1457" s="168">
        <v>97.98</v>
      </c>
      <c r="P1457" s="89" t="s">
        <v>679</v>
      </c>
    </row>
    <row r="1458" spans="1:16" ht="51">
      <c r="A1458" s="214" t="s">
        <v>560</v>
      </c>
      <c r="B1458" s="89"/>
      <c r="C1458" s="90" t="s">
        <v>622</v>
      </c>
      <c r="D1458" s="84">
        <v>43180</v>
      </c>
      <c r="E1458" s="85" t="s">
        <v>3168</v>
      </c>
      <c r="F1458" s="85" t="s">
        <v>3</v>
      </c>
      <c r="G1458" s="85">
        <v>1607096</v>
      </c>
      <c r="H1458" s="89"/>
      <c r="I1458" s="93" t="s">
        <v>3169</v>
      </c>
      <c r="J1458" s="89"/>
      <c r="K1458" s="89"/>
      <c r="L1458" s="89"/>
      <c r="M1458" s="89"/>
      <c r="N1458" s="168">
        <v>0</v>
      </c>
      <c r="O1458" s="168">
        <v>19738.939999999999</v>
      </c>
      <c r="P1458" s="89" t="s">
        <v>679</v>
      </c>
    </row>
    <row r="1459" spans="1:16" ht="51">
      <c r="A1459" s="214" t="s">
        <v>560</v>
      </c>
      <c r="B1459" s="89"/>
      <c r="C1459" s="90" t="s">
        <v>622</v>
      </c>
      <c r="D1459" s="84">
        <v>43180</v>
      </c>
      <c r="E1459" s="85" t="s">
        <v>3170</v>
      </c>
      <c r="F1459" s="85" t="s">
        <v>3</v>
      </c>
      <c r="G1459" s="85">
        <v>1607105</v>
      </c>
      <c r="H1459" s="89"/>
      <c r="I1459" s="93" t="s">
        <v>3171</v>
      </c>
      <c r="J1459" s="89"/>
      <c r="K1459" s="89"/>
      <c r="L1459" s="89"/>
      <c r="M1459" s="89"/>
      <c r="N1459" s="168">
        <v>0</v>
      </c>
      <c r="O1459" s="168">
        <v>40</v>
      </c>
      <c r="P1459" s="89" t="s">
        <v>679</v>
      </c>
    </row>
    <row r="1460" spans="1:16" ht="51">
      <c r="A1460" s="214">
        <v>580</v>
      </c>
      <c r="B1460" s="89"/>
      <c r="C1460" s="90" t="s">
        <v>184</v>
      </c>
      <c r="D1460" s="84">
        <v>43180</v>
      </c>
      <c r="E1460" s="85" t="s">
        <v>3172</v>
      </c>
      <c r="F1460" s="85" t="s">
        <v>3</v>
      </c>
      <c r="G1460" s="85">
        <v>1607109</v>
      </c>
      <c r="H1460" s="89"/>
      <c r="I1460" s="93" t="s">
        <v>3173</v>
      </c>
      <c r="J1460" s="89"/>
      <c r="K1460" s="89"/>
      <c r="L1460" s="89"/>
      <c r="M1460" s="89"/>
      <c r="N1460" s="168">
        <v>0</v>
      </c>
      <c r="O1460" s="168">
        <v>120</v>
      </c>
      <c r="P1460" s="89" t="s">
        <v>679</v>
      </c>
    </row>
    <row r="1461" spans="1:16" ht="51">
      <c r="A1461" s="214">
        <v>203</v>
      </c>
      <c r="B1461" s="89"/>
      <c r="C1461" s="90" t="s">
        <v>99</v>
      </c>
      <c r="D1461" s="84">
        <v>43180</v>
      </c>
      <c r="E1461" s="85" t="s">
        <v>3174</v>
      </c>
      <c r="F1461" s="85" t="s">
        <v>3</v>
      </c>
      <c r="G1461" s="85">
        <v>1607135</v>
      </c>
      <c r="H1461" s="89"/>
      <c r="I1461" s="93" t="s">
        <v>3175</v>
      </c>
      <c r="J1461" s="89"/>
      <c r="K1461" s="89"/>
      <c r="L1461" s="89"/>
      <c r="M1461" s="89"/>
      <c r="N1461" s="168">
        <v>0</v>
      </c>
      <c r="O1461" s="168">
        <v>50</v>
      </c>
      <c r="P1461" s="89" t="s">
        <v>679</v>
      </c>
    </row>
    <row r="1462" spans="1:16" ht="51">
      <c r="A1462" s="214" t="s">
        <v>560</v>
      </c>
      <c r="B1462" s="89"/>
      <c r="C1462" s="90" t="s">
        <v>622</v>
      </c>
      <c r="D1462" s="84">
        <v>43180</v>
      </c>
      <c r="E1462" s="85" t="s">
        <v>3176</v>
      </c>
      <c r="F1462" s="85" t="s">
        <v>3</v>
      </c>
      <c r="G1462" s="85">
        <v>1607209</v>
      </c>
      <c r="H1462" s="89"/>
      <c r="I1462" s="93" t="s">
        <v>3177</v>
      </c>
      <c r="J1462" s="89"/>
      <c r="K1462" s="89"/>
      <c r="L1462" s="89"/>
      <c r="M1462" s="89"/>
      <c r="N1462" s="168">
        <v>0</v>
      </c>
      <c r="O1462" s="168">
        <v>262.5</v>
      </c>
      <c r="P1462" s="89" t="s">
        <v>679</v>
      </c>
    </row>
    <row r="1463" spans="1:16" ht="51">
      <c r="A1463" s="214" t="s">
        <v>560</v>
      </c>
      <c r="B1463" s="89"/>
      <c r="C1463" s="90" t="s">
        <v>622</v>
      </c>
      <c r="D1463" s="84">
        <v>43180</v>
      </c>
      <c r="E1463" s="85" t="s">
        <v>3359</v>
      </c>
      <c r="F1463" s="85" t="s">
        <v>6</v>
      </c>
      <c r="G1463" s="85">
        <v>692685</v>
      </c>
      <c r="H1463" s="89"/>
      <c r="I1463" s="93" t="s">
        <v>3360</v>
      </c>
      <c r="J1463" s="89"/>
      <c r="K1463" s="89"/>
      <c r="L1463" s="89"/>
      <c r="M1463" s="89"/>
      <c r="N1463" s="168">
        <v>0</v>
      </c>
      <c r="O1463" s="168">
        <v>49874.12</v>
      </c>
      <c r="P1463" s="89" t="s">
        <v>679</v>
      </c>
    </row>
    <row r="1464" spans="1:16" ht="63.75">
      <c r="A1464" s="214">
        <v>513</v>
      </c>
      <c r="B1464" s="89"/>
      <c r="C1464" s="90" t="s">
        <v>175</v>
      </c>
      <c r="D1464" s="84">
        <v>43180</v>
      </c>
      <c r="E1464" s="85" t="s">
        <v>3361</v>
      </c>
      <c r="F1464" s="85" t="s">
        <v>13</v>
      </c>
      <c r="G1464" s="85">
        <v>916350</v>
      </c>
      <c r="H1464" s="89"/>
      <c r="I1464" s="93" t="s">
        <v>3362</v>
      </c>
      <c r="J1464" s="89"/>
      <c r="K1464" s="89"/>
      <c r="L1464" s="89"/>
      <c r="M1464" s="89"/>
      <c r="N1464" s="168">
        <v>69.599999999999994</v>
      </c>
      <c r="O1464" s="168">
        <v>0</v>
      </c>
      <c r="P1464" s="89" t="s">
        <v>679</v>
      </c>
    </row>
    <row r="1465" spans="1:16" ht="76.5">
      <c r="A1465" s="214">
        <v>513</v>
      </c>
      <c r="B1465" s="89"/>
      <c r="C1465" s="90" t="s">
        <v>175</v>
      </c>
      <c r="D1465" s="84">
        <v>43180</v>
      </c>
      <c r="E1465" s="85" t="s">
        <v>3363</v>
      </c>
      <c r="F1465" s="85" t="s">
        <v>11</v>
      </c>
      <c r="G1465" s="85">
        <v>916350</v>
      </c>
      <c r="H1465" s="89"/>
      <c r="I1465" s="93" t="s">
        <v>3364</v>
      </c>
      <c r="J1465" s="89"/>
      <c r="K1465" s="89"/>
      <c r="L1465" s="89"/>
      <c r="M1465" s="89"/>
      <c r="N1465" s="168">
        <v>50</v>
      </c>
      <c r="O1465" s="168">
        <v>0</v>
      </c>
      <c r="P1465" s="89" t="s">
        <v>679</v>
      </c>
    </row>
    <row r="1466" spans="1:16" ht="63.75">
      <c r="A1466" s="214">
        <v>513</v>
      </c>
      <c r="B1466" s="89"/>
      <c r="C1466" s="90" t="s">
        <v>175</v>
      </c>
      <c r="D1466" s="84">
        <v>43180</v>
      </c>
      <c r="E1466" s="85" t="s">
        <v>3365</v>
      </c>
      <c r="F1466" s="85" t="s">
        <v>13</v>
      </c>
      <c r="G1466" s="85">
        <v>10559</v>
      </c>
      <c r="H1466" s="89"/>
      <c r="I1466" s="93" t="s">
        <v>3366</v>
      </c>
      <c r="J1466" s="89"/>
      <c r="K1466" s="89"/>
      <c r="L1466" s="89"/>
      <c r="M1466" s="89"/>
      <c r="N1466" s="168">
        <v>8460675.25</v>
      </c>
      <c r="O1466" s="168">
        <v>0</v>
      </c>
      <c r="P1466" s="89" t="s">
        <v>679</v>
      </c>
    </row>
    <row r="1467" spans="1:16" ht="76.5">
      <c r="A1467" s="214">
        <v>513</v>
      </c>
      <c r="B1467" s="89"/>
      <c r="C1467" s="90" t="s">
        <v>175</v>
      </c>
      <c r="D1467" s="84">
        <v>43180</v>
      </c>
      <c r="E1467" s="85" t="s">
        <v>3367</v>
      </c>
      <c r="F1467" s="85" t="s">
        <v>11</v>
      </c>
      <c r="G1467" s="85">
        <v>10559</v>
      </c>
      <c r="H1467" s="89"/>
      <c r="I1467" s="93" t="s">
        <v>3368</v>
      </c>
      <c r="J1467" s="89"/>
      <c r="K1467" s="89"/>
      <c r="L1467" s="89"/>
      <c r="M1467" s="89"/>
      <c r="N1467" s="168">
        <v>6107.38</v>
      </c>
      <c r="O1467" s="168">
        <v>0</v>
      </c>
      <c r="P1467" s="89" t="s">
        <v>679</v>
      </c>
    </row>
    <row r="1468" spans="1:16" ht="63.75">
      <c r="A1468" s="214">
        <v>20</v>
      </c>
      <c r="B1468" s="89"/>
      <c r="C1468" s="90" t="s">
        <v>47</v>
      </c>
      <c r="D1468" s="84">
        <v>43181</v>
      </c>
      <c r="E1468" s="85" t="s">
        <v>3178</v>
      </c>
      <c r="F1468" s="85" t="s">
        <v>3</v>
      </c>
      <c r="G1468" s="85">
        <v>1607389</v>
      </c>
      <c r="H1468" s="89"/>
      <c r="I1468" s="93" t="s">
        <v>3179</v>
      </c>
      <c r="J1468" s="89"/>
      <c r="K1468" s="89"/>
      <c r="L1468" s="89"/>
      <c r="M1468" s="89"/>
      <c r="N1468" s="168">
        <v>0</v>
      </c>
      <c r="O1468" s="168">
        <v>206.88</v>
      </c>
      <c r="P1468" s="89" t="s">
        <v>2900</v>
      </c>
    </row>
    <row r="1469" spans="1:16" ht="63.75">
      <c r="A1469" s="214" t="s">
        <v>560</v>
      </c>
      <c r="B1469" s="89"/>
      <c r="C1469" s="90" t="s">
        <v>622</v>
      </c>
      <c r="D1469" s="84">
        <v>43181</v>
      </c>
      <c r="E1469" s="85" t="s">
        <v>3178</v>
      </c>
      <c r="F1469" s="85" t="s">
        <v>3</v>
      </c>
      <c r="G1469" s="85">
        <v>1607389</v>
      </c>
      <c r="H1469" s="89"/>
      <c r="I1469" s="93" t="s">
        <v>3179</v>
      </c>
      <c r="J1469" s="89"/>
      <c r="K1469" s="89"/>
      <c r="L1469" s="89"/>
      <c r="M1469" s="89"/>
      <c r="N1469" s="168">
        <v>0</v>
      </c>
      <c r="O1469" s="168">
        <v>18109.599999999999</v>
      </c>
      <c r="P1469" s="89" t="s">
        <v>2900</v>
      </c>
    </row>
    <row r="1470" spans="1:16" ht="63.75">
      <c r="A1470" s="214" t="s">
        <v>560</v>
      </c>
      <c r="B1470" s="89"/>
      <c r="C1470" s="90" t="s">
        <v>622</v>
      </c>
      <c r="D1470" s="84">
        <v>43181</v>
      </c>
      <c r="E1470" s="85" t="s">
        <v>3178</v>
      </c>
      <c r="F1470" s="85" t="s">
        <v>3</v>
      </c>
      <c r="G1470" s="85">
        <v>1607389</v>
      </c>
      <c r="H1470" s="89"/>
      <c r="I1470" s="93" t="s">
        <v>3179</v>
      </c>
      <c r="J1470" s="89"/>
      <c r="K1470" s="89"/>
      <c r="L1470" s="89"/>
      <c r="M1470" s="89"/>
      <c r="N1470" s="168">
        <v>0</v>
      </c>
      <c r="O1470" s="168">
        <v>39636.14</v>
      </c>
      <c r="P1470" s="89" t="s">
        <v>2900</v>
      </c>
    </row>
    <row r="1471" spans="1:16" ht="63.75">
      <c r="A1471" s="214" t="s">
        <v>560</v>
      </c>
      <c r="B1471" s="89"/>
      <c r="C1471" s="90" t="s">
        <v>622</v>
      </c>
      <c r="D1471" s="84">
        <v>43181</v>
      </c>
      <c r="E1471" s="85" t="s">
        <v>3178</v>
      </c>
      <c r="F1471" s="85" t="s">
        <v>3</v>
      </c>
      <c r="G1471" s="85">
        <v>1607389</v>
      </c>
      <c r="H1471" s="89"/>
      <c r="I1471" s="93" t="s">
        <v>3179</v>
      </c>
      <c r="J1471" s="89"/>
      <c r="K1471" s="89"/>
      <c r="L1471" s="89"/>
      <c r="M1471" s="89"/>
      <c r="N1471" s="168">
        <v>0</v>
      </c>
      <c r="O1471" s="168">
        <v>21250.78</v>
      </c>
      <c r="P1471" s="89" t="s">
        <v>2900</v>
      </c>
    </row>
    <row r="1472" spans="1:16" ht="63.75">
      <c r="A1472" s="214" t="s">
        <v>560</v>
      </c>
      <c r="B1472" s="89"/>
      <c r="C1472" s="90" t="s">
        <v>622</v>
      </c>
      <c r="D1472" s="84">
        <v>43181</v>
      </c>
      <c r="E1472" s="85" t="s">
        <v>3178</v>
      </c>
      <c r="F1472" s="85" t="s">
        <v>3</v>
      </c>
      <c r="G1472" s="85">
        <v>1607389</v>
      </c>
      <c r="H1472" s="89"/>
      <c r="I1472" s="93" t="s">
        <v>3179</v>
      </c>
      <c r="J1472" s="89"/>
      <c r="K1472" s="89"/>
      <c r="L1472" s="89"/>
      <c r="M1472" s="89"/>
      <c r="N1472" s="168">
        <v>0</v>
      </c>
      <c r="O1472" s="168">
        <v>11311.7</v>
      </c>
      <c r="P1472" s="89" t="s">
        <v>2900</v>
      </c>
    </row>
    <row r="1473" spans="1:16" ht="63.75">
      <c r="A1473" s="214" t="s">
        <v>560</v>
      </c>
      <c r="B1473" s="89"/>
      <c r="C1473" s="90" t="s">
        <v>622</v>
      </c>
      <c r="D1473" s="84">
        <v>43181</v>
      </c>
      <c r="E1473" s="85" t="s">
        <v>3178</v>
      </c>
      <c r="F1473" s="85" t="s">
        <v>3</v>
      </c>
      <c r="G1473" s="85">
        <v>1607389</v>
      </c>
      <c r="H1473" s="89"/>
      <c r="I1473" s="93" t="s">
        <v>3179</v>
      </c>
      <c r="J1473" s="89"/>
      <c r="K1473" s="89"/>
      <c r="L1473" s="89"/>
      <c r="M1473" s="89"/>
      <c r="N1473" s="168">
        <v>0</v>
      </c>
      <c r="O1473" s="168">
        <v>6767.28</v>
      </c>
      <c r="P1473" s="89" t="s">
        <v>2900</v>
      </c>
    </row>
    <row r="1474" spans="1:16" ht="63.75">
      <c r="A1474" s="214" t="s">
        <v>560</v>
      </c>
      <c r="B1474" s="89"/>
      <c r="C1474" s="90" t="s">
        <v>622</v>
      </c>
      <c r="D1474" s="84">
        <v>43181</v>
      </c>
      <c r="E1474" s="85" t="s">
        <v>3178</v>
      </c>
      <c r="F1474" s="85" t="s">
        <v>3</v>
      </c>
      <c r="G1474" s="85">
        <v>1607389</v>
      </c>
      <c r="H1474" s="89"/>
      <c r="I1474" s="93" t="s">
        <v>3179</v>
      </c>
      <c r="J1474" s="89"/>
      <c r="K1474" s="89"/>
      <c r="L1474" s="89"/>
      <c r="M1474" s="89"/>
      <c r="N1474" s="168">
        <v>0</v>
      </c>
      <c r="O1474" s="168">
        <v>9340.7999999999993</v>
      </c>
      <c r="P1474" s="89" t="s">
        <v>2900</v>
      </c>
    </row>
    <row r="1475" spans="1:16" ht="63.75">
      <c r="A1475" s="214" t="s">
        <v>560</v>
      </c>
      <c r="B1475" s="89"/>
      <c r="C1475" s="90" t="s">
        <v>622</v>
      </c>
      <c r="D1475" s="84">
        <v>43181</v>
      </c>
      <c r="E1475" s="85" t="s">
        <v>3178</v>
      </c>
      <c r="F1475" s="85" t="s">
        <v>3</v>
      </c>
      <c r="G1475" s="85">
        <v>1607389</v>
      </c>
      <c r="H1475" s="89"/>
      <c r="I1475" s="93" t="s">
        <v>3179</v>
      </c>
      <c r="J1475" s="89"/>
      <c r="K1475" s="89"/>
      <c r="L1475" s="89"/>
      <c r="M1475" s="89"/>
      <c r="N1475" s="168">
        <v>0</v>
      </c>
      <c r="O1475" s="168">
        <v>32186.87</v>
      </c>
      <c r="P1475" s="89" t="s">
        <v>2900</v>
      </c>
    </row>
    <row r="1476" spans="1:16" ht="63.75">
      <c r="A1476" s="214" t="s">
        <v>560</v>
      </c>
      <c r="B1476" s="89"/>
      <c r="C1476" s="90" t="s">
        <v>622</v>
      </c>
      <c r="D1476" s="84">
        <v>43181</v>
      </c>
      <c r="E1476" s="85" t="s">
        <v>3178</v>
      </c>
      <c r="F1476" s="85" t="s">
        <v>3</v>
      </c>
      <c r="G1476" s="85">
        <v>1607389</v>
      </c>
      <c r="H1476" s="89"/>
      <c r="I1476" s="93" t="s">
        <v>3179</v>
      </c>
      <c r="J1476" s="89"/>
      <c r="K1476" s="89"/>
      <c r="L1476" s="89"/>
      <c r="M1476" s="89"/>
      <c r="N1476" s="168">
        <v>0</v>
      </c>
      <c r="O1476" s="168">
        <v>10630.27</v>
      </c>
      <c r="P1476" s="89" t="s">
        <v>2900</v>
      </c>
    </row>
    <row r="1477" spans="1:16" ht="63.75">
      <c r="A1477" s="214" t="s">
        <v>560</v>
      </c>
      <c r="B1477" s="89"/>
      <c r="C1477" s="90" t="s">
        <v>622</v>
      </c>
      <c r="D1477" s="84">
        <v>43181</v>
      </c>
      <c r="E1477" s="85" t="s">
        <v>3178</v>
      </c>
      <c r="F1477" s="85" t="s">
        <v>3</v>
      </c>
      <c r="G1477" s="85">
        <v>1607389</v>
      </c>
      <c r="H1477" s="89"/>
      <c r="I1477" s="93" t="s">
        <v>3179</v>
      </c>
      <c r="J1477" s="89"/>
      <c r="K1477" s="89"/>
      <c r="L1477" s="89"/>
      <c r="M1477" s="89"/>
      <c r="N1477" s="168">
        <v>0</v>
      </c>
      <c r="O1477" s="168">
        <v>21718.2</v>
      </c>
      <c r="P1477" s="89" t="s">
        <v>2900</v>
      </c>
    </row>
    <row r="1478" spans="1:16" ht="63.75">
      <c r="A1478" s="214" t="s">
        <v>560</v>
      </c>
      <c r="B1478" s="89"/>
      <c r="C1478" s="90" t="s">
        <v>622</v>
      </c>
      <c r="D1478" s="84">
        <v>43181</v>
      </c>
      <c r="E1478" s="85" t="s">
        <v>3178</v>
      </c>
      <c r="F1478" s="85" t="s">
        <v>3</v>
      </c>
      <c r="G1478" s="85">
        <v>1607389</v>
      </c>
      <c r="H1478" s="89"/>
      <c r="I1478" s="93" t="s">
        <v>3179</v>
      </c>
      <c r="J1478" s="89"/>
      <c r="K1478" s="89"/>
      <c r="L1478" s="89"/>
      <c r="M1478" s="89"/>
      <c r="N1478" s="168">
        <v>0</v>
      </c>
      <c r="O1478" s="168">
        <v>22284.31</v>
      </c>
      <c r="P1478" s="89" t="s">
        <v>2900</v>
      </c>
    </row>
    <row r="1479" spans="1:16" ht="63.75">
      <c r="A1479" s="214" t="s">
        <v>560</v>
      </c>
      <c r="B1479" s="89"/>
      <c r="C1479" s="90" t="s">
        <v>622</v>
      </c>
      <c r="D1479" s="84">
        <v>43181</v>
      </c>
      <c r="E1479" s="85" t="s">
        <v>3178</v>
      </c>
      <c r="F1479" s="85" t="s">
        <v>3</v>
      </c>
      <c r="G1479" s="85">
        <v>1607389</v>
      </c>
      <c r="H1479" s="89"/>
      <c r="I1479" s="93" t="s">
        <v>3179</v>
      </c>
      <c r="J1479" s="89"/>
      <c r="K1479" s="89"/>
      <c r="L1479" s="89"/>
      <c r="M1479" s="89"/>
      <c r="N1479" s="168">
        <v>0</v>
      </c>
      <c r="O1479" s="168">
        <v>29335.53</v>
      </c>
      <c r="P1479" s="89" t="s">
        <v>2900</v>
      </c>
    </row>
    <row r="1480" spans="1:16" ht="63.75">
      <c r="A1480" s="214" t="s">
        <v>560</v>
      </c>
      <c r="B1480" s="89"/>
      <c r="C1480" s="90" t="s">
        <v>622</v>
      </c>
      <c r="D1480" s="84">
        <v>43181</v>
      </c>
      <c r="E1480" s="85" t="s">
        <v>3178</v>
      </c>
      <c r="F1480" s="85" t="s">
        <v>3</v>
      </c>
      <c r="G1480" s="85">
        <v>1607389</v>
      </c>
      <c r="H1480" s="89"/>
      <c r="I1480" s="93" t="s">
        <v>3179</v>
      </c>
      <c r="J1480" s="89"/>
      <c r="K1480" s="89"/>
      <c r="L1480" s="89"/>
      <c r="M1480" s="89"/>
      <c r="N1480" s="168">
        <v>0</v>
      </c>
      <c r="O1480" s="168">
        <v>6327.36</v>
      </c>
      <c r="P1480" s="89" t="s">
        <v>2900</v>
      </c>
    </row>
    <row r="1481" spans="1:16" ht="63.75">
      <c r="A1481" s="214" t="s">
        <v>560</v>
      </c>
      <c r="B1481" s="89"/>
      <c r="C1481" s="90" t="s">
        <v>622</v>
      </c>
      <c r="D1481" s="84">
        <v>43181</v>
      </c>
      <c r="E1481" s="85" t="s">
        <v>3178</v>
      </c>
      <c r="F1481" s="85" t="s">
        <v>3</v>
      </c>
      <c r="G1481" s="85">
        <v>1607389</v>
      </c>
      <c r="H1481" s="89"/>
      <c r="I1481" s="93" t="s">
        <v>3179</v>
      </c>
      <c r="J1481" s="89"/>
      <c r="K1481" s="89"/>
      <c r="L1481" s="89"/>
      <c r="M1481" s="89"/>
      <c r="N1481" s="168">
        <v>0</v>
      </c>
      <c r="O1481" s="168">
        <v>12313</v>
      </c>
      <c r="P1481" s="89" t="s">
        <v>2900</v>
      </c>
    </row>
    <row r="1482" spans="1:16" ht="63.75">
      <c r="A1482" s="214" t="s">
        <v>560</v>
      </c>
      <c r="B1482" s="89"/>
      <c r="C1482" s="90" t="s">
        <v>622</v>
      </c>
      <c r="D1482" s="84">
        <v>43181</v>
      </c>
      <c r="E1482" s="85" t="s">
        <v>3178</v>
      </c>
      <c r="F1482" s="85" t="s">
        <v>3</v>
      </c>
      <c r="G1482" s="85">
        <v>1607389</v>
      </c>
      <c r="H1482" s="89"/>
      <c r="I1482" s="93" t="s">
        <v>3179</v>
      </c>
      <c r="J1482" s="89"/>
      <c r="K1482" s="89"/>
      <c r="L1482" s="89"/>
      <c r="M1482" s="89"/>
      <c r="N1482" s="168">
        <v>0</v>
      </c>
      <c r="O1482" s="168">
        <v>8144.8</v>
      </c>
      <c r="P1482" s="89" t="s">
        <v>2900</v>
      </c>
    </row>
    <row r="1483" spans="1:16" ht="63.75">
      <c r="A1483" s="214" t="s">
        <v>560</v>
      </c>
      <c r="B1483" s="89"/>
      <c r="C1483" s="90" t="s">
        <v>622</v>
      </c>
      <c r="D1483" s="84">
        <v>43181</v>
      </c>
      <c r="E1483" s="85" t="s">
        <v>3178</v>
      </c>
      <c r="F1483" s="85" t="s">
        <v>3</v>
      </c>
      <c r="G1483" s="85">
        <v>1607389</v>
      </c>
      <c r="H1483" s="89"/>
      <c r="I1483" s="93" t="s">
        <v>3179</v>
      </c>
      <c r="J1483" s="89"/>
      <c r="K1483" s="89"/>
      <c r="L1483" s="89"/>
      <c r="M1483" s="89"/>
      <c r="N1483" s="168">
        <v>0</v>
      </c>
      <c r="O1483" s="168">
        <v>35022.71</v>
      </c>
      <c r="P1483" s="89" t="s">
        <v>2900</v>
      </c>
    </row>
    <row r="1484" spans="1:16" ht="63.75">
      <c r="A1484" s="214" t="s">
        <v>560</v>
      </c>
      <c r="B1484" s="89"/>
      <c r="C1484" s="90" t="s">
        <v>622</v>
      </c>
      <c r="D1484" s="84">
        <v>43181</v>
      </c>
      <c r="E1484" s="85" t="s">
        <v>3178</v>
      </c>
      <c r="F1484" s="85" t="s">
        <v>3</v>
      </c>
      <c r="G1484" s="85">
        <v>1607389</v>
      </c>
      <c r="H1484" s="89"/>
      <c r="I1484" s="93" t="s">
        <v>3179</v>
      </c>
      <c r="J1484" s="89"/>
      <c r="K1484" s="89"/>
      <c r="L1484" s="89"/>
      <c r="M1484" s="89"/>
      <c r="N1484" s="168">
        <v>0</v>
      </c>
      <c r="O1484" s="168">
        <v>14134.21</v>
      </c>
      <c r="P1484" s="89" t="s">
        <v>2900</v>
      </c>
    </row>
    <row r="1485" spans="1:16" ht="63.75">
      <c r="A1485" s="214" t="s">
        <v>560</v>
      </c>
      <c r="B1485" s="89"/>
      <c r="C1485" s="90" t="s">
        <v>622</v>
      </c>
      <c r="D1485" s="84">
        <v>43181</v>
      </c>
      <c r="E1485" s="85" t="s">
        <v>3178</v>
      </c>
      <c r="F1485" s="85" t="s">
        <v>3</v>
      </c>
      <c r="G1485" s="85">
        <v>1607389</v>
      </c>
      <c r="H1485" s="89"/>
      <c r="I1485" s="93" t="s">
        <v>3179</v>
      </c>
      <c r="J1485" s="89"/>
      <c r="K1485" s="89"/>
      <c r="L1485" s="89"/>
      <c r="M1485" s="89"/>
      <c r="N1485" s="168">
        <v>0</v>
      </c>
      <c r="O1485" s="168">
        <v>14348.04</v>
      </c>
      <c r="P1485" s="89" t="s">
        <v>2900</v>
      </c>
    </row>
    <row r="1486" spans="1:16" ht="63.75">
      <c r="A1486" s="214" t="s">
        <v>560</v>
      </c>
      <c r="B1486" s="89"/>
      <c r="C1486" s="90" t="s">
        <v>622</v>
      </c>
      <c r="D1486" s="84">
        <v>43181</v>
      </c>
      <c r="E1486" s="85" t="s">
        <v>3178</v>
      </c>
      <c r="F1486" s="85" t="s">
        <v>3</v>
      </c>
      <c r="G1486" s="85">
        <v>1607389</v>
      </c>
      <c r="H1486" s="89"/>
      <c r="I1486" s="93" t="s">
        <v>3179</v>
      </c>
      <c r="J1486" s="89"/>
      <c r="K1486" s="89"/>
      <c r="L1486" s="89"/>
      <c r="M1486" s="89"/>
      <c r="N1486" s="168">
        <v>0</v>
      </c>
      <c r="O1486" s="168">
        <v>5329.23</v>
      </c>
      <c r="P1486" s="89" t="s">
        <v>2900</v>
      </c>
    </row>
    <row r="1487" spans="1:16" ht="63.75">
      <c r="A1487" s="214">
        <v>15</v>
      </c>
      <c r="B1487" s="89"/>
      <c r="C1487" s="90" t="s">
        <v>45</v>
      </c>
      <c r="D1487" s="84">
        <v>43181</v>
      </c>
      <c r="E1487" s="85" t="s">
        <v>3178</v>
      </c>
      <c r="F1487" s="85" t="s">
        <v>3</v>
      </c>
      <c r="G1487" s="85">
        <v>1607389</v>
      </c>
      <c r="H1487" s="89"/>
      <c r="I1487" s="93" t="s">
        <v>3179</v>
      </c>
      <c r="J1487" s="89"/>
      <c r="K1487" s="89"/>
      <c r="L1487" s="89"/>
      <c r="M1487" s="89"/>
      <c r="N1487" s="168">
        <v>0</v>
      </c>
      <c r="O1487" s="168">
        <v>8570.98</v>
      </c>
      <c r="P1487" s="89" t="s">
        <v>2900</v>
      </c>
    </row>
    <row r="1488" spans="1:16" ht="63.75">
      <c r="A1488" s="214">
        <v>15</v>
      </c>
      <c r="B1488" s="89"/>
      <c r="C1488" s="90" t="s">
        <v>45</v>
      </c>
      <c r="D1488" s="84">
        <v>43181</v>
      </c>
      <c r="E1488" s="85" t="s">
        <v>3178</v>
      </c>
      <c r="F1488" s="85" t="s">
        <v>3</v>
      </c>
      <c r="G1488" s="85">
        <v>1607389</v>
      </c>
      <c r="H1488" s="89"/>
      <c r="I1488" s="93" t="s">
        <v>3179</v>
      </c>
      <c r="J1488" s="89"/>
      <c r="K1488" s="89"/>
      <c r="L1488" s="89"/>
      <c r="M1488" s="89"/>
      <c r="N1488" s="168">
        <v>0</v>
      </c>
      <c r="O1488" s="168">
        <v>7391.48</v>
      </c>
      <c r="P1488" s="89" t="s">
        <v>2900</v>
      </c>
    </row>
    <row r="1489" spans="1:16" ht="63.75">
      <c r="A1489" s="214">
        <v>15</v>
      </c>
      <c r="B1489" s="89"/>
      <c r="C1489" s="90" t="s">
        <v>45</v>
      </c>
      <c r="D1489" s="84">
        <v>43181</v>
      </c>
      <c r="E1489" s="85" t="s">
        <v>3178</v>
      </c>
      <c r="F1489" s="85" t="s">
        <v>3</v>
      </c>
      <c r="G1489" s="85">
        <v>1607389</v>
      </c>
      <c r="H1489" s="89"/>
      <c r="I1489" s="93" t="s">
        <v>3179</v>
      </c>
      <c r="J1489" s="89"/>
      <c r="K1489" s="89"/>
      <c r="L1489" s="89"/>
      <c r="M1489" s="89"/>
      <c r="N1489" s="168">
        <v>0</v>
      </c>
      <c r="O1489" s="168">
        <v>2684.4</v>
      </c>
      <c r="P1489" s="89" t="s">
        <v>2900</v>
      </c>
    </row>
    <row r="1490" spans="1:16" ht="63.75">
      <c r="A1490" s="214">
        <v>20</v>
      </c>
      <c r="B1490" s="89"/>
      <c r="C1490" s="90" t="s">
        <v>47</v>
      </c>
      <c r="D1490" s="84">
        <v>43181</v>
      </c>
      <c r="E1490" s="85" t="s">
        <v>3178</v>
      </c>
      <c r="F1490" s="85" t="s">
        <v>3</v>
      </c>
      <c r="G1490" s="85">
        <v>1607389</v>
      </c>
      <c r="H1490" s="89"/>
      <c r="I1490" s="93" t="s">
        <v>3179</v>
      </c>
      <c r="J1490" s="89"/>
      <c r="K1490" s="89"/>
      <c r="L1490" s="89"/>
      <c r="M1490" s="89"/>
      <c r="N1490" s="168">
        <v>0</v>
      </c>
      <c r="O1490" s="168">
        <v>2329.88</v>
      </c>
      <c r="P1490" s="89" t="s">
        <v>2900</v>
      </c>
    </row>
    <row r="1491" spans="1:16" ht="63.75">
      <c r="A1491" s="214">
        <v>192</v>
      </c>
      <c r="B1491" s="89"/>
      <c r="C1491" s="90" t="s">
        <v>96</v>
      </c>
      <c r="D1491" s="84">
        <v>43181</v>
      </c>
      <c r="E1491" s="85" t="s">
        <v>3178</v>
      </c>
      <c r="F1491" s="85" t="s">
        <v>3</v>
      </c>
      <c r="G1491" s="85">
        <v>1607389</v>
      </c>
      <c r="H1491" s="89"/>
      <c r="I1491" s="93" t="s">
        <v>3179</v>
      </c>
      <c r="J1491" s="89"/>
      <c r="K1491" s="89"/>
      <c r="L1491" s="89"/>
      <c r="M1491" s="89"/>
      <c r="N1491" s="168">
        <v>0</v>
      </c>
      <c r="O1491" s="168">
        <v>2439.36</v>
      </c>
      <c r="P1491" s="89" t="s">
        <v>2900</v>
      </c>
    </row>
    <row r="1492" spans="1:16" ht="63.75">
      <c r="A1492" s="214">
        <v>512</v>
      </c>
      <c r="B1492" s="89"/>
      <c r="C1492" s="90" t="s">
        <v>10495</v>
      </c>
      <c r="D1492" s="84">
        <v>43181</v>
      </c>
      <c r="E1492" s="85" t="s">
        <v>3178</v>
      </c>
      <c r="F1492" s="85" t="s">
        <v>3</v>
      </c>
      <c r="G1492" s="85">
        <v>1607389</v>
      </c>
      <c r="H1492" s="89"/>
      <c r="I1492" s="93" t="s">
        <v>3179</v>
      </c>
      <c r="J1492" s="89"/>
      <c r="K1492" s="89"/>
      <c r="L1492" s="89"/>
      <c r="M1492" s="89"/>
      <c r="N1492" s="168">
        <v>0</v>
      </c>
      <c r="O1492" s="168">
        <v>10017.08</v>
      </c>
      <c r="P1492" s="89" t="s">
        <v>2900</v>
      </c>
    </row>
    <row r="1493" spans="1:16" ht="63.75">
      <c r="A1493" s="214" t="s">
        <v>560</v>
      </c>
      <c r="B1493" s="89"/>
      <c r="C1493" s="90" t="s">
        <v>622</v>
      </c>
      <c r="D1493" s="84">
        <v>43181</v>
      </c>
      <c r="E1493" s="85" t="s">
        <v>3178</v>
      </c>
      <c r="F1493" s="85" t="s">
        <v>3</v>
      </c>
      <c r="G1493" s="85">
        <v>1607389</v>
      </c>
      <c r="H1493" s="89"/>
      <c r="I1493" s="93" t="s">
        <v>3179</v>
      </c>
      <c r="J1493" s="89"/>
      <c r="K1493" s="89"/>
      <c r="L1493" s="89"/>
      <c r="M1493" s="89"/>
      <c r="N1493" s="168">
        <v>0</v>
      </c>
      <c r="O1493" s="168">
        <v>0.01</v>
      </c>
      <c r="P1493" s="89" t="s">
        <v>2900</v>
      </c>
    </row>
    <row r="1494" spans="1:16" ht="63.75">
      <c r="A1494" s="214">
        <v>212</v>
      </c>
      <c r="B1494" s="89"/>
      <c r="C1494" s="90" t="s">
        <v>103</v>
      </c>
      <c r="D1494" s="84">
        <v>43181</v>
      </c>
      <c r="E1494" s="85" t="s">
        <v>3178</v>
      </c>
      <c r="F1494" s="85" t="s">
        <v>3</v>
      </c>
      <c r="G1494" s="85">
        <v>1607389</v>
      </c>
      <c r="H1494" s="89"/>
      <c r="I1494" s="93" t="s">
        <v>3179</v>
      </c>
      <c r="J1494" s="89"/>
      <c r="K1494" s="89"/>
      <c r="L1494" s="89"/>
      <c r="M1494" s="89"/>
      <c r="N1494" s="168">
        <v>0</v>
      </c>
      <c r="O1494" s="168">
        <v>14937.9</v>
      </c>
      <c r="P1494" s="89" t="s">
        <v>2900</v>
      </c>
    </row>
    <row r="1495" spans="1:16" ht="63.75">
      <c r="A1495" s="214">
        <v>212</v>
      </c>
      <c r="B1495" s="89"/>
      <c r="C1495" s="90" t="s">
        <v>103</v>
      </c>
      <c r="D1495" s="84">
        <v>43181</v>
      </c>
      <c r="E1495" s="85" t="s">
        <v>3178</v>
      </c>
      <c r="F1495" s="85" t="s">
        <v>3</v>
      </c>
      <c r="G1495" s="85">
        <v>1607389</v>
      </c>
      <c r="H1495" s="89"/>
      <c r="I1495" s="93" t="s">
        <v>3179</v>
      </c>
      <c r="J1495" s="89"/>
      <c r="K1495" s="89"/>
      <c r="L1495" s="89"/>
      <c r="M1495" s="89"/>
      <c r="N1495" s="168">
        <v>0</v>
      </c>
      <c r="O1495" s="168">
        <v>8735.7000000000007</v>
      </c>
      <c r="P1495" s="89" t="s">
        <v>2900</v>
      </c>
    </row>
    <row r="1496" spans="1:16" ht="51">
      <c r="A1496" s="214" t="s">
        <v>560</v>
      </c>
      <c r="B1496" s="89"/>
      <c r="C1496" s="90" t="s">
        <v>622</v>
      </c>
      <c r="D1496" s="84">
        <v>43181</v>
      </c>
      <c r="E1496" s="85" t="s">
        <v>3180</v>
      </c>
      <c r="F1496" s="85" t="s">
        <v>3</v>
      </c>
      <c r="G1496" s="85">
        <v>1607414</v>
      </c>
      <c r="H1496" s="89"/>
      <c r="I1496" s="93" t="s">
        <v>3181</v>
      </c>
      <c r="J1496" s="89"/>
      <c r="K1496" s="89"/>
      <c r="L1496" s="89"/>
      <c r="M1496" s="89"/>
      <c r="N1496" s="168">
        <v>0</v>
      </c>
      <c r="O1496" s="168">
        <v>5794.35</v>
      </c>
      <c r="P1496" s="89" t="s">
        <v>679</v>
      </c>
    </row>
    <row r="1497" spans="1:16" ht="51">
      <c r="A1497" s="214" t="s">
        <v>560</v>
      </c>
      <c r="B1497" s="89"/>
      <c r="C1497" s="90" t="s">
        <v>622</v>
      </c>
      <c r="D1497" s="84">
        <v>43181</v>
      </c>
      <c r="E1497" s="85" t="s">
        <v>3182</v>
      </c>
      <c r="F1497" s="85" t="s">
        <v>3</v>
      </c>
      <c r="G1497" s="85">
        <v>1607416</v>
      </c>
      <c r="H1497" s="89"/>
      <c r="I1497" s="93" t="s">
        <v>3183</v>
      </c>
      <c r="J1497" s="89"/>
      <c r="K1497" s="89"/>
      <c r="L1497" s="89"/>
      <c r="M1497" s="89"/>
      <c r="N1497" s="168">
        <v>0</v>
      </c>
      <c r="O1497" s="168">
        <v>1495.55</v>
      </c>
      <c r="P1497" s="89" t="s">
        <v>679</v>
      </c>
    </row>
    <row r="1498" spans="1:16" ht="51">
      <c r="A1498" s="214" t="s">
        <v>560</v>
      </c>
      <c r="B1498" s="89"/>
      <c r="C1498" s="90" t="s">
        <v>622</v>
      </c>
      <c r="D1498" s="84">
        <v>43181</v>
      </c>
      <c r="E1498" s="85" t="s">
        <v>3184</v>
      </c>
      <c r="F1498" s="85" t="s">
        <v>3</v>
      </c>
      <c r="G1498" s="85">
        <v>1607439</v>
      </c>
      <c r="H1498" s="89"/>
      <c r="I1498" s="93" t="s">
        <v>3185</v>
      </c>
      <c r="J1498" s="89"/>
      <c r="K1498" s="89"/>
      <c r="L1498" s="89"/>
      <c r="M1498" s="89"/>
      <c r="N1498" s="168">
        <v>0</v>
      </c>
      <c r="O1498" s="168">
        <v>323.94</v>
      </c>
      <c r="P1498" s="89" t="s">
        <v>679</v>
      </c>
    </row>
    <row r="1499" spans="1:16" ht="51">
      <c r="A1499" s="214" t="s">
        <v>560</v>
      </c>
      <c r="B1499" s="89"/>
      <c r="C1499" s="90" t="s">
        <v>622</v>
      </c>
      <c r="D1499" s="84">
        <v>43181</v>
      </c>
      <c r="E1499" s="85" t="s">
        <v>3186</v>
      </c>
      <c r="F1499" s="85" t="s">
        <v>3</v>
      </c>
      <c r="G1499" s="85">
        <v>1607481</v>
      </c>
      <c r="H1499" s="89"/>
      <c r="I1499" s="93" t="s">
        <v>3187</v>
      </c>
      <c r="J1499" s="89"/>
      <c r="K1499" s="89"/>
      <c r="L1499" s="89"/>
      <c r="M1499" s="89"/>
      <c r="N1499" s="168">
        <v>0</v>
      </c>
      <c r="O1499" s="168">
        <v>40056.18</v>
      </c>
      <c r="P1499" s="89" t="s">
        <v>679</v>
      </c>
    </row>
    <row r="1500" spans="1:16" ht="89.25">
      <c r="A1500" s="214">
        <v>587</v>
      </c>
      <c r="B1500" s="89"/>
      <c r="C1500" s="90" t="s">
        <v>2113</v>
      </c>
      <c r="D1500" s="84">
        <v>43182</v>
      </c>
      <c r="E1500" s="85" t="s">
        <v>3188</v>
      </c>
      <c r="F1500" s="85" t="s">
        <v>3</v>
      </c>
      <c r="G1500" s="85">
        <v>1607752</v>
      </c>
      <c r="H1500" s="89"/>
      <c r="I1500" s="93" t="s">
        <v>3189</v>
      </c>
      <c r="J1500" s="89"/>
      <c r="K1500" s="89"/>
      <c r="L1500" s="89"/>
      <c r="M1500" s="89"/>
      <c r="N1500" s="168">
        <v>0</v>
      </c>
      <c r="O1500" s="168">
        <v>6334.7</v>
      </c>
      <c r="P1500" s="89" t="s">
        <v>679</v>
      </c>
    </row>
    <row r="1501" spans="1:16" ht="51">
      <c r="A1501" s="214" t="s">
        <v>560</v>
      </c>
      <c r="B1501" s="89"/>
      <c r="C1501" s="90" t="s">
        <v>622</v>
      </c>
      <c r="D1501" s="84">
        <v>43182</v>
      </c>
      <c r="E1501" s="85" t="s">
        <v>3190</v>
      </c>
      <c r="F1501" s="85" t="s">
        <v>3</v>
      </c>
      <c r="G1501" s="85">
        <v>1607823</v>
      </c>
      <c r="H1501" s="89"/>
      <c r="I1501" s="93" t="s">
        <v>3191</v>
      </c>
      <c r="J1501" s="89"/>
      <c r="K1501" s="89"/>
      <c r="L1501" s="89"/>
      <c r="M1501" s="89"/>
      <c r="N1501" s="168">
        <v>0</v>
      </c>
      <c r="O1501" s="168">
        <v>1030.53</v>
      </c>
      <c r="P1501" s="89" t="s">
        <v>679</v>
      </c>
    </row>
    <row r="1502" spans="1:16" ht="51">
      <c r="A1502" s="214" t="s">
        <v>560</v>
      </c>
      <c r="B1502" s="89"/>
      <c r="C1502" s="90" t="s">
        <v>622</v>
      </c>
      <c r="D1502" s="84">
        <v>43182</v>
      </c>
      <c r="E1502" s="85" t="s">
        <v>3192</v>
      </c>
      <c r="F1502" s="85" t="s">
        <v>3</v>
      </c>
      <c r="G1502" s="85">
        <v>1607757</v>
      </c>
      <c r="H1502" s="89"/>
      <c r="I1502" s="93" t="s">
        <v>3193</v>
      </c>
      <c r="J1502" s="89"/>
      <c r="K1502" s="89"/>
      <c r="L1502" s="89"/>
      <c r="M1502" s="89"/>
      <c r="N1502" s="168">
        <v>0</v>
      </c>
      <c r="O1502" s="168">
        <v>759.73</v>
      </c>
      <c r="P1502" s="89" t="s">
        <v>679</v>
      </c>
    </row>
    <row r="1503" spans="1:16" ht="51">
      <c r="A1503" s="214" t="s">
        <v>560</v>
      </c>
      <c r="B1503" s="89"/>
      <c r="C1503" s="90" t="s">
        <v>622</v>
      </c>
      <c r="D1503" s="84">
        <v>43182</v>
      </c>
      <c r="E1503" s="85" t="s">
        <v>3194</v>
      </c>
      <c r="F1503" s="85" t="s">
        <v>3</v>
      </c>
      <c r="G1503" s="85">
        <v>1607758</v>
      </c>
      <c r="H1503" s="89"/>
      <c r="I1503" s="93" t="s">
        <v>3195</v>
      </c>
      <c r="J1503" s="89"/>
      <c r="K1503" s="89"/>
      <c r="L1503" s="89"/>
      <c r="M1503" s="89"/>
      <c r="N1503" s="168">
        <v>0</v>
      </c>
      <c r="O1503" s="168">
        <v>1036</v>
      </c>
      <c r="P1503" s="89" t="s">
        <v>679</v>
      </c>
    </row>
    <row r="1504" spans="1:16" ht="51">
      <c r="A1504" s="214" t="s">
        <v>560</v>
      </c>
      <c r="B1504" s="89"/>
      <c r="C1504" s="90" t="s">
        <v>622</v>
      </c>
      <c r="D1504" s="84">
        <v>43182</v>
      </c>
      <c r="E1504" s="85" t="s">
        <v>3196</v>
      </c>
      <c r="F1504" s="85" t="s">
        <v>3</v>
      </c>
      <c r="G1504" s="85">
        <v>1607760</v>
      </c>
      <c r="H1504" s="89"/>
      <c r="I1504" s="93" t="s">
        <v>3197</v>
      </c>
      <c r="J1504" s="89"/>
      <c r="K1504" s="89"/>
      <c r="L1504" s="89"/>
      <c r="M1504" s="89"/>
      <c r="N1504" s="168">
        <v>0</v>
      </c>
      <c r="O1504" s="168">
        <v>11765.54</v>
      </c>
      <c r="P1504" s="89" t="s">
        <v>679</v>
      </c>
    </row>
    <row r="1505" spans="1:16" ht="89.25">
      <c r="A1505" s="214">
        <v>587</v>
      </c>
      <c r="B1505" s="89"/>
      <c r="C1505" s="90" t="s">
        <v>2113</v>
      </c>
      <c r="D1505" s="84">
        <v>43182</v>
      </c>
      <c r="E1505" s="85" t="s">
        <v>3198</v>
      </c>
      <c r="F1505" s="85" t="s">
        <v>3</v>
      </c>
      <c r="G1505" s="85">
        <v>1607764</v>
      </c>
      <c r="H1505" s="89"/>
      <c r="I1505" s="93" t="s">
        <v>3199</v>
      </c>
      <c r="J1505" s="89"/>
      <c r="K1505" s="89"/>
      <c r="L1505" s="89"/>
      <c r="M1505" s="89"/>
      <c r="N1505" s="168">
        <v>0</v>
      </c>
      <c r="O1505" s="168">
        <v>1</v>
      </c>
      <c r="P1505" s="89" t="s">
        <v>679</v>
      </c>
    </row>
    <row r="1506" spans="1:16" ht="51">
      <c r="A1506" s="214" t="s">
        <v>560</v>
      </c>
      <c r="B1506" s="89"/>
      <c r="C1506" s="90" t="s">
        <v>622</v>
      </c>
      <c r="D1506" s="84">
        <v>43182</v>
      </c>
      <c r="E1506" s="85" t="s">
        <v>3200</v>
      </c>
      <c r="F1506" s="85" t="s">
        <v>3</v>
      </c>
      <c r="G1506" s="85">
        <v>1607795</v>
      </c>
      <c r="H1506" s="89"/>
      <c r="I1506" s="93" t="s">
        <v>3201</v>
      </c>
      <c r="J1506" s="89"/>
      <c r="K1506" s="89"/>
      <c r="L1506" s="89"/>
      <c r="M1506" s="89"/>
      <c r="N1506" s="168">
        <v>0</v>
      </c>
      <c r="O1506" s="168">
        <v>9</v>
      </c>
      <c r="P1506" s="89" t="s">
        <v>2900</v>
      </c>
    </row>
    <row r="1507" spans="1:16" ht="51">
      <c r="A1507" s="214">
        <v>20</v>
      </c>
      <c r="B1507" s="89"/>
      <c r="C1507" s="90" t="s">
        <v>47</v>
      </c>
      <c r="D1507" s="84">
        <v>43182</v>
      </c>
      <c r="E1507" s="85" t="s">
        <v>3202</v>
      </c>
      <c r="F1507" s="85" t="s">
        <v>3</v>
      </c>
      <c r="G1507" s="85">
        <v>1607905</v>
      </c>
      <c r="H1507" s="89"/>
      <c r="I1507" s="93" t="s">
        <v>3203</v>
      </c>
      <c r="J1507" s="89"/>
      <c r="K1507" s="89"/>
      <c r="L1507" s="89"/>
      <c r="M1507" s="89"/>
      <c r="N1507" s="168">
        <v>0</v>
      </c>
      <c r="O1507" s="168">
        <v>1066.67</v>
      </c>
      <c r="P1507" s="89" t="s">
        <v>679</v>
      </c>
    </row>
    <row r="1508" spans="1:16" ht="51">
      <c r="A1508" s="214" t="s">
        <v>560</v>
      </c>
      <c r="B1508" s="89"/>
      <c r="C1508" s="90" t="s">
        <v>622</v>
      </c>
      <c r="D1508" s="84">
        <v>43182</v>
      </c>
      <c r="E1508" s="85" t="s">
        <v>3369</v>
      </c>
      <c r="F1508" s="85" t="s">
        <v>6</v>
      </c>
      <c r="G1508" s="85">
        <v>694874</v>
      </c>
      <c r="H1508" s="89"/>
      <c r="I1508" s="93" t="s">
        <v>3370</v>
      </c>
      <c r="J1508" s="89"/>
      <c r="K1508" s="89"/>
      <c r="L1508" s="89"/>
      <c r="M1508" s="89"/>
      <c r="N1508" s="168">
        <v>0</v>
      </c>
      <c r="O1508" s="168">
        <v>23250.39</v>
      </c>
      <c r="P1508" s="89" t="s">
        <v>679</v>
      </c>
    </row>
    <row r="1509" spans="1:16" ht="76.5">
      <c r="A1509" s="214">
        <v>513</v>
      </c>
      <c r="B1509" s="89"/>
      <c r="C1509" s="90" t="s">
        <v>175</v>
      </c>
      <c r="D1509" s="84">
        <v>43182</v>
      </c>
      <c r="E1509" s="85" t="s">
        <v>3371</v>
      </c>
      <c r="F1509" s="85" t="s">
        <v>13</v>
      </c>
      <c r="G1509" s="85">
        <v>4368</v>
      </c>
      <c r="H1509" s="89"/>
      <c r="I1509" s="93" t="s">
        <v>3372</v>
      </c>
      <c r="J1509" s="89"/>
      <c r="K1509" s="89"/>
      <c r="L1509" s="89"/>
      <c r="M1509" s="89"/>
      <c r="N1509" s="168">
        <v>0</v>
      </c>
      <c r="O1509" s="168">
        <v>143498.84</v>
      </c>
      <c r="P1509" s="89" t="s">
        <v>679</v>
      </c>
    </row>
    <row r="1510" spans="1:16" ht="76.5">
      <c r="A1510" s="214">
        <v>513</v>
      </c>
      <c r="B1510" s="89"/>
      <c r="C1510" s="90" t="s">
        <v>175</v>
      </c>
      <c r="D1510" s="84">
        <v>43182</v>
      </c>
      <c r="E1510" s="85" t="s">
        <v>3373</v>
      </c>
      <c r="F1510" s="85" t="s">
        <v>11</v>
      </c>
      <c r="G1510" s="85">
        <v>4368</v>
      </c>
      <c r="H1510" s="89"/>
      <c r="I1510" s="93" t="s">
        <v>3372</v>
      </c>
      <c r="J1510" s="89"/>
      <c r="K1510" s="89"/>
      <c r="L1510" s="89"/>
      <c r="M1510" s="89"/>
      <c r="N1510" s="168">
        <v>0</v>
      </c>
      <c r="O1510" s="168">
        <v>368.99</v>
      </c>
      <c r="P1510" s="89" t="s">
        <v>679</v>
      </c>
    </row>
    <row r="1511" spans="1:16" ht="76.5">
      <c r="A1511" s="214">
        <v>291</v>
      </c>
      <c r="B1511" s="89"/>
      <c r="C1511" s="90" t="s">
        <v>133</v>
      </c>
      <c r="D1511" s="84">
        <v>43182</v>
      </c>
      <c r="E1511" s="85" t="s">
        <v>3374</v>
      </c>
      <c r="F1511" s="85" t="s">
        <v>11</v>
      </c>
      <c r="G1511" s="85">
        <v>694626</v>
      </c>
      <c r="H1511" s="89"/>
      <c r="I1511" s="93" t="s">
        <v>3375</v>
      </c>
      <c r="J1511" s="89"/>
      <c r="K1511" s="89"/>
      <c r="L1511" s="89"/>
      <c r="M1511" s="89"/>
      <c r="N1511" s="168">
        <v>50</v>
      </c>
      <c r="O1511" s="168">
        <v>0</v>
      </c>
      <c r="P1511" s="89" t="s">
        <v>679</v>
      </c>
    </row>
    <row r="1512" spans="1:16" ht="63.75">
      <c r="A1512" s="214">
        <v>20</v>
      </c>
      <c r="B1512" s="89"/>
      <c r="C1512" s="90" t="s">
        <v>47</v>
      </c>
      <c r="D1512" s="84">
        <v>43185</v>
      </c>
      <c r="E1512" s="85" t="s">
        <v>3204</v>
      </c>
      <c r="F1512" s="85" t="s">
        <v>3</v>
      </c>
      <c r="G1512" s="85">
        <v>1608167</v>
      </c>
      <c r="H1512" s="89"/>
      <c r="I1512" s="93" t="s">
        <v>3205</v>
      </c>
      <c r="J1512" s="89"/>
      <c r="K1512" s="89"/>
      <c r="L1512" s="89"/>
      <c r="M1512" s="89"/>
      <c r="N1512" s="168">
        <v>0</v>
      </c>
      <c r="O1512" s="168">
        <v>298794</v>
      </c>
      <c r="P1512" s="89" t="s">
        <v>679</v>
      </c>
    </row>
    <row r="1513" spans="1:16" ht="63.75">
      <c r="A1513" s="214">
        <v>20</v>
      </c>
      <c r="B1513" s="89"/>
      <c r="C1513" s="90" t="s">
        <v>47</v>
      </c>
      <c r="D1513" s="84">
        <v>43185</v>
      </c>
      <c r="E1513" s="85" t="s">
        <v>3206</v>
      </c>
      <c r="F1513" s="85" t="s">
        <v>3</v>
      </c>
      <c r="G1513" s="85">
        <v>1608170</v>
      </c>
      <c r="H1513" s="89"/>
      <c r="I1513" s="93" t="s">
        <v>3207</v>
      </c>
      <c r="J1513" s="89"/>
      <c r="K1513" s="89"/>
      <c r="L1513" s="89"/>
      <c r="M1513" s="89"/>
      <c r="N1513" s="168">
        <v>0</v>
      </c>
      <c r="O1513" s="168">
        <v>25636.37</v>
      </c>
      <c r="P1513" s="89" t="s">
        <v>679</v>
      </c>
    </row>
    <row r="1514" spans="1:16" ht="63.75">
      <c r="A1514" s="214">
        <v>20</v>
      </c>
      <c r="B1514" s="89"/>
      <c r="C1514" s="90" t="s">
        <v>47</v>
      </c>
      <c r="D1514" s="84">
        <v>43185</v>
      </c>
      <c r="E1514" s="85" t="s">
        <v>3208</v>
      </c>
      <c r="F1514" s="85" t="s">
        <v>3</v>
      </c>
      <c r="G1514" s="85">
        <v>1608173</v>
      </c>
      <c r="H1514" s="89"/>
      <c r="I1514" s="93" t="s">
        <v>3209</v>
      </c>
      <c r="J1514" s="89"/>
      <c r="K1514" s="89"/>
      <c r="L1514" s="89"/>
      <c r="M1514" s="89"/>
      <c r="N1514" s="168">
        <v>0</v>
      </c>
      <c r="O1514" s="168">
        <v>381.34</v>
      </c>
      <c r="P1514" s="89" t="s">
        <v>679</v>
      </c>
    </row>
    <row r="1515" spans="1:16" ht="63.75">
      <c r="A1515" s="214">
        <v>20</v>
      </c>
      <c r="B1515" s="89"/>
      <c r="C1515" s="90" t="s">
        <v>47</v>
      </c>
      <c r="D1515" s="84">
        <v>43185</v>
      </c>
      <c r="E1515" s="85" t="s">
        <v>3210</v>
      </c>
      <c r="F1515" s="85" t="s">
        <v>3</v>
      </c>
      <c r="G1515" s="85">
        <v>1608176</v>
      </c>
      <c r="H1515" s="89"/>
      <c r="I1515" s="93" t="s">
        <v>3211</v>
      </c>
      <c r="J1515" s="89"/>
      <c r="K1515" s="89"/>
      <c r="L1515" s="89"/>
      <c r="M1515" s="89"/>
      <c r="N1515" s="168">
        <v>0</v>
      </c>
      <c r="O1515" s="168">
        <v>9298</v>
      </c>
      <c r="P1515" s="89" t="s">
        <v>679</v>
      </c>
    </row>
    <row r="1516" spans="1:16" ht="63.75">
      <c r="A1516" s="214">
        <v>20</v>
      </c>
      <c r="B1516" s="89"/>
      <c r="C1516" s="90" t="s">
        <v>47</v>
      </c>
      <c r="D1516" s="84">
        <v>43185</v>
      </c>
      <c r="E1516" s="85" t="s">
        <v>3212</v>
      </c>
      <c r="F1516" s="85" t="s">
        <v>3</v>
      </c>
      <c r="G1516" s="85">
        <v>1608180</v>
      </c>
      <c r="H1516" s="89"/>
      <c r="I1516" s="93" t="s">
        <v>3213</v>
      </c>
      <c r="J1516" s="89"/>
      <c r="K1516" s="89"/>
      <c r="L1516" s="89"/>
      <c r="M1516" s="89"/>
      <c r="N1516" s="168">
        <v>0</v>
      </c>
      <c r="O1516" s="168">
        <v>356.4</v>
      </c>
      <c r="P1516" s="89" t="s">
        <v>679</v>
      </c>
    </row>
    <row r="1517" spans="1:16" ht="63.75">
      <c r="A1517" s="214">
        <v>20</v>
      </c>
      <c r="B1517" s="89"/>
      <c r="C1517" s="90" t="s">
        <v>47</v>
      </c>
      <c r="D1517" s="84">
        <v>43185</v>
      </c>
      <c r="E1517" s="85" t="s">
        <v>3214</v>
      </c>
      <c r="F1517" s="85" t="s">
        <v>3</v>
      </c>
      <c r="G1517" s="85">
        <v>1608184</v>
      </c>
      <c r="H1517" s="89"/>
      <c r="I1517" s="93" t="s">
        <v>3215</v>
      </c>
      <c r="J1517" s="89"/>
      <c r="K1517" s="89"/>
      <c r="L1517" s="89"/>
      <c r="M1517" s="89"/>
      <c r="N1517" s="168">
        <v>0</v>
      </c>
      <c r="O1517" s="168">
        <v>14652.6</v>
      </c>
      <c r="P1517" s="89" t="s">
        <v>679</v>
      </c>
    </row>
    <row r="1518" spans="1:16" ht="63.75">
      <c r="A1518" s="214">
        <v>20</v>
      </c>
      <c r="B1518" s="89"/>
      <c r="C1518" s="90" t="s">
        <v>47</v>
      </c>
      <c r="D1518" s="84">
        <v>43185</v>
      </c>
      <c r="E1518" s="85" t="s">
        <v>3216</v>
      </c>
      <c r="F1518" s="85" t="s">
        <v>3</v>
      </c>
      <c r="G1518" s="85">
        <v>1608189</v>
      </c>
      <c r="H1518" s="89"/>
      <c r="I1518" s="93" t="s">
        <v>3217</v>
      </c>
      <c r="J1518" s="89"/>
      <c r="K1518" s="89"/>
      <c r="L1518" s="89"/>
      <c r="M1518" s="89"/>
      <c r="N1518" s="168">
        <v>0</v>
      </c>
      <c r="O1518" s="168">
        <v>6892.17</v>
      </c>
      <c r="P1518" s="89" t="s">
        <v>679</v>
      </c>
    </row>
    <row r="1519" spans="1:16" ht="38.25">
      <c r="A1519" s="214">
        <v>20</v>
      </c>
      <c r="B1519" s="89"/>
      <c r="C1519" s="90" t="s">
        <v>47</v>
      </c>
      <c r="D1519" s="84">
        <v>43185</v>
      </c>
      <c r="E1519" s="85" t="s">
        <v>3218</v>
      </c>
      <c r="F1519" s="85" t="s">
        <v>3</v>
      </c>
      <c r="G1519" s="85">
        <v>1608147</v>
      </c>
      <c r="H1519" s="89"/>
      <c r="I1519" s="93" t="s">
        <v>3219</v>
      </c>
      <c r="J1519" s="89"/>
      <c r="K1519" s="89"/>
      <c r="L1519" s="89"/>
      <c r="M1519" s="89"/>
      <c r="N1519" s="168">
        <v>0</v>
      </c>
      <c r="O1519" s="168">
        <v>4527.09</v>
      </c>
      <c r="P1519" s="89" t="s">
        <v>679</v>
      </c>
    </row>
    <row r="1520" spans="1:16" ht="51">
      <c r="A1520" s="214">
        <v>35</v>
      </c>
      <c r="B1520" s="89"/>
      <c r="C1520" s="90" t="s">
        <v>49</v>
      </c>
      <c r="D1520" s="84">
        <v>43185</v>
      </c>
      <c r="E1520" s="85" t="s">
        <v>3220</v>
      </c>
      <c r="F1520" s="85" t="s">
        <v>3</v>
      </c>
      <c r="G1520" s="85">
        <v>1608204</v>
      </c>
      <c r="H1520" s="89"/>
      <c r="I1520" s="93" t="s">
        <v>3221</v>
      </c>
      <c r="J1520" s="89"/>
      <c r="K1520" s="89"/>
      <c r="L1520" s="89"/>
      <c r="M1520" s="89"/>
      <c r="N1520" s="168">
        <v>0</v>
      </c>
      <c r="O1520" s="168">
        <v>3491.33</v>
      </c>
      <c r="P1520" s="89" t="s">
        <v>679</v>
      </c>
    </row>
    <row r="1521" spans="1:16" ht="51">
      <c r="A1521" s="214">
        <v>16</v>
      </c>
      <c r="B1521" s="89"/>
      <c r="C1521" s="90" t="s">
        <v>46</v>
      </c>
      <c r="D1521" s="84">
        <v>43185</v>
      </c>
      <c r="E1521" s="85" t="s">
        <v>3222</v>
      </c>
      <c r="F1521" s="85" t="s">
        <v>3</v>
      </c>
      <c r="G1521" s="85">
        <v>1608296</v>
      </c>
      <c r="H1521" s="89"/>
      <c r="I1521" s="93" t="s">
        <v>3223</v>
      </c>
      <c r="J1521" s="89"/>
      <c r="K1521" s="89"/>
      <c r="L1521" s="89"/>
      <c r="M1521" s="89"/>
      <c r="N1521" s="168">
        <v>0</v>
      </c>
      <c r="O1521" s="168">
        <v>6785</v>
      </c>
      <c r="P1521" s="89" t="s">
        <v>679</v>
      </c>
    </row>
    <row r="1522" spans="1:16" ht="51">
      <c r="A1522" s="214" t="s">
        <v>560</v>
      </c>
      <c r="B1522" s="89"/>
      <c r="C1522" s="90" t="s">
        <v>622</v>
      </c>
      <c r="D1522" s="84">
        <v>43185</v>
      </c>
      <c r="E1522" s="85" t="s">
        <v>3224</v>
      </c>
      <c r="F1522" s="85" t="s">
        <v>3</v>
      </c>
      <c r="G1522" s="85">
        <v>1608388</v>
      </c>
      <c r="H1522" s="89"/>
      <c r="I1522" s="93" t="s">
        <v>3225</v>
      </c>
      <c r="J1522" s="89"/>
      <c r="K1522" s="89"/>
      <c r="L1522" s="89"/>
      <c r="M1522" s="89"/>
      <c r="N1522" s="168">
        <v>0</v>
      </c>
      <c r="O1522" s="168">
        <v>1673.78</v>
      </c>
      <c r="P1522" s="89" t="s">
        <v>679</v>
      </c>
    </row>
    <row r="1523" spans="1:16" ht="51">
      <c r="A1523" s="214">
        <v>20</v>
      </c>
      <c r="B1523" s="89"/>
      <c r="C1523" s="90" t="s">
        <v>47</v>
      </c>
      <c r="D1523" s="84">
        <v>43185</v>
      </c>
      <c r="E1523" s="85" t="s">
        <v>3226</v>
      </c>
      <c r="F1523" s="85" t="s">
        <v>3</v>
      </c>
      <c r="G1523" s="85">
        <v>1608389</v>
      </c>
      <c r="H1523" s="89"/>
      <c r="I1523" s="93" t="s">
        <v>3227</v>
      </c>
      <c r="J1523" s="89"/>
      <c r="K1523" s="89"/>
      <c r="L1523" s="89"/>
      <c r="M1523" s="89"/>
      <c r="N1523" s="168">
        <v>0</v>
      </c>
      <c r="O1523" s="168">
        <v>223</v>
      </c>
      <c r="P1523" s="89" t="s">
        <v>679</v>
      </c>
    </row>
    <row r="1524" spans="1:16" ht="51">
      <c r="A1524" s="214" t="s">
        <v>560</v>
      </c>
      <c r="B1524" s="89"/>
      <c r="C1524" s="90" t="s">
        <v>622</v>
      </c>
      <c r="D1524" s="84">
        <v>43185</v>
      </c>
      <c r="E1524" s="85" t="s">
        <v>3228</v>
      </c>
      <c r="F1524" s="85" t="s">
        <v>3</v>
      </c>
      <c r="G1524" s="85">
        <v>1608400</v>
      </c>
      <c r="H1524" s="89"/>
      <c r="I1524" s="93" t="s">
        <v>3229</v>
      </c>
      <c r="J1524" s="89"/>
      <c r="K1524" s="89"/>
      <c r="L1524" s="89"/>
      <c r="M1524" s="89"/>
      <c r="N1524" s="168">
        <v>0</v>
      </c>
      <c r="O1524" s="168">
        <v>5410</v>
      </c>
      <c r="P1524" s="89" t="s">
        <v>679</v>
      </c>
    </row>
    <row r="1525" spans="1:16" ht="51">
      <c r="A1525" s="214" t="s">
        <v>560</v>
      </c>
      <c r="B1525" s="89"/>
      <c r="C1525" s="90" t="s">
        <v>622</v>
      </c>
      <c r="D1525" s="84">
        <v>43185</v>
      </c>
      <c r="E1525" s="85" t="s">
        <v>3230</v>
      </c>
      <c r="F1525" s="85" t="s">
        <v>3</v>
      </c>
      <c r="G1525" s="85">
        <v>1608429</v>
      </c>
      <c r="H1525" s="89"/>
      <c r="I1525" s="93" t="s">
        <v>3231</v>
      </c>
      <c r="J1525" s="89"/>
      <c r="K1525" s="89"/>
      <c r="L1525" s="89"/>
      <c r="M1525" s="89"/>
      <c r="N1525" s="168">
        <v>0</v>
      </c>
      <c r="O1525" s="168">
        <v>242.8</v>
      </c>
      <c r="P1525" s="89" t="s">
        <v>679</v>
      </c>
    </row>
    <row r="1526" spans="1:16" ht="63.75">
      <c r="A1526" s="214" t="s">
        <v>560</v>
      </c>
      <c r="B1526" s="89"/>
      <c r="C1526" s="90" t="s">
        <v>622</v>
      </c>
      <c r="D1526" s="84">
        <v>43185</v>
      </c>
      <c r="E1526" s="85" t="s">
        <v>3232</v>
      </c>
      <c r="F1526" s="85" t="s">
        <v>3</v>
      </c>
      <c r="G1526" s="85">
        <v>1608449</v>
      </c>
      <c r="H1526" s="89"/>
      <c r="I1526" s="93" t="s">
        <v>3233</v>
      </c>
      <c r="J1526" s="89"/>
      <c r="K1526" s="89"/>
      <c r="L1526" s="89"/>
      <c r="M1526" s="89"/>
      <c r="N1526" s="168">
        <v>0</v>
      </c>
      <c r="O1526" s="168">
        <v>37494.39</v>
      </c>
      <c r="P1526" s="89" t="s">
        <v>679</v>
      </c>
    </row>
    <row r="1527" spans="1:16" ht="102">
      <c r="A1527" s="214">
        <v>513</v>
      </c>
      <c r="B1527" s="89"/>
      <c r="C1527" s="90" t="s">
        <v>175</v>
      </c>
      <c r="D1527" s="84">
        <v>43185</v>
      </c>
      <c r="E1527" s="85" t="s">
        <v>3377</v>
      </c>
      <c r="F1527" s="85" t="s">
        <v>15</v>
      </c>
      <c r="G1527" s="85">
        <v>4605</v>
      </c>
      <c r="H1527" s="89"/>
      <c r="I1527" s="93" t="s">
        <v>3378</v>
      </c>
      <c r="J1527" s="89"/>
      <c r="K1527" s="89"/>
      <c r="L1527" s="89"/>
      <c r="M1527" s="89"/>
      <c r="N1527" s="168">
        <v>140820.01</v>
      </c>
      <c r="O1527" s="168">
        <v>0</v>
      </c>
      <c r="P1527" s="89" t="s">
        <v>679</v>
      </c>
    </row>
    <row r="1528" spans="1:16" ht="76.5">
      <c r="A1528" s="214">
        <v>20</v>
      </c>
      <c r="B1528" s="89"/>
      <c r="C1528" s="90" t="s">
        <v>47</v>
      </c>
      <c r="D1528" s="84">
        <v>43185</v>
      </c>
      <c r="E1528" s="85" t="s">
        <v>3379</v>
      </c>
      <c r="F1528" s="85" t="s">
        <v>15</v>
      </c>
      <c r="G1528" s="85">
        <v>4604</v>
      </c>
      <c r="H1528" s="89"/>
      <c r="I1528" s="93" t="s">
        <v>3380</v>
      </c>
      <c r="J1528" s="89"/>
      <c r="K1528" s="89"/>
      <c r="L1528" s="89"/>
      <c r="M1528" s="89"/>
      <c r="N1528" s="168">
        <v>536.72</v>
      </c>
      <c r="O1528" s="168">
        <v>0</v>
      </c>
      <c r="P1528" s="89" t="s">
        <v>679</v>
      </c>
    </row>
    <row r="1529" spans="1:16" ht="102">
      <c r="A1529" s="214">
        <v>513</v>
      </c>
      <c r="B1529" s="89"/>
      <c r="C1529" s="90" t="s">
        <v>175</v>
      </c>
      <c r="D1529" s="84">
        <v>43185</v>
      </c>
      <c r="E1529" s="85" t="s">
        <v>3381</v>
      </c>
      <c r="F1529" s="85" t="s">
        <v>15</v>
      </c>
      <c r="G1529" s="85">
        <v>4606</v>
      </c>
      <c r="H1529" s="89"/>
      <c r="I1529" s="93" t="s">
        <v>3382</v>
      </c>
      <c r="J1529" s="89"/>
      <c r="K1529" s="89"/>
      <c r="L1529" s="89"/>
      <c r="M1529" s="89"/>
      <c r="N1529" s="168">
        <v>25447.5</v>
      </c>
      <c r="O1529" s="168">
        <v>0</v>
      </c>
      <c r="P1529" s="89" t="s">
        <v>679</v>
      </c>
    </row>
    <row r="1530" spans="1:16" ht="76.5">
      <c r="A1530" s="214">
        <v>513</v>
      </c>
      <c r="B1530" s="89"/>
      <c r="C1530" s="90" t="s">
        <v>175</v>
      </c>
      <c r="D1530" s="84">
        <v>43185</v>
      </c>
      <c r="E1530" s="85" t="s">
        <v>3383</v>
      </c>
      <c r="F1530" s="85" t="s">
        <v>680</v>
      </c>
      <c r="G1530" s="85">
        <v>17080803</v>
      </c>
      <c r="H1530" s="89"/>
      <c r="I1530" s="93" t="s">
        <v>3384</v>
      </c>
      <c r="J1530" s="89"/>
      <c r="K1530" s="89"/>
      <c r="L1530" s="89"/>
      <c r="M1530" s="89"/>
      <c r="N1530" s="168">
        <v>51740.28</v>
      </c>
      <c r="O1530" s="168">
        <v>0</v>
      </c>
      <c r="P1530" s="89" t="s">
        <v>679</v>
      </c>
    </row>
    <row r="1531" spans="1:16" ht="51">
      <c r="A1531" s="214" t="s">
        <v>560</v>
      </c>
      <c r="B1531" s="89"/>
      <c r="C1531" s="90" t="s">
        <v>622</v>
      </c>
      <c r="D1531" s="84">
        <v>43186</v>
      </c>
      <c r="E1531" s="85" t="s">
        <v>3234</v>
      </c>
      <c r="F1531" s="85" t="s">
        <v>3</v>
      </c>
      <c r="G1531" s="85">
        <v>1608627</v>
      </c>
      <c r="H1531" s="89"/>
      <c r="I1531" s="93" t="s">
        <v>3235</v>
      </c>
      <c r="J1531" s="89"/>
      <c r="K1531" s="89"/>
      <c r="L1531" s="89"/>
      <c r="M1531" s="89"/>
      <c r="N1531" s="168">
        <v>0</v>
      </c>
      <c r="O1531" s="168">
        <v>189277.48</v>
      </c>
      <c r="P1531" s="89" t="s">
        <v>679</v>
      </c>
    </row>
    <row r="1532" spans="1:16" ht="51">
      <c r="A1532" s="214" t="s">
        <v>560</v>
      </c>
      <c r="B1532" s="89"/>
      <c r="C1532" s="90" t="s">
        <v>622</v>
      </c>
      <c r="D1532" s="84">
        <v>43186</v>
      </c>
      <c r="E1532" s="85" t="s">
        <v>3236</v>
      </c>
      <c r="F1532" s="85" t="s">
        <v>3</v>
      </c>
      <c r="G1532" s="85">
        <v>1608630</v>
      </c>
      <c r="H1532" s="89"/>
      <c r="I1532" s="93" t="s">
        <v>3237</v>
      </c>
      <c r="J1532" s="89"/>
      <c r="K1532" s="89"/>
      <c r="L1532" s="89"/>
      <c r="M1532" s="89"/>
      <c r="N1532" s="168">
        <v>0</v>
      </c>
      <c r="O1532" s="168">
        <v>386408.12</v>
      </c>
      <c r="P1532" s="89" t="s">
        <v>679</v>
      </c>
    </row>
    <row r="1533" spans="1:16" ht="51">
      <c r="A1533" s="214">
        <v>20</v>
      </c>
      <c r="B1533" s="89"/>
      <c r="C1533" s="90" t="s">
        <v>47</v>
      </c>
      <c r="D1533" s="84">
        <v>43186</v>
      </c>
      <c r="E1533" s="85" t="s">
        <v>3238</v>
      </c>
      <c r="F1533" s="85" t="s">
        <v>3</v>
      </c>
      <c r="G1533" s="85">
        <v>1608647</v>
      </c>
      <c r="H1533" s="89"/>
      <c r="I1533" s="93" t="s">
        <v>3239</v>
      </c>
      <c r="J1533" s="89"/>
      <c r="K1533" s="89"/>
      <c r="L1533" s="89"/>
      <c r="M1533" s="89"/>
      <c r="N1533" s="168">
        <v>0</v>
      </c>
      <c r="O1533" s="168">
        <v>508</v>
      </c>
      <c r="P1533" s="89" t="s">
        <v>679</v>
      </c>
    </row>
    <row r="1534" spans="1:16" ht="51">
      <c r="A1534" s="214" t="s">
        <v>560</v>
      </c>
      <c r="B1534" s="89"/>
      <c r="C1534" s="90" t="s">
        <v>622</v>
      </c>
      <c r="D1534" s="84">
        <v>43186</v>
      </c>
      <c r="E1534" s="85" t="s">
        <v>3240</v>
      </c>
      <c r="F1534" s="85" t="s">
        <v>3</v>
      </c>
      <c r="G1534" s="85">
        <v>1608673</v>
      </c>
      <c r="H1534" s="89"/>
      <c r="I1534" s="93" t="s">
        <v>3241</v>
      </c>
      <c r="J1534" s="89"/>
      <c r="K1534" s="89"/>
      <c r="L1534" s="89"/>
      <c r="M1534" s="89"/>
      <c r="N1534" s="168">
        <v>0</v>
      </c>
      <c r="O1534" s="168">
        <v>8671</v>
      </c>
      <c r="P1534" s="89" t="s">
        <v>679</v>
      </c>
    </row>
    <row r="1535" spans="1:16" ht="51">
      <c r="A1535" s="214">
        <v>513</v>
      </c>
      <c r="B1535" s="89"/>
      <c r="C1535" s="90" t="s">
        <v>175</v>
      </c>
      <c r="D1535" s="84">
        <v>43186</v>
      </c>
      <c r="E1535" s="85" t="s">
        <v>3242</v>
      </c>
      <c r="F1535" s="85" t="s">
        <v>3</v>
      </c>
      <c r="G1535" s="85">
        <v>1608752</v>
      </c>
      <c r="H1535" s="89"/>
      <c r="I1535" s="93" t="s">
        <v>3243</v>
      </c>
      <c r="J1535" s="89"/>
      <c r="K1535" s="89"/>
      <c r="L1535" s="89"/>
      <c r="M1535" s="89"/>
      <c r="N1535" s="168">
        <v>0</v>
      </c>
      <c r="O1535" s="168">
        <v>1920.01</v>
      </c>
      <c r="P1535" s="89" t="s">
        <v>679</v>
      </c>
    </row>
    <row r="1536" spans="1:16" ht="51">
      <c r="A1536" s="214" t="s">
        <v>560</v>
      </c>
      <c r="B1536" s="89"/>
      <c r="C1536" s="90" t="s">
        <v>622</v>
      </c>
      <c r="D1536" s="84">
        <v>43186</v>
      </c>
      <c r="E1536" s="85" t="s">
        <v>3244</v>
      </c>
      <c r="F1536" s="85" t="s">
        <v>3</v>
      </c>
      <c r="G1536" s="85">
        <v>1608805</v>
      </c>
      <c r="H1536" s="89"/>
      <c r="I1536" s="93" t="s">
        <v>3245</v>
      </c>
      <c r="J1536" s="89"/>
      <c r="K1536" s="89"/>
      <c r="L1536" s="89"/>
      <c r="M1536" s="89"/>
      <c r="N1536" s="168">
        <v>0</v>
      </c>
      <c r="O1536" s="168">
        <v>1229.3399999999999</v>
      </c>
      <c r="P1536" s="89" t="s">
        <v>679</v>
      </c>
    </row>
    <row r="1537" spans="1:16" ht="76.5">
      <c r="A1537" s="214">
        <v>20</v>
      </c>
      <c r="B1537" s="89"/>
      <c r="C1537" s="90" t="s">
        <v>47</v>
      </c>
      <c r="D1537" s="84">
        <v>43186</v>
      </c>
      <c r="E1537" s="85" t="s">
        <v>3385</v>
      </c>
      <c r="F1537" s="85" t="s">
        <v>15</v>
      </c>
      <c r="G1537" s="85">
        <v>4607</v>
      </c>
      <c r="H1537" s="89"/>
      <c r="I1537" s="93" t="s">
        <v>3386</v>
      </c>
      <c r="J1537" s="89"/>
      <c r="K1537" s="89"/>
      <c r="L1537" s="89"/>
      <c r="M1537" s="89"/>
      <c r="N1537" s="168">
        <v>1205.5</v>
      </c>
      <c r="O1537" s="168">
        <v>0</v>
      </c>
      <c r="P1537" s="89" t="s">
        <v>679</v>
      </c>
    </row>
    <row r="1538" spans="1:16" ht="51">
      <c r="A1538" s="214">
        <v>130</v>
      </c>
      <c r="B1538" s="89"/>
      <c r="C1538" s="90" t="s">
        <v>70</v>
      </c>
      <c r="D1538" s="84">
        <v>43187</v>
      </c>
      <c r="E1538" s="85" t="s">
        <v>3246</v>
      </c>
      <c r="F1538" s="85" t="s">
        <v>3</v>
      </c>
      <c r="G1538" s="85">
        <v>1609011</v>
      </c>
      <c r="H1538" s="89"/>
      <c r="I1538" s="93" t="s">
        <v>3247</v>
      </c>
      <c r="J1538" s="89"/>
      <c r="K1538" s="89"/>
      <c r="L1538" s="89"/>
      <c r="M1538" s="89"/>
      <c r="N1538" s="168">
        <v>0</v>
      </c>
      <c r="O1538" s="168">
        <v>9</v>
      </c>
      <c r="P1538" s="89" t="s">
        <v>679</v>
      </c>
    </row>
    <row r="1539" spans="1:16" ht="51">
      <c r="A1539" s="214" t="s">
        <v>560</v>
      </c>
      <c r="B1539" s="89"/>
      <c r="C1539" s="90" t="s">
        <v>622</v>
      </c>
      <c r="D1539" s="84">
        <v>43187</v>
      </c>
      <c r="E1539" s="85" t="s">
        <v>3248</v>
      </c>
      <c r="F1539" s="85" t="s">
        <v>3</v>
      </c>
      <c r="G1539" s="85">
        <v>1609020</v>
      </c>
      <c r="H1539" s="89"/>
      <c r="I1539" s="93" t="s">
        <v>3249</v>
      </c>
      <c r="J1539" s="89"/>
      <c r="K1539" s="89"/>
      <c r="L1539" s="89"/>
      <c r="M1539" s="89"/>
      <c r="N1539" s="168">
        <v>0</v>
      </c>
      <c r="O1539" s="168">
        <v>0.86</v>
      </c>
      <c r="P1539" s="89" t="s">
        <v>679</v>
      </c>
    </row>
    <row r="1540" spans="1:16" ht="51">
      <c r="A1540" s="214">
        <v>35</v>
      </c>
      <c r="B1540" s="89"/>
      <c r="C1540" s="90" t="s">
        <v>49</v>
      </c>
      <c r="D1540" s="84">
        <v>43187</v>
      </c>
      <c r="E1540" s="85" t="s">
        <v>3250</v>
      </c>
      <c r="F1540" s="85" t="s">
        <v>3</v>
      </c>
      <c r="G1540" s="85">
        <v>1609028</v>
      </c>
      <c r="H1540" s="89"/>
      <c r="I1540" s="93" t="s">
        <v>3251</v>
      </c>
      <c r="J1540" s="89"/>
      <c r="K1540" s="89"/>
      <c r="L1540" s="89"/>
      <c r="M1540" s="89"/>
      <c r="N1540" s="168">
        <v>0</v>
      </c>
      <c r="O1540" s="168">
        <v>485.5</v>
      </c>
      <c r="P1540" s="89" t="s">
        <v>679</v>
      </c>
    </row>
    <row r="1541" spans="1:16" ht="51">
      <c r="A1541" s="214">
        <v>20</v>
      </c>
      <c r="B1541" s="89"/>
      <c r="C1541" s="90" t="s">
        <v>47</v>
      </c>
      <c r="D1541" s="84">
        <v>43187</v>
      </c>
      <c r="E1541" s="85" t="s">
        <v>3252</v>
      </c>
      <c r="F1541" s="85" t="s">
        <v>3</v>
      </c>
      <c r="G1541" s="85">
        <v>1609063</v>
      </c>
      <c r="H1541" s="89"/>
      <c r="I1541" s="93" t="s">
        <v>3253</v>
      </c>
      <c r="J1541" s="89"/>
      <c r="K1541" s="89"/>
      <c r="L1541" s="89"/>
      <c r="M1541" s="89"/>
      <c r="N1541" s="168">
        <v>0</v>
      </c>
      <c r="O1541" s="168">
        <v>145</v>
      </c>
      <c r="P1541" s="89" t="s">
        <v>679</v>
      </c>
    </row>
    <row r="1542" spans="1:16" ht="51">
      <c r="A1542" s="214" t="s">
        <v>560</v>
      </c>
      <c r="B1542" s="89"/>
      <c r="C1542" s="90" t="s">
        <v>622</v>
      </c>
      <c r="D1542" s="84">
        <v>43187</v>
      </c>
      <c r="E1542" s="85" t="s">
        <v>3254</v>
      </c>
      <c r="F1542" s="85" t="s">
        <v>3</v>
      </c>
      <c r="G1542" s="85">
        <v>1609065</v>
      </c>
      <c r="H1542" s="89"/>
      <c r="I1542" s="93" t="s">
        <v>3255</v>
      </c>
      <c r="J1542" s="89"/>
      <c r="K1542" s="89"/>
      <c r="L1542" s="89"/>
      <c r="M1542" s="89"/>
      <c r="N1542" s="168">
        <v>0</v>
      </c>
      <c r="O1542" s="168">
        <v>0.14000000000000001</v>
      </c>
      <c r="P1542" s="89" t="s">
        <v>2900</v>
      </c>
    </row>
    <row r="1543" spans="1:16" ht="51">
      <c r="A1543" s="214" t="s">
        <v>560</v>
      </c>
      <c r="B1543" s="89"/>
      <c r="C1543" s="90" t="s">
        <v>622</v>
      </c>
      <c r="D1543" s="84">
        <v>43187</v>
      </c>
      <c r="E1543" s="85" t="s">
        <v>3256</v>
      </c>
      <c r="F1543" s="85" t="s">
        <v>3</v>
      </c>
      <c r="G1543" s="85">
        <v>1609177</v>
      </c>
      <c r="H1543" s="89"/>
      <c r="I1543" s="93" t="s">
        <v>3257</v>
      </c>
      <c r="J1543" s="89"/>
      <c r="K1543" s="89"/>
      <c r="L1543" s="89"/>
      <c r="M1543" s="89"/>
      <c r="N1543" s="168">
        <v>0</v>
      </c>
      <c r="O1543" s="168">
        <v>74.600000000000009</v>
      </c>
      <c r="P1543" s="89" t="s">
        <v>2900</v>
      </c>
    </row>
    <row r="1544" spans="1:16" ht="51">
      <c r="A1544" s="214">
        <v>112</v>
      </c>
      <c r="B1544" s="89"/>
      <c r="C1544" s="90" t="s">
        <v>64</v>
      </c>
      <c r="D1544" s="84">
        <v>43187</v>
      </c>
      <c r="E1544" s="85" t="s">
        <v>3258</v>
      </c>
      <c r="F1544" s="85" t="s">
        <v>3</v>
      </c>
      <c r="G1544" s="85">
        <v>1609178</v>
      </c>
      <c r="H1544" s="89"/>
      <c r="I1544" s="93" t="s">
        <v>3259</v>
      </c>
      <c r="J1544" s="89"/>
      <c r="K1544" s="89"/>
      <c r="L1544" s="89"/>
      <c r="M1544" s="89"/>
      <c r="N1544" s="168">
        <v>0</v>
      </c>
      <c r="O1544" s="168">
        <v>3625.18</v>
      </c>
      <c r="P1544" s="89" t="s">
        <v>679</v>
      </c>
    </row>
    <row r="1545" spans="1:16" ht="51">
      <c r="A1545" s="214" t="s">
        <v>560</v>
      </c>
      <c r="B1545" s="89"/>
      <c r="C1545" s="90" t="s">
        <v>622</v>
      </c>
      <c r="D1545" s="84">
        <v>43187</v>
      </c>
      <c r="E1545" s="85" t="s">
        <v>3260</v>
      </c>
      <c r="F1545" s="85" t="s">
        <v>3</v>
      </c>
      <c r="G1545" s="85">
        <v>1609195</v>
      </c>
      <c r="H1545" s="89"/>
      <c r="I1545" s="93" t="s">
        <v>3261</v>
      </c>
      <c r="J1545" s="89"/>
      <c r="K1545" s="89"/>
      <c r="L1545" s="89"/>
      <c r="M1545" s="89"/>
      <c r="N1545" s="168">
        <v>0</v>
      </c>
      <c r="O1545" s="168">
        <v>420.9</v>
      </c>
      <c r="P1545" s="89" t="s">
        <v>679</v>
      </c>
    </row>
    <row r="1546" spans="1:16" ht="51">
      <c r="A1546" s="214">
        <v>234</v>
      </c>
      <c r="B1546" s="89"/>
      <c r="C1546" s="90" t="s">
        <v>652</v>
      </c>
      <c r="D1546" s="84">
        <v>43187</v>
      </c>
      <c r="E1546" s="85" t="s">
        <v>3262</v>
      </c>
      <c r="F1546" s="85" t="s">
        <v>3</v>
      </c>
      <c r="G1546" s="85">
        <v>1609217</v>
      </c>
      <c r="H1546" s="89"/>
      <c r="I1546" s="93" t="s">
        <v>3263</v>
      </c>
      <c r="J1546" s="89"/>
      <c r="K1546" s="89"/>
      <c r="L1546" s="89"/>
      <c r="M1546" s="89"/>
      <c r="N1546" s="168">
        <v>0</v>
      </c>
      <c r="O1546" s="168">
        <v>702</v>
      </c>
      <c r="P1546" s="89" t="s">
        <v>679</v>
      </c>
    </row>
    <row r="1547" spans="1:16" ht="51">
      <c r="A1547" s="214">
        <v>513</v>
      </c>
      <c r="B1547" s="89"/>
      <c r="C1547" s="90" t="s">
        <v>175</v>
      </c>
      <c r="D1547" s="84">
        <v>43187</v>
      </c>
      <c r="E1547" s="85" t="s">
        <v>3264</v>
      </c>
      <c r="F1547" s="85" t="s">
        <v>3</v>
      </c>
      <c r="G1547" s="85">
        <v>1609239</v>
      </c>
      <c r="H1547" s="89"/>
      <c r="I1547" s="93" t="s">
        <v>3265</v>
      </c>
      <c r="J1547" s="89"/>
      <c r="K1547" s="89"/>
      <c r="L1547" s="89"/>
      <c r="M1547" s="89"/>
      <c r="N1547" s="168">
        <v>0</v>
      </c>
      <c r="O1547" s="168">
        <v>19486</v>
      </c>
      <c r="P1547" s="89" t="s">
        <v>679</v>
      </c>
    </row>
    <row r="1548" spans="1:16" ht="63.75">
      <c r="A1548" s="214" t="s">
        <v>560</v>
      </c>
      <c r="B1548" s="89"/>
      <c r="C1548" s="90" t="s">
        <v>622</v>
      </c>
      <c r="D1548" s="84">
        <v>43187</v>
      </c>
      <c r="E1548" s="85" t="s">
        <v>3388</v>
      </c>
      <c r="F1548" s="85" t="s">
        <v>6</v>
      </c>
      <c r="G1548" s="85">
        <v>698067</v>
      </c>
      <c r="H1548" s="89"/>
      <c r="I1548" s="93" t="s">
        <v>3389</v>
      </c>
      <c r="J1548" s="89"/>
      <c r="K1548" s="89"/>
      <c r="L1548" s="89"/>
      <c r="M1548" s="89"/>
      <c r="N1548" s="168">
        <v>0</v>
      </c>
      <c r="O1548" s="168">
        <v>91186.28</v>
      </c>
      <c r="P1548" s="89" t="s">
        <v>679</v>
      </c>
    </row>
    <row r="1549" spans="1:16" ht="63.75">
      <c r="A1549" s="214">
        <v>513</v>
      </c>
      <c r="B1549" s="89"/>
      <c r="C1549" s="90" t="s">
        <v>175</v>
      </c>
      <c r="D1549" s="84">
        <v>43187</v>
      </c>
      <c r="E1549" s="85" t="s">
        <v>3391</v>
      </c>
      <c r="F1549" s="85" t="s">
        <v>15</v>
      </c>
      <c r="G1549" s="85">
        <v>698004</v>
      </c>
      <c r="H1549" s="89"/>
      <c r="I1549" s="93" t="s">
        <v>3392</v>
      </c>
      <c r="J1549" s="89"/>
      <c r="K1549" s="89"/>
      <c r="L1549" s="89"/>
      <c r="M1549" s="89"/>
      <c r="N1549" s="168">
        <v>50</v>
      </c>
      <c r="O1549" s="168">
        <v>0</v>
      </c>
      <c r="P1549" s="89" t="s">
        <v>679</v>
      </c>
    </row>
    <row r="1550" spans="1:16" ht="89.25">
      <c r="A1550" s="214">
        <v>576</v>
      </c>
      <c r="B1550" s="89"/>
      <c r="C1550" s="90" t="s">
        <v>11083</v>
      </c>
      <c r="D1550" s="84">
        <v>43187</v>
      </c>
      <c r="E1550" s="85" t="s">
        <v>3393</v>
      </c>
      <c r="F1550" s="85" t="s">
        <v>15</v>
      </c>
      <c r="G1550" s="85">
        <v>4616</v>
      </c>
      <c r="H1550" s="89"/>
      <c r="I1550" s="93" t="s">
        <v>3394</v>
      </c>
      <c r="J1550" s="89"/>
      <c r="K1550" s="89"/>
      <c r="L1550" s="89"/>
      <c r="M1550" s="89"/>
      <c r="N1550" s="168">
        <v>336.89</v>
      </c>
      <c r="O1550" s="168">
        <v>0</v>
      </c>
      <c r="P1550" s="89" t="s">
        <v>679</v>
      </c>
    </row>
    <row r="1551" spans="1:16" ht="76.5">
      <c r="A1551" s="214">
        <v>513</v>
      </c>
      <c r="B1551" s="89"/>
      <c r="C1551" s="90" t="s">
        <v>175</v>
      </c>
      <c r="D1551" s="84">
        <v>43187</v>
      </c>
      <c r="E1551" s="85" t="s">
        <v>3395</v>
      </c>
      <c r="F1551" s="85" t="s">
        <v>11</v>
      </c>
      <c r="G1551" s="85">
        <v>917145</v>
      </c>
      <c r="H1551" s="89"/>
      <c r="I1551" s="93" t="s">
        <v>3396</v>
      </c>
      <c r="J1551" s="89"/>
      <c r="K1551" s="89"/>
      <c r="L1551" s="89"/>
      <c r="M1551" s="89"/>
      <c r="N1551" s="168">
        <v>8721.52</v>
      </c>
      <c r="O1551" s="168">
        <v>0</v>
      </c>
      <c r="P1551" s="89" t="s">
        <v>679</v>
      </c>
    </row>
    <row r="1552" spans="1:16" ht="51">
      <c r="A1552" s="214" t="s">
        <v>560</v>
      </c>
      <c r="B1552" s="89"/>
      <c r="C1552" s="90" t="s">
        <v>622</v>
      </c>
      <c r="D1552" s="84">
        <v>43188</v>
      </c>
      <c r="E1552" s="85" t="s">
        <v>3266</v>
      </c>
      <c r="F1552" s="85" t="s">
        <v>3</v>
      </c>
      <c r="G1552" s="85">
        <v>1609380</v>
      </c>
      <c r="H1552" s="89"/>
      <c r="I1552" s="93" t="s">
        <v>3267</v>
      </c>
      <c r="J1552" s="89"/>
      <c r="K1552" s="89"/>
      <c r="L1552" s="89"/>
      <c r="M1552" s="89"/>
      <c r="N1552" s="168">
        <v>0</v>
      </c>
      <c r="O1552" s="168">
        <v>2366.41</v>
      </c>
      <c r="P1552" s="89" t="s">
        <v>679</v>
      </c>
    </row>
    <row r="1553" spans="1:16" ht="51">
      <c r="A1553" s="214" t="s">
        <v>560</v>
      </c>
      <c r="B1553" s="89"/>
      <c r="C1553" s="90" t="s">
        <v>622</v>
      </c>
      <c r="D1553" s="84">
        <v>43188</v>
      </c>
      <c r="E1553" s="85" t="s">
        <v>3268</v>
      </c>
      <c r="F1553" s="85" t="s">
        <v>3</v>
      </c>
      <c r="G1553" s="85">
        <v>1609381</v>
      </c>
      <c r="H1553" s="89"/>
      <c r="I1553" s="93" t="s">
        <v>3267</v>
      </c>
      <c r="J1553" s="89"/>
      <c r="K1553" s="89"/>
      <c r="L1553" s="89"/>
      <c r="M1553" s="89"/>
      <c r="N1553" s="168">
        <v>0</v>
      </c>
      <c r="O1553" s="168">
        <v>75.989999999999995</v>
      </c>
      <c r="P1553" s="89" t="s">
        <v>679</v>
      </c>
    </row>
    <row r="1554" spans="1:16" ht="51">
      <c r="A1554" s="214" t="s">
        <v>560</v>
      </c>
      <c r="B1554" s="89"/>
      <c r="C1554" s="90" t="s">
        <v>622</v>
      </c>
      <c r="D1554" s="84">
        <v>43188</v>
      </c>
      <c r="E1554" s="85" t="s">
        <v>3269</v>
      </c>
      <c r="F1554" s="85" t="s">
        <v>3</v>
      </c>
      <c r="G1554" s="85">
        <v>1609478</v>
      </c>
      <c r="H1554" s="89"/>
      <c r="I1554" s="93" t="s">
        <v>3270</v>
      </c>
      <c r="J1554" s="89"/>
      <c r="K1554" s="89"/>
      <c r="L1554" s="89"/>
      <c r="M1554" s="89"/>
      <c r="N1554" s="168">
        <v>0</v>
      </c>
      <c r="O1554" s="168">
        <v>2000</v>
      </c>
      <c r="P1554" s="89" t="s">
        <v>679</v>
      </c>
    </row>
    <row r="1555" spans="1:16" ht="51">
      <c r="A1555" s="214" t="s">
        <v>560</v>
      </c>
      <c r="B1555" s="89"/>
      <c r="C1555" s="90" t="s">
        <v>622</v>
      </c>
      <c r="D1555" s="84">
        <v>43188</v>
      </c>
      <c r="E1555" s="85" t="s">
        <v>3271</v>
      </c>
      <c r="F1555" s="85" t="s">
        <v>3</v>
      </c>
      <c r="G1555" s="85">
        <v>1609551</v>
      </c>
      <c r="H1555" s="89"/>
      <c r="I1555" s="93" t="s">
        <v>3272</v>
      </c>
      <c r="J1555" s="89"/>
      <c r="K1555" s="89"/>
      <c r="L1555" s="89"/>
      <c r="M1555" s="89"/>
      <c r="N1555" s="168">
        <v>0</v>
      </c>
      <c r="O1555" s="168">
        <v>258.85000000000002</v>
      </c>
      <c r="P1555" s="89" t="s">
        <v>679</v>
      </c>
    </row>
    <row r="1556" spans="1:16" ht="38.25">
      <c r="A1556" s="214" t="s">
        <v>720</v>
      </c>
      <c r="B1556" s="89"/>
      <c r="C1556" s="90" t="s">
        <v>13784</v>
      </c>
      <c r="D1556" s="84">
        <v>43188</v>
      </c>
      <c r="E1556" s="85" t="s">
        <v>3397</v>
      </c>
      <c r="F1556" s="85" t="s">
        <v>13</v>
      </c>
      <c r="G1556" s="85">
        <v>380887</v>
      </c>
      <c r="H1556" s="89"/>
      <c r="I1556" s="93" t="s">
        <v>745</v>
      </c>
      <c r="J1556" s="89"/>
      <c r="K1556" s="89"/>
      <c r="L1556" s="89"/>
      <c r="M1556" s="89"/>
      <c r="N1556" s="168">
        <v>4813821.84</v>
      </c>
      <c r="O1556" s="168">
        <v>0</v>
      </c>
      <c r="P1556" s="89" t="s">
        <v>679</v>
      </c>
    </row>
    <row r="1557" spans="1:16" ht="38.25">
      <c r="A1557" s="214" t="s">
        <v>720</v>
      </c>
      <c r="B1557" s="89"/>
      <c r="C1557" s="90" t="s">
        <v>13784</v>
      </c>
      <c r="D1557" s="84">
        <v>43188</v>
      </c>
      <c r="E1557" s="85" t="s">
        <v>3398</v>
      </c>
      <c r="F1557" s="85" t="s">
        <v>13</v>
      </c>
      <c r="G1557" s="85">
        <v>380889</v>
      </c>
      <c r="H1557" s="89"/>
      <c r="I1557" s="93" t="s">
        <v>745</v>
      </c>
      <c r="J1557" s="89"/>
      <c r="K1557" s="89"/>
      <c r="L1557" s="89"/>
      <c r="M1557" s="89"/>
      <c r="N1557" s="168">
        <v>2120094.73</v>
      </c>
      <c r="O1557" s="168">
        <v>0</v>
      </c>
      <c r="P1557" s="89" t="s">
        <v>679</v>
      </c>
    </row>
    <row r="1558" spans="1:16" ht="38.25">
      <c r="A1558" s="214" t="s">
        <v>720</v>
      </c>
      <c r="B1558" s="89"/>
      <c r="C1558" s="90" t="s">
        <v>13784</v>
      </c>
      <c r="D1558" s="84">
        <v>43188</v>
      </c>
      <c r="E1558" s="85" t="s">
        <v>3399</v>
      </c>
      <c r="F1558" s="85" t="s">
        <v>13</v>
      </c>
      <c r="G1558" s="85">
        <v>380891</v>
      </c>
      <c r="H1558" s="89"/>
      <c r="I1558" s="93" t="s">
        <v>745</v>
      </c>
      <c r="J1558" s="89"/>
      <c r="K1558" s="89"/>
      <c r="L1558" s="89"/>
      <c r="M1558" s="89"/>
      <c r="N1558" s="168">
        <v>2551576.73</v>
      </c>
      <c r="O1558" s="168">
        <v>0</v>
      </c>
      <c r="P1558" s="89" t="s">
        <v>679</v>
      </c>
    </row>
    <row r="1559" spans="1:16" ht="38.25">
      <c r="A1559" s="214" t="s">
        <v>720</v>
      </c>
      <c r="B1559" s="89"/>
      <c r="C1559" s="90" t="s">
        <v>13784</v>
      </c>
      <c r="D1559" s="84">
        <v>43188</v>
      </c>
      <c r="E1559" s="85" t="s">
        <v>3400</v>
      </c>
      <c r="F1559" s="85" t="s">
        <v>13</v>
      </c>
      <c r="G1559" s="85">
        <v>380893</v>
      </c>
      <c r="H1559" s="89"/>
      <c r="I1559" s="93" t="s">
        <v>745</v>
      </c>
      <c r="J1559" s="89"/>
      <c r="K1559" s="89"/>
      <c r="L1559" s="89"/>
      <c r="M1559" s="89"/>
      <c r="N1559" s="168">
        <v>17819251.039999999</v>
      </c>
      <c r="O1559" s="168">
        <v>0</v>
      </c>
      <c r="P1559" s="89" t="s">
        <v>679</v>
      </c>
    </row>
    <row r="1560" spans="1:16" ht="38.25">
      <c r="A1560" s="214" t="s">
        <v>720</v>
      </c>
      <c r="B1560" s="89"/>
      <c r="C1560" s="90" t="s">
        <v>13784</v>
      </c>
      <c r="D1560" s="84">
        <v>43188</v>
      </c>
      <c r="E1560" s="85" t="s">
        <v>3401</v>
      </c>
      <c r="F1560" s="85" t="s">
        <v>13</v>
      </c>
      <c r="G1560" s="85">
        <v>380895</v>
      </c>
      <c r="H1560" s="89"/>
      <c r="I1560" s="93" t="s">
        <v>745</v>
      </c>
      <c r="J1560" s="89"/>
      <c r="K1560" s="89"/>
      <c r="L1560" s="89"/>
      <c r="M1560" s="89"/>
      <c r="N1560" s="168">
        <v>17471545.899999999</v>
      </c>
      <c r="O1560" s="168">
        <v>0</v>
      </c>
      <c r="P1560" s="89" t="s">
        <v>679</v>
      </c>
    </row>
    <row r="1561" spans="1:16" ht="38.25">
      <c r="A1561" s="214" t="s">
        <v>720</v>
      </c>
      <c r="B1561" s="89"/>
      <c r="C1561" s="90" t="s">
        <v>13784</v>
      </c>
      <c r="D1561" s="84">
        <v>43188</v>
      </c>
      <c r="E1561" s="85" t="s">
        <v>3402</v>
      </c>
      <c r="F1561" s="85" t="s">
        <v>13</v>
      </c>
      <c r="G1561" s="85">
        <v>380897</v>
      </c>
      <c r="H1561" s="89"/>
      <c r="I1561" s="93" t="s">
        <v>745</v>
      </c>
      <c r="J1561" s="89"/>
      <c r="K1561" s="89"/>
      <c r="L1561" s="89"/>
      <c r="M1561" s="89"/>
      <c r="N1561" s="168">
        <v>22404517.09</v>
      </c>
      <c r="O1561" s="168">
        <v>0</v>
      </c>
      <c r="P1561" s="89" t="s">
        <v>679</v>
      </c>
    </row>
    <row r="1562" spans="1:16" ht="38.25">
      <c r="A1562" s="214" t="s">
        <v>720</v>
      </c>
      <c r="B1562" s="89"/>
      <c r="C1562" s="90" t="s">
        <v>13784</v>
      </c>
      <c r="D1562" s="84">
        <v>43188</v>
      </c>
      <c r="E1562" s="85" t="s">
        <v>3403</v>
      </c>
      <c r="F1562" s="85" t="s">
        <v>13</v>
      </c>
      <c r="G1562" s="85">
        <v>380899</v>
      </c>
      <c r="H1562" s="89"/>
      <c r="I1562" s="93" t="s">
        <v>745</v>
      </c>
      <c r="J1562" s="89"/>
      <c r="K1562" s="89"/>
      <c r="L1562" s="89"/>
      <c r="M1562" s="89"/>
      <c r="N1562" s="168">
        <v>103700439.81999999</v>
      </c>
      <c r="O1562" s="168">
        <v>0</v>
      </c>
      <c r="P1562" s="89" t="s">
        <v>679</v>
      </c>
    </row>
    <row r="1563" spans="1:16" ht="38.25">
      <c r="A1563" s="214" t="s">
        <v>720</v>
      </c>
      <c r="B1563" s="89"/>
      <c r="C1563" s="90" t="s">
        <v>13784</v>
      </c>
      <c r="D1563" s="84">
        <v>43188</v>
      </c>
      <c r="E1563" s="85" t="s">
        <v>3404</v>
      </c>
      <c r="F1563" s="85" t="s">
        <v>13</v>
      </c>
      <c r="G1563" s="85">
        <v>380901</v>
      </c>
      <c r="H1563" s="89"/>
      <c r="I1563" s="93" t="s">
        <v>745</v>
      </c>
      <c r="J1563" s="89"/>
      <c r="K1563" s="89"/>
      <c r="L1563" s="89"/>
      <c r="M1563" s="89"/>
      <c r="N1563" s="168">
        <v>44570389.729999997</v>
      </c>
      <c r="O1563" s="168">
        <v>0</v>
      </c>
      <c r="P1563" s="89" t="s">
        <v>679</v>
      </c>
    </row>
    <row r="1564" spans="1:16" ht="38.25">
      <c r="A1564" s="214" t="s">
        <v>720</v>
      </c>
      <c r="B1564" s="89"/>
      <c r="C1564" s="90" t="s">
        <v>13784</v>
      </c>
      <c r="D1564" s="84">
        <v>43188</v>
      </c>
      <c r="E1564" s="85" t="s">
        <v>3405</v>
      </c>
      <c r="F1564" s="85" t="s">
        <v>13</v>
      </c>
      <c r="G1564" s="85">
        <v>380903</v>
      </c>
      <c r="H1564" s="89"/>
      <c r="I1564" s="93" t="s">
        <v>745</v>
      </c>
      <c r="J1564" s="89"/>
      <c r="K1564" s="89"/>
      <c r="L1564" s="89"/>
      <c r="M1564" s="89"/>
      <c r="N1564" s="168">
        <v>7658703.9000000004</v>
      </c>
      <c r="O1564" s="168">
        <v>0</v>
      </c>
      <c r="P1564" s="89" t="s">
        <v>679</v>
      </c>
    </row>
    <row r="1565" spans="1:16" ht="38.25">
      <c r="A1565" s="214" t="s">
        <v>720</v>
      </c>
      <c r="B1565" s="89"/>
      <c r="C1565" s="90" t="s">
        <v>13784</v>
      </c>
      <c r="D1565" s="84">
        <v>43188</v>
      </c>
      <c r="E1565" s="85" t="s">
        <v>3406</v>
      </c>
      <c r="F1565" s="85" t="s">
        <v>13</v>
      </c>
      <c r="G1565" s="85">
        <v>380905</v>
      </c>
      <c r="H1565" s="89"/>
      <c r="I1565" s="93" t="s">
        <v>745</v>
      </c>
      <c r="J1565" s="89"/>
      <c r="K1565" s="89"/>
      <c r="L1565" s="89"/>
      <c r="M1565" s="89"/>
      <c r="N1565" s="168">
        <v>15945.25</v>
      </c>
      <c r="O1565" s="168">
        <v>0</v>
      </c>
      <c r="P1565" s="89" t="s">
        <v>679</v>
      </c>
    </row>
    <row r="1566" spans="1:16" ht="38.25">
      <c r="A1566" s="214" t="s">
        <v>720</v>
      </c>
      <c r="B1566" s="89"/>
      <c r="C1566" s="90" t="s">
        <v>13784</v>
      </c>
      <c r="D1566" s="84">
        <v>43188</v>
      </c>
      <c r="E1566" s="85" t="s">
        <v>3407</v>
      </c>
      <c r="F1566" s="85" t="s">
        <v>13</v>
      </c>
      <c r="G1566" s="85">
        <v>380907</v>
      </c>
      <c r="H1566" s="89"/>
      <c r="I1566" s="93" t="s">
        <v>745</v>
      </c>
      <c r="J1566" s="89"/>
      <c r="K1566" s="89"/>
      <c r="L1566" s="89"/>
      <c r="M1566" s="89"/>
      <c r="N1566" s="168">
        <v>1098.1500000000001</v>
      </c>
      <c r="O1566" s="168">
        <v>0</v>
      </c>
      <c r="P1566" s="89" t="s">
        <v>679</v>
      </c>
    </row>
    <row r="1567" spans="1:16" ht="38.25">
      <c r="A1567" s="214" t="s">
        <v>720</v>
      </c>
      <c r="B1567" s="89"/>
      <c r="C1567" s="90" t="s">
        <v>13784</v>
      </c>
      <c r="D1567" s="84">
        <v>43188</v>
      </c>
      <c r="E1567" s="85" t="s">
        <v>3408</v>
      </c>
      <c r="F1567" s="85" t="s">
        <v>13</v>
      </c>
      <c r="G1567" s="85">
        <v>380909</v>
      </c>
      <c r="H1567" s="89"/>
      <c r="I1567" s="93" t="s">
        <v>745</v>
      </c>
      <c r="J1567" s="89"/>
      <c r="K1567" s="89"/>
      <c r="L1567" s="89"/>
      <c r="M1567" s="89"/>
      <c r="N1567" s="168">
        <v>15566.3</v>
      </c>
      <c r="O1567" s="168">
        <v>0</v>
      </c>
      <c r="P1567" s="89" t="s">
        <v>679</v>
      </c>
    </row>
    <row r="1568" spans="1:16" ht="38.25">
      <c r="A1568" s="214" t="s">
        <v>720</v>
      </c>
      <c r="B1568" s="89"/>
      <c r="C1568" s="90" t="s">
        <v>13784</v>
      </c>
      <c r="D1568" s="84">
        <v>43188</v>
      </c>
      <c r="E1568" s="85" t="s">
        <v>3409</v>
      </c>
      <c r="F1568" s="85" t="s">
        <v>13</v>
      </c>
      <c r="G1568" s="85">
        <v>380911</v>
      </c>
      <c r="H1568" s="89"/>
      <c r="I1568" s="93" t="s">
        <v>745</v>
      </c>
      <c r="J1568" s="89"/>
      <c r="K1568" s="89"/>
      <c r="L1568" s="89"/>
      <c r="M1568" s="89"/>
      <c r="N1568" s="168">
        <v>15566.3</v>
      </c>
      <c r="O1568" s="168">
        <v>0</v>
      </c>
      <c r="P1568" s="89" t="s">
        <v>679</v>
      </c>
    </row>
    <row r="1569" spans="1:16" ht="38.25">
      <c r="A1569" s="214" t="s">
        <v>720</v>
      </c>
      <c r="B1569" s="89"/>
      <c r="C1569" s="90" t="s">
        <v>13784</v>
      </c>
      <c r="D1569" s="84">
        <v>43188</v>
      </c>
      <c r="E1569" s="85" t="s">
        <v>3410</v>
      </c>
      <c r="F1569" s="85" t="s">
        <v>13</v>
      </c>
      <c r="G1569" s="85">
        <v>380913</v>
      </c>
      <c r="H1569" s="89"/>
      <c r="I1569" s="93" t="s">
        <v>745</v>
      </c>
      <c r="J1569" s="89"/>
      <c r="K1569" s="89"/>
      <c r="L1569" s="89"/>
      <c r="M1569" s="89"/>
      <c r="N1569" s="168">
        <v>15566.3</v>
      </c>
      <c r="O1569" s="168">
        <v>0</v>
      </c>
      <c r="P1569" s="89" t="s">
        <v>679</v>
      </c>
    </row>
    <row r="1570" spans="1:16" ht="38.25">
      <c r="A1570" s="214" t="s">
        <v>720</v>
      </c>
      <c r="B1570" s="89"/>
      <c r="C1570" s="90" t="s">
        <v>13784</v>
      </c>
      <c r="D1570" s="84">
        <v>43188</v>
      </c>
      <c r="E1570" s="85" t="s">
        <v>3411</v>
      </c>
      <c r="F1570" s="85" t="s">
        <v>13</v>
      </c>
      <c r="G1570" s="85">
        <v>380915</v>
      </c>
      <c r="H1570" s="89"/>
      <c r="I1570" s="93" t="s">
        <v>745</v>
      </c>
      <c r="J1570" s="89"/>
      <c r="K1570" s="89"/>
      <c r="L1570" s="89"/>
      <c r="M1570" s="89"/>
      <c r="N1570" s="168">
        <v>15566.3</v>
      </c>
      <c r="O1570" s="168">
        <v>0</v>
      </c>
      <c r="P1570" s="89" t="s">
        <v>679</v>
      </c>
    </row>
    <row r="1571" spans="1:16" ht="38.25">
      <c r="A1571" s="214" t="s">
        <v>720</v>
      </c>
      <c r="B1571" s="89"/>
      <c r="C1571" s="90" t="s">
        <v>13784</v>
      </c>
      <c r="D1571" s="84">
        <v>43188</v>
      </c>
      <c r="E1571" s="85" t="s">
        <v>3412</v>
      </c>
      <c r="F1571" s="85" t="s">
        <v>13</v>
      </c>
      <c r="G1571" s="85">
        <v>380917</v>
      </c>
      <c r="H1571" s="89"/>
      <c r="I1571" s="93" t="s">
        <v>745</v>
      </c>
      <c r="J1571" s="89"/>
      <c r="K1571" s="89"/>
      <c r="L1571" s="89"/>
      <c r="M1571" s="89"/>
      <c r="N1571" s="168">
        <v>297135.96000000002</v>
      </c>
      <c r="O1571" s="168">
        <v>0</v>
      </c>
      <c r="P1571" s="89" t="s">
        <v>679</v>
      </c>
    </row>
    <row r="1572" spans="1:16" ht="38.25">
      <c r="A1572" s="214" t="s">
        <v>720</v>
      </c>
      <c r="B1572" s="89"/>
      <c r="C1572" s="90" t="s">
        <v>13784</v>
      </c>
      <c r="D1572" s="84">
        <v>43188</v>
      </c>
      <c r="E1572" s="85" t="s">
        <v>3413</v>
      </c>
      <c r="F1572" s="85" t="s">
        <v>13</v>
      </c>
      <c r="G1572" s="85">
        <v>380919</v>
      </c>
      <c r="H1572" s="89"/>
      <c r="I1572" s="93" t="s">
        <v>745</v>
      </c>
      <c r="J1572" s="89"/>
      <c r="K1572" s="89"/>
      <c r="L1572" s="89"/>
      <c r="M1572" s="89"/>
      <c r="N1572" s="168">
        <v>3726.63</v>
      </c>
      <c r="O1572" s="168">
        <v>0</v>
      </c>
      <c r="P1572" s="89" t="s">
        <v>679</v>
      </c>
    </row>
    <row r="1573" spans="1:16" ht="38.25">
      <c r="A1573" s="214" t="s">
        <v>720</v>
      </c>
      <c r="B1573" s="89"/>
      <c r="C1573" s="90" t="s">
        <v>13784</v>
      </c>
      <c r="D1573" s="84">
        <v>43188</v>
      </c>
      <c r="E1573" s="85" t="s">
        <v>3414</v>
      </c>
      <c r="F1573" s="85" t="s">
        <v>13</v>
      </c>
      <c r="G1573" s="85">
        <v>380921</v>
      </c>
      <c r="H1573" s="89"/>
      <c r="I1573" s="93" t="s">
        <v>745</v>
      </c>
      <c r="J1573" s="89"/>
      <c r="K1573" s="89"/>
      <c r="L1573" s="89"/>
      <c r="M1573" s="89"/>
      <c r="N1573" s="168">
        <v>388.14</v>
      </c>
      <c r="O1573" s="168">
        <v>0</v>
      </c>
      <c r="P1573" s="89" t="s">
        <v>679</v>
      </c>
    </row>
    <row r="1574" spans="1:16" ht="38.25">
      <c r="A1574" s="214" t="s">
        <v>720</v>
      </c>
      <c r="B1574" s="89"/>
      <c r="C1574" s="90" t="s">
        <v>13784</v>
      </c>
      <c r="D1574" s="84">
        <v>43188</v>
      </c>
      <c r="E1574" s="85" t="s">
        <v>3415</v>
      </c>
      <c r="F1574" s="85" t="s">
        <v>13</v>
      </c>
      <c r="G1574" s="85">
        <v>380758</v>
      </c>
      <c r="H1574" s="89"/>
      <c r="I1574" s="93" t="s">
        <v>745</v>
      </c>
      <c r="J1574" s="89"/>
      <c r="K1574" s="89"/>
      <c r="L1574" s="89"/>
      <c r="M1574" s="89"/>
      <c r="N1574" s="168">
        <v>14921395.369999999</v>
      </c>
      <c r="O1574" s="168">
        <v>0</v>
      </c>
      <c r="P1574" s="89" t="s">
        <v>679</v>
      </c>
    </row>
    <row r="1575" spans="1:16" ht="38.25">
      <c r="A1575" s="214" t="s">
        <v>720</v>
      </c>
      <c r="B1575" s="89"/>
      <c r="C1575" s="90" t="s">
        <v>13784</v>
      </c>
      <c r="D1575" s="84">
        <v>43188</v>
      </c>
      <c r="E1575" s="85" t="s">
        <v>3416</v>
      </c>
      <c r="F1575" s="85" t="s">
        <v>13</v>
      </c>
      <c r="G1575" s="85">
        <v>380760</v>
      </c>
      <c r="H1575" s="89"/>
      <c r="I1575" s="93" t="s">
        <v>745</v>
      </c>
      <c r="J1575" s="89"/>
      <c r="K1575" s="89"/>
      <c r="L1575" s="89"/>
      <c r="M1575" s="89"/>
      <c r="N1575" s="168">
        <v>2745249.62</v>
      </c>
      <c r="O1575" s="168">
        <v>0</v>
      </c>
      <c r="P1575" s="89" t="s">
        <v>679</v>
      </c>
    </row>
    <row r="1576" spans="1:16" ht="38.25">
      <c r="A1576" s="214" t="s">
        <v>720</v>
      </c>
      <c r="B1576" s="89"/>
      <c r="C1576" s="90" t="s">
        <v>13784</v>
      </c>
      <c r="D1576" s="84">
        <v>43188</v>
      </c>
      <c r="E1576" s="85" t="s">
        <v>3417</v>
      </c>
      <c r="F1576" s="85" t="s">
        <v>13</v>
      </c>
      <c r="G1576" s="85">
        <v>380762</v>
      </c>
      <c r="H1576" s="89"/>
      <c r="I1576" s="93" t="s">
        <v>745</v>
      </c>
      <c r="J1576" s="89"/>
      <c r="K1576" s="89"/>
      <c r="L1576" s="89"/>
      <c r="M1576" s="89"/>
      <c r="N1576" s="168">
        <v>164726.71</v>
      </c>
      <c r="O1576" s="168">
        <v>0</v>
      </c>
      <c r="P1576" s="89" t="s">
        <v>679</v>
      </c>
    </row>
    <row r="1577" spans="1:16" ht="38.25">
      <c r="A1577" s="214" t="s">
        <v>720</v>
      </c>
      <c r="B1577" s="89"/>
      <c r="C1577" s="90" t="s">
        <v>13784</v>
      </c>
      <c r="D1577" s="84">
        <v>43188</v>
      </c>
      <c r="E1577" s="85" t="s">
        <v>3418</v>
      </c>
      <c r="F1577" s="85" t="s">
        <v>13</v>
      </c>
      <c r="G1577" s="85">
        <v>380764</v>
      </c>
      <c r="H1577" s="89"/>
      <c r="I1577" s="93" t="s">
        <v>745</v>
      </c>
      <c r="J1577" s="89"/>
      <c r="K1577" s="89"/>
      <c r="L1577" s="89"/>
      <c r="M1577" s="89"/>
      <c r="N1577" s="168">
        <v>4344229.32</v>
      </c>
      <c r="O1577" s="168">
        <v>0</v>
      </c>
      <c r="P1577" s="89" t="s">
        <v>679</v>
      </c>
    </row>
    <row r="1578" spans="1:16" ht="38.25">
      <c r="A1578" s="214" t="s">
        <v>720</v>
      </c>
      <c r="B1578" s="89"/>
      <c r="C1578" s="90" t="s">
        <v>13784</v>
      </c>
      <c r="D1578" s="84">
        <v>43188</v>
      </c>
      <c r="E1578" s="85" t="s">
        <v>3419</v>
      </c>
      <c r="F1578" s="85" t="s">
        <v>13</v>
      </c>
      <c r="G1578" s="85">
        <v>380766</v>
      </c>
      <c r="H1578" s="89"/>
      <c r="I1578" s="93" t="s">
        <v>745</v>
      </c>
      <c r="J1578" s="89"/>
      <c r="K1578" s="89"/>
      <c r="L1578" s="89"/>
      <c r="M1578" s="89"/>
      <c r="N1578" s="168">
        <v>1237134.8700000001</v>
      </c>
      <c r="O1578" s="168">
        <v>0</v>
      </c>
      <c r="P1578" s="89" t="s">
        <v>679</v>
      </c>
    </row>
    <row r="1579" spans="1:16" ht="38.25">
      <c r="A1579" s="214" t="s">
        <v>720</v>
      </c>
      <c r="B1579" s="89"/>
      <c r="C1579" s="90" t="s">
        <v>13784</v>
      </c>
      <c r="D1579" s="84">
        <v>43188</v>
      </c>
      <c r="E1579" s="85" t="s">
        <v>3420</v>
      </c>
      <c r="F1579" s="85" t="s">
        <v>13</v>
      </c>
      <c r="G1579" s="85">
        <v>380768</v>
      </c>
      <c r="H1579" s="89"/>
      <c r="I1579" s="93" t="s">
        <v>745</v>
      </c>
      <c r="J1579" s="89"/>
      <c r="K1579" s="89"/>
      <c r="L1579" s="89"/>
      <c r="M1579" s="89"/>
      <c r="N1579" s="168">
        <v>383264.22</v>
      </c>
      <c r="O1579" s="168">
        <v>0</v>
      </c>
      <c r="P1579" s="89" t="s">
        <v>679</v>
      </c>
    </row>
    <row r="1580" spans="1:16" ht="38.25">
      <c r="A1580" s="214" t="s">
        <v>720</v>
      </c>
      <c r="B1580" s="89"/>
      <c r="C1580" s="90" t="s">
        <v>13784</v>
      </c>
      <c r="D1580" s="84">
        <v>43188</v>
      </c>
      <c r="E1580" s="85" t="s">
        <v>3421</v>
      </c>
      <c r="F1580" s="85" t="s">
        <v>13</v>
      </c>
      <c r="G1580" s="85">
        <v>380770</v>
      </c>
      <c r="H1580" s="89"/>
      <c r="I1580" s="93" t="s">
        <v>745</v>
      </c>
      <c r="J1580" s="89"/>
      <c r="K1580" s="89"/>
      <c r="L1580" s="89"/>
      <c r="M1580" s="89"/>
      <c r="N1580" s="168">
        <v>10107573.529999999</v>
      </c>
      <c r="O1580" s="168">
        <v>0</v>
      </c>
      <c r="P1580" s="89" t="s">
        <v>679</v>
      </c>
    </row>
    <row r="1581" spans="1:16" ht="38.25">
      <c r="A1581" s="214" t="s">
        <v>720</v>
      </c>
      <c r="B1581" s="89"/>
      <c r="C1581" s="90" t="s">
        <v>13784</v>
      </c>
      <c r="D1581" s="84">
        <v>43188</v>
      </c>
      <c r="E1581" s="85" t="s">
        <v>3422</v>
      </c>
      <c r="F1581" s="85" t="s">
        <v>13</v>
      </c>
      <c r="G1581" s="85">
        <v>380772</v>
      </c>
      <c r="H1581" s="89"/>
      <c r="I1581" s="93" t="s">
        <v>745</v>
      </c>
      <c r="J1581" s="89"/>
      <c r="K1581" s="89"/>
      <c r="L1581" s="89"/>
      <c r="M1581" s="89"/>
      <c r="N1581" s="168">
        <v>193672.89</v>
      </c>
      <c r="O1581" s="168">
        <v>0</v>
      </c>
      <c r="P1581" s="89" t="s">
        <v>679</v>
      </c>
    </row>
    <row r="1582" spans="1:16" ht="38.25">
      <c r="A1582" s="214" t="s">
        <v>720</v>
      </c>
      <c r="B1582" s="89"/>
      <c r="C1582" s="90" t="s">
        <v>13784</v>
      </c>
      <c r="D1582" s="84">
        <v>43188</v>
      </c>
      <c r="E1582" s="85" t="s">
        <v>3423</v>
      </c>
      <c r="F1582" s="85" t="s">
        <v>13</v>
      </c>
      <c r="G1582" s="85">
        <v>380774</v>
      </c>
      <c r="H1582" s="89"/>
      <c r="I1582" s="93" t="s">
        <v>745</v>
      </c>
      <c r="J1582" s="89"/>
      <c r="K1582" s="89"/>
      <c r="L1582" s="89"/>
      <c r="M1582" s="89"/>
      <c r="N1582" s="168">
        <v>753282.13</v>
      </c>
      <c r="O1582" s="168">
        <v>0</v>
      </c>
      <c r="P1582" s="89" t="s">
        <v>679</v>
      </c>
    </row>
    <row r="1583" spans="1:16" ht="38.25">
      <c r="A1583" s="214" t="s">
        <v>720</v>
      </c>
      <c r="B1583" s="89"/>
      <c r="C1583" s="90" t="s">
        <v>13784</v>
      </c>
      <c r="D1583" s="84">
        <v>43188</v>
      </c>
      <c r="E1583" s="85" t="s">
        <v>3424</v>
      </c>
      <c r="F1583" s="85" t="s">
        <v>13</v>
      </c>
      <c r="G1583" s="85">
        <v>380776</v>
      </c>
      <c r="H1583" s="89"/>
      <c r="I1583" s="93" t="s">
        <v>745</v>
      </c>
      <c r="J1583" s="89"/>
      <c r="K1583" s="89"/>
      <c r="L1583" s="89"/>
      <c r="M1583" s="89"/>
      <c r="N1583" s="168">
        <v>2068977.85</v>
      </c>
      <c r="O1583" s="168">
        <v>0</v>
      </c>
      <c r="P1583" s="89" t="s">
        <v>679</v>
      </c>
    </row>
    <row r="1584" spans="1:16" ht="38.25">
      <c r="A1584" s="214" t="s">
        <v>720</v>
      </c>
      <c r="B1584" s="89"/>
      <c r="C1584" s="90" t="s">
        <v>13784</v>
      </c>
      <c r="D1584" s="84">
        <v>43188</v>
      </c>
      <c r="E1584" s="85" t="s">
        <v>3425</v>
      </c>
      <c r="F1584" s="85" t="s">
        <v>13</v>
      </c>
      <c r="G1584" s="85">
        <v>380778</v>
      </c>
      <c r="H1584" s="89"/>
      <c r="I1584" s="93" t="s">
        <v>745</v>
      </c>
      <c r="J1584" s="89"/>
      <c r="K1584" s="89"/>
      <c r="L1584" s="89"/>
      <c r="M1584" s="89"/>
      <c r="N1584" s="168">
        <v>1752636.43</v>
      </c>
      <c r="O1584" s="168">
        <v>0</v>
      </c>
      <c r="P1584" s="89" t="s">
        <v>679</v>
      </c>
    </row>
    <row r="1585" spans="1:16" ht="38.25">
      <c r="A1585" s="214" t="s">
        <v>720</v>
      </c>
      <c r="B1585" s="89"/>
      <c r="C1585" s="90" t="s">
        <v>13784</v>
      </c>
      <c r="D1585" s="84">
        <v>43188</v>
      </c>
      <c r="E1585" s="85" t="s">
        <v>3426</v>
      </c>
      <c r="F1585" s="85" t="s">
        <v>13</v>
      </c>
      <c r="G1585" s="85">
        <v>380780</v>
      </c>
      <c r="H1585" s="89"/>
      <c r="I1585" s="93" t="s">
        <v>745</v>
      </c>
      <c r="J1585" s="89"/>
      <c r="K1585" s="89"/>
      <c r="L1585" s="89"/>
      <c r="M1585" s="89"/>
      <c r="N1585" s="168">
        <v>11523459.08</v>
      </c>
      <c r="O1585" s="168">
        <v>0</v>
      </c>
      <c r="P1585" s="89" t="s">
        <v>679</v>
      </c>
    </row>
    <row r="1586" spans="1:16" ht="38.25">
      <c r="A1586" s="214" t="s">
        <v>720</v>
      </c>
      <c r="B1586" s="89"/>
      <c r="C1586" s="90" t="s">
        <v>13784</v>
      </c>
      <c r="D1586" s="84">
        <v>43188</v>
      </c>
      <c r="E1586" s="85" t="s">
        <v>3427</v>
      </c>
      <c r="F1586" s="85" t="s">
        <v>13</v>
      </c>
      <c r="G1586" s="85">
        <v>380782</v>
      </c>
      <c r="H1586" s="89"/>
      <c r="I1586" s="93" t="s">
        <v>745</v>
      </c>
      <c r="J1586" s="89"/>
      <c r="K1586" s="89"/>
      <c r="L1586" s="89"/>
      <c r="M1586" s="89"/>
      <c r="N1586" s="168">
        <v>885650.63</v>
      </c>
      <c r="O1586" s="168">
        <v>0</v>
      </c>
      <c r="P1586" s="89" t="s">
        <v>679</v>
      </c>
    </row>
    <row r="1587" spans="1:16" ht="38.25">
      <c r="A1587" s="214" t="s">
        <v>720</v>
      </c>
      <c r="B1587" s="89"/>
      <c r="C1587" s="90" t="s">
        <v>13784</v>
      </c>
      <c r="D1587" s="84">
        <v>43188</v>
      </c>
      <c r="E1587" s="85" t="s">
        <v>3428</v>
      </c>
      <c r="F1587" s="85" t="s">
        <v>13</v>
      </c>
      <c r="G1587" s="85">
        <v>380784</v>
      </c>
      <c r="H1587" s="89"/>
      <c r="I1587" s="93" t="s">
        <v>745</v>
      </c>
      <c r="J1587" s="89"/>
      <c r="K1587" s="89"/>
      <c r="L1587" s="89"/>
      <c r="M1587" s="89"/>
      <c r="N1587" s="168">
        <v>8629061.6699999999</v>
      </c>
      <c r="O1587" s="168">
        <v>0</v>
      </c>
      <c r="P1587" s="89" t="s">
        <v>679</v>
      </c>
    </row>
    <row r="1588" spans="1:16" ht="38.25">
      <c r="A1588" s="214" t="s">
        <v>720</v>
      </c>
      <c r="B1588" s="89"/>
      <c r="C1588" s="90" t="s">
        <v>13784</v>
      </c>
      <c r="D1588" s="84">
        <v>43188</v>
      </c>
      <c r="E1588" s="85" t="s">
        <v>3429</v>
      </c>
      <c r="F1588" s="85" t="s">
        <v>13</v>
      </c>
      <c r="G1588" s="85">
        <v>380786</v>
      </c>
      <c r="H1588" s="89"/>
      <c r="I1588" s="93" t="s">
        <v>745</v>
      </c>
      <c r="J1588" s="89"/>
      <c r="K1588" s="89"/>
      <c r="L1588" s="89"/>
      <c r="M1588" s="89"/>
      <c r="N1588" s="168">
        <v>10544.44</v>
      </c>
      <c r="O1588" s="168">
        <v>0</v>
      </c>
      <c r="P1588" s="89" t="s">
        <v>679</v>
      </c>
    </row>
    <row r="1589" spans="1:16" ht="38.25">
      <c r="A1589" s="214" t="s">
        <v>720</v>
      </c>
      <c r="B1589" s="89"/>
      <c r="C1589" s="90" t="s">
        <v>13784</v>
      </c>
      <c r="D1589" s="84">
        <v>43188</v>
      </c>
      <c r="E1589" s="85" t="s">
        <v>3430</v>
      </c>
      <c r="F1589" s="85" t="s">
        <v>13</v>
      </c>
      <c r="G1589" s="85">
        <v>380788</v>
      </c>
      <c r="H1589" s="89"/>
      <c r="I1589" s="93" t="s">
        <v>745</v>
      </c>
      <c r="J1589" s="89"/>
      <c r="K1589" s="89"/>
      <c r="L1589" s="89"/>
      <c r="M1589" s="89"/>
      <c r="N1589" s="168">
        <v>3544.77</v>
      </c>
      <c r="O1589" s="168">
        <v>0</v>
      </c>
      <c r="P1589" s="89" t="s">
        <v>679</v>
      </c>
    </row>
    <row r="1590" spans="1:16" ht="38.25">
      <c r="A1590" s="214" t="s">
        <v>720</v>
      </c>
      <c r="B1590" s="89"/>
      <c r="C1590" s="90" t="s">
        <v>13784</v>
      </c>
      <c r="D1590" s="84">
        <v>43188</v>
      </c>
      <c r="E1590" s="85" t="s">
        <v>3431</v>
      </c>
      <c r="F1590" s="85" t="s">
        <v>13</v>
      </c>
      <c r="G1590" s="85">
        <v>380790</v>
      </c>
      <c r="H1590" s="89"/>
      <c r="I1590" s="93" t="s">
        <v>745</v>
      </c>
      <c r="J1590" s="89"/>
      <c r="K1590" s="89"/>
      <c r="L1590" s="89"/>
      <c r="M1590" s="89"/>
      <c r="N1590" s="168">
        <v>15566.3</v>
      </c>
      <c r="O1590" s="168">
        <v>0</v>
      </c>
      <c r="P1590" s="89" t="s">
        <v>679</v>
      </c>
    </row>
    <row r="1591" spans="1:16" ht="38.25">
      <c r="A1591" s="214" t="s">
        <v>720</v>
      </c>
      <c r="B1591" s="89"/>
      <c r="C1591" s="90" t="s">
        <v>13784</v>
      </c>
      <c r="D1591" s="84">
        <v>43188</v>
      </c>
      <c r="E1591" s="85" t="s">
        <v>3432</v>
      </c>
      <c r="F1591" s="85" t="s">
        <v>13</v>
      </c>
      <c r="G1591" s="85">
        <v>380792</v>
      </c>
      <c r="H1591" s="89"/>
      <c r="I1591" s="93" t="s">
        <v>745</v>
      </c>
      <c r="J1591" s="89"/>
      <c r="K1591" s="89"/>
      <c r="L1591" s="89"/>
      <c r="M1591" s="89"/>
      <c r="N1591" s="168">
        <v>5635.42</v>
      </c>
      <c r="O1591" s="168">
        <v>0</v>
      </c>
      <c r="P1591" s="89" t="s">
        <v>679</v>
      </c>
    </row>
    <row r="1592" spans="1:16" ht="38.25">
      <c r="A1592" s="214" t="s">
        <v>720</v>
      </c>
      <c r="B1592" s="89"/>
      <c r="C1592" s="90" t="s">
        <v>13784</v>
      </c>
      <c r="D1592" s="84">
        <v>43188</v>
      </c>
      <c r="E1592" s="85" t="s">
        <v>3433</v>
      </c>
      <c r="F1592" s="85" t="s">
        <v>13</v>
      </c>
      <c r="G1592" s="85">
        <v>380794</v>
      </c>
      <c r="H1592" s="89"/>
      <c r="I1592" s="93" t="s">
        <v>745</v>
      </c>
      <c r="J1592" s="89"/>
      <c r="K1592" s="89"/>
      <c r="L1592" s="89"/>
      <c r="M1592" s="89"/>
      <c r="N1592" s="168">
        <v>1252.8399999999999</v>
      </c>
      <c r="O1592" s="168">
        <v>0</v>
      </c>
      <c r="P1592" s="89" t="s">
        <v>679</v>
      </c>
    </row>
    <row r="1593" spans="1:16" ht="38.25">
      <c r="A1593" s="214" t="s">
        <v>720</v>
      </c>
      <c r="B1593" s="89"/>
      <c r="C1593" s="90" t="s">
        <v>13784</v>
      </c>
      <c r="D1593" s="84">
        <v>43188</v>
      </c>
      <c r="E1593" s="85" t="s">
        <v>3434</v>
      </c>
      <c r="F1593" s="85" t="s">
        <v>13</v>
      </c>
      <c r="G1593" s="85">
        <v>380796</v>
      </c>
      <c r="H1593" s="89"/>
      <c r="I1593" s="93" t="s">
        <v>745</v>
      </c>
      <c r="J1593" s="89"/>
      <c r="K1593" s="89"/>
      <c r="L1593" s="89"/>
      <c r="M1593" s="89"/>
      <c r="N1593" s="168">
        <v>5501.51</v>
      </c>
      <c r="O1593" s="168">
        <v>0</v>
      </c>
      <c r="P1593" s="89" t="s">
        <v>679</v>
      </c>
    </row>
    <row r="1594" spans="1:16" ht="38.25">
      <c r="A1594" s="214" t="s">
        <v>720</v>
      </c>
      <c r="B1594" s="89"/>
      <c r="C1594" s="90" t="s">
        <v>13784</v>
      </c>
      <c r="D1594" s="84">
        <v>43188</v>
      </c>
      <c r="E1594" s="85" t="s">
        <v>3435</v>
      </c>
      <c r="F1594" s="85" t="s">
        <v>13</v>
      </c>
      <c r="G1594" s="85">
        <v>380798</v>
      </c>
      <c r="H1594" s="89"/>
      <c r="I1594" s="93" t="s">
        <v>745</v>
      </c>
      <c r="J1594" s="89"/>
      <c r="K1594" s="89"/>
      <c r="L1594" s="89"/>
      <c r="M1594" s="89"/>
      <c r="N1594" s="168">
        <v>5501.51</v>
      </c>
      <c r="O1594" s="168">
        <v>0</v>
      </c>
      <c r="P1594" s="89" t="s">
        <v>679</v>
      </c>
    </row>
    <row r="1595" spans="1:16" ht="38.25">
      <c r="A1595" s="214" t="s">
        <v>720</v>
      </c>
      <c r="B1595" s="89"/>
      <c r="C1595" s="90" t="s">
        <v>13784</v>
      </c>
      <c r="D1595" s="84">
        <v>43188</v>
      </c>
      <c r="E1595" s="85" t="s">
        <v>3436</v>
      </c>
      <c r="F1595" s="85" t="s">
        <v>13</v>
      </c>
      <c r="G1595" s="85">
        <v>380800</v>
      </c>
      <c r="H1595" s="89"/>
      <c r="I1595" s="93" t="s">
        <v>745</v>
      </c>
      <c r="J1595" s="89"/>
      <c r="K1595" s="89"/>
      <c r="L1595" s="89"/>
      <c r="M1595" s="89"/>
      <c r="N1595" s="168">
        <v>5501.51</v>
      </c>
      <c r="O1595" s="168">
        <v>0</v>
      </c>
      <c r="P1595" s="89" t="s">
        <v>679</v>
      </c>
    </row>
    <row r="1596" spans="1:16" ht="38.25">
      <c r="A1596" s="214" t="s">
        <v>720</v>
      </c>
      <c r="B1596" s="89"/>
      <c r="C1596" s="90" t="s">
        <v>13784</v>
      </c>
      <c r="D1596" s="84">
        <v>43188</v>
      </c>
      <c r="E1596" s="85" t="s">
        <v>3437</v>
      </c>
      <c r="F1596" s="85" t="s">
        <v>13</v>
      </c>
      <c r="G1596" s="85">
        <v>380802</v>
      </c>
      <c r="H1596" s="89"/>
      <c r="I1596" s="93" t="s">
        <v>745</v>
      </c>
      <c r="J1596" s="89"/>
      <c r="K1596" s="89"/>
      <c r="L1596" s="89"/>
      <c r="M1596" s="89"/>
      <c r="N1596" s="168">
        <v>5501.51</v>
      </c>
      <c r="O1596" s="168">
        <v>0</v>
      </c>
      <c r="P1596" s="89" t="s">
        <v>679</v>
      </c>
    </row>
    <row r="1597" spans="1:16" ht="38.25">
      <c r="A1597" s="214" t="s">
        <v>720</v>
      </c>
      <c r="B1597" s="89"/>
      <c r="C1597" s="90" t="s">
        <v>13784</v>
      </c>
      <c r="D1597" s="84">
        <v>43188</v>
      </c>
      <c r="E1597" s="85" t="s">
        <v>3438</v>
      </c>
      <c r="F1597" s="85" t="s">
        <v>13</v>
      </c>
      <c r="G1597" s="85">
        <v>380804</v>
      </c>
      <c r="H1597" s="89"/>
      <c r="I1597" s="93" t="s">
        <v>745</v>
      </c>
      <c r="J1597" s="89"/>
      <c r="K1597" s="89"/>
      <c r="L1597" s="89"/>
      <c r="M1597" s="89"/>
      <c r="N1597" s="168">
        <v>5501.51</v>
      </c>
      <c r="O1597" s="168">
        <v>0</v>
      </c>
      <c r="P1597" s="89" t="s">
        <v>679</v>
      </c>
    </row>
    <row r="1598" spans="1:16" ht="38.25">
      <c r="A1598" s="214" t="s">
        <v>720</v>
      </c>
      <c r="B1598" s="89"/>
      <c r="C1598" s="90" t="s">
        <v>13784</v>
      </c>
      <c r="D1598" s="84">
        <v>43188</v>
      </c>
      <c r="E1598" s="85" t="s">
        <v>3439</v>
      </c>
      <c r="F1598" s="85" t="s">
        <v>13</v>
      </c>
      <c r="G1598" s="85">
        <v>380806</v>
      </c>
      <c r="H1598" s="89"/>
      <c r="I1598" s="93" t="s">
        <v>745</v>
      </c>
      <c r="J1598" s="89"/>
      <c r="K1598" s="89"/>
      <c r="L1598" s="89"/>
      <c r="M1598" s="89"/>
      <c r="N1598" s="168">
        <v>43795.41</v>
      </c>
      <c r="O1598" s="168">
        <v>0</v>
      </c>
      <c r="P1598" s="89" t="s">
        <v>679</v>
      </c>
    </row>
    <row r="1599" spans="1:16" ht="38.25">
      <c r="A1599" s="214" t="s">
        <v>720</v>
      </c>
      <c r="B1599" s="89"/>
      <c r="C1599" s="90" t="s">
        <v>13784</v>
      </c>
      <c r="D1599" s="84">
        <v>43188</v>
      </c>
      <c r="E1599" s="85" t="s">
        <v>3440</v>
      </c>
      <c r="F1599" s="85" t="s">
        <v>13</v>
      </c>
      <c r="G1599" s="85">
        <v>380808</v>
      </c>
      <c r="H1599" s="89"/>
      <c r="I1599" s="93" t="s">
        <v>745</v>
      </c>
      <c r="J1599" s="89"/>
      <c r="K1599" s="89"/>
      <c r="L1599" s="89"/>
      <c r="M1599" s="89"/>
      <c r="N1599" s="168">
        <v>28961.55</v>
      </c>
      <c r="O1599" s="168">
        <v>0</v>
      </c>
      <c r="P1599" s="89" t="s">
        <v>679</v>
      </c>
    </row>
    <row r="1600" spans="1:16" ht="38.25">
      <c r="A1600" s="214" t="s">
        <v>720</v>
      </c>
      <c r="B1600" s="89"/>
      <c r="C1600" s="90" t="s">
        <v>13784</v>
      </c>
      <c r="D1600" s="84">
        <v>43188</v>
      </c>
      <c r="E1600" s="85" t="s">
        <v>3441</v>
      </c>
      <c r="F1600" s="85" t="s">
        <v>13</v>
      </c>
      <c r="G1600" s="85">
        <v>380810</v>
      </c>
      <c r="H1600" s="89"/>
      <c r="I1600" s="93" t="s">
        <v>745</v>
      </c>
      <c r="J1600" s="89"/>
      <c r="K1600" s="89"/>
      <c r="L1600" s="89"/>
      <c r="M1600" s="89"/>
      <c r="N1600" s="168">
        <v>3016.27</v>
      </c>
      <c r="O1600" s="168">
        <v>0</v>
      </c>
      <c r="P1600" s="89" t="s">
        <v>679</v>
      </c>
    </row>
    <row r="1601" spans="1:16" ht="38.25">
      <c r="A1601" s="214" t="s">
        <v>720</v>
      </c>
      <c r="B1601" s="89"/>
      <c r="C1601" s="90" t="s">
        <v>13784</v>
      </c>
      <c r="D1601" s="84">
        <v>43188</v>
      </c>
      <c r="E1601" s="85" t="s">
        <v>3442</v>
      </c>
      <c r="F1601" s="85" t="s">
        <v>13</v>
      </c>
      <c r="G1601" s="85">
        <v>380812</v>
      </c>
      <c r="H1601" s="89"/>
      <c r="I1601" s="93" t="s">
        <v>745</v>
      </c>
      <c r="J1601" s="89"/>
      <c r="K1601" s="89"/>
      <c r="L1601" s="89"/>
      <c r="M1601" s="89"/>
      <c r="N1601" s="168">
        <v>9736.19</v>
      </c>
      <c r="O1601" s="168">
        <v>0</v>
      </c>
      <c r="P1601" s="89" t="s">
        <v>679</v>
      </c>
    </row>
    <row r="1602" spans="1:16" ht="38.25">
      <c r="A1602" s="214" t="s">
        <v>720</v>
      </c>
      <c r="B1602" s="89"/>
      <c r="C1602" s="90" t="s">
        <v>13784</v>
      </c>
      <c r="D1602" s="84">
        <v>43188</v>
      </c>
      <c r="E1602" s="85" t="s">
        <v>3443</v>
      </c>
      <c r="F1602" s="85" t="s">
        <v>13</v>
      </c>
      <c r="G1602" s="85">
        <v>380814</v>
      </c>
      <c r="H1602" s="89"/>
      <c r="I1602" s="93" t="s">
        <v>745</v>
      </c>
      <c r="J1602" s="89"/>
      <c r="K1602" s="89"/>
      <c r="L1602" s="89"/>
      <c r="M1602" s="89"/>
      <c r="N1602" s="168">
        <v>42754.74</v>
      </c>
      <c r="O1602" s="168">
        <v>0</v>
      </c>
      <c r="P1602" s="89" t="s">
        <v>679</v>
      </c>
    </row>
    <row r="1603" spans="1:16" ht="38.25">
      <c r="A1603" s="214" t="s">
        <v>720</v>
      </c>
      <c r="B1603" s="89"/>
      <c r="C1603" s="90" t="s">
        <v>13784</v>
      </c>
      <c r="D1603" s="84">
        <v>43188</v>
      </c>
      <c r="E1603" s="85" t="s">
        <v>3444</v>
      </c>
      <c r="F1603" s="85" t="s">
        <v>13</v>
      </c>
      <c r="G1603" s="85">
        <v>380816</v>
      </c>
      <c r="H1603" s="89"/>
      <c r="I1603" s="93" t="s">
        <v>745</v>
      </c>
      <c r="J1603" s="89"/>
      <c r="K1603" s="89"/>
      <c r="L1603" s="89"/>
      <c r="M1603" s="89"/>
      <c r="N1603" s="168">
        <v>42754.74</v>
      </c>
      <c r="O1603" s="168">
        <v>0</v>
      </c>
      <c r="P1603" s="89" t="s">
        <v>679</v>
      </c>
    </row>
    <row r="1604" spans="1:16" ht="38.25">
      <c r="A1604" s="214" t="s">
        <v>720</v>
      </c>
      <c r="B1604" s="89"/>
      <c r="C1604" s="90" t="s">
        <v>13784</v>
      </c>
      <c r="D1604" s="84">
        <v>43188</v>
      </c>
      <c r="E1604" s="85" t="s">
        <v>3445</v>
      </c>
      <c r="F1604" s="85" t="s">
        <v>13</v>
      </c>
      <c r="G1604" s="85">
        <v>380818</v>
      </c>
      <c r="H1604" s="89"/>
      <c r="I1604" s="93" t="s">
        <v>745</v>
      </c>
      <c r="J1604" s="89"/>
      <c r="K1604" s="89"/>
      <c r="L1604" s="89"/>
      <c r="M1604" s="89"/>
      <c r="N1604" s="168">
        <v>42754.74</v>
      </c>
      <c r="O1604" s="168">
        <v>0</v>
      </c>
      <c r="P1604" s="89" t="s">
        <v>679</v>
      </c>
    </row>
    <row r="1605" spans="1:16" ht="38.25">
      <c r="A1605" s="214" t="s">
        <v>720</v>
      </c>
      <c r="B1605" s="89"/>
      <c r="C1605" s="90" t="s">
        <v>13784</v>
      </c>
      <c r="D1605" s="84">
        <v>43188</v>
      </c>
      <c r="E1605" s="85" t="s">
        <v>3446</v>
      </c>
      <c r="F1605" s="85" t="s">
        <v>13</v>
      </c>
      <c r="G1605" s="85">
        <v>380820</v>
      </c>
      <c r="H1605" s="89"/>
      <c r="I1605" s="93" t="s">
        <v>745</v>
      </c>
      <c r="J1605" s="89"/>
      <c r="K1605" s="89"/>
      <c r="L1605" s="89"/>
      <c r="M1605" s="89"/>
      <c r="N1605" s="168">
        <v>42754.74</v>
      </c>
      <c r="O1605" s="168">
        <v>0</v>
      </c>
      <c r="P1605" s="89" t="s">
        <v>679</v>
      </c>
    </row>
    <row r="1606" spans="1:16" ht="38.25">
      <c r="A1606" s="214" t="s">
        <v>720</v>
      </c>
      <c r="B1606" s="89"/>
      <c r="C1606" s="90" t="s">
        <v>13784</v>
      </c>
      <c r="D1606" s="84">
        <v>43188</v>
      </c>
      <c r="E1606" s="85" t="s">
        <v>3447</v>
      </c>
      <c r="F1606" s="85" t="s">
        <v>13</v>
      </c>
      <c r="G1606" s="85">
        <v>380822</v>
      </c>
      <c r="H1606" s="89"/>
      <c r="I1606" s="93" t="s">
        <v>745</v>
      </c>
      <c r="J1606" s="89"/>
      <c r="K1606" s="89"/>
      <c r="L1606" s="89"/>
      <c r="M1606" s="89"/>
      <c r="N1606" s="168">
        <v>42754.74</v>
      </c>
      <c r="O1606" s="168">
        <v>0</v>
      </c>
      <c r="P1606" s="89" t="s">
        <v>679</v>
      </c>
    </row>
    <row r="1607" spans="1:16" ht="38.25">
      <c r="A1607" s="214" t="s">
        <v>720</v>
      </c>
      <c r="B1607" s="89"/>
      <c r="C1607" s="90" t="s">
        <v>13784</v>
      </c>
      <c r="D1607" s="84">
        <v>43188</v>
      </c>
      <c r="E1607" s="85" t="s">
        <v>3448</v>
      </c>
      <c r="F1607" s="85" t="s">
        <v>13</v>
      </c>
      <c r="G1607" s="85">
        <v>380824</v>
      </c>
      <c r="H1607" s="89"/>
      <c r="I1607" s="93" t="s">
        <v>745</v>
      </c>
      <c r="J1607" s="89"/>
      <c r="K1607" s="89"/>
      <c r="L1607" s="89"/>
      <c r="M1607" s="89"/>
      <c r="N1607" s="168">
        <v>51058.02</v>
      </c>
      <c r="O1607" s="168">
        <v>0</v>
      </c>
      <c r="P1607" s="89" t="s">
        <v>679</v>
      </c>
    </row>
    <row r="1608" spans="1:16" ht="38.25">
      <c r="A1608" s="214" t="s">
        <v>720</v>
      </c>
      <c r="B1608" s="89"/>
      <c r="C1608" s="90" t="s">
        <v>13784</v>
      </c>
      <c r="D1608" s="84">
        <v>43188</v>
      </c>
      <c r="E1608" s="85" t="s">
        <v>3449</v>
      </c>
      <c r="F1608" s="85" t="s">
        <v>13</v>
      </c>
      <c r="G1608" s="85">
        <v>380826</v>
      </c>
      <c r="H1608" s="89"/>
      <c r="I1608" s="93" t="s">
        <v>745</v>
      </c>
      <c r="J1608" s="89"/>
      <c r="K1608" s="89"/>
      <c r="L1608" s="89"/>
      <c r="M1608" s="89"/>
      <c r="N1608" s="168">
        <v>4248.67</v>
      </c>
      <c r="O1608" s="168">
        <v>0</v>
      </c>
      <c r="P1608" s="89" t="s">
        <v>679</v>
      </c>
    </row>
    <row r="1609" spans="1:16" ht="38.25">
      <c r="A1609" s="214" t="s">
        <v>720</v>
      </c>
      <c r="B1609" s="89"/>
      <c r="C1609" s="90" t="s">
        <v>13784</v>
      </c>
      <c r="D1609" s="84">
        <v>43188</v>
      </c>
      <c r="E1609" s="85" t="s">
        <v>3450</v>
      </c>
      <c r="F1609" s="85" t="s">
        <v>13</v>
      </c>
      <c r="G1609" s="85">
        <v>380828</v>
      </c>
      <c r="H1609" s="89"/>
      <c r="I1609" s="93" t="s">
        <v>745</v>
      </c>
      <c r="J1609" s="89"/>
      <c r="K1609" s="89"/>
      <c r="L1609" s="89"/>
      <c r="M1609" s="89"/>
      <c r="N1609" s="168">
        <v>5113.38</v>
      </c>
      <c r="O1609" s="168">
        <v>0</v>
      </c>
      <c r="P1609" s="89" t="s">
        <v>679</v>
      </c>
    </row>
    <row r="1610" spans="1:16" ht="38.25">
      <c r="A1610" s="214" t="s">
        <v>720</v>
      </c>
      <c r="B1610" s="89"/>
      <c r="C1610" s="90" t="s">
        <v>13784</v>
      </c>
      <c r="D1610" s="84">
        <v>43188</v>
      </c>
      <c r="E1610" s="85" t="s">
        <v>3451</v>
      </c>
      <c r="F1610" s="85" t="s">
        <v>13</v>
      </c>
      <c r="G1610" s="85">
        <v>380830</v>
      </c>
      <c r="H1610" s="89"/>
      <c r="I1610" s="93" t="s">
        <v>745</v>
      </c>
      <c r="J1610" s="89"/>
      <c r="K1610" s="89"/>
      <c r="L1610" s="89"/>
      <c r="M1610" s="89"/>
      <c r="N1610" s="168">
        <v>1774.82</v>
      </c>
      <c r="O1610" s="168">
        <v>0</v>
      </c>
      <c r="P1610" s="89" t="s">
        <v>679</v>
      </c>
    </row>
    <row r="1611" spans="1:16" ht="38.25">
      <c r="A1611" s="214" t="s">
        <v>720</v>
      </c>
      <c r="B1611" s="89"/>
      <c r="C1611" s="90" t="s">
        <v>13784</v>
      </c>
      <c r="D1611" s="84">
        <v>43188</v>
      </c>
      <c r="E1611" s="85" t="s">
        <v>3452</v>
      </c>
      <c r="F1611" s="85" t="s">
        <v>13</v>
      </c>
      <c r="G1611" s="85">
        <v>380832</v>
      </c>
      <c r="H1611" s="89"/>
      <c r="I1611" s="93" t="s">
        <v>745</v>
      </c>
      <c r="J1611" s="89"/>
      <c r="K1611" s="89"/>
      <c r="L1611" s="89"/>
      <c r="M1611" s="89"/>
      <c r="N1611" s="168">
        <v>14468.15</v>
      </c>
      <c r="O1611" s="168">
        <v>0</v>
      </c>
      <c r="P1611" s="89" t="s">
        <v>679</v>
      </c>
    </row>
    <row r="1612" spans="1:16" ht="38.25">
      <c r="A1612" s="214" t="s">
        <v>720</v>
      </c>
      <c r="B1612" s="89"/>
      <c r="C1612" s="90" t="s">
        <v>13784</v>
      </c>
      <c r="D1612" s="84">
        <v>43188</v>
      </c>
      <c r="E1612" s="85" t="s">
        <v>3453</v>
      </c>
      <c r="F1612" s="85" t="s">
        <v>13</v>
      </c>
      <c r="G1612" s="85">
        <v>380834</v>
      </c>
      <c r="H1612" s="89"/>
      <c r="I1612" s="93" t="s">
        <v>745</v>
      </c>
      <c r="J1612" s="89"/>
      <c r="K1612" s="89"/>
      <c r="L1612" s="89"/>
      <c r="M1612" s="89"/>
      <c r="N1612" s="168">
        <v>5021.8599999999997</v>
      </c>
      <c r="O1612" s="168">
        <v>0</v>
      </c>
      <c r="P1612" s="89" t="s">
        <v>679</v>
      </c>
    </row>
    <row r="1613" spans="1:16" ht="38.25">
      <c r="A1613" s="214" t="s">
        <v>720</v>
      </c>
      <c r="B1613" s="89"/>
      <c r="C1613" s="90" t="s">
        <v>13784</v>
      </c>
      <c r="D1613" s="84">
        <v>43188</v>
      </c>
      <c r="E1613" s="85" t="s">
        <v>3454</v>
      </c>
      <c r="F1613" s="85" t="s">
        <v>13</v>
      </c>
      <c r="G1613" s="85">
        <v>380836</v>
      </c>
      <c r="H1613" s="89"/>
      <c r="I1613" s="93" t="s">
        <v>745</v>
      </c>
      <c r="J1613" s="89"/>
      <c r="K1613" s="89"/>
      <c r="L1613" s="89"/>
      <c r="M1613" s="89"/>
      <c r="N1613" s="168">
        <v>12021.53</v>
      </c>
      <c r="O1613" s="168">
        <v>0</v>
      </c>
      <c r="P1613" s="89" t="s">
        <v>679</v>
      </c>
    </row>
    <row r="1614" spans="1:16" ht="38.25">
      <c r="A1614" s="214" t="s">
        <v>720</v>
      </c>
      <c r="B1614" s="89"/>
      <c r="C1614" s="90" t="s">
        <v>13784</v>
      </c>
      <c r="D1614" s="84">
        <v>43188</v>
      </c>
      <c r="E1614" s="85" t="s">
        <v>3455</v>
      </c>
      <c r="F1614" s="85" t="s">
        <v>13</v>
      </c>
      <c r="G1614" s="85">
        <v>380838</v>
      </c>
      <c r="H1614" s="89"/>
      <c r="I1614" s="93" t="s">
        <v>745</v>
      </c>
      <c r="J1614" s="89"/>
      <c r="K1614" s="89"/>
      <c r="L1614" s="89"/>
      <c r="M1614" s="89"/>
      <c r="N1614" s="168">
        <v>13793.2</v>
      </c>
      <c r="O1614" s="168">
        <v>0</v>
      </c>
      <c r="P1614" s="89" t="s">
        <v>679</v>
      </c>
    </row>
    <row r="1615" spans="1:16" ht="38.25">
      <c r="A1615" s="214" t="s">
        <v>720</v>
      </c>
      <c r="B1615" s="89"/>
      <c r="C1615" s="90" t="s">
        <v>13784</v>
      </c>
      <c r="D1615" s="84">
        <v>43188</v>
      </c>
      <c r="E1615" s="85" t="s">
        <v>3456</v>
      </c>
      <c r="F1615" s="85" t="s">
        <v>13</v>
      </c>
      <c r="G1615" s="85">
        <v>380840</v>
      </c>
      <c r="H1615" s="89"/>
      <c r="I1615" s="93" t="s">
        <v>745</v>
      </c>
      <c r="J1615" s="89"/>
      <c r="K1615" s="89"/>
      <c r="L1615" s="89"/>
      <c r="M1615" s="89"/>
      <c r="N1615" s="168">
        <v>33018.480000000003</v>
      </c>
      <c r="O1615" s="168">
        <v>0</v>
      </c>
      <c r="P1615" s="89" t="s">
        <v>679</v>
      </c>
    </row>
    <row r="1616" spans="1:16" ht="38.25">
      <c r="A1616" s="214" t="s">
        <v>720</v>
      </c>
      <c r="B1616" s="89"/>
      <c r="C1616" s="90" t="s">
        <v>13784</v>
      </c>
      <c r="D1616" s="84">
        <v>43188</v>
      </c>
      <c r="E1616" s="85" t="s">
        <v>3457</v>
      </c>
      <c r="F1616" s="85" t="s">
        <v>13</v>
      </c>
      <c r="G1616" s="85">
        <v>380842</v>
      </c>
      <c r="H1616" s="89"/>
      <c r="I1616" s="93" t="s">
        <v>745</v>
      </c>
      <c r="J1616" s="89"/>
      <c r="K1616" s="89"/>
      <c r="L1616" s="89"/>
      <c r="M1616" s="89"/>
      <c r="N1616" s="168">
        <v>39738.47</v>
      </c>
      <c r="O1616" s="168">
        <v>0</v>
      </c>
      <c r="P1616" s="89" t="s">
        <v>679</v>
      </c>
    </row>
    <row r="1617" spans="1:16" ht="38.25">
      <c r="A1617" s="214" t="s">
        <v>720</v>
      </c>
      <c r="B1617" s="89"/>
      <c r="C1617" s="90" t="s">
        <v>13784</v>
      </c>
      <c r="D1617" s="84">
        <v>43188</v>
      </c>
      <c r="E1617" s="85" t="s">
        <v>3458</v>
      </c>
      <c r="F1617" s="85" t="s">
        <v>13</v>
      </c>
      <c r="G1617" s="85">
        <v>380845</v>
      </c>
      <c r="H1617" s="89"/>
      <c r="I1617" s="93" t="s">
        <v>745</v>
      </c>
      <c r="J1617" s="89"/>
      <c r="K1617" s="89"/>
      <c r="L1617" s="89"/>
      <c r="M1617" s="89"/>
      <c r="N1617" s="168">
        <v>1581665.2</v>
      </c>
      <c r="O1617" s="168">
        <v>0</v>
      </c>
      <c r="P1617" s="89" t="s">
        <v>679</v>
      </c>
    </row>
    <row r="1618" spans="1:16" ht="38.25">
      <c r="A1618" s="214" t="s">
        <v>720</v>
      </c>
      <c r="B1618" s="89"/>
      <c r="C1618" s="90" t="s">
        <v>13784</v>
      </c>
      <c r="D1618" s="84">
        <v>43188</v>
      </c>
      <c r="E1618" s="85" t="s">
        <v>3459</v>
      </c>
      <c r="F1618" s="85" t="s">
        <v>13</v>
      </c>
      <c r="G1618" s="85">
        <v>380847</v>
      </c>
      <c r="H1618" s="89"/>
      <c r="I1618" s="93" t="s">
        <v>745</v>
      </c>
      <c r="J1618" s="89"/>
      <c r="K1618" s="89"/>
      <c r="L1618" s="89"/>
      <c r="M1618" s="89"/>
      <c r="N1618" s="168">
        <v>2391782.9</v>
      </c>
      <c r="O1618" s="168">
        <v>0</v>
      </c>
      <c r="P1618" s="89" t="s">
        <v>679</v>
      </c>
    </row>
    <row r="1619" spans="1:16" ht="38.25">
      <c r="A1619" s="214" t="s">
        <v>720</v>
      </c>
      <c r="B1619" s="89"/>
      <c r="C1619" s="90" t="s">
        <v>13784</v>
      </c>
      <c r="D1619" s="84">
        <v>43188</v>
      </c>
      <c r="E1619" s="85" t="s">
        <v>3460</v>
      </c>
      <c r="F1619" s="85" t="s">
        <v>13</v>
      </c>
      <c r="G1619" s="85">
        <v>380849</v>
      </c>
      <c r="H1619" s="89"/>
      <c r="I1619" s="93" t="s">
        <v>745</v>
      </c>
      <c r="J1619" s="89"/>
      <c r="K1619" s="89"/>
      <c r="L1619" s="89"/>
      <c r="M1619" s="89"/>
      <c r="N1619" s="168">
        <v>531719.82999999996</v>
      </c>
      <c r="O1619" s="168">
        <v>0</v>
      </c>
      <c r="P1619" s="89" t="s">
        <v>679</v>
      </c>
    </row>
    <row r="1620" spans="1:16" ht="38.25">
      <c r="A1620" s="214" t="s">
        <v>720</v>
      </c>
      <c r="B1620" s="89"/>
      <c r="C1620" s="90" t="s">
        <v>13784</v>
      </c>
      <c r="D1620" s="84">
        <v>43188</v>
      </c>
      <c r="E1620" s="85" t="s">
        <v>3461</v>
      </c>
      <c r="F1620" s="85" t="s">
        <v>13</v>
      </c>
      <c r="G1620" s="85">
        <v>380851</v>
      </c>
      <c r="H1620" s="89"/>
      <c r="I1620" s="93" t="s">
        <v>745</v>
      </c>
      <c r="J1620" s="89"/>
      <c r="K1620" s="89"/>
      <c r="L1620" s="89"/>
      <c r="M1620" s="89"/>
      <c r="N1620" s="168">
        <v>1460431.09</v>
      </c>
      <c r="O1620" s="168">
        <v>0</v>
      </c>
      <c r="P1620" s="89" t="s">
        <v>679</v>
      </c>
    </row>
    <row r="1621" spans="1:16" ht="38.25">
      <c r="A1621" s="214" t="s">
        <v>720</v>
      </c>
      <c r="B1621" s="89"/>
      <c r="C1621" s="90" t="s">
        <v>13784</v>
      </c>
      <c r="D1621" s="84">
        <v>43188</v>
      </c>
      <c r="E1621" s="85" t="s">
        <v>3462</v>
      </c>
      <c r="F1621" s="85" t="s">
        <v>13</v>
      </c>
      <c r="G1621" s="85">
        <v>380853</v>
      </c>
      <c r="H1621" s="89"/>
      <c r="I1621" s="93" t="s">
        <v>745</v>
      </c>
      <c r="J1621" s="89"/>
      <c r="K1621" s="89"/>
      <c r="L1621" s="89"/>
      <c r="M1621" s="89"/>
      <c r="N1621" s="168">
        <v>6569312.6500000004</v>
      </c>
      <c r="O1621" s="168">
        <v>0</v>
      </c>
      <c r="P1621" s="89" t="s">
        <v>679</v>
      </c>
    </row>
    <row r="1622" spans="1:16" ht="38.25">
      <c r="A1622" s="214" t="s">
        <v>720</v>
      </c>
      <c r="B1622" s="89"/>
      <c r="C1622" s="90" t="s">
        <v>13784</v>
      </c>
      <c r="D1622" s="84">
        <v>43188</v>
      </c>
      <c r="E1622" s="85" t="s">
        <v>3463</v>
      </c>
      <c r="F1622" s="85" t="s">
        <v>13</v>
      </c>
      <c r="G1622" s="85">
        <v>380855</v>
      </c>
      <c r="H1622" s="89"/>
      <c r="I1622" s="93" t="s">
        <v>745</v>
      </c>
      <c r="J1622" s="89"/>
      <c r="K1622" s="89"/>
      <c r="L1622" s="89"/>
      <c r="M1622" s="89"/>
      <c r="N1622" s="168">
        <v>452441.35</v>
      </c>
      <c r="O1622" s="168">
        <v>0</v>
      </c>
      <c r="P1622" s="89" t="s">
        <v>679</v>
      </c>
    </row>
    <row r="1623" spans="1:16" ht="38.25">
      <c r="A1623" s="214" t="s">
        <v>720</v>
      </c>
      <c r="B1623" s="89"/>
      <c r="C1623" s="90" t="s">
        <v>13784</v>
      </c>
      <c r="D1623" s="84">
        <v>43188</v>
      </c>
      <c r="E1623" s="85" t="s">
        <v>3464</v>
      </c>
      <c r="F1623" s="85" t="s">
        <v>13</v>
      </c>
      <c r="G1623" s="85">
        <v>380857</v>
      </c>
      <c r="H1623" s="89"/>
      <c r="I1623" s="93" t="s">
        <v>745</v>
      </c>
      <c r="J1623" s="89"/>
      <c r="K1623" s="89"/>
      <c r="L1623" s="89"/>
      <c r="M1623" s="89"/>
      <c r="N1623" s="168">
        <v>3680007.69</v>
      </c>
      <c r="O1623" s="168">
        <v>0</v>
      </c>
      <c r="P1623" s="89" t="s">
        <v>679</v>
      </c>
    </row>
    <row r="1624" spans="1:16" ht="38.25">
      <c r="A1624" s="214" t="s">
        <v>720</v>
      </c>
      <c r="B1624" s="89"/>
      <c r="C1624" s="90" t="s">
        <v>13784</v>
      </c>
      <c r="D1624" s="84">
        <v>43188</v>
      </c>
      <c r="E1624" s="85" t="s">
        <v>3465</v>
      </c>
      <c r="F1624" s="85" t="s">
        <v>13</v>
      </c>
      <c r="G1624" s="85">
        <v>380859</v>
      </c>
      <c r="H1624" s="89"/>
      <c r="I1624" s="93" t="s">
        <v>745</v>
      </c>
      <c r="J1624" s="89"/>
      <c r="K1624" s="89"/>
      <c r="L1624" s="89"/>
      <c r="M1624" s="89"/>
      <c r="N1624" s="168">
        <v>5564881.5300000003</v>
      </c>
      <c r="O1624" s="168">
        <v>0</v>
      </c>
      <c r="P1624" s="89" t="s">
        <v>679</v>
      </c>
    </row>
    <row r="1625" spans="1:16" ht="38.25">
      <c r="A1625" s="214" t="s">
        <v>720</v>
      </c>
      <c r="B1625" s="89"/>
      <c r="C1625" s="90" t="s">
        <v>13784</v>
      </c>
      <c r="D1625" s="84">
        <v>43188</v>
      </c>
      <c r="E1625" s="85" t="s">
        <v>3466</v>
      </c>
      <c r="F1625" s="85" t="s">
        <v>13</v>
      </c>
      <c r="G1625" s="85">
        <v>380861</v>
      </c>
      <c r="H1625" s="89"/>
      <c r="I1625" s="93" t="s">
        <v>745</v>
      </c>
      <c r="J1625" s="89"/>
      <c r="K1625" s="89"/>
      <c r="L1625" s="89"/>
      <c r="M1625" s="89"/>
      <c r="N1625" s="168">
        <v>1052680.17</v>
      </c>
      <c r="O1625" s="168">
        <v>0</v>
      </c>
      <c r="P1625" s="89" t="s">
        <v>679</v>
      </c>
    </row>
    <row r="1626" spans="1:16" ht="38.25">
      <c r="A1626" s="214" t="s">
        <v>720</v>
      </c>
      <c r="B1626" s="89"/>
      <c r="C1626" s="90" t="s">
        <v>13784</v>
      </c>
      <c r="D1626" s="84">
        <v>43188</v>
      </c>
      <c r="E1626" s="85" t="s">
        <v>3467</v>
      </c>
      <c r="F1626" s="85" t="s">
        <v>13</v>
      </c>
      <c r="G1626" s="85">
        <v>380863</v>
      </c>
      <c r="H1626" s="89"/>
      <c r="I1626" s="93" t="s">
        <v>745</v>
      </c>
      <c r="J1626" s="89"/>
      <c r="K1626" s="89"/>
      <c r="L1626" s="89"/>
      <c r="M1626" s="89"/>
      <c r="N1626" s="168">
        <v>15284600.74</v>
      </c>
      <c r="O1626" s="168">
        <v>0</v>
      </c>
      <c r="P1626" s="89" t="s">
        <v>679</v>
      </c>
    </row>
    <row r="1627" spans="1:16" ht="38.25">
      <c r="A1627" s="214" t="s">
        <v>720</v>
      </c>
      <c r="B1627" s="89"/>
      <c r="C1627" s="90" t="s">
        <v>13784</v>
      </c>
      <c r="D1627" s="84">
        <v>43188</v>
      </c>
      <c r="E1627" s="85" t="s">
        <v>3468</v>
      </c>
      <c r="F1627" s="85" t="s">
        <v>13</v>
      </c>
      <c r="G1627" s="85">
        <v>380865</v>
      </c>
      <c r="H1627" s="89"/>
      <c r="I1627" s="93" t="s">
        <v>745</v>
      </c>
      <c r="J1627" s="89"/>
      <c r="K1627" s="89"/>
      <c r="L1627" s="89"/>
      <c r="M1627" s="89"/>
      <c r="N1627" s="168">
        <v>3397936.29</v>
      </c>
      <c r="O1627" s="168">
        <v>0</v>
      </c>
      <c r="P1627" s="89" t="s">
        <v>679</v>
      </c>
    </row>
    <row r="1628" spans="1:16" ht="38.25">
      <c r="A1628" s="214" t="s">
        <v>720</v>
      </c>
      <c r="B1628" s="89"/>
      <c r="C1628" s="90" t="s">
        <v>13784</v>
      </c>
      <c r="D1628" s="84">
        <v>43188</v>
      </c>
      <c r="E1628" s="85" t="s">
        <v>3469</v>
      </c>
      <c r="F1628" s="85" t="s">
        <v>13</v>
      </c>
      <c r="G1628" s="85">
        <v>380867</v>
      </c>
      <c r="H1628" s="89"/>
      <c r="I1628" s="93" t="s">
        <v>745</v>
      </c>
      <c r="J1628" s="89"/>
      <c r="K1628" s="89"/>
      <c r="L1628" s="89"/>
      <c r="M1628" s="89"/>
      <c r="N1628" s="168">
        <v>2812072.47</v>
      </c>
      <c r="O1628" s="168">
        <v>0</v>
      </c>
      <c r="P1628" s="89" t="s">
        <v>679</v>
      </c>
    </row>
    <row r="1629" spans="1:16" ht="38.25">
      <c r="A1629" s="214" t="s">
        <v>720</v>
      </c>
      <c r="B1629" s="89"/>
      <c r="C1629" s="90" t="s">
        <v>13784</v>
      </c>
      <c r="D1629" s="84">
        <v>43188</v>
      </c>
      <c r="E1629" s="85" t="s">
        <v>3470</v>
      </c>
      <c r="F1629" s="85" t="s">
        <v>13</v>
      </c>
      <c r="G1629" s="85">
        <v>380869</v>
      </c>
      <c r="H1629" s="89"/>
      <c r="I1629" s="93" t="s">
        <v>745</v>
      </c>
      <c r="J1629" s="89"/>
      <c r="K1629" s="89"/>
      <c r="L1629" s="89"/>
      <c r="M1629" s="89"/>
      <c r="N1629" s="168">
        <v>625154.89</v>
      </c>
      <c r="O1629" s="168">
        <v>0</v>
      </c>
      <c r="P1629" s="89" t="s">
        <v>679</v>
      </c>
    </row>
    <row r="1630" spans="1:16" ht="38.25">
      <c r="A1630" s="214" t="s">
        <v>720</v>
      </c>
      <c r="B1630" s="89"/>
      <c r="C1630" s="90" t="s">
        <v>13784</v>
      </c>
      <c r="D1630" s="84">
        <v>43188</v>
      </c>
      <c r="E1630" s="85" t="s">
        <v>3471</v>
      </c>
      <c r="F1630" s="85" t="s">
        <v>13</v>
      </c>
      <c r="G1630" s="85">
        <v>380871</v>
      </c>
      <c r="H1630" s="89"/>
      <c r="I1630" s="93" t="s">
        <v>745</v>
      </c>
      <c r="J1630" s="89"/>
      <c r="K1630" s="89"/>
      <c r="L1630" s="89"/>
      <c r="M1630" s="89"/>
      <c r="N1630" s="168">
        <v>1859599.06</v>
      </c>
      <c r="O1630" s="168">
        <v>0</v>
      </c>
      <c r="P1630" s="89" t="s">
        <v>679</v>
      </c>
    </row>
    <row r="1631" spans="1:16" ht="38.25">
      <c r="A1631" s="214" t="s">
        <v>720</v>
      </c>
      <c r="B1631" s="89"/>
      <c r="C1631" s="90" t="s">
        <v>13784</v>
      </c>
      <c r="D1631" s="84">
        <v>43188</v>
      </c>
      <c r="E1631" s="85" t="s">
        <v>3472</v>
      </c>
      <c r="F1631" s="85" t="s">
        <v>13</v>
      </c>
      <c r="G1631" s="85">
        <v>380873</v>
      </c>
      <c r="H1631" s="89"/>
      <c r="I1631" s="93" t="s">
        <v>745</v>
      </c>
      <c r="J1631" s="89"/>
      <c r="K1631" s="89"/>
      <c r="L1631" s="89"/>
      <c r="M1631" s="89"/>
      <c r="N1631" s="168">
        <v>2170220.61</v>
      </c>
      <c r="O1631" s="168">
        <v>0</v>
      </c>
      <c r="P1631" s="89" t="s">
        <v>679</v>
      </c>
    </row>
    <row r="1632" spans="1:16" ht="38.25">
      <c r="A1632" s="214" t="s">
        <v>720</v>
      </c>
      <c r="B1632" s="89"/>
      <c r="C1632" s="90" t="s">
        <v>13784</v>
      </c>
      <c r="D1632" s="84">
        <v>43188</v>
      </c>
      <c r="E1632" s="85" t="s">
        <v>3473</v>
      </c>
      <c r="F1632" s="85" t="s">
        <v>13</v>
      </c>
      <c r="G1632" s="85">
        <v>380875</v>
      </c>
      <c r="H1632" s="89"/>
      <c r="I1632" s="93" t="s">
        <v>745</v>
      </c>
      <c r="J1632" s="89"/>
      <c r="K1632" s="89"/>
      <c r="L1632" s="89"/>
      <c r="M1632" s="89"/>
      <c r="N1632" s="168">
        <v>1803227.49</v>
      </c>
      <c r="O1632" s="168">
        <v>0</v>
      </c>
      <c r="P1632" s="89" t="s">
        <v>679</v>
      </c>
    </row>
    <row r="1633" spans="1:16" ht="38.25">
      <c r="A1633" s="214" t="s">
        <v>720</v>
      </c>
      <c r="B1633" s="89"/>
      <c r="C1633" s="90" t="s">
        <v>13784</v>
      </c>
      <c r="D1633" s="84">
        <v>43188</v>
      </c>
      <c r="E1633" s="85" t="s">
        <v>3474</v>
      </c>
      <c r="F1633" s="85" t="s">
        <v>13</v>
      </c>
      <c r="G1633" s="85">
        <v>380877</v>
      </c>
      <c r="H1633" s="89"/>
      <c r="I1633" s="93" t="s">
        <v>745</v>
      </c>
      <c r="J1633" s="89"/>
      <c r="K1633" s="89"/>
      <c r="L1633" s="89"/>
      <c r="M1633" s="89"/>
      <c r="N1633" s="168">
        <v>4952776.08</v>
      </c>
      <c r="O1633" s="168">
        <v>0</v>
      </c>
      <c r="P1633" s="89" t="s">
        <v>679</v>
      </c>
    </row>
    <row r="1634" spans="1:16" ht="38.25">
      <c r="A1634" s="214" t="s">
        <v>720</v>
      </c>
      <c r="B1634" s="89"/>
      <c r="C1634" s="90" t="s">
        <v>13784</v>
      </c>
      <c r="D1634" s="84">
        <v>43188</v>
      </c>
      <c r="E1634" s="85" t="s">
        <v>3475</v>
      </c>
      <c r="F1634" s="85" t="s">
        <v>13</v>
      </c>
      <c r="G1634" s="85">
        <v>380879</v>
      </c>
      <c r="H1634" s="89"/>
      <c r="I1634" s="93" t="s">
        <v>745</v>
      </c>
      <c r="J1634" s="89"/>
      <c r="K1634" s="89"/>
      <c r="L1634" s="89"/>
      <c r="M1634" s="89"/>
      <c r="N1634" s="168">
        <v>5960765.8200000003</v>
      </c>
      <c r="O1634" s="168">
        <v>0</v>
      </c>
      <c r="P1634" s="89" t="s">
        <v>679</v>
      </c>
    </row>
    <row r="1635" spans="1:16" ht="38.25">
      <c r="A1635" s="214" t="s">
        <v>720</v>
      </c>
      <c r="B1635" s="89"/>
      <c r="C1635" s="90" t="s">
        <v>13784</v>
      </c>
      <c r="D1635" s="84">
        <v>43188</v>
      </c>
      <c r="E1635" s="85" t="s">
        <v>3476</v>
      </c>
      <c r="F1635" s="85" t="s">
        <v>13</v>
      </c>
      <c r="G1635" s="85">
        <v>380881</v>
      </c>
      <c r="H1635" s="89"/>
      <c r="I1635" s="93" t="s">
        <v>745</v>
      </c>
      <c r="J1635" s="89"/>
      <c r="K1635" s="89"/>
      <c r="L1635" s="89"/>
      <c r="M1635" s="89"/>
      <c r="N1635" s="168">
        <v>4195509.25</v>
      </c>
      <c r="O1635" s="168">
        <v>0</v>
      </c>
      <c r="P1635" s="89" t="s">
        <v>679</v>
      </c>
    </row>
    <row r="1636" spans="1:16" ht="38.25">
      <c r="A1636" s="214" t="s">
        <v>720</v>
      </c>
      <c r="B1636" s="89"/>
      <c r="C1636" s="90" t="s">
        <v>13784</v>
      </c>
      <c r="D1636" s="84">
        <v>43188</v>
      </c>
      <c r="E1636" s="85" t="s">
        <v>3477</v>
      </c>
      <c r="F1636" s="85" t="s">
        <v>13</v>
      </c>
      <c r="G1636" s="85">
        <v>380883</v>
      </c>
      <c r="H1636" s="89"/>
      <c r="I1636" s="93" t="s">
        <v>745</v>
      </c>
      <c r="J1636" s="89"/>
      <c r="K1636" s="89"/>
      <c r="L1636" s="89"/>
      <c r="M1636" s="89"/>
      <c r="N1636" s="168">
        <v>5049379.97</v>
      </c>
      <c r="O1636" s="168">
        <v>0</v>
      </c>
      <c r="P1636" s="89" t="s">
        <v>679</v>
      </c>
    </row>
    <row r="1637" spans="1:16" ht="38.25">
      <c r="A1637" s="214" t="s">
        <v>720</v>
      </c>
      <c r="B1637" s="89"/>
      <c r="C1637" s="90" t="s">
        <v>13784</v>
      </c>
      <c r="D1637" s="84">
        <v>43188</v>
      </c>
      <c r="E1637" s="85" t="s">
        <v>3478</v>
      </c>
      <c r="F1637" s="85" t="s">
        <v>13</v>
      </c>
      <c r="G1637" s="85">
        <v>380885</v>
      </c>
      <c r="H1637" s="89"/>
      <c r="I1637" s="93" t="s">
        <v>745</v>
      </c>
      <c r="J1637" s="89"/>
      <c r="K1637" s="89"/>
      <c r="L1637" s="89"/>
      <c r="M1637" s="89"/>
      <c r="N1637" s="168">
        <v>13868715.199999999</v>
      </c>
      <c r="O1637" s="168">
        <v>0</v>
      </c>
      <c r="P1637" s="89" t="s">
        <v>679</v>
      </c>
    </row>
    <row r="1638" spans="1:16" ht="63.75">
      <c r="A1638" s="214" t="s">
        <v>563</v>
      </c>
      <c r="B1638" s="89"/>
      <c r="C1638" s="90" t="s">
        <v>9054</v>
      </c>
      <c r="D1638" s="84">
        <v>43188</v>
      </c>
      <c r="E1638" s="85" t="s">
        <v>3479</v>
      </c>
      <c r="F1638" s="85" t="s">
        <v>11</v>
      </c>
      <c r="G1638" s="85">
        <v>917472</v>
      </c>
      <c r="H1638" s="89"/>
      <c r="I1638" s="93" t="s">
        <v>721</v>
      </c>
      <c r="J1638" s="89"/>
      <c r="K1638" s="89"/>
      <c r="L1638" s="89"/>
      <c r="M1638" s="89"/>
      <c r="N1638" s="168">
        <v>50</v>
      </c>
      <c r="O1638" s="168">
        <v>0</v>
      </c>
      <c r="P1638" s="89" t="s">
        <v>679</v>
      </c>
    </row>
    <row r="1639" spans="1:16" ht="38.25">
      <c r="A1639" s="214" t="s">
        <v>720</v>
      </c>
      <c r="B1639" s="89"/>
      <c r="C1639" s="90" t="s">
        <v>13784</v>
      </c>
      <c r="D1639" s="84">
        <v>43188</v>
      </c>
      <c r="E1639" s="85" t="s">
        <v>3480</v>
      </c>
      <c r="F1639" s="85" t="s">
        <v>13</v>
      </c>
      <c r="G1639" s="85">
        <v>380712</v>
      </c>
      <c r="H1639" s="89"/>
      <c r="I1639" s="93" t="s">
        <v>745</v>
      </c>
      <c r="J1639" s="89"/>
      <c r="K1639" s="89"/>
      <c r="L1639" s="89"/>
      <c r="M1639" s="89"/>
      <c r="N1639" s="168">
        <v>2334947.3199999998</v>
      </c>
      <c r="O1639" s="168">
        <v>0</v>
      </c>
      <c r="P1639" s="89" t="s">
        <v>679</v>
      </c>
    </row>
    <row r="1640" spans="1:16" ht="38.25">
      <c r="A1640" s="214" t="s">
        <v>720</v>
      </c>
      <c r="B1640" s="89"/>
      <c r="C1640" s="90" t="s">
        <v>13784</v>
      </c>
      <c r="D1640" s="84">
        <v>43188</v>
      </c>
      <c r="E1640" s="85" t="s">
        <v>3481</v>
      </c>
      <c r="F1640" s="85" t="s">
        <v>13</v>
      </c>
      <c r="G1640" s="85">
        <v>380714</v>
      </c>
      <c r="H1640" s="89"/>
      <c r="I1640" s="93" t="s">
        <v>745</v>
      </c>
      <c r="J1640" s="89"/>
      <c r="K1640" s="89"/>
      <c r="L1640" s="89"/>
      <c r="M1640" s="89"/>
      <c r="N1640" s="168">
        <v>2334947.3199999998</v>
      </c>
      <c r="O1640" s="168">
        <v>0</v>
      </c>
      <c r="P1640" s="89" t="s">
        <v>679</v>
      </c>
    </row>
    <row r="1641" spans="1:16" ht="38.25">
      <c r="A1641" s="214" t="s">
        <v>720</v>
      </c>
      <c r="B1641" s="89"/>
      <c r="C1641" s="90" t="s">
        <v>13784</v>
      </c>
      <c r="D1641" s="84">
        <v>43188</v>
      </c>
      <c r="E1641" s="85" t="s">
        <v>3482</v>
      </c>
      <c r="F1641" s="85" t="s">
        <v>13</v>
      </c>
      <c r="G1641" s="85">
        <v>380716</v>
      </c>
      <c r="H1641" s="89"/>
      <c r="I1641" s="93" t="s">
        <v>745</v>
      </c>
      <c r="J1641" s="89"/>
      <c r="K1641" s="89"/>
      <c r="L1641" s="89"/>
      <c r="M1641" s="89"/>
      <c r="N1641" s="168">
        <v>2334947.3199999998</v>
      </c>
      <c r="O1641" s="168">
        <v>0</v>
      </c>
      <c r="P1641" s="89" t="s">
        <v>679</v>
      </c>
    </row>
    <row r="1642" spans="1:16" ht="38.25">
      <c r="A1642" s="214" t="s">
        <v>720</v>
      </c>
      <c r="B1642" s="89"/>
      <c r="C1642" s="90" t="s">
        <v>13784</v>
      </c>
      <c r="D1642" s="84">
        <v>43188</v>
      </c>
      <c r="E1642" s="85" t="s">
        <v>3483</v>
      </c>
      <c r="F1642" s="85" t="s">
        <v>13</v>
      </c>
      <c r="G1642" s="85">
        <v>380718</v>
      </c>
      <c r="H1642" s="89"/>
      <c r="I1642" s="93" t="s">
        <v>745</v>
      </c>
      <c r="J1642" s="89"/>
      <c r="K1642" s="89"/>
      <c r="L1642" s="89"/>
      <c r="M1642" s="89"/>
      <c r="N1642" s="168">
        <v>2334947.3199999998</v>
      </c>
      <c r="O1642" s="168">
        <v>0</v>
      </c>
      <c r="P1642" s="89" t="s">
        <v>679</v>
      </c>
    </row>
    <row r="1643" spans="1:16" ht="38.25">
      <c r="A1643" s="214" t="s">
        <v>720</v>
      </c>
      <c r="B1643" s="89"/>
      <c r="C1643" s="90" t="s">
        <v>13784</v>
      </c>
      <c r="D1643" s="84">
        <v>43188</v>
      </c>
      <c r="E1643" s="85" t="s">
        <v>3484</v>
      </c>
      <c r="F1643" s="85" t="s">
        <v>13</v>
      </c>
      <c r="G1643" s="85">
        <v>380720</v>
      </c>
      <c r="H1643" s="89"/>
      <c r="I1643" s="93" t="s">
        <v>745</v>
      </c>
      <c r="J1643" s="89"/>
      <c r="K1643" s="89"/>
      <c r="L1643" s="89"/>
      <c r="M1643" s="89"/>
      <c r="N1643" s="168">
        <v>6413207.1699999999</v>
      </c>
      <c r="O1643" s="168">
        <v>0</v>
      </c>
      <c r="P1643" s="89" t="s">
        <v>679</v>
      </c>
    </row>
    <row r="1644" spans="1:16" ht="38.25">
      <c r="A1644" s="214" t="s">
        <v>720</v>
      </c>
      <c r="B1644" s="89"/>
      <c r="C1644" s="90" t="s">
        <v>13784</v>
      </c>
      <c r="D1644" s="84">
        <v>43188</v>
      </c>
      <c r="E1644" s="85" t="s">
        <v>3485</v>
      </c>
      <c r="F1644" s="85" t="s">
        <v>13</v>
      </c>
      <c r="G1644" s="85">
        <v>380722</v>
      </c>
      <c r="H1644" s="89"/>
      <c r="I1644" s="93" t="s">
        <v>745</v>
      </c>
      <c r="J1644" s="89"/>
      <c r="K1644" s="89"/>
      <c r="L1644" s="89"/>
      <c r="M1644" s="89"/>
      <c r="N1644" s="168">
        <v>6413207.1699999999</v>
      </c>
      <c r="O1644" s="168">
        <v>0</v>
      </c>
      <c r="P1644" s="89" t="s">
        <v>679</v>
      </c>
    </row>
    <row r="1645" spans="1:16" ht="38.25">
      <c r="A1645" s="214" t="s">
        <v>720</v>
      </c>
      <c r="B1645" s="89"/>
      <c r="C1645" s="90" t="s">
        <v>13784</v>
      </c>
      <c r="D1645" s="84">
        <v>43188</v>
      </c>
      <c r="E1645" s="85" t="s">
        <v>3486</v>
      </c>
      <c r="F1645" s="85" t="s">
        <v>13</v>
      </c>
      <c r="G1645" s="85">
        <v>380724</v>
      </c>
      <c r="H1645" s="89"/>
      <c r="I1645" s="93" t="s">
        <v>745</v>
      </c>
      <c r="J1645" s="89"/>
      <c r="K1645" s="89"/>
      <c r="L1645" s="89"/>
      <c r="M1645" s="89"/>
      <c r="N1645" s="168">
        <v>6413207.1699999999</v>
      </c>
      <c r="O1645" s="168">
        <v>0</v>
      </c>
      <c r="P1645" s="89" t="s">
        <v>679</v>
      </c>
    </row>
    <row r="1646" spans="1:16" ht="38.25">
      <c r="A1646" s="214" t="s">
        <v>720</v>
      </c>
      <c r="B1646" s="89"/>
      <c r="C1646" s="90" t="s">
        <v>13784</v>
      </c>
      <c r="D1646" s="84">
        <v>43188</v>
      </c>
      <c r="E1646" s="85" t="s">
        <v>3487</v>
      </c>
      <c r="F1646" s="85" t="s">
        <v>13</v>
      </c>
      <c r="G1646" s="85">
        <v>380726</v>
      </c>
      <c r="H1646" s="89"/>
      <c r="I1646" s="93" t="s">
        <v>745</v>
      </c>
      <c r="J1646" s="89"/>
      <c r="K1646" s="89"/>
      <c r="L1646" s="89"/>
      <c r="M1646" s="89"/>
      <c r="N1646" s="168">
        <v>6413207.1699999999</v>
      </c>
      <c r="O1646" s="168">
        <v>0</v>
      </c>
      <c r="P1646" s="89" t="s">
        <v>679</v>
      </c>
    </row>
    <row r="1647" spans="1:16" ht="38.25">
      <c r="A1647" s="214" t="s">
        <v>720</v>
      </c>
      <c r="B1647" s="89"/>
      <c r="C1647" s="90" t="s">
        <v>13784</v>
      </c>
      <c r="D1647" s="84">
        <v>43188</v>
      </c>
      <c r="E1647" s="85" t="s">
        <v>3488</v>
      </c>
      <c r="F1647" s="85" t="s">
        <v>13</v>
      </c>
      <c r="G1647" s="85">
        <v>380728</v>
      </c>
      <c r="H1647" s="89"/>
      <c r="I1647" s="93" t="s">
        <v>745</v>
      </c>
      <c r="J1647" s="89"/>
      <c r="K1647" s="89"/>
      <c r="L1647" s="89"/>
      <c r="M1647" s="89"/>
      <c r="N1647" s="168">
        <v>5432644.1900000004</v>
      </c>
      <c r="O1647" s="168">
        <v>0</v>
      </c>
      <c r="P1647" s="89" t="s">
        <v>679</v>
      </c>
    </row>
    <row r="1648" spans="1:16" ht="38.25">
      <c r="A1648" s="214" t="s">
        <v>720</v>
      </c>
      <c r="B1648" s="89"/>
      <c r="C1648" s="90" t="s">
        <v>13784</v>
      </c>
      <c r="D1648" s="84">
        <v>43188</v>
      </c>
      <c r="E1648" s="85" t="s">
        <v>3489</v>
      </c>
      <c r="F1648" s="85" t="s">
        <v>13</v>
      </c>
      <c r="G1648" s="85">
        <v>380730</v>
      </c>
      <c r="H1648" s="89"/>
      <c r="I1648" s="93" t="s">
        <v>745</v>
      </c>
      <c r="J1648" s="89"/>
      <c r="K1648" s="89"/>
      <c r="L1648" s="89"/>
      <c r="M1648" s="89"/>
      <c r="N1648" s="168">
        <v>5432644.1900000004</v>
      </c>
      <c r="O1648" s="168">
        <v>0</v>
      </c>
      <c r="P1648" s="89" t="s">
        <v>679</v>
      </c>
    </row>
    <row r="1649" spans="1:16" ht="38.25">
      <c r="A1649" s="214" t="s">
        <v>720</v>
      </c>
      <c r="B1649" s="89"/>
      <c r="C1649" s="90" t="s">
        <v>13784</v>
      </c>
      <c r="D1649" s="84">
        <v>43188</v>
      </c>
      <c r="E1649" s="85" t="s">
        <v>3490</v>
      </c>
      <c r="F1649" s="85" t="s">
        <v>13</v>
      </c>
      <c r="G1649" s="85">
        <v>380732</v>
      </c>
      <c r="H1649" s="89"/>
      <c r="I1649" s="93" t="s">
        <v>745</v>
      </c>
      <c r="J1649" s="89"/>
      <c r="K1649" s="89"/>
      <c r="L1649" s="89"/>
      <c r="M1649" s="89"/>
      <c r="N1649" s="168">
        <v>5432644.1900000004</v>
      </c>
      <c r="O1649" s="168">
        <v>0</v>
      </c>
      <c r="P1649" s="89" t="s">
        <v>679</v>
      </c>
    </row>
    <row r="1650" spans="1:16" ht="38.25">
      <c r="A1650" s="214" t="s">
        <v>720</v>
      </c>
      <c r="B1650" s="89"/>
      <c r="C1650" s="90" t="s">
        <v>13784</v>
      </c>
      <c r="D1650" s="84">
        <v>43188</v>
      </c>
      <c r="E1650" s="85" t="s">
        <v>3491</v>
      </c>
      <c r="F1650" s="85" t="s">
        <v>13</v>
      </c>
      <c r="G1650" s="85">
        <v>380734</v>
      </c>
      <c r="H1650" s="89"/>
      <c r="I1650" s="93" t="s">
        <v>745</v>
      </c>
      <c r="J1650" s="89"/>
      <c r="K1650" s="89"/>
      <c r="L1650" s="89"/>
      <c r="M1650" s="89"/>
      <c r="N1650" s="168">
        <v>5432644.1900000004</v>
      </c>
      <c r="O1650" s="168">
        <v>0</v>
      </c>
      <c r="P1650" s="89" t="s">
        <v>679</v>
      </c>
    </row>
    <row r="1651" spans="1:16" ht="38.25">
      <c r="A1651" s="214" t="s">
        <v>720</v>
      </c>
      <c r="B1651" s="89"/>
      <c r="C1651" s="90" t="s">
        <v>13784</v>
      </c>
      <c r="D1651" s="84">
        <v>43188</v>
      </c>
      <c r="E1651" s="85" t="s">
        <v>3492</v>
      </c>
      <c r="F1651" s="85" t="s">
        <v>13</v>
      </c>
      <c r="G1651" s="85">
        <v>380736</v>
      </c>
      <c r="H1651" s="89"/>
      <c r="I1651" s="93" t="s">
        <v>745</v>
      </c>
      <c r="J1651" s="89"/>
      <c r="K1651" s="89"/>
      <c r="L1651" s="89"/>
      <c r="M1651" s="89"/>
      <c r="N1651" s="168">
        <v>14921395.369999999</v>
      </c>
      <c r="O1651" s="168">
        <v>0</v>
      </c>
      <c r="P1651" s="89" t="s">
        <v>679</v>
      </c>
    </row>
    <row r="1652" spans="1:16" ht="38.25">
      <c r="A1652" s="214" t="s">
        <v>720</v>
      </c>
      <c r="B1652" s="89"/>
      <c r="C1652" s="90" t="s">
        <v>13784</v>
      </c>
      <c r="D1652" s="84">
        <v>43188</v>
      </c>
      <c r="E1652" s="85" t="s">
        <v>3493</v>
      </c>
      <c r="F1652" s="85" t="s">
        <v>13</v>
      </c>
      <c r="G1652" s="85">
        <v>380738</v>
      </c>
      <c r="H1652" s="89"/>
      <c r="I1652" s="93" t="s">
        <v>745</v>
      </c>
      <c r="J1652" s="89"/>
      <c r="K1652" s="89"/>
      <c r="L1652" s="89"/>
      <c r="M1652" s="89"/>
      <c r="N1652" s="168">
        <v>14921395.369999999</v>
      </c>
      <c r="O1652" s="168">
        <v>0</v>
      </c>
      <c r="P1652" s="89" t="s">
        <v>679</v>
      </c>
    </row>
    <row r="1653" spans="1:16" ht="38.25">
      <c r="A1653" s="214" t="s">
        <v>720</v>
      </c>
      <c r="B1653" s="89"/>
      <c r="C1653" s="90" t="s">
        <v>13784</v>
      </c>
      <c r="D1653" s="84">
        <v>43188</v>
      </c>
      <c r="E1653" s="85" t="s">
        <v>3494</v>
      </c>
      <c r="F1653" s="85" t="s">
        <v>13</v>
      </c>
      <c r="G1653" s="85">
        <v>380740</v>
      </c>
      <c r="H1653" s="89"/>
      <c r="I1653" s="93" t="s">
        <v>745</v>
      </c>
      <c r="J1653" s="89"/>
      <c r="K1653" s="89"/>
      <c r="L1653" s="89"/>
      <c r="M1653" s="89"/>
      <c r="N1653" s="168">
        <v>14921395.369999999</v>
      </c>
      <c r="O1653" s="168">
        <v>0</v>
      </c>
      <c r="P1653" s="89" t="s">
        <v>679</v>
      </c>
    </row>
    <row r="1654" spans="1:16" ht="38.25">
      <c r="A1654" s="214" t="s">
        <v>720</v>
      </c>
      <c r="B1654" s="89"/>
      <c r="C1654" s="90" t="s">
        <v>13784</v>
      </c>
      <c r="D1654" s="84">
        <v>43188</v>
      </c>
      <c r="E1654" s="85" t="s">
        <v>3495</v>
      </c>
      <c r="F1654" s="85" t="s">
        <v>13</v>
      </c>
      <c r="G1654" s="85">
        <v>380742</v>
      </c>
      <c r="H1654" s="89"/>
      <c r="I1654" s="93" t="s">
        <v>745</v>
      </c>
      <c r="J1654" s="89"/>
      <c r="K1654" s="89"/>
      <c r="L1654" s="89"/>
      <c r="M1654" s="89"/>
      <c r="N1654" s="168">
        <v>2745249.62</v>
      </c>
      <c r="O1654" s="168">
        <v>0</v>
      </c>
      <c r="P1654" s="89" t="s">
        <v>679</v>
      </c>
    </row>
    <row r="1655" spans="1:16" ht="38.25">
      <c r="A1655" s="214" t="s">
        <v>720</v>
      </c>
      <c r="B1655" s="89"/>
      <c r="C1655" s="90" t="s">
        <v>13784</v>
      </c>
      <c r="D1655" s="84">
        <v>43188</v>
      </c>
      <c r="E1655" s="85" t="s">
        <v>3496</v>
      </c>
      <c r="F1655" s="85" t="s">
        <v>13</v>
      </c>
      <c r="G1655" s="85">
        <v>380744</v>
      </c>
      <c r="H1655" s="89"/>
      <c r="I1655" s="93" t="s">
        <v>745</v>
      </c>
      <c r="J1655" s="89"/>
      <c r="K1655" s="89"/>
      <c r="L1655" s="89"/>
      <c r="M1655" s="89"/>
      <c r="N1655" s="168">
        <v>2745249.62</v>
      </c>
      <c r="O1655" s="168">
        <v>0</v>
      </c>
      <c r="P1655" s="89" t="s">
        <v>679</v>
      </c>
    </row>
    <row r="1656" spans="1:16" ht="38.25">
      <c r="A1656" s="214" t="s">
        <v>720</v>
      </c>
      <c r="B1656" s="89"/>
      <c r="C1656" s="90" t="s">
        <v>13784</v>
      </c>
      <c r="D1656" s="84">
        <v>43188</v>
      </c>
      <c r="E1656" s="85" t="s">
        <v>3497</v>
      </c>
      <c r="F1656" s="85" t="s">
        <v>13</v>
      </c>
      <c r="G1656" s="85">
        <v>380746</v>
      </c>
      <c r="H1656" s="89"/>
      <c r="I1656" s="93" t="s">
        <v>745</v>
      </c>
      <c r="J1656" s="89"/>
      <c r="K1656" s="89"/>
      <c r="L1656" s="89"/>
      <c r="M1656" s="89"/>
      <c r="N1656" s="168">
        <v>2745249.62</v>
      </c>
      <c r="O1656" s="168">
        <v>0</v>
      </c>
      <c r="P1656" s="89" t="s">
        <v>679</v>
      </c>
    </row>
    <row r="1657" spans="1:16" ht="38.25">
      <c r="A1657" s="214" t="s">
        <v>720</v>
      </c>
      <c r="B1657" s="89"/>
      <c r="C1657" s="90" t="s">
        <v>13784</v>
      </c>
      <c r="D1657" s="84">
        <v>43188</v>
      </c>
      <c r="E1657" s="85" t="s">
        <v>3498</v>
      </c>
      <c r="F1657" s="85" t="s">
        <v>13</v>
      </c>
      <c r="G1657" s="85">
        <v>380748</v>
      </c>
      <c r="H1657" s="89"/>
      <c r="I1657" s="93" t="s">
        <v>745</v>
      </c>
      <c r="J1657" s="89"/>
      <c r="K1657" s="89"/>
      <c r="L1657" s="89"/>
      <c r="M1657" s="89"/>
      <c r="N1657" s="168">
        <v>2745249.62</v>
      </c>
      <c r="O1657" s="168">
        <v>0</v>
      </c>
      <c r="P1657" s="89" t="s">
        <v>679</v>
      </c>
    </row>
    <row r="1658" spans="1:16" ht="38.25">
      <c r="A1658" s="214" t="s">
        <v>720</v>
      </c>
      <c r="B1658" s="89"/>
      <c r="C1658" s="90" t="s">
        <v>13784</v>
      </c>
      <c r="D1658" s="84">
        <v>43188</v>
      </c>
      <c r="E1658" s="85" t="s">
        <v>3499</v>
      </c>
      <c r="F1658" s="85" t="s">
        <v>13</v>
      </c>
      <c r="G1658" s="85">
        <v>380750</v>
      </c>
      <c r="H1658" s="89"/>
      <c r="I1658" s="93" t="s">
        <v>745</v>
      </c>
      <c r="J1658" s="89"/>
      <c r="K1658" s="89"/>
      <c r="L1658" s="89"/>
      <c r="M1658" s="89"/>
      <c r="N1658" s="168">
        <v>2334947.3199999998</v>
      </c>
      <c r="O1658" s="168">
        <v>0</v>
      </c>
      <c r="P1658" s="89" t="s">
        <v>679</v>
      </c>
    </row>
    <row r="1659" spans="1:16" ht="38.25">
      <c r="A1659" s="214" t="s">
        <v>720</v>
      </c>
      <c r="B1659" s="89"/>
      <c r="C1659" s="90" t="s">
        <v>13784</v>
      </c>
      <c r="D1659" s="84">
        <v>43188</v>
      </c>
      <c r="E1659" s="85" t="s">
        <v>3500</v>
      </c>
      <c r="F1659" s="85" t="s">
        <v>13</v>
      </c>
      <c r="G1659" s="85">
        <v>380752</v>
      </c>
      <c r="H1659" s="89"/>
      <c r="I1659" s="93" t="s">
        <v>745</v>
      </c>
      <c r="J1659" s="89"/>
      <c r="K1659" s="89"/>
      <c r="L1659" s="89"/>
      <c r="M1659" s="89"/>
      <c r="N1659" s="168">
        <v>6413207.1699999999</v>
      </c>
      <c r="O1659" s="168">
        <v>0</v>
      </c>
      <c r="P1659" s="89" t="s">
        <v>679</v>
      </c>
    </row>
    <row r="1660" spans="1:16" ht="38.25">
      <c r="A1660" s="214" t="s">
        <v>720</v>
      </c>
      <c r="B1660" s="89"/>
      <c r="C1660" s="90" t="s">
        <v>13784</v>
      </c>
      <c r="D1660" s="84">
        <v>43188</v>
      </c>
      <c r="E1660" s="85" t="s">
        <v>3501</v>
      </c>
      <c r="F1660" s="85" t="s">
        <v>13</v>
      </c>
      <c r="G1660" s="85">
        <v>380754</v>
      </c>
      <c r="H1660" s="89"/>
      <c r="I1660" s="93" t="s">
        <v>745</v>
      </c>
      <c r="J1660" s="89"/>
      <c r="K1660" s="89"/>
      <c r="L1660" s="89"/>
      <c r="M1660" s="89"/>
      <c r="N1660" s="168">
        <v>5432644.1900000004</v>
      </c>
      <c r="O1660" s="168">
        <v>0</v>
      </c>
      <c r="P1660" s="89" t="s">
        <v>679</v>
      </c>
    </row>
    <row r="1661" spans="1:16" ht="38.25">
      <c r="A1661" s="214" t="s">
        <v>720</v>
      </c>
      <c r="B1661" s="89"/>
      <c r="C1661" s="90" t="s">
        <v>13784</v>
      </c>
      <c r="D1661" s="84">
        <v>43188</v>
      </c>
      <c r="E1661" s="85" t="s">
        <v>3502</v>
      </c>
      <c r="F1661" s="85" t="s">
        <v>13</v>
      </c>
      <c r="G1661" s="85">
        <v>380756</v>
      </c>
      <c r="H1661" s="89"/>
      <c r="I1661" s="93" t="s">
        <v>745</v>
      </c>
      <c r="J1661" s="89"/>
      <c r="K1661" s="89"/>
      <c r="L1661" s="89"/>
      <c r="M1661" s="89"/>
      <c r="N1661" s="168">
        <v>14921395.369999999</v>
      </c>
      <c r="O1661" s="168">
        <v>0</v>
      </c>
      <c r="P1661" s="89" t="s">
        <v>679</v>
      </c>
    </row>
    <row r="1662" spans="1:16" ht="102">
      <c r="A1662" s="214">
        <v>513</v>
      </c>
      <c r="B1662" s="89"/>
      <c r="C1662" s="90" t="s">
        <v>175</v>
      </c>
      <c r="D1662" s="84">
        <v>43188</v>
      </c>
      <c r="E1662" s="85" t="s">
        <v>3503</v>
      </c>
      <c r="F1662" s="85" t="s">
        <v>15</v>
      </c>
      <c r="G1662" s="85">
        <v>4638</v>
      </c>
      <c r="H1662" s="89"/>
      <c r="I1662" s="93" t="s">
        <v>3504</v>
      </c>
      <c r="J1662" s="89"/>
      <c r="K1662" s="89"/>
      <c r="L1662" s="89"/>
      <c r="M1662" s="89"/>
      <c r="N1662" s="168">
        <v>310.47000000000003</v>
      </c>
      <c r="O1662" s="168">
        <v>0</v>
      </c>
      <c r="P1662" s="89" t="s">
        <v>679</v>
      </c>
    </row>
    <row r="1663" spans="1:16" ht="51">
      <c r="A1663" s="214">
        <v>16</v>
      </c>
      <c r="B1663" s="89"/>
      <c r="C1663" s="90" t="s">
        <v>46</v>
      </c>
      <c r="D1663" s="84">
        <v>43192</v>
      </c>
      <c r="E1663" s="85" t="s">
        <v>3528</v>
      </c>
      <c r="F1663" s="85" t="s">
        <v>3</v>
      </c>
      <c r="G1663" s="85">
        <v>1609972</v>
      </c>
      <c r="H1663" s="89"/>
      <c r="I1663" s="93" t="s">
        <v>4070</v>
      </c>
      <c r="J1663" s="89"/>
      <c r="K1663" s="89"/>
      <c r="L1663" s="89"/>
      <c r="M1663" s="89"/>
      <c r="N1663" s="168">
        <v>0</v>
      </c>
      <c r="O1663" s="168">
        <v>304</v>
      </c>
      <c r="P1663" s="89" t="s">
        <v>679</v>
      </c>
    </row>
    <row r="1664" spans="1:16" ht="51">
      <c r="A1664" s="214" t="s">
        <v>560</v>
      </c>
      <c r="B1664" s="89"/>
      <c r="C1664" s="90" t="s">
        <v>622</v>
      </c>
      <c r="D1664" s="84">
        <v>43192</v>
      </c>
      <c r="E1664" s="85" t="s">
        <v>3535</v>
      </c>
      <c r="F1664" s="85" t="s">
        <v>3</v>
      </c>
      <c r="G1664" s="85">
        <v>1609757</v>
      </c>
      <c r="H1664" s="89"/>
      <c r="I1664" s="93" t="s">
        <v>4077</v>
      </c>
      <c r="J1664" s="89"/>
      <c r="K1664" s="89"/>
      <c r="L1664" s="89"/>
      <c r="M1664" s="89"/>
      <c r="N1664" s="168">
        <v>0</v>
      </c>
      <c r="O1664" s="168">
        <v>3404.21</v>
      </c>
      <c r="P1664" s="89" t="s">
        <v>679</v>
      </c>
    </row>
    <row r="1665" spans="1:16" ht="51">
      <c r="A1665" s="214" t="s">
        <v>560</v>
      </c>
      <c r="B1665" s="89"/>
      <c r="C1665" s="90" t="s">
        <v>622</v>
      </c>
      <c r="D1665" s="84">
        <v>43192</v>
      </c>
      <c r="E1665" s="85" t="s">
        <v>3594</v>
      </c>
      <c r="F1665" s="85" t="s">
        <v>3</v>
      </c>
      <c r="G1665" s="85">
        <v>1609918</v>
      </c>
      <c r="H1665" s="89"/>
      <c r="I1665" s="93" t="s">
        <v>4130</v>
      </c>
      <c r="J1665" s="89"/>
      <c r="K1665" s="89"/>
      <c r="L1665" s="89"/>
      <c r="M1665" s="89"/>
      <c r="N1665" s="168">
        <v>0</v>
      </c>
      <c r="O1665" s="168">
        <v>7239</v>
      </c>
      <c r="P1665" s="89" t="s">
        <v>679</v>
      </c>
    </row>
    <row r="1666" spans="1:16" ht="51">
      <c r="A1666" s="214" t="s">
        <v>560</v>
      </c>
      <c r="B1666" s="89"/>
      <c r="C1666" s="90" t="s">
        <v>622</v>
      </c>
      <c r="D1666" s="84">
        <v>43192</v>
      </c>
      <c r="E1666" s="85" t="s">
        <v>3608</v>
      </c>
      <c r="F1666" s="85" t="s">
        <v>3</v>
      </c>
      <c r="G1666" s="85">
        <v>1609941</v>
      </c>
      <c r="H1666" s="89"/>
      <c r="I1666" s="93" t="s">
        <v>4143</v>
      </c>
      <c r="J1666" s="89"/>
      <c r="K1666" s="89"/>
      <c r="L1666" s="89"/>
      <c r="M1666" s="89"/>
      <c r="N1666" s="168">
        <v>0</v>
      </c>
      <c r="O1666" s="168">
        <v>0.01</v>
      </c>
      <c r="P1666" s="89" t="s">
        <v>679</v>
      </c>
    </row>
    <row r="1667" spans="1:16" ht="51">
      <c r="A1667" s="214">
        <v>112</v>
      </c>
      <c r="B1667" s="89"/>
      <c r="C1667" s="90" t="s">
        <v>64</v>
      </c>
      <c r="D1667" s="84">
        <v>43192</v>
      </c>
      <c r="E1667" s="85" t="s">
        <v>3644</v>
      </c>
      <c r="F1667" s="85" t="s">
        <v>3</v>
      </c>
      <c r="G1667" s="85">
        <v>1609868</v>
      </c>
      <c r="H1667" s="89"/>
      <c r="I1667" s="93" t="s">
        <v>4170</v>
      </c>
      <c r="J1667" s="89"/>
      <c r="K1667" s="89"/>
      <c r="L1667" s="89"/>
      <c r="M1667" s="89"/>
      <c r="N1667" s="168">
        <v>0</v>
      </c>
      <c r="O1667" s="168">
        <v>1330</v>
      </c>
      <c r="P1667" s="89" t="s">
        <v>679</v>
      </c>
    </row>
    <row r="1668" spans="1:16" ht="51">
      <c r="A1668" s="214" t="s">
        <v>560</v>
      </c>
      <c r="B1668" s="89"/>
      <c r="C1668" s="90" t="s">
        <v>622</v>
      </c>
      <c r="D1668" s="84">
        <v>43192</v>
      </c>
      <c r="E1668" s="85" t="s">
        <v>3653</v>
      </c>
      <c r="F1668" s="85" t="s">
        <v>3</v>
      </c>
      <c r="G1668" s="85">
        <v>1610014</v>
      </c>
      <c r="H1668" s="89"/>
      <c r="I1668" s="93" t="s">
        <v>4179</v>
      </c>
      <c r="J1668" s="89"/>
      <c r="K1668" s="89"/>
      <c r="L1668" s="89"/>
      <c r="M1668" s="89"/>
      <c r="N1668" s="168">
        <v>0</v>
      </c>
      <c r="O1668" s="168">
        <v>1324</v>
      </c>
      <c r="P1668" s="89" t="s">
        <v>679</v>
      </c>
    </row>
    <row r="1669" spans="1:16" ht="51">
      <c r="A1669" s="214" t="s">
        <v>560</v>
      </c>
      <c r="B1669" s="89"/>
      <c r="C1669" s="90" t="s">
        <v>622</v>
      </c>
      <c r="D1669" s="84">
        <v>43192</v>
      </c>
      <c r="E1669" s="85" t="s">
        <v>3709</v>
      </c>
      <c r="F1669" s="85" t="s">
        <v>3</v>
      </c>
      <c r="G1669" s="85">
        <v>1609826</v>
      </c>
      <c r="H1669" s="89"/>
      <c r="I1669" s="93" t="s">
        <v>4228</v>
      </c>
      <c r="J1669" s="89"/>
      <c r="K1669" s="89"/>
      <c r="L1669" s="89"/>
      <c r="M1669" s="89"/>
      <c r="N1669" s="168">
        <v>0</v>
      </c>
      <c r="O1669" s="168">
        <v>4.5</v>
      </c>
      <c r="P1669" s="89" t="s">
        <v>679</v>
      </c>
    </row>
    <row r="1670" spans="1:16" ht="51">
      <c r="A1670" s="214" t="s">
        <v>560</v>
      </c>
      <c r="B1670" s="89"/>
      <c r="C1670" s="90" t="s">
        <v>622</v>
      </c>
      <c r="D1670" s="84">
        <v>43192</v>
      </c>
      <c r="E1670" s="85" t="s">
        <v>3713</v>
      </c>
      <c r="F1670" s="85" t="s">
        <v>3</v>
      </c>
      <c r="G1670" s="85">
        <v>1609834</v>
      </c>
      <c r="H1670" s="89"/>
      <c r="I1670" s="93" t="s">
        <v>4232</v>
      </c>
      <c r="J1670" s="89"/>
      <c r="K1670" s="89"/>
      <c r="L1670" s="89"/>
      <c r="M1670" s="89"/>
      <c r="N1670" s="168">
        <v>0</v>
      </c>
      <c r="O1670" s="168">
        <v>994</v>
      </c>
      <c r="P1670" s="89" t="s">
        <v>679</v>
      </c>
    </row>
    <row r="1671" spans="1:16" ht="51">
      <c r="A1671" s="214" t="s">
        <v>560</v>
      </c>
      <c r="B1671" s="89"/>
      <c r="C1671" s="90" t="s">
        <v>622</v>
      </c>
      <c r="D1671" s="84">
        <v>43192</v>
      </c>
      <c r="E1671" s="85" t="s">
        <v>3714</v>
      </c>
      <c r="F1671" s="85" t="s">
        <v>3</v>
      </c>
      <c r="G1671" s="85">
        <v>1609790</v>
      </c>
      <c r="H1671" s="89"/>
      <c r="I1671" s="93" t="s">
        <v>724</v>
      </c>
      <c r="J1671" s="89"/>
      <c r="K1671" s="89"/>
      <c r="L1671" s="89"/>
      <c r="M1671" s="89"/>
      <c r="N1671" s="168">
        <v>0</v>
      </c>
      <c r="O1671" s="168">
        <v>1000</v>
      </c>
      <c r="P1671" s="89" t="s">
        <v>679</v>
      </c>
    </row>
    <row r="1672" spans="1:16" ht="51">
      <c r="A1672" s="214" t="s">
        <v>560</v>
      </c>
      <c r="B1672" s="89"/>
      <c r="C1672" s="90" t="s">
        <v>622</v>
      </c>
      <c r="D1672" s="84">
        <v>43192</v>
      </c>
      <c r="E1672" s="85" t="s">
        <v>3746</v>
      </c>
      <c r="F1672" s="85" t="s">
        <v>3</v>
      </c>
      <c r="G1672" s="85">
        <v>1610013</v>
      </c>
      <c r="H1672" s="89"/>
      <c r="I1672" s="93" t="s">
        <v>4253</v>
      </c>
      <c r="J1672" s="89"/>
      <c r="K1672" s="89"/>
      <c r="L1672" s="89"/>
      <c r="M1672" s="89"/>
      <c r="N1672" s="168">
        <v>0</v>
      </c>
      <c r="O1672" s="168">
        <v>971</v>
      </c>
      <c r="P1672" s="89" t="s">
        <v>679</v>
      </c>
    </row>
    <row r="1673" spans="1:16" ht="89.25">
      <c r="A1673" s="214">
        <v>513</v>
      </c>
      <c r="B1673" s="89"/>
      <c r="C1673" s="90" t="s">
        <v>175</v>
      </c>
      <c r="D1673" s="84">
        <v>43192</v>
      </c>
      <c r="E1673" s="85" t="s">
        <v>3779</v>
      </c>
      <c r="F1673" s="85" t="s">
        <v>15</v>
      </c>
      <c r="G1673" s="85">
        <v>4654</v>
      </c>
      <c r="H1673" s="89"/>
      <c r="I1673" s="93" t="s">
        <v>4285</v>
      </c>
      <c r="J1673" s="89"/>
      <c r="K1673" s="89"/>
      <c r="L1673" s="89"/>
      <c r="M1673" s="89"/>
      <c r="N1673" s="168">
        <v>50</v>
      </c>
      <c r="O1673" s="168">
        <v>0</v>
      </c>
      <c r="P1673" s="89" t="s">
        <v>679</v>
      </c>
    </row>
    <row r="1674" spans="1:16" ht="89.25">
      <c r="A1674" s="214">
        <v>594</v>
      </c>
      <c r="B1674" s="89"/>
      <c r="C1674" s="90" t="s">
        <v>101</v>
      </c>
      <c r="D1674" s="84">
        <v>43192</v>
      </c>
      <c r="E1674" s="85" t="s">
        <v>3780</v>
      </c>
      <c r="F1674" s="85" t="s">
        <v>15</v>
      </c>
      <c r="G1674" s="85">
        <v>4653</v>
      </c>
      <c r="H1674" s="89"/>
      <c r="I1674" s="93" t="s">
        <v>4286</v>
      </c>
      <c r="J1674" s="89"/>
      <c r="K1674" s="89"/>
      <c r="L1674" s="89"/>
      <c r="M1674" s="89"/>
      <c r="N1674" s="168">
        <v>276.38</v>
      </c>
      <c r="O1674" s="168">
        <v>0</v>
      </c>
      <c r="P1674" s="89" t="s">
        <v>679</v>
      </c>
    </row>
    <row r="1675" spans="1:16" ht="63.75">
      <c r="A1675" s="214">
        <v>16</v>
      </c>
      <c r="B1675" s="89"/>
      <c r="C1675" s="90" t="s">
        <v>46</v>
      </c>
      <c r="D1675" s="84">
        <v>43193</v>
      </c>
      <c r="E1675" s="85" t="s">
        <v>3529</v>
      </c>
      <c r="F1675" s="85" t="s">
        <v>3</v>
      </c>
      <c r="G1675" s="85">
        <v>1610234</v>
      </c>
      <c r="H1675" s="89"/>
      <c r="I1675" s="93" t="s">
        <v>4071</v>
      </c>
      <c r="J1675" s="89"/>
      <c r="K1675" s="89"/>
      <c r="L1675" s="89"/>
      <c r="M1675" s="89"/>
      <c r="N1675" s="168">
        <v>0</v>
      </c>
      <c r="O1675" s="168">
        <v>6114.65</v>
      </c>
      <c r="P1675" s="89" t="s">
        <v>679</v>
      </c>
    </row>
    <row r="1676" spans="1:16" ht="63.75">
      <c r="A1676" s="214">
        <v>16</v>
      </c>
      <c r="B1676" s="89"/>
      <c r="C1676" s="90" t="s">
        <v>46</v>
      </c>
      <c r="D1676" s="84">
        <v>43193</v>
      </c>
      <c r="E1676" s="85" t="s">
        <v>3530</v>
      </c>
      <c r="F1676" s="85" t="s">
        <v>3</v>
      </c>
      <c r="G1676" s="85">
        <v>1610236</v>
      </c>
      <c r="H1676" s="89"/>
      <c r="I1676" s="93" t="s">
        <v>4072</v>
      </c>
      <c r="J1676" s="89"/>
      <c r="K1676" s="89"/>
      <c r="L1676" s="89"/>
      <c r="M1676" s="89"/>
      <c r="N1676" s="168">
        <v>0</v>
      </c>
      <c r="O1676" s="168">
        <v>2594</v>
      </c>
      <c r="P1676" s="89" t="s">
        <v>679</v>
      </c>
    </row>
    <row r="1677" spans="1:16" ht="63.75">
      <c r="A1677" s="214">
        <v>16</v>
      </c>
      <c r="B1677" s="89"/>
      <c r="C1677" s="90" t="s">
        <v>46</v>
      </c>
      <c r="D1677" s="84">
        <v>43193</v>
      </c>
      <c r="E1677" s="85" t="s">
        <v>3531</v>
      </c>
      <c r="F1677" s="85" t="s">
        <v>3</v>
      </c>
      <c r="G1677" s="85">
        <v>1610238</v>
      </c>
      <c r="H1677" s="89"/>
      <c r="I1677" s="93" t="s">
        <v>4073</v>
      </c>
      <c r="J1677" s="89"/>
      <c r="K1677" s="89"/>
      <c r="L1677" s="89"/>
      <c r="M1677" s="89"/>
      <c r="N1677" s="168">
        <v>0</v>
      </c>
      <c r="O1677" s="168">
        <v>4855</v>
      </c>
      <c r="P1677" s="89" t="s">
        <v>679</v>
      </c>
    </row>
    <row r="1678" spans="1:16" ht="51">
      <c r="A1678" s="214">
        <v>373</v>
      </c>
      <c r="B1678" s="89"/>
      <c r="C1678" s="90" t="s">
        <v>644</v>
      </c>
      <c r="D1678" s="84">
        <v>43193</v>
      </c>
      <c r="E1678" s="85" t="s">
        <v>3537</v>
      </c>
      <c r="F1678" s="85" t="s">
        <v>3</v>
      </c>
      <c r="G1678" s="85">
        <v>1610407</v>
      </c>
      <c r="H1678" s="89"/>
      <c r="I1678" s="93" t="s">
        <v>4079</v>
      </c>
      <c r="J1678" s="89"/>
      <c r="K1678" s="89"/>
      <c r="L1678" s="89"/>
      <c r="M1678" s="89"/>
      <c r="N1678" s="168">
        <v>0</v>
      </c>
      <c r="O1678" s="168">
        <v>190.11</v>
      </c>
      <c r="P1678" s="89" t="s">
        <v>679</v>
      </c>
    </row>
    <row r="1679" spans="1:16" ht="51">
      <c r="A1679" s="214">
        <v>373</v>
      </c>
      <c r="B1679" s="89"/>
      <c r="C1679" s="90" t="s">
        <v>644</v>
      </c>
      <c r="D1679" s="84">
        <v>43193</v>
      </c>
      <c r="E1679" s="85" t="s">
        <v>3538</v>
      </c>
      <c r="F1679" s="85" t="s">
        <v>3</v>
      </c>
      <c r="G1679" s="85">
        <v>1610438</v>
      </c>
      <c r="H1679" s="89"/>
      <c r="I1679" s="93" t="s">
        <v>4080</v>
      </c>
      <c r="J1679" s="89"/>
      <c r="K1679" s="89"/>
      <c r="L1679" s="89"/>
      <c r="M1679" s="89"/>
      <c r="N1679" s="168">
        <v>0</v>
      </c>
      <c r="O1679" s="168">
        <v>222.64</v>
      </c>
      <c r="P1679" s="89" t="s">
        <v>679</v>
      </c>
    </row>
    <row r="1680" spans="1:16" ht="51">
      <c r="A1680" s="214">
        <v>373</v>
      </c>
      <c r="B1680" s="89"/>
      <c r="C1680" s="90" t="s">
        <v>644</v>
      </c>
      <c r="D1680" s="84">
        <v>43193</v>
      </c>
      <c r="E1680" s="85" t="s">
        <v>3539</v>
      </c>
      <c r="F1680" s="85" t="s">
        <v>3</v>
      </c>
      <c r="G1680" s="85">
        <v>1610439</v>
      </c>
      <c r="H1680" s="89"/>
      <c r="I1680" s="93" t="s">
        <v>4081</v>
      </c>
      <c r="J1680" s="89"/>
      <c r="K1680" s="89"/>
      <c r="L1680" s="89"/>
      <c r="M1680" s="89"/>
      <c r="N1680" s="168">
        <v>0</v>
      </c>
      <c r="O1680" s="168">
        <v>5159.5</v>
      </c>
      <c r="P1680" s="89" t="s">
        <v>679</v>
      </c>
    </row>
    <row r="1681" spans="1:16" ht="51">
      <c r="A1681" s="214" t="s">
        <v>560</v>
      </c>
      <c r="B1681" s="89"/>
      <c r="C1681" s="90" t="s">
        <v>622</v>
      </c>
      <c r="D1681" s="84">
        <v>43193</v>
      </c>
      <c r="E1681" s="85" t="s">
        <v>3561</v>
      </c>
      <c r="F1681" s="85" t="s">
        <v>3</v>
      </c>
      <c r="G1681" s="85">
        <v>1610324</v>
      </c>
      <c r="H1681" s="89"/>
      <c r="I1681" s="93" t="s">
        <v>4102</v>
      </c>
      <c r="J1681" s="89"/>
      <c r="K1681" s="89"/>
      <c r="L1681" s="89"/>
      <c r="M1681" s="89"/>
      <c r="N1681" s="168">
        <v>0</v>
      </c>
      <c r="O1681" s="168">
        <v>1390.4</v>
      </c>
      <c r="P1681" s="89" t="s">
        <v>679</v>
      </c>
    </row>
    <row r="1682" spans="1:16" ht="51">
      <c r="A1682" s="214" t="s">
        <v>560</v>
      </c>
      <c r="B1682" s="89"/>
      <c r="C1682" s="90" t="s">
        <v>622</v>
      </c>
      <c r="D1682" s="84">
        <v>43193</v>
      </c>
      <c r="E1682" s="85" t="s">
        <v>3613</v>
      </c>
      <c r="F1682" s="85" t="s">
        <v>3</v>
      </c>
      <c r="G1682" s="85">
        <v>1610189</v>
      </c>
      <c r="H1682" s="89"/>
      <c r="I1682" s="93" t="s">
        <v>750</v>
      </c>
      <c r="J1682" s="89"/>
      <c r="K1682" s="89"/>
      <c r="L1682" s="89"/>
      <c r="M1682" s="89"/>
      <c r="N1682" s="168">
        <v>0</v>
      </c>
      <c r="O1682" s="168">
        <v>703.59</v>
      </c>
      <c r="P1682" s="89" t="s">
        <v>679</v>
      </c>
    </row>
    <row r="1683" spans="1:16" ht="51">
      <c r="A1683" s="214" t="s">
        <v>560</v>
      </c>
      <c r="B1683" s="89"/>
      <c r="C1683" s="90" t="s">
        <v>622</v>
      </c>
      <c r="D1683" s="84">
        <v>43193</v>
      </c>
      <c r="E1683" s="85" t="s">
        <v>3614</v>
      </c>
      <c r="F1683" s="85" t="s">
        <v>3</v>
      </c>
      <c r="G1683" s="85">
        <v>1610317</v>
      </c>
      <c r="H1683" s="89"/>
      <c r="I1683" s="93" t="s">
        <v>756</v>
      </c>
      <c r="J1683" s="89"/>
      <c r="K1683" s="89"/>
      <c r="L1683" s="89"/>
      <c r="M1683" s="89"/>
      <c r="N1683" s="168">
        <v>0</v>
      </c>
      <c r="O1683" s="168">
        <v>695</v>
      </c>
      <c r="P1683" s="89" t="s">
        <v>679</v>
      </c>
    </row>
    <row r="1684" spans="1:16" ht="51">
      <c r="A1684" s="214" t="s">
        <v>560</v>
      </c>
      <c r="B1684" s="89"/>
      <c r="C1684" s="90" t="s">
        <v>622</v>
      </c>
      <c r="D1684" s="84">
        <v>43193</v>
      </c>
      <c r="E1684" s="85" t="s">
        <v>3625</v>
      </c>
      <c r="F1684" s="85" t="s">
        <v>3</v>
      </c>
      <c r="G1684" s="85">
        <v>1610190</v>
      </c>
      <c r="H1684" s="89"/>
      <c r="I1684" s="93" t="s">
        <v>738</v>
      </c>
      <c r="J1684" s="89"/>
      <c r="K1684" s="89"/>
      <c r="L1684" s="89"/>
      <c r="M1684" s="89"/>
      <c r="N1684" s="168">
        <v>0</v>
      </c>
      <c r="O1684" s="168">
        <v>711</v>
      </c>
      <c r="P1684" s="89" t="s">
        <v>679</v>
      </c>
    </row>
    <row r="1685" spans="1:16" ht="51">
      <c r="A1685" s="214" t="s">
        <v>560</v>
      </c>
      <c r="B1685" s="89"/>
      <c r="C1685" s="90" t="s">
        <v>622</v>
      </c>
      <c r="D1685" s="84">
        <v>43193</v>
      </c>
      <c r="E1685" s="85" t="s">
        <v>3628</v>
      </c>
      <c r="F1685" s="85" t="s">
        <v>3</v>
      </c>
      <c r="G1685" s="85">
        <v>1610307</v>
      </c>
      <c r="H1685" s="89"/>
      <c r="I1685" s="93" t="s">
        <v>4160</v>
      </c>
      <c r="J1685" s="89"/>
      <c r="K1685" s="89"/>
      <c r="L1685" s="89"/>
      <c r="M1685" s="89"/>
      <c r="N1685" s="168">
        <v>0</v>
      </c>
      <c r="O1685" s="168">
        <v>7383.94</v>
      </c>
      <c r="P1685" s="89" t="s">
        <v>679</v>
      </c>
    </row>
    <row r="1686" spans="1:16" ht="51">
      <c r="A1686" s="214">
        <v>35</v>
      </c>
      <c r="B1686" s="89"/>
      <c r="C1686" s="90" t="s">
        <v>49</v>
      </c>
      <c r="D1686" s="84">
        <v>43193</v>
      </c>
      <c r="E1686" s="85" t="s">
        <v>3636</v>
      </c>
      <c r="F1686" s="85" t="s">
        <v>3</v>
      </c>
      <c r="G1686" s="85">
        <v>1610263</v>
      </c>
      <c r="H1686" s="89"/>
      <c r="I1686" s="93" t="s">
        <v>733</v>
      </c>
      <c r="J1686" s="89"/>
      <c r="K1686" s="89"/>
      <c r="L1686" s="89"/>
      <c r="M1686" s="89"/>
      <c r="N1686" s="168">
        <v>0</v>
      </c>
      <c r="O1686" s="168">
        <v>1200</v>
      </c>
      <c r="P1686" s="89" t="s">
        <v>679</v>
      </c>
    </row>
    <row r="1687" spans="1:16" ht="38.25">
      <c r="A1687" s="214">
        <v>35</v>
      </c>
      <c r="B1687" s="89"/>
      <c r="C1687" s="90" t="s">
        <v>49</v>
      </c>
      <c r="D1687" s="84">
        <v>43193</v>
      </c>
      <c r="E1687" s="85" t="s">
        <v>3638</v>
      </c>
      <c r="F1687" s="85" t="s">
        <v>3</v>
      </c>
      <c r="G1687" s="85">
        <v>1610349</v>
      </c>
      <c r="H1687" s="89"/>
      <c r="I1687" s="93" t="s">
        <v>731</v>
      </c>
      <c r="J1687" s="89"/>
      <c r="K1687" s="89"/>
      <c r="L1687" s="89"/>
      <c r="M1687" s="89"/>
      <c r="N1687" s="168">
        <v>0</v>
      </c>
      <c r="O1687" s="168">
        <v>1278</v>
      </c>
      <c r="P1687" s="89" t="s">
        <v>679</v>
      </c>
    </row>
    <row r="1688" spans="1:16" ht="51">
      <c r="A1688" s="214" t="s">
        <v>560</v>
      </c>
      <c r="B1688" s="89"/>
      <c r="C1688" s="90" t="s">
        <v>622</v>
      </c>
      <c r="D1688" s="84">
        <v>43193</v>
      </c>
      <c r="E1688" s="85" t="s">
        <v>3697</v>
      </c>
      <c r="F1688" s="85" t="s">
        <v>3</v>
      </c>
      <c r="G1688" s="85">
        <v>1610373</v>
      </c>
      <c r="H1688" s="89"/>
      <c r="I1688" s="93" t="s">
        <v>4218</v>
      </c>
      <c r="J1688" s="89"/>
      <c r="K1688" s="89"/>
      <c r="L1688" s="89"/>
      <c r="M1688" s="89"/>
      <c r="N1688" s="168">
        <v>0</v>
      </c>
      <c r="O1688" s="168">
        <v>518.26</v>
      </c>
      <c r="P1688" s="89" t="s">
        <v>679</v>
      </c>
    </row>
    <row r="1689" spans="1:16" ht="51">
      <c r="A1689" s="214" t="s">
        <v>560</v>
      </c>
      <c r="B1689" s="89"/>
      <c r="C1689" s="90" t="s">
        <v>622</v>
      </c>
      <c r="D1689" s="84">
        <v>43193</v>
      </c>
      <c r="E1689" s="85" t="s">
        <v>3710</v>
      </c>
      <c r="F1689" s="85" t="s">
        <v>3</v>
      </c>
      <c r="G1689" s="85">
        <v>1610259</v>
      </c>
      <c r="H1689" s="89"/>
      <c r="I1689" s="93" t="s">
        <v>4229</v>
      </c>
      <c r="J1689" s="89"/>
      <c r="K1689" s="89"/>
      <c r="L1689" s="89"/>
      <c r="M1689" s="89"/>
      <c r="N1689" s="168">
        <v>0</v>
      </c>
      <c r="O1689" s="168">
        <v>1944.51</v>
      </c>
      <c r="P1689" s="89" t="s">
        <v>679</v>
      </c>
    </row>
    <row r="1690" spans="1:16" ht="51">
      <c r="A1690" s="214" t="s">
        <v>560</v>
      </c>
      <c r="B1690" s="89"/>
      <c r="C1690" s="90" t="s">
        <v>622</v>
      </c>
      <c r="D1690" s="84">
        <v>43193</v>
      </c>
      <c r="E1690" s="85" t="s">
        <v>3737</v>
      </c>
      <c r="F1690" s="85" t="s">
        <v>3</v>
      </c>
      <c r="G1690" s="85">
        <v>1610328</v>
      </c>
      <c r="H1690" s="89"/>
      <c r="I1690" s="93" t="s">
        <v>4244</v>
      </c>
      <c r="J1690" s="89"/>
      <c r="K1690" s="89"/>
      <c r="L1690" s="89"/>
      <c r="M1690" s="89"/>
      <c r="N1690" s="168">
        <v>0</v>
      </c>
      <c r="O1690" s="168">
        <v>1645.2</v>
      </c>
      <c r="P1690" s="89" t="s">
        <v>679</v>
      </c>
    </row>
    <row r="1691" spans="1:16" ht="51">
      <c r="A1691" s="214" t="s">
        <v>560</v>
      </c>
      <c r="B1691" s="89"/>
      <c r="C1691" s="90" t="s">
        <v>622</v>
      </c>
      <c r="D1691" s="84">
        <v>43193</v>
      </c>
      <c r="E1691" s="85" t="s">
        <v>3753</v>
      </c>
      <c r="F1691" s="85" t="s">
        <v>3</v>
      </c>
      <c r="G1691" s="85">
        <v>1610344</v>
      </c>
      <c r="H1691" s="89"/>
      <c r="I1691" s="93" t="s">
        <v>725</v>
      </c>
      <c r="J1691" s="89"/>
      <c r="K1691" s="89"/>
      <c r="L1691" s="89"/>
      <c r="M1691" s="89"/>
      <c r="N1691" s="168">
        <v>0</v>
      </c>
      <c r="O1691" s="168">
        <v>711.18</v>
      </c>
      <c r="P1691" s="89" t="s">
        <v>679</v>
      </c>
    </row>
    <row r="1692" spans="1:16" ht="63.75">
      <c r="A1692" s="214" t="s">
        <v>560</v>
      </c>
      <c r="B1692" s="89"/>
      <c r="C1692" s="90" t="s">
        <v>622</v>
      </c>
      <c r="D1692" s="84">
        <v>43193</v>
      </c>
      <c r="E1692" s="85" t="s">
        <v>3781</v>
      </c>
      <c r="F1692" s="85" t="s">
        <v>15</v>
      </c>
      <c r="G1692" s="85">
        <v>701601</v>
      </c>
      <c r="H1692" s="89"/>
      <c r="I1692" s="93" t="s">
        <v>4287</v>
      </c>
      <c r="J1692" s="89"/>
      <c r="K1692" s="89"/>
      <c r="L1692" s="89"/>
      <c r="M1692" s="89"/>
      <c r="N1692" s="168">
        <v>50</v>
      </c>
      <c r="O1692" s="168">
        <v>0</v>
      </c>
      <c r="P1692" s="89" t="s">
        <v>679</v>
      </c>
    </row>
    <row r="1693" spans="1:16" ht="51">
      <c r="A1693" s="214" t="s">
        <v>560</v>
      </c>
      <c r="B1693" s="89"/>
      <c r="C1693" s="90" t="s">
        <v>622</v>
      </c>
      <c r="D1693" s="84">
        <v>43193</v>
      </c>
      <c r="E1693" s="85" t="s">
        <v>3782</v>
      </c>
      <c r="F1693" s="85" t="s">
        <v>15</v>
      </c>
      <c r="G1693" s="85">
        <v>701603</v>
      </c>
      <c r="H1693" s="89"/>
      <c r="I1693" s="93" t="s">
        <v>4288</v>
      </c>
      <c r="J1693" s="89"/>
      <c r="K1693" s="89"/>
      <c r="L1693" s="89"/>
      <c r="M1693" s="89"/>
      <c r="N1693" s="168">
        <v>50</v>
      </c>
      <c r="O1693" s="168">
        <v>0</v>
      </c>
      <c r="P1693" s="89" t="s">
        <v>679</v>
      </c>
    </row>
    <row r="1694" spans="1:16" ht="89.25">
      <c r="A1694" s="214">
        <v>594</v>
      </c>
      <c r="B1694" s="89"/>
      <c r="C1694" s="90" t="s">
        <v>101</v>
      </c>
      <c r="D1694" s="84">
        <v>43193</v>
      </c>
      <c r="E1694" s="85" t="s">
        <v>3783</v>
      </c>
      <c r="F1694" s="85" t="s">
        <v>15</v>
      </c>
      <c r="G1694" s="85">
        <v>4664</v>
      </c>
      <c r="H1694" s="89"/>
      <c r="I1694" s="93" t="s">
        <v>4289</v>
      </c>
      <c r="J1694" s="89"/>
      <c r="K1694" s="89"/>
      <c r="L1694" s="89"/>
      <c r="M1694" s="89"/>
      <c r="N1694" s="168">
        <v>271.99</v>
      </c>
      <c r="O1694" s="168">
        <v>0</v>
      </c>
      <c r="P1694" s="89" t="s">
        <v>679</v>
      </c>
    </row>
    <row r="1695" spans="1:16" ht="51">
      <c r="A1695" s="214">
        <v>513</v>
      </c>
      <c r="B1695" s="89"/>
      <c r="C1695" s="90" t="s">
        <v>175</v>
      </c>
      <c r="D1695" s="84">
        <v>43193</v>
      </c>
      <c r="E1695" s="85" t="s">
        <v>3784</v>
      </c>
      <c r="F1695" s="85" t="s">
        <v>15</v>
      </c>
      <c r="G1695" s="85">
        <v>702221</v>
      </c>
      <c r="H1695" s="89"/>
      <c r="I1695" s="93" t="s">
        <v>4290</v>
      </c>
      <c r="J1695" s="89"/>
      <c r="K1695" s="89"/>
      <c r="L1695" s="89"/>
      <c r="M1695" s="89"/>
      <c r="N1695" s="168">
        <v>50</v>
      </c>
      <c r="O1695" s="168">
        <v>0</v>
      </c>
      <c r="P1695" s="89" t="s">
        <v>679</v>
      </c>
    </row>
    <row r="1696" spans="1:16" ht="102">
      <c r="A1696" s="214">
        <v>310</v>
      </c>
      <c r="B1696" s="89"/>
      <c r="C1696" s="90" t="s">
        <v>145</v>
      </c>
      <c r="D1696" s="84">
        <v>43193</v>
      </c>
      <c r="E1696" s="85" t="s">
        <v>3785</v>
      </c>
      <c r="F1696" s="85" t="s">
        <v>637</v>
      </c>
      <c r="G1696" s="85">
        <v>4614</v>
      </c>
      <c r="H1696" s="89"/>
      <c r="I1696" s="93" t="s">
        <v>4291</v>
      </c>
      <c r="J1696" s="89"/>
      <c r="K1696" s="89"/>
      <c r="L1696" s="89"/>
      <c r="M1696" s="89"/>
      <c r="N1696" s="168">
        <v>42771.18</v>
      </c>
      <c r="O1696" s="168">
        <v>0</v>
      </c>
      <c r="P1696" s="89" t="s">
        <v>679</v>
      </c>
    </row>
    <row r="1697" spans="1:16" ht="63.75">
      <c r="A1697" s="214" t="s">
        <v>560</v>
      </c>
      <c r="B1697" s="89"/>
      <c r="C1697" s="90" t="s">
        <v>622</v>
      </c>
      <c r="D1697" s="84">
        <v>43194</v>
      </c>
      <c r="E1697" s="85" t="s">
        <v>3532</v>
      </c>
      <c r="F1697" s="85" t="s">
        <v>3</v>
      </c>
      <c r="G1697" s="85">
        <v>1610693</v>
      </c>
      <c r="H1697" s="89"/>
      <c r="I1697" s="93" t="s">
        <v>4074</v>
      </c>
      <c r="J1697" s="89"/>
      <c r="K1697" s="89"/>
      <c r="L1697" s="89"/>
      <c r="M1697" s="89"/>
      <c r="N1697" s="168">
        <v>0</v>
      </c>
      <c r="O1697" s="168">
        <v>12336.43</v>
      </c>
      <c r="P1697" s="89" t="s">
        <v>679</v>
      </c>
    </row>
    <row r="1698" spans="1:16" ht="63.75">
      <c r="A1698" s="214">
        <v>650</v>
      </c>
      <c r="B1698" s="89"/>
      <c r="C1698" s="90" t="s">
        <v>191</v>
      </c>
      <c r="D1698" s="84">
        <v>43194</v>
      </c>
      <c r="E1698" s="85" t="s">
        <v>3542</v>
      </c>
      <c r="F1698" s="85" t="s">
        <v>3</v>
      </c>
      <c r="G1698" s="85">
        <v>1610595</v>
      </c>
      <c r="H1698" s="89"/>
      <c r="I1698" s="93" t="s">
        <v>4084</v>
      </c>
      <c r="J1698" s="89"/>
      <c r="K1698" s="89"/>
      <c r="L1698" s="89"/>
      <c r="M1698" s="89"/>
      <c r="N1698" s="168">
        <v>0</v>
      </c>
      <c r="O1698" s="168">
        <v>6638.14</v>
      </c>
      <c r="P1698" s="89" t="s">
        <v>2900</v>
      </c>
    </row>
    <row r="1699" spans="1:16" ht="63.75">
      <c r="A1699" s="214">
        <v>580</v>
      </c>
      <c r="B1699" s="89"/>
      <c r="C1699" s="90" t="s">
        <v>184</v>
      </c>
      <c r="D1699" s="84">
        <v>43194</v>
      </c>
      <c r="E1699" s="85" t="s">
        <v>3542</v>
      </c>
      <c r="F1699" s="85" t="s">
        <v>3</v>
      </c>
      <c r="G1699" s="85">
        <v>1610595</v>
      </c>
      <c r="H1699" s="89"/>
      <c r="I1699" s="93" t="s">
        <v>4084</v>
      </c>
      <c r="J1699" s="89"/>
      <c r="K1699" s="89"/>
      <c r="L1699" s="89"/>
      <c r="M1699" s="89"/>
      <c r="N1699" s="168">
        <v>0</v>
      </c>
      <c r="O1699" s="168">
        <v>3439.38</v>
      </c>
      <c r="P1699" s="89" t="s">
        <v>2900</v>
      </c>
    </row>
    <row r="1700" spans="1:16" ht="63.75">
      <c r="A1700" s="214">
        <v>253</v>
      </c>
      <c r="B1700" s="89"/>
      <c r="C1700" s="90" t="s">
        <v>117</v>
      </c>
      <c r="D1700" s="84">
        <v>43194</v>
      </c>
      <c r="E1700" s="85" t="s">
        <v>3542</v>
      </c>
      <c r="F1700" s="85" t="s">
        <v>3</v>
      </c>
      <c r="G1700" s="85">
        <v>1610595</v>
      </c>
      <c r="H1700" s="89"/>
      <c r="I1700" s="93" t="s">
        <v>4084</v>
      </c>
      <c r="J1700" s="89"/>
      <c r="K1700" s="89"/>
      <c r="L1700" s="89"/>
      <c r="M1700" s="89"/>
      <c r="N1700" s="168">
        <v>0</v>
      </c>
      <c r="O1700" s="168">
        <v>25104.75</v>
      </c>
      <c r="P1700" s="89" t="s">
        <v>2900</v>
      </c>
    </row>
    <row r="1701" spans="1:16" ht="63.75">
      <c r="A1701" s="214">
        <v>206</v>
      </c>
      <c r="B1701" s="89"/>
      <c r="C1701" s="90" t="s">
        <v>100</v>
      </c>
      <c r="D1701" s="84">
        <v>43194</v>
      </c>
      <c r="E1701" s="85" t="s">
        <v>3542</v>
      </c>
      <c r="F1701" s="85" t="s">
        <v>3</v>
      </c>
      <c r="G1701" s="85">
        <v>1610595</v>
      </c>
      <c r="H1701" s="89"/>
      <c r="I1701" s="93" t="s">
        <v>4084</v>
      </c>
      <c r="J1701" s="89"/>
      <c r="K1701" s="89"/>
      <c r="L1701" s="89"/>
      <c r="M1701" s="89"/>
      <c r="N1701" s="168">
        <v>0</v>
      </c>
      <c r="O1701" s="168">
        <v>5478.13</v>
      </c>
      <c r="P1701" s="89" t="s">
        <v>2900</v>
      </c>
    </row>
    <row r="1702" spans="1:16" ht="63.75">
      <c r="A1702" s="214">
        <v>212</v>
      </c>
      <c r="B1702" s="89"/>
      <c r="C1702" s="90" t="s">
        <v>103</v>
      </c>
      <c r="D1702" s="84">
        <v>43194</v>
      </c>
      <c r="E1702" s="85" t="s">
        <v>3542</v>
      </c>
      <c r="F1702" s="85" t="s">
        <v>3</v>
      </c>
      <c r="G1702" s="85">
        <v>1610595</v>
      </c>
      <c r="H1702" s="89"/>
      <c r="I1702" s="93" t="s">
        <v>4084</v>
      </c>
      <c r="J1702" s="89"/>
      <c r="K1702" s="89"/>
      <c r="L1702" s="89"/>
      <c r="M1702" s="89"/>
      <c r="N1702" s="168">
        <v>0</v>
      </c>
      <c r="O1702" s="168">
        <v>14133.92</v>
      </c>
      <c r="P1702" s="89" t="s">
        <v>2900</v>
      </c>
    </row>
    <row r="1703" spans="1:16" ht="63.75">
      <c r="A1703" s="214">
        <v>212</v>
      </c>
      <c r="B1703" s="89"/>
      <c r="C1703" s="90" t="s">
        <v>103</v>
      </c>
      <c r="D1703" s="84">
        <v>43194</v>
      </c>
      <c r="E1703" s="85" t="s">
        <v>3542</v>
      </c>
      <c r="F1703" s="85" t="s">
        <v>3</v>
      </c>
      <c r="G1703" s="85">
        <v>1610595</v>
      </c>
      <c r="H1703" s="89"/>
      <c r="I1703" s="93" t="s">
        <v>4084</v>
      </c>
      <c r="J1703" s="89"/>
      <c r="K1703" s="89"/>
      <c r="L1703" s="89"/>
      <c r="M1703" s="89"/>
      <c r="N1703" s="168">
        <v>0</v>
      </c>
      <c r="O1703" s="168">
        <v>15923.5</v>
      </c>
      <c r="P1703" s="89" t="s">
        <v>2900</v>
      </c>
    </row>
    <row r="1704" spans="1:16" ht="63.75">
      <c r="A1704" s="214" t="s">
        <v>560</v>
      </c>
      <c r="B1704" s="89"/>
      <c r="C1704" s="90" t="s">
        <v>622</v>
      </c>
      <c r="D1704" s="84">
        <v>43194</v>
      </c>
      <c r="E1704" s="85" t="s">
        <v>3542</v>
      </c>
      <c r="F1704" s="85" t="s">
        <v>3</v>
      </c>
      <c r="G1704" s="85">
        <v>1610595</v>
      </c>
      <c r="H1704" s="89"/>
      <c r="I1704" s="93" t="s">
        <v>4084</v>
      </c>
      <c r="J1704" s="89"/>
      <c r="K1704" s="89"/>
      <c r="L1704" s="89"/>
      <c r="M1704" s="89"/>
      <c r="N1704" s="168">
        <v>0</v>
      </c>
      <c r="O1704" s="168">
        <v>16441.099999999999</v>
      </c>
      <c r="P1704" s="89" t="s">
        <v>2900</v>
      </c>
    </row>
    <row r="1705" spans="1:16" ht="63.75">
      <c r="A1705" s="214">
        <v>16</v>
      </c>
      <c r="B1705" s="89"/>
      <c r="C1705" s="90" t="s">
        <v>46</v>
      </c>
      <c r="D1705" s="84">
        <v>43194</v>
      </c>
      <c r="E1705" s="85" t="s">
        <v>3542</v>
      </c>
      <c r="F1705" s="85" t="s">
        <v>3</v>
      </c>
      <c r="G1705" s="85">
        <v>1610595</v>
      </c>
      <c r="H1705" s="89"/>
      <c r="I1705" s="93" t="s">
        <v>4084</v>
      </c>
      <c r="J1705" s="89"/>
      <c r="K1705" s="89"/>
      <c r="L1705" s="89"/>
      <c r="M1705" s="89"/>
      <c r="N1705" s="168">
        <v>0</v>
      </c>
      <c r="O1705" s="168">
        <v>709343.94</v>
      </c>
      <c r="P1705" s="89" t="s">
        <v>2900</v>
      </c>
    </row>
    <row r="1706" spans="1:16" ht="63.75">
      <c r="A1706" s="214">
        <v>20</v>
      </c>
      <c r="B1706" s="89"/>
      <c r="C1706" s="90" t="s">
        <v>47</v>
      </c>
      <c r="D1706" s="84">
        <v>43194</v>
      </c>
      <c r="E1706" s="85" t="s">
        <v>3542</v>
      </c>
      <c r="F1706" s="85" t="s">
        <v>3</v>
      </c>
      <c r="G1706" s="85">
        <v>1610595</v>
      </c>
      <c r="H1706" s="89"/>
      <c r="I1706" s="93" t="s">
        <v>4084</v>
      </c>
      <c r="J1706" s="89"/>
      <c r="K1706" s="89"/>
      <c r="L1706" s="89"/>
      <c r="M1706" s="89"/>
      <c r="N1706" s="168">
        <v>0</v>
      </c>
      <c r="O1706" s="168">
        <v>20791.13</v>
      </c>
      <c r="P1706" s="89" t="s">
        <v>2900</v>
      </c>
    </row>
    <row r="1707" spans="1:16" ht="63.75">
      <c r="A1707" s="214">
        <v>20</v>
      </c>
      <c r="B1707" s="89"/>
      <c r="C1707" s="90" t="s">
        <v>47</v>
      </c>
      <c r="D1707" s="84">
        <v>43194</v>
      </c>
      <c r="E1707" s="85" t="s">
        <v>3542</v>
      </c>
      <c r="F1707" s="85" t="s">
        <v>3</v>
      </c>
      <c r="G1707" s="85">
        <v>1610595</v>
      </c>
      <c r="H1707" s="89"/>
      <c r="I1707" s="93" t="s">
        <v>4084</v>
      </c>
      <c r="J1707" s="89"/>
      <c r="K1707" s="89"/>
      <c r="L1707" s="89"/>
      <c r="M1707" s="89"/>
      <c r="N1707" s="168">
        <v>0</v>
      </c>
      <c r="O1707" s="168">
        <v>28589.74</v>
      </c>
      <c r="P1707" s="89" t="s">
        <v>2900</v>
      </c>
    </row>
    <row r="1708" spans="1:16" ht="63.75">
      <c r="A1708" s="214" t="s">
        <v>560</v>
      </c>
      <c r="B1708" s="89"/>
      <c r="C1708" s="90" t="s">
        <v>622</v>
      </c>
      <c r="D1708" s="84">
        <v>43194</v>
      </c>
      <c r="E1708" s="85" t="s">
        <v>3542</v>
      </c>
      <c r="F1708" s="85" t="s">
        <v>3</v>
      </c>
      <c r="G1708" s="85">
        <v>1610595</v>
      </c>
      <c r="H1708" s="89"/>
      <c r="I1708" s="93" t="s">
        <v>4084</v>
      </c>
      <c r="J1708" s="89"/>
      <c r="K1708" s="89"/>
      <c r="L1708" s="89"/>
      <c r="M1708" s="89"/>
      <c r="N1708" s="168">
        <v>0</v>
      </c>
      <c r="O1708" s="168">
        <v>20096.13</v>
      </c>
      <c r="P1708" s="89" t="s">
        <v>2900</v>
      </c>
    </row>
    <row r="1709" spans="1:16" ht="63.75">
      <c r="A1709" s="214">
        <v>15</v>
      </c>
      <c r="B1709" s="89"/>
      <c r="C1709" s="90" t="s">
        <v>45</v>
      </c>
      <c r="D1709" s="84">
        <v>43194</v>
      </c>
      <c r="E1709" s="85" t="s">
        <v>3542</v>
      </c>
      <c r="F1709" s="85" t="s">
        <v>3</v>
      </c>
      <c r="G1709" s="85">
        <v>1610595</v>
      </c>
      <c r="H1709" s="89"/>
      <c r="I1709" s="93" t="s">
        <v>4084</v>
      </c>
      <c r="J1709" s="89"/>
      <c r="K1709" s="89"/>
      <c r="L1709" s="89"/>
      <c r="M1709" s="89"/>
      <c r="N1709" s="168">
        <v>0</v>
      </c>
      <c r="O1709" s="168">
        <v>1497.15</v>
      </c>
      <c r="P1709" s="89" t="s">
        <v>2900</v>
      </c>
    </row>
    <row r="1710" spans="1:16" ht="63.75">
      <c r="A1710" s="214">
        <v>30</v>
      </c>
      <c r="B1710" s="89"/>
      <c r="C1710" s="90" t="s">
        <v>684</v>
      </c>
      <c r="D1710" s="84">
        <v>43194</v>
      </c>
      <c r="E1710" s="85" t="s">
        <v>3542</v>
      </c>
      <c r="F1710" s="85" t="s">
        <v>3</v>
      </c>
      <c r="G1710" s="85">
        <v>1610595</v>
      </c>
      <c r="H1710" s="89"/>
      <c r="I1710" s="93" t="s">
        <v>4084</v>
      </c>
      <c r="J1710" s="89"/>
      <c r="K1710" s="89"/>
      <c r="L1710" s="89"/>
      <c r="M1710" s="89"/>
      <c r="N1710" s="168">
        <v>0</v>
      </c>
      <c r="O1710" s="168">
        <v>27135.9</v>
      </c>
      <c r="P1710" s="89" t="s">
        <v>2900</v>
      </c>
    </row>
    <row r="1711" spans="1:16" ht="63.75">
      <c r="A1711" s="214">
        <v>25</v>
      </c>
      <c r="B1711" s="89"/>
      <c r="C1711" s="90" t="s">
        <v>48</v>
      </c>
      <c r="D1711" s="84">
        <v>43194</v>
      </c>
      <c r="E1711" s="85" t="s">
        <v>3542</v>
      </c>
      <c r="F1711" s="85" t="s">
        <v>3</v>
      </c>
      <c r="G1711" s="85">
        <v>1610595</v>
      </c>
      <c r="H1711" s="89"/>
      <c r="I1711" s="93" t="s">
        <v>4084</v>
      </c>
      <c r="J1711" s="89"/>
      <c r="K1711" s="89"/>
      <c r="L1711" s="89"/>
      <c r="M1711" s="89"/>
      <c r="N1711" s="168">
        <v>0</v>
      </c>
      <c r="O1711" s="168">
        <v>22086.17</v>
      </c>
      <c r="P1711" s="89" t="s">
        <v>2900</v>
      </c>
    </row>
    <row r="1712" spans="1:16" ht="63.75">
      <c r="A1712" s="214">
        <v>25</v>
      </c>
      <c r="B1712" s="89"/>
      <c r="C1712" s="90" t="s">
        <v>48</v>
      </c>
      <c r="D1712" s="84">
        <v>43194</v>
      </c>
      <c r="E1712" s="85" t="s">
        <v>3542</v>
      </c>
      <c r="F1712" s="85" t="s">
        <v>3</v>
      </c>
      <c r="G1712" s="85">
        <v>1610595</v>
      </c>
      <c r="H1712" s="89"/>
      <c r="I1712" s="93" t="s">
        <v>4084</v>
      </c>
      <c r="J1712" s="89"/>
      <c r="K1712" s="89"/>
      <c r="L1712" s="89"/>
      <c r="M1712" s="89"/>
      <c r="N1712" s="168">
        <v>0</v>
      </c>
      <c r="O1712" s="168">
        <v>22643.53</v>
      </c>
      <c r="P1712" s="89" t="s">
        <v>2900</v>
      </c>
    </row>
    <row r="1713" spans="1:16" ht="63.75">
      <c r="A1713" s="214">
        <v>70</v>
      </c>
      <c r="B1713" s="89"/>
      <c r="C1713" s="90" t="s">
        <v>56</v>
      </c>
      <c r="D1713" s="84">
        <v>43194</v>
      </c>
      <c r="E1713" s="85" t="s">
        <v>3542</v>
      </c>
      <c r="F1713" s="85" t="s">
        <v>3</v>
      </c>
      <c r="G1713" s="85">
        <v>1610595</v>
      </c>
      <c r="H1713" s="89"/>
      <c r="I1713" s="93" t="s">
        <v>4084</v>
      </c>
      <c r="J1713" s="89"/>
      <c r="K1713" s="89"/>
      <c r="L1713" s="89"/>
      <c r="M1713" s="89"/>
      <c r="N1713" s="168">
        <v>0</v>
      </c>
      <c r="O1713" s="168">
        <v>6568</v>
      </c>
      <c r="P1713" s="89" t="s">
        <v>2900</v>
      </c>
    </row>
    <row r="1714" spans="1:16" ht="63.75">
      <c r="A1714" s="214">
        <v>15</v>
      </c>
      <c r="B1714" s="89"/>
      <c r="C1714" s="90" t="s">
        <v>45</v>
      </c>
      <c r="D1714" s="84">
        <v>43194</v>
      </c>
      <c r="E1714" s="85" t="s">
        <v>3542</v>
      </c>
      <c r="F1714" s="85" t="s">
        <v>3</v>
      </c>
      <c r="G1714" s="85">
        <v>1610595</v>
      </c>
      <c r="H1714" s="89"/>
      <c r="I1714" s="93" t="s">
        <v>4084</v>
      </c>
      <c r="J1714" s="89"/>
      <c r="K1714" s="89"/>
      <c r="L1714" s="89"/>
      <c r="M1714" s="89"/>
      <c r="N1714" s="168">
        <v>0</v>
      </c>
      <c r="O1714" s="168">
        <v>288285.5</v>
      </c>
      <c r="P1714" s="89" t="s">
        <v>2900</v>
      </c>
    </row>
    <row r="1715" spans="1:16" ht="63.75">
      <c r="A1715" s="214" t="s">
        <v>560</v>
      </c>
      <c r="B1715" s="89"/>
      <c r="C1715" s="90" t="s">
        <v>622</v>
      </c>
      <c r="D1715" s="84">
        <v>43194</v>
      </c>
      <c r="E1715" s="85" t="s">
        <v>3542</v>
      </c>
      <c r="F1715" s="85" t="s">
        <v>3</v>
      </c>
      <c r="G1715" s="85">
        <v>1610595</v>
      </c>
      <c r="H1715" s="89"/>
      <c r="I1715" s="93" t="s">
        <v>4084</v>
      </c>
      <c r="J1715" s="89"/>
      <c r="K1715" s="89"/>
      <c r="L1715" s="89"/>
      <c r="M1715" s="89"/>
      <c r="N1715" s="168">
        <v>0</v>
      </c>
      <c r="O1715" s="168">
        <v>5105.99</v>
      </c>
      <c r="P1715" s="89" t="s">
        <v>2900</v>
      </c>
    </row>
    <row r="1716" spans="1:16" ht="63.75">
      <c r="A1716" s="214" t="s">
        <v>560</v>
      </c>
      <c r="B1716" s="89"/>
      <c r="C1716" s="90" t="s">
        <v>622</v>
      </c>
      <c r="D1716" s="84">
        <v>43194</v>
      </c>
      <c r="E1716" s="85" t="s">
        <v>3542</v>
      </c>
      <c r="F1716" s="85" t="s">
        <v>3</v>
      </c>
      <c r="G1716" s="85">
        <v>1610595</v>
      </c>
      <c r="H1716" s="89"/>
      <c r="I1716" s="93" t="s">
        <v>4084</v>
      </c>
      <c r="J1716" s="89"/>
      <c r="K1716" s="89"/>
      <c r="L1716" s="89"/>
      <c r="M1716" s="89"/>
      <c r="N1716" s="168">
        <v>0</v>
      </c>
      <c r="O1716" s="168">
        <v>328195.54000000004</v>
      </c>
      <c r="P1716" s="89" t="s">
        <v>2900</v>
      </c>
    </row>
    <row r="1717" spans="1:16" ht="63.75">
      <c r="A1717" s="214">
        <v>35</v>
      </c>
      <c r="B1717" s="89"/>
      <c r="C1717" s="90" t="s">
        <v>49</v>
      </c>
      <c r="D1717" s="84">
        <v>43194</v>
      </c>
      <c r="E1717" s="85" t="s">
        <v>3542</v>
      </c>
      <c r="F1717" s="85" t="s">
        <v>3</v>
      </c>
      <c r="G1717" s="85">
        <v>1610595</v>
      </c>
      <c r="H1717" s="89"/>
      <c r="I1717" s="93" t="s">
        <v>4084</v>
      </c>
      <c r="J1717" s="89"/>
      <c r="K1717" s="89"/>
      <c r="L1717" s="89"/>
      <c r="M1717" s="89"/>
      <c r="N1717" s="168">
        <v>0</v>
      </c>
      <c r="O1717" s="168">
        <v>177.45</v>
      </c>
      <c r="P1717" s="89" t="s">
        <v>2900</v>
      </c>
    </row>
    <row r="1718" spans="1:16" ht="63.75">
      <c r="A1718" s="214">
        <v>597</v>
      </c>
      <c r="B1718" s="89"/>
      <c r="C1718" s="90" t="s">
        <v>2577</v>
      </c>
      <c r="D1718" s="84">
        <v>43194</v>
      </c>
      <c r="E1718" s="85" t="s">
        <v>3543</v>
      </c>
      <c r="F1718" s="85" t="s">
        <v>3</v>
      </c>
      <c r="G1718" s="85">
        <v>1610689</v>
      </c>
      <c r="H1718" s="89"/>
      <c r="I1718" s="93" t="s">
        <v>4085</v>
      </c>
      <c r="J1718" s="89"/>
      <c r="K1718" s="89"/>
      <c r="L1718" s="89"/>
      <c r="M1718" s="89"/>
      <c r="N1718" s="168">
        <v>0</v>
      </c>
      <c r="O1718" s="168">
        <v>2952049</v>
      </c>
      <c r="P1718" s="89" t="s">
        <v>679</v>
      </c>
    </row>
    <row r="1719" spans="1:16" ht="63.75">
      <c r="A1719" s="214">
        <v>580</v>
      </c>
      <c r="B1719" s="89"/>
      <c r="C1719" s="90" t="s">
        <v>184</v>
      </c>
      <c r="D1719" s="84">
        <v>43194</v>
      </c>
      <c r="E1719" s="85" t="s">
        <v>3544</v>
      </c>
      <c r="F1719" s="85" t="s">
        <v>3</v>
      </c>
      <c r="G1719" s="85">
        <v>1610598</v>
      </c>
      <c r="H1719" s="89"/>
      <c r="I1719" s="93" t="s">
        <v>4086</v>
      </c>
      <c r="J1719" s="89"/>
      <c r="K1719" s="89"/>
      <c r="L1719" s="89"/>
      <c r="M1719" s="89"/>
      <c r="N1719" s="168">
        <v>0</v>
      </c>
      <c r="O1719" s="168">
        <v>200.97</v>
      </c>
      <c r="P1719" s="89" t="s">
        <v>2900</v>
      </c>
    </row>
    <row r="1720" spans="1:16" ht="63.75">
      <c r="A1720" s="214">
        <v>580</v>
      </c>
      <c r="B1720" s="89"/>
      <c r="C1720" s="90" t="s">
        <v>184</v>
      </c>
      <c r="D1720" s="84">
        <v>43194</v>
      </c>
      <c r="E1720" s="85" t="s">
        <v>3544</v>
      </c>
      <c r="F1720" s="85" t="s">
        <v>3</v>
      </c>
      <c r="G1720" s="85">
        <v>1610598</v>
      </c>
      <c r="H1720" s="89"/>
      <c r="I1720" s="93" t="s">
        <v>4086</v>
      </c>
      <c r="J1720" s="89"/>
      <c r="K1720" s="89"/>
      <c r="L1720" s="89"/>
      <c r="M1720" s="89"/>
      <c r="N1720" s="168">
        <v>0</v>
      </c>
      <c r="O1720" s="168">
        <v>1673.91</v>
      </c>
      <c r="P1720" s="89" t="s">
        <v>2900</v>
      </c>
    </row>
    <row r="1721" spans="1:16" ht="63.75">
      <c r="A1721" s="214">
        <v>312</v>
      </c>
      <c r="B1721" s="89"/>
      <c r="C1721" s="90" t="s">
        <v>147</v>
      </c>
      <c r="D1721" s="84">
        <v>43194</v>
      </c>
      <c r="E1721" s="85" t="s">
        <v>3544</v>
      </c>
      <c r="F1721" s="85" t="s">
        <v>3</v>
      </c>
      <c r="G1721" s="85">
        <v>1610598</v>
      </c>
      <c r="H1721" s="89"/>
      <c r="I1721" s="93" t="s">
        <v>4086</v>
      </c>
      <c r="J1721" s="89"/>
      <c r="K1721" s="89"/>
      <c r="L1721" s="89"/>
      <c r="M1721" s="89"/>
      <c r="N1721" s="168">
        <v>0</v>
      </c>
      <c r="O1721" s="168">
        <v>15250.19</v>
      </c>
      <c r="P1721" s="89" t="s">
        <v>2900</v>
      </c>
    </row>
    <row r="1722" spans="1:16" ht="63.75">
      <c r="A1722" s="214">
        <v>312</v>
      </c>
      <c r="B1722" s="89"/>
      <c r="C1722" s="90" t="s">
        <v>147</v>
      </c>
      <c r="D1722" s="84">
        <v>43194</v>
      </c>
      <c r="E1722" s="85" t="s">
        <v>3544</v>
      </c>
      <c r="F1722" s="85" t="s">
        <v>3</v>
      </c>
      <c r="G1722" s="85">
        <v>1610598</v>
      </c>
      <c r="H1722" s="89"/>
      <c r="I1722" s="93" t="s">
        <v>4086</v>
      </c>
      <c r="J1722" s="89"/>
      <c r="K1722" s="89"/>
      <c r="L1722" s="89"/>
      <c r="M1722" s="89"/>
      <c r="N1722" s="168">
        <v>0</v>
      </c>
      <c r="O1722" s="168">
        <v>11826.9</v>
      </c>
      <c r="P1722" s="89" t="s">
        <v>2900</v>
      </c>
    </row>
    <row r="1723" spans="1:16" ht="63.75">
      <c r="A1723" s="214">
        <v>312</v>
      </c>
      <c r="B1723" s="89"/>
      <c r="C1723" s="90" t="s">
        <v>147</v>
      </c>
      <c r="D1723" s="84">
        <v>43194</v>
      </c>
      <c r="E1723" s="85" t="s">
        <v>3544</v>
      </c>
      <c r="F1723" s="85" t="s">
        <v>3</v>
      </c>
      <c r="G1723" s="85">
        <v>1610598</v>
      </c>
      <c r="H1723" s="89"/>
      <c r="I1723" s="93" t="s">
        <v>4086</v>
      </c>
      <c r="J1723" s="89"/>
      <c r="K1723" s="89"/>
      <c r="L1723" s="89"/>
      <c r="M1723" s="89"/>
      <c r="N1723" s="168">
        <v>0</v>
      </c>
      <c r="O1723" s="168">
        <v>13483.11</v>
      </c>
      <c r="P1723" s="89" t="s">
        <v>2900</v>
      </c>
    </row>
    <row r="1724" spans="1:16" ht="63.75">
      <c r="A1724" s="214">
        <v>212</v>
      </c>
      <c r="B1724" s="89"/>
      <c r="C1724" s="90" t="s">
        <v>103</v>
      </c>
      <c r="D1724" s="84">
        <v>43194</v>
      </c>
      <c r="E1724" s="85" t="s">
        <v>3544</v>
      </c>
      <c r="F1724" s="85" t="s">
        <v>3</v>
      </c>
      <c r="G1724" s="85">
        <v>1610598</v>
      </c>
      <c r="H1724" s="89"/>
      <c r="I1724" s="93" t="s">
        <v>4086</v>
      </c>
      <c r="J1724" s="89"/>
      <c r="K1724" s="89"/>
      <c r="L1724" s="89"/>
      <c r="M1724" s="89"/>
      <c r="N1724" s="168">
        <v>0</v>
      </c>
      <c r="O1724" s="168">
        <v>2884.55</v>
      </c>
      <c r="P1724" s="89" t="s">
        <v>2900</v>
      </c>
    </row>
    <row r="1725" spans="1:16" ht="63.75">
      <c r="A1725" s="214">
        <v>580</v>
      </c>
      <c r="B1725" s="89"/>
      <c r="C1725" s="90" t="s">
        <v>184</v>
      </c>
      <c r="D1725" s="84">
        <v>43194</v>
      </c>
      <c r="E1725" s="85" t="s">
        <v>3544</v>
      </c>
      <c r="F1725" s="85" t="s">
        <v>3</v>
      </c>
      <c r="G1725" s="85">
        <v>1610598</v>
      </c>
      <c r="H1725" s="89"/>
      <c r="I1725" s="93" t="s">
        <v>4086</v>
      </c>
      <c r="J1725" s="89"/>
      <c r="K1725" s="89"/>
      <c r="L1725" s="89"/>
      <c r="M1725" s="89"/>
      <c r="N1725" s="168">
        <v>0</v>
      </c>
      <c r="O1725" s="168">
        <v>233.9</v>
      </c>
      <c r="P1725" s="89" t="s">
        <v>2900</v>
      </c>
    </row>
    <row r="1726" spans="1:16" ht="63.75">
      <c r="A1726" s="214">
        <v>86</v>
      </c>
      <c r="B1726" s="89"/>
      <c r="C1726" s="90" t="s">
        <v>59</v>
      </c>
      <c r="D1726" s="84">
        <v>43194</v>
      </c>
      <c r="E1726" s="85" t="s">
        <v>3544</v>
      </c>
      <c r="F1726" s="85" t="s">
        <v>3</v>
      </c>
      <c r="G1726" s="85">
        <v>1610598</v>
      </c>
      <c r="H1726" s="89"/>
      <c r="I1726" s="93" t="s">
        <v>4086</v>
      </c>
      <c r="J1726" s="89"/>
      <c r="K1726" s="89"/>
      <c r="L1726" s="89"/>
      <c r="M1726" s="89"/>
      <c r="N1726" s="168">
        <v>0</v>
      </c>
      <c r="O1726" s="168">
        <v>773.2</v>
      </c>
      <c r="P1726" s="89" t="s">
        <v>2900</v>
      </c>
    </row>
    <row r="1727" spans="1:16" ht="63.75">
      <c r="A1727" s="214">
        <v>47</v>
      </c>
      <c r="B1727" s="89"/>
      <c r="C1727" s="90" t="s">
        <v>52</v>
      </c>
      <c r="D1727" s="84">
        <v>43194</v>
      </c>
      <c r="E1727" s="85" t="s">
        <v>3544</v>
      </c>
      <c r="F1727" s="85" t="s">
        <v>3</v>
      </c>
      <c r="G1727" s="85">
        <v>1610598</v>
      </c>
      <c r="H1727" s="89"/>
      <c r="I1727" s="93" t="s">
        <v>4086</v>
      </c>
      <c r="J1727" s="89"/>
      <c r="K1727" s="89"/>
      <c r="L1727" s="89"/>
      <c r="M1727" s="89"/>
      <c r="N1727" s="168">
        <v>0</v>
      </c>
      <c r="O1727" s="168">
        <v>9015.6</v>
      </c>
      <c r="P1727" s="89" t="s">
        <v>2900</v>
      </c>
    </row>
    <row r="1728" spans="1:16" ht="63.75">
      <c r="A1728" s="214">
        <v>512</v>
      </c>
      <c r="B1728" s="89"/>
      <c r="C1728" s="90" t="s">
        <v>10495</v>
      </c>
      <c r="D1728" s="84">
        <v>43194</v>
      </c>
      <c r="E1728" s="85" t="s">
        <v>3545</v>
      </c>
      <c r="F1728" s="85" t="s">
        <v>3</v>
      </c>
      <c r="G1728" s="85">
        <v>1610599</v>
      </c>
      <c r="H1728" s="89"/>
      <c r="I1728" s="93" t="s">
        <v>4087</v>
      </c>
      <c r="J1728" s="89"/>
      <c r="K1728" s="89"/>
      <c r="L1728" s="89"/>
      <c r="M1728" s="89"/>
      <c r="N1728" s="168">
        <v>0</v>
      </c>
      <c r="O1728" s="168">
        <v>3738.9</v>
      </c>
      <c r="P1728" s="89" t="s">
        <v>2900</v>
      </c>
    </row>
    <row r="1729" spans="1:16" ht="63.75">
      <c r="A1729" s="214">
        <v>20</v>
      </c>
      <c r="B1729" s="89"/>
      <c r="C1729" s="90" t="s">
        <v>47</v>
      </c>
      <c r="D1729" s="84">
        <v>43194</v>
      </c>
      <c r="E1729" s="85" t="s">
        <v>3545</v>
      </c>
      <c r="F1729" s="85" t="s">
        <v>3</v>
      </c>
      <c r="G1729" s="85">
        <v>1610599</v>
      </c>
      <c r="H1729" s="89"/>
      <c r="I1729" s="93" t="s">
        <v>4087</v>
      </c>
      <c r="J1729" s="89"/>
      <c r="K1729" s="89"/>
      <c r="L1729" s="89"/>
      <c r="M1729" s="89"/>
      <c r="N1729" s="168">
        <v>0</v>
      </c>
      <c r="O1729" s="168">
        <v>7558.84</v>
      </c>
      <c r="P1729" s="89" t="s">
        <v>2900</v>
      </c>
    </row>
    <row r="1730" spans="1:16" ht="63.75">
      <c r="A1730" s="214">
        <v>15</v>
      </c>
      <c r="B1730" s="89"/>
      <c r="C1730" s="90" t="s">
        <v>45</v>
      </c>
      <c r="D1730" s="84">
        <v>43194</v>
      </c>
      <c r="E1730" s="85" t="s">
        <v>3545</v>
      </c>
      <c r="F1730" s="85" t="s">
        <v>3</v>
      </c>
      <c r="G1730" s="85">
        <v>1610599</v>
      </c>
      <c r="H1730" s="89"/>
      <c r="I1730" s="93" t="s">
        <v>4087</v>
      </c>
      <c r="J1730" s="89"/>
      <c r="K1730" s="89"/>
      <c r="L1730" s="89"/>
      <c r="M1730" s="89"/>
      <c r="N1730" s="168">
        <v>0</v>
      </c>
      <c r="O1730" s="168">
        <v>26488</v>
      </c>
      <c r="P1730" s="89" t="s">
        <v>2900</v>
      </c>
    </row>
    <row r="1731" spans="1:16" ht="63.75">
      <c r="A1731" s="214">
        <v>86</v>
      </c>
      <c r="B1731" s="89"/>
      <c r="C1731" s="90" t="s">
        <v>59</v>
      </c>
      <c r="D1731" s="84">
        <v>43194</v>
      </c>
      <c r="E1731" s="85" t="s">
        <v>3545</v>
      </c>
      <c r="F1731" s="85" t="s">
        <v>3</v>
      </c>
      <c r="G1731" s="85">
        <v>1610599</v>
      </c>
      <c r="H1731" s="89"/>
      <c r="I1731" s="93" t="s">
        <v>4087</v>
      </c>
      <c r="J1731" s="89"/>
      <c r="K1731" s="89"/>
      <c r="L1731" s="89"/>
      <c r="M1731" s="89"/>
      <c r="N1731" s="168">
        <v>0</v>
      </c>
      <c r="O1731" s="168">
        <v>3612.6</v>
      </c>
      <c r="P1731" s="89" t="s">
        <v>2900</v>
      </c>
    </row>
    <row r="1732" spans="1:16" ht="63.75">
      <c r="A1732" s="214">
        <v>670</v>
      </c>
      <c r="B1732" s="89"/>
      <c r="C1732" s="90" t="s">
        <v>194</v>
      </c>
      <c r="D1732" s="84">
        <v>43194</v>
      </c>
      <c r="E1732" s="85" t="s">
        <v>3545</v>
      </c>
      <c r="F1732" s="85" t="s">
        <v>3</v>
      </c>
      <c r="G1732" s="85">
        <v>1610599</v>
      </c>
      <c r="H1732" s="89"/>
      <c r="I1732" s="93" t="s">
        <v>4087</v>
      </c>
      <c r="J1732" s="89"/>
      <c r="K1732" s="89"/>
      <c r="L1732" s="89"/>
      <c r="M1732" s="89"/>
      <c r="N1732" s="168">
        <v>0</v>
      </c>
      <c r="O1732" s="168">
        <v>28534.01</v>
      </c>
      <c r="P1732" s="89" t="s">
        <v>2900</v>
      </c>
    </row>
    <row r="1733" spans="1:16" ht="63.75">
      <c r="A1733" s="214">
        <v>512</v>
      </c>
      <c r="B1733" s="89"/>
      <c r="C1733" s="90" t="s">
        <v>10495</v>
      </c>
      <c r="D1733" s="84">
        <v>43194</v>
      </c>
      <c r="E1733" s="85" t="s">
        <v>3545</v>
      </c>
      <c r="F1733" s="85" t="s">
        <v>3</v>
      </c>
      <c r="G1733" s="85">
        <v>1610599</v>
      </c>
      <c r="H1733" s="89"/>
      <c r="I1733" s="93" t="s">
        <v>4087</v>
      </c>
      <c r="J1733" s="89"/>
      <c r="K1733" s="89"/>
      <c r="L1733" s="89"/>
      <c r="M1733" s="89"/>
      <c r="N1733" s="168">
        <v>0</v>
      </c>
      <c r="O1733" s="168">
        <v>153.41</v>
      </c>
      <c r="P1733" s="89" t="s">
        <v>2900</v>
      </c>
    </row>
    <row r="1734" spans="1:16" ht="63.75">
      <c r="A1734" s="214">
        <v>15</v>
      </c>
      <c r="B1734" s="89"/>
      <c r="C1734" s="90" t="s">
        <v>45</v>
      </c>
      <c r="D1734" s="84">
        <v>43194</v>
      </c>
      <c r="E1734" s="85" t="s">
        <v>3545</v>
      </c>
      <c r="F1734" s="85" t="s">
        <v>3</v>
      </c>
      <c r="G1734" s="85">
        <v>1610599</v>
      </c>
      <c r="H1734" s="89"/>
      <c r="I1734" s="93" t="s">
        <v>4087</v>
      </c>
      <c r="J1734" s="89"/>
      <c r="K1734" s="89"/>
      <c r="L1734" s="89"/>
      <c r="M1734" s="89"/>
      <c r="N1734" s="168">
        <v>0</v>
      </c>
      <c r="O1734" s="168">
        <v>21925.82</v>
      </c>
      <c r="P1734" s="89" t="s">
        <v>2900</v>
      </c>
    </row>
    <row r="1735" spans="1:16" ht="63.75">
      <c r="A1735" s="214">
        <v>212</v>
      </c>
      <c r="B1735" s="89"/>
      <c r="C1735" s="90" t="s">
        <v>103</v>
      </c>
      <c r="D1735" s="84">
        <v>43194</v>
      </c>
      <c r="E1735" s="85" t="s">
        <v>3545</v>
      </c>
      <c r="F1735" s="85" t="s">
        <v>3</v>
      </c>
      <c r="G1735" s="85">
        <v>1610599</v>
      </c>
      <c r="H1735" s="89"/>
      <c r="I1735" s="93" t="s">
        <v>4087</v>
      </c>
      <c r="J1735" s="89"/>
      <c r="K1735" s="89"/>
      <c r="L1735" s="89"/>
      <c r="M1735" s="89"/>
      <c r="N1735" s="168">
        <v>0</v>
      </c>
      <c r="O1735" s="168">
        <v>616.51</v>
      </c>
      <c r="P1735" s="89" t="s">
        <v>2900</v>
      </c>
    </row>
    <row r="1736" spans="1:16" ht="63.75">
      <c r="A1736" s="214" t="s">
        <v>560</v>
      </c>
      <c r="B1736" s="89"/>
      <c r="C1736" s="90" t="s">
        <v>622</v>
      </c>
      <c r="D1736" s="84">
        <v>43194</v>
      </c>
      <c r="E1736" s="85" t="s">
        <v>3545</v>
      </c>
      <c r="F1736" s="85" t="s">
        <v>3</v>
      </c>
      <c r="G1736" s="85">
        <v>1610599</v>
      </c>
      <c r="H1736" s="89"/>
      <c r="I1736" s="93" t="s">
        <v>4087</v>
      </c>
      <c r="J1736" s="89"/>
      <c r="K1736" s="89"/>
      <c r="L1736" s="89"/>
      <c r="M1736" s="89"/>
      <c r="N1736" s="168">
        <v>0</v>
      </c>
      <c r="O1736" s="168">
        <v>380.65</v>
      </c>
      <c r="P1736" s="89" t="s">
        <v>2900</v>
      </c>
    </row>
    <row r="1737" spans="1:16" ht="63.75">
      <c r="A1737" s="214" t="s">
        <v>560</v>
      </c>
      <c r="B1737" s="89"/>
      <c r="C1737" s="90" t="s">
        <v>622</v>
      </c>
      <c r="D1737" s="84">
        <v>43194</v>
      </c>
      <c r="E1737" s="85" t="s">
        <v>3545</v>
      </c>
      <c r="F1737" s="85" t="s">
        <v>3</v>
      </c>
      <c r="G1737" s="85">
        <v>1610599</v>
      </c>
      <c r="H1737" s="89"/>
      <c r="I1737" s="93" t="s">
        <v>4087</v>
      </c>
      <c r="J1737" s="89"/>
      <c r="K1737" s="89"/>
      <c r="L1737" s="89"/>
      <c r="M1737" s="89"/>
      <c r="N1737" s="168">
        <v>0</v>
      </c>
      <c r="O1737" s="168">
        <v>11763.9</v>
      </c>
      <c r="P1737" s="89" t="s">
        <v>2900</v>
      </c>
    </row>
    <row r="1738" spans="1:16" ht="63.75">
      <c r="A1738" s="214">
        <v>15</v>
      </c>
      <c r="B1738" s="89"/>
      <c r="C1738" s="90" t="s">
        <v>45</v>
      </c>
      <c r="D1738" s="84">
        <v>43194</v>
      </c>
      <c r="E1738" s="85" t="s">
        <v>3545</v>
      </c>
      <c r="F1738" s="85" t="s">
        <v>3</v>
      </c>
      <c r="G1738" s="85">
        <v>1610599</v>
      </c>
      <c r="H1738" s="89"/>
      <c r="I1738" s="93" t="s">
        <v>4087</v>
      </c>
      <c r="J1738" s="89"/>
      <c r="K1738" s="89"/>
      <c r="L1738" s="89"/>
      <c r="M1738" s="89"/>
      <c r="N1738" s="168">
        <v>0</v>
      </c>
      <c r="O1738" s="168">
        <v>1295.8</v>
      </c>
      <c r="P1738" s="89" t="s">
        <v>2900</v>
      </c>
    </row>
    <row r="1739" spans="1:16" ht="63.75">
      <c r="A1739" s="214">
        <v>15</v>
      </c>
      <c r="B1739" s="89"/>
      <c r="C1739" s="90" t="s">
        <v>45</v>
      </c>
      <c r="D1739" s="84">
        <v>43194</v>
      </c>
      <c r="E1739" s="85" t="s">
        <v>3545</v>
      </c>
      <c r="F1739" s="85" t="s">
        <v>3</v>
      </c>
      <c r="G1739" s="85">
        <v>1610599</v>
      </c>
      <c r="H1739" s="89"/>
      <c r="I1739" s="93" t="s">
        <v>4087</v>
      </c>
      <c r="J1739" s="89"/>
      <c r="K1739" s="89"/>
      <c r="L1739" s="89"/>
      <c r="M1739" s="89"/>
      <c r="N1739" s="168">
        <v>0</v>
      </c>
      <c r="O1739" s="168">
        <v>13891.63</v>
      </c>
      <c r="P1739" s="89" t="s">
        <v>2900</v>
      </c>
    </row>
    <row r="1740" spans="1:16" ht="63.75">
      <c r="A1740" s="214">
        <v>15</v>
      </c>
      <c r="B1740" s="89"/>
      <c r="C1740" s="90" t="s">
        <v>45</v>
      </c>
      <c r="D1740" s="84">
        <v>43194</v>
      </c>
      <c r="E1740" s="85" t="s">
        <v>3545</v>
      </c>
      <c r="F1740" s="85" t="s">
        <v>3</v>
      </c>
      <c r="G1740" s="85">
        <v>1610599</v>
      </c>
      <c r="H1740" s="89"/>
      <c r="I1740" s="93" t="s">
        <v>4087</v>
      </c>
      <c r="J1740" s="89"/>
      <c r="K1740" s="89"/>
      <c r="L1740" s="89"/>
      <c r="M1740" s="89"/>
      <c r="N1740" s="168">
        <v>0</v>
      </c>
      <c r="O1740" s="168">
        <v>12047.58</v>
      </c>
      <c r="P1740" s="89" t="s">
        <v>2900</v>
      </c>
    </row>
    <row r="1741" spans="1:16" ht="63.75">
      <c r="A1741" s="214">
        <v>15</v>
      </c>
      <c r="B1741" s="89"/>
      <c r="C1741" s="90" t="s">
        <v>45</v>
      </c>
      <c r="D1741" s="84">
        <v>43194</v>
      </c>
      <c r="E1741" s="85" t="s">
        <v>3545</v>
      </c>
      <c r="F1741" s="85" t="s">
        <v>3</v>
      </c>
      <c r="G1741" s="85">
        <v>1610599</v>
      </c>
      <c r="H1741" s="89"/>
      <c r="I1741" s="93" t="s">
        <v>4087</v>
      </c>
      <c r="J1741" s="89"/>
      <c r="K1741" s="89"/>
      <c r="L1741" s="89"/>
      <c r="M1741" s="89"/>
      <c r="N1741" s="168">
        <v>0</v>
      </c>
      <c r="O1741" s="168">
        <v>347.97</v>
      </c>
      <c r="P1741" s="89" t="s">
        <v>2900</v>
      </c>
    </row>
    <row r="1742" spans="1:16" ht="63.75">
      <c r="A1742" s="214">
        <v>15</v>
      </c>
      <c r="B1742" s="89"/>
      <c r="C1742" s="90" t="s">
        <v>45</v>
      </c>
      <c r="D1742" s="84">
        <v>43194</v>
      </c>
      <c r="E1742" s="85" t="s">
        <v>3545</v>
      </c>
      <c r="F1742" s="85" t="s">
        <v>3</v>
      </c>
      <c r="G1742" s="85">
        <v>1610599</v>
      </c>
      <c r="H1742" s="89"/>
      <c r="I1742" s="93" t="s">
        <v>4087</v>
      </c>
      <c r="J1742" s="89"/>
      <c r="K1742" s="89"/>
      <c r="L1742" s="89"/>
      <c r="M1742" s="89"/>
      <c r="N1742" s="168">
        <v>0</v>
      </c>
      <c r="O1742" s="168">
        <v>10202.56</v>
      </c>
      <c r="P1742" s="89" t="s">
        <v>2900</v>
      </c>
    </row>
    <row r="1743" spans="1:16" ht="63.75">
      <c r="A1743" s="214">
        <v>660</v>
      </c>
      <c r="B1743" s="89"/>
      <c r="C1743" s="90" t="s">
        <v>192</v>
      </c>
      <c r="D1743" s="84">
        <v>43194</v>
      </c>
      <c r="E1743" s="85" t="s">
        <v>3545</v>
      </c>
      <c r="F1743" s="85" t="s">
        <v>3</v>
      </c>
      <c r="G1743" s="85">
        <v>1610599</v>
      </c>
      <c r="H1743" s="89"/>
      <c r="I1743" s="93" t="s">
        <v>4087</v>
      </c>
      <c r="J1743" s="89"/>
      <c r="K1743" s="89"/>
      <c r="L1743" s="89"/>
      <c r="M1743" s="89"/>
      <c r="N1743" s="168">
        <v>0</v>
      </c>
      <c r="O1743" s="168">
        <v>85422.21</v>
      </c>
      <c r="P1743" s="89" t="s">
        <v>2900</v>
      </c>
    </row>
    <row r="1744" spans="1:16" ht="38.25">
      <c r="A1744" s="214">
        <v>373</v>
      </c>
      <c r="B1744" s="89"/>
      <c r="C1744" s="90" t="s">
        <v>644</v>
      </c>
      <c r="D1744" s="84">
        <v>43194</v>
      </c>
      <c r="E1744" s="85" t="s">
        <v>3547</v>
      </c>
      <c r="F1744" s="85" t="s">
        <v>3</v>
      </c>
      <c r="G1744" s="85">
        <v>1610635</v>
      </c>
      <c r="H1744" s="89"/>
      <c r="I1744" s="93" t="s">
        <v>4089</v>
      </c>
      <c r="J1744" s="89"/>
      <c r="K1744" s="89"/>
      <c r="L1744" s="89"/>
      <c r="M1744" s="89"/>
      <c r="N1744" s="168">
        <v>0</v>
      </c>
      <c r="O1744" s="168">
        <v>0.81</v>
      </c>
      <c r="P1744" s="89" t="s">
        <v>2900</v>
      </c>
    </row>
    <row r="1745" spans="1:16" ht="51">
      <c r="A1745" s="214">
        <v>206</v>
      </c>
      <c r="B1745" s="89"/>
      <c r="C1745" s="90" t="s">
        <v>100</v>
      </c>
      <c r="D1745" s="84">
        <v>43194</v>
      </c>
      <c r="E1745" s="85" t="s">
        <v>3548</v>
      </c>
      <c r="F1745" s="85" t="s">
        <v>3</v>
      </c>
      <c r="G1745" s="85">
        <v>1610676</v>
      </c>
      <c r="H1745" s="89"/>
      <c r="I1745" s="93" t="s">
        <v>4090</v>
      </c>
      <c r="J1745" s="89"/>
      <c r="K1745" s="89"/>
      <c r="L1745" s="89"/>
      <c r="M1745" s="89"/>
      <c r="N1745" s="168">
        <v>0</v>
      </c>
      <c r="O1745" s="168">
        <v>1349</v>
      </c>
      <c r="P1745" s="89" t="s">
        <v>679</v>
      </c>
    </row>
    <row r="1746" spans="1:16" ht="51">
      <c r="A1746" s="214" t="s">
        <v>560</v>
      </c>
      <c r="B1746" s="89"/>
      <c r="C1746" s="90" t="s">
        <v>622</v>
      </c>
      <c r="D1746" s="84">
        <v>43194</v>
      </c>
      <c r="E1746" s="85" t="s">
        <v>3566</v>
      </c>
      <c r="F1746" s="85" t="s">
        <v>3</v>
      </c>
      <c r="G1746" s="85">
        <v>1610646</v>
      </c>
      <c r="H1746" s="89"/>
      <c r="I1746" s="93" t="s">
        <v>723</v>
      </c>
      <c r="J1746" s="89"/>
      <c r="K1746" s="89"/>
      <c r="L1746" s="89"/>
      <c r="M1746" s="89"/>
      <c r="N1746" s="168">
        <v>0</v>
      </c>
      <c r="O1746" s="168">
        <v>545</v>
      </c>
      <c r="P1746" s="89" t="s">
        <v>679</v>
      </c>
    </row>
    <row r="1747" spans="1:16" ht="38.25">
      <c r="A1747" s="214">
        <v>35</v>
      </c>
      <c r="B1747" s="89"/>
      <c r="C1747" s="90" t="s">
        <v>49</v>
      </c>
      <c r="D1747" s="84">
        <v>43194</v>
      </c>
      <c r="E1747" s="85" t="s">
        <v>3572</v>
      </c>
      <c r="F1747" s="85" t="s">
        <v>3</v>
      </c>
      <c r="G1747" s="85">
        <v>1610663</v>
      </c>
      <c r="H1747" s="89"/>
      <c r="I1747" s="93" t="s">
        <v>4111</v>
      </c>
      <c r="J1747" s="89"/>
      <c r="K1747" s="89"/>
      <c r="L1747" s="89"/>
      <c r="M1747" s="89"/>
      <c r="N1747" s="168">
        <v>0</v>
      </c>
      <c r="O1747" s="168">
        <v>513.48</v>
      </c>
      <c r="P1747" s="89" t="s">
        <v>679</v>
      </c>
    </row>
    <row r="1748" spans="1:16" ht="51">
      <c r="A1748" s="214" t="s">
        <v>560</v>
      </c>
      <c r="B1748" s="89"/>
      <c r="C1748" s="90" t="s">
        <v>622</v>
      </c>
      <c r="D1748" s="84">
        <v>43194</v>
      </c>
      <c r="E1748" s="85" t="s">
        <v>3593</v>
      </c>
      <c r="F1748" s="85" t="s">
        <v>3</v>
      </c>
      <c r="G1748" s="85">
        <v>1610583</v>
      </c>
      <c r="H1748" s="89"/>
      <c r="I1748" s="93" t="s">
        <v>726</v>
      </c>
      <c r="J1748" s="89"/>
      <c r="K1748" s="89"/>
      <c r="L1748" s="89"/>
      <c r="M1748" s="89"/>
      <c r="N1748" s="168">
        <v>0</v>
      </c>
      <c r="O1748" s="168">
        <v>1713</v>
      </c>
      <c r="P1748" s="89" t="s">
        <v>679</v>
      </c>
    </row>
    <row r="1749" spans="1:16" ht="51">
      <c r="A1749" s="214" t="s">
        <v>560</v>
      </c>
      <c r="B1749" s="89"/>
      <c r="C1749" s="90" t="s">
        <v>622</v>
      </c>
      <c r="D1749" s="84">
        <v>43194</v>
      </c>
      <c r="E1749" s="85" t="s">
        <v>3622</v>
      </c>
      <c r="F1749" s="85" t="s">
        <v>3</v>
      </c>
      <c r="G1749" s="85">
        <v>1610615</v>
      </c>
      <c r="H1749" s="89"/>
      <c r="I1749" s="93" t="s">
        <v>4155</v>
      </c>
      <c r="J1749" s="89"/>
      <c r="K1749" s="89"/>
      <c r="L1749" s="89"/>
      <c r="M1749" s="89"/>
      <c r="N1749" s="168">
        <v>0</v>
      </c>
      <c r="O1749" s="168">
        <v>400</v>
      </c>
      <c r="P1749" s="89" t="s">
        <v>679</v>
      </c>
    </row>
    <row r="1750" spans="1:16" ht="51">
      <c r="A1750" s="214" t="s">
        <v>560</v>
      </c>
      <c r="B1750" s="89"/>
      <c r="C1750" s="90" t="s">
        <v>622</v>
      </c>
      <c r="D1750" s="84">
        <v>43194</v>
      </c>
      <c r="E1750" s="85" t="s">
        <v>3631</v>
      </c>
      <c r="F1750" s="85" t="s">
        <v>3</v>
      </c>
      <c r="G1750" s="85">
        <v>1610691</v>
      </c>
      <c r="H1750" s="89"/>
      <c r="I1750" s="93" t="s">
        <v>735</v>
      </c>
      <c r="J1750" s="89"/>
      <c r="K1750" s="89"/>
      <c r="L1750" s="89"/>
      <c r="M1750" s="89"/>
      <c r="N1750" s="168">
        <v>0</v>
      </c>
      <c r="O1750" s="168">
        <v>47486</v>
      </c>
      <c r="P1750" s="89" t="s">
        <v>679</v>
      </c>
    </row>
    <row r="1751" spans="1:16" ht="51">
      <c r="A1751" s="214" t="s">
        <v>560</v>
      </c>
      <c r="B1751" s="89"/>
      <c r="C1751" s="90" t="s">
        <v>622</v>
      </c>
      <c r="D1751" s="84">
        <v>43194</v>
      </c>
      <c r="E1751" s="85" t="s">
        <v>3645</v>
      </c>
      <c r="F1751" s="85" t="s">
        <v>3</v>
      </c>
      <c r="G1751" s="85">
        <v>1610792</v>
      </c>
      <c r="H1751" s="89"/>
      <c r="I1751" s="93" t="s">
        <v>4171</v>
      </c>
      <c r="J1751" s="89"/>
      <c r="K1751" s="89"/>
      <c r="L1751" s="89"/>
      <c r="M1751" s="89"/>
      <c r="N1751" s="168">
        <v>0</v>
      </c>
      <c r="O1751" s="168">
        <v>20.6</v>
      </c>
      <c r="P1751" s="89" t="s">
        <v>679</v>
      </c>
    </row>
    <row r="1752" spans="1:16" ht="51">
      <c r="A1752" s="214" t="s">
        <v>560</v>
      </c>
      <c r="B1752" s="89"/>
      <c r="C1752" s="90" t="s">
        <v>622</v>
      </c>
      <c r="D1752" s="84">
        <v>43194</v>
      </c>
      <c r="E1752" s="85" t="s">
        <v>3647</v>
      </c>
      <c r="F1752" s="85" t="s">
        <v>3</v>
      </c>
      <c r="G1752" s="85">
        <v>1610746</v>
      </c>
      <c r="H1752" s="89"/>
      <c r="I1752" s="93" t="s">
        <v>4173</v>
      </c>
      <c r="J1752" s="89"/>
      <c r="K1752" s="89"/>
      <c r="L1752" s="89"/>
      <c r="M1752" s="89"/>
      <c r="N1752" s="168">
        <v>0</v>
      </c>
      <c r="O1752" s="168">
        <v>1971.75</v>
      </c>
      <c r="P1752" s="89" t="s">
        <v>679</v>
      </c>
    </row>
    <row r="1753" spans="1:16" ht="51">
      <c r="A1753" s="214" t="s">
        <v>560</v>
      </c>
      <c r="B1753" s="89"/>
      <c r="C1753" s="90" t="s">
        <v>622</v>
      </c>
      <c r="D1753" s="84">
        <v>43194</v>
      </c>
      <c r="E1753" s="85" t="s">
        <v>3663</v>
      </c>
      <c r="F1753" s="85" t="s">
        <v>3</v>
      </c>
      <c r="G1753" s="85">
        <v>1610585</v>
      </c>
      <c r="H1753" s="89"/>
      <c r="I1753" s="93" t="s">
        <v>739</v>
      </c>
      <c r="J1753" s="89"/>
      <c r="K1753" s="89"/>
      <c r="L1753" s="89"/>
      <c r="M1753" s="89"/>
      <c r="N1753" s="168">
        <v>0</v>
      </c>
      <c r="O1753" s="168">
        <v>800</v>
      </c>
      <c r="P1753" s="89" t="s">
        <v>679</v>
      </c>
    </row>
    <row r="1754" spans="1:16" ht="51">
      <c r="A1754" s="214" t="s">
        <v>560</v>
      </c>
      <c r="B1754" s="89"/>
      <c r="C1754" s="90" t="s">
        <v>622</v>
      </c>
      <c r="D1754" s="84">
        <v>43194</v>
      </c>
      <c r="E1754" s="85" t="s">
        <v>3706</v>
      </c>
      <c r="F1754" s="85" t="s">
        <v>3</v>
      </c>
      <c r="G1754" s="85">
        <v>1610584</v>
      </c>
      <c r="H1754" s="89"/>
      <c r="I1754" s="93" t="s">
        <v>4226</v>
      </c>
      <c r="J1754" s="89"/>
      <c r="K1754" s="89"/>
      <c r="L1754" s="89"/>
      <c r="M1754" s="89"/>
      <c r="N1754" s="168">
        <v>0</v>
      </c>
      <c r="O1754" s="168">
        <v>2523.63</v>
      </c>
      <c r="P1754" s="89" t="s">
        <v>679</v>
      </c>
    </row>
    <row r="1755" spans="1:16" ht="51">
      <c r="A1755" s="214" t="s">
        <v>560</v>
      </c>
      <c r="B1755" s="89"/>
      <c r="C1755" s="90" t="s">
        <v>622</v>
      </c>
      <c r="D1755" s="84">
        <v>43194</v>
      </c>
      <c r="E1755" s="85" t="s">
        <v>3728</v>
      </c>
      <c r="F1755" s="85" t="s">
        <v>3</v>
      </c>
      <c r="G1755" s="85">
        <v>1610620</v>
      </c>
      <c r="H1755" s="89"/>
      <c r="I1755" s="93" t="s">
        <v>4240</v>
      </c>
      <c r="J1755" s="89"/>
      <c r="K1755" s="89"/>
      <c r="L1755" s="89"/>
      <c r="M1755" s="89"/>
      <c r="N1755" s="168">
        <v>0</v>
      </c>
      <c r="O1755" s="168">
        <v>390</v>
      </c>
      <c r="P1755" s="89" t="s">
        <v>679</v>
      </c>
    </row>
    <row r="1756" spans="1:16" ht="63.75">
      <c r="A1756" s="214">
        <v>513</v>
      </c>
      <c r="B1756" s="89"/>
      <c r="C1756" s="90" t="s">
        <v>175</v>
      </c>
      <c r="D1756" s="84">
        <v>43194</v>
      </c>
      <c r="E1756" s="85" t="s">
        <v>3786</v>
      </c>
      <c r="F1756" s="85" t="s">
        <v>15</v>
      </c>
      <c r="G1756" s="85">
        <v>702699</v>
      </c>
      <c r="H1756" s="89"/>
      <c r="I1756" s="93" t="s">
        <v>4292</v>
      </c>
      <c r="J1756" s="89"/>
      <c r="K1756" s="89"/>
      <c r="L1756" s="89"/>
      <c r="M1756" s="89"/>
      <c r="N1756" s="168">
        <v>50</v>
      </c>
      <c r="O1756" s="168">
        <v>0</v>
      </c>
      <c r="P1756" s="89" t="s">
        <v>679</v>
      </c>
    </row>
    <row r="1757" spans="1:16" ht="89.25">
      <c r="A1757" s="214">
        <v>513</v>
      </c>
      <c r="B1757" s="89"/>
      <c r="C1757" s="90" t="s">
        <v>175</v>
      </c>
      <c r="D1757" s="84">
        <v>43194</v>
      </c>
      <c r="E1757" s="85" t="s">
        <v>3787</v>
      </c>
      <c r="F1757" s="85" t="s">
        <v>15</v>
      </c>
      <c r="G1757" s="85">
        <v>4683</v>
      </c>
      <c r="H1757" s="89"/>
      <c r="I1757" s="93" t="s">
        <v>4293</v>
      </c>
      <c r="J1757" s="89"/>
      <c r="K1757" s="89"/>
      <c r="L1757" s="89"/>
      <c r="M1757" s="89"/>
      <c r="N1757" s="168">
        <v>50</v>
      </c>
      <c r="O1757" s="168">
        <v>0</v>
      </c>
      <c r="P1757" s="89" t="s">
        <v>679</v>
      </c>
    </row>
    <row r="1758" spans="1:16" ht="89.25">
      <c r="A1758" s="214">
        <v>20</v>
      </c>
      <c r="B1758" s="89"/>
      <c r="C1758" s="90" t="s">
        <v>47</v>
      </c>
      <c r="D1758" s="84">
        <v>43194</v>
      </c>
      <c r="E1758" s="85" t="s">
        <v>3788</v>
      </c>
      <c r="F1758" s="85" t="s">
        <v>15</v>
      </c>
      <c r="G1758" s="85">
        <v>4672</v>
      </c>
      <c r="H1758" s="89"/>
      <c r="I1758" s="93" t="s">
        <v>4294</v>
      </c>
      <c r="J1758" s="89"/>
      <c r="K1758" s="89"/>
      <c r="L1758" s="89"/>
      <c r="M1758" s="89"/>
      <c r="N1758" s="168">
        <v>2164.8000000000002</v>
      </c>
      <c r="O1758" s="168">
        <v>0</v>
      </c>
      <c r="P1758" s="89" t="s">
        <v>679</v>
      </c>
    </row>
    <row r="1759" spans="1:16" ht="63.75">
      <c r="A1759" s="214" t="s">
        <v>560</v>
      </c>
      <c r="B1759" s="89"/>
      <c r="C1759" s="90" t="s">
        <v>622</v>
      </c>
      <c r="D1759" s="84">
        <v>43194</v>
      </c>
      <c r="E1759" s="85" t="s">
        <v>3789</v>
      </c>
      <c r="F1759" s="85" t="s">
        <v>15</v>
      </c>
      <c r="G1759" s="85">
        <v>703303</v>
      </c>
      <c r="H1759" s="89"/>
      <c r="I1759" s="93" t="s">
        <v>4295</v>
      </c>
      <c r="J1759" s="89"/>
      <c r="K1759" s="89"/>
      <c r="L1759" s="89"/>
      <c r="M1759" s="89"/>
      <c r="N1759" s="168">
        <v>50</v>
      </c>
      <c r="O1759" s="168">
        <v>0</v>
      </c>
      <c r="P1759" s="89" t="s">
        <v>679</v>
      </c>
    </row>
    <row r="1760" spans="1:16" ht="76.5">
      <c r="A1760" s="214" t="s">
        <v>560</v>
      </c>
      <c r="B1760" s="89"/>
      <c r="C1760" s="90" t="s">
        <v>622</v>
      </c>
      <c r="D1760" s="84">
        <v>43194</v>
      </c>
      <c r="E1760" s="85" t="s">
        <v>3790</v>
      </c>
      <c r="F1760" s="85" t="s">
        <v>15</v>
      </c>
      <c r="G1760" s="85">
        <v>703305</v>
      </c>
      <c r="H1760" s="89"/>
      <c r="I1760" s="93" t="s">
        <v>4296</v>
      </c>
      <c r="J1760" s="89"/>
      <c r="K1760" s="89"/>
      <c r="L1760" s="89"/>
      <c r="M1760" s="89"/>
      <c r="N1760" s="168">
        <v>50</v>
      </c>
      <c r="O1760" s="168">
        <v>0</v>
      </c>
      <c r="P1760" s="89" t="s">
        <v>679</v>
      </c>
    </row>
    <row r="1761" spans="1:16" ht="63.75">
      <c r="A1761" s="214">
        <v>81</v>
      </c>
      <c r="B1761" s="89"/>
      <c r="C1761" s="90" t="s">
        <v>58</v>
      </c>
      <c r="D1761" s="84">
        <v>43195</v>
      </c>
      <c r="E1761" s="85" t="s">
        <v>11124</v>
      </c>
      <c r="F1761" s="85" t="s">
        <v>3</v>
      </c>
      <c r="G1761" s="85">
        <v>1610994</v>
      </c>
      <c r="H1761" s="89"/>
      <c r="I1761" s="93" t="s">
        <v>12391</v>
      </c>
      <c r="J1761" s="89"/>
      <c r="K1761" s="89"/>
      <c r="L1761" s="89"/>
      <c r="M1761" s="89"/>
      <c r="N1761" s="168">
        <v>0</v>
      </c>
      <c r="O1761" s="168">
        <v>10087.790000000001</v>
      </c>
      <c r="P1761" s="89" t="s">
        <v>679</v>
      </c>
    </row>
    <row r="1762" spans="1:16" ht="51">
      <c r="A1762" s="214">
        <v>20</v>
      </c>
      <c r="B1762" s="89"/>
      <c r="C1762" s="90" t="s">
        <v>47</v>
      </c>
      <c r="D1762" s="84">
        <v>43195</v>
      </c>
      <c r="E1762" s="85" t="s">
        <v>3552</v>
      </c>
      <c r="F1762" s="85" t="s">
        <v>3</v>
      </c>
      <c r="G1762" s="85">
        <v>1611024</v>
      </c>
      <c r="H1762" s="89"/>
      <c r="I1762" s="93" t="s">
        <v>4094</v>
      </c>
      <c r="J1762" s="89"/>
      <c r="K1762" s="89"/>
      <c r="L1762" s="89"/>
      <c r="M1762" s="89"/>
      <c r="N1762" s="168">
        <v>0</v>
      </c>
      <c r="O1762" s="168">
        <v>779.1</v>
      </c>
      <c r="P1762" s="89" t="s">
        <v>679</v>
      </c>
    </row>
    <row r="1763" spans="1:16" ht="51">
      <c r="A1763" s="214" t="s">
        <v>560</v>
      </c>
      <c r="B1763" s="89"/>
      <c r="C1763" s="90" t="s">
        <v>622</v>
      </c>
      <c r="D1763" s="84">
        <v>43195</v>
      </c>
      <c r="E1763" s="85" t="s">
        <v>3554</v>
      </c>
      <c r="F1763" s="85" t="s">
        <v>3</v>
      </c>
      <c r="G1763" s="85">
        <v>1610997</v>
      </c>
      <c r="H1763" s="89"/>
      <c r="I1763" s="93" t="s">
        <v>2955</v>
      </c>
      <c r="J1763" s="89"/>
      <c r="K1763" s="89"/>
      <c r="L1763" s="89"/>
      <c r="M1763" s="89"/>
      <c r="N1763" s="168">
        <v>0</v>
      </c>
      <c r="O1763" s="168">
        <v>1506</v>
      </c>
      <c r="P1763" s="89" t="s">
        <v>679</v>
      </c>
    </row>
    <row r="1764" spans="1:16" ht="51">
      <c r="A1764" s="214">
        <v>373</v>
      </c>
      <c r="B1764" s="89"/>
      <c r="C1764" s="90" t="s">
        <v>644</v>
      </c>
      <c r="D1764" s="84">
        <v>43195</v>
      </c>
      <c r="E1764" s="85" t="s">
        <v>3557</v>
      </c>
      <c r="F1764" s="85" t="s">
        <v>3</v>
      </c>
      <c r="G1764" s="85">
        <v>1611142</v>
      </c>
      <c r="H1764" s="89"/>
      <c r="I1764" s="93" t="s">
        <v>4098</v>
      </c>
      <c r="J1764" s="89"/>
      <c r="K1764" s="89"/>
      <c r="L1764" s="89"/>
      <c r="M1764" s="89"/>
      <c r="N1764" s="168">
        <v>0</v>
      </c>
      <c r="O1764" s="168">
        <v>1524.03</v>
      </c>
      <c r="P1764" s="89" t="s">
        <v>679</v>
      </c>
    </row>
    <row r="1765" spans="1:16" ht="51">
      <c r="A1765" s="214">
        <v>212</v>
      </c>
      <c r="B1765" s="89"/>
      <c r="C1765" s="90" t="s">
        <v>103</v>
      </c>
      <c r="D1765" s="84">
        <v>43195</v>
      </c>
      <c r="E1765" s="85" t="s">
        <v>3558</v>
      </c>
      <c r="F1765" s="85" t="s">
        <v>3</v>
      </c>
      <c r="G1765" s="85">
        <v>1611201</v>
      </c>
      <c r="H1765" s="89"/>
      <c r="I1765" s="93" t="s">
        <v>4099</v>
      </c>
      <c r="J1765" s="89"/>
      <c r="K1765" s="89"/>
      <c r="L1765" s="89"/>
      <c r="M1765" s="89"/>
      <c r="N1765" s="168">
        <v>0</v>
      </c>
      <c r="O1765" s="168">
        <v>5307.65</v>
      </c>
      <c r="P1765" s="89" t="s">
        <v>679</v>
      </c>
    </row>
    <row r="1766" spans="1:16" ht="51">
      <c r="A1766" s="214" t="s">
        <v>560</v>
      </c>
      <c r="B1766" s="89"/>
      <c r="C1766" s="90" t="s">
        <v>622</v>
      </c>
      <c r="D1766" s="84">
        <v>43195</v>
      </c>
      <c r="E1766" s="85" t="s">
        <v>3573</v>
      </c>
      <c r="F1766" s="85" t="s">
        <v>3</v>
      </c>
      <c r="G1766" s="85">
        <v>1611051</v>
      </c>
      <c r="H1766" s="89"/>
      <c r="I1766" s="93" t="s">
        <v>4112</v>
      </c>
      <c r="J1766" s="89"/>
      <c r="K1766" s="89"/>
      <c r="L1766" s="89"/>
      <c r="M1766" s="89"/>
      <c r="N1766" s="168">
        <v>0</v>
      </c>
      <c r="O1766" s="168">
        <v>1277</v>
      </c>
      <c r="P1766" s="89" t="s">
        <v>679</v>
      </c>
    </row>
    <row r="1767" spans="1:16" ht="38.25">
      <c r="A1767" s="214">
        <v>35</v>
      </c>
      <c r="B1767" s="89"/>
      <c r="C1767" s="90" t="s">
        <v>49</v>
      </c>
      <c r="D1767" s="84">
        <v>43195</v>
      </c>
      <c r="E1767" s="85" t="s">
        <v>3580</v>
      </c>
      <c r="F1767" s="85" t="s">
        <v>3</v>
      </c>
      <c r="G1767" s="85">
        <v>1611230</v>
      </c>
      <c r="H1767" s="89"/>
      <c r="I1767" s="93" t="s">
        <v>4119</v>
      </c>
      <c r="J1767" s="89"/>
      <c r="K1767" s="89"/>
      <c r="L1767" s="89"/>
      <c r="M1767" s="89"/>
      <c r="N1767" s="168">
        <v>0</v>
      </c>
      <c r="O1767" s="168">
        <v>257.02999999999997</v>
      </c>
      <c r="P1767" s="89" t="s">
        <v>679</v>
      </c>
    </row>
    <row r="1768" spans="1:16" ht="51">
      <c r="A1768" s="214" t="s">
        <v>560</v>
      </c>
      <c r="B1768" s="89"/>
      <c r="C1768" s="90" t="s">
        <v>622</v>
      </c>
      <c r="D1768" s="84">
        <v>43195</v>
      </c>
      <c r="E1768" s="85" t="s">
        <v>3596</v>
      </c>
      <c r="F1768" s="85" t="s">
        <v>3</v>
      </c>
      <c r="G1768" s="85">
        <v>1610999</v>
      </c>
      <c r="H1768" s="89"/>
      <c r="I1768" s="93" t="s">
        <v>2969</v>
      </c>
      <c r="J1768" s="89"/>
      <c r="K1768" s="89"/>
      <c r="L1768" s="89"/>
      <c r="M1768" s="89"/>
      <c r="N1768" s="168">
        <v>0</v>
      </c>
      <c r="O1768" s="168">
        <v>6200</v>
      </c>
      <c r="P1768" s="89" t="s">
        <v>679</v>
      </c>
    </row>
    <row r="1769" spans="1:16" ht="63.75">
      <c r="A1769" s="214" t="s">
        <v>560</v>
      </c>
      <c r="B1769" s="89"/>
      <c r="C1769" s="90" t="s">
        <v>622</v>
      </c>
      <c r="D1769" s="84">
        <v>43195</v>
      </c>
      <c r="E1769" s="85" t="s">
        <v>3619</v>
      </c>
      <c r="F1769" s="85" t="s">
        <v>3</v>
      </c>
      <c r="G1769" s="85">
        <v>1610972</v>
      </c>
      <c r="H1769" s="89"/>
      <c r="I1769" s="93" t="s">
        <v>4152</v>
      </c>
      <c r="J1769" s="89"/>
      <c r="K1769" s="89"/>
      <c r="L1769" s="89"/>
      <c r="M1769" s="89"/>
      <c r="N1769" s="168">
        <v>0</v>
      </c>
      <c r="O1769" s="168">
        <v>20000</v>
      </c>
      <c r="P1769" s="89" t="s">
        <v>679</v>
      </c>
    </row>
    <row r="1770" spans="1:16" ht="51">
      <c r="A1770" s="214" t="s">
        <v>560</v>
      </c>
      <c r="B1770" s="89"/>
      <c r="C1770" s="90" t="s">
        <v>622</v>
      </c>
      <c r="D1770" s="84">
        <v>43195</v>
      </c>
      <c r="E1770" s="85" t="s">
        <v>3630</v>
      </c>
      <c r="F1770" s="85" t="s">
        <v>3</v>
      </c>
      <c r="G1770" s="85">
        <v>1611037</v>
      </c>
      <c r="H1770" s="89"/>
      <c r="I1770" s="93" t="s">
        <v>4162</v>
      </c>
      <c r="J1770" s="89"/>
      <c r="K1770" s="89"/>
      <c r="L1770" s="89"/>
      <c r="M1770" s="89"/>
      <c r="N1770" s="168">
        <v>0</v>
      </c>
      <c r="O1770" s="168">
        <v>1491.51</v>
      </c>
      <c r="P1770" s="89" t="s">
        <v>679</v>
      </c>
    </row>
    <row r="1771" spans="1:16" ht="51">
      <c r="A1771" s="214" t="s">
        <v>560</v>
      </c>
      <c r="B1771" s="89"/>
      <c r="C1771" s="90" t="s">
        <v>622</v>
      </c>
      <c r="D1771" s="84">
        <v>43195</v>
      </c>
      <c r="E1771" s="85" t="s">
        <v>3665</v>
      </c>
      <c r="F1771" s="85" t="s">
        <v>3</v>
      </c>
      <c r="G1771" s="85">
        <v>1611043</v>
      </c>
      <c r="H1771" s="89"/>
      <c r="I1771" s="93" t="s">
        <v>2744</v>
      </c>
      <c r="J1771" s="89"/>
      <c r="K1771" s="89"/>
      <c r="L1771" s="89"/>
      <c r="M1771" s="89"/>
      <c r="N1771" s="168">
        <v>0</v>
      </c>
      <c r="O1771" s="168">
        <v>150</v>
      </c>
      <c r="P1771" s="89" t="s">
        <v>679</v>
      </c>
    </row>
    <row r="1772" spans="1:16" ht="51">
      <c r="A1772" s="214">
        <v>16</v>
      </c>
      <c r="B1772" s="89"/>
      <c r="C1772" s="90" t="s">
        <v>46</v>
      </c>
      <c r="D1772" s="84">
        <v>43195</v>
      </c>
      <c r="E1772" s="85" t="s">
        <v>3675</v>
      </c>
      <c r="F1772" s="85" t="s">
        <v>3</v>
      </c>
      <c r="G1772" s="85">
        <v>1611068</v>
      </c>
      <c r="H1772" s="89"/>
      <c r="I1772" s="93" t="s">
        <v>4198</v>
      </c>
      <c r="J1772" s="89"/>
      <c r="K1772" s="89"/>
      <c r="L1772" s="89"/>
      <c r="M1772" s="89"/>
      <c r="N1772" s="168">
        <v>0</v>
      </c>
      <c r="O1772" s="168">
        <v>946.08</v>
      </c>
      <c r="P1772" s="89" t="s">
        <v>679</v>
      </c>
    </row>
    <row r="1773" spans="1:16" ht="38.25">
      <c r="A1773" s="214">
        <v>35</v>
      </c>
      <c r="B1773" s="89"/>
      <c r="C1773" s="90" t="s">
        <v>49</v>
      </c>
      <c r="D1773" s="84">
        <v>43195</v>
      </c>
      <c r="E1773" s="85" t="s">
        <v>3683</v>
      </c>
      <c r="F1773" s="85" t="s">
        <v>3</v>
      </c>
      <c r="G1773" s="85">
        <v>1611033</v>
      </c>
      <c r="H1773" s="89"/>
      <c r="I1773" s="93" t="s">
        <v>4204</v>
      </c>
      <c r="J1773" s="89"/>
      <c r="K1773" s="89"/>
      <c r="L1773" s="89"/>
      <c r="M1773" s="89"/>
      <c r="N1773" s="168">
        <v>0</v>
      </c>
      <c r="O1773" s="168">
        <v>460</v>
      </c>
      <c r="P1773" s="89" t="s">
        <v>679</v>
      </c>
    </row>
    <row r="1774" spans="1:16" ht="51">
      <c r="A1774" s="214" t="s">
        <v>560</v>
      </c>
      <c r="B1774" s="89"/>
      <c r="C1774" s="90" t="s">
        <v>622</v>
      </c>
      <c r="D1774" s="84">
        <v>43195</v>
      </c>
      <c r="E1774" s="85" t="s">
        <v>3699</v>
      </c>
      <c r="F1774" s="85" t="s">
        <v>3</v>
      </c>
      <c r="G1774" s="85">
        <v>1611000</v>
      </c>
      <c r="H1774" s="89"/>
      <c r="I1774" s="93" t="s">
        <v>2942</v>
      </c>
      <c r="J1774" s="89"/>
      <c r="K1774" s="89"/>
      <c r="L1774" s="89"/>
      <c r="M1774" s="89"/>
      <c r="N1774" s="168">
        <v>0</v>
      </c>
      <c r="O1774" s="168">
        <v>2075</v>
      </c>
      <c r="P1774" s="89" t="s">
        <v>679</v>
      </c>
    </row>
    <row r="1775" spans="1:16" ht="51">
      <c r="A1775" s="214" t="s">
        <v>560</v>
      </c>
      <c r="B1775" s="89"/>
      <c r="C1775" s="90" t="s">
        <v>622</v>
      </c>
      <c r="D1775" s="84">
        <v>43195</v>
      </c>
      <c r="E1775" s="85" t="s">
        <v>3707</v>
      </c>
      <c r="F1775" s="85" t="s">
        <v>3</v>
      </c>
      <c r="G1775" s="85">
        <v>1611092</v>
      </c>
      <c r="H1775" s="89"/>
      <c r="I1775" s="93" t="s">
        <v>1919</v>
      </c>
      <c r="J1775" s="89"/>
      <c r="K1775" s="89"/>
      <c r="L1775" s="89"/>
      <c r="M1775" s="89"/>
      <c r="N1775" s="168">
        <v>0</v>
      </c>
      <c r="O1775" s="168">
        <v>800</v>
      </c>
      <c r="P1775" s="89" t="s">
        <v>679</v>
      </c>
    </row>
    <row r="1776" spans="1:16" ht="51">
      <c r="A1776" s="214" t="s">
        <v>560</v>
      </c>
      <c r="B1776" s="89"/>
      <c r="C1776" s="90" t="s">
        <v>622</v>
      </c>
      <c r="D1776" s="84">
        <v>43195</v>
      </c>
      <c r="E1776" s="85" t="s">
        <v>3725</v>
      </c>
      <c r="F1776" s="85" t="s">
        <v>3</v>
      </c>
      <c r="G1776" s="85">
        <v>1611080</v>
      </c>
      <c r="H1776" s="89"/>
      <c r="I1776" s="93" t="s">
        <v>4237</v>
      </c>
      <c r="J1776" s="89"/>
      <c r="K1776" s="89"/>
      <c r="L1776" s="89"/>
      <c r="M1776" s="89"/>
      <c r="N1776" s="168">
        <v>0</v>
      </c>
      <c r="O1776" s="168">
        <v>1437.22</v>
      </c>
      <c r="P1776" s="89" t="s">
        <v>679</v>
      </c>
    </row>
    <row r="1777" spans="1:16" ht="51">
      <c r="A1777" s="214" t="s">
        <v>560</v>
      </c>
      <c r="B1777" s="89"/>
      <c r="C1777" s="90" t="s">
        <v>622</v>
      </c>
      <c r="D1777" s="84">
        <v>43195</v>
      </c>
      <c r="E1777" s="85" t="s">
        <v>3756</v>
      </c>
      <c r="F1777" s="85" t="s">
        <v>3</v>
      </c>
      <c r="G1777" s="85">
        <v>1611103</v>
      </c>
      <c r="H1777" s="89"/>
      <c r="I1777" s="93" t="s">
        <v>4262</v>
      </c>
      <c r="J1777" s="89"/>
      <c r="K1777" s="89"/>
      <c r="L1777" s="89"/>
      <c r="M1777" s="89"/>
      <c r="N1777" s="168">
        <v>0</v>
      </c>
      <c r="O1777" s="168">
        <v>441.87</v>
      </c>
      <c r="P1777" s="89" t="s">
        <v>679</v>
      </c>
    </row>
    <row r="1778" spans="1:16" ht="51">
      <c r="A1778" s="214" t="s">
        <v>560</v>
      </c>
      <c r="B1778" s="89"/>
      <c r="C1778" s="90" t="s">
        <v>622</v>
      </c>
      <c r="D1778" s="84">
        <v>43195</v>
      </c>
      <c r="E1778" s="85" t="s">
        <v>3757</v>
      </c>
      <c r="F1778" s="85" t="s">
        <v>3</v>
      </c>
      <c r="G1778" s="85">
        <v>1611101</v>
      </c>
      <c r="H1778" s="89"/>
      <c r="I1778" s="93" t="s">
        <v>4263</v>
      </c>
      <c r="J1778" s="89"/>
      <c r="K1778" s="89"/>
      <c r="L1778" s="89"/>
      <c r="M1778" s="89"/>
      <c r="N1778" s="168">
        <v>0</v>
      </c>
      <c r="O1778" s="168">
        <v>2</v>
      </c>
      <c r="P1778" s="89" t="s">
        <v>679</v>
      </c>
    </row>
    <row r="1779" spans="1:16" ht="51">
      <c r="A1779" s="214" t="s">
        <v>560</v>
      </c>
      <c r="B1779" s="89"/>
      <c r="C1779" s="90" t="s">
        <v>622</v>
      </c>
      <c r="D1779" s="84">
        <v>43195</v>
      </c>
      <c r="E1779" s="85" t="s">
        <v>3758</v>
      </c>
      <c r="F1779" s="85" t="s">
        <v>3</v>
      </c>
      <c r="G1779" s="85">
        <v>1611102</v>
      </c>
      <c r="H1779" s="89"/>
      <c r="I1779" s="93" t="s">
        <v>4264</v>
      </c>
      <c r="J1779" s="89"/>
      <c r="K1779" s="89"/>
      <c r="L1779" s="89"/>
      <c r="M1779" s="89"/>
      <c r="N1779" s="168">
        <v>0</v>
      </c>
      <c r="O1779" s="168">
        <v>662.81</v>
      </c>
      <c r="P1779" s="89" t="s">
        <v>679</v>
      </c>
    </row>
    <row r="1780" spans="1:16" ht="63.75">
      <c r="A1780" s="214" t="s">
        <v>560</v>
      </c>
      <c r="B1780" s="89"/>
      <c r="C1780" s="90" t="s">
        <v>622</v>
      </c>
      <c r="D1780" s="84">
        <v>43195</v>
      </c>
      <c r="E1780" s="85" t="s">
        <v>3775</v>
      </c>
      <c r="F1780" s="85" t="s">
        <v>3</v>
      </c>
      <c r="G1780" s="85">
        <v>1611152</v>
      </c>
      <c r="H1780" s="89"/>
      <c r="I1780" s="93" t="s">
        <v>4281</v>
      </c>
      <c r="J1780" s="89"/>
      <c r="K1780" s="89"/>
      <c r="L1780" s="89"/>
      <c r="M1780" s="89"/>
      <c r="N1780" s="168">
        <v>0</v>
      </c>
      <c r="O1780" s="168">
        <v>1659</v>
      </c>
      <c r="P1780" s="89" t="s">
        <v>679</v>
      </c>
    </row>
    <row r="1781" spans="1:16" ht="63.75">
      <c r="A1781" s="214" t="s">
        <v>560</v>
      </c>
      <c r="B1781" s="89"/>
      <c r="C1781" s="90" t="s">
        <v>622</v>
      </c>
      <c r="D1781" s="84">
        <v>43195</v>
      </c>
      <c r="E1781" s="85" t="s">
        <v>3791</v>
      </c>
      <c r="F1781" s="85" t="s">
        <v>15</v>
      </c>
      <c r="G1781" s="85">
        <v>703929</v>
      </c>
      <c r="H1781" s="89"/>
      <c r="I1781" s="93" t="s">
        <v>4297</v>
      </c>
      <c r="J1781" s="89"/>
      <c r="K1781" s="89"/>
      <c r="L1781" s="89"/>
      <c r="M1781" s="89"/>
      <c r="N1781" s="168">
        <v>50</v>
      </c>
      <c r="O1781" s="168">
        <v>0</v>
      </c>
      <c r="P1781" s="89" t="s">
        <v>679</v>
      </c>
    </row>
    <row r="1782" spans="1:16" ht="76.5">
      <c r="A1782" s="214" t="s">
        <v>560</v>
      </c>
      <c r="B1782" s="89"/>
      <c r="C1782" s="90" t="s">
        <v>622</v>
      </c>
      <c r="D1782" s="84">
        <v>43195</v>
      </c>
      <c r="E1782" s="85" t="s">
        <v>3792</v>
      </c>
      <c r="F1782" s="85" t="s">
        <v>15</v>
      </c>
      <c r="G1782" s="85">
        <v>703937</v>
      </c>
      <c r="H1782" s="89"/>
      <c r="I1782" s="93" t="s">
        <v>4298</v>
      </c>
      <c r="J1782" s="89"/>
      <c r="K1782" s="89"/>
      <c r="L1782" s="89"/>
      <c r="M1782" s="89"/>
      <c r="N1782" s="168">
        <v>50</v>
      </c>
      <c r="O1782" s="168">
        <v>0</v>
      </c>
      <c r="P1782" s="89" t="s">
        <v>679</v>
      </c>
    </row>
    <row r="1783" spans="1:16" ht="89.25">
      <c r="A1783" s="214">
        <v>594</v>
      </c>
      <c r="B1783" s="89"/>
      <c r="C1783" s="90" t="s">
        <v>101</v>
      </c>
      <c r="D1783" s="84">
        <v>43195</v>
      </c>
      <c r="E1783" s="85" t="s">
        <v>3793</v>
      </c>
      <c r="F1783" s="85" t="s">
        <v>15</v>
      </c>
      <c r="G1783" s="85">
        <v>4694</v>
      </c>
      <c r="H1783" s="89"/>
      <c r="I1783" s="93" t="s">
        <v>4299</v>
      </c>
      <c r="J1783" s="89"/>
      <c r="K1783" s="89"/>
      <c r="L1783" s="89"/>
      <c r="M1783" s="89"/>
      <c r="N1783" s="168">
        <v>1672.6</v>
      </c>
      <c r="O1783" s="168">
        <v>0</v>
      </c>
      <c r="P1783" s="89" t="s">
        <v>679</v>
      </c>
    </row>
    <row r="1784" spans="1:16" ht="89.25">
      <c r="A1784" s="214" t="s">
        <v>560</v>
      </c>
      <c r="B1784" s="89"/>
      <c r="C1784" s="90" t="s">
        <v>622</v>
      </c>
      <c r="D1784" s="84">
        <v>43195</v>
      </c>
      <c r="E1784" s="85" t="s">
        <v>3794</v>
      </c>
      <c r="F1784" s="85" t="s">
        <v>15</v>
      </c>
      <c r="G1784" s="85">
        <v>4697</v>
      </c>
      <c r="H1784" s="89"/>
      <c r="I1784" s="93" t="s">
        <v>4300</v>
      </c>
      <c r="J1784" s="89"/>
      <c r="K1784" s="89"/>
      <c r="L1784" s="89"/>
      <c r="M1784" s="89"/>
      <c r="N1784" s="168">
        <v>541.24</v>
      </c>
      <c r="O1784" s="168">
        <v>0</v>
      </c>
      <c r="P1784" s="89" t="s">
        <v>679</v>
      </c>
    </row>
    <row r="1785" spans="1:16" ht="89.25">
      <c r="A1785" s="214">
        <v>594</v>
      </c>
      <c r="B1785" s="89"/>
      <c r="C1785" s="90" t="s">
        <v>101</v>
      </c>
      <c r="D1785" s="84">
        <v>43195</v>
      </c>
      <c r="E1785" s="85" t="s">
        <v>3795</v>
      </c>
      <c r="F1785" s="85" t="s">
        <v>15</v>
      </c>
      <c r="G1785" s="85">
        <v>4691</v>
      </c>
      <c r="H1785" s="89"/>
      <c r="I1785" s="93" t="s">
        <v>4301</v>
      </c>
      <c r="J1785" s="89"/>
      <c r="K1785" s="89"/>
      <c r="L1785" s="89"/>
      <c r="M1785" s="89"/>
      <c r="N1785" s="168">
        <v>308.89999999999998</v>
      </c>
      <c r="O1785" s="168">
        <v>0</v>
      </c>
      <c r="P1785" s="89" t="s">
        <v>679</v>
      </c>
    </row>
    <row r="1786" spans="1:16" ht="89.25">
      <c r="A1786" s="214">
        <v>594</v>
      </c>
      <c r="B1786" s="89"/>
      <c r="C1786" s="90" t="s">
        <v>101</v>
      </c>
      <c r="D1786" s="84">
        <v>43195</v>
      </c>
      <c r="E1786" s="85" t="s">
        <v>3796</v>
      </c>
      <c r="F1786" s="85" t="s">
        <v>15</v>
      </c>
      <c r="G1786" s="85">
        <v>4693</v>
      </c>
      <c r="H1786" s="89"/>
      <c r="I1786" s="93" t="s">
        <v>4302</v>
      </c>
      <c r="J1786" s="89"/>
      <c r="K1786" s="89"/>
      <c r="L1786" s="89"/>
      <c r="M1786" s="89"/>
      <c r="N1786" s="168">
        <v>473.19</v>
      </c>
      <c r="O1786" s="168">
        <v>0</v>
      </c>
      <c r="P1786" s="89" t="s">
        <v>679</v>
      </c>
    </row>
    <row r="1787" spans="1:16" ht="89.25">
      <c r="A1787" s="214">
        <v>594</v>
      </c>
      <c r="B1787" s="89"/>
      <c r="C1787" s="90" t="s">
        <v>101</v>
      </c>
      <c r="D1787" s="84">
        <v>43195</v>
      </c>
      <c r="E1787" s="85" t="s">
        <v>3797</v>
      </c>
      <c r="F1787" s="85" t="s">
        <v>15</v>
      </c>
      <c r="G1787" s="85">
        <v>4692</v>
      </c>
      <c r="H1787" s="89"/>
      <c r="I1787" s="93" t="s">
        <v>4303</v>
      </c>
      <c r="J1787" s="89"/>
      <c r="K1787" s="89"/>
      <c r="L1787" s="89"/>
      <c r="M1787" s="89"/>
      <c r="N1787" s="168">
        <v>545.15</v>
      </c>
      <c r="O1787" s="168">
        <v>0</v>
      </c>
      <c r="P1787" s="89" t="s">
        <v>679</v>
      </c>
    </row>
    <row r="1788" spans="1:16" ht="51">
      <c r="A1788" s="214">
        <v>513</v>
      </c>
      <c r="B1788" s="89"/>
      <c r="C1788" s="90" t="s">
        <v>175</v>
      </c>
      <c r="D1788" s="84">
        <v>43195</v>
      </c>
      <c r="E1788" s="85" t="s">
        <v>3798</v>
      </c>
      <c r="F1788" s="85" t="s">
        <v>15</v>
      </c>
      <c r="G1788" s="85">
        <v>704751</v>
      </c>
      <c r="H1788" s="89"/>
      <c r="I1788" s="93" t="s">
        <v>744</v>
      </c>
      <c r="J1788" s="89"/>
      <c r="K1788" s="89"/>
      <c r="L1788" s="89"/>
      <c r="M1788" s="89"/>
      <c r="N1788" s="168">
        <v>50</v>
      </c>
      <c r="O1788" s="168">
        <v>0</v>
      </c>
      <c r="P1788" s="89" t="s">
        <v>679</v>
      </c>
    </row>
    <row r="1789" spans="1:16" ht="63.75">
      <c r="A1789" s="214" t="s">
        <v>560</v>
      </c>
      <c r="B1789" s="89"/>
      <c r="C1789" s="90" t="s">
        <v>622</v>
      </c>
      <c r="D1789" s="84">
        <v>43195</v>
      </c>
      <c r="E1789" s="85" t="s">
        <v>3799</v>
      </c>
      <c r="F1789" s="85" t="s">
        <v>15</v>
      </c>
      <c r="G1789" s="85">
        <v>704753</v>
      </c>
      <c r="H1789" s="89"/>
      <c r="I1789" s="93" t="s">
        <v>4304</v>
      </c>
      <c r="J1789" s="89"/>
      <c r="K1789" s="89"/>
      <c r="L1789" s="89"/>
      <c r="M1789" s="89"/>
      <c r="N1789" s="168">
        <v>50</v>
      </c>
      <c r="O1789" s="168">
        <v>0</v>
      </c>
      <c r="P1789" s="89" t="s">
        <v>679</v>
      </c>
    </row>
    <row r="1790" spans="1:16" ht="63.75">
      <c r="A1790" s="214" t="s">
        <v>560</v>
      </c>
      <c r="B1790" s="89"/>
      <c r="C1790" s="90" t="s">
        <v>622</v>
      </c>
      <c r="D1790" s="84">
        <v>43195</v>
      </c>
      <c r="E1790" s="85" t="s">
        <v>3800</v>
      </c>
      <c r="F1790" s="85" t="s">
        <v>15</v>
      </c>
      <c r="G1790" s="85">
        <v>704762</v>
      </c>
      <c r="H1790" s="89"/>
      <c r="I1790" s="93" t="s">
        <v>4305</v>
      </c>
      <c r="J1790" s="89"/>
      <c r="K1790" s="89"/>
      <c r="L1790" s="89"/>
      <c r="M1790" s="89"/>
      <c r="N1790" s="168">
        <v>50</v>
      </c>
      <c r="O1790" s="168">
        <v>0</v>
      </c>
      <c r="P1790" s="89" t="s">
        <v>679</v>
      </c>
    </row>
    <row r="1791" spans="1:16" ht="63.75">
      <c r="A1791" s="214" t="s">
        <v>560</v>
      </c>
      <c r="B1791" s="89"/>
      <c r="C1791" s="90" t="s">
        <v>622</v>
      </c>
      <c r="D1791" s="84">
        <v>43196</v>
      </c>
      <c r="E1791" s="85" t="s">
        <v>3546</v>
      </c>
      <c r="F1791" s="85" t="s">
        <v>3</v>
      </c>
      <c r="G1791" s="85">
        <v>1611465</v>
      </c>
      <c r="H1791" s="89"/>
      <c r="I1791" s="93" t="s">
        <v>4088</v>
      </c>
      <c r="J1791" s="89"/>
      <c r="K1791" s="89"/>
      <c r="L1791" s="89"/>
      <c r="M1791" s="89"/>
      <c r="N1791" s="168">
        <v>0</v>
      </c>
      <c r="O1791" s="168">
        <v>902.09</v>
      </c>
      <c r="P1791" s="89" t="s">
        <v>679</v>
      </c>
    </row>
    <row r="1792" spans="1:16" ht="51">
      <c r="A1792" s="214" t="s">
        <v>560</v>
      </c>
      <c r="B1792" s="89"/>
      <c r="C1792" s="90" t="s">
        <v>622</v>
      </c>
      <c r="D1792" s="84">
        <v>43196</v>
      </c>
      <c r="E1792" s="85" t="s">
        <v>3553</v>
      </c>
      <c r="F1792" s="85" t="s">
        <v>3</v>
      </c>
      <c r="G1792" s="85">
        <v>1611455</v>
      </c>
      <c r="H1792" s="89"/>
      <c r="I1792" s="93" t="s">
        <v>4095</v>
      </c>
      <c r="J1792" s="89"/>
      <c r="K1792" s="89"/>
      <c r="L1792" s="89"/>
      <c r="M1792" s="89"/>
      <c r="N1792" s="168">
        <v>0</v>
      </c>
      <c r="O1792" s="168">
        <v>1498.32</v>
      </c>
      <c r="P1792" s="89" t="s">
        <v>679</v>
      </c>
    </row>
    <row r="1793" spans="1:16" ht="38.25">
      <c r="A1793" s="214">
        <v>35</v>
      </c>
      <c r="B1793" s="89"/>
      <c r="C1793" s="90" t="s">
        <v>49</v>
      </c>
      <c r="D1793" s="84">
        <v>43196</v>
      </c>
      <c r="E1793" s="85" t="s">
        <v>3555</v>
      </c>
      <c r="F1793" s="85" t="s">
        <v>3</v>
      </c>
      <c r="G1793" s="85">
        <v>1611613</v>
      </c>
      <c r="H1793" s="89"/>
      <c r="I1793" s="93" t="s">
        <v>4096</v>
      </c>
      <c r="J1793" s="89"/>
      <c r="K1793" s="89"/>
      <c r="L1793" s="89"/>
      <c r="M1793" s="89"/>
      <c r="N1793" s="168">
        <v>0</v>
      </c>
      <c r="O1793" s="168">
        <v>1203.3900000000001</v>
      </c>
      <c r="P1793" s="89" t="s">
        <v>679</v>
      </c>
    </row>
    <row r="1794" spans="1:16" ht="38.25">
      <c r="A1794" s="214">
        <v>254</v>
      </c>
      <c r="B1794" s="89"/>
      <c r="C1794" s="90" t="s">
        <v>118</v>
      </c>
      <c r="D1794" s="84">
        <v>43196</v>
      </c>
      <c r="E1794" s="85" t="s">
        <v>3562</v>
      </c>
      <c r="F1794" s="85" t="s">
        <v>3</v>
      </c>
      <c r="G1794" s="85">
        <v>1611511</v>
      </c>
      <c r="H1794" s="89"/>
      <c r="I1794" s="93" t="s">
        <v>4103</v>
      </c>
      <c r="J1794" s="89"/>
      <c r="K1794" s="89"/>
      <c r="L1794" s="89"/>
      <c r="M1794" s="89"/>
      <c r="N1794" s="168">
        <v>0</v>
      </c>
      <c r="O1794" s="168">
        <v>141</v>
      </c>
      <c r="P1794" s="89" t="s">
        <v>679</v>
      </c>
    </row>
    <row r="1795" spans="1:16" ht="51">
      <c r="A1795" s="214" t="s">
        <v>560</v>
      </c>
      <c r="B1795" s="89"/>
      <c r="C1795" s="90" t="s">
        <v>622</v>
      </c>
      <c r="D1795" s="84">
        <v>43196</v>
      </c>
      <c r="E1795" s="85" t="s">
        <v>3563</v>
      </c>
      <c r="F1795" s="85" t="s">
        <v>3</v>
      </c>
      <c r="G1795" s="85">
        <v>1611440</v>
      </c>
      <c r="H1795" s="89"/>
      <c r="I1795" s="93" t="s">
        <v>4104</v>
      </c>
      <c r="J1795" s="89"/>
      <c r="K1795" s="89"/>
      <c r="L1795" s="89"/>
      <c r="M1795" s="89"/>
      <c r="N1795" s="168">
        <v>0</v>
      </c>
      <c r="O1795" s="168">
        <v>2856.19</v>
      </c>
      <c r="P1795" s="89" t="s">
        <v>679</v>
      </c>
    </row>
    <row r="1796" spans="1:16" ht="63.75">
      <c r="A1796" s="214" t="s">
        <v>560</v>
      </c>
      <c r="B1796" s="89"/>
      <c r="C1796" s="90" t="s">
        <v>622</v>
      </c>
      <c r="D1796" s="84">
        <v>43196</v>
      </c>
      <c r="E1796" s="85" t="s">
        <v>3565</v>
      </c>
      <c r="F1796" s="85" t="s">
        <v>3</v>
      </c>
      <c r="G1796" s="85">
        <v>1611464</v>
      </c>
      <c r="H1796" s="89"/>
      <c r="I1796" s="93" t="s">
        <v>4106</v>
      </c>
      <c r="J1796" s="89"/>
      <c r="K1796" s="89"/>
      <c r="L1796" s="89"/>
      <c r="M1796" s="89"/>
      <c r="N1796" s="168">
        <v>0</v>
      </c>
      <c r="O1796" s="168">
        <v>644.24</v>
      </c>
      <c r="P1796" s="89" t="s">
        <v>679</v>
      </c>
    </row>
    <row r="1797" spans="1:16" ht="51">
      <c r="A1797" s="214" t="s">
        <v>560</v>
      </c>
      <c r="B1797" s="89"/>
      <c r="C1797" s="90" t="s">
        <v>622</v>
      </c>
      <c r="D1797" s="84">
        <v>43196</v>
      </c>
      <c r="E1797" s="85" t="s">
        <v>3568</v>
      </c>
      <c r="F1797" s="85" t="s">
        <v>3</v>
      </c>
      <c r="G1797" s="85">
        <v>1611450</v>
      </c>
      <c r="H1797" s="89"/>
      <c r="I1797" s="93" t="s">
        <v>4107</v>
      </c>
      <c r="J1797" s="89"/>
      <c r="K1797" s="89"/>
      <c r="L1797" s="89"/>
      <c r="M1797" s="89"/>
      <c r="N1797" s="168">
        <v>0</v>
      </c>
      <c r="O1797" s="168">
        <v>116.01</v>
      </c>
      <c r="P1797" s="89" t="s">
        <v>679</v>
      </c>
    </row>
    <row r="1798" spans="1:16" ht="63.75">
      <c r="A1798" s="214" t="s">
        <v>560</v>
      </c>
      <c r="B1798" s="89"/>
      <c r="C1798" s="90" t="s">
        <v>622</v>
      </c>
      <c r="D1798" s="84">
        <v>43196</v>
      </c>
      <c r="E1798" s="85" t="s">
        <v>3569</v>
      </c>
      <c r="F1798" s="85" t="s">
        <v>3</v>
      </c>
      <c r="G1798" s="85">
        <v>1611452</v>
      </c>
      <c r="H1798" s="89"/>
      <c r="I1798" s="93" t="s">
        <v>4108</v>
      </c>
      <c r="J1798" s="89"/>
      <c r="K1798" s="89"/>
      <c r="L1798" s="89"/>
      <c r="M1798" s="89"/>
      <c r="N1798" s="168">
        <v>0</v>
      </c>
      <c r="O1798" s="168">
        <v>109.47</v>
      </c>
      <c r="P1798" s="89" t="s">
        <v>679</v>
      </c>
    </row>
    <row r="1799" spans="1:16" ht="63.75">
      <c r="A1799" s="214" t="s">
        <v>560</v>
      </c>
      <c r="B1799" s="89"/>
      <c r="C1799" s="90" t="s">
        <v>622</v>
      </c>
      <c r="D1799" s="84">
        <v>43196</v>
      </c>
      <c r="E1799" s="85" t="s">
        <v>3609</v>
      </c>
      <c r="F1799" s="85" t="s">
        <v>3</v>
      </c>
      <c r="G1799" s="85">
        <v>1611448</v>
      </c>
      <c r="H1799" s="89"/>
      <c r="I1799" s="93" t="s">
        <v>4144</v>
      </c>
      <c r="J1799" s="89"/>
      <c r="K1799" s="89"/>
      <c r="L1799" s="89"/>
      <c r="M1799" s="89"/>
      <c r="N1799" s="168">
        <v>0</v>
      </c>
      <c r="O1799" s="168">
        <v>1722.29</v>
      </c>
      <c r="P1799" s="89" t="s">
        <v>679</v>
      </c>
    </row>
    <row r="1800" spans="1:16" ht="51">
      <c r="A1800" s="214" t="s">
        <v>560</v>
      </c>
      <c r="B1800" s="89"/>
      <c r="C1800" s="90" t="s">
        <v>622</v>
      </c>
      <c r="D1800" s="84">
        <v>43196</v>
      </c>
      <c r="E1800" s="85" t="s">
        <v>3618</v>
      </c>
      <c r="F1800" s="85" t="s">
        <v>3</v>
      </c>
      <c r="G1800" s="85">
        <v>1611446</v>
      </c>
      <c r="H1800" s="89"/>
      <c r="I1800" s="93" t="s">
        <v>4151</v>
      </c>
      <c r="J1800" s="89"/>
      <c r="K1800" s="89"/>
      <c r="L1800" s="89"/>
      <c r="M1800" s="89"/>
      <c r="N1800" s="168">
        <v>0</v>
      </c>
      <c r="O1800" s="168">
        <v>2169.64</v>
      </c>
      <c r="P1800" s="89" t="s">
        <v>679</v>
      </c>
    </row>
    <row r="1801" spans="1:16" ht="51">
      <c r="A1801" s="214" t="s">
        <v>560</v>
      </c>
      <c r="B1801" s="89"/>
      <c r="C1801" s="90" t="s">
        <v>622</v>
      </c>
      <c r="D1801" s="84">
        <v>43196</v>
      </c>
      <c r="E1801" s="85" t="s">
        <v>3620</v>
      </c>
      <c r="F1801" s="85" t="s">
        <v>3</v>
      </c>
      <c r="G1801" s="85">
        <v>1611444</v>
      </c>
      <c r="H1801" s="89"/>
      <c r="I1801" s="93" t="s">
        <v>4153</v>
      </c>
      <c r="J1801" s="89"/>
      <c r="K1801" s="89"/>
      <c r="L1801" s="89"/>
      <c r="M1801" s="89"/>
      <c r="N1801" s="168">
        <v>0</v>
      </c>
      <c r="O1801" s="168">
        <v>205.06</v>
      </c>
      <c r="P1801" s="89" t="s">
        <v>679</v>
      </c>
    </row>
    <row r="1802" spans="1:16" ht="51">
      <c r="A1802" s="214" t="s">
        <v>560</v>
      </c>
      <c r="B1802" s="89"/>
      <c r="C1802" s="90" t="s">
        <v>622</v>
      </c>
      <c r="D1802" s="84">
        <v>43196</v>
      </c>
      <c r="E1802" s="85" t="s">
        <v>3661</v>
      </c>
      <c r="F1802" s="85" t="s">
        <v>3</v>
      </c>
      <c r="G1802" s="85">
        <v>1611513</v>
      </c>
      <c r="H1802" s="89"/>
      <c r="I1802" s="93" t="s">
        <v>2795</v>
      </c>
      <c r="J1802" s="89"/>
      <c r="K1802" s="89"/>
      <c r="L1802" s="89"/>
      <c r="M1802" s="89"/>
      <c r="N1802" s="168">
        <v>0</v>
      </c>
      <c r="O1802" s="168">
        <v>1018</v>
      </c>
      <c r="P1802" s="89" t="s">
        <v>679</v>
      </c>
    </row>
    <row r="1803" spans="1:16" ht="51">
      <c r="A1803" s="214" t="s">
        <v>560</v>
      </c>
      <c r="B1803" s="89"/>
      <c r="C1803" s="90" t="s">
        <v>622</v>
      </c>
      <c r="D1803" s="84">
        <v>43196</v>
      </c>
      <c r="E1803" s="85" t="s">
        <v>3664</v>
      </c>
      <c r="F1803" s="85" t="s">
        <v>3</v>
      </c>
      <c r="G1803" s="85">
        <v>1611417</v>
      </c>
      <c r="H1803" s="89"/>
      <c r="I1803" s="93" t="s">
        <v>4188</v>
      </c>
      <c r="J1803" s="89"/>
      <c r="K1803" s="89"/>
      <c r="L1803" s="89"/>
      <c r="M1803" s="89"/>
      <c r="N1803" s="168">
        <v>0</v>
      </c>
      <c r="O1803" s="168">
        <v>2000</v>
      </c>
      <c r="P1803" s="89" t="s">
        <v>679</v>
      </c>
    </row>
    <row r="1804" spans="1:16" ht="51">
      <c r="A1804" s="214">
        <v>35</v>
      </c>
      <c r="B1804" s="89"/>
      <c r="C1804" s="90" t="s">
        <v>49</v>
      </c>
      <c r="D1804" s="84">
        <v>43196</v>
      </c>
      <c r="E1804" s="85" t="s">
        <v>3668</v>
      </c>
      <c r="F1804" s="85" t="s">
        <v>3</v>
      </c>
      <c r="G1804" s="85">
        <v>1611477</v>
      </c>
      <c r="H1804" s="89"/>
      <c r="I1804" s="93" t="s">
        <v>4191</v>
      </c>
      <c r="J1804" s="89"/>
      <c r="K1804" s="89"/>
      <c r="L1804" s="89"/>
      <c r="M1804" s="89"/>
      <c r="N1804" s="168">
        <v>0</v>
      </c>
      <c r="O1804" s="168">
        <v>1500</v>
      </c>
      <c r="P1804" s="89" t="s">
        <v>679</v>
      </c>
    </row>
    <row r="1805" spans="1:16" ht="51">
      <c r="A1805" s="214" t="s">
        <v>560</v>
      </c>
      <c r="B1805" s="89"/>
      <c r="C1805" s="90" t="s">
        <v>622</v>
      </c>
      <c r="D1805" s="84">
        <v>43196</v>
      </c>
      <c r="E1805" s="85" t="s">
        <v>3673</v>
      </c>
      <c r="F1805" s="85" t="s">
        <v>3</v>
      </c>
      <c r="G1805" s="85">
        <v>1611674</v>
      </c>
      <c r="H1805" s="89"/>
      <c r="I1805" s="93" t="s">
        <v>4196</v>
      </c>
      <c r="J1805" s="89"/>
      <c r="K1805" s="89"/>
      <c r="L1805" s="89"/>
      <c r="M1805" s="89"/>
      <c r="N1805" s="168">
        <v>0</v>
      </c>
      <c r="O1805" s="168">
        <v>2</v>
      </c>
      <c r="P1805" s="89" t="s">
        <v>679</v>
      </c>
    </row>
    <row r="1806" spans="1:16" ht="51">
      <c r="A1806" s="214" t="s">
        <v>560</v>
      </c>
      <c r="B1806" s="89"/>
      <c r="C1806" s="90" t="s">
        <v>622</v>
      </c>
      <c r="D1806" s="84">
        <v>43196</v>
      </c>
      <c r="E1806" s="85" t="s">
        <v>3682</v>
      </c>
      <c r="F1806" s="85" t="s">
        <v>3</v>
      </c>
      <c r="G1806" s="85">
        <v>1611474</v>
      </c>
      <c r="H1806" s="89"/>
      <c r="I1806" s="93" t="s">
        <v>740</v>
      </c>
      <c r="J1806" s="89"/>
      <c r="K1806" s="89"/>
      <c r="L1806" s="89"/>
      <c r="M1806" s="89"/>
      <c r="N1806" s="168">
        <v>0</v>
      </c>
      <c r="O1806" s="168">
        <v>1669</v>
      </c>
      <c r="P1806" s="89" t="s">
        <v>679</v>
      </c>
    </row>
    <row r="1807" spans="1:16" ht="51">
      <c r="A1807" s="214" t="s">
        <v>560</v>
      </c>
      <c r="B1807" s="89"/>
      <c r="C1807" s="90" t="s">
        <v>622</v>
      </c>
      <c r="D1807" s="84">
        <v>43196</v>
      </c>
      <c r="E1807" s="85" t="s">
        <v>3698</v>
      </c>
      <c r="F1807" s="85" t="s">
        <v>3</v>
      </c>
      <c r="G1807" s="85">
        <v>1611458</v>
      </c>
      <c r="H1807" s="89"/>
      <c r="I1807" s="93" t="s">
        <v>4219</v>
      </c>
      <c r="J1807" s="89"/>
      <c r="K1807" s="89"/>
      <c r="L1807" s="89"/>
      <c r="M1807" s="89"/>
      <c r="N1807" s="168">
        <v>0</v>
      </c>
      <c r="O1807" s="168">
        <v>455.17</v>
      </c>
      <c r="P1807" s="89" t="s">
        <v>679</v>
      </c>
    </row>
    <row r="1808" spans="1:16" ht="63.75">
      <c r="A1808" s="214" t="s">
        <v>560</v>
      </c>
      <c r="B1808" s="89"/>
      <c r="C1808" s="90" t="s">
        <v>622</v>
      </c>
      <c r="D1808" s="84">
        <v>43196</v>
      </c>
      <c r="E1808" s="85" t="s">
        <v>3708</v>
      </c>
      <c r="F1808" s="85" t="s">
        <v>3</v>
      </c>
      <c r="G1808" s="85">
        <v>1611467</v>
      </c>
      <c r="H1808" s="89"/>
      <c r="I1808" s="93" t="s">
        <v>4227</v>
      </c>
      <c r="J1808" s="89"/>
      <c r="K1808" s="89"/>
      <c r="L1808" s="89"/>
      <c r="M1808" s="89"/>
      <c r="N1808" s="168">
        <v>0</v>
      </c>
      <c r="O1808" s="168">
        <v>4808.5</v>
      </c>
      <c r="P1808" s="89" t="s">
        <v>679</v>
      </c>
    </row>
    <row r="1809" spans="1:16" ht="51">
      <c r="A1809" s="214" t="s">
        <v>560</v>
      </c>
      <c r="B1809" s="89"/>
      <c r="C1809" s="90" t="s">
        <v>622</v>
      </c>
      <c r="D1809" s="84">
        <v>43196</v>
      </c>
      <c r="E1809" s="85" t="s">
        <v>3726</v>
      </c>
      <c r="F1809" s="85" t="s">
        <v>3</v>
      </c>
      <c r="G1809" s="85">
        <v>1611645</v>
      </c>
      <c r="H1809" s="89"/>
      <c r="I1809" s="93" t="s">
        <v>4238</v>
      </c>
      <c r="J1809" s="89"/>
      <c r="K1809" s="89"/>
      <c r="L1809" s="89"/>
      <c r="M1809" s="89"/>
      <c r="N1809" s="168">
        <v>0</v>
      </c>
      <c r="O1809" s="168">
        <v>3681.45</v>
      </c>
      <c r="P1809" s="89" t="s">
        <v>679</v>
      </c>
    </row>
    <row r="1810" spans="1:16" ht="51">
      <c r="A1810" s="214" t="s">
        <v>560</v>
      </c>
      <c r="B1810" s="89"/>
      <c r="C1810" s="90" t="s">
        <v>622</v>
      </c>
      <c r="D1810" s="84">
        <v>43196</v>
      </c>
      <c r="E1810" s="85" t="s">
        <v>3736</v>
      </c>
      <c r="F1810" s="85" t="s">
        <v>3</v>
      </c>
      <c r="G1810" s="85">
        <v>1611461</v>
      </c>
      <c r="H1810" s="89"/>
      <c r="I1810" s="93" t="s">
        <v>4243</v>
      </c>
      <c r="J1810" s="89"/>
      <c r="K1810" s="89"/>
      <c r="L1810" s="89"/>
      <c r="M1810" s="89"/>
      <c r="N1810" s="168">
        <v>0</v>
      </c>
      <c r="O1810" s="168">
        <v>7505.39</v>
      </c>
      <c r="P1810" s="89" t="s">
        <v>679</v>
      </c>
    </row>
    <row r="1811" spans="1:16" ht="51">
      <c r="A1811" s="214" t="s">
        <v>560</v>
      </c>
      <c r="B1811" s="89"/>
      <c r="C1811" s="90" t="s">
        <v>622</v>
      </c>
      <c r="D1811" s="84">
        <v>43196</v>
      </c>
      <c r="E1811" s="85" t="s">
        <v>3739</v>
      </c>
      <c r="F1811" s="85" t="s">
        <v>3</v>
      </c>
      <c r="G1811" s="85">
        <v>1611534</v>
      </c>
      <c r="H1811" s="89"/>
      <c r="I1811" s="93" t="s">
        <v>4246</v>
      </c>
      <c r="J1811" s="89"/>
      <c r="K1811" s="89"/>
      <c r="L1811" s="89"/>
      <c r="M1811" s="89"/>
      <c r="N1811" s="168">
        <v>0</v>
      </c>
      <c r="O1811" s="168">
        <v>157.86000000000001</v>
      </c>
      <c r="P1811" s="89" t="s">
        <v>679</v>
      </c>
    </row>
    <row r="1812" spans="1:16" ht="63.75">
      <c r="A1812" s="214" t="s">
        <v>560</v>
      </c>
      <c r="B1812" s="89"/>
      <c r="C1812" s="90" t="s">
        <v>622</v>
      </c>
      <c r="D1812" s="84">
        <v>43196</v>
      </c>
      <c r="E1812" s="85" t="s">
        <v>3741</v>
      </c>
      <c r="F1812" s="85" t="s">
        <v>3</v>
      </c>
      <c r="G1812" s="85">
        <v>1611451</v>
      </c>
      <c r="H1812" s="89"/>
      <c r="I1812" s="93" t="s">
        <v>4248</v>
      </c>
      <c r="J1812" s="89"/>
      <c r="K1812" s="89"/>
      <c r="L1812" s="89"/>
      <c r="M1812" s="89"/>
      <c r="N1812" s="168">
        <v>0</v>
      </c>
      <c r="O1812" s="168">
        <v>897.5</v>
      </c>
      <c r="P1812" s="89" t="s">
        <v>679</v>
      </c>
    </row>
    <row r="1813" spans="1:16" ht="51">
      <c r="A1813" s="214" t="s">
        <v>560</v>
      </c>
      <c r="B1813" s="89"/>
      <c r="C1813" s="90" t="s">
        <v>622</v>
      </c>
      <c r="D1813" s="84">
        <v>43196</v>
      </c>
      <c r="E1813" s="85" t="s">
        <v>3742</v>
      </c>
      <c r="F1813" s="85" t="s">
        <v>3</v>
      </c>
      <c r="G1813" s="85">
        <v>1611533</v>
      </c>
      <c r="H1813" s="89"/>
      <c r="I1813" s="93" t="s">
        <v>4249</v>
      </c>
      <c r="J1813" s="89"/>
      <c r="K1813" s="89"/>
      <c r="L1813" s="89"/>
      <c r="M1813" s="89"/>
      <c r="N1813" s="168">
        <v>0</v>
      </c>
      <c r="O1813" s="168">
        <v>2796.33</v>
      </c>
      <c r="P1813" s="89" t="s">
        <v>679</v>
      </c>
    </row>
    <row r="1814" spans="1:16" ht="63.75">
      <c r="A1814" s="214" t="s">
        <v>560</v>
      </c>
      <c r="B1814" s="89"/>
      <c r="C1814" s="90" t="s">
        <v>622</v>
      </c>
      <c r="D1814" s="84">
        <v>43196</v>
      </c>
      <c r="E1814" s="85" t="s">
        <v>3743</v>
      </c>
      <c r="F1814" s="85" t="s">
        <v>3</v>
      </c>
      <c r="G1814" s="85">
        <v>1611460</v>
      </c>
      <c r="H1814" s="89"/>
      <c r="I1814" s="93" t="s">
        <v>4250</v>
      </c>
      <c r="J1814" s="89"/>
      <c r="K1814" s="89"/>
      <c r="L1814" s="89"/>
      <c r="M1814" s="89"/>
      <c r="N1814" s="168">
        <v>0</v>
      </c>
      <c r="O1814" s="168">
        <v>142.46</v>
      </c>
      <c r="P1814" s="89" t="s">
        <v>679</v>
      </c>
    </row>
    <row r="1815" spans="1:16" ht="51">
      <c r="A1815" s="214" t="s">
        <v>560</v>
      </c>
      <c r="B1815" s="89"/>
      <c r="C1815" s="90" t="s">
        <v>622</v>
      </c>
      <c r="D1815" s="84">
        <v>43196</v>
      </c>
      <c r="E1815" s="85" t="s">
        <v>3751</v>
      </c>
      <c r="F1815" s="85" t="s">
        <v>3</v>
      </c>
      <c r="G1815" s="85">
        <v>1611603</v>
      </c>
      <c r="H1815" s="89"/>
      <c r="I1815" s="93" t="s">
        <v>4258</v>
      </c>
      <c r="J1815" s="89"/>
      <c r="K1815" s="89"/>
      <c r="L1815" s="89"/>
      <c r="M1815" s="89"/>
      <c r="N1815" s="168">
        <v>0</v>
      </c>
      <c r="O1815" s="168">
        <v>1726</v>
      </c>
      <c r="P1815" s="89" t="s">
        <v>679</v>
      </c>
    </row>
    <row r="1816" spans="1:16" ht="51">
      <c r="A1816" s="214" t="s">
        <v>560</v>
      </c>
      <c r="B1816" s="89"/>
      <c r="C1816" s="90" t="s">
        <v>622</v>
      </c>
      <c r="D1816" s="84">
        <v>43196</v>
      </c>
      <c r="E1816" s="85" t="s">
        <v>3759</v>
      </c>
      <c r="F1816" s="85" t="s">
        <v>3</v>
      </c>
      <c r="G1816" s="85">
        <v>1611514</v>
      </c>
      <c r="H1816" s="89"/>
      <c r="I1816" s="93" t="s">
        <v>4265</v>
      </c>
      <c r="J1816" s="89"/>
      <c r="K1816" s="89"/>
      <c r="L1816" s="89"/>
      <c r="M1816" s="89"/>
      <c r="N1816" s="168">
        <v>0</v>
      </c>
      <c r="O1816" s="168">
        <v>1000</v>
      </c>
      <c r="P1816" s="89" t="s">
        <v>679</v>
      </c>
    </row>
    <row r="1817" spans="1:16" ht="102">
      <c r="A1817" s="214" t="s">
        <v>560</v>
      </c>
      <c r="B1817" s="89"/>
      <c r="C1817" s="90" t="s">
        <v>622</v>
      </c>
      <c r="D1817" s="84">
        <v>43196</v>
      </c>
      <c r="E1817" s="85" t="s">
        <v>3801</v>
      </c>
      <c r="F1817" s="85" t="s">
        <v>6</v>
      </c>
      <c r="G1817" s="85">
        <v>917976</v>
      </c>
      <c r="H1817" s="89"/>
      <c r="I1817" s="93" t="s">
        <v>4306</v>
      </c>
      <c r="J1817" s="89"/>
      <c r="K1817" s="89"/>
      <c r="L1817" s="89"/>
      <c r="M1817" s="89"/>
      <c r="N1817" s="168">
        <v>0</v>
      </c>
      <c r="O1817" s="168">
        <v>11898.65</v>
      </c>
      <c r="P1817" s="89" t="s">
        <v>679</v>
      </c>
    </row>
    <row r="1818" spans="1:16" ht="102">
      <c r="A1818" s="214" t="s">
        <v>560</v>
      </c>
      <c r="B1818" s="89"/>
      <c r="C1818" s="90" t="s">
        <v>622</v>
      </c>
      <c r="D1818" s="84">
        <v>43196</v>
      </c>
      <c r="E1818" s="85" t="s">
        <v>3802</v>
      </c>
      <c r="F1818" s="85" t="s">
        <v>6</v>
      </c>
      <c r="G1818" s="85">
        <v>917976</v>
      </c>
      <c r="H1818" s="89"/>
      <c r="I1818" s="93" t="s">
        <v>4307</v>
      </c>
      <c r="J1818" s="89"/>
      <c r="K1818" s="89"/>
      <c r="L1818" s="89"/>
      <c r="M1818" s="89"/>
      <c r="N1818" s="168">
        <v>0</v>
      </c>
      <c r="O1818" s="168">
        <v>4401.13</v>
      </c>
      <c r="P1818" s="89" t="s">
        <v>679</v>
      </c>
    </row>
    <row r="1819" spans="1:16" ht="51">
      <c r="A1819" s="214" t="s">
        <v>560</v>
      </c>
      <c r="B1819" s="89"/>
      <c r="C1819" s="90" t="s">
        <v>622</v>
      </c>
      <c r="D1819" s="84">
        <v>43196</v>
      </c>
      <c r="E1819" s="85" t="s">
        <v>3803</v>
      </c>
      <c r="F1819" s="85" t="s">
        <v>15</v>
      </c>
      <c r="G1819" s="85">
        <v>705060</v>
      </c>
      <c r="H1819" s="89"/>
      <c r="I1819" s="93" t="s">
        <v>4308</v>
      </c>
      <c r="J1819" s="89"/>
      <c r="K1819" s="89"/>
      <c r="L1819" s="89"/>
      <c r="M1819" s="89"/>
      <c r="N1819" s="168">
        <v>50</v>
      </c>
      <c r="O1819" s="168">
        <v>0</v>
      </c>
      <c r="P1819" s="89" t="s">
        <v>679</v>
      </c>
    </row>
    <row r="1820" spans="1:16" ht="51">
      <c r="A1820" s="214">
        <v>513</v>
      </c>
      <c r="B1820" s="89"/>
      <c r="C1820" s="90" t="s">
        <v>175</v>
      </c>
      <c r="D1820" s="84">
        <v>43196</v>
      </c>
      <c r="E1820" s="85" t="s">
        <v>3804</v>
      </c>
      <c r="F1820" s="85" t="s">
        <v>15</v>
      </c>
      <c r="G1820" s="85">
        <v>705062</v>
      </c>
      <c r="H1820" s="89"/>
      <c r="I1820" s="93" t="s">
        <v>3376</v>
      </c>
      <c r="J1820" s="89"/>
      <c r="K1820" s="89"/>
      <c r="L1820" s="89"/>
      <c r="M1820" s="89"/>
      <c r="N1820" s="168">
        <v>50</v>
      </c>
      <c r="O1820" s="168">
        <v>0</v>
      </c>
      <c r="P1820" s="89" t="s">
        <v>679</v>
      </c>
    </row>
    <row r="1821" spans="1:16" ht="63.75">
      <c r="A1821" s="214" t="s">
        <v>560</v>
      </c>
      <c r="B1821" s="89"/>
      <c r="C1821" s="90" t="s">
        <v>622</v>
      </c>
      <c r="D1821" s="84">
        <v>43196</v>
      </c>
      <c r="E1821" s="85" t="s">
        <v>3805</v>
      </c>
      <c r="F1821" s="85" t="s">
        <v>15</v>
      </c>
      <c r="G1821" s="85">
        <v>705070</v>
      </c>
      <c r="H1821" s="89"/>
      <c r="I1821" s="93" t="s">
        <v>4309</v>
      </c>
      <c r="J1821" s="89"/>
      <c r="K1821" s="89"/>
      <c r="L1821" s="89"/>
      <c r="M1821" s="89"/>
      <c r="N1821" s="168">
        <v>50</v>
      </c>
      <c r="O1821" s="168">
        <v>0</v>
      </c>
      <c r="P1821" s="89" t="s">
        <v>679</v>
      </c>
    </row>
    <row r="1822" spans="1:16" ht="51">
      <c r="A1822" s="214">
        <v>513</v>
      </c>
      <c r="B1822" s="89"/>
      <c r="C1822" s="90" t="s">
        <v>175</v>
      </c>
      <c r="D1822" s="84">
        <v>43196</v>
      </c>
      <c r="E1822" s="85" t="s">
        <v>3806</v>
      </c>
      <c r="F1822" s="85" t="s">
        <v>15</v>
      </c>
      <c r="G1822" s="85">
        <v>705090</v>
      </c>
      <c r="H1822" s="89"/>
      <c r="I1822" s="93" t="s">
        <v>1521</v>
      </c>
      <c r="J1822" s="89"/>
      <c r="K1822" s="89"/>
      <c r="L1822" s="89"/>
      <c r="M1822" s="89"/>
      <c r="N1822" s="168">
        <v>50</v>
      </c>
      <c r="O1822" s="168">
        <v>0</v>
      </c>
      <c r="P1822" s="89" t="s">
        <v>679</v>
      </c>
    </row>
    <row r="1823" spans="1:16" ht="51">
      <c r="A1823" s="214">
        <v>513</v>
      </c>
      <c r="B1823" s="89"/>
      <c r="C1823" s="90" t="s">
        <v>175</v>
      </c>
      <c r="D1823" s="84">
        <v>43196</v>
      </c>
      <c r="E1823" s="85" t="s">
        <v>3807</v>
      </c>
      <c r="F1823" s="85" t="s">
        <v>15</v>
      </c>
      <c r="G1823" s="85">
        <v>705092</v>
      </c>
      <c r="H1823" s="89"/>
      <c r="I1823" s="93" t="s">
        <v>3390</v>
      </c>
      <c r="J1823" s="89"/>
      <c r="K1823" s="89"/>
      <c r="L1823" s="89"/>
      <c r="M1823" s="89"/>
      <c r="N1823" s="168">
        <v>50</v>
      </c>
      <c r="O1823" s="168">
        <v>0</v>
      </c>
      <c r="P1823" s="89" t="s">
        <v>679</v>
      </c>
    </row>
    <row r="1824" spans="1:16" ht="51">
      <c r="A1824" s="214">
        <v>513</v>
      </c>
      <c r="B1824" s="89"/>
      <c r="C1824" s="90" t="s">
        <v>175</v>
      </c>
      <c r="D1824" s="84">
        <v>43196</v>
      </c>
      <c r="E1824" s="85" t="s">
        <v>3808</v>
      </c>
      <c r="F1824" s="85" t="s">
        <v>15</v>
      </c>
      <c r="G1824" s="85">
        <v>705094</v>
      </c>
      <c r="H1824" s="89"/>
      <c r="I1824" s="93" t="s">
        <v>3387</v>
      </c>
      <c r="J1824" s="89"/>
      <c r="K1824" s="89"/>
      <c r="L1824" s="89"/>
      <c r="M1824" s="89"/>
      <c r="N1824" s="168">
        <v>50</v>
      </c>
      <c r="O1824" s="168">
        <v>0</v>
      </c>
      <c r="P1824" s="89" t="s">
        <v>679</v>
      </c>
    </row>
    <row r="1825" spans="1:16" ht="63.75">
      <c r="A1825" s="214" t="s">
        <v>560</v>
      </c>
      <c r="B1825" s="89"/>
      <c r="C1825" s="90" t="s">
        <v>622</v>
      </c>
      <c r="D1825" s="84">
        <v>43196</v>
      </c>
      <c r="E1825" s="85" t="s">
        <v>3809</v>
      </c>
      <c r="F1825" s="85" t="s">
        <v>15</v>
      </c>
      <c r="G1825" s="85">
        <v>705096</v>
      </c>
      <c r="H1825" s="89"/>
      <c r="I1825" s="93" t="s">
        <v>4310</v>
      </c>
      <c r="J1825" s="89"/>
      <c r="K1825" s="89"/>
      <c r="L1825" s="89"/>
      <c r="M1825" s="89"/>
      <c r="N1825" s="168">
        <v>50</v>
      </c>
      <c r="O1825" s="168">
        <v>0</v>
      </c>
      <c r="P1825" s="89" t="s">
        <v>679</v>
      </c>
    </row>
    <row r="1826" spans="1:16" ht="51">
      <c r="A1826" s="214" t="s">
        <v>560</v>
      </c>
      <c r="B1826" s="89"/>
      <c r="C1826" s="90" t="s">
        <v>622</v>
      </c>
      <c r="D1826" s="84">
        <v>43196</v>
      </c>
      <c r="E1826" s="85" t="s">
        <v>3810</v>
      </c>
      <c r="F1826" s="85" t="s">
        <v>15</v>
      </c>
      <c r="G1826" s="85">
        <v>705098</v>
      </c>
      <c r="H1826" s="89"/>
      <c r="I1826" s="93" t="s">
        <v>4311</v>
      </c>
      <c r="J1826" s="89"/>
      <c r="K1826" s="89"/>
      <c r="L1826" s="89"/>
      <c r="M1826" s="89"/>
      <c r="N1826" s="168">
        <v>50</v>
      </c>
      <c r="O1826" s="168">
        <v>0</v>
      </c>
      <c r="P1826" s="89" t="s">
        <v>679</v>
      </c>
    </row>
    <row r="1827" spans="1:16" ht="63.75">
      <c r="A1827" s="214" t="s">
        <v>560</v>
      </c>
      <c r="B1827" s="89"/>
      <c r="C1827" s="90" t="s">
        <v>622</v>
      </c>
      <c r="D1827" s="84">
        <v>43196</v>
      </c>
      <c r="E1827" s="85" t="s">
        <v>3811</v>
      </c>
      <c r="F1827" s="85" t="s">
        <v>15</v>
      </c>
      <c r="G1827" s="85">
        <v>705517</v>
      </c>
      <c r="H1827" s="89"/>
      <c r="I1827" s="93" t="s">
        <v>4312</v>
      </c>
      <c r="J1827" s="89"/>
      <c r="K1827" s="89"/>
      <c r="L1827" s="89"/>
      <c r="M1827" s="89"/>
      <c r="N1827" s="168">
        <v>50</v>
      </c>
      <c r="O1827" s="168">
        <v>0</v>
      </c>
      <c r="P1827" s="89" t="s">
        <v>679</v>
      </c>
    </row>
    <row r="1828" spans="1:16" ht="51">
      <c r="A1828" s="214" t="s">
        <v>560</v>
      </c>
      <c r="B1828" s="89"/>
      <c r="C1828" s="90" t="s">
        <v>622</v>
      </c>
      <c r="D1828" s="84">
        <v>43196</v>
      </c>
      <c r="E1828" s="85" t="s">
        <v>3812</v>
      </c>
      <c r="F1828" s="85" t="s">
        <v>15</v>
      </c>
      <c r="G1828" s="85">
        <v>705790</v>
      </c>
      <c r="H1828" s="89"/>
      <c r="I1828" s="93" t="s">
        <v>4313</v>
      </c>
      <c r="J1828" s="89"/>
      <c r="K1828" s="89"/>
      <c r="L1828" s="89"/>
      <c r="M1828" s="89"/>
      <c r="N1828" s="168">
        <v>50</v>
      </c>
      <c r="O1828" s="168">
        <v>0</v>
      </c>
      <c r="P1828" s="89" t="s">
        <v>679</v>
      </c>
    </row>
    <row r="1829" spans="1:16" ht="51">
      <c r="A1829" s="214" t="s">
        <v>560</v>
      </c>
      <c r="B1829" s="89"/>
      <c r="C1829" s="90" t="s">
        <v>622</v>
      </c>
      <c r="D1829" s="84">
        <v>43196</v>
      </c>
      <c r="E1829" s="85" t="s">
        <v>3813</v>
      </c>
      <c r="F1829" s="85" t="s">
        <v>15</v>
      </c>
      <c r="G1829" s="85">
        <v>705792</v>
      </c>
      <c r="H1829" s="89"/>
      <c r="I1829" s="93" t="s">
        <v>4314</v>
      </c>
      <c r="J1829" s="89"/>
      <c r="K1829" s="89"/>
      <c r="L1829" s="89"/>
      <c r="M1829" s="89"/>
      <c r="N1829" s="168">
        <v>50</v>
      </c>
      <c r="O1829" s="168">
        <v>0</v>
      </c>
      <c r="P1829" s="89" t="s">
        <v>679</v>
      </c>
    </row>
    <row r="1830" spans="1:16" ht="63.75">
      <c r="A1830" s="214" t="s">
        <v>560</v>
      </c>
      <c r="B1830" s="89"/>
      <c r="C1830" s="90" t="s">
        <v>622</v>
      </c>
      <c r="D1830" s="84">
        <v>43196</v>
      </c>
      <c r="E1830" s="85" t="s">
        <v>3814</v>
      </c>
      <c r="F1830" s="85" t="s">
        <v>15</v>
      </c>
      <c r="G1830" s="85">
        <v>705794</v>
      </c>
      <c r="H1830" s="89"/>
      <c r="I1830" s="93" t="s">
        <v>4315</v>
      </c>
      <c r="J1830" s="89"/>
      <c r="K1830" s="89"/>
      <c r="L1830" s="89"/>
      <c r="M1830" s="89"/>
      <c r="N1830" s="168">
        <v>50</v>
      </c>
      <c r="O1830" s="168">
        <v>0</v>
      </c>
      <c r="P1830" s="89" t="s">
        <v>679</v>
      </c>
    </row>
    <row r="1831" spans="1:16" ht="51">
      <c r="A1831" s="214" t="s">
        <v>560</v>
      </c>
      <c r="B1831" s="89"/>
      <c r="C1831" s="90" t="s">
        <v>622</v>
      </c>
      <c r="D1831" s="84">
        <v>43199</v>
      </c>
      <c r="E1831" s="85" t="s">
        <v>3534</v>
      </c>
      <c r="F1831" s="85" t="s">
        <v>3</v>
      </c>
      <c r="G1831" s="85">
        <v>1611952</v>
      </c>
      <c r="H1831" s="89"/>
      <c r="I1831" s="93" t="s">
        <v>4076</v>
      </c>
      <c r="J1831" s="89"/>
      <c r="K1831" s="89"/>
      <c r="L1831" s="89"/>
      <c r="M1831" s="89"/>
      <c r="N1831" s="168">
        <v>0</v>
      </c>
      <c r="O1831" s="168">
        <v>144.12</v>
      </c>
      <c r="P1831" s="89" t="s">
        <v>679</v>
      </c>
    </row>
    <row r="1832" spans="1:16" ht="51">
      <c r="A1832" s="214" t="s">
        <v>560</v>
      </c>
      <c r="B1832" s="89"/>
      <c r="C1832" s="90" t="s">
        <v>622</v>
      </c>
      <c r="D1832" s="84">
        <v>43199</v>
      </c>
      <c r="E1832" s="85" t="s">
        <v>3564</v>
      </c>
      <c r="F1832" s="85" t="s">
        <v>3</v>
      </c>
      <c r="G1832" s="85">
        <v>1612033</v>
      </c>
      <c r="H1832" s="89"/>
      <c r="I1832" s="93" t="s">
        <v>4105</v>
      </c>
      <c r="J1832" s="89"/>
      <c r="K1832" s="89"/>
      <c r="L1832" s="89"/>
      <c r="M1832" s="89"/>
      <c r="N1832" s="168">
        <v>0</v>
      </c>
      <c r="O1832" s="168">
        <v>3928.05</v>
      </c>
      <c r="P1832" s="89" t="s">
        <v>679</v>
      </c>
    </row>
    <row r="1833" spans="1:16" ht="63.75">
      <c r="A1833" s="214" t="s">
        <v>560</v>
      </c>
      <c r="B1833" s="89"/>
      <c r="C1833" s="90" t="s">
        <v>622</v>
      </c>
      <c r="D1833" s="84">
        <v>43199</v>
      </c>
      <c r="E1833" s="85" t="s">
        <v>3575</v>
      </c>
      <c r="F1833" s="85" t="s">
        <v>3</v>
      </c>
      <c r="G1833" s="85">
        <v>1611905</v>
      </c>
      <c r="H1833" s="89"/>
      <c r="I1833" s="93" t="s">
        <v>4114</v>
      </c>
      <c r="J1833" s="89"/>
      <c r="K1833" s="89"/>
      <c r="L1833" s="89"/>
      <c r="M1833" s="89"/>
      <c r="N1833" s="168">
        <v>0</v>
      </c>
      <c r="O1833" s="168">
        <v>215.45</v>
      </c>
      <c r="P1833" s="89" t="s">
        <v>679</v>
      </c>
    </row>
    <row r="1834" spans="1:16" ht="63.75">
      <c r="A1834" s="214" t="s">
        <v>560</v>
      </c>
      <c r="B1834" s="89"/>
      <c r="C1834" s="90" t="s">
        <v>622</v>
      </c>
      <c r="D1834" s="84">
        <v>43199</v>
      </c>
      <c r="E1834" s="85" t="s">
        <v>3576</v>
      </c>
      <c r="F1834" s="85" t="s">
        <v>3</v>
      </c>
      <c r="G1834" s="85">
        <v>1611904</v>
      </c>
      <c r="H1834" s="89"/>
      <c r="I1834" s="93" t="s">
        <v>4115</v>
      </c>
      <c r="J1834" s="89"/>
      <c r="K1834" s="89"/>
      <c r="L1834" s="89"/>
      <c r="M1834" s="89"/>
      <c r="N1834" s="168">
        <v>0</v>
      </c>
      <c r="O1834" s="168">
        <v>215.45</v>
      </c>
      <c r="P1834" s="89" t="s">
        <v>679</v>
      </c>
    </row>
    <row r="1835" spans="1:16" ht="51">
      <c r="A1835" s="214">
        <v>130</v>
      </c>
      <c r="B1835" s="89"/>
      <c r="C1835" s="90" t="s">
        <v>70</v>
      </c>
      <c r="D1835" s="84">
        <v>43199</v>
      </c>
      <c r="E1835" s="85" t="s">
        <v>3578</v>
      </c>
      <c r="F1835" s="85" t="s">
        <v>3</v>
      </c>
      <c r="G1835" s="85">
        <v>1612002</v>
      </c>
      <c r="H1835" s="89"/>
      <c r="I1835" s="93" t="s">
        <v>4117</v>
      </c>
      <c r="J1835" s="89"/>
      <c r="K1835" s="89"/>
      <c r="L1835" s="89"/>
      <c r="M1835" s="89"/>
      <c r="N1835" s="168">
        <v>0</v>
      </c>
      <c r="O1835" s="168">
        <v>10</v>
      </c>
      <c r="P1835" s="89" t="s">
        <v>679</v>
      </c>
    </row>
    <row r="1836" spans="1:16" ht="51">
      <c r="A1836" s="214" t="s">
        <v>560</v>
      </c>
      <c r="B1836" s="89"/>
      <c r="C1836" s="90" t="s">
        <v>622</v>
      </c>
      <c r="D1836" s="84">
        <v>43199</v>
      </c>
      <c r="E1836" s="85" t="s">
        <v>3643</v>
      </c>
      <c r="F1836" s="85" t="s">
        <v>3</v>
      </c>
      <c r="G1836" s="85">
        <v>1612017</v>
      </c>
      <c r="H1836" s="89"/>
      <c r="I1836" s="93" t="s">
        <v>4169</v>
      </c>
      <c r="J1836" s="89"/>
      <c r="K1836" s="89"/>
      <c r="L1836" s="89"/>
      <c r="M1836" s="89"/>
      <c r="N1836" s="168">
        <v>0</v>
      </c>
      <c r="O1836" s="168">
        <v>0.1</v>
      </c>
      <c r="P1836" s="89" t="s">
        <v>679</v>
      </c>
    </row>
    <row r="1837" spans="1:16" ht="51">
      <c r="A1837" s="214" t="s">
        <v>560</v>
      </c>
      <c r="B1837" s="89"/>
      <c r="C1837" s="90" t="s">
        <v>622</v>
      </c>
      <c r="D1837" s="84">
        <v>43199</v>
      </c>
      <c r="E1837" s="85" t="s">
        <v>3672</v>
      </c>
      <c r="F1837" s="85" t="s">
        <v>3</v>
      </c>
      <c r="G1837" s="85">
        <v>1611932</v>
      </c>
      <c r="H1837" s="89"/>
      <c r="I1837" s="93" t="s">
        <v>4195</v>
      </c>
      <c r="J1837" s="89"/>
      <c r="K1837" s="89"/>
      <c r="L1837" s="89"/>
      <c r="M1837" s="89"/>
      <c r="N1837" s="168">
        <v>0</v>
      </c>
      <c r="O1837" s="168">
        <v>100</v>
      </c>
      <c r="P1837" s="89" t="s">
        <v>679</v>
      </c>
    </row>
    <row r="1838" spans="1:16" ht="51">
      <c r="A1838" s="214" t="s">
        <v>560</v>
      </c>
      <c r="B1838" s="89"/>
      <c r="C1838" s="90" t="s">
        <v>622</v>
      </c>
      <c r="D1838" s="84">
        <v>43199</v>
      </c>
      <c r="E1838" s="85" t="s">
        <v>3721</v>
      </c>
      <c r="F1838" s="85" t="s">
        <v>3</v>
      </c>
      <c r="G1838" s="85">
        <v>1611841</v>
      </c>
      <c r="H1838" s="89"/>
      <c r="I1838" s="93" t="s">
        <v>722</v>
      </c>
      <c r="J1838" s="89"/>
      <c r="K1838" s="89"/>
      <c r="L1838" s="89"/>
      <c r="M1838" s="89"/>
      <c r="N1838" s="168">
        <v>0</v>
      </c>
      <c r="O1838" s="168">
        <v>1016</v>
      </c>
      <c r="P1838" s="89" t="s">
        <v>679</v>
      </c>
    </row>
    <row r="1839" spans="1:16" ht="51">
      <c r="A1839" s="214" t="s">
        <v>560</v>
      </c>
      <c r="B1839" s="89"/>
      <c r="C1839" s="90" t="s">
        <v>622</v>
      </c>
      <c r="D1839" s="84">
        <v>43199</v>
      </c>
      <c r="E1839" s="85" t="s">
        <v>3727</v>
      </c>
      <c r="F1839" s="85" t="s">
        <v>3</v>
      </c>
      <c r="G1839" s="85">
        <v>1612055</v>
      </c>
      <c r="H1839" s="89"/>
      <c r="I1839" s="93" t="s">
        <v>4239</v>
      </c>
      <c r="J1839" s="89"/>
      <c r="K1839" s="89"/>
      <c r="L1839" s="89"/>
      <c r="M1839" s="89"/>
      <c r="N1839" s="168">
        <v>0</v>
      </c>
      <c r="O1839" s="168">
        <v>15000</v>
      </c>
      <c r="P1839" s="89" t="s">
        <v>679</v>
      </c>
    </row>
    <row r="1840" spans="1:16" ht="51">
      <c r="A1840" s="214" t="s">
        <v>560</v>
      </c>
      <c r="B1840" s="89"/>
      <c r="C1840" s="90" t="s">
        <v>622</v>
      </c>
      <c r="D1840" s="84">
        <v>43199</v>
      </c>
      <c r="E1840" s="85" t="s">
        <v>3778</v>
      </c>
      <c r="F1840" s="85" t="s">
        <v>3</v>
      </c>
      <c r="G1840" s="85">
        <v>1611935</v>
      </c>
      <c r="H1840" s="89"/>
      <c r="I1840" s="93" t="s">
        <v>4284</v>
      </c>
      <c r="J1840" s="89"/>
      <c r="K1840" s="89"/>
      <c r="L1840" s="89"/>
      <c r="M1840" s="89"/>
      <c r="N1840" s="168">
        <v>0</v>
      </c>
      <c r="O1840" s="168">
        <v>500</v>
      </c>
      <c r="P1840" s="89" t="s">
        <v>679</v>
      </c>
    </row>
    <row r="1841" spans="1:16" ht="76.5">
      <c r="A1841" s="214">
        <v>513</v>
      </c>
      <c r="B1841" s="89"/>
      <c r="C1841" s="90" t="s">
        <v>175</v>
      </c>
      <c r="D1841" s="84">
        <v>43199</v>
      </c>
      <c r="E1841" s="85" t="s">
        <v>3815</v>
      </c>
      <c r="F1841" s="85" t="s">
        <v>680</v>
      </c>
      <c r="G1841" s="85">
        <v>17182523</v>
      </c>
      <c r="H1841" s="89"/>
      <c r="I1841" s="93" t="s">
        <v>4316</v>
      </c>
      <c r="J1841" s="89"/>
      <c r="K1841" s="89"/>
      <c r="L1841" s="89"/>
      <c r="M1841" s="89"/>
      <c r="N1841" s="168">
        <v>0</v>
      </c>
      <c r="O1841" s="168">
        <v>174294943.27000001</v>
      </c>
      <c r="P1841" s="89" t="s">
        <v>679</v>
      </c>
    </row>
    <row r="1842" spans="1:16" ht="76.5">
      <c r="A1842" s="214">
        <v>513</v>
      </c>
      <c r="B1842" s="89"/>
      <c r="C1842" s="90" t="s">
        <v>175</v>
      </c>
      <c r="D1842" s="84">
        <v>43199</v>
      </c>
      <c r="E1842" s="85" t="s">
        <v>3816</v>
      </c>
      <c r="F1842" s="85" t="s">
        <v>680</v>
      </c>
      <c r="G1842" s="85">
        <v>17182524</v>
      </c>
      <c r="H1842" s="89"/>
      <c r="I1842" s="93" t="s">
        <v>4317</v>
      </c>
      <c r="J1842" s="89"/>
      <c r="K1842" s="89"/>
      <c r="L1842" s="89"/>
      <c r="M1842" s="89"/>
      <c r="N1842" s="168">
        <v>0</v>
      </c>
      <c r="O1842" s="168">
        <v>128535.13</v>
      </c>
      <c r="P1842" s="89" t="s">
        <v>679</v>
      </c>
    </row>
    <row r="1843" spans="1:16" ht="63.75">
      <c r="A1843" s="214" t="s">
        <v>560</v>
      </c>
      <c r="B1843" s="89"/>
      <c r="C1843" s="90" t="s">
        <v>622</v>
      </c>
      <c r="D1843" s="84">
        <v>43199</v>
      </c>
      <c r="E1843" s="85" t="s">
        <v>3817</v>
      </c>
      <c r="F1843" s="85" t="s">
        <v>15</v>
      </c>
      <c r="G1843" s="85">
        <v>706430</v>
      </c>
      <c r="H1843" s="89"/>
      <c r="I1843" s="93" t="s">
        <v>4318</v>
      </c>
      <c r="J1843" s="89"/>
      <c r="K1843" s="89"/>
      <c r="L1843" s="89"/>
      <c r="M1843" s="89"/>
      <c r="N1843" s="168">
        <v>50</v>
      </c>
      <c r="O1843" s="168">
        <v>0</v>
      </c>
      <c r="P1843" s="89" t="s">
        <v>679</v>
      </c>
    </row>
    <row r="1844" spans="1:16" ht="63.75">
      <c r="A1844" s="214" t="s">
        <v>560</v>
      </c>
      <c r="B1844" s="89"/>
      <c r="C1844" s="90" t="s">
        <v>622</v>
      </c>
      <c r="D1844" s="84">
        <v>43199</v>
      </c>
      <c r="E1844" s="85" t="s">
        <v>3818</v>
      </c>
      <c r="F1844" s="85" t="s">
        <v>15</v>
      </c>
      <c r="G1844" s="85">
        <v>706432</v>
      </c>
      <c r="H1844" s="89"/>
      <c r="I1844" s="93" t="s">
        <v>4319</v>
      </c>
      <c r="J1844" s="89"/>
      <c r="K1844" s="89"/>
      <c r="L1844" s="89"/>
      <c r="M1844" s="89"/>
      <c r="N1844" s="168">
        <v>50</v>
      </c>
      <c r="O1844" s="168">
        <v>0</v>
      </c>
      <c r="P1844" s="89" t="s">
        <v>679</v>
      </c>
    </row>
    <row r="1845" spans="1:16" ht="63.75">
      <c r="A1845" s="214" t="s">
        <v>560</v>
      </c>
      <c r="B1845" s="89"/>
      <c r="C1845" s="90" t="s">
        <v>622</v>
      </c>
      <c r="D1845" s="84">
        <v>43199</v>
      </c>
      <c r="E1845" s="85" t="s">
        <v>3819</v>
      </c>
      <c r="F1845" s="85" t="s">
        <v>15</v>
      </c>
      <c r="G1845" s="85">
        <v>706577</v>
      </c>
      <c r="H1845" s="89"/>
      <c r="I1845" s="93" t="s">
        <v>4320</v>
      </c>
      <c r="J1845" s="89"/>
      <c r="K1845" s="89"/>
      <c r="L1845" s="89"/>
      <c r="M1845" s="89"/>
      <c r="N1845" s="168">
        <v>50</v>
      </c>
      <c r="O1845" s="168">
        <v>0</v>
      </c>
      <c r="P1845" s="89" t="s">
        <v>679</v>
      </c>
    </row>
    <row r="1846" spans="1:16" ht="63.75">
      <c r="A1846" s="214" t="s">
        <v>560</v>
      </c>
      <c r="B1846" s="89"/>
      <c r="C1846" s="90" t="s">
        <v>622</v>
      </c>
      <c r="D1846" s="84">
        <v>43199</v>
      </c>
      <c r="E1846" s="85" t="s">
        <v>3820</v>
      </c>
      <c r="F1846" s="85" t="s">
        <v>15</v>
      </c>
      <c r="G1846" s="85">
        <v>706581</v>
      </c>
      <c r="H1846" s="89"/>
      <c r="I1846" s="93" t="s">
        <v>4321</v>
      </c>
      <c r="J1846" s="89"/>
      <c r="K1846" s="89"/>
      <c r="L1846" s="89"/>
      <c r="M1846" s="89"/>
      <c r="N1846" s="168">
        <v>50</v>
      </c>
      <c r="O1846" s="168">
        <v>0</v>
      </c>
      <c r="P1846" s="89" t="s">
        <v>679</v>
      </c>
    </row>
    <row r="1847" spans="1:16" ht="102">
      <c r="A1847" s="214" t="s">
        <v>560</v>
      </c>
      <c r="B1847" s="89"/>
      <c r="C1847" s="90" t="s">
        <v>622</v>
      </c>
      <c r="D1847" s="84">
        <v>43199</v>
      </c>
      <c r="E1847" s="85" t="s">
        <v>3821</v>
      </c>
      <c r="F1847" s="85" t="s">
        <v>15</v>
      </c>
      <c r="G1847" s="85">
        <v>4709</v>
      </c>
      <c r="H1847" s="89"/>
      <c r="I1847" s="93" t="s">
        <v>4322</v>
      </c>
      <c r="J1847" s="89"/>
      <c r="K1847" s="89"/>
      <c r="L1847" s="89"/>
      <c r="M1847" s="89"/>
      <c r="N1847" s="168">
        <v>308.76</v>
      </c>
      <c r="O1847" s="168">
        <v>0</v>
      </c>
      <c r="P1847" s="89" t="s">
        <v>679</v>
      </c>
    </row>
    <row r="1848" spans="1:16" ht="76.5">
      <c r="A1848" s="214" t="s">
        <v>560</v>
      </c>
      <c r="B1848" s="89"/>
      <c r="C1848" s="90" t="s">
        <v>622</v>
      </c>
      <c r="D1848" s="84">
        <v>43199</v>
      </c>
      <c r="E1848" s="85" t="s">
        <v>3822</v>
      </c>
      <c r="F1848" s="85" t="s">
        <v>15</v>
      </c>
      <c r="G1848" s="85">
        <v>4711</v>
      </c>
      <c r="H1848" s="89"/>
      <c r="I1848" s="93" t="s">
        <v>4323</v>
      </c>
      <c r="J1848" s="89"/>
      <c r="K1848" s="89"/>
      <c r="L1848" s="89"/>
      <c r="M1848" s="89"/>
      <c r="N1848" s="168">
        <v>361.1</v>
      </c>
      <c r="O1848" s="168">
        <v>0</v>
      </c>
      <c r="P1848" s="89" t="s">
        <v>679</v>
      </c>
    </row>
    <row r="1849" spans="1:16" ht="89.25">
      <c r="A1849" s="214" t="s">
        <v>560</v>
      </c>
      <c r="B1849" s="89"/>
      <c r="C1849" s="90" t="s">
        <v>622</v>
      </c>
      <c r="D1849" s="84">
        <v>43199</v>
      </c>
      <c r="E1849" s="85" t="s">
        <v>3823</v>
      </c>
      <c r="F1849" s="85" t="s">
        <v>15</v>
      </c>
      <c r="G1849" s="85">
        <v>4712</v>
      </c>
      <c r="H1849" s="89"/>
      <c r="I1849" s="93" t="s">
        <v>4324</v>
      </c>
      <c r="J1849" s="89"/>
      <c r="K1849" s="89"/>
      <c r="L1849" s="89"/>
      <c r="M1849" s="89"/>
      <c r="N1849" s="168">
        <v>4859.0600000000004</v>
      </c>
      <c r="O1849" s="168">
        <v>0</v>
      </c>
      <c r="P1849" s="89" t="s">
        <v>679</v>
      </c>
    </row>
    <row r="1850" spans="1:16" ht="89.25">
      <c r="A1850" s="214" t="s">
        <v>560</v>
      </c>
      <c r="B1850" s="89"/>
      <c r="C1850" s="90" t="s">
        <v>622</v>
      </c>
      <c r="D1850" s="84">
        <v>43199</v>
      </c>
      <c r="E1850" s="85" t="s">
        <v>3824</v>
      </c>
      <c r="F1850" s="85" t="s">
        <v>15</v>
      </c>
      <c r="G1850" s="85">
        <v>4719</v>
      </c>
      <c r="H1850" s="89"/>
      <c r="I1850" s="93" t="s">
        <v>4325</v>
      </c>
      <c r="J1850" s="89"/>
      <c r="K1850" s="89"/>
      <c r="L1850" s="89"/>
      <c r="M1850" s="89"/>
      <c r="N1850" s="168">
        <v>359.73</v>
      </c>
      <c r="O1850" s="168">
        <v>0</v>
      </c>
      <c r="P1850" s="89" t="s">
        <v>679</v>
      </c>
    </row>
    <row r="1851" spans="1:16" ht="63.75">
      <c r="A1851" s="214" t="s">
        <v>560</v>
      </c>
      <c r="B1851" s="89"/>
      <c r="C1851" s="90" t="s">
        <v>622</v>
      </c>
      <c r="D1851" s="84">
        <v>43199</v>
      </c>
      <c r="E1851" s="85" t="s">
        <v>3825</v>
      </c>
      <c r="F1851" s="85" t="s">
        <v>15</v>
      </c>
      <c r="G1851" s="85">
        <v>707173</v>
      </c>
      <c r="H1851" s="89"/>
      <c r="I1851" s="93" t="s">
        <v>4326</v>
      </c>
      <c r="J1851" s="89"/>
      <c r="K1851" s="89"/>
      <c r="L1851" s="89"/>
      <c r="M1851" s="89"/>
      <c r="N1851" s="168">
        <v>50</v>
      </c>
      <c r="O1851" s="168">
        <v>0</v>
      </c>
      <c r="P1851" s="89" t="s">
        <v>679</v>
      </c>
    </row>
    <row r="1852" spans="1:16" ht="63.75">
      <c r="A1852" s="214" t="s">
        <v>560</v>
      </c>
      <c r="B1852" s="89"/>
      <c r="C1852" s="90" t="s">
        <v>622</v>
      </c>
      <c r="D1852" s="84">
        <v>43199</v>
      </c>
      <c r="E1852" s="85" t="s">
        <v>3826</v>
      </c>
      <c r="F1852" s="85" t="s">
        <v>15</v>
      </c>
      <c r="G1852" s="85">
        <v>707175</v>
      </c>
      <c r="H1852" s="89"/>
      <c r="I1852" s="93" t="s">
        <v>4327</v>
      </c>
      <c r="J1852" s="89"/>
      <c r="K1852" s="89"/>
      <c r="L1852" s="89"/>
      <c r="M1852" s="89"/>
      <c r="N1852" s="168">
        <v>50</v>
      </c>
      <c r="O1852" s="168">
        <v>0</v>
      </c>
      <c r="P1852" s="89" t="s">
        <v>679</v>
      </c>
    </row>
    <row r="1853" spans="1:16" ht="63.75">
      <c r="A1853" s="214">
        <v>513</v>
      </c>
      <c r="B1853" s="89"/>
      <c r="C1853" s="90" t="s">
        <v>175</v>
      </c>
      <c r="D1853" s="84">
        <v>43199</v>
      </c>
      <c r="E1853" s="85" t="s">
        <v>3827</v>
      </c>
      <c r="F1853" s="85" t="s">
        <v>15</v>
      </c>
      <c r="G1853" s="85">
        <v>707180</v>
      </c>
      <c r="H1853" s="89"/>
      <c r="I1853" s="93" t="s">
        <v>4328</v>
      </c>
      <c r="J1853" s="89"/>
      <c r="K1853" s="89"/>
      <c r="L1853" s="89"/>
      <c r="M1853" s="89"/>
      <c r="N1853" s="168">
        <v>50</v>
      </c>
      <c r="O1853" s="168">
        <v>0</v>
      </c>
      <c r="P1853" s="89" t="s">
        <v>679</v>
      </c>
    </row>
    <row r="1854" spans="1:16" ht="51">
      <c r="A1854" s="214" t="s">
        <v>560</v>
      </c>
      <c r="B1854" s="89"/>
      <c r="C1854" s="90" t="s">
        <v>622</v>
      </c>
      <c r="D1854" s="84">
        <v>43200</v>
      </c>
      <c r="E1854" s="85" t="s">
        <v>3524</v>
      </c>
      <c r="F1854" s="85" t="s">
        <v>3</v>
      </c>
      <c r="G1854" s="85">
        <v>1612308</v>
      </c>
      <c r="H1854" s="89"/>
      <c r="I1854" s="93" t="s">
        <v>4066</v>
      </c>
      <c r="J1854" s="89"/>
      <c r="K1854" s="89"/>
      <c r="L1854" s="89"/>
      <c r="M1854" s="89"/>
      <c r="N1854" s="168">
        <v>0</v>
      </c>
      <c r="O1854" s="168">
        <v>5649</v>
      </c>
      <c r="P1854" s="89" t="s">
        <v>679</v>
      </c>
    </row>
    <row r="1855" spans="1:16" ht="63.75">
      <c r="A1855" s="214" t="s">
        <v>560</v>
      </c>
      <c r="B1855" s="89"/>
      <c r="C1855" s="90" t="s">
        <v>622</v>
      </c>
      <c r="D1855" s="84">
        <v>43200</v>
      </c>
      <c r="E1855" s="85" t="s">
        <v>3549</v>
      </c>
      <c r="F1855" s="85" t="s">
        <v>3</v>
      </c>
      <c r="G1855" s="85">
        <v>1612335</v>
      </c>
      <c r="H1855" s="89"/>
      <c r="I1855" s="93" t="s">
        <v>4091</v>
      </c>
      <c r="J1855" s="89"/>
      <c r="K1855" s="89"/>
      <c r="L1855" s="89"/>
      <c r="M1855" s="89"/>
      <c r="N1855" s="168">
        <v>0</v>
      </c>
      <c r="O1855" s="168">
        <v>2345.06</v>
      </c>
      <c r="P1855" s="89" t="s">
        <v>679</v>
      </c>
    </row>
    <row r="1856" spans="1:16" ht="51">
      <c r="A1856" s="214" t="s">
        <v>560</v>
      </c>
      <c r="B1856" s="89"/>
      <c r="C1856" s="90" t="s">
        <v>622</v>
      </c>
      <c r="D1856" s="84">
        <v>43200</v>
      </c>
      <c r="E1856" s="85" t="s">
        <v>3570</v>
      </c>
      <c r="F1856" s="85" t="s">
        <v>3</v>
      </c>
      <c r="G1856" s="85">
        <v>1612278</v>
      </c>
      <c r="H1856" s="89"/>
      <c r="I1856" s="93" t="s">
        <v>4109</v>
      </c>
      <c r="J1856" s="89"/>
      <c r="K1856" s="89"/>
      <c r="L1856" s="89"/>
      <c r="M1856" s="89"/>
      <c r="N1856" s="168">
        <v>0</v>
      </c>
      <c r="O1856" s="168">
        <v>244</v>
      </c>
      <c r="P1856" s="89" t="s">
        <v>679</v>
      </c>
    </row>
    <row r="1857" spans="1:16" ht="38.25">
      <c r="A1857" s="214">
        <v>35</v>
      </c>
      <c r="B1857" s="89"/>
      <c r="C1857" s="90" t="s">
        <v>49</v>
      </c>
      <c r="D1857" s="84">
        <v>43200</v>
      </c>
      <c r="E1857" s="85" t="s">
        <v>3581</v>
      </c>
      <c r="F1857" s="85" t="s">
        <v>3</v>
      </c>
      <c r="G1857" s="85">
        <v>1612538</v>
      </c>
      <c r="H1857" s="89"/>
      <c r="I1857" s="93" t="s">
        <v>4119</v>
      </c>
      <c r="J1857" s="89"/>
      <c r="K1857" s="89"/>
      <c r="L1857" s="89"/>
      <c r="M1857" s="89"/>
      <c r="N1857" s="168">
        <v>0</v>
      </c>
      <c r="O1857" s="168">
        <v>257.02999999999997</v>
      </c>
      <c r="P1857" s="89" t="s">
        <v>679</v>
      </c>
    </row>
    <row r="1858" spans="1:16" ht="51">
      <c r="A1858" s="214" t="s">
        <v>560</v>
      </c>
      <c r="B1858" s="89"/>
      <c r="C1858" s="90" t="s">
        <v>622</v>
      </c>
      <c r="D1858" s="84">
        <v>43200</v>
      </c>
      <c r="E1858" s="85" t="s">
        <v>3583</v>
      </c>
      <c r="F1858" s="85" t="s">
        <v>3</v>
      </c>
      <c r="G1858" s="85">
        <v>1612482</v>
      </c>
      <c r="H1858" s="89"/>
      <c r="I1858" s="93" t="s">
        <v>2823</v>
      </c>
      <c r="J1858" s="89"/>
      <c r="K1858" s="89"/>
      <c r="L1858" s="89"/>
      <c r="M1858" s="89"/>
      <c r="N1858" s="168">
        <v>0</v>
      </c>
      <c r="O1858" s="168">
        <v>6894.1</v>
      </c>
      <c r="P1858" s="89" t="s">
        <v>679</v>
      </c>
    </row>
    <row r="1859" spans="1:16" ht="51">
      <c r="A1859" s="214">
        <v>20</v>
      </c>
      <c r="B1859" s="89"/>
      <c r="C1859" s="90" t="s">
        <v>47</v>
      </c>
      <c r="D1859" s="84">
        <v>43200</v>
      </c>
      <c r="E1859" s="85" t="s">
        <v>3585</v>
      </c>
      <c r="F1859" s="85" t="s">
        <v>3</v>
      </c>
      <c r="G1859" s="85">
        <v>1612383</v>
      </c>
      <c r="H1859" s="89"/>
      <c r="I1859" s="93" t="s">
        <v>4122</v>
      </c>
      <c r="J1859" s="89"/>
      <c r="K1859" s="89"/>
      <c r="L1859" s="89"/>
      <c r="M1859" s="89"/>
      <c r="N1859" s="168">
        <v>0</v>
      </c>
      <c r="O1859" s="168">
        <v>212</v>
      </c>
      <c r="P1859" s="89" t="s">
        <v>679</v>
      </c>
    </row>
    <row r="1860" spans="1:16" ht="51">
      <c r="A1860" s="214" t="s">
        <v>560</v>
      </c>
      <c r="B1860" s="89"/>
      <c r="C1860" s="90" t="s">
        <v>622</v>
      </c>
      <c r="D1860" s="84">
        <v>43200</v>
      </c>
      <c r="E1860" s="85" t="s">
        <v>3592</v>
      </c>
      <c r="F1860" s="85" t="s">
        <v>3</v>
      </c>
      <c r="G1860" s="85">
        <v>1612493</v>
      </c>
      <c r="H1860" s="89"/>
      <c r="I1860" s="93" t="s">
        <v>4129</v>
      </c>
      <c r="J1860" s="89"/>
      <c r="K1860" s="89"/>
      <c r="L1860" s="89"/>
      <c r="M1860" s="89"/>
      <c r="N1860" s="168">
        <v>0</v>
      </c>
      <c r="O1860" s="168">
        <v>8473.15</v>
      </c>
      <c r="P1860" s="89" t="s">
        <v>679</v>
      </c>
    </row>
    <row r="1861" spans="1:16" ht="51">
      <c r="A1861" s="214" t="s">
        <v>560</v>
      </c>
      <c r="B1861" s="89"/>
      <c r="C1861" s="90" t="s">
        <v>622</v>
      </c>
      <c r="D1861" s="84">
        <v>43200</v>
      </c>
      <c r="E1861" s="85" t="s">
        <v>3641</v>
      </c>
      <c r="F1861" s="85" t="s">
        <v>3</v>
      </c>
      <c r="G1861" s="85">
        <v>1612274</v>
      </c>
      <c r="H1861" s="89"/>
      <c r="I1861" s="93" t="s">
        <v>2832</v>
      </c>
      <c r="J1861" s="89"/>
      <c r="K1861" s="89"/>
      <c r="L1861" s="89"/>
      <c r="M1861" s="89"/>
      <c r="N1861" s="168">
        <v>0</v>
      </c>
      <c r="O1861" s="168">
        <v>500</v>
      </c>
      <c r="P1861" s="89" t="s">
        <v>679</v>
      </c>
    </row>
    <row r="1862" spans="1:16" ht="51">
      <c r="A1862" s="214" t="s">
        <v>560</v>
      </c>
      <c r="B1862" s="89"/>
      <c r="C1862" s="90" t="s">
        <v>622</v>
      </c>
      <c r="D1862" s="84">
        <v>43200</v>
      </c>
      <c r="E1862" s="85" t="s">
        <v>3649</v>
      </c>
      <c r="F1862" s="85" t="s">
        <v>3</v>
      </c>
      <c r="G1862" s="85">
        <v>1612300</v>
      </c>
      <c r="H1862" s="89"/>
      <c r="I1862" s="93" t="s">
        <v>4175</v>
      </c>
      <c r="J1862" s="89"/>
      <c r="K1862" s="89"/>
      <c r="L1862" s="89"/>
      <c r="M1862" s="89"/>
      <c r="N1862" s="168">
        <v>0</v>
      </c>
      <c r="O1862" s="168">
        <v>544.79</v>
      </c>
      <c r="P1862" s="89" t="s">
        <v>679</v>
      </c>
    </row>
    <row r="1863" spans="1:16" ht="51">
      <c r="A1863" s="214" t="s">
        <v>560</v>
      </c>
      <c r="B1863" s="89"/>
      <c r="C1863" s="90" t="s">
        <v>622</v>
      </c>
      <c r="D1863" s="84">
        <v>43200</v>
      </c>
      <c r="E1863" s="85" t="s">
        <v>3652</v>
      </c>
      <c r="F1863" s="85" t="s">
        <v>3</v>
      </c>
      <c r="G1863" s="85">
        <v>1612518</v>
      </c>
      <c r="H1863" s="89"/>
      <c r="I1863" s="93" t="s">
        <v>4178</v>
      </c>
      <c r="J1863" s="89"/>
      <c r="K1863" s="89"/>
      <c r="L1863" s="89"/>
      <c r="M1863" s="89"/>
      <c r="N1863" s="168">
        <v>0</v>
      </c>
      <c r="O1863" s="168">
        <v>5339.7</v>
      </c>
      <c r="P1863" s="89" t="s">
        <v>679</v>
      </c>
    </row>
    <row r="1864" spans="1:16" ht="51">
      <c r="A1864" s="214" t="s">
        <v>560</v>
      </c>
      <c r="B1864" s="89"/>
      <c r="C1864" s="90" t="s">
        <v>622</v>
      </c>
      <c r="D1864" s="84">
        <v>43200</v>
      </c>
      <c r="E1864" s="85" t="s">
        <v>3745</v>
      </c>
      <c r="F1864" s="85" t="s">
        <v>3</v>
      </c>
      <c r="G1864" s="85">
        <v>1612384</v>
      </c>
      <c r="H1864" s="89"/>
      <c r="I1864" s="93" t="s">
        <v>4252</v>
      </c>
      <c r="J1864" s="89"/>
      <c r="K1864" s="89"/>
      <c r="L1864" s="89"/>
      <c r="M1864" s="89"/>
      <c r="N1864" s="168">
        <v>0</v>
      </c>
      <c r="O1864" s="168">
        <v>10000</v>
      </c>
      <c r="P1864" s="89" t="s">
        <v>679</v>
      </c>
    </row>
    <row r="1865" spans="1:16" ht="51">
      <c r="A1865" s="214" t="s">
        <v>560</v>
      </c>
      <c r="B1865" s="89"/>
      <c r="C1865" s="90" t="s">
        <v>622</v>
      </c>
      <c r="D1865" s="84">
        <v>43200</v>
      </c>
      <c r="E1865" s="85" t="s">
        <v>3760</v>
      </c>
      <c r="F1865" s="85" t="s">
        <v>3</v>
      </c>
      <c r="G1865" s="85">
        <v>1612406</v>
      </c>
      <c r="H1865" s="89"/>
      <c r="I1865" s="93" t="s">
        <v>4266</v>
      </c>
      <c r="J1865" s="89"/>
      <c r="K1865" s="89"/>
      <c r="L1865" s="89"/>
      <c r="M1865" s="89"/>
      <c r="N1865" s="168">
        <v>0</v>
      </c>
      <c r="O1865" s="168">
        <v>1561.08</v>
      </c>
      <c r="P1865" s="89" t="s">
        <v>679</v>
      </c>
    </row>
    <row r="1866" spans="1:16" ht="51">
      <c r="A1866" s="214" t="s">
        <v>560</v>
      </c>
      <c r="B1866" s="89"/>
      <c r="C1866" s="90" t="s">
        <v>622</v>
      </c>
      <c r="D1866" s="84">
        <v>43200</v>
      </c>
      <c r="E1866" s="85" t="s">
        <v>3761</v>
      </c>
      <c r="F1866" s="85" t="s">
        <v>3</v>
      </c>
      <c r="G1866" s="85">
        <v>1612399</v>
      </c>
      <c r="H1866" s="89"/>
      <c r="I1866" s="93" t="s">
        <v>4267</v>
      </c>
      <c r="J1866" s="89"/>
      <c r="K1866" s="89"/>
      <c r="L1866" s="89"/>
      <c r="M1866" s="89"/>
      <c r="N1866" s="168">
        <v>0</v>
      </c>
      <c r="O1866" s="168">
        <v>1638.64</v>
      </c>
      <c r="P1866" s="89" t="s">
        <v>679</v>
      </c>
    </row>
    <row r="1867" spans="1:16" ht="51">
      <c r="A1867" s="214" t="s">
        <v>560</v>
      </c>
      <c r="B1867" s="89"/>
      <c r="C1867" s="90" t="s">
        <v>622</v>
      </c>
      <c r="D1867" s="84">
        <v>43200</v>
      </c>
      <c r="E1867" s="85" t="s">
        <v>3762</v>
      </c>
      <c r="F1867" s="85" t="s">
        <v>3</v>
      </c>
      <c r="G1867" s="85">
        <v>1612409</v>
      </c>
      <c r="H1867" s="89"/>
      <c r="I1867" s="93" t="s">
        <v>4268</v>
      </c>
      <c r="J1867" s="89"/>
      <c r="K1867" s="89"/>
      <c r="L1867" s="89"/>
      <c r="M1867" s="89"/>
      <c r="N1867" s="168">
        <v>0</v>
      </c>
      <c r="O1867" s="168">
        <v>1665.53</v>
      </c>
      <c r="P1867" s="89" t="s">
        <v>679</v>
      </c>
    </row>
    <row r="1868" spans="1:16" ht="51">
      <c r="A1868" s="214" t="s">
        <v>560</v>
      </c>
      <c r="B1868" s="89"/>
      <c r="C1868" s="90" t="s">
        <v>622</v>
      </c>
      <c r="D1868" s="84">
        <v>43200</v>
      </c>
      <c r="E1868" s="85" t="s">
        <v>3763</v>
      </c>
      <c r="F1868" s="85" t="s">
        <v>3</v>
      </c>
      <c r="G1868" s="85">
        <v>1612397</v>
      </c>
      <c r="H1868" s="89"/>
      <c r="I1868" s="93" t="s">
        <v>4269</v>
      </c>
      <c r="J1868" s="89"/>
      <c r="K1868" s="89"/>
      <c r="L1868" s="89"/>
      <c r="M1868" s="89"/>
      <c r="N1868" s="168">
        <v>0</v>
      </c>
      <c r="O1868" s="168">
        <v>1561.08</v>
      </c>
      <c r="P1868" s="89" t="s">
        <v>679</v>
      </c>
    </row>
    <row r="1869" spans="1:16" ht="51">
      <c r="A1869" s="214" t="s">
        <v>560</v>
      </c>
      <c r="B1869" s="89"/>
      <c r="C1869" s="90" t="s">
        <v>622</v>
      </c>
      <c r="D1869" s="84">
        <v>43200</v>
      </c>
      <c r="E1869" s="85" t="s">
        <v>3764</v>
      </c>
      <c r="F1869" s="85" t="s">
        <v>3</v>
      </c>
      <c r="G1869" s="85">
        <v>1612408</v>
      </c>
      <c r="H1869" s="89"/>
      <c r="I1869" s="93" t="s">
        <v>4270</v>
      </c>
      <c r="J1869" s="89"/>
      <c r="K1869" s="89"/>
      <c r="L1869" s="89"/>
      <c r="M1869" s="89"/>
      <c r="N1869" s="168">
        <v>0</v>
      </c>
      <c r="O1869" s="168">
        <v>1561.08</v>
      </c>
      <c r="P1869" s="89" t="s">
        <v>679</v>
      </c>
    </row>
    <row r="1870" spans="1:16" ht="51">
      <c r="A1870" s="214" t="s">
        <v>560</v>
      </c>
      <c r="B1870" s="89"/>
      <c r="C1870" s="90" t="s">
        <v>622</v>
      </c>
      <c r="D1870" s="84">
        <v>43200</v>
      </c>
      <c r="E1870" s="85" t="s">
        <v>3765</v>
      </c>
      <c r="F1870" s="85" t="s">
        <v>3</v>
      </c>
      <c r="G1870" s="85">
        <v>1612401</v>
      </c>
      <c r="H1870" s="89"/>
      <c r="I1870" s="93" t="s">
        <v>4271</v>
      </c>
      <c r="J1870" s="89"/>
      <c r="K1870" s="89"/>
      <c r="L1870" s="89"/>
      <c r="M1870" s="89"/>
      <c r="N1870" s="168">
        <v>0</v>
      </c>
      <c r="O1870" s="168">
        <v>1638.64</v>
      </c>
      <c r="P1870" s="89" t="s">
        <v>679</v>
      </c>
    </row>
    <row r="1871" spans="1:16" ht="51">
      <c r="A1871" s="214" t="s">
        <v>560</v>
      </c>
      <c r="B1871" s="89"/>
      <c r="C1871" s="90" t="s">
        <v>622</v>
      </c>
      <c r="D1871" s="84">
        <v>43200</v>
      </c>
      <c r="E1871" s="85" t="s">
        <v>3766</v>
      </c>
      <c r="F1871" s="85" t="s">
        <v>3</v>
      </c>
      <c r="G1871" s="85">
        <v>1612402</v>
      </c>
      <c r="H1871" s="89"/>
      <c r="I1871" s="93" t="s">
        <v>4272</v>
      </c>
      <c r="J1871" s="89"/>
      <c r="K1871" s="89"/>
      <c r="L1871" s="89"/>
      <c r="M1871" s="89"/>
      <c r="N1871" s="168">
        <v>0</v>
      </c>
      <c r="O1871" s="168">
        <v>1638.64</v>
      </c>
      <c r="P1871" s="89" t="s">
        <v>679</v>
      </c>
    </row>
    <row r="1872" spans="1:16" ht="51">
      <c r="A1872" s="214" t="s">
        <v>560</v>
      </c>
      <c r="B1872" s="89"/>
      <c r="C1872" s="90" t="s">
        <v>622</v>
      </c>
      <c r="D1872" s="84">
        <v>43200</v>
      </c>
      <c r="E1872" s="85" t="s">
        <v>3767</v>
      </c>
      <c r="F1872" s="85" t="s">
        <v>3</v>
      </c>
      <c r="G1872" s="85">
        <v>1612407</v>
      </c>
      <c r="H1872" s="89"/>
      <c r="I1872" s="93" t="s">
        <v>4273</v>
      </c>
      <c r="J1872" s="89"/>
      <c r="K1872" s="89"/>
      <c r="L1872" s="89"/>
      <c r="M1872" s="89"/>
      <c r="N1872" s="168">
        <v>0</v>
      </c>
      <c r="O1872" s="168">
        <v>110.38</v>
      </c>
      <c r="P1872" s="89" t="s">
        <v>679</v>
      </c>
    </row>
    <row r="1873" spans="1:16" ht="51">
      <c r="A1873" s="214" t="s">
        <v>560</v>
      </c>
      <c r="B1873" s="89"/>
      <c r="C1873" s="90" t="s">
        <v>622</v>
      </c>
      <c r="D1873" s="84">
        <v>43200</v>
      </c>
      <c r="E1873" s="85" t="s">
        <v>3768</v>
      </c>
      <c r="F1873" s="85" t="s">
        <v>3</v>
      </c>
      <c r="G1873" s="85">
        <v>1612404</v>
      </c>
      <c r="H1873" s="89"/>
      <c r="I1873" s="93" t="s">
        <v>4274</v>
      </c>
      <c r="J1873" s="89"/>
      <c r="K1873" s="89"/>
      <c r="L1873" s="89"/>
      <c r="M1873" s="89"/>
      <c r="N1873" s="168">
        <v>0</v>
      </c>
      <c r="O1873" s="168">
        <v>1638.64</v>
      </c>
      <c r="P1873" s="89" t="s">
        <v>679</v>
      </c>
    </row>
    <row r="1874" spans="1:16" ht="51">
      <c r="A1874" s="214" t="s">
        <v>560</v>
      </c>
      <c r="B1874" s="89"/>
      <c r="C1874" s="90" t="s">
        <v>622</v>
      </c>
      <c r="D1874" s="84">
        <v>43200</v>
      </c>
      <c r="E1874" s="85" t="s">
        <v>3771</v>
      </c>
      <c r="F1874" s="85" t="s">
        <v>3</v>
      </c>
      <c r="G1874" s="85">
        <v>1612412</v>
      </c>
      <c r="H1874" s="89"/>
      <c r="I1874" s="93" t="s">
        <v>4277</v>
      </c>
      <c r="J1874" s="89"/>
      <c r="K1874" s="89"/>
      <c r="L1874" s="89"/>
      <c r="M1874" s="89"/>
      <c r="N1874" s="168">
        <v>0</v>
      </c>
      <c r="O1874" s="168">
        <v>1665.53</v>
      </c>
      <c r="P1874" s="89" t="s">
        <v>679</v>
      </c>
    </row>
    <row r="1875" spans="1:16" ht="51">
      <c r="A1875" s="214" t="s">
        <v>560</v>
      </c>
      <c r="B1875" s="89"/>
      <c r="C1875" s="90" t="s">
        <v>622</v>
      </c>
      <c r="D1875" s="84">
        <v>43200</v>
      </c>
      <c r="E1875" s="85" t="s">
        <v>3772</v>
      </c>
      <c r="F1875" s="85" t="s">
        <v>3</v>
      </c>
      <c r="G1875" s="85">
        <v>1612413</v>
      </c>
      <c r="H1875" s="89"/>
      <c r="I1875" s="93" t="s">
        <v>4278</v>
      </c>
      <c r="J1875" s="89"/>
      <c r="K1875" s="89"/>
      <c r="L1875" s="89"/>
      <c r="M1875" s="89"/>
      <c r="N1875" s="168">
        <v>0</v>
      </c>
      <c r="O1875" s="168">
        <v>1665.53</v>
      </c>
      <c r="P1875" s="89" t="s">
        <v>679</v>
      </c>
    </row>
    <row r="1876" spans="1:16" ht="51">
      <c r="A1876" s="214" t="s">
        <v>560</v>
      </c>
      <c r="B1876" s="89"/>
      <c r="C1876" s="90" t="s">
        <v>622</v>
      </c>
      <c r="D1876" s="84">
        <v>43200</v>
      </c>
      <c r="E1876" s="85" t="s">
        <v>3774</v>
      </c>
      <c r="F1876" s="85" t="s">
        <v>3</v>
      </c>
      <c r="G1876" s="85">
        <v>1612414</v>
      </c>
      <c r="H1876" s="89"/>
      <c r="I1876" s="93" t="s">
        <v>4280</v>
      </c>
      <c r="J1876" s="89"/>
      <c r="K1876" s="89"/>
      <c r="L1876" s="89"/>
      <c r="M1876" s="89"/>
      <c r="N1876" s="168">
        <v>0</v>
      </c>
      <c r="O1876" s="168">
        <v>1665.53</v>
      </c>
      <c r="P1876" s="89" t="s">
        <v>679</v>
      </c>
    </row>
    <row r="1877" spans="1:16" ht="51">
      <c r="A1877" s="214" t="s">
        <v>560</v>
      </c>
      <c r="B1877" s="89"/>
      <c r="C1877" s="90" t="s">
        <v>622</v>
      </c>
      <c r="D1877" s="84">
        <v>43200</v>
      </c>
      <c r="E1877" s="85" t="s">
        <v>3828</v>
      </c>
      <c r="F1877" s="85" t="s">
        <v>6</v>
      </c>
      <c r="G1877" s="85">
        <v>961609</v>
      </c>
      <c r="H1877" s="89"/>
      <c r="I1877" s="93" t="s">
        <v>4329</v>
      </c>
      <c r="J1877" s="89"/>
      <c r="K1877" s="89"/>
      <c r="L1877" s="89"/>
      <c r="M1877" s="89"/>
      <c r="N1877" s="168">
        <v>0</v>
      </c>
      <c r="O1877" s="168">
        <v>540.9</v>
      </c>
      <c r="P1877" s="89" t="s">
        <v>679</v>
      </c>
    </row>
    <row r="1878" spans="1:16" ht="51">
      <c r="A1878" s="214" t="s">
        <v>560</v>
      </c>
      <c r="B1878" s="89"/>
      <c r="C1878" s="90" t="s">
        <v>622</v>
      </c>
      <c r="D1878" s="84">
        <v>43200</v>
      </c>
      <c r="E1878" s="85" t="s">
        <v>3829</v>
      </c>
      <c r="F1878" s="85" t="s">
        <v>6</v>
      </c>
      <c r="G1878" s="85">
        <v>961610</v>
      </c>
      <c r="H1878" s="89"/>
      <c r="I1878" s="93" t="s">
        <v>4330</v>
      </c>
      <c r="J1878" s="89"/>
      <c r="K1878" s="89"/>
      <c r="L1878" s="89"/>
      <c r="M1878" s="89"/>
      <c r="N1878" s="168">
        <v>0</v>
      </c>
      <c r="O1878" s="168">
        <v>7672.85</v>
      </c>
      <c r="P1878" s="89" t="s">
        <v>679</v>
      </c>
    </row>
    <row r="1879" spans="1:16" ht="89.25">
      <c r="A1879" s="214" t="s">
        <v>560</v>
      </c>
      <c r="B1879" s="89"/>
      <c r="C1879" s="90" t="s">
        <v>622</v>
      </c>
      <c r="D1879" s="84">
        <v>43200</v>
      </c>
      <c r="E1879" s="85" t="s">
        <v>3830</v>
      </c>
      <c r="F1879" s="85" t="s">
        <v>15</v>
      </c>
      <c r="G1879" s="85">
        <v>4710</v>
      </c>
      <c r="H1879" s="89"/>
      <c r="I1879" s="93" t="s">
        <v>4331</v>
      </c>
      <c r="J1879" s="89"/>
      <c r="K1879" s="89"/>
      <c r="L1879" s="89"/>
      <c r="M1879" s="89"/>
      <c r="N1879" s="168">
        <v>23327.48</v>
      </c>
      <c r="O1879" s="168">
        <v>0</v>
      </c>
      <c r="P1879" s="89" t="s">
        <v>679</v>
      </c>
    </row>
    <row r="1880" spans="1:16" ht="89.25">
      <c r="A1880" s="214">
        <v>20</v>
      </c>
      <c r="B1880" s="89"/>
      <c r="C1880" s="90" t="s">
        <v>47</v>
      </c>
      <c r="D1880" s="84">
        <v>43200</v>
      </c>
      <c r="E1880" s="85" t="s">
        <v>3831</v>
      </c>
      <c r="F1880" s="85" t="s">
        <v>637</v>
      </c>
      <c r="G1880" s="85">
        <v>4708</v>
      </c>
      <c r="H1880" s="89"/>
      <c r="I1880" s="93" t="s">
        <v>4332</v>
      </c>
      <c r="J1880" s="89"/>
      <c r="K1880" s="89"/>
      <c r="L1880" s="89"/>
      <c r="M1880" s="89"/>
      <c r="N1880" s="168">
        <v>14222.36</v>
      </c>
      <c r="O1880" s="168">
        <v>0</v>
      </c>
      <c r="P1880" s="89" t="s">
        <v>679</v>
      </c>
    </row>
    <row r="1881" spans="1:16" ht="89.25">
      <c r="A1881" s="214">
        <v>20</v>
      </c>
      <c r="B1881" s="89"/>
      <c r="C1881" s="90" t="s">
        <v>47</v>
      </c>
      <c r="D1881" s="84">
        <v>43200</v>
      </c>
      <c r="E1881" s="85" t="s">
        <v>3832</v>
      </c>
      <c r="F1881" s="85" t="s">
        <v>15</v>
      </c>
      <c r="G1881" s="85">
        <v>4708</v>
      </c>
      <c r="H1881" s="89"/>
      <c r="I1881" s="93" t="s">
        <v>4333</v>
      </c>
      <c r="J1881" s="89"/>
      <c r="K1881" s="89"/>
      <c r="L1881" s="89"/>
      <c r="M1881" s="89"/>
      <c r="N1881" s="168">
        <v>1139.3</v>
      </c>
      <c r="O1881" s="168">
        <v>0</v>
      </c>
      <c r="P1881" s="89" t="s">
        <v>679</v>
      </c>
    </row>
    <row r="1882" spans="1:16" ht="63.75">
      <c r="A1882" s="214" t="s">
        <v>560</v>
      </c>
      <c r="B1882" s="89"/>
      <c r="C1882" s="90" t="s">
        <v>622</v>
      </c>
      <c r="D1882" s="84">
        <v>43200</v>
      </c>
      <c r="E1882" s="85" t="s">
        <v>3833</v>
      </c>
      <c r="F1882" s="85" t="s">
        <v>15</v>
      </c>
      <c r="G1882" s="85">
        <v>707712</v>
      </c>
      <c r="H1882" s="89"/>
      <c r="I1882" s="93" t="s">
        <v>4334</v>
      </c>
      <c r="J1882" s="89"/>
      <c r="K1882" s="89"/>
      <c r="L1882" s="89"/>
      <c r="M1882" s="89"/>
      <c r="N1882" s="168">
        <v>50</v>
      </c>
      <c r="O1882" s="168">
        <v>0</v>
      </c>
      <c r="P1882" s="89" t="s">
        <v>679</v>
      </c>
    </row>
    <row r="1883" spans="1:16" ht="63.75">
      <c r="A1883" s="214" t="s">
        <v>560</v>
      </c>
      <c r="B1883" s="89"/>
      <c r="C1883" s="90" t="s">
        <v>622</v>
      </c>
      <c r="D1883" s="84">
        <v>43200</v>
      </c>
      <c r="E1883" s="85" t="s">
        <v>3834</v>
      </c>
      <c r="F1883" s="85" t="s">
        <v>15</v>
      </c>
      <c r="G1883" s="85">
        <v>707714</v>
      </c>
      <c r="H1883" s="89"/>
      <c r="I1883" s="93" t="s">
        <v>4335</v>
      </c>
      <c r="J1883" s="89"/>
      <c r="K1883" s="89"/>
      <c r="L1883" s="89"/>
      <c r="M1883" s="89"/>
      <c r="N1883" s="168">
        <v>50</v>
      </c>
      <c r="O1883" s="168">
        <v>0</v>
      </c>
      <c r="P1883" s="89" t="s">
        <v>679</v>
      </c>
    </row>
    <row r="1884" spans="1:16" ht="63.75">
      <c r="A1884" s="214" t="s">
        <v>560</v>
      </c>
      <c r="B1884" s="89"/>
      <c r="C1884" s="90" t="s">
        <v>622</v>
      </c>
      <c r="D1884" s="84">
        <v>43200</v>
      </c>
      <c r="E1884" s="85" t="s">
        <v>3835</v>
      </c>
      <c r="F1884" s="85" t="s">
        <v>15</v>
      </c>
      <c r="G1884" s="85">
        <v>708102</v>
      </c>
      <c r="H1884" s="89"/>
      <c r="I1884" s="93" t="s">
        <v>4336</v>
      </c>
      <c r="J1884" s="89"/>
      <c r="K1884" s="89"/>
      <c r="L1884" s="89"/>
      <c r="M1884" s="89"/>
      <c r="N1884" s="168">
        <v>50</v>
      </c>
      <c r="O1884" s="168">
        <v>0</v>
      </c>
      <c r="P1884" s="89" t="s">
        <v>679</v>
      </c>
    </row>
    <row r="1885" spans="1:16" ht="76.5">
      <c r="A1885" s="214">
        <v>291</v>
      </c>
      <c r="B1885" s="89"/>
      <c r="C1885" s="90" t="s">
        <v>133</v>
      </c>
      <c r="D1885" s="84">
        <v>43200</v>
      </c>
      <c r="E1885" s="85" t="s">
        <v>3836</v>
      </c>
      <c r="F1885" s="85" t="s">
        <v>11</v>
      </c>
      <c r="G1885" s="85">
        <v>708217</v>
      </c>
      <c r="H1885" s="89"/>
      <c r="I1885" s="93" t="s">
        <v>4337</v>
      </c>
      <c r="J1885" s="89"/>
      <c r="K1885" s="89"/>
      <c r="L1885" s="89"/>
      <c r="M1885" s="89"/>
      <c r="N1885" s="168">
        <v>50</v>
      </c>
      <c r="O1885" s="168">
        <v>0</v>
      </c>
      <c r="P1885" s="89" t="s">
        <v>679</v>
      </c>
    </row>
    <row r="1886" spans="1:16" ht="63.75">
      <c r="A1886" s="214" t="s">
        <v>560</v>
      </c>
      <c r="B1886" s="89"/>
      <c r="C1886" s="90" t="s">
        <v>622</v>
      </c>
      <c r="D1886" s="84">
        <v>43200</v>
      </c>
      <c r="E1886" s="85" t="s">
        <v>3837</v>
      </c>
      <c r="F1886" s="85" t="s">
        <v>15</v>
      </c>
      <c r="G1886" s="85">
        <v>708219</v>
      </c>
      <c r="H1886" s="89"/>
      <c r="I1886" s="93" t="s">
        <v>4338</v>
      </c>
      <c r="J1886" s="89"/>
      <c r="K1886" s="89"/>
      <c r="L1886" s="89"/>
      <c r="M1886" s="89"/>
      <c r="N1886" s="168">
        <v>50</v>
      </c>
      <c r="O1886" s="168">
        <v>0</v>
      </c>
      <c r="P1886" s="89" t="s">
        <v>679</v>
      </c>
    </row>
    <row r="1887" spans="1:16" ht="63.75">
      <c r="A1887" s="214">
        <v>291</v>
      </c>
      <c r="B1887" s="89"/>
      <c r="C1887" s="90" t="s">
        <v>133</v>
      </c>
      <c r="D1887" s="84">
        <v>43200</v>
      </c>
      <c r="E1887" s="85" t="s">
        <v>3838</v>
      </c>
      <c r="F1887" s="85" t="s">
        <v>11</v>
      </c>
      <c r="G1887" s="85">
        <v>708225</v>
      </c>
      <c r="H1887" s="89"/>
      <c r="I1887" s="93" t="s">
        <v>4339</v>
      </c>
      <c r="J1887" s="89"/>
      <c r="K1887" s="89"/>
      <c r="L1887" s="89"/>
      <c r="M1887" s="89"/>
      <c r="N1887" s="168">
        <v>50</v>
      </c>
      <c r="O1887" s="168">
        <v>0</v>
      </c>
      <c r="P1887" s="89" t="s">
        <v>679</v>
      </c>
    </row>
    <row r="1888" spans="1:16" ht="51">
      <c r="A1888" s="214" t="s">
        <v>567</v>
      </c>
      <c r="B1888" s="89"/>
      <c r="C1888" s="90" t="s">
        <v>620</v>
      </c>
      <c r="D1888" s="84">
        <v>43201</v>
      </c>
      <c r="E1888" s="85" t="s">
        <v>3526</v>
      </c>
      <c r="F1888" s="85" t="s">
        <v>3</v>
      </c>
      <c r="G1888" s="85">
        <v>1612783</v>
      </c>
      <c r="H1888" s="89"/>
      <c r="I1888" s="93" t="s">
        <v>4068</v>
      </c>
      <c r="J1888" s="89"/>
      <c r="K1888" s="89"/>
      <c r="L1888" s="89"/>
      <c r="M1888" s="89"/>
      <c r="N1888" s="168">
        <v>0</v>
      </c>
      <c r="O1888" s="168">
        <v>281134.42</v>
      </c>
      <c r="P1888" s="89" t="s">
        <v>679</v>
      </c>
    </row>
    <row r="1889" spans="1:16" ht="51">
      <c r="A1889" s="214" t="s">
        <v>567</v>
      </c>
      <c r="B1889" s="89"/>
      <c r="C1889" s="90" t="s">
        <v>620</v>
      </c>
      <c r="D1889" s="84">
        <v>43201</v>
      </c>
      <c r="E1889" s="85" t="s">
        <v>3536</v>
      </c>
      <c r="F1889" s="85" t="s">
        <v>3</v>
      </c>
      <c r="G1889" s="85">
        <v>1612787</v>
      </c>
      <c r="H1889" s="89"/>
      <c r="I1889" s="93" t="s">
        <v>4078</v>
      </c>
      <c r="J1889" s="89"/>
      <c r="K1889" s="89"/>
      <c r="L1889" s="89"/>
      <c r="M1889" s="89"/>
      <c r="N1889" s="168">
        <v>0</v>
      </c>
      <c r="O1889" s="168">
        <v>15410.83</v>
      </c>
      <c r="P1889" s="89" t="s">
        <v>679</v>
      </c>
    </row>
    <row r="1890" spans="1:16" ht="51">
      <c r="A1890" s="214" t="s">
        <v>560</v>
      </c>
      <c r="B1890" s="89"/>
      <c r="C1890" s="90" t="s">
        <v>622</v>
      </c>
      <c r="D1890" s="84">
        <v>43201</v>
      </c>
      <c r="E1890" s="85" t="s">
        <v>3582</v>
      </c>
      <c r="F1890" s="85" t="s">
        <v>3</v>
      </c>
      <c r="G1890" s="85">
        <v>1612824</v>
      </c>
      <c r="H1890" s="89"/>
      <c r="I1890" s="93" t="s">
        <v>4120</v>
      </c>
      <c r="J1890" s="89"/>
      <c r="K1890" s="89"/>
      <c r="L1890" s="89"/>
      <c r="M1890" s="89"/>
      <c r="N1890" s="168">
        <v>0</v>
      </c>
      <c r="O1890" s="168">
        <v>894.03</v>
      </c>
      <c r="P1890" s="89" t="s">
        <v>679</v>
      </c>
    </row>
    <row r="1891" spans="1:16" ht="51">
      <c r="A1891" s="214" t="s">
        <v>560</v>
      </c>
      <c r="B1891" s="89"/>
      <c r="C1891" s="90" t="s">
        <v>622</v>
      </c>
      <c r="D1891" s="84">
        <v>43201</v>
      </c>
      <c r="E1891" s="85" t="s">
        <v>3584</v>
      </c>
      <c r="F1891" s="85" t="s">
        <v>3</v>
      </c>
      <c r="G1891" s="85">
        <v>1612955</v>
      </c>
      <c r="H1891" s="89"/>
      <c r="I1891" s="93" t="s">
        <v>4121</v>
      </c>
      <c r="J1891" s="89"/>
      <c r="K1891" s="89"/>
      <c r="L1891" s="89"/>
      <c r="M1891" s="89"/>
      <c r="N1891" s="168">
        <v>0</v>
      </c>
      <c r="O1891" s="168">
        <v>955.33</v>
      </c>
      <c r="P1891" s="89" t="s">
        <v>679</v>
      </c>
    </row>
    <row r="1892" spans="1:16" ht="51">
      <c r="A1892" s="214" t="s">
        <v>560</v>
      </c>
      <c r="B1892" s="89"/>
      <c r="C1892" s="90" t="s">
        <v>622</v>
      </c>
      <c r="D1892" s="84">
        <v>43201</v>
      </c>
      <c r="E1892" s="85" t="s">
        <v>3586</v>
      </c>
      <c r="F1892" s="85" t="s">
        <v>3</v>
      </c>
      <c r="G1892" s="85">
        <v>1612953</v>
      </c>
      <c r="H1892" s="89"/>
      <c r="I1892" s="93" t="s">
        <v>4123</v>
      </c>
      <c r="J1892" s="89"/>
      <c r="K1892" s="89"/>
      <c r="L1892" s="89"/>
      <c r="M1892" s="89"/>
      <c r="N1892" s="168">
        <v>0</v>
      </c>
      <c r="O1892" s="168">
        <v>4577.43</v>
      </c>
      <c r="P1892" s="89" t="s">
        <v>679</v>
      </c>
    </row>
    <row r="1893" spans="1:16" ht="63.75">
      <c r="A1893" s="214">
        <v>10</v>
      </c>
      <c r="B1893" s="89"/>
      <c r="C1893" s="90" t="s">
        <v>44</v>
      </c>
      <c r="D1893" s="84">
        <v>43201</v>
      </c>
      <c r="E1893" s="85" t="s">
        <v>3598</v>
      </c>
      <c r="F1893" s="85" t="s">
        <v>3</v>
      </c>
      <c r="G1893" s="85">
        <v>1612742</v>
      </c>
      <c r="H1893" s="89"/>
      <c r="I1893" s="93" t="s">
        <v>4133</v>
      </c>
      <c r="J1893" s="89"/>
      <c r="K1893" s="89"/>
      <c r="L1893" s="89"/>
      <c r="M1893" s="89"/>
      <c r="N1893" s="168">
        <v>0</v>
      </c>
      <c r="O1893" s="168">
        <v>14397.75</v>
      </c>
      <c r="P1893" s="89" t="s">
        <v>679</v>
      </c>
    </row>
    <row r="1894" spans="1:16" ht="51">
      <c r="A1894" s="214">
        <v>20</v>
      </c>
      <c r="B1894" s="89"/>
      <c r="C1894" s="90" t="s">
        <v>47</v>
      </c>
      <c r="D1894" s="84">
        <v>43201</v>
      </c>
      <c r="E1894" s="85" t="s">
        <v>3599</v>
      </c>
      <c r="F1894" s="85" t="s">
        <v>3</v>
      </c>
      <c r="G1894" s="85">
        <v>1612745</v>
      </c>
      <c r="H1894" s="89"/>
      <c r="I1894" s="93" t="s">
        <v>4134</v>
      </c>
      <c r="J1894" s="89"/>
      <c r="K1894" s="89"/>
      <c r="L1894" s="89"/>
      <c r="M1894" s="89"/>
      <c r="N1894" s="168">
        <v>0</v>
      </c>
      <c r="O1894" s="168">
        <v>16455</v>
      </c>
      <c r="P1894" s="89" t="s">
        <v>679</v>
      </c>
    </row>
    <row r="1895" spans="1:16" ht="51">
      <c r="A1895" s="214">
        <v>20</v>
      </c>
      <c r="B1895" s="89"/>
      <c r="C1895" s="90" t="s">
        <v>47</v>
      </c>
      <c r="D1895" s="84">
        <v>43201</v>
      </c>
      <c r="E1895" s="85" t="s">
        <v>3600</v>
      </c>
      <c r="F1895" s="85" t="s">
        <v>3</v>
      </c>
      <c r="G1895" s="85">
        <v>1612747</v>
      </c>
      <c r="H1895" s="89"/>
      <c r="I1895" s="93" t="s">
        <v>4135</v>
      </c>
      <c r="J1895" s="89"/>
      <c r="K1895" s="89"/>
      <c r="L1895" s="89"/>
      <c r="M1895" s="89"/>
      <c r="N1895" s="168">
        <v>0</v>
      </c>
      <c r="O1895" s="168">
        <v>115155.18</v>
      </c>
      <c r="P1895" s="89" t="s">
        <v>679</v>
      </c>
    </row>
    <row r="1896" spans="1:16" ht="51">
      <c r="A1896" s="214">
        <v>20</v>
      </c>
      <c r="B1896" s="89"/>
      <c r="C1896" s="90" t="s">
        <v>47</v>
      </c>
      <c r="D1896" s="84">
        <v>43201</v>
      </c>
      <c r="E1896" s="85" t="s">
        <v>3601</v>
      </c>
      <c r="F1896" s="85" t="s">
        <v>3</v>
      </c>
      <c r="G1896" s="85">
        <v>1612750</v>
      </c>
      <c r="H1896" s="89"/>
      <c r="I1896" s="93" t="s">
        <v>4136</v>
      </c>
      <c r="J1896" s="89"/>
      <c r="K1896" s="89"/>
      <c r="L1896" s="89"/>
      <c r="M1896" s="89"/>
      <c r="N1896" s="168">
        <v>0</v>
      </c>
      <c r="O1896" s="168">
        <v>24031.06</v>
      </c>
      <c r="P1896" s="89" t="s">
        <v>679</v>
      </c>
    </row>
    <row r="1897" spans="1:16" ht="51">
      <c r="A1897" s="214">
        <v>20</v>
      </c>
      <c r="B1897" s="89"/>
      <c r="C1897" s="90" t="s">
        <v>47</v>
      </c>
      <c r="D1897" s="84">
        <v>43201</v>
      </c>
      <c r="E1897" s="85" t="s">
        <v>3602</v>
      </c>
      <c r="F1897" s="85" t="s">
        <v>3</v>
      </c>
      <c r="G1897" s="85">
        <v>1612752</v>
      </c>
      <c r="H1897" s="89"/>
      <c r="I1897" s="93" t="s">
        <v>4137</v>
      </c>
      <c r="J1897" s="89"/>
      <c r="K1897" s="89"/>
      <c r="L1897" s="89"/>
      <c r="M1897" s="89"/>
      <c r="N1897" s="168">
        <v>0</v>
      </c>
      <c r="O1897" s="168">
        <v>65947.199999999997</v>
      </c>
      <c r="P1897" s="89" t="s">
        <v>679</v>
      </c>
    </row>
    <row r="1898" spans="1:16" ht="51">
      <c r="A1898" s="214">
        <v>20</v>
      </c>
      <c r="B1898" s="89"/>
      <c r="C1898" s="90" t="s">
        <v>47</v>
      </c>
      <c r="D1898" s="84">
        <v>43201</v>
      </c>
      <c r="E1898" s="85" t="s">
        <v>3603</v>
      </c>
      <c r="F1898" s="85" t="s">
        <v>3</v>
      </c>
      <c r="G1898" s="85">
        <v>1612755</v>
      </c>
      <c r="H1898" s="89"/>
      <c r="I1898" s="93" t="s">
        <v>4138</v>
      </c>
      <c r="J1898" s="89"/>
      <c r="K1898" s="89"/>
      <c r="L1898" s="89"/>
      <c r="M1898" s="89"/>
      <c r="N1898" s="168">
        <v>0</v>
      </c>
      <c r="O1898" s="168">
        <v>31150</v>
      </c>
      <c r="P1898" s="89" t="s">
        <v>679</v>
      </c>
    </row>
    <row r="1899" spans="1:16" ht="51">
      <c r="A1899" s="214">
        <v>20</v>
      </c>
      <c r="B1899" s="89"/>
      <c r="C1899" s="90" t="s">
        <v>47</v>
      </c>
      <c r="D1899" s="84">
        <v>43201</v>
      </c>
      <c r="E1899" s="85" t="s">
        <v>3604</v>
      </c>
      <c r="F1899" s="85" t="s">
        <v>3</v>
      </c>
      <c r="G1899" s="85">
        <v>1612758</v>
      </c>
      <c r="H1899" s="89"/>
      <c r="I1899" s="93" t="s">
        <v>4139</v>
      </c>
      <c r="J1899" s="89"/>
      <c r="K1899" s="89"/>
      <c r="L1899" s="89"/>
      <c r="M1899" s="89"/>
      <c r="N1899" s="168">
        <v>0</v>
      </c>
      <c r="O1899" s="168">
        <v>101797.86</v>
      </c>
      <c r="P1899" s="89" t="s">
        <v>679</v>
      </c>
    </row>
    <row r="1900" spans="1:16" ht="51">
      <c r="A1900" s="214">
        <v>20</v>
      </c>
      <c r="B1900" s="89"/>
      <c r="C1900" s="90" t="s">
        <v>47</v>
      </c>
      <c r="D1900" s="84">
        <v>43201</v>
      </c>
      <c r="E1900" s="85" t="s">
        <v>3605</v>
      </c>
      <c r="F1900" s="85" t="s">
        <v>3</v>
      </c>
      <c r="G1900" s="85">
        <v>1612761</v>
      </c>
      <c r="H1900" s="89"/>
      <c r="I1900" s="93" t="s">
        <v>4140</v>
      </c>
      <c r="J1900" s="89"/>
      <c r="K1900" s="89"/>
      <c r="L1900" s="89"/>
      <c r="M1900" s="89"/>
      <c r="N1900" s="168">
        <v>0</v>
      </c>
      <c r="O1900" s="168">
        <v>17633.09</v>
      </c>
      <c r="P1900" s="89" t="s">
        <v>679</v>
      </c>
    </row>
    <row r="1901" spans="1:16" ht="51">
      <c r="A1901" s="214">
        <v>20</v>
      </c>
      <c r="B1901" s="89"/>
      <c r="C1901" s="90" t="s">
        <v>47</v>
      </c>
      <c r="D1901" s="84">
        <v>43201</v>
      </c>
      <c r="E1901" s="85" t="s">
        <v>3606</v>
      </c>
      <c r="F1901" s="85" t="s">
        <v>3</v>
      </c>
      <c r="G1901" s="85">
        <v>1612765</v>
      </c>
      <c r="H1901" s="89"/>
      <c r="I1901" s="93" t="s">
        <v>4141</v>
      </c>
      <c r="J1901" s="89"/>
      <c r="K1901" s="89"/>
      <c r="L1901" s="89"/>
      <c r="M1901" s="89"/>
      <c r="N1901" s="168">
        <v>0</v>
      </c>
      <c r="O1901" s="168">
        <v>371</v>
      </c>
      <c r="P1901" s="89" t="s">
        <v>679</v>
      </c>
    </row>
    <row r="1902" spans="1:16" ht="63.75">
      <c r="A1902" s="214">
        <v>20</v>
      </c>
      <c r="B1902" s="89"/>
      <c r="C1902" s="90" t="s">
        <v>47</v>
      </c>
      <c r="D1902" s="84">
        <v>43201</v>
      </c>
      <c r="E1902" s="85" t="s">
        <v>3607</v>
      </c>
      <c r="F1902" s="85" t="s">
        <v>3</v>
      </c>
      <c r="G1902" s="85">
        <v>1612767</v>
      </c>
      <c r="H1902" s="89"/>
      <c r="I1902" s="93" t="s">
        <v>4142</v>
      </c>
      <c r="J1902" s="89"/>
      <c r="K1902" s="89"/>
      <c r="L1902" s="89"/>
      <c r="M1902" s="89"/>
      <c r="N1902" s="168">
        <v>0</v>
      </c>
      <c r="O1902" s="168">
        <v>847.67</v>
      </c>
      <c r="P1902" s="89" t="s">
        <v>679</v>
      </c>
    </row>
    <row r="1903" spans="1:16" ht="51">
      <c r="A1903" s="214" t="s">
        <v>560</v>
      </c>
      <c r="B1903" s="89"/>
      <c r="C1903" s="90" t="s">
        <v>622</v>
      </c>
      <c r="D1903" s="84">
        <v>43201</v>
      </c>
      <c r="E1903" s="85" t="s">
        <v>3611</v>
      </c>
      <c r="F1903" s="85" t="s">
        <v>3</v>
      </c>
      <c r="G1903" s="85">
        <v>1612780</v>
      </c>
      <c r="H1903" s="89"/>
      <c r="I1903" s="93" t="s">
        <v>4146</v>
      </c>
      <c r="J1903" s="89"/>
      <c r="K1903" s="89"/>
      <c r="L1903" s="89"/>
      <c r="M1903" s="89"/>
      <c r="N1903" s="168">
        <v>0</v>
      </c>
      <c r="O1903" s="168">
        <v>20000</v>
      </c>
      <c r="P1903" s="89" t="s">
        <v>679</v>
      </c>
    </row>
    <row r="1904" spans="1:16" ht="51">
      <c r="A1904" s="214">
        <v>20</v>
      </c>
      <c r="B1904" s="89"/>
      <c r="C1904" s="90" t="s">
        <v>47</v>
      </c>
      <c r="D1904" s="84">
        <v>43201</v>
      </c>
      <c r="E1904" s="85" t="s">
        <v>3612</v>
      </c>
      <c r="F1904" s="85" t="s">
        <v>3</v>
      </c>
      <c r="G1904" s="85">
        <v>1612936</v>
      </c>
      <c r="H1904" s="89"/>
      <c r="I1904" s="93" t="s">
        <v>4147</v>
      </c>
      <c r="J1904" s="89"/>
      <c r="K1904" s="89"/>
      <c r="L1904" s="89"/>
      <c r="M1904" s="89"/>
      <c r="N1904" s="168">
        <v>0</v>
      </c>
      <c r="O1904" s="168">
        <v>212</v>
      </c>
      <c r="P1904" s="89" t="s">
        <v>679</v>
      </c>
    </row>
    <row r="1905" spans="1:16" ht="51">
      <c r="A1905" s="214">
        <v>16</v>
      </c>
      <c r="B1905" s="89"/>
      <c r="C1905" s="90" t="s">
        <v>46</v>
      </c>
      <c r="D1905" s="84">
        <v>43201</v>
      </c>
      <c r="E1905" s="85" t="s">
        <v>3639</v>
      </c>
      <c r="F1905" s="85" t="s">
        <v>3</v>
      </c>
      <c r="G1905" s="85">
        <v>1612789</v>
      </c>
      <c r="H1905" s="89"/>
      <c r="I1905" s="93" t="s">
        <v>4167</v>
      </c>
      <c r="J1905" s="89"/>
      <c r="K1905" s="89"/>
      <c r="L1905" s="89"/>
      <c r="M1905" s="89"/>
      <c r="N1905" s="168">
        <v>0</v>
      </c>
      <c r="O1905" s="168">
        <v>5785.27</v>
      </c>
      <c r="P1905" s="89" t="s">
        <v>679</v>
      </c>
    </row>
    <row r="1906" spans="1:16" ht="51">
      <c r="A1906" s="214" t="s">
        <v>560</v>
      </c>
      <c r="B1906" s="89"/>
      <c r="C1906" s="90" t="s">
        <v>622</v>
      </c>
      <c r="D1906" s="84">
        <v>43201</v>
      </c>
      <c r="E1906" s="85" t="s">
        <v>3650</v>
      </c>
      <c r="F1906" s="85" t="s">
        <v>3</v>
      </c>
      <c r="G1906" s="85">
        <v>1612906</v>
      </c>
      <c r="H1906" s="89"/>
      <c r="I1906" s="93" t="s">
        <v>4176</v>
      </c>
      <c r="J1906" s="89"/>
      <c r="K1906" s="89"/>
      <c r="L1906" s="89"/>
      <c r="M1906" s="89"/>
      <c r="N1906" s="168">
        <v>0</v>
      </c>
      <c r="O1906" s="168">
        <v>74.600000000000009</v>
      </c>
      <c r="P1906" s="89" t="s">
        <v>2900</v>
      </c>
    </row>
    <row r="1907" spans="1:16" ht="51">
      <c r="A1907" s="214" t="s">
        <v>560</v>
      </c>
      <c r="B1907" s="89"/>
      <c r="C1907" s="90" t="s">
        <v>622</v>
      </c>
      <c r="D1907" s="84">
        <v>43201</v>
      </c>
      <c r="E1907" s="85" t="s">
        <v>3676</v>
      </c>
      <c r="F1907" s="85" t="s">
        <v>3</v>
      </c>
      <c r="G1907" s="85">
        <v>1612830</v>
      </c>
      <c r="H1907" s="89"/>
      <c r="I1907" s="93" t="s">
        <v>4199</v>
      </c>
      <c r="J1907" s="89"/>
      <c r="K1907" s="89"/>
      <c r="L1907" s="89"/>
      <c r="M1907" s="89"/>
      <c r="N1907" s="168">
        <v>0</v>
      </c>
      <c r="O1907" s="168">
        <v>421.1</v>
      </c>
      <c r="P1907" s="89" t="s">
        <v>679</v>
      </c>
    </row>
    <row r="1908" spans="1:16" ht="51">
      <c r="A1908" s="214" t="s">
        <v>560</v>
      </c>
      <c r="B1908" s="89"/>
      <c r="C1908" s="90" t="s">
        <v>622</v>
      </c>
      <c r="D1908" s="84">
        <v>43201</v>
      </c>
      <c r="E1908" s="85" t="s">
        <v>3738</v>
      </c>
      <c r="F1908" s="85" t="s">
        <v>3</v>
      </c>
      <c r="G1908" s="85">
        <v>1612871</v>
      </c>
      <c r="H1908" s="89"/>
      <c r="I1908" s="93" t="s">
        <v>4245</v>
      </c>
      <c r="J1908" s="89"/>
      <c r="K1908" s="89"/>
      <c r="L1908" s="89"/>
      <c r="M1908" s="89"/>
      <c r="N1908" s="168">
        <v>0</v>
      </c>
      <c r="O1908" s="168">
        <v>832</v>
      </c>
      <c r="P1908" s="89" t="s">
        <v>679</v>
      </c>
    </row>
    <row r="1909" spans="1:16" ht="51">
      <c r="A1909" s="214" t="s">
        <v>560</v>
      </c>
      <c r="B1909" s="89"/>
      <c r="C1909" s="90" t="s">
        <v>622</v>
      </c>
      <c r="D1909" s="84">
        <v>43201</v>
      </c>
      <c r="E1909" s="85" t="s">
        <v>3839</v>
      </c>
      <c r="F1909" s="85" t="s">
        <v>6</v>
      </c>
      <c r="G1909" s="85">
        <v>962033</v>
      </c>
      <c r="H1909" s="89"/>
      <c r="I1909" s="93" t="s">
        <v>4340</v>
      </c>
      <c r="J1909" s="89"/>
      <c r="K1909" s="89"/>
      <c r="L1909" s="89"/>
      <c r="M1909" s="89"/>
      <c r="N1909" s="168">
        <v>0</v>
      </c>
      <c r="O1909" s="168">
        <v>10282.65</v>
      </c>
      <c r="P1909" s="89" t="s">
        <v>679</v>
      </c>
    </row>
    <row r="1910" spans="1:16" ht="63.75">
      <c r="A1910" s="214" t="s">
        <v>560</v>
      </c>
      <c r="B1910" s="89"/>
      <c r="C1910" s="90" t="s">
        <v>622</v>
      </c>
      <c r="D1910" s="84">
        <v>43201</v>
      </c>
      <c r="E1910" s="85" t="s">
        <v>3840</v>
      </c>
      <c r="F1910" s="85" t="s">
        <v>15</v>
      </c>
      <c r="G1910" s="85">
        <v>708857</v>
      </c>
      <c r="H1910" s="89"/>
      <c r="I1910" s="93" t="s">
        <v>4341</v>
      </c>
      <c r="J1910" s="89"/>
      <c r="K1910" s="89"/>
      <c r="L1910" s="89"/>
      <c r="M1910" s="89"/>
      <c r="N1910" s="168">
        <v>50</v>
      </c>
      <c r="O1910" s="168">
        <v>0</v>
      </c>
      <c r="P1910" s="89" t="s">
        <v>679</v>
      </c>
    </row>
    <row r="1911" spans="1:16" ht="63.75">
      <c r="A1911" s="214" t="s">
        <v>560</v>
      </c>
      <c r="B1911" s="89"/>
      <c r="C1911" s="90" t="s">
        <v>622</v>
      </c>
      <c r="D1911" s="84">
        <v>43201</v>
      </c>
      <c r="E1911" s="85" t="s">
        <v>3841</v>
      </c>
      <c r="F1911" s="85" t="s">
        <v>15</v>
      </c>
      <c r="G1911" s="85">
        <v>708859</v>
      </c>
      <c r="H1911" s="89"/>
      <c r="I1911" s="93" t="s">
        <v>4342</v>
      </c>
      <c r="J1911" s="89"/>
      <c r="K1911" s="89"/>
      <c r="L1911" s="89"/>
      <c r="M1911" s="89"/>
      <c r="N1911" s="168">
        <v>50</v>
      </c>
      <c r="O1911" s="168">
        <v>0</v>
      </c>
      <c r="P1911" s="89" t="s">
        <v>679</v>
      </c>
    </row>
    <row r="1912" spans="1:16" ht="76.5">
      <c r="A1912" s="214" t="s">
        <v>560</v>
      </c>
      <c r="B1912" s="89"/>
      <c r="C1912" s="90" t="s">
        <v>622</v>
      </c>
      <c r="D1912" s="84">
        <v>43201</v>
      </c>
      <c r="E1912" s="85" t="s">
        <v>3842</v>
      </c>
      <c r="F1912" s="85" t="s">
        <v>15</v>
      </c>
      <c r="G1912" s="85">
        <v>708861</v>
      </c>
      <c r="H1912" s="89"/>
      <c r="I1912" s="93" t="s">
        <v>4343</v>
      </c>
      <c r="J1912" s="89"/>
      <c r="K1912" s="89"/>
      <c r="L1912" s="89"/>
      <c r="M1912" s="89"/>
      <c r="N1912" s="168">
        <v>50</v>
      </c>
      <c r="O1912" s="168">
        <v>0</v>
      </c>
      <c r="P1912" s="89" t="s">
        <v>679</v>
      </c>
    </row>
    <row r="1913" spans="1:16" ht="51">
      <c r="A1913" s="214">
        <v>513</v>
      </c>
      <c r="B1913" s="89"/>
      <c r="C1913" s="90" t="s">
        <v>175</v>
      </c>
      <c r="D1913" s="84">
        <v>43201</v>
      </c>
      <c r="E1913" s="85" t="s">
        <v>3843</v>
      </c>
      <c r="F1913" s="85" t="s">
        <v>15</v>
      </c>
      <c r="G1913" s="85">
        <v>708863</v>
      </c>
      <c r="H1913" s="89"/>
      <c r="I1913" s="93" t="s">
        <v>3376</v>
      </c>
      <c r="J1913" s="89"/>
      <c r="K1913" s="89"/>
      <c r="L1913" s="89"/>
      <c r="M1913" s="89"/>
      <c r="N1913" s="168">
        <v>50</v>
      </c>
      <c r="O1913" s="168">
        <v>0</v>
      </c>
      <c r="P1913" s="89" t="s">
        <v>679</v>
      </c>
    </row>
    <row r="1914" spans="1:16" ht="51">
      <c r="A1914" s="214">
        <v>513</v>
      </c>
      <c r="B1914" s="89"/>
      <c r="C1914" s="90" t="s">
        <v>175</v>
      </c>
      <c r="D1914" s="84">
        <v>43201</v>
      </c>
      <c r="E1914" s="85" t="s">
        <v>3844</v>
      </c>
      <c r="F1914" s="85" t="s">
        <v>15</v>
      </c>
      <c r="G1914" s="85">
        <v>708865</v>
      </c>
      <c r="H1914" s="89"/>
      <c r="I1914" s="93" t="s">
        <v>4344</v>
      </c>
      <c r="J1914" s="89"/>
      <c r="K1914" s="89"/>
      <c r="L1914" s="89"/>
      <c r="M1914" s="89"/>
      <c r="N1914" s="168">
        <v>50</v>
      </c>
      <c r="O1914" s="168">
        <v>0</v>
      </c>
      <c r="P1914" s="89" t="s">
        <v>679</v>
      </c>
    </row>
    <row r="1915" spans="1:16" ht="89.25">
      <c r="A1915" s="214">
        <v>513</v>
      </c>
      <c r="B1915" s="89"/>
      <c r="C1915" s="90" t="s">
        <v>175</v>
      </c>
      <c r="D1915" s="84">
        <v>43201</v>
      </c>
      <c r="E1915" s="85" t="s">
        <v>3845</v>
      </c>
      <c r="F1915" s="85" t="s">
        <v>15</v>
      </c>
      <c r="G1915" s="85">
        <v>4741</v>
      </c>
      <c r="H1915" s="89"/>
      <c r="I1915" s="93" t="s">
        <v>4345</v>
      </c>
      <c r="J1915" s="89"/>
      <c r="K1915" s="89"/>
      <c r="L1915" s="89"/>
      <c r="M1915" s="89"/>
      <c r="N1915" s="168">
        <v>50</v>
      </c>
      <c r="O1915" s="168">
        <v>0</v>
      </c>
      <c r="P1915" s="89" t="s">
        <v>679</v>
      </c>
    </row>
    <row r="1916" spans="1:16" ht="89.25">
      <c r="A1916" s="214" t="s">
        <v>560</v>
      </c>
      <c r="B1916" s="89"/>
      <c r="C1916" s="90" t="s">
        <v>622</v>
      </c>
      <c r="D1916" s="84">
        <v>43201</v>
      </c>
      <c r="E1916" s="85" t="s">
        <v>3846</v>
      </c>
      <c r="F1916" s="85" t="s">
        <v>15</v>
      </c>
      <c r="G1916" s="85">
        <v>4732</v>
      </c>
      <c r="H1916" s="89"/>
      <c r="I1916" s="93" t="s">
        <v>4346</v>
      </c>
      <c r="J1916" s="89"/>
      <c r="K1916" s="89"/>
      <c r="L1916" s="89"/>
      <c r="M1916" s="89"/>
      <c r="N1916" s="168">
        <v>621.57000000000005</v>
      </c>
      <c r="O1916" s="168">
        <v>0</v>
      </c>
      <c r="P1916" s="89" t="s">
        <v>679</v>
      </c>
    </row>
    <row r="1917" spans="1:16" ht="76.5">
      <c r="A1917" s="214" t="s">
        <v>560</v>
      </c>
      <c r="B1917" s="89"/>
      <c r="C1917" s="90" t="s">
        <v>622</v>
      </c>
      <c r="D1917" s="84">
        <v>43201</v>
      </c>
      <c r="E1917" s="85" t="s">
        <v>3847</v>
      </c>
      <c r="F1917" s="85" t="s">
        <v>15</v>
      </c>
      <c r="G1917" s="85">
        <v>4739</v>
      </c>
      <c r="H1917" s="89"/>
      <c r="I1917" s="93" t="s">
        <v>4347</v>
      </c>
      <c r="J1917" s="89"/>
      <c r="K1917" s="89"/>
      <c r="L1917" s="89"/>
      <c r="M1917" s="89"/>
      <c r="N1917" s="168">
        <v>1189.6500000000001</v>
      </c>
      <c r="O1917" s="168">
        <v>0</v>
      </c>
      <c r="P1917" s="89" t="s">
        <v>679</v>
      </c>
    </row>
    <row r="1918" spans="1:16" ht="89.25">
      <c r="A1918" s="214">
        <v>594</v>
      </c>
      <c r="B1918" s="89"/>
      <c r="C1918" s="90" t="s">
        <v>101</v>
      </c>
      <c r="D1918" s="84">
        <v>43201</v>
      </c>
      <c r="E1918" s="85" t="s">
        <v>3848</v>
      </c>
      <c r="F1918" s="85" t="s">
        <v>15</v>
      </c>
      <c r="G1918" s="85">
        <v>4743</v>
      </c>
      <c r="H1918" s="89"/>
      <c r="I1918" s="93" t="s">
        <v>4348</v>
      </c>
      <c r="J1918" s="89"/>
      <c r="K1918" s="89"/>
      <c r="L1918" s="89"/>
      <c r="M1918" s="89"/>
      <c r="N1918" s="168">
        <v>348.07</v>
      </c>
      <c r="O1918" s="168">
        <v>0</v>
      </c>
      <c r="P1918" s="89" t="s">
        <v>679</v>
      </c>
    </row>
    <row r="1919" spans="1:16" ht="63.75">
      <c r="A1919" s="214" t="s">
        <v>560</v>
      </c>
      <c r="B1919" s="89"/>
      <c r="C1919" s="90" t="s">
        <v>622</v>
      </c>
      <c r="D1919" s="84">
        <v>43201</v>
      </c>
      <c r="E1919" s="85" t="s">
        <v>3849</v>
      </c>
      <c r="F1919" s="85" t="s">
        <v>15</v>
      </c>
      <c r="G1919" s="85">
        <v>709429</v>
      </c>
      <c r="H1919" s="89"/>
      <c r="I1919" s="93" t="s">
        <v>4349</v>
      </c>
      <c r="J1919" s="89"/>
      <c r="K1919" s="89"/>
      <c r="L1919" s="89"/>
      <c r="M1919" s="89"/>
      <c r="N1919" s="168">
        <v>50</v>
      </c>
      <c r="O1919" s="168">
        <v>0</v>
      </c>
      <c r="P1919" s="89" t="s">
        <v>679</v>
      </c>
    </row>
    <row r="1920" spans="1:16" ht="63.75">
      <c r="A1920" s="214" t="s">
        <v>560</v>
      </c>
      <c r="B1920" s="89"/>
      <c r="C1920" s="90" t="s">
        <v>622</v>
      </c>
      <c r="D1920" s="84">
        <v>43201</v>
      </c>
      <c r="E1920" s="85" t="s">
        <v>3850</v>
      </c>
      <c r="F1920" s="85" t="s">
        <v>15</v>
      </c>
      <c r="G1920" s="85">
        <v>709558</v>
      </c>
      <c r="H1920" s="89"/>
      <c r="I1920" s="93" t="s">
        <v>4350</v>
      </c>
      <c r="J1920" s="89"/>
      <c r="K1920" s="89"/>
      <c r="L1920" s="89"/>
      <c r="M1920" s="89"/>
      <c r="N1920" s="168">
        <v>50</v>
      </c>
      <c r="O1920" s="168">
        <v>0</v>
      </c>
      <c r="P1920" s="89" t="s">
        <v>679</v>
      </c>
    </row>
    <row r="1921" spans="1:16" ht="51">
      <c r="A1921" s="214">
        <v>513</v>
      </c>
      <c r="B1921" s="89"/>
      <c r="C1921" s="90" t="s">
        <v>175</v>
      </c>
      <c r="D1921" s="84">
        <v>43201</v>
      </c>
      <c r="E1921" s="85" t="s">
        <v>3851</v>
      </c>
      <c r="F1921" s="85" t="s">
        <v>15</v>
      </c>
      <c r="G1921" s="85">
        <v>709639</v>
      </c>
      <c r="H1921" s="89"/>
      <c r="I1921" s="93" t="s">
        <v>4351</v>
      </c>
      <c r="J1921" s="89"/>
      <c r="K1921" s="89"/>
      <c r="L1921" s="89"/>
      <c r="M1921" s="89"/>
      <c r="N1921" s="168">
        <v>50</v>
      </c>
      <c r="O1921" s="168">
        <v>0</v>
      </c>
      <c r="P1921" s="89" t="s">
        <v>679</v>
      </c>
    </row>
    <row r="1922" spans="1:16" ht="63.75">
      <c r="A1922" s="214">
        <v>224</v>
      </c>
      <c r="B1922" s="89"/>
      <c r="C1922" s="90" t="s">
        <v>108</v>
      </c>
      <c r="D1922" s="84">
        <v>43202</v>
      </c>
      <c r="E1922" s="85" t="s">
        <v>3540</v>
      </c>
      <c r="F1922" s="85" t="s">
        <v>3</v>
      </c>
      <c r="G1922" s="85">
        <v>1613246</v>
      </c>
      <c r="H1922" s="89"/>
      <c r="I1922" s="93" t="s">
        <v>4082</v>
      </c>
      <c r="J1922" s="89"/>
      <c r="K1922" s="89"/>
      <c r="L1922" s="89"/>
      <c r="M1922" s="89"/>
      <c r="N1922" s="168">
        <v>0</v>
      </c>
      <c r="O1922" s="168">
        <v>50</v>
      </c>
      <c r="P1922" s="89" t="s">
        <v>679</v>
      </c>
    </row>
    <row r="1923" spans="1:16" ht="51">
      <c r="A1923" s="214" t="s">
        <v>560</v>
      </c>
      <c r="B1923" s="89"/>
      <c r="C1923" s="90" t="s">
        <v>622</v>
      </c>
      <c r="D1923" s="84">
        <v>43202</v>
      </c>
      <c r="E1923" s="85" t="s">
        <v>3595</v>
      </c>
      <c r="F1923" s="85" t="s">
        <v>3</v>
      </c>
      <c r="G1923" s="85">
        <v>1613326</v>
      </c>
      <c r="H1923" s="89"/>
      <c r="I1923" s="93" t="s">
        <v>4131</v>
      </c>
      <c r="J1923" s="89"/>
      <c r="K1923" s="89"/>
      <c r="L1923" s="89"/>
      <c r="M1923" s="89"/>
      <c r="N1923" s="168">
        <v>0</v>
      </c>
      <c r="O1923" s="168">
        <v>938.4</v>
      </c>
      <c r="P1923" s="89" t="s">
        <v>679</v>
      </c>
    </row>
    <row r="1924" spans="1:16" ht="51">
      <c r="A1924" s="214" t="s">
        <v>560</v>
      </c>
      <c r="B1924" s="89"/>
      <c r="C1924" s="90" t="s">
        <v>622</v>
      </c>
      <c r="D1924" s="84">
        <v>43202</v>
      </c>
      <c r="E1924" s="85" t="s">
        <v>3617</v>
      </c>
      <c r="F1924" s="85" t="s">
        <v>3</v>
      </c>
      <c r="G1924" s="85">
        <v>1613307</v>
      </c>
      <c r="H1924" s="89"/>
      <c r="I1924" s="93" t="s">
        <v>4150</v>
      </c>
      <c r="J1924" s="89"/>
      <c r="K1924" s="89"/>
      <c r="L1924" s="89"/>
      <c r="M1924" s="89"/>
      <c r="N1924" s="168">
        <v>0</v>
      </c>
      <c r="O1924" s="168">
        <v>270</v>
      </c>
      <c r="P1924" s="89" t="s">
        <v>679</v>
      </c>
    </row>
    <row r="1925" spans="1:16" ht="38.25">
      <c r="A1925" s="214">
        <v>16</v>
      </c>
      <c r="B1925" s="89"/>
      <c r="C1925" s="90" t="s">
        <v>46</v>
      </c>
      <c r="D1925" s="84">
        <v>43202</v>
      </c>
      <c r="E1925" s="85" t="s">
        <v>3623</v>
      </c>
      <c r="F1925" s="85" t="s">
        <v>3</v>
      </c>
      <c r="G1925" s="85">
        <v>1613205</v>
      </c>
      <c r="H1925" s="89"/>
      <c r="I1925" s="93" t="s">
        <v>4156</v>
      </c>
      <c r="J1925" s="89"/>
      <c r="K1925" s="89"/>
      <c r="L1925" s="89"/>
      <c r="M1925" s="89"/>
      <c r="N1925" s="168">
        <v>0</v>
      </c>
      <c r="O1925" s="168">
        <v>742</v>
      </c>
      <c r="P1925" s="89" t="s">
        <v>679</v>
      </c>
    </row>
    <row r="1926" spans="1:16" ht="51">
      <c r="A1926" s="214" t="s">
        <v>560</v>
      </c>
      <c r="B1926" s="89"/>
      <c r="C1926" s="90" t="s">
        <v>622</v>
      </c>
      <c r="D1926" s="84">
        <v>43202</v>
      </c>
      <c r="E1926" s="85" t="s">
        <v>3626</v>
      </c>
      <c r="F1926" s="85" t="s">
        <v>3</v>
      </c>
      <c r="G1926" s="85">
        <v>1613329</v>
      </c>
      <c r="H1926" s="89"/>
      <c r="I1926" s="93" t="s">
        <v>4158</v>
      </c>
      <c r="J1926" s="89"/>
      <c r="K1926" s="89"/>
      <c r="L1926" s="89"/>
      <c r="M1926" s="89"/>
      <c r="N1926" s="168">
        <v>0</v>
      </c>
      <c r="O1926" s="168">
        <v>3948</v>
      </c>
      <c r="P1926" s="89" t="s">
        <v>679</v>
      </c>
    </row>
    <row r="1927" spans="1:16" ht="51">
      <c r="A1927" s="214">
        <v>373</v>
      </c>
      <c r="B1927" s="89"/>
      <c r="C1927" s="90" t="s">
        <v>644</v>
      </c>
      <c r="D1927" s="84">
        <v>43202</v>
      </c>
      <c r="E1927" s="85" t="s">
        <v>3632</v>
      </c>
      <c r="F1927" s="85" t="s">
        <v>3</v>
      </c>
      <c r="G1927" s="85">
        <v>1613409</v>
      </c>
      <c r="H1927" s="89"/>
      <c r="I1927" s="93" t="s">
        <v>4163</v>
      </c>
      <c r="J1927" s="89"/>
      <c r="K1927" s="89"/>
      <c r="L1927" s="89"/>
      <c r="M1927" s="89"/>
      <c r="N1927" s="168">
        <v>0</v>
      </c>
      <c r="O1927" s="168">
        <v>2889.59</v>
      </c>
      <c r="P1927" s="89" t="s">
        <v>679</v>
      </c>
    </row>
    <row r="1928" spans="1:16" ht="51">
      <c r="A1928" s="214" t="s">
        <v>560</v>
      </c>
      <c r="B1928" s="89"/>
      <c r="C1928" s="90" t="s">
        <v>622</v>
      </c>
      <c r="D1928" s="84">
        <v>43202</v>
      </c>
      <c r="E1928" s="85" t="s">
        <v>3677</v>
      </c>
      <c r="F1928" s="85" t="s">
        <v>3</v>
      </c>
      <c r="G1928" s="85">
        <v>1613247</v>
      </c>
      <c r="H1928" s="89"/>
      <c r="I1928" s="93" t="s">
        <v>4200</v>
      </c>
      <c r="J1928" s="89"/>
      <c r="K1928" s="89"/>
      <c r="L1928" s="89"/>
      <c r="M1928" s="89"/>
      <c r="N1928" s="168">
        <v>0</v>
      </c>
      <c r="O1928" s="168">
        <v>91921.24</v>
      </c>
      <c r="P1928" s="89" t="s">
        <v>679</v>
      </c>
    </row>
    <row r="1929" spans="1:16" ht="76.5">
      <c r="A1929" s="214">
        <v>373</v>
      </c>
      <c r="B1929" s="89"/>
      <c r="C1929" s="90" t="s">
        <v>644</v>
      </c>
      <c r="D1929" s="84">
        <v>43202</v>
      </c>
      <c r="E1929" s="85" t="s">
        <v>3852</v>
      </c>
      <c r="F1929" s="85" t="s">
        <v>680</v>
      </c>
      <c r="G1929" s="85">
        <v>17280287</v>
      </c>
      <c r="H1929" s="89"/>
      <c r="I1929" s="93" t="s">
        <v>4352</v>
      </c>
      <c r="J1929" s="89"/>
      <c r="K1929" s="89"/>
      <c r="L1929" s="89"/>
      <c r="M1929" s="89"/>
      <c r="N1929" s="168">
        <v>0</v>
      </c>
      <c r="O1929" s="168">
        <v>2255151.42</v>
      </c>
      <c r="P1929" s="89" t="s">
        <v>679</v>
      </c>
    </row>
    <row r="1930" spans="1:16" ht="51">
      <c r="A1930" s="214" t="s">
        <v>560</v>
      </c>
      <c r="B1930" s="89"/>
      <c r="C1930" s="90" t="s">
        <v>622</v>
      </c>
      <c r="D1930" s="84">
        <v>43202</v>
      </c>
      <c r="E1930" s="85" t="s">
        <v>3853</v>
      </c>
      <c r="F1930" s="85" t="s">
        <v>6</v>
      </c>
      <c r="G1930" s="85">
        <v>962576</v>
      </c>
      <c r="H1930" s="89"/>
      <c r="I1930" s="93" t="s">
        <v>4353</v>
      </c>
      <c r="J1930" s="89"/>
      <c r="K1930" s="89"/>
      <c r="L1930" s="89"/>
      <c r="M1930" s="89"/>
      <c r="N1930" s="168">
        <v>0</v>
      </c>
      <c r="O1930" s="168">
        <v>131400</v>
      </c>
      <c r="P1930" s="89" t="s">
        <v>679</v>
      </c>
    </row>
    <row r="1931" spans="1:16" ht="51">
      <c r="A1931" s="214" t="s">
        <v>560</v>
      </c>
      <c r="B1931" s="89"/>
      <c r="C1931" s="90" t="s">
        <v>622</v>
      </c>
      <c r="D1931" s="84">
        <v>43202</v>
      </c>
      <c r="E1931" s="85" t="s">
        <v>3854</v>
      </c>
      <c r="F1931" s="85" t="s">
        <v>6</v>
      </c>
      <c r="G1931" s="85">
        <v>962577</v>
      </c>
      <c r="H1931" s="89"/>
      <c r="I1931" s="93" t="s">
        <v>4354</v>
      </c>
      <c r="J1931" s="89"/>
      <c r="K1931" s="89"/>
      <c r="L1931" s="89"/>
      <c r="M1931" s="89"/>
      <c r="N1931" s="168">
        <v>0</v>
      </c>
      <c r="O1931" s="168">
        <v>105120</v>
      </c>
      <c r="P1931" s="89" t="s">
        <v>679</v>
      </c>
    </row>
    <row r="1932" spans="1:16" ht="51">
      <c r="A1932" s="214" t="s">
        <v>560</v>
      </c>
      <c r="B1932" s="89"/>
      <c r="C1932" s="90" t="s">
        <v>622</v>
      </c>
      <c r="D1932" s="84">
        <v>43202</v>
      </c>
      <c r="E1932" s="85" t="s">
        <v>3855</v>
      </c>
      <c r="F1932" s="85" t="s">
        <v>6</v>
      </c>
      <c r="G1932" s="85">
        <v>962580</v>
      </c>
      <c r="H1932" s="89"/>
      <c r="I1932" s="93" t="s">
        <v>4355</v>
      </c>
      <c r="J1932" s="89"/>
      <c r="K1932" s="89"/>
      <c r="L1932" s="89"/>
      <c r="M1932" s="89"/>
      <c r="N1932" s="168">
        <v>0</v>
      </c>
      <c r="O1932" s="168">
        <v>6570</v>
      </c>
      <c r="P1932" s="89" t="s">
        <v>679</v>
      </c>
    </row>
    <row r="1933" spans="1:16" ht="51">
      <c r="A1933" s="214" t="s">
        <v>560</v>
      </c>
      <c r="B1933" s="89"/>
      <c r="C1933" s="90" t="s">
        <v>622</v>
      </c>
      <c r="D1933" s="84">
        <v>43202</v>
      </c>
      <c r="E1933" s="85" t="s">
        <v>3856</v>
      </c>
      <c r="F1933" s="85" t="s">
        <v>6</v>
      </c>
      <c r="G1933" s="85">
        <v>962581</v>
      </c>
      <c r="H1933" s="89"/>
      <c r="I1933" s="93" t="s">
        <v>4356</v>
      </c>
      <c r="J1933" s="89"/>
      <c r="K1933" s="89"/>
      <c r="L1933" s="89"/>
      <c r="M1933" s="89"/>
      <c r="N1933" s="168">
        <v>0</v>
      </c>
      <c r="O1933" s="168">
        <v>32850</v>
      </c>
      <c r="P1933" s="89" t="s">
        <v>679</v>
      </c>
    </row>
    <row r="1934" spans="1:16" ht="51">
      <c r="A1934" s="214" t="s">
        <v>560</v>
      </c>
      <c r="B1934" s="89"/>
      <c r="C1934" s="90" t="s">
        <v>622</v>
      </c>
      <c r="D1934" s="84">
        <v>43202</v>
      </c>
      <c r="E1934" s="85" t="s">
        <v>3857</v>
      </c>
      <c r="F1934" s="85" t="s">
        <v>6</v>
      </c>
      <c r="G1934" s="85">
        <v>962582</v>
      </c>
      <c r="H1934" s="89"/>
      <c r="I1934" s="93" t="s">
        <v>4357</v>
      </c>
      <c r="J1934" s="89"/>
      <c r="K1934" s="89"/>
      <c r="L1934" s="89"/>
      <c r="M1934" s="89"/>
      <c r="N1934" s="168">
        <v>0</v>
      </c>
      <c r="O1934" s="168">
        <v>6570</v>
      </c>
      <c r="P1934" s="89" t="s">
        <v>679</v>
      </c>
    </row>
    <row r="1935" spans="1:16" ht="63.75">
      <c r="A1935" s="214" t="s">
        <v>560</v>
      </c>
      <c r="B1935" s="89"/>
      <c r="C1935" s="90" t="s">
        <v>622</v>
      </c>
      <c r="D1935" s="84">
        <v>43202</v>
      </c>
      <c r="E1935" s="85" t="s">
        <v>3858</v>
      </c>
      <c r="F1935" s="85" t="s">
        <v>15</v>
      </c>
      <c r="G1935" s="85">
        <v>709991</v>
      </c>
      <c r="H1935" s="89"/>
      <c r="I1935" s="93" t="s">
        <v>4358</v>
      </c>
      <c r="J1935" s="89"/>
      <c r="K1935" s="89"/>
      <c r="L1935" s="89"/>
      <c r="M1935" s="89"/>
      <c r="N1935" s="168">
        <v>50</v>
      </c>
      <c r="O1935" s="168">
        <v>0</v>
      </c>
      <c r="P1935" s="89" t="s">
        <v>679</v>
      </c>
    </row>
    <row r="1936" spans="1:16" ht="51">
      <c r="A1936" s="214" t="s">
        <v>560</v>
      </c>
      <c r="B1936" s="89"/>
      <c r="C1936" s="90" t="s">
        <v>622</v>
      </c>
      <c r="D1936" s="84">
        <v>43202</v>
      </c>
      <c r="E1936" s="85" t="s">
        <v>3859</v>
      </c>
      <c r="F1936" s="85" t="s">
        <v>15</v>
      </c>
      <c r="G1936" s="85">
        <v>710110</v>
      </c>
      <c r="H1936" s="89"/>
      <c r="I1936" s="93" t="s">
        <v>4359</v>
      </c>
      <c r="J1936" s="89"/>
      <c r="K1936" s="89"/>
      <c r="L1936" s="89"/>
      <c r="M1936" s="89"/>
      <c r="N1936" s="168">
        <v>50</v>
      </c>
      <c r="O1936" s="168">
        <v>0</v>
      </c>
      <c r="P1936" s="89" t="s">
        <v>679</v>
      </c>
    </row>
    <row r="1937" spans="1:16" ht="63.75">
      <c r="A1937" s="214" t="s">
        <v>560</v>
      </c>
      <c r="B1937" s="89"/>
      <c r="C1937" s="90" t="s">
        <v>622</v>
      </c>
      <c r="D1937" s="84">
        <v>43202</v>
      </c>
      <c r="E1937" s="85" t="s">
        <v>3860</v>
      </c>
      <c r="F1937" s="85" t="s">
        <v>15</v>
      </c>
      <c r="G1937" s="85">
        <v>710112</v>
      </c>
      <c r="H1937" s="89"/>
      <c r="I1937" s="93" t="s">
        <v>4360</v>
      </c>
      <c r="J1937" s="89"/>
      <c r="K1937" s="89"/>
      <c r="L1937" s="89"/>
      <c r="M1937" s="89"/>
      <c r="N1937" s="168">
        <v>50</v>
      </c>
      <c r="O1937" s="168">
        <v>0</v>
      </c>
      <c r="P1937" s="89" t="s">
        <v>679</v>
      </c>
    </row>
    <row r="1938" spans="1:16" ht="63.75">
      <c r="A1938" s="214" t="s">
        <v>560</v>
      </c>
      <c r="B1938" s="89"/>
      <c r="C1938" s="90" t="s">
        <v>622</v>
      </c>
      <c r="D1938" s="84">
        <v>43202</v>
      </c>
      <c r="E1938" s="85" t="s">
        <v>3861</v>
      </c>
      <c r="F1938" s="85" t="s">
        <v>15</v>
      </c>
      <c r="G1938" s="85">
        <v>710114</v>
      </c>
      <c r="H1938" s="89"/>
      <c r="I1938" s="93" t="s">
        <v>4361</v>
      </c>
      <c r="J1938" s="89"/>
      <c r="K1938" s="89"/>
      <c r="L1938" s="89"/>
      <c r="M1938" s="89"/>
      <c r="N1938" s="168">
        <v>50</v>
      </c>
      <c r="O1938" s="168">
        <v>0</v>
      </c>
      <c r="P1938" s="89" t="s">
        <v>679</v>
      </c>
    </row>
    <row r="1939" spans="1:16" ht="76.5">
      <c r="A1939" s="214">
        <v>20</v>
      </c>
      <c r="B1939" s="89"/>
      <c r="C1939" s="90" t="s">
        <v>47</v>
      </c>
      <c r="D1939" s="84">
        <v>43202</v>
      </c>
      <c r="E1939" s="85" t="s">
        <v>3862</v>
      </c>
      <c r="F1939" s="85" t="s">
        <v>15</v>
      </c>
      <c r="G1939" s="85">
        <v>4746</v>
      </c>
      <c r="H1939" s="89"/>
      <c r="I1939" s="93" t="s">
        <v>4362</v>
      </c>
      <c r="J1939" s="89"/>
      <c r="K1939" s="89"/>
      <c r="L1939" s="89"/>
      <c r="M1939" s="89"/>
      <c r="N1939" s="168">
        <v>416.12</v>
      </c>
      <c r="O1939" s="168">
        <v>0</v>
      </c>
      <c r="P1939" s="89" t="s">
        <v>679</v>
      </c>
    </row>
    <row r="1940" spans="1:16" ht="76.5">
      <c r="A1940" s="214">
        <v>20</v>
      </c>
      <c r="B1940" s="89"/>
      <c r="C1940" s="90" t="s">
        <v>47</v>
      </c>
      <c r="D1940" s="84">
        <v>43202</v>
      </c>
      <c r="E1940" s="85" t="s">
        <v>3863</v>
      </c>
      <c r="F1940" s="85" t="s">
        <v>15</v>
      </c>
      <c r="G1940" s="85">
        <v>4745</v>
      </c>
      <c r="H1940" s="89"/>
      <c r="I1940" s="93" t="s">
        <v>4363</v>
      </c>
      <c r="J1940" s="89"/>
      <c r="K1940" s="89"/>
      <c r="L1940" s="89"/>
      <c r="M1940" s="89"/>
      <c r="N1940" s="168">
        <v>407.2</v>
      </c>
      <c r="O1940" s="168">
        <v>0</v>
      </c>
      <c r="P1940" s="89" t="s">
        <v>679</v>
      </c>
    </row>
    <row r="1941" spans="1:16" ht="89.25">
      <c r="A1941" s="214" t="s">
        <v>560</v>
      </c>
      <c r="B1941" s="89"/>
      <c r="C1941" s="90" t="s">
        <v>622</v>
      </c>
      <c r="D1941" s="84">
        <v>43202</v>
      </c>
      <c r="E1941" s="85" t="s">
        <v>3864</v>
      </c>
      <c r="F1941" s="85" t="s">
        <v>15</v>
      </c>
      <c r="G1941" s="85">
        <v>4740</v>
      </c>
      <c r="H1941" s="89"/>
      <c r="I1941" s="93" t="s">
        <v>4364</v>
      </c>
      <c r="J1941" s="89"/>
      <c r="K1941" s="89"/>
      <c r="L1941" s="89"/>
      <c r="M1941" s="89"/>
      <c r="N1941" s="168">
        <v>2911.1</v>
      </c>
      <c r="O1941" s="168">
        <v>0</v>
      </c>
      <c r="P1941" s="89" t="s">
        <v>679</v>
      </c>
    </row>
    <row r="1942" spans="1:16" ht="76.5">
      <c r="A1942" s="214">
        <v>20</v>
      </c>
      <c r="B1942" s="89"/>
      <c r="C1942" s="90" t="s">
        <v>47</v>
      </c>
      <c r="D1942" s="84">
        <v>43202</v>
      </c>
      <c r="E1942" s="85" t="s">
        <v>3865</v>
      </c>
      <c r="F1942" s="85" t="s">
        <v>15</v>
      </c>
      <c r="G1942" s="85">
        <v>4744</v>
      </c>
      <c r="H1942" s="89"/>
      <c r="I1942" s="93" t="s">
        <v>4365</v>
      </c>
      <c r="J1942" s="89"/>
      <c r="K1942" s="89"/>
      <c r="L1942" s="89"/>
      <c r="M1942" s="89"/>
      <c r="N1942" s="168">
        <v>753.63</v>
      </c>
      <c r="O1942" s="168">
        <v>0</v>
      </c>
      <c r="P1942" s="89" t="s">
        <v>679</v>
      </c>
    </row>
    <row r="1943" spans="1:16" ht="63.75">
      <c r="A1943" s="214" t="s">
        <v>560</v>
      </c>
      <c r="B1943" s="89"/>
      <c r="C1943" s="90" t="s">
        <v>622</v>
      </c>
      <c r="D1943" s="84">
        <v>43202</v>
      </c>
      <c r="E1943" s="85" t="s">
        <v>3866</v>
      </c>
      <c r="F1943" s="85" t="s">
        <v>15</v>
      </c>
      <c r="G1943" s="85">
        <v>710542</v>
      </c>
      <c r="H1943" s="89"/>
      <c r="I1943" s="93" t="s">
        <v>4366</v>
      </c>
      <c r="J1943" s="89"/>
      <c r="K1943" s="89"/>
      <c r="L1943" s="89"/>
      <c r="M1943" s="89"/>
      <c r="N1943" s="168">
        <v>50</v>
      </c>
      <c r="O1943" s="168">
        <v>0</v>
      </c>
      <c r="P1943" s="89" t="s">
        <v>679</v>
      </c>
    </row>
    <row r="1944" spans="1:16" ht="63.75">
      <c r="A1944" s="214">
        <v>513</v>
      </c>
      <c r="B1944" s="89"/>
      <c r="C1944" s="90" t="s">
        <v>175</v>
      </c>
      <c r="D1944" s="84">
        <v>43202</v>
      </c>
      <c r="E1944" s="85" t="s">
        <v>3867</v>
      </c>
      <c r="F1944" s="85" t="s">
        <v>15</v>
      </c>
      <c r="G1944" s="85">
        <v>710544</v>
      </c>
      <c r="H1944" s="89"/>
      <c r="I1944" s="93" t="s">
        <v>4367</v>
      </c>
      <c r="J1944" s="89"/>
      <c r="K1944" s="89"/>
      <c r="L1944" s="89"/>
      <c r="M1944" s="89"/>
      <c r="N1944" s="168">
        <v>50</v>
      </c>
      <c r="O1944" s="168">
        <v>0</v>
      </c>
      <c r="P1944" s="89" t="s">
        <v>679</v>
      </c>
    </row>
    <row r="1945" spans="1:16" ht="51">
      <c r="A1945" s="214">
        <v>513</v>
      </c>
      <c r="B1945" s="89"/>
      <c r="C1945" s="90" t="s">
        <v>175</v>
      </c>
      <c r="D1945" s="84">
        <v>43202</v>
      </c>
      <c r="E1945" s="85" t="s">
        <v>3868</v>
      </c>
      <c r="F1945" s="85" t="s">
        <v>15</v>
      </c>
      <c r="G1945" s="85">
        <v>710546</v>
      </c>
      <c r="H1945" s="89"/>
      <c r="I1945" s="93" t="s">
        <v>743</v>
      </c>
      <c r="J1945" s="89"/>
      <c r="K1945" s="89"/>
      <c r="L1945" s="89"/>
      <c r="M1945" s="89"/>
      <c r="N1945" s="168">
        <v>50</v>
      </c>
      <c r="O1945" s="168">
        <v>0</v>
      </c>
      <c r="P1945" s="89" t="s">
        <v>679</v>
      </c>
    </row>
    <row r="1946" spans="1:16" ht="51">
      <c r="A1946" s="214">
        <v>513</v>
      </c>
      <c r="B1946" s="89"/>
      <c r="C1946" s="90" t="s">
        <v>175</v>
      </c>
      <c r="D1946" s="84">
        <v>43202</v>
      </c>
      <c r="E1946" s="85" t="s">
        <v>3869</v>
      </c>
      <c r="F1946" s="85" t="s">
        <v>15</v>
      </c>
      <c r="G1946" s="85">
        <v>710548</v>
      </c>
      <c r="H1946" s="89"/>
      <c r="I1946" s="93" t="s">
        <v>744</v>
      </c>
      <c r="J1946" s="89"/>
      <c r="K1946" s="89"/>
      <c r="L1946" s="89"/>
      <c r="M1946" s="89"/>
      <c r="N1946" s="168">
        <v>50</v>
      </c>
      <c r="O1946" s="168">
        <v>0</v>
      </c>
      <c r="P1946" s="89" t="s">
        <v>679</v>
      </c>
    </row>
    <row r="1947" spans="1:16" ht="89.25">
      <c r="A1947" s="214">
        <v>513</v>
      </c>
      <c r="B1947" s="89"/>
      <c r="C1947" s="90" t="s">
        <v>175</v>
      </c>
      <c r="D1947" s="84">
        <v>43202</v>
      </c>
      <c r="E1947" s="85" t="s">
        <v>3870</v>
      </c>
      <c r="F1947" s="85" t="s">
        <v>15</v>
      </c>
      <c r="G1947" s="85">
        <v>4754</v>
      </c>
      <c r="H1947" s="89"/>
      <c r="I1947" s="93" t="s">
        <v>4368</v>
      </c>
      <c r="J1947" s="89"/>
      <c r="K1947" s="89"/>
      <c r="L1947" s="89"/>
      <c r="M1947" s="89"/>
      <c r="N1947" s="168">
        <v>50</v>
      </c>
      <c r="O1947" s="168">
        <v>0</v>
      </c>
      <c r="P1947" s="89" t="s">
        <v>679</v>
      </c>
    </row>
    <row r="1948" spans="1:16" ht="63.75">
      <c r="A1948" s="214">
        <v>291</v>
      </c>
      <c r="B1948" s="89"/>
      <c r="C1948" s="90" t="s">
        <v>133</v>
      </c>
      <c r="D1948" s="84">
        <v>43202</v>
      </c>
      <c r="E1948" s="85" t="s">
        <v>3871</v>
      </c>
      <c r="F1948" s="85" t="s">
        <v>11</v>
      </c>
      <c r="G1948" s="85">
        <v>710687</v>
      </c>
      <c r="H1948" s="89"/>
      <c r="I1948" s="93" t="s">
        <v>4369</v>
      </c>
      <c r="J1948" s="89"/>
      <c r="K1948" s="89"/>
      <c r="L1948" s="89"/>
      <c r="M1948" s="89"/>
      <c r="N1948" s="168">
        <v>50</v>
      </c>
      <c r="O1948" s="168">
        <v>0</v>
      </c>
      <c r="P1948" s="89" t="s">
        <v>679</v>
      </c>
    </row>
    <row r="1949" spans="1:16" ht="63.75">
      <c r="A1949" s="214">
        <v>291</v>
      </c>
      <c r="B1949" s="89"/>
      <c r="C1949" s="90" t="s">
        <v>133</v>
      </c>
      <c r="D1949" s="84">
        <v>43202</v>
      </c>
      <c r="E1949" s="85" t="s">
        <v>3872</v>
      </c>
      <c r="F1949" s="85" t="s">
        <v>11</v>
      </c>
      <c r="G1949" s="85">
        <v>710688</v>
      </c>
      <c r="H1949" s="89"/>
      <c r="I1949" s="93" t="s">
        <v>4370</v>
      </c>
      <c r="J1949" s="89"/>
      <c r="K1949" s="89"/>
      <c r="L1949" s="89"/>
      <c r="M1949" s="89"/>
      <c r="N1949" s="168">
        <v>50</v>
      </c>
      <c r="O1949" s="168">
        <v>0</v>
      </c>
      <c r="P1949" s="89" t="s">
        <v>679</v>
      </c>
    </row>
    <row r="1950" spans="1:16" ht="51">
      <c r="A1950" s="214" t="s">
        <v>560</v>
      </c>
      <c r="B1950" s="89"/>
      <c r="C1950" s="90" t="s">
        <v>622</v>
      </c>
      <c r="D1950" s="84">
        <v>43202</v>
      </c>
      <c r="E1950" s="85" t="s">
        <v>3873</v>
      </c>
      <c r="F1950" s="85" t="s">
        <v>15</v>
      </c>
      <c r="G1950" s="85">
        <v>710713</v>
      </c>
      <c r="H1950" s="89"/>
      <c r="I1950" s="93" t="s">
        <v>4371</v>
      </c>
      <c r="J1950" s="89"/>
      <c r="K1950" s="89"/>
      <c r="L1950" s="89"/>
      <c r="M1950" s="89"/>
      <c r="N1950" s="168">
        <v>50</v>
      </c>
      <c r="O1950" s="168">
        <v>0</v>
      </c>
      <c r="P1950" s="89" t="s">
        <v>679</v>
      </c>
    </row>
    <row r="1951" spans="1:16" ht="63.75">
      <c r="A1951" s="214">
        <v>291</v>
      </c>
      <c r="B1951" s="89"/>
      <c r="C1951" s="90" t="s">
        <v>133</v>
      </c>
      <c r="D1951" s="84">
        <v>43202</v>
      </c>
      <c r="E1951" s="85" t="s">
        <v>3874</v>
      </c>
      <c r="F1951" s="85" t="s">
        <v>11</v>
      </c>
      <c r="G1951" s="85">
        <v>710779</v>
      </c>
      <c r="H1951" s="89"/>
      <c r="I1951" s="93" t="s">
        <v>4372</v>
      </c>
      <c r="J1951" s="89"/>
      <c r="K1951" s="89"/>
      <c r="L1951" s="89"/>
      <c r="M1951" s="89"/>
      <c r="N1951" s="168">
        <v>50</v>
      </c>
      <c r="O1951" s="168">
        <v>0</v>
      </c>
      <c r="P1951" s="89" t="s">
        <v>679</v>
      </c>
    </row>
    <row r="1952" spans="1:16" ht="63.75">
      <c r="A1952" s="214" t="s">
        <v>560</v>
      </c>
      <c r="B1952" s="89"/>
      <c r="C1952" s="90" t="s">
        <v>622</v>
      </c>
      <c r="D1952" s="84">
        <v>43203</v>
      </c>
      <c r="E1952" s="85" t="s">
        <v>3527</v>
      </c>
      <c r="F1952" s="85" t="s">
        <v>3</v>
      </c>
      <c r="G1952" s="85">
        <v>1613641</v>
      </c>
      <c r="H1952" s="89"/>
      <c r="I1952" s="93" t="s">
        <v>4069</v>
      </c>
      <c r="J1952" s="89"/>
      <c r="K1952" s="89"/>
      <c r="L1952" s="89"/>
      <c r="M1952" s="89"/>
      <c r="N1952" s="168">
        <v>0</v>
      </c>
      <c r="O1952" s="168">
        <v>741.5</v>
      </c>
      <c r="P1952" s="89" t="s">
        <v>679</v>
      </c>
    </row>
    <row r="1953" spans="1:16" ht="51">
      <c r="A1953" s="214">
        <v>340</v>
      </c>
      <c r="B1953" s="89"/>
      <c r="C1953" s="90" t="s">
        <v>151</v>
      </c>
      <c r="D1953" s="84">
        <v>43203</v>
      </c>
      <c r="E1953" s="85" t="s">
        <v>3633</v>
      </c>
      <c r="F1953" s="85" t="s">
        <v>3</v>
      </c>
      <c r="G1953" s="85">
        <v>1613601</v>
      </c>
      <c r="H1953" s="89"/>
      <c r="I1953" s="93" t="s">
        <v>4164</v>
      </c>
      <c r="J1953" s="89"/>
      <c r="K1953" s="89"/>
      <c r="L1953" s="89"/>
      <c r="M1953" s="89"/>
      <c r="N1953" s="168">
        <v>0</v>
      </c>
      <c r="O1953" s="168">
        <v>122.88</v>
      </c>
      <c r="P1953" s="89" t="s">
        <v>679</v>
      </c>
    </row>
    <row r="1954" spans="1:16" ht="63.75">
      <c r="A1954" s="214">
        <v>130</v>
      </c>
      <c r="B1954" s="89"/>
      <c r="C1954" s="90" t="s">
        <v>70</v>
      </c>
      <c r="D1954" s="84">
        <v>43203</v>
      </c>
      <c r="E1954" s="85" t="s">
        <v>3634</v>
      </c>
      <c r="F1954" s="85" t="s">
        <v>3</v>
      </c>
      <c r="G1954" s="85">
        <v>1613678</v>
      </c>
      <c r="H1954" s="89"/>
      <c r="I1954" s="93" t="s">
        <v>4165</v>
      </c>
      <c r="J1954" s="89"/>
      <c r="K1954" s="89"/>
      <c r="L1954" s="89"/>
      <c r="M1954" s="89"/>
      <c r="N1954" s="168">
        <v>0</v>
      </c>
      <c r="O1954" s="168">
        <v>2317.5</v>
      </c>
      <c r="P1954" s="89" t="s">
        <v>679</v>
      </c>
    </row>
    <row r="1955" spans="1:16" ht="38.25">
      <c r="A1955" s="214">
        <v>20</v>
      </c>
      <c r="B1955" s="89"/>
      <c r="C1955" s="90" t="s">
        <v>47</v>
      </c>
      <c r="D1955" s="84">
        <v>43203</v>
      </c>
      <c r="E1955" s="85" t="s">
        <v>3635</v>
      </c>
      <c r="F1955" s="85" t="s">
        <v>3</v>
      </c>
      <c r="G1955" s="85">
        <v>1613554</v>
      </c>
      <c r="H1955" s="89"/>
      <c r="I1955" s="93" t="s">
        <v>4166</v>
      </c>
      <c r="J1955" s="89"/>
      <c r="K1955" s="89"/>
      <c r="L1955" s="89"/>
      <c r="M1955" s="89"/>
      <c r="N1955" s="168">
        <v>0</v>
      </c>
      <c r="O1955" s="168">
        <v>252</v>
      </c>
      <c r="P1955" s="89" t="s">
        <v>679</v>
      </c>
    </row>
    <row r="1956" spans="1:16" ht="51">
      <c r="A1956" s="214">
        <v>130</v>
      </c>
      <c r="B1956" s="89"/>
      <c r="C1956" s="90" t="s">
        <v>70</v>
      </c>
      <c r="D1956" s="84">
        <v>43203</v>
      </c>
      <c r="E1956" s="85" t="s">
        <v>3640</v>
      </c>
      <c r="F1956" s="85" t="s">
        <v>3</v>
      </c>
      <c r="G1956" s="85">
        <v>1613714</v>
      </c>
      <c r="H1956" s="89"/>
      <c r="I1956" s="93" t="s">
        <v>4168</v>
      </c>
      <c r="J1956" s="89"/>
      <c r="K1956" s="89"/>
      <c r="L1956" s="89"/>
      <c r="M1956" s="89"/>
      <c r="N1956" s="168">
        <v>0</v>
      </c>
      <c r="O1956" s="168">
        <v>222</v>
      </c>
      <c r="P1956" s="89" t="s">
        <v>679</v>
      </c>
    </row>
    <row r="1957" spans="1:16" ht="51">
      <c r="A1957" s="214" t="s">
        <v>560</v>
      </c>
      <c r="B1957" s="89"/>
      <c r="C1957" s="90" t="s">
        <v>622</v>
      </c>
      <c r="D1957" s="84">
        <v>43203</v>
      </c>
      <c r="E1957" s="85" t="s">
        <v>3671</v>
      </c>
      <c r="F1957" s="85" t="s">
        <v>3</v>
      </c>
      <c r="G1957" s="85">
        <v>1613711</v>
      </c>
      <c r="H1957" s="89"/>
      <c r="I1957" s="93" t="s">
        <v>4194</v>
      </c>
      <c r="J1957" s="89"/>
      <c r="K1957" s="89"/>
      <c r="L1957" s="89"/>
      <c r="M1957" s="89"/>
      <c r="N1957" s="168">
        <v>0</v>
      </c>
      <c r="O1957" s="168">
        <v>0.01</v>
      </c>
      <c r="P1957" s="89" t="s">
        <v>2900</v>
      </c>
    </row>
    <row r="1958" spans="1:16" ht="51">
      <c r="A1958" s="214" t="s">
        <v>560</v>
      </c>
      <c r="B1958" s="89"/>
      <c r="C1958" s="90" t="s">
        <v>622</v>
      </c>
      <c r="D1958" s="84">
        <v>43203</v>
      </c>
      <c r="E1958" s="85" t="s">
        <v>3740</v>
      </c>
      <c r="F1958" s="85" t="s">
        <v>3</v>
      </c>
      <c r="G1958" s="85">
        <v>1613710</v>
      </c>
      <c r="H1958" s="89"/>
      <c r="I1958" s="93" t="s">
        <v>4247</v>
      </c>
      <c r="J1958" s="89"/>
      <c r="K1958" s="89"/>
      <c r="L1958" s="89"/>
      <c r="M1958" s="89"/>
      <c r="N1958" s="168">
        <v>0</v>
      </c>
      <c r="O1958" s="168">
        <v>185.5</v>
      </c>
      <c r="P1958" s="89" t="s">
        <v>679</v>
      </c>
    </row>
    <row r="1959" spans="1:16" ht="89.25">
      <c r="A1959" s="214">
        <v>20</v>
      </c>
      <c r="B1959" s="89"/>
      <c r="C1959" s="90" t="s">
        <v>47</v>
      </c>
      <c r="D1959" s="84">
        <v>43203</v>
      </c>
      <c r="E1959" s="85" t="s">
        <v>3875</v>
      </c>
      <c r="F1959" s="85" t="s">
        <v>11</v>
      </c>
      <c r="G1959" s="85">
        <v>918677</v>
      </c>
      <c r="H1959" s="89"/>
      <c r="I1959" s="93" t="s">
        <v>4373</v>
      </c>
      <c r="J1959" s="89"/>
      <c r="K1959" s="89"/>
      <c r="L1959" s="89"/>
      <c r="M1959" s="89"/>
      <c r="N1959" s="168">
        <v>976.92</v>
      </c>
      <c r="O1959" s="168">
        <v>0</v>
      </c>
      <c r="P1959" s="89" t="s">
        <v>679</v>
      </c>
    </row>
    <row r="1960" spans="1:16" ht="76.5">
      <c r="A1960" s="214" t="s">
        <v>560</v>
      </c>
      <c r="B1960" s="89"/>
      <c r="C1960" s="90" t="s">
        <v>622</v>
      </c>
      <c r="D1960" s="84">
        <v>43203</v>
      </c>
      <c r="E1960" s="85" t="s">
        <v>3876</v>
      </c>
      <c r="F1960" s="85" t="s">
        <v>15</v>
      </c>
      <c r="G1960" s="85">
        <v>710961</v>
      </c>
      <c r="H1960" s="89"/>
      <c r="I1960" s="93" t="s">
        <v>4374</v>
      </c>
      <c r="J1960" s="89"/>
      <c r="K1960" s="89"/>
      <c r="L1960" s="89"/>
      <c r="M1960" s="89"/>
      <c r="N1960" s="168">
        <v>50</v>
      </c>
      <c r="O1960" s="168">
        <v>0</v>
      </c>
      <c r="P1960" s="89" t="s">
        <v>679</v>
      </c>
    </row>
    <row r="1961" spans="1:16" ht="63.75">
      <c r="A1961" s="214">
        <v>513</v>
      </c>
      <c r="B1961" s="89"/>
      <c r="C1961" s="90" t="s">
        <v>175</v>
      </c>
      <c r="D1961" s="84">
        <v>43203</v>
      </c>
      <c r="E1961" s="85" t="s">
        <v>3877</v>
      </c>
      <c r="F1961" s="85" t="s">
        <v>15</v>
      </c>
      <c r="G1961" s="85">
        <v>711103</v>
      </c>
      <c r="H1961" s="89"/>
      <c r="I1961" s="93" t="s">
        <v>3336</v>
      </c>
      <c r="J1961" s="89"/>
      <c r="K1961" s="89"/>
      <c r="L1961" s="89"/>
      <c r="M1961" s="89"/>
      <c r="N1961" s="168">
        <v>50</v>
      </c>
      <c r="O1961" s="168">
        <v>0</v>
      </c>
      <c r="P1961" s="89" t="s">
        <v>679</v>
      </c>
    </row>
    <row r="1962" spans="1:16" ht="51">
      <c r="A1962" s="214" t="s">
        <v>560</v>
      </c>
      <c r="B1962" s="89"/>
      <c r="C1962" s="90" t="s">
        <v>622</v>
      </c>
      <c r="D1962" s="84">
        <v>43203</v>
      </c>
      <c r="E1962" s="85" t="s">
        <v>3878</v>
      </c>
      <c r="F1962" s="85" t="s">
        <v>15</v>
      </c>
      <c r="G1962" s="85">
        <v>711107</v>
      </c>
      <c r="H1962" s="89"/>
      <c r="I1962" s="93" t="s">
        <v>4375</v>
      </c>
      <c r="J1962" s="89"/>
      <c r="K1962" s="89"/>
      <c r="L1962" s="89"/>
      <c r="M1962" s="89"/>
      <c r="N1962" s="168">
        <v>50</v>
      </c>
      <c r="O1962" s="168">
        <v>0</v>
      </c>
      <c r="P1962" s="89" t="s">
        <v>679</v>
      </c>
    </row>
    <row r="1963" spans="1:16" ht="89.25">
      <c r="A1963" s="214">
        <v>513</v>
      </c>
      <c r="B1963" s="89"/>
      <c r="C1963" s="90" t="s">
        <v>175</v>
      </c>
      <c r="D1963" s="84">
        <v>43203</v>
      </c>
      <c r="E1963" s="85" t="s">
        <v>3879</v>
      </c>
      <c r="F1963" s="85" t="s">
        <v>15</v>
      </c>
      <c r="G1963" s="85">
        <v>4761</v>
      </c>
      <c r="H1963" s="89"/>
      <c r="I1963" s="93" t="s">
        <v>4376</v>
      </c>
      <c r="J1963" s="89"/>
      <c r="K1963" s="89"/>
      <c r="L1963" s="89"/>
      <c r="M1963" s="89"/>
      <c r="N1963" s="168">
        <v>50</v>
      </c>
      <c r="O1963" s="168">
        <v>0</v>
      </c>
      <c r="P1963" s="89" t="s">
        <v>679</v>
      </c>
    </row>
    <row r="1964" spans="1:16" ht="51">
      <c r="A1964" s="214">
        <v>513</v>
      </c>
      <c r="B1964" s="89"/>
      <c r="C1964" s="90" t="s">
        <v>175</v>
      </c>
      <c r="D1964" s="84">
        <v>43203</v>
      </c>
      <c r="E1964" s="85" t="s">
        <v>3880</v>
      </c>
      <c r="F1964" s="85" t="s">
        <v>15</v>
      </c>
      <c r="G1964" s="85">
        <v>711773</v>
      </c>
      <c r="H1964" s="89"/>
      <c r="I1964" s="93" t="s">
        <v>743</v>
      </c>
      <c r="J1964" s="89"/>
      <c r="K1964" s="89"/>
      <c r="L1964" s="89"/>
      <c r="M1964" s="89"/>
      <c r="N1964" s="168">
        <v>50</v>
      </c>
      <c r="O1964" s="168">
        <v>0</v>
      </c>
      <c r="P1964" s="89" t="s">
        <v>679</v>
      </c>
    </row>
    <row r="1965" spans="1:16" ht="51">
      <c r="A1965" s="214">
        <v>513</v>
      </c>
      <c r="B1965" s="89"/>
      <c r="C1965" s="90" t="s">
        <v>175</v>
      </c>
      <c r="D1965" s="84">
        <v>43203</v>
      </c>
      <c r="E1965" s="85" t="s">
        <v>3881</v>
      </c>
      <c r="F1965" s="85" t="s">
        <v>15</v>
      </c>
      <c r="G1965" s="85">
        <v>711906</v>
      </c>
      <c r="H1965" s="89"/>
      <c r="I1965" s="93" t="s">
        <v>3376</v>
      </c>
      <c r="J1965" s="89"/>
      <c r="K1965" s="89"/>
      <c r="L1965" s="89"/>
      <c r="M1965" s="89"/>
      <c r="N1965" s="168">
        <v>50</v>
      </c>
      <c r="O1965" s="168">
        <v>0</v>
      </c>
      <c r="P1965" s="89" t="s">
        <v>679</v>
      </c>
    </row>
    <row r="1966" spans="1:16" ht="63.75">
      <c r="A1966" s="214" t="s">
        <v>560</v>
      </c>
      <c r="B1966" s="89"/>
      <c r="C1966" s="90" t="s">
        <v>622</v>
      </c>
      <c r="D1966" s="84">
        <v>43206</v>
      </c>
      <c r="E1966" s="85" t="s">
        <v>3533</v>
      </c>
      <c r="F1966" s="85" t="s">
        <v>3</v>
      </c>
      <c r="G1966" s="85">
        <v>1614136</v>
      </c>
      <c r="H1966" s="89"/>
      <c r="I1966" s="93" t="s">
        <v>4075</v>
      </c>
      <c r="J1966" s="89"/>
      <c r="K1966" s="89"/>
      <c r="L1966" s="89"/>
      <c r="M1966" s="89"/>
      <c r="N1966" s="168">
        <v>0</v>
      </c>
      <c r="O1966" s="168">
        <v>302</v>
      </c>
      <c r="P1966" s="89" t="s">
        <v>679</v>
      </c>
    </row>
    <row r="1967" spans="1:16" ht="51">
      <c r="A1967" s="214" t="s">
        <v>560</v>
      </c>
      <c r="B1967" s="89"/>
      <c r="C1967" s="90" t="s">
        <v>622</v>
      </c>
      <c r="D1967" s="84">
        <v>43206</v>
      </c>
      <c r="E1967" s="85" t="s">
        <v>3550</v>
      </c>
      <c r="F1967" s="85" t="s">
        <v>3</v>
      </c>
      <c r="G1967" s="85">
        <v>1614070</v>
      </c>
      <c r="H1967" s="89"/>
      <c r="I1967" s="93" t="s">
        <v>4092</v>
      </c>
      <c r="J1967" s="89"/>
      <c r="K1967" s="89"/>
      <c r="L1967" s="89"/>
      <c r="M1967" s="89"/>
      <c r="N1967" s="168">
        <v>0</v>
      </c>
      <c r="O1967" s="168">
        <v>1681.1</v>
      </c>
      <c r="P1967" s="89" t="s">
        <v>679</v>
      </c>
    </row>
    <row r="1968" spans="1:16" ht="51">
      <c r="A1968" s="214" t="s">
        <v>560</v>
      </c>
      <c r="B1968" s="89"/>
      <c r="C1968" s="90" t="s">
        <v>622</v>
      </c>
      <c r="D1968" s="84">
        <v>43206</v>
      </c>
      <c r="E1968" s="85" t="s">
        <v>3587</v>
      </c>
      <c r="F1968" s="85" t="s">
        <v>3</v>
      </c>
      <c r="G1968" s="85">
        <v>1614165</v>
      </c>
      <c r="H1968" s="89"/>
      <c r="I1968" s="93" t="s">
        <v>4124</v>
      </c>
      <c r="J1968" s="89"/>
      <c r="K1968" s="89"/>
      <c r="L1968" s="89"/>
      <c r="M1968" s="89"/>
      <c r="N1968" s="168">
        <v>0</v>
      </c>
      <c r="O1968" s="168">
        <v>90</v>
      </c>
      <c r="P1968" s="89" t="s">
        <v>679</v>
      </c>
    </row>
    <row r="1969" spans="1:16" ht="63.75">
      <c r="A1969" s="214" t="s">
        <v>563</v>
      </c>
      <c r="B1969" s="89"/>
      <c r="C1969" s="90" t="s">
        <v>9054</v>
      </c>
      <c r="D1969" s="84">
        <v>43206</v>
      </c>
      <c r="E1969" s="85" t="s">
        <v>3616</v>
      </c>
      <c r="F1969" s="85" t="s">
        <v>3</v>
      </c>
      <c r="G1969" s="85">
        <v>1614060</v>
      </c>
      <c r="H1969" s="89"/>
      <c r="I1969" s="93" t="s">
        <v>4149</v>
      </c>
      <c r="J1969" s="89"/>
      <c r="K1969" s="89"/>
      <c r="L1969" s="89"/>
      <c r="M1969" s="89"/>
      <c r="N1969" s="168">
        <v>0</v>
      </c>
      <c r="O1969" s="168">
        <v>0.31</v>
      </c>
      <c r="P1969" s="89" t="s">
        <v>679</v>
      </c>
    </row>
    <row r="1970" spans="1:16" ht="51">
      <c r="A1970" s="214">
        <v>35</v>
      </c>
      <c r="B1970" s="89"/>
      <c r="C1970" s="90" t="s">
        <v>49</v>
      </c>
      <c r="D1970" s="84">
        <v>43206</v>
      </c>
      <c r="E1970" s="85" t="s">
        <v>3637</v>
      </c>
      <c r="F1970" s="85" t="s">
        <v>3</v>
      </c>
      <c r="G1970" s="85">
        <v>1614156</v>
      </c>
      <c r="H1970" s="89"/>
      <c r="I1970" s="93" t="s">
        <v>733</v>
      </c>
      <c r="J1970" s="89"/>
      <c r="K1970" s="89"/>
      <c r="L1970" s="89"/>
      <c r="M1970" s="89"/>
      <c r="N1970" s="168">
        <v>0</v>
      </c>
      <c r="O1970" s="168">
        <v>1200</v>
      </c>
      <c r="P1970" s="89" t="s">
        <v>679</v>
      </c>
    </row>
    <row r="1971" spans="1:16" ht="63.75">
      <c r="A1971" s="214">
        <v>373</v>
      </c>
      <c r="B1971" s="89"/>
      <c r="C1971" s="90" t="s">
        <v>644</v>
      </c>
      <c r="D1971" s="84">
        <v>43206</v>
      </c>
      <c r="E1971" s="85" t="s">
        <v>3655</v>
      </c>
      <c r="F1971" s="85" t="s">
        <v>3</v>
      </c>
      <c r="G1971" s="85">
        <v>1614261</v>
      </c>
      <c r="H1971" s="89"/>
      <c r="I1971" s="93" t="s">
        <v>4181</v>
      </c>
      <c r="J1971" s="89"/>
      <c r="K1971" s="89"/>
      <c r="L1971" s="89"/>
      <c r="M1971" s="89"/>
      <c r="N1971" s="168">
        <v>0</v>
      </c>
      <c r="O1971" s="168">
        <v>1660.77</v>
      </c>
      <c r="P1971" s="89" t="s">
        <v>679</v>
      </c>
    </row>
    <row r="1972" spans="1:16" ht="51">
      <c r="A1972" s="214" t="s">
        <v>560</v>
      </c>
      <c r="B1972" s="89"/>
      <c r="C1972" s="90" t="s">
        <v>622</v>
      </c>
      <c r="D1972" s="84">
        <v>43206</v>
      </c>
      <c r="E1972" s="85" t="s">
        <v>3656</v>
      </c>
      <c r="F1972" s="85" t="s">
        <v>3</v>
      </c>
      <c r="G1972" s="85">
        <v>1614234</v>
      </c>
      <c r="H1972" s="89"/>
      <c r="I1972" s="93" t="s">
        <v>4182</v>
      </c>
      <c r="J1972" s="89"/>
      <c r="K1972" s="89"/>
      <c r="L1972" s="89"/>
      <c r="M1972" s="89"/>
      <c r="N1972" s="168">
        <v>0</v>
      </c>
      <c r="O1972" s="168">
        <v>4.6500000000000004</v>
      </c>
      <c r="P1972" s="89" t="s">
        <v>679</v>
      </c>
    </row>
    <row r="1973" spans="1:16" ht="38.25">
      <c r="A1973" s="214">
        <v>20</v>
      </c>
      <c r="B1973" s="89"/>
      <c r="C1973" s="90" t="s">
        <v>47</v>
      </c>
      <c r="D1973" s="84">
        <v>43206</v>
      </c>
      <c r="E1973" s="85" t="s">
        <v>3657</v>
      </c>
      <c r="F1973" s="85" t="s">
        <v>3</v>
      </c>
      <c r="G1973" s="85">
        <v>1614273</v>
      </c>
      <c r="H1973" s="89"/>
      <c r="I1973" s="93" t="s">
        <v>4183</v>
      </c>
      <c r="J1973" s="89"/>
      <c r="K1973" s="89"/>
      <c r="L1973" s="89"/>
      <c r="M1973" s="89"/>
      <c r="N1973" s="168">
        <v>0</v>
      </c>
      <c r="O1973" s="168">
        <v>65</v>
      </c>
      <c r="P1973" s="89" t="s">
        <v>679</v>
      </c>
    </row>
    <row r="1974" spans="1:16" ht="51">
      <c r="A1974" s="214" t="s">
        <v>560</v>
      </c>
      <c r="B1974" s="89"/>
      <c r="C1974" s="90" t="s">
        <v>622</v>
      </c>
      <c r="D1974" s="84">
        <v>43206</v>
      </c>
      <c r="E1974" s="85" t="s">
        <v>3658</v>
      </c>
      <c r="F1974" s="85" t="s">
        <v>3</v>
      </c>
      <c r="G1974" s="85">
        <v>1614228</v>
      </c>
      <c r="H1974" s="89"/>
      <c r="I1974" s="93" t="s">
        <v>4184</v>
      </c>
      <c r="J1974" s="89"/>
      <c r="K1974" s="89"/>
      <c r="L1974" s="89"/>
      <c r="M1974" s="89"/>
      <c r="N1974" s="168">
        <v>0</v>
      </c>
      <c r="O1974" s="168">
        <v>1524</v>
      </c>
      <c r="P1974" s="89" t="s">
        <v>679</v>
      </c>
    </row>
    <row r="1975" spans="1:16" ht="51">
      <c r="A1975" s="214" t="s">
        <v>560</v>
      </c>
      <c r="B1975" s="89"/>
      <c r="C1975" s="90" t="s">
        <v>622</v>
      </c>
      <c r="D1975" s="84">
        <v>43206</v>
      </c>
      <c r="E1975" s="85" t="s">
        <v>3724</v>
      </c>
      <c r="F1975" s="85" t="s">
        <v>3</v>
      </c>
      <c r="G1975" s="85">
        <v>1614028</v>
      </c>
      <c r="H1975" s="89"/>
      <c r="I1975" s="93" t="s">
        <v>4236</v>
      </c>
      <c r="J1975" s="89"/>
      <c r="K1975" s="89"/>
      <c r="L1975" s="89"/>
      <c r="M1975" s="89"/>
      <c r="N1975" s="168">
        <v>0</v>
      </c>
      <c r="O1975" s="168">
        <v>590.4</v>
      </c>
      <c r="P1975" s="89" t="s">
        <v>679</v>
      </c>
    </row>
    <row r="1976" spans="1:16" ht="51">
      <c r="A1976" s="214" t="s">
        <v>560</v>
      </c>
      <c r="B1976" s="89"/>
      <c r="C1976" s="90" t="s">
        <v>622</v>
      </c>
      <c r="D1976" s="84">
        <v>43206</v>
      </c>
      <c r="E1976" s="85" t="s">
        <v>3752</v>
      </c>
      <c r="F1976" s="85" t="s">
        <v>3</v>
      </c>
      <c r="G1976" s="85">
        <v>1614065</v>
      </c>
      <c r="H1976" s="89"/>
      <c r="I1976" s="93" t="s">
        <v>4259</v>
      </c>
      <c r="J1976" s="89"/>
      <c r="K1976" s="89"/>
      <c r="L1976" s="89"/>
      <c r="M1976" s="89"/>
      <c r="N1976" s="168">
        <v>0</v>
      </c>
      <c r="O1976" s="168">
        <v>7.86</v>
      </c>
      <c r="P1976" s="89" t="s">
        <v>679</v>
      </c>
    </row>
    <row r="1977" spans="1:16" ht="76.5">
      <c r="A1977" s="214">
        <v>513</v>
      </c>
      <c r="B1977" s="89"/>
      <c r="C1977" s="90" t="s">
        <v>175</v>
      </c>
      <c r="D1977" s="84">
        <v>43206</v>
      </c>
      <c r="E1977" s="85" t="s">
        <v>3882</v>
      </c>
      <c r="F1977" s="85" t="s">
        <v>13</v>
      </c>
      <c r="G1977" s="85">
        <v>918870</v>
      </c>
      <c r="H1977" s="89"/>
      <c r="I1977" s="93" t="s">
        <v>4377</v>
      </c>
      <c r="J1977" s="89"/>
      <c r="K1977" s="89"/>
      <c r="L1977" s="89"/>
      <c r="M1977" s="89"/>
      <c r="N1977" s="168">
        <v>143498.84</v>
      </c>
      <c r="O1977" s="168">
        <v>0</v>
      </c>
      <c r="P1977" s="89" t="s">
        <v>679</v>
      </c>
    </row>
    <row r="1978" spans="1:16" ht="89.25">
      <c r="A1978" s="214">
        <v>513</v>
      </c>
      <c r="B1978" s="89"/>
      <c r="C1978" s="90" t="s">
        <v>175</v>
      </c>
      <c r="D1978" s="84">
        <v>43206</v>
      </c>
      <c r="E1978" s="85" t="s">
        <v>3883</v>
      </c>
      <c r="F1978" s="85" t="s">
        <v>15</v>
      </c>
      <c r="G1978" s="85">
        <v>4786</v>
      </c>
      <c r="H1978" s="89"/>
      <c r="I1978" s="93" t="s">
        <v>4378</v>
      </c>
      <c r="J1978" s="89"/>
      <c r="K1978" s="89"/>
      <c r="L1978" s="89"/>
      <c r="M1978" s="89"/>
      <c r="N1978" s="168">
        <v>50</v>
      </c>
      <c r="O1978" s="168">
        <v>0</v>
      </c>
      <c r="P1978" s="89" t="s">
        <v>679</v>
      </c>
    </row>
    <row r="1979" spans="1:16" ht="89.25">
      <c r="A1979" s="214">
        <v>513</v>
      </c>
      <c r="B1979" s="89"/>
      <c r="C1979" s="90" t="s">
        <v>175</v>
      </c>
      <c r="D1979" s="84">
        <v>43206</v>
      </c>
      <c r="E1979" s="85" t="s">
        <v>3884</v>
      </c>
      <c r="F1979" s="85" t="s">
        <v>15</v>
      </c>
      <c r="G1979" s="85">
        <v>4787</v>
      </c>
      <c r="H1979" s="89"/>
      <c r="I1979" s="93" t="s">
        <v>4379</v>
      </c>
      <c r="J1979" s="89"/>
      <c r="K1979" s="89"/>
      <c r="L1979" s="89"/>
      <c r="M1979" s="89"/>
      <c r="N1979" s="168">
        <v>50</v>
      </c>
      <c r="O1979" s="168">
        <v>0</v>
      </c>
      <c r="P1979" s="89" t="s">
        <v>679</v>
      </c>
    </row>
    <row r="1980" spans="1:16" ht="76.5">
      <c r="A1980" s="214" t="s">
        <v>560</v>
      </c>
      <c r="B1980" s="89"/>
      <c r="C1980" s="90" t="s">
        <v>622</v>
      </c>
      <c r="D1980" s="84">
        <v>43206</v>
      </c>
      <c r="E1980" s="85" t="s">
        <v>3885</v>
      </c>
      <c r="F1980" s="85" t="s">
        <v>15</v>
      </c>
      <c r="G1980" s="85">
        <v>4781</v>
      </c>
      <c r="H1980" s="89"/>
      <c r="I1980" s="93" t="s">
        <v>4380</v>
      </c>
      <c r="J1980" s="89"/>
      <c r="K1980" s="89"/>
      <c r="L1980" s="89"/>
      <c r="M1980" s="89"/>
      <c r="N1980" s="168">
        <v>352.32</v>
      </c>
      <c r="O1980" s="168">
        <v>0</v>
      </c>
      <c r="P1980" s="89" t="s">
        <v>679</v>
      </c>
    </row>
    <row r="1981" spans="1:16" ht="89.25">
      <c r="A1981" s="214" t="s">
        <v>560</v>
      </c>
      <c r="B1981" s="89"/>
      <c r="C1981" s="90" t="s">
        <v>622</v>
      </c>
      <c r="D1981" s="84">
        <v>43206</v>
      </c>
      <c r="E1981" s="85" t="s">
        <v>3886</v>
      </c>
      <c r="F1981" s="85" t="s">
        <v>15</v>
      </c>
      <c r="G1981" s="85">
        <v>4780</v>
      </c>
      <c r="H1981" s="89"/>
      <c r="I1981" s="93" t="s">
        <v>4381</v>
      </c>
      <c r="J1981" s="89"/>
      <c r="K1981" s="89"/>
      <c r="L1981" s="89"/>
      <c r="M1981" s="89"/>
      <c r="N1981" s="168">
        <v>425.1</v>
      </c>
      <c r="O1981" s="168">
        <v>0</v>
      </c>
      <c r="P1981" s="89" t="s">
        <v>679</v>
      </c>
    </row>
    <row r="1982" spans="1:16" ht="89.25">
      <c r="A1982" s="214" t="s">
        <v>560</v>
      </c>
      <c r="B1982" s="89"/>
      <c r="C1982" s="90" t="s">
        <v>622</v>
      </c>
      <c r="D1982" s="84">
        <v>43206</v>
      </c>
      <c r="E1982" s="85" t="s">
        <v>3887</v>
      </c>
      <c r="F1982" s="85" t="s">
        <v>15</v>
      </c>
      <c r="G1982" s="85">
        <v>4778</v>
      </c>
      <c r="H1982" s="89"/>
      <c r="I1982" s="93" t="s">
        <v>4382</v>
      </c>
      <c r="J1982" s="89"/>
      <c r="K1982" s="89"/>
      <c r="L1982" s="89"/>
      <c r="M1982" s="89"/>
      <c r="N1982" s="168">
        <v>515.04</v>
      </c>
      <c r="O1982" s="168">
        <v>0</v>
      </c>
      <c r="P1982" s="89" t="s">
        <v>679</v>
      </c>
    </row>
    <row r="1983" spans="1:16" ht="51">
      <c r="A1983" s="214">
        <v>513</v>
      </c>
      <c r="B1983" s="89"/>
      <c r="C1983" s="90" t="s">
        <v>175</v>
      </c>
      <c r="D1983" s="84">
        <v>43206</v>
      </c>
      <c r="E1983" s="85" t="s">
        <v>3888</v>
      </c>
      <c r="F1983" s="85" t="s">
        <v>15</v>
      </c>
      <c r="G1983" s="85">
        <v>713018</v>
      </c>
      <c r="H1983" s="89"/>
      <c r="I1983" s="93" t="s">
        <v>3327</v>
      </c>
      <c r="J1983" s="89"/>
      <c r="K1983" s="89"/>
      <c r="L1983" s="89"/>
      <c r="M1983" s="89"/>
      <c r="N1983" s="168">
        <v>50</v>
      </c>
      <c r="O1983" s="168">
        <v>0</v>
      </c>
      <c r="P1983" s="89" t="s">
        <v>679</v>
      </c>
    </row>
    <row r="1984" spans="1:16" ht="63.75">
      <c r="A1984" s="214">
        <v>513</v>
      </c>
      <c r="B1984" s="89"/>
      <c r="C1984" s="90" t="s">
        <v>175</v>
      </c>
      <c r="D1984" s="84">
        <v>43206</v>
      </c>
      <c r="E1984" s="85" t="s">
        <v>3889</v>
      </c>
      <c r="F1984" s="85" t="s">
        <v>15</v>
      </c>
      <c r="G1984" s="85">
        <v>713156</v>
      </c>
      <c r="H1984" s="89"/>
      <c r="I1984" s="93" t="s">
        <v>4383</v>
      </c>
      <c r="J1984" s="89"/>
      <c r="K1984" s="89"/>
      <c r="L1984" s="89"/>
      <c r="M1984" s="89"/>
      <c r="N1984" s="168">
        <v>50</v>
      </c>
      <c r="O1984" s="168">
        <v>0</v>
      </c>
      <c r="P1984" s="89" t="s">
        <v>679</v>
      </c>
    </row>
    <row r="1985" spans="1:16" ht="51">
      <c r="A1985" s="214" t="s">
        <v>560</v>
      </c>
      <c r="B1985" s="89"/>
      <c r="C1985" s="90" t="s">
        <v>622</v>
      </c>
      <c r="D1985" s="84">
        <v>43207</v>
      </c>
      <c r="E1985" s="85" t="s">
        <v>3591</v>
      </c>
      <c r="F1985" s="85" t="s">
        <v>3</v>
      </c>
      <c r="G1985" s="85">
        <v>1614591</v>
      </c>
      <c r="H1985" s="89"/>
      <c r="I1985" s="93" t="s">
        <v>4128</v>
      </c>
      <c r="J1985" s="89"/>
      <c r="K1985" s="89"/>
      <c r="L1985" s="89"/>
      <c r="M1985" s="89"/>
      <c r="N1985" s="168">
        <v>0</v>
      </c>
      <c r="O1985" s="168">
        <v>15000</v>
      </c>
      <c r="P1985" s="89" t="s">
        <v>679</v>
      </c>
    </row>
    <row r="1986" spans="1:16" ht="51">
      <c r="A1986" s="214" t="s">
        <v>560</v>
      </c>
      <c r="B1986" s="89"/>
      <c r="C1986" s="90" t="s">
        <v>622</v>
      </c>
      <c r="D1986" s="84">
        <v>43207</v>
      </c>
      <c r="E1986" s="85" t="s">
        <v>3651</v>
      </c>
      <c r="F1986" s="85" t="s">
        <v>3</v>
      </c>
      <c r="G1986" s="85">
        <v>1614574</v>
      </c>
      <c r="H1986" s="89"/>
      <c r="I1986" s="93" t="s">
        <v>4177</v>
      </c>
      <c r="J1986" s="89"/>
      <c r="K1986" s="89"/>
      <c r="L1986" s="89"/>
      <c r="M1986" s="89"/>
      <c r="N1986" s="168">
        <v>0</v>
      </c>
      <c r="O1986" s="168">
        <v>2764.47</v>
      </c>
      <c r="P1986" s="89" t="s">
        <v>679</v>
      </c>
    </row>
    <row r="1987" spans="1:16" ht="51">
      <c r="A1987" s="214">
        <v>130</v>
      </c>
      <c r="B1987" s="89"/>
      <c r="C1987" s="90" t="s">
        <v>70</v>
      </c>
      <c r="D1987" s="84">
        <v>43207</v>
      </c>
      <c r="E1987" s="85" t="s">
        <v>3659</v>
      </c>
      <c r="F1987" s="85" t="s">
        <v>3</v>
      </c>
      <c r="G1987" s="85">
        <v>1614454</v>
      </c>
      <c r="H1987" s="89"/>
      <c r="I1987" s="93" t="s">
        <v>4185</v>
      </c>
      <c r="J1987" s="89"/>
      <c r="K1987" s="89"/>
      <c r="L1987" s="89"/>
      <c r="M1987" s="89"/>
      <c r="N1987" s="168">
        <v>0</v>
      </c>
      <c r="O1987" s="168">
        <v>508</v>
      </c>
      <c r="P1987" s="89" t="s">
        <v>679</v>
      </c>
    </row>
    <row r="1988" spans="1:16" ht="51">
      <c r="A1988" s="214" t="s">
        <v>560</v>
      </c>
      <c r="B1988" s="89"/>
      <c r="C1988" s="90" t="s">
        <v>622</v>
      </c>
      <c r="D1988" s="84">
        <v>43207</v>
      </c>
      <c r="E1988" s="85" t="s">
        <v>3662</v>
      </c>
      <c r="F1988" s="85" t="s">
        <v>3</v>
      </c>
      <c r="G1988" s="85">
        <v>1614529</v>
      </c>
      <c r="H1988" s="89"/>
      <c r="I1988" s="93" t="s">
        <v>4187</v>
      </c>
      <c r="J1988" s="89"/>
      <c r="K1988" s="89"/>
      <c r="L1988" s="89"/>
      <c r="M1988" s="89"/>
      <c r="N1988" s="168">
        <v>0</v>
      </c>
      <c r="O1988" s="168">
        <v>28.81</v>
      </c>
      <c r="P1988" s="89" t="s">
        <v>679</v>
      </c>
    </row>
    <row r="1989" spans="1:16" ht="51">
      <c r="A1989" s="214">
        <v>513</v>
      </c>
      <c r="B1989" s="89"/>
      <c r="C1989" s="90" t="s">
        <v>175</v>
      </c>
      <c r="D1989" s="84">
        <v>43207</v>
      </c>
      <c r="E1989" s="85" t="s">
        <v>3666</v>
      </c>
      <c r="F1989" s="85" t="s">
        <v>3</v>
      </c>
      <c r="G1989" s="85">
        <v>1614618</v>
      </c>
      <c r="H1989" s="89"/>
      <c r="I1989" s="93" t="s">
        <v>4189</v>
      </c>
      <c r="J1989" s="89"/>
      <c r="K1989" s="89"/>
      <c r="L1989" s="89"/>
      <c r="M1989" s="89"/>
      <c r="N1989" s="168">
        <v>0</v>
      </c>
      <c r="O1989" s="168">
        <v>1.97</v>
      </c>
      <c r="P1989" s="89" t="s">
        <v>2900</v>
      </c>
    </row>
    <row r="1990" spans="1:16" ht="51">
      <c r="A1990" s="214" t="s">
        <v>560</v>
      </c>
      <c r="B1990" s="89"/>
      <c r="C1990" s="90" t="s">
        <v>622</v>
      </c>
      <c r="D1990" s="84">
        <v>43207</v>
      </c>
      <c r="E1990" s="85" t="s">
        <v>3680</v>
      </c>
      <c r="F1990" s="85" t="s">
        <v>3</v>
      </c>
      <c r="G1990" s="85">
        <v>1614639</v>
      </c>
      <c r="H1990" s="89"/>
      <c r="I1990" s="93" t="s">
        <v>4203</v>
      </c>
      <c r="J1990" s="89"/>
      <c r="K1990" s="89"/>
      <c r="L1990" s="89"/>
      <c r="M1990" s="89"/>
      <c r="N1990" s="168">
        <v>0</v>
      </c>
      <c r="O1990" s="168">
        <v>340</v>
      </c>
      <c r="P1990" s="89" t="s">
        <v>679</v>
      </c>
    </row>
    <row r="1991" spans="1:16" ht="51">
      <c r="A1991" s="214" t="s">
        <v>560</v>
      </c>
      <c r="B1991" s="89"/>
      <c r="C1991" s="90" t="s">
        <v>622</v>
      </c>
      <c r="D1991" s="84">
        <v>43207</v>
      </c>
      <c r="E1991" s="85" t="s">
        <v>3685</v>
      </c>
      <c r="F1991" s="85" t="s">
        <v>3</v>
      </c>
      <c r="G1991" s="85">
        <v>1614491</v>
      </c>
      <c r="H1991" s="89"/>
      <c r="I1991" s="93" t="s">
        <v>4206</v>
      </c>
      <c r="J1991" s="89"/>
      <c r="K1991" s="89"/>
      <c r="L1991" s="89"/>
      <c r="M1991" s="89"/>
      <c r="N1991" s="168">
        <v>0</v>
      </c>
      <c r="O1991" s="168">
        <v>3100.55</v>
      </c>
      <c r="P1991" s="89" t="s">
        <v>679</v>
      </c>
    </row>
    <row r="1992" spans="1:16" ht="38.25">
      <c r="A1992" s="214">
        <v>15</v>
      </c>
      <c r="B1992" s="89"/>
      <c r="C1992" s="90" t="s">
        <v>45</v>
      </c>
      <c r="D1992" s="84">
        <v>43207</v>
      </c>
      <c r="E1992" s="85" t="s">
        <v>3712</v>
      </c>
      <c r="F1992" s="85" t="s">
        <v>3</v>
      </c>
      <c r="G1992" s="85">
        <v>1614581</v>
      </c>
      <c r="H1992" s="89"/>
      <c r="I1992" s="93" t="s">
        <v>4231</v>
      </c>
      <c r="J1992" s="89"/>
      <c r="K1992" s="89"/>
      <c r="L1992" s="89"/>
      <c r="M1992" s="89"/>
      <c r="N1992" s="168">
        <v>0</v>
      </c>
      <c r="O1992" s="168">
        <v>33000</v>
      </c>
      <c r="P1992" s="89" t="s">
        <v>679</v>
      </c>
    </row>
    <row r="1993" spans="1:16" ht="76.5">
      <c r="A1993" s="214" t="s">
        <v>560</v>
      </c>
      <c r="B1993" s="89"/>
      <c r="C1993" s="90" t="s">
        <v>622</v>
      </c>
      <c r="D1993" s="84">
        <v>43207</v>
      </c>
      <c r="E1993" s="85" t="s">
        <v>3890</v>
      </c>
      <c r="F1993" s="85" t="s">
        <v>680</v>
      </c>
      <c r="G1993" s="85">
        <v>17317656</v>
      </c>
      <c r="H1993" s="89"/>
      <c r="I1993" s="93" t="s">
        <v>4384</v>
      </c>
      <c r="J1993" s="89"/>
      <c r="K1993" s="89"/>
      <c r="L1993" s="89"/>
      <c r="M1993" s="89"/>
      <c r="N1993" s="168">
        <v>0</v>
      </c>
      <c r="O1993" s="168">
        <v>449609.44</v>
      </c>
      <c r="P1993" s="89" t="s">
        <v>679</v>
      </c>
    </row>
    <row r="1994" spans="1:16" ht="51">
      <c r="A1994" s="214" t="s">
        <v>560</v>
      </c>
      <c r="B1994" s="89"/>
      <c r="C1994" s="90" t="s">
        <v>622</v>
      </c>
      <c r="D1994" s="84">
        <v>43207</v>
      </c>
      <c r="E1994" s="85" t="s">
        <v>3891</v>
      </c>
      <c r="F1994" s="85" t="s">
        <v>680</v>
      </c>
      <c r="G1994" s="85">
        <v>17348724</v>
      </c>
      <c r="H1994" s="89"/>
      <c r="I1994" s="93" t="s">
        <v>4385</v>
      </c>
      <c r="J1994" s="89"/>
      <c r="K1994" s="89"/>
      <c r="L1994" s="89"/>
      <c r="M1994" s="89"/>
      <c r="N1994" s="168">
        <v>0</v>
      </c>
      <c r="O1994" s="168">
        <v>5409.74</v>
      </c>
      <c r="P1994" s="89" t="s">
        <v>679</v>
      </c>
    </row>
    <row r="1995" spans="1:16" ht="51">
      <c r="A1995" s="214" t="s">
        <v>560</v>
      </c>
      <c r="B1995" s="89"/>
      <c r="C1995" s="90" t="s">
        <v>622</v>
      </c>
      <c r="D1995" s="84">
        <v>43207</v>
      </c>
      <c r="E1995" s="85" t="s">
        <v>3892</v>
      </c>
      <c r="F1995" s="85" t="s">
        <v>6</v>
      </c>
      <c r="G1995" s="85">
        <v>918959</v>
      </c>
      <c r="H1995" s="89"/>
      <c r="I1995" s="93" t="s">
        <v>4386</v>
      </c>
      <c r="J1995" s="89"/>
      <c r="K1995" s="89"/>
      <c r="L1995" s="89"/>
      <c r="M1995" s="89"/>
      <c r="N1995" s="168">
        <v>0</v>
      </c>
      <c r="O1995" s="168">
        <v>7.22</v>
      </c>
      <c r="P1995" s="89" t="s">
        <v>679</v>
      </c>
    </row>
    <row r="1996" spans="1:16" ht="76.5">
      <c r="A1996" s="214" t="s">
        <v>560</v>
      </c>
      <c r="B1996" s="89"/>
      <c r="C1996" s="90" t="s">
        <v>622</v>
      </c>
      <c r="D1996" s="84">
        <v>43207</v>
      </c>
      <c r="E1996" s="85" t="s">
        <v>3893</v>
      </c>
      <c r="F1996" s="85" t="s">
        <v>15</v>
      </c>
      <c r="G1996" s="85">
        <v>4777</v>
      </c>
      <c r="H1996" s="89"/>
      <c r="I1996" s="93" t="s">
        <v>4387</v>
      </c>
      <c r="J1996" s="89"/>
      <c r="K1996" s="89"/>
      <c r="L1996" s="89"/>
      <c r="M1996" s="89"/>
      <c r="N1996" s="168">
        <v>13103.13</v>
      </c>
      <c r="O1996" s="168">
        <v>0</v>
      </c>
      <c r="P1996" s="89" t="s">
        <v>679</v>
      </c>
    </row>
    <row r="1997" spans="1:16" ht="76.5">
      <c r="A1997" s="214" t="s">
        <v>560</v>
      </c>
      <c r="B1997" s="89"/>
      <c r="C1997" s="90" t="s">
        <v>622</v>
      </c>
      <c r="D1997" s="84">
        <v>43207</v>
      </c>
      <c r="E1997" s="85" t="s">
        <v>3894</v>
      </c>
      <c r="F1997" s="85" t="s">
        <v>15</v>
      </c>
      <c r="G1997" s="85">
        <v>4779</v>
      </c>
      <c r="H1997" s="89"/>
      <c r="I1997" s="93" t="s">
        <v>4388</v>
      </c>
      <c r="J1997" s="89"/>
      <c r="K1997" s="89"/>
      <c r="L1997" s="89"/>
      <c r="M1997" s="89"/>
      <c r="N1997" s="168">
        <v>17506.5</v>
      </c>
      <c r="O1997" s="168">
        <v>0</v>
      </c>
      <c r="P1997" s="89" t="s">
        <v>679</v>
      </c>
    </row>
    <row r="1998" spans="1:16" ht="63.75">
      <c r="A1998" s="214">
        <v>291</v>
      </c>
      <c r="B1998" s="89"/>
      <c r="C1998" s="90" t="s">
        <v>133</v>
      </c>
      <c r="D1998" s="84">
        <v>43207</v>
      </c>
      <c r="E1998" s="85" t="s">
        <v>3895</v>
      </c>
      <c r="F1998" s="85" t="s">
        <v>11</v>
      </c>
      <c r="G1998" s="85">
        <v>713587</v>
      </c>
      <c r="H1998" s="89"/>
      <c r="I1998" s="93" t="s">
        <v>4389</v>
      </c>
      <c r="J1998" s="89"/>
      <c r="K1998" s="89"/>
      <c r="L1998" s="89"/>
      <c r="M1998" s="89"/>
      <c r="N1998" s="168">
        <v>50</v>
      </c>
      <c r="O1998" s="168">
        <v>0</v>
      </c>
      <c r="P1998" s="89" t="s">
        <v>679</v>
      </c>
    </row>
    <row r="1999" spans="1:16" ht="51">
      <c r="A1999" s="214">
        <v>513</v>
      </c>
      <c r="B1999" s="89"/>
      <c r="C1999" s="90" t="s">
        <v>175</v>
      </c>
      <c r="D1999" s="84">
        <v>43207</v>
      </c>
      <c r="E1999" s="85" t="s">
        <v>3896</v>
      </c>
      <c r="F1999" s="85" t="s">
        <v>15</v>
      </c>
      <c r="G1999" s="85">
        <v>713728</v>
      </c>
      <c r="H1999" s="89"/>
      <c r="I1999" s="93" t="s">
        <v>744</v>
      </c>
      <c r="J1999" s="89"/>
      <c r="K1999" s="89"/>
      <c r="L1999" s="89"/>
      <c r="M1999" s="89"/>
      <c r="N1999" s="168">
        <v>50</v>
      </c>
      <c r="O1999" s="168">
        <v>0</v>
      </c>
      <c r="P1999" s="89" t="s">
        <v>679</v>
      </c>
    </row>
    <row r="2000" spans="1:16" ht="63.75">
      <c r="A2000" s="214" t="s">
        <v>560</v>
      </c>
      <c r="B2000" s="89"/>
      <c r="C2000" s="90" t="s">
        <v>622</v>
      </c>
      <c r="D2000" s="84">
        <v>43207</v>
      </c>
      <c r="E2000" s="85" t="s">
        <v>3897</v>
      </c>
      <c r="F2000" s="85" t="s">
        <v>15</v>
      </c>
      <c r="G2000" s="85">
        <v>713730</v>
      </c>
      <c r="H2000" s="89"/>
      <c r="I2000" s="93" t="s">
        <v>4390</v>
      </c>
      <c r="J2000" s="89"/>
      <c r="K2000" s="89"/>
      <c r="L2000" s="89"/>
      <c r="M2000" s="89"/>
      <c r="N2000" s="168">
        <v>50</v>
      </c>
      <c r="O2000" s="168">
        <v>0</v>
      </c>
      <c r="P2000" s="89" t="s">
        <v>679</v>
      </c>
    </row>
    <row r="2001" spans="1:16" ht="89.25">
      <c r="A2001" s="214">
        <v>594</v>
      </c>
      <c r="B2001" s="89"/>
      <c r="C2001" s="90" t="s">
        <v>101</v>
      </c>
      <c r="D2001" s="84">
        <v>43207</v>
      </c>
      <c r="E2001" s="85" t="s">
        <v>3898</v>
      </c>
      <c r="F2001" s="85" t="s">
        <v>15</v>
      </c>
      <c r="G2001" s="85">
        <v>4791</v>
      </c>
      <c r="H2001" s="89"/>
      <c r="I2001" s="93" t="s">
        <v>4391</v>
      </c>
      <c r="J2001" s="89"/>
      <c r="K2001" s="89"/>
      <c r="L2001" s="89"/>
      <c r="M2001" s="89"/>
      <c r="N2001" s="168">
        <v>304.02999999999997</v>
      </c>
      <c r="O2001" s="168">
        <v>0</v>
      </c>
      <c r="P2001" s="89" t="s">
        <v>679</v>
      </c>
    </row>
    <row r="2002" spans="1:16" ht="89.25">
      <c r="A2002" s="214">
        <v>594</v>
      </c>
      <c r="B2002" s="89"/>
      <c r="C2002" s="90" t="s">
        <v>101</v>
      </c>
      <c r="D2002" s="84">
        <v>43207</v>
      </c>
      <c r="E2002" s="85" t="s">
        <v>3899</v>
      </c>
      <c r="F2002" s="85" t="s">
        <v>15</v>
      </c>
      <c r="G2002" s="85">
        <v>4792</v>
      </c>
      <c r="H2002" s="89"/>
      <c r="I2002" s="93" t="s">
        <v>4392</v>
      </c>
      <c r="J2002" s="89"/>
      <c r="K2002" s="89"/>
      <c r="L2002" s="89"/>
      <c r="M2002" s="89"/>
      <c r="N2002" s="168">
        <v>516.21</v>
      </c>
      <c r="O2002" s="168">
        <v>0</v>
      </c>
      <c r="P2002" s="89" t="s">
        <v>679</v>
      </c>
    </row>
    <row r="2003" spans="1:16" ht="63.75">
      <c r="A2003" s="214">
        <v>20</v>
      </c>
      <c r="B2003" s="89"/>
      <c r="C2003" s="90" t="s">
        <v>47</v>
      </c>
      <c r="D2003" s="84">
        <v>43208</v>
      </c>
      <c r="E2003" s="85" t="s">
        <v>3541</v>
      </c>
      <c r="F2003" s="85" t="s">
        <v>3</v>
      </c>
      <c r="G2003" s="85">
        <v>1614901</v>
      </c>
      <c r="H2003" s="89"/>
      <c r="I2003" s="93" t="s">
        <v>4083</v>
      </c>
      <c r="J2003" s="89"/>
      <c r="K2003" s="89"/>
      <c r="L2003" s="89"/>
      <c r="M2003" s="89"/>
      <c r="N2003" s="168">
        <v>0</v>
      </c>
      <c r="O2003" s="168">
        <v>386</v>
      </c>
      <c r="P2003" s="89" t="s">
        <v>679</v>
      </c>
    </row>
    <row r="2004" spans="1:16" ht="51">
      <c r="A2004" s="214" t="s">
        <v>560</v>
      </c>
      <c r="B2004" s="89"/>
      <c r="C2004" s="90" t="s">
        <v>622</v>
      </c>
      <c r="D2004" s="84">
        <v>43208</v>
      </c>
      <c r="E2004" s="85" t="s">
        <v>3629</v>
      </c>
      <c r="F2004" s="85" t="s">
        <v>3</v>
      </c>
      <c r="G2004" s="85">
        <v>1614934</v>
      </c>
      <c r="H2004" s="89"/>
      <c r="I2004" s="93" t="s">
        <v>4161</v>
      </c>
      <c r="J2004" s="89"/>
      <c r="K2004" s="89"/>
      <c r="L2004" s="89"/>
      <c r="M2004" s="89"/>
      <c r="N2004" s="168">
        <v>0</v>
      </c>
      <c r="O2004" s="168">
        <v>3661</v>
      </c>
      <c r="P2004" s="89" t="s">
        <v>679</v>
      </c>
    </row>
    <row r="2005" spans="1:16" ht="63.75">
      <c r="A2005" s="214">
        <v>287</v>
      </c>
      <c r="B2005" s="89"/>
      <c r="C2005" s="90" t="s">
        <v>130</v>
      </c>
      <c r="D2005" s="84">
        <v>43208</v>
      </c>
      <c r="E2005" s="85" t="s">
        <v>3669</v>
      </c>
      <c r="F2005" s="85" t="s">
        <v>3</v>
      </c>
      <c r="G2005" s="85">
        <v>1614884</v>
      </c>
      <c r="H2005" s="89"/>
      <c r="I2005" s="93" t="s">
        <v>4192</v>
      </c>
      <c r="J2005" s="89"/>
      <c r="K2005" s="89"/>
      <c r="L2005" s="89"/>
      <c r="M2005" s="89"/>
      <c r="N2005" s="168">
        <v>0</v>
      </c>
      <c r="O2005" s="168">
        <v>14851.08</v>
      </c>
      <c r="P2005" s="89" t="s">
        <v>679</v>
      </c>
    </row>
    <row r="2006" spans="1:16" ht="63.75">
      <c r="A2006" s="214">
        <v>287</v>
      </c>
      <c r="B2006" s="89"/>
      <c r="C2006" s="90" t="s">
        <v>130</v>
      </c>
      <c r="D2006" s="84">
        <v>43208</v>
      </c>
      <c r="E2006" s="85" t="s">
        <v>3670</v>
      </c>
      <c r="F2006" s="85" t="s">
        <v>3</v>
      </c>
      <c r="G2006" s="85">
        <v>1614887</v>
      </c>
      <c r="H2006" s="89"/>
      <c r="I2006" s="93" t="s">
        <v>4193</v>
      </c>
      <c r="J2006" s="89"/>
      <c r="K2006" s="89"/>
      <c r="L2006" s="89"/>
      <c r="M2006" s="89"/>
      <c r="N2006" s="168">
        <v>0</v>
      </c>
      <c r="O2006" s="168">
        <v>36298.620000000003</v>
      </c>
      <c r="P2006" s="89" t="s">
        <v>679</v>
      </c>
    </row>
    <row r="2007" spans="1:16" ht="38.25">
      <c r="A2007" s="214">
        <v>16</v>
      </c>
      <c r="B2007" s="89"/>
      <c r="C2007" s="90" t="s">
        <v>46</v>
      </c>
      <c r="D2007" s="84">
        <v>43208</v>
      </c>
      <c r="E2007" s="85" t="s">
        <v>3674</v>
      </c>
      <c r="F2007" s="85" t="s">
        <v>3</v>
      </c>
      <c r="G2007" s="85">
        <v>1614865</v>
      </c>
      <c r="H2007" s="89"/>
      <c r="I2007" s="93" t="s">
        <v>4197</v>
      </c>
      <c r="J2007" s="89"/>
      <c r="K2007" s="89"/>
      <c r="L2007" s="89"/>
      <c r="M2007" s="89"/>
      <c r="N2007" s="168">
        <v>0</v>
      </c>
      <c r="O2007" s="168">
        <v>376</v>
      </c>
      <c r="P2007" s="89" t="s">
        <v>2900</v>
      </c>
    </row>
    <row r="2008" spans="1:16" ht="51">
      <c r="A2008" s="214" t="s">
        <v>560</v>
      </c>
      <c r="B2008" s="89"/>
      <c r="C2008" s="90" t="s">
        <v>622</v>
      </c>
      <c r="D2008" s="84">
        <v>43208</v>
      </c>
      <c r="E2008" s="85" t="s">
        <v>3722</v>
      </c>
      <c r="F2008" s="85" t="s">
        <v>3</v>
      </c>
      <c r="G2008" s="85">
        <v>1614859</v>
      </c>
      <c r="H2008" s="89"/>
      <c r="I2008" s="93" t="s">
        <v>4234</v>
      </c>
      <c r="J2008" s="89"/>
      <c r="K2008" s="89"/>
      <c r="L2008" s="89"/>
      <c r="M2008" s="89"/>
      <c r="N2008" s="168">
        <v>0</v>
      </c>
      <c r="O2008" s="168">
        <v>45</v>
      </c>
      <c r="P2008" s="89" t="s">
        <v>679</v>
      </c>
    </row>
    <row r="2009" spans="1:16" ht="63.75">
      <c r="A2009" s="214">
        <v>513</v>
      </c>
      <c r="B2009" s="89"/>
      <c r="C2009" s="90" t="s">
        <v>175</v>
      </c>
      <c r="D2009" s="84">
        <v>43208</v>
      </c>
      <c r="E2009" s="85" t="s">
        <v>3900</v>
      </c>
      <c r="F2009" s="85" t="s">
        <v>15</v>
      </c>
      <c r="G2009" s="85">
        <v>714890</v>
      </c>
      <c r="H2009" s="89"/>
      <c r="I2009" s="93" t="s">
        <v>4393</v>
      </c>
      <c r="J2009" s="89"/>
      <c r="K2009" s="89"/>
      <c r="L2009" s="89"/>
      <c r="M2009" s="89"/>
      <c r="N2009" s="168">
        <v>50</v>
      </c>
      <c r="O2009" s="168">
        <v>0</v>
      </c>
      <c r="P2009" s="89" t="s">
        <v>679</v>
      </c>
    </row>
    <row r="2010" spans="1:16" ht="63.75">
      <c r="A2010" s="214">
        <v>513</v>
      </c>
      <c r="B2010" s="89"/>
      <c r="C2010" s="90" t="s">
        <v>175</v>
      </c>
      <c r="D2010" s="84">
        <v>43208</v>
      </c>
      <c r="E2010" s="85" t="s">
        <v>3901</v>
      </c>
      <c r="F2010" s="85" t="s">
        <v>15</v>
      </c>
      <c r="G2010" s="85">
        <v>714892</v>
      </c>
      <c r="H2010" s="89"/>
      <c r="I2010" s="93" t="s">
        <v>3336</v>
      </c>
      <c r="J2010" s="89"/>
      <c r="K2010" s="89"/>
      <c r="L2010" s="89"/>
      <c r="M2010" s="89"/>
      <c r="N2010" s="168">
        <v>50</v>
      </c>
      <c r="O2010" s="168">
        <v>0</v>
      </c>
      <c r="P2010" s="89" t="s">
        <v>679</v>
      </c>
    </row>
    <row r="2011" spans="1:16" ht="89.25">
      <c r="A2011" s="214">
        <v>594</v>
      </c>
      <c r="B2011" s="89"/>
      <c r="C2011" s="90" t="s">
        <v>101</v>
      </c>
      <c r="D2011" s="84">
        <v>43208</v>
      </c>
      <c r="E2011" s="85" t="s">
        <v>3902</v>
      </c>
      <c r="F2011" s="85" t="s">
        <v>15</v>
      </c>
      <c r="G2011" s="85">
        <v>4800</v>
      </c>
      <c r="H2011" s="89"/>
      <c r="I2011" s="93" t="s">
        <v>4394</v>
      </c>
      <c r="J2011" s="89"/>
      <c r="K2011" s="89"/>
      <c r="L2011" s="89"/>
      <c r="M2011" s="89"/>
      <c r="N2011" s="168">
        <v>272.54000000000002</v>
      </c>
      <c r="O2011" s="168">
        <v>0</v>
      </c>
      <c r="P2011" s="89" t="s">
        <v>679</v>
      </c>
    </row>
    <row r="2012" spans="1:16" ht="89.25">
      <c r="A2012" s="214">
        <v>291</v>
      </c>
      <c r="B2012" s="89"/>
      <c r="C2012" s="90" t="s">
        <v>133</v>
      </c>
      <c r="D2012" s="84">
        <v>43208</v>
      </c>
      <c r="E2012" s="85" t="s">
        <v>3903</v>
      </c>
      <c r="F2012" s="85" t="s">
        <v>15</v>
      </c>
      <c r="G2012" s="85">
        <v>4796</v>
      </c>
      <c r="H2012" s="89"/>
      <c r="I2012" s="93" t="s">
        <v>4395</v>
      </c>
      <c r="J2012" s="89"/>
      <c r="K2012" s="89"/>
      <c r="L2012" s="89"/>
      <c r="M2012" s="89"/>
      <c r="N2012" s="168">
        <v>1386.33</v>
      </c>
      <c r="O2012" s="168">
        <v>0</v>
      </c>
      <c r="P2012" s="89" t="s">
        <v>679</v>
      </c>
    </row>
    <row r="2013" spans="1:16" ht="89.25">
      <c r="A2013" s="214">
        <v>576</v>
      </c>
      <c r="B2013" s="89"/>
      <c r="C2013" s="90" t="s">
        <v>11083</v>
      </c>
      <c r="D2013" s="84">
        <v>43208</v>
      </c>
      <c r="E2013" s="85" t="s">
        <v>3904</v>
      </c>
      <c r="F2013" s="85" t="s">
        <v>15</v>
      </c>
      <c r="G2013" s="85">
        <v>4802</v>
      </c>
      <c r="H2013" s="89"/>
      <c r="I2013" s="93" t="s">
        <v>4396</v>
      </c>
      <c r="J2013" s="89"/>
      <c r="K2013" s="89"/>
      <c r="L2013" s="89"/>
      <c r="M2013" s="89"/>
      <c r="N2013" s="168">
        <v>790.26</v>
      </c>
      <c r="O2013" s="168">
        <v>0</v>
      </c>
      <c r="P2013" s="89" t="s">
        <v>679</v>
      </c>
    </row>
    <row r="2014" spans="1:16" ht="51">
      <c r="A2014" s="214" t="s">
        <v>560</v>
      </c>
      <c r="B2014" s="89"/>
      <c r="C2014" s="90" t="s">
        <v>622</v>
      </c>
      <c r="D2014" s="84">
        <v>43209</v>
      </c>
      <c r="E2014" s="85" t="s">
        <v>3590</v>
      </c>
      <c r="F2014" s="85" t="s">
        <v>3</v>
      </c>
      <c r="G2014" s="85">
        <v>1615224</v>
      </c>
      <c r="H2014" s="89"/>
      <c r="I2014" s="93" t="s">
        <v>4127</v>
      </c>
      <c r="J2014" s="89"/>
      <c r="K2014" s="89"/>
      <c r="L2014" s="89"/>
      <c r="M2014" s="89"/>
      <c r="N2014" s="168">
        <v>0</v>
      </c>
      <c r="O2014" s="168">
        <v>1125.27</v>
      </c>
      <c r="P2014" s="89" t="s">
        <v>679</v>
      </c>
    </row>
    <row r="2015" spans="1:16" ht="63.75">
      <c r="A2015" s="214" t="s">
        <v>560</v>
      </c>
      <c r="B2015" s="89"/>
      <c r="C2015" s="90" t="s">
        <v>622</v>
      </c>
      <c r="D2015" s="84">
        <v>43209</v>
      </c>
      <c r="E2015" s="85" t="s">
        <v>3610</v>
      </c>
      <c r="F2015" s="85" t="s">
        <v>3</v>
      </c>
      <c r="G2015" s="85">
        <v>1615379</v>
      </c>
      <c r="H2015" s="89"/>
      <c r="I2015" s="93" t="s">
        <v>4145</v>
      </c>
      <c r="J2015" s="89"/>
      <c r="K2015" s="89"/>
      <c r="L2015" s="89"/>
      <c r="M2015" s="89"/>
      <c r="N2015" s="168">
        <v>0</v>
      </c>
      <c r="O2015" s="168">
        <v>746</v>
      </c>
      <c r="P2015" s="89" t="s">
        <v>679</v>
      </c>
    </row>
    <row r="2016" spans="1:16" ht="51">
      <c r="A2016" s="214" t="s">
        <v>560</v>
      </c>
      <c r="B2016" s="89"/>
      <c r="C2016" s="90" t="s">
        <v>622</v>
      </c>
      <c r="D2016" s="84">
        <v>43209</v>
      </c>
      <c r="E2016" s="85" t="s">
        <v>3642</v>
      </c>
      <c r="F2016" s="85" t="s">
        <v>3</v>
      </c>
      <c r="G2016" s="85">
        <v>1615373</v>
      </c>
      <c r="H2016" s="89"/>
      <c r="I2016" s="93" t="s">
        <v>2838</v>
      </c>
      <c r="J2016" s="89"/>
      <c r="K2016" s="89"/>
      <c r="L2016" s="89"/>
      <c r="M2016" s="89"/>
      <c r="N2016" s="168">
        <v>0</v>
      </c>
      <c r="O2016" s="168">
        <v>700</v>
      </c>
      <c r="P2016" s="89" t="s">
        <v>679</v>
      </c>
    </row>
    <row r="2017" spans="1:16" ht="63.75">
      <c r="A2017" s="214" t="s">
        <v>560</v>
      </c>
      <c r="B2017" s="89"/>
      <c r="C2017" s="90" t="s">
        <v>622</v>
      </c>
      <c r="D2017" s="84">
        <v>43209</v>
      </c>
      <c r="E2017" s="85" t="s">
        <v>3678</v>
      </c>
      <c r="F2017" s="85" t="s">
        <v>3</v>
      </c>
      <c r="G2017" s="85">
        <v>1615178</v>
      </c>
      <c r="H2017" s="89"/>
      <c r="I2017" s="93" t="s">
        <v>4201</v>
      </c>
      <c r="J2017" s="89"/>
      <c r="K2017" s="89"/>
      <c r="L2017" s="89"/>
      <c r="M2017" s="89"/>
      <c r="N2017" s="168">
        <v>0</v>
      </c>
      <c r="O2017" s="168">
        <v>105</v>
      </c>
      <c r="P2017" s="89" t="s">
        <v>679</v>
      </c>
    </row>
    <row r="2018" spans="1:16" ht="38.25">
      <c r="A2018" s="214">
        <v>20</v>
      </c>
      <c r="B2018" s="89"/>
      <c r="C2018" s="90" t="s">
        <v>47</v>
      </c>
      <c r="D2018" s="84">
        <v>43209</v>
      </c>
      <c r="E2018" s="85" t="s">
        <v>3684</v>
      </c>
      <c r="F2018" s="85" t="s">
        <v>3</v>
      </c>
      <c r="G2018" s="85">
        <v>1615343</v>
      </c>
      <c r="H2018" s="89"/>
      <c r="I2018" s="93" t="s">
        <v>4205</v>
      </c>
      <c r="J2018" s="89"/>
      <c r="K2018" s="89"/>
      <c r="L2018" s="89"/>
      <c r="M2018" s="89"/>
      <c r="N2018" s="168">
        <v>0</v>
      </c>
      <c r="O2018" s="168">
        <v>84</v>
      </c>
      <c r="P2018" s="89" t="s">
        <v>679</v>
      </c>
    </row>
    <row r="2019" spans="1:16" ht="51">
      <c r="A2019" s="214">
        <v>373</v>
      </c>
      <c r="B2019" s="89"/>
      <c r="C2019" s="90" t="s">
        <v>644</v>
      </c>
      <c r="D2019" s="84">
        <v>43209</v>
      </c>
      <c r="E2019" s="85" t="s">
        <v>3905</v>
      </c>
      <c r="F2019" s="85" t="s">
        <v>680</v>
      </c>
      <c r="G2019" s="85">
        <v>17368868</v>
      </c>
      <c r="H2019" s="89"/>
      <c r="I2019" s="93" t="s">
        <v>4398</v>
      </c>
      <c r="J2019" s="89"/>
      <c r="K2019" s="89"/>
      <c r="L2019" s="89"/>
      <c r="M2019" s="89"/>
      <c r="N2019" s="168">
        <v>0</v>
      </c>
      <c r="O2019" s="168">
        <v>1148805.58</v>
      </c>
      <c r="P2019" s="89" t="s">
        <v>679</v>
      </c>
    </row>
    <row r="2020" spans="1:16" ht="51">
      <c r="A2020" s="214">
        <v>373</v>
      </c>
      <c r="B2020" s="89"/>
      <c r="C2020" s="90" t="s">
        <v>644</v>
      </c>
      <c r="D2020" s="84">
        <v>43209</v>
      </c>
      <c r="E2020" s="85" t="s">
        <v>3906</v>
      </c>
      <c r="F2020" s="85" t="s">
        <v>680</v>
      </c>
      <c r="G2020" s="85">
        <v>17382594</v>
      </c>
      <c r="H2020" s="89"/>
      <c r="I2020" s="93" t="s">
        <v>4399</v>
      </c>
      <c r="J2020" s="89"/>
      <c r="K2020" s="89"/>
      <c r="L2020" s="89"/>
      <c r="M2020" s="89"/>
      <c r="N2020" s="168">
        <v>0</v>
      </c>
      <c r="O2020" s="168">
        <v>3829351.94</v>
      </c>
      <c r="P2020" s="89" t="s">
        <v>679</v>
      </c>
    </row>
    <row r="2021" spans="1:16" ht="76.5">
      <c r="A2021" s="214">
        <v>513</v>
      </c>
      <c r="B2021" s="89"/>
      <c r="C2021" s="90" t="s">
        <v>175</v>
      </c>
      <c r="D2021" s="84">
        <v>43209</v>
      </c>
      <c r="E2021" s="85" t="s">
        <v>3907</v>
      </c>
      <c r="F2021" s="85" t="s">
        <v>680</v>
      </c>
      <c r="G2021" s="85">
        <v>17382617</v>
      </c>
      <c r="H2021" s="89"/>
      <c r="I2021" s="93" t="s">
        <v>4400</v>
      </c>
      <c r="J2021" s="89"/>
      <c r="K2021" s="89"/>
      <c r="L2021" s="89"/>
      <c r="M2021" s="89"/>
      <c r="N2021" s="168">
        <v>42256.6</v>
      </c>
      <c r="O2021" s="168">
        <v>0</v>
      </c>
      <c r="P2021" s="89" t="s">
        <v>679</v>
      </c>
    </row>
    <row r="2022" spans="1:16" ht="76.5">
      <c r="A2022" s="214">
        <v>513</v>
      </c>
      <c r="B2022" s="89"/>
      <c r="C2022" s="90" t="s">
        <v>175</v>
      </c>
      <c r="D2022" s="84">
        <v>43209</v>
      </c>
      <c r="E2022" s="85" t="s">
        <v>3908</v>
      </c>
      <c r="F2022" s="85" t="s">
        <v>680</v>
      </c>
      <c r="G2022" s="85">
        <v>17382703</v>
      </c>
      <c r="H2022" s="89"/>
      <c r="I2022" s="93" t="s">
        <v>4401</v>
      </c>
      <c r="J2022" s="89"/>
      <c r="K2022" s="89"/>
      <c r="L2022" s="89"/>
      <c r="M2022" s="89"/>
      <c r="N2022" s="168">
        <v>367327.8</v>
      </c>
      <c r="O2022" s="168">
        <v>0</v>
      </c>
      <c r="P2022" s="89" t="s">
        <v>679</v>
      </c>
    </row>
    <row r="2023" spans="1:16" ht="76.5">
      <c r="A2023" s="214">
        <v>513</v>
      </c>
      <c r="B2023" s="89"/>
      <c r="C2023" s="90" t="s">
        <v>175</v>
      </c>
      <c r="D2023" s="84">
        <v>43209</v>
      </c>
      <c r="E2023" s="85" t="s">
        <v>3909</v>
      </c>
      <c r="F2023" s="85" t="s">
        <v>680</v>
      </c>
      <c r="G2023" s="85">
        <v>17382709</v>
      </c>
      <c r="H2023" s="89"/>
      <c r="I2023" s="93" t="s">
        <v>4402</v>
      </c>
      <c r="J2023" s="89"/>
      <c r="K2023" s="89"/>
      <c r="L2023" s="89"/>
      <c r="M2023" s="89"/>
      <c r="N2023" s="168">
        <v>10884.42</v>
      </c>
      <c r="O2023" s="168">
        <v>0</v>
      </c>
      <c r="P2023" s="89" t="s">
        <v>679</v>
      </c>
    </row>
    <row r="2024" spans="1:16" ht="76.5">
      <c r="A2024" s="214" t="s">
        <v>560</v>
      </c>
      <c r="B2024" s="89"/>
      <c r="C2024" s="90" t="s">
        <v>622</v>
      </c>
      <c r="D2024" s="84">
        <v>43209</v>
      </c>
      <c r="E2024" s="85" t="s">
        <v>3910</v>
      </c>
      <c r="F2024" s="85" t="s">
        <v>15</v>
      </c>
      <c r="G2024" s="85">
        <v>716044</v>
      </c>
      <c r="H2024" s="89"/>
      <c r="I2024" s="93" t="s">
        <v>4403</v>
      </c>
      <c r="J2024" s="89"/>
      <c r="K2024" s="89"/>
      <c r="L2024" s="89"/>
      <c r="M2024" s="89"/>
      <c r="N2024" s="168">
        <v>50</v>
      </c>
      <c r="O2024" s="168">
        <v>0</v>
      </c>
      <c r="P2024" s="89" t="s">
        <v>679</v>
      </c>
    </row>
    <row r="2025" spans="1:16" ht="51">
      <c r="A2025" s="214" t="s">
        <v>560</v>
      </c>
      <c r="B2025" s="89"/>
      <c r="C2025" s="90" t="s">
        <v>622</v>
      </c>
      <c r="D2025" s="84">
        <v>43209</v>
      </c>
      <c r="E2025" s="85" t="s">
        <v>3911</v>
      </c>
      <c r="F2025" s="85" t="s">
        <v>15</v>
      </c>
      <c r="G2025" s="85">
        <v>716469</v>
      </c>
      <c r="H2025" s="89"/>
      <c r="I2025" s="93" t="s">
        <v>4404</v>
      </c>
      <c r="J2025" s="89"/>
      <c r="K2025" s="89"/>
      <c r="L2025" s="89"/>
      <c r="M2025" s="89"/>
      <c r="N2025" s="168">
        <v>50</v>
      </c>
      <c r="O2025" s="168">
        <v>0</v>
      </c>
      <c r="P2025" s="89" t="s">
        <v>679</v>
      </c>
    </row>
    <row r="2026" spans="1:16" ht="51">
      <c r="A2026" s="214">
        <v>513</v>
      </c>
      <c r="B2026" s="89"/>
      <c r="C2026" s="90" t="s">
        <v>175</v>
      </c>
      <c r="D2026" s="84">
        <v>43209</v>
      </c>
      <c r="E2026" s="85" t="s">
        <v>3912</v>
      </c>
      <c r="F2026" s="85" t="s">
        <v>15</v>
      </c>
      <c r="G2026" s="85">
        <v>716617</v>
      </c>
      <c r="H2026" s="89"/>
      <c r="I2026" s="93" t="s">
        <v>1521</v>
      </c>
      <c r="J2026" s="89"/>
      <c r="K2026" s="89"/>
      <c r="L2026" s="89"/>
      <c r="M2026" s="89"/>
      <c r="N2026" s="168">
        <v>50</v>
      </c>
      <c r="O2026" s="168">
        <v>0</v>
      </c>
      <c r="P2026" s="89" t="s">
        <v>679</v>
      </c>
    </row>
    <row r="2027" spans="1:16" ht="51">
      <c r="A2027" s="214">
        <v>513</v>
      </c>
      <c r="B2027" s="89"/>
      <c r="C2027" s="90" t="s">
        <v>175</v>
      </c>
      <c r="D2027" s="84">
        <v>43209</v>
      </c>
      <c r="E2027" s="85" t="s">
        <v>3913</v>
      </c>
      <c r="F2027" s="85" t="s">
        <v>15</v>
      </c>
      <c r="G2027" s="85">
        <v>716620</v>
      </c>
      <c r="H2027" s="89"/>
      <c r="I2027" s="93" t="s">
        <v>3387</v>
      </c>
      <c r="J2027" s="89"/>
      <c r="K2027" s="89"/>
      <c r="L2027" s="89"/>
      <c r="M2027" s="89"/>
      <c r="N2027" s="168">
        <v>50</v>
      </c>
      <c r="O2027" s="168">
        <v>0</v>
      </c>
      <c r="P2027" s="89" t="s">
        <v>679</v>
      </c>
    </row>
    <row r="2028" spans="1:16" ht="51">
      <c r="A2028" s="214" t="s">
        <v>560</v>
      </c>
      <c r="B2028" s="89"/>
      <c r="C2028" s="90" t="s">
        <v>622</v>
      </c>
      <c r="D2028" s="84">
        <v>43210</v>
      </c>
      <c r="E2028" s="85" t="s">
        <v>3556</v>
      </c>
      <c r="F2028" s="85" t="s">
        <v>3</v>
      </c>
      <c r="G2028" s="85">
        <v>1615645</v>
      </c>
      <c r="H2028" s="89"/>
      <c r="I2028" s="93" t="s">
        <v>4097</v>
      </c>
      <c r="J2028" s="89"/>
      <c r="K2028" s="89"/>
      <c r="L2028" s="89"/>
      <c r="M2028" s="89"/>
      <c r="N2028" s="168">
        <v>0</v>
      </c>
      <c r="O2028" s="168">
        <v>5000</v>
      </c>
      <c r="P2028" s="89" t="s">
        <v>679</v>
      </c>
    </row>
    <row r="2029" spans="1:16" ht="63.75">
      <c r="A2029" s="214" t="s">
        <v>560</v>
      </c>
      <c r="B2029" s="89"/>
      <c r="C2029" s="90" t="s">
        <v>622</v>
      </c>
      <c r="D2029" s="84">
        <v>43210</v>
      </c>
      <c r="E2029" s="85" t="s">
        <v>3559</v>
      </c>
      <c r="F2029" s="85" t="s">
        <v>3</v>
      </c>
      <c r="G2029" s="85">
        <v>1615878</v>
      </c>
      <c r="H2029" s="89"/>
      <c r="I2029" s="93" t="s">
        <v>4100</v>
      </c>
      <c r="J2029" s="89"/>
      <c r="K2029" s="89"/>
      <c r="L2029" s="89"/>
      <c r="M2029" s="89"/>
      <c r="N2029" s="168">
        <v>0</v>
      </c>
      <c r="O2029" s="168">
        <v>6798.06</v>
      </c>
      <c r="P2029" s="89" t="s">
        <v>679</v>
      </c>
    </row>
    <row r="2030" spans="1:16" ht="51">
      <c r="A2030" s="214" t="s">
        <v>560</v>
      </c>
      <c r="B2030" s="89"/>
      <c r="C2030" s="90" t="s">
        <v>622</v>
      </c>
      <c r="D2030" s="84">
        <v>43210</v>
      </c>
      <c r="E2030" s="85" t="s">
        <v>3571</v>
      </c>
      <c r="F2030" s="85" t="s">
        <v>3</v>
      </c>
      <c r="G2030" s="85">
        <v>1615691</v>
      </c>
      <c r="H2030" s="89"/>
      <c r="I2030" s="93" t="s">
        <v>4110</v>
      </c>
      <c r="J2030" s="89"/>
      <c r="K2030" s="89"/>
      <c r="L2030" s="89"/>
      <c r="M2030" s="89"/>
      <c r="N2030" s="168">
        <v>0</v>
      </c>
      <c r="O2030" s="168">
        <v>220.26</v>
      </c>
      <c r="P2030" s="89" t="s">
        <v>679</v>
      </c>
    </row>
    <row r="2031" spans="1:16" ht="51">
      <c r="A2031" s="214" t="s">
        <v>560</v>
      </c>
      <c r="B2031" s="89"/>
      <c r="C2031" s="90" t="s">
        <v>622</v>
      </c>
      <c r="D2031" s="84">
        <v>43210</v>
      </c>
      <c r="E2031" s="85" t="s">
        <v>3577</v>
      </c>
      <c r="F2031" s="85" t="s">
        <v>3</v>
      </c>
      <c r="G2031" s="85">
        <v>1615889</v>
      </c>
      <c r="H2031" s="89"/>
      <c r="I2031" s="93" t="s">
        <v>4116</v>
      </c>
      <c r="J2031" s="89"/>
      <c r="K2031" s="89"/>
      <c r="L2031" s="89"/>
      <c r="M2031" s="89"/>
      <c r="N2031" s="168">
        <v>0</v>
      </c>
      <c r="O2031" s="168">
        <v>1480.63</v>
      </c>
      <c r="P2031" s="89" t="s">
        <v>679</v>
      </c>
    </row>
    <row r="2032" spans="1:16" ht="51">
      <c r="A2032" s="214" t="s">
        <v>560</v>
      </c>
      <c r="B2032" s="89"/>
      <c r="C2032" s="90" t="s">
        <v>622</v>
      </c>
      <c r="D2032" s="84">
        <v>43210</v>
      </c>
      <c r="E2032" s="85" t="s">
        <v>3654</v>
      </c>
      <c r="F2032" s="85" t="s">
        <v>3</v>
      </c>
      <c r="G2032" s="85">
        <v>1615577</v>
      </c>
      <c r="H2032" s="89"/>
      <c r="I2032" s="93" t="s">
        <v>4180</v>
      </c>
      <c r="J2032" s="89"/>
      <c r="K2032" s="89"/>
      <c r="L2032" s="89"/>
      <c r="M2032" s="89"/>
      <c r="N2032" s="168">
        <v>0</v>
      </c>
      <c r="O2032" s="168">
        <v>2325.8200000000002</v>
      </c>
      <c r="P2032" s="89" t="s">
        <v>679</v>
      </c>
    </row>
    <row r="2033" spans="1:16" ht="63.75">
      <c r="A2033" s="214">
        <v>35</v>
      </c>
      <c r="B2033" s="89"/>
      <c r="C2033" s="90" t="s">
        <v>49</v>
      </c>
      <c r="D2033" s="84">
        <v>43210</v>
      </c>
      <c r="E2033" s="85" t="s">
        <v>3687</v>
      </c>
      <c r="F2033" s="85" t="s">
        <v>3</v>
      </c>
      <c r="G2033" s="85">
        <v>1615642</v>
      </c>
      <c r="H2033" s="89"/>
      <c r="I2033" s="93" t="s">
        <v>4208</v>
      </c>
      <c r="J2033" s="89"/>
      <c r="K2033" s="89"/>
      <c r="L2033" s="89"/>
      <c r="M2033" s="89"/>
      <c r="N2033" s="168">
        <v>0</v>
      </c>
      <c r="O2033" s="168">
        <v>300</v>
      </c>
      <c r="P2033" s="89" t="s">
        <v>679</v>
      </c>
    </row>
    <row r="2034" spans="1:16" ht="63.75">
      <c r="A2034" s="214">
        <v>35</v>
      </c>
      <c r="B2034" s="89"/>
      <c r="C2034" s="90" t="s">
        <v>49</v>
      </c>
      <c r="D2034" s="84">
        <v>43210</v>
      </c>
      <c r="E2034" s="85" t="s">
        <v>3688</v>
      </c>
      <c r="F2034" s="85" t="s">
        <v>3</v>
      </c>
      <c r="G2034" s="85">
        <v>1615644</v>
      </c>
      <c r="H2034" s="89"/>
      <c r="I2034" s="93" t="s">
        <v>4209</v>
      </c>
      <c r="J2034" s="89"/>
      <c r="K2034" s="89"/>
      <c r="L2034" s="89"/>
      <c r="M2034" s="89"/>
      <c r="N2034" s="168">
        <v>0</v>
      </c>
      <c r="O2034" s="168">
        <v>300</v>
      </c>
      <c r="P2034" s="89" t="s">
        <v>679</v>
      </c>
    </row>
    <row r="2035" spans="1:16" ht="63.75">
      <c r="A2035" s="214">
        <v>35</v>
      </c>
      <c r="B2035" s="89"/>
      <c r="C2035" s="90" t="s">
        <v>49</v>
      </c>
      <c r="D2035" s="84">
        <v>43210</v>
      </c>
      <c r="E2035" s="85" t="s">
        <v>3689</v>
      </c>
      <c r="F2035" s="85" t="s">
        <v>3</v>
      </c>
      <c r="G2035" s="85">
        <v>1615646</v>
      </c>
      <c r="H2035" s="89"/>
      <c r="I2035" s="93" t="s">
        <v>4210</v>
      </c>
      <c r="J2035" s="89"/>
      <c r="K2035" s="89"/>
      <c r="L2035" s="89"/>
      <c r="M2035" s="89"/>
      <c r="N2035" s="168">
        <v>0</v>
      </c>
      <c r="O2035" s="168">
        <v>5400</v>
      </c>
      <c r="P2035" s="89" t="s">
        <v>679</v>
      </c>
    </row>
    <row r="2036" spans="1:16" ht="63.75">
      <c r="A2036" s="214">
        <v>35</v>
      </c>
      <c r="B2036" s="89"/>
      <c r="C2036" s="90" t="s">
        <v>49</v>
      </c>
      <c r="D2036" s="84">
        <v>43210</v>
      </c>
      <c r="E2036" s="85" t="s">
        <v>3690</v>
      </c>
      <c r="F2036" s="85" t="s">
        <v>3</v>
      </c>
      <c r="G2036" s="85">
        <v>1615648</v>
      </c>
      <c r="H2036" s="89"/>
      <c r="I2036" s="93" t="s">
        <v>4211</v>
      </c>
      <c r="J2036" s="89"/>
      <c r="K2036" s="89"/>
      <c r="L2036" s="89"/>
      <c r="M2036" s="89"/>
      <c r="N2036" s="168">
        <v>0</v>
      </c>
      <c r="O2036" s="168">
        <v>26550</v>
      </c>
      <c r="P2036" s="89" t="s">
        <v>679</v>
      </c>
    </row>
    <row r="2037" spans="1:16" ht="63.75">
      <c r="A2037" s="214">
        <v>35</v>
      </c>
      <c r="B2037" s="89"/>
      <c r="C2037" s="90" t="s">
        <v>49</v>
      </c>
      <c r="D2037" s="84">
        <v>43210</v>
      </c>
      <c r="E2037" s="85" t="s">
        <v>3691</v>
      </c>
      <c r="F2037" s="85" t="s">
        <v>3</v>
      </c>
      <c r="G2037" s="85">
        <v>1615652</v>
      </c>
      <c r="H2037" s="89"/>
      <c r="I2037" s="93" t="s">
        <v>4212</v>
      </c>
      <c r="J2037" s="89"/>
      <c r="K2037" s="89"/>
      <c r="L2037" s="89"/>
      <c r="M2037" s="89"/>
      <c r="N2037" s="168">
        <v>0</v>
      </c>
      <c r="O2037" s="168">
        <v>11755</v>
      </c>
      <c r="P2037" s="89" t="s">
        <v>679</v>
      </c>
    </row>
    <row r="2038" spans="1:16" ht="63.75">
      <c r="A2038" s="214">
        <v>222</v>
      </c>
      <c r="B2038" s="89"/>
      <c r="C2038" s="90" t="s">
        <v>106</v>
      </c>
      <c r="D2038" s="84">
        <v>43210</v>
      </c>
      <c r="E2038" s="85" t="s">
        <v>3692</v>
      </c>
      <c r="F2038" s="85" t="s">
        <v>3</v>
      </c>
      <c r="G2038" s="85">
        <v>1615690</v>
      </c>
      <c r="H2038" s="89"/>
      <c r="I2038" s="93" t="s">
        <v>4213</v>
      </c>
      <c r="J2038" s="89"/>
      <c r="K2038" s="89"/>
      <c r="L2038" s="89"/>
      <c r="M2038" s="89"/>
      <c r="N2038" s="168">
        <v>0</v>
      </c>
      <c r="O2038" s="168">
        <v>5259.11</v>
      </c>
      <c r="P2038" s="89" t="s">
        <v>679</v>
      </c>
    </row>
    <row r="2039" spans="1:16" ht="63.75">
      <c r="A2039" s="214">
        <v>222</v>
      </c>
      <c r="B2039" s="89"/>
      <c r="C2039" s="90" t="s">
        <v>106</v>
      </c>
      <c r="D2039" s="84">
        <v>43210</v>
      </c>
      <c r="E2039" s="85" t="s">
        <v>3693</v>
      </c>
      <c r="F2039" s="85" t="s">
        <v>3</v>
      </c>
      <c r="G2039" s="85">
        <v>1615692</v>
      </c>
      <c r="H2039" s="89"/>
      <c r="I2039" s="93" t="s">
        <v>4214</v>
      </c>
      <c r="J2039" s="89"/>
      <c r="K2039" s="89"/>
      <c r="L2039" s="89"/>
      <c r="M2039" s="89"/>
      <c r="N2039" s="168">
        <v>0</v>
      </c>
      <c r="O2039" s="168">
        <v>8229.52</v>
      </c>
      <c r="P2039" s="89" t="s">
        <v>679</v>
      </c>
    </row>
    <row r="2040" spans="1:16" ht="51">
      <c r="A2040" s="214">
        <v>373</v>
      </c>
      <c r="B2040" s="89"/>
      <c r="C2040" s="90" t="s">
        <v>644</v>
      </c>
      <c r="D2040" s="84">
        <v>43210</v>
      </c>
      <c r="E2040" s="85" t="s">
        <v>3695</v>
      </c>
      <c r="F2040" s="85" t="s">
        <v>3</v>
      </c>
      <c r="G2040" s="85">
        <v>1615668</v>
      </c>
      <c r="H2040" s="89"/>
      <c r="I2040" s="93" t="s">
        <v>4216</v>
      </c>
      <c r="J2040" s="89"/>
      <c r="K2040" s="89"/>
      <c r="L2040" s="89"/>
      <c r="M2040" s="89"/>
      <c r="N2040" s="168">
        <v>0</v>
      </c>
      <c r="O2040" s="168">
        <v>222</v>
      </c>
      <c r="P2040" s="89" t="s">
        <v>679</v>
      </c>
    </row>
    <row r="2041" spans="1:16" ht="51">
      <c r="A2041" s="214">
        <v>130</v>
      </c>
      <c r="B2041" s="89"/>
      <c r="C2041" s="90" t="s">
        <v>70</v>
      </c>
      <c r="D2041" s="84">
        <v>43210</v>
      </c>
      <c r="E2041" s="85" t="s">
        <v>3696</v>
      </c>
      <c r="F2041" s="85" t="s">
        <v>3</v>
      </c>
      <c r="G2041" s="85">
        <v>1615701</v>
      </c>
      <c r="H2041" s="89"/>
      <c r="I2041" s="93" t="s">
        <v>4217</v>
      </c>
      <c r="J2041" s="89"/>
      <c r="K2041" s="89"/>
      <c r="L2041" s="89"/>
      <c r="M2041" s="89"/>
      <c r="N2041" s="168">
        <v>0</v>
      </c>
      <c r="O2041" s="168">
        <v>222</v>
      </c>
      <c r="P2041" s="89" t="s">
        <v>679</v>
      </c>
    </row>
    <row r="2042" spans="1:16" ht="51">
      <c r="A2042" s="214" t="s">
        <v>560</v>
      </c>
      <c r="B2042" s="89"/>
      <c r="C2042" s="90" t="s">
        <v>622</v>
      </c>
      <c r="D2042" s="84">
        <v>43210</v>
      </c>
      <c r="E2042" s="85" t="s">
        <v>3705</v>
      </c>
      <c r="F2042" s="85" t="s">
        <v>3</v>
      </c>
      <c r="G2042" s="85">
        <v>1615643</v>
      </c>
      <c r="H2042" s="89"/>
      <c r="I2042" s="93" t="s">
        <v>4225</v>
      </c>
      <c r="J2042" s="89"/>
      <c r="K2042" s="89"/>
      <c r="L2042" s="89"/>
      <c r="M2042" s="89"/>
      <c r="N2042" s="168">
        <v>0</v>
      </c>
      <c r="O2042" s="168">
        <v>2000</v>
      </c>
      <c r="P2042" s="89" t="s">
        <v>679</v>
      </c>
    </row>
    <row r="2043" spans="1:16" ht="63.75">
      <c r="A2043" s="214" t="s">
        <v>560</v>
      </c>
      <c r="B2043" s="89"/>
      <c r="C2043" s="90" t="s">
        <v>622</v>
      </c>
      <c r="D2043" s="84">
        <v>43210</v>
      </c>
      <c r="E2043" s="85" t="s">
        <v>3914</v>
      </c>
      <c r="F2043" s="85" t="s">
        <v>6</v>
      </c>
      <c r="G2043" s="85">
        <v>965689</v>
      </c>
      <c r="H2043" s="89"/>
      <c r="I2043" s="93" t="s">
        <v>4405</v>
      </c>
      <c r="J2043" s="89"/>
      <c r="K2043" s="89"/>
      <c r="L2043" s="89"/>
      <c r="M2043" s="89"/>
      <c r="N2043" s="168">
        <v>0</v>
      </c>
      <c r="O2043" s="168">
        <v>267967.84999999998</v>
      </c>
      <c r="P2043" s="89" t="s">
        <v>679</v>
      </c>
    </row>
    <row r="2044" spans="1:16" ht="51">
      <c r="A2044" s="214" t="s">
        <v>560</v>
      </c>
      <c r="B2044" s="89"/>
      <c r="C2044" s="90" t="s">
        <v>622</v>
      </c>
      <c r="D2044" s="84">
        <v>43210</v>
      </c>
      <c r="E2044" s="85" t="s">
        <v>3915</v>
      </c>
      <c r="F2044" s="85" t="s">
        <v>6</v>
      </c>
      <c r="G2044" s="85">
        <v>965691</v>
      </c>
      <c r="H2044" s="89"/>
      <c r="I2044" s="93" t="s">
        <v>4406</v>
      </c>
      <c r="J2044" s="89"/>
      <c r="K2044" s="89"/>
      <c r="L2044" s="89"/>
      <c r="M2044" s="89"/>
      <c r="N2044" s="168">
        <v>0</v>
      </c>
      <c r="O2044" s="168">
        <v>8.51</v>
      </c>
      <c r="P2044" s="89" t="s">
        <v>679</v>
      </c>
    </row>
    <row r="2045" spans="1:16" ht="51">
      <c r="A2045" s="214">
        <v>513</v>
      </c>
      <c r="B2045" s="89"/>
      <c r="C2045" s="90" t="s">
        <v>175</v>
      </c>
      <c r="D2045" s="84">
        <v>43210</v>
      </c>
      <c r="E2045" s="85" t="s">
        <v>3916</v>
      </c>
      <c r="F2045" s="85" t="s">
        <v>15</v>
      </c>
      <c r="G2045" s="85">
        <v>717197</v>
      </c>
      <c r="H2045" s="89"/>
      <c r="I2045" s="93" t="s">
        <v>3390</v>
      </c>
      <c r="J2045" s="89"/>
      <c r="K2045" s="89"/>
      <c r="L2045" s="89"/>
      <c r="M2045" s="89"/>
      <c r="N2045" s="168">
        <v>50</v>
      </c>
      <c r="O2045" s="168">
        <v>0</v>
      </c>
      <c r="P2045" s="89" t="s">
        <v>679</v>
      </c>
    </row>
    <row r="2046" spans="1:16" ht="63.75">
      <c r="A2046" s="214" t="s">
        <v>560</v>
      </c>
      <c r="B2046" s="89"/>
      <c r="C2046" s="90" t="s">
        <v>622</v>
      </c>
      <c r="D2046" s="84">
        <v>43210</v>
      </c>
      <c r="E2046" s="85" t="s">
        <v>3917</v>
      </c>
      <c r="F2046" s="85" t="s">
        <v>15</v>
      </c>
      <c r="G2046" s="85">
        <v>717205</v>
      </c>
      <c r="H2046" s="89"/>
      <c r="I2046" s="93" t="s">
        <v>4407</v>
      </c>
      <c r="J2046" s="89"/>
      <c r="K2046" s="89"/>
      <c r="L2046" s="89"/>
      <c r="M2046" s="89"/>
      <c r="N2046" s="168">
        <v>50</v>
      </c>
      <c r="O2046" s="168">
        <v>0</v>
      </c>
      <c r="P2046" s="89" t="s">
        <v>679</v>
      </c>
    </row>
    <row r="2047" spans="1:16" ht="89.25">
      <c r="A2047" s="214" t="s">
        <v>560</v>
      </c>
      <c r="B2047" s="89"/>
      <c r="C2047" s="90" t="s">
        <v>622</v>
      </c>
      <c r="D2047" s="84">
        <v>43210</v>
      </c>
      <c r="E2047" s="85" t="s">
        <v>3918</v>
      </c>
      <c r="F2047" s="85" t="s">
        <v>15</v>
      </c>
      <c r="G2047" s="85">
        <v>4813</v>
      </c>
      <c r="H2047" s="89"/>
      <c r="I2047" s="93" t="s">
        <v>4408</v>
      </c>
      <c r="J2047" s="89"/>
      <c r="K2047" s="89"/>
      <c r="L2047" s="89"/>
      <c r="M2047" s="89"/>
      <c r="N2047" s="168">
        <v>279.60000000000002</v>
      </c>
      <c r="O2047" s="168">
        <v>0</v>
      </c>
      <c r="P2047" s="89" t="s">
        <v>679</v>
      </c>
    </row>
    <row r="2048" spans="1:16" ht="63.75">
      <c r="A2048" s="214">
        <v>513</v>
      </c>
      <c r="B2048" s="89"/>
      <c r="C2048" s="90" t="s">
        <v>175</v>
      </c>
      <c r="D2048" s="84">
        <v>43210</v>
      </c>
      <c r="E2048" s="85" t="s">
        <v>3919</v>
      </c>
      <c r="F2048" s="85" t="s">
        <v>15</v>
      </c>
      <c r="G2048" s="85">
        <v>717766</v>
      </c>
      <c r="H2048" s="89"/>
      <c r="I2048" s="93" t="s">
        <v>4409</v>
      </c>
      <c r="J2048" s="89"/>
      <c r="K2048" s="89"/>
      <c r="L2048" s="89"/>
      <c r="M2048" s="89"/>
      <c r="N2048" s="168">
        <v>50</v>
      </c>
      <c r="O2048" s="168">
        <v>0</v>
      </c>
      <c r="P2048" s="89" t="s">
        <v>679</v>
      </c>
    </row>
    <row r="2049" spans="1:16" ht="51">
      <c r="A2049" s="214">
        <v>513</v>
      </c>
      <c r="B2049" s="89"/>
      <c r="C2049" s="90" t="s">
        <v>175</v>
      </c>
      <c r="D2049" s="84">
        <v>43210</v>
      </c>
      <c r="E2049" s="85" t="s">
        <v>3920</v>
      </c>
      <c r="F2049" s="85" t="s">
        <v>15</v>
      </c>
      <c r="G2049" s="85">
        <v>717778</v>
      </c>
      <c r="H2049" s="89"/>
      <c r="I2049" s="93" t="s">
        <v>4410</v>
      </c>
      <c r="J2049" s="89"/>
      <c r="K2049" s="89"/>
      <c r="L2049" s="89"/>
      <c r="M2049" s="89"/>
      <c r="N2049" s="168">
        <v>50</v>
      </c>
      <c r="O2049" s="168">
        <v>0</v>
      </c>
      <c r="P2049" s="89" t="s">
        <v>679</v>
      </c>
    </row>
    <row r="2050" spans="1:16" ht="63.75">
      <c r="A2050" s="214" t="s">
        <v>560</v>
      </c>
      <c r="B2050" s="89"/>
      <c r="C2050" s="90" t="s">
        <v>622</v>
      </c>
      <c r="D2050" s="84">
        <v>43210</v>
      </c>
      <c r="E2050" s="85" t="s">
        <v>3921</v>
      </c>
      <c r="F2050" s="85" t="s">
        <v>15</v>
      </c>
      <c r="G2050" s="85">
        <v>717782</v>
      </c>
      <c r="H2050" s="89"/>
      <c r="I2050" s="93" t="s">
        <v>4411</v>
      </c>
      <c r="J2050" s="89"/>
      <c r="K2050" s="89"/>
      <c r="L2050" s="89"/>
      <c r="M2050" s="89"/>
      <c r="N2050" s="168">
        <v>50</v>
      </c>
      <c r="O2050" s="168">
        <v>0</v>
      </c>
      <c r="P2050" s="89" t="s">
        <v>679</v>
      </c>
    </row>
    <row r="2051" spans="1:16" ht="51">
      <c r="A2051" s="214">
        <v>513</v>
      </c>
      <c r="B2051" s="89"/>
      <c r="C2051" s="90" t="s">
        <v>175</v>
      </c>
      <c r="D2051" s="84">
        <v>43210</v>
      </c>
      <c r="E2051" s="85" t="s">
        <v>3922</v>
      </c>
      <c r="F2051" s="85" t="s">
        <v>15</v>
      </c>
      <c r="G2051" s="85">
        <v>717784</v>
      </c>
      <c r="H2051" s="89"/>
      <c r="I2051" s="93" t="s">
        <v>3387</v>
      </c>
      <c r="J2051" s="89"/>
      <c r="K2051" s="89"/>
      <c r="L2051" s="89"/>
      <c r="M2051" s="89"/>
      <c r="N2051" s="168">
        <v>50</v>
      </c>
      <c r="O2051" s="168">
        <v>0</v>
      </c>
      <c r="P2051" s="89" t="s">
        <v>679</v>
      </c>
    </row>
    <row r="2052" spans="1:16" ht="51">
      <c r="A2052" s="214" t="s">
        <v>567</v>
      </c>
      <c r="B2052" s="89"/>
      <c r="C2052" s="90" t="s">
        <v>620</v>
      </c>
      <c r="D2052" s="84">
        <v>43213</v>
      </c>
      <c r="E2052" s="85" t="s">
        <v>3525</v>
      </c>
      <c r="F2052" s="85" t="s">
        <v>3</v>
      </c>
      <c r="G2052" s="85">
        <v>1616111</v>
      </c>
      <c r="H2052" s="89"/>
      <c r="I2052" s="93" t="s">
        <v>4067</v>
      </c>
      <c r="J2052" s="89"/>
      <c r="K2052" s="89"/>
      <c r="L2052" s="89"/>
      <c r="M2052" s="89"/>
      <c r="N2052" s="168">
        <v>0</v>
      </c>
      <c r="O2052" s="168">
        <v>499.5</v>
      </c>
      <c r="P2052" s="89" t="s">
        <v>679</v>
      </c>
    </row>
    <row r="2053" spans="1:16" ht="51">
      <c r="A2053" s="214" t="s">
        <v>560</v>
      </c>
      <c r="B2053" s="89"/>
      <c r="C2053" s="90" t="s">
        <v>622</v>
      </c>
      <c r="D2053" s="84">
        <v>43213</v>
      </c>
      <c r="E2053" s="85" t="s">
        <v>3551</v>
      </c>
      <c r="F2053" s="85" t="s">
        <v>3</v>
      </c>
      <c r="G2053" s="85">
        <v>1616191</v>
      </c>
      <c r="H2053" s="89"/>
      <c r="I2053" s="93" t="s">
        <v>4093</v>
      </c>
      <c r="J2053" s="89"/>
      <c r="K2053" s="89"/>
      <c r="L2053" s="89"/>
      <c r="M2053" s="89"/>
      <c r="N2053" s="168">
        <v>0</v>
      </c>
      <c r="O2053" s="168">
        <v>3414.12</v>
      </c>
      <c r="P2053" s="89" t="s">
        <v>679</v>
      </c>
    </row>
    <row r="2054" spans="1:16" ht="51">
      <c r="A2054" s="214" t="s">
        <v>560</v>
      </c>
      <c r="B2054" s="89"/>
      <c r="C2054" s="90" t="s">
        <v>622</v>
      </c>
      <c r="D2054" s="84">
        <v>43213</v>
      </c>
      <c r="E2054" s="85" t="s">
        <v>3574</v>
      </c>
      <c r="F2054" s="85" t="s">
        <v>3</v>
      </c>
      <c r="G2054" s="85">
        <v>1616167</v>
      </c>
      <c r="H2054" s="89"/>
      <c r="I2054" s="93" t="s">
        <v>4113</v>
      </c>
      <c r="J2054" s="89"/>
      <c r="K2054" s="89"/>
      <c r="L2054" s="89"/>
      <c r="M2054" s="89"/>
      <c r="N2054" s="168">
        <v>0</v>
      </c>
      <c r="O2054" s="168">
        <v>3404.31</v>
      </c>
      <c r="P2054" s="89" t="s">
        <v>679</v>
      </c>
    </row>
    <row r="2055" spans="1:16" ht="51">
      <c r="A2055" s="214">
        <v>16</v>
      </c>
      <c r="B2055" s="89"/>
      <c r="C2055" s="90" t="s">
        <v>46</v>
      </c>
      <c r="D2055" s="84">
        <v>43213</v>
      </c>
      <c r="E2055" s="85" t="s">
        <v>3624</v>
      </c>
      <c r="F2055" s="85" t="s">
        <v>3</v>
      </c>
      <c r="G2055" s="85">
        <v>1616122</v>
      </c>
      <c r="H2055" s="89"/>
      <c r="I2055" s="93" t="s">
        <v>4157</v>
      </c>
      <c r="J2055" s="89"/>
      <c r="K2055" s="89"/>
      <c r="L2055" s="89"/>
      <c r="M2055" s="89"/>
      <c r="N2055" s="168">
        <v>0</v>
      </c>
      <c r="O2055" s="168">
        <v>1208.92</v>
      </c>
      <c r="P2055" s="89" t="s">
        <v>679</v>
      </c>
    </row>
    <row r="2056" spans="1:16" ht="63.75">
      <c r="A2056" s="214" t="s">
        <v>560</v>
      </c>
      <c r="B2056" s="89"/>
      <c r="C2056" s="90" t="s">
        <v>622</v>
      </c>
      <c r="D2056" s="84">
        <v>43213</v>
      </c>
      <c r="E2056" s="85" t="s">
        <v>3646</v>
      </c>
      <c r="F2056" s="85" t="s">
        <v>3</v>
      </c>
      <c r="G2056" s="85">
        <v>1616202</v>
      </c>
      <c r="H2056" s="89"/>
      <c r="I2056" s="93" t="s">
        <v>4172</v>
      </c>
      <c r="J2056" s="89"/>
      <c r="K2056" s="89"/>
      <c r="L2056" s="89"/>
      <c r="M2056" s="89"/>
      <c r="N2056" s="168">
        <v>0</v>
      </c>
      <c r="O2056" s="168">
        <v>951.52</v>
      </c>
      <c r="P2056" s="89" t="s">
        <v>679</v>
      </c>
    </row>
    <row r="2057" spans="1:16" ht="51">
      <c r="A2057" s="214" t="s">
        <v>560</v>
      </c>
      <c r="B2057" s="89"/>
      <c r="C2057" s="90" t="s">
        <v>622</v>
      </c>
      <c r="D2057" s="84">
        <v>43213</v>
      </c>
      <c r="E2057" s="85" t="s">
        <v>3660</v>
      </c>
      <c r="F2057" s="85" t="s">
        <v>3</v>
      </c>
      <c r="G2057" s="85">
        <v>1616273</v>
      </c>
      <c r="H2057" s="89"/>
      <c r="I2057" s="93" t="s">
        <v>4186</v>
      </c>
      <c r="J2057" s="89"/>
      <c r="K2057" s="89"/>
      <c r="L2057" s="89"/>
      <c r="M2057" s="89"/>
      <c r="N2057" s="168">
        <v>0</v>
      </c>
      <c r="O2057" s="168">
        <v>58.42</v>
      </c>
      <c r="P2057" s="89" t="s">
        <v>2900</v>
      </c>
    </row>
    <row r="2058" spans="1:16" ht="51">
      <c r="A2058" s="214" t="s">
        <v>560</v>
      </c>
      <c r="B2058" s="89"/>
      <c r="C2058" s="90" t="s">
        <v>622</v>
      </c>
      <c r="D2058" s="84">
        <v>43213</v>
      </c>
      <c r="E2058" s="85" t="s">
        <v>3679</v>
      </c>
      <c r="F2058" s="85" t="s">
        <v>3</v>
      </c>
      <c r="G2058" s="85">
        <v>1616182</v>
      </c>
      <c r="H2058" s="89"/>
      <c r="I2058" s="93" t="s">
        <v>4202</v>
      </c>
      <c r="J2058" s="89"/>
      <c r="K2058" s="89"/>
      <c r="L2058" s="89"/>
      <c r="M2058" s="89"/>
      <c r="N2058" s="168">
        <v>0</v>
      </c>
      <c r="O2058" s="168">
        <v>883.7</v>
      </c>
      <c r="P2058" s="89" t="s">
        <v>679</v>
      </c>
    </row>
    <row r="2059" spans="1:16" ht="51">
      <c r="A2059" s="214">
        <v>46</v>
      </c>
      <c r="B2059" s="89"/>
      <c r="C2059" s="90" t="s">
        <v>51</v>
      </c>
      <c r="D2059" s="84">
        <v>43213</v>
      </c>
      <c r="E2059" s="85" t="s">
        <v>3694</v>
      </c>
      <c r="F2059" s="85" t="s">
        <v>3</v>
      </c>
      <c r="G2059" s="85">
        <v>1616199</v>
      </c>
      <c r="H2059" s="89"/>
      <c r="I2059" s="93" t="s">
        <v>4215</v>
      </c>
      <c r="J2059" s="89"/>
      <c r="K2059" s="89"/>
      <c r="L2059" s="89"/>
      <c r="M2059" s="89"/>
      <c r="N2059" s="168">
        <v>0</v>
      </c>
      <c r="O2059" s="168">
        <v>184484.94</v>
      </c>
      <c r="P2059" s="89" t="s">
        <v>679</v>
      </c>
    </row>
    <row r="2060" spans="1:16" ht="63.75">
      <c r="A2060" s="214">
        <v>25</v>
      </c>
      <c r="B2060" s="89"/>
      <c r="C2060" s="90" t="s">
        <v>48</v>
      </c>
      <c r="D2060" s="84">
        <v>43213</v>
      </c>
      <c r="E2060" s="85" t="s">
        <v>3700</v>
      </c>
      <c r="F2060" s="85" t="s">
        <v>3</v>
      </c>
      <c r="G2060" s="85">
        <v>1616101</v>
      </c>
      <c r="H2060" s="89"/>
      <c r="I2060" s="93" t="s">
        <v>4220</v>
      </c>
      <c r="J2060" s="89"/>
      <c r="K2060" s="89"/>
      <c r="L2060" s="89"/>
      <c r="M2060" s="89"/>
      <c r="N2060" s="168">
        <v>0</v>
      </c>
      <c r="O2060" s="168">
        <v>909036.66</v>
      </c>
      <c r="P2060" s="89" t="s">
        <v>679</v>
      </c>
    </row>
    <row r="2061" spans="1:16" ht="51">
      <c r="A2061" s="214">
        <v>25</v>
      </c>
      <c r="B2061" s="89"/>
      <c r="C2061" s="90" t="s">
        <v>48</v>
      </c>
      <c r="D2061" s="84">
        <v>43213</v>
      </c>
      <c r="E2061" s="85" t="s">
        <v>3701</v>
      </c>
      <c r="F2061" s="85" t="s">
        <v>3</v>
      </c>
      <c r="G2061" s="85">
        <v>1616103</v>
      </c>
      <c r="H2061" s="89"/>
      <c r="I2061" s="93" t="s">
        <v>4221</v>
      </c>
      <c r="J2061" s="89"/>
      <c r="K2061" s="89"/>
      <c r="L2061" s="89"/>
      <c r="M2061" s="89"/>
      <c r="N2061" s="168">
        <v>0</v>
      </c>
      <c r="O2061" s="168">
        <v>35374.589999999997</v>
      </c>
      <c r="P2061" s="89" t="s">
        <v>679</v>
      </c>
    </row>
    <row r="2062" spans="1:16" ht="63.75">
      <c r="A2062" s="214" t="s">
        <v>560</v>
      </c>
      <c r="B2062" s="89"/>
      <c r="C2062" s="90" t="s">
        <v>622</v>
      </c>
      <c r="D2062" s="84">
        <v>43213</v>
      </c>
      <c r="E2062" s="85" t="s">
        <v>3702</v>
      </c>
      <c r="F2062" s="85" t="s">
        <v>3</v>
      </c>
      <c r="G2062" s="85">
        <v>1616184</v>
      </c>
      <c r="H2062" s="89"/>
      <c r="I2062" s="93" t="s">
        <v>4222</v>
      </c>
      <c r="J2062" s="89"/>
      <c r="K2062" s="89"/>
      <c r="L2062" s="89"/>
      <c r="M2062" s="89"/>
      <c r="N2062" s="168">
        <v>0</v>
      </c>
      <c r="O2062" s="168">
        <v>246</v>
      </c>
      <c r="P2062" s="89" t="s">
        <v>679</v>
      </c>
    </row>
    <row r="2063" spans="1:16" ht="51">
      <c r="A2063" s="214">
        <v>513</v>
      </c>
      <c r="B2063" s="89"/>
      <c r="C2063" s="90" t="s">
        <v>175</v>
      </c>
      <c r="D2063" s="84">
        <v>43213</v>
      </c>
      <c r="E2063" s="85" t="s">
        <v>3703</v>
      </c>
      <c r="F2063" s="85" t="s">
        <v>3</v>
      </c>
      <c r="G2063" s="85">
        <v>1616186</v>
      </c>
      <c r="H2063" s="89"/>
      <c r="I2063" s="93" t="s">
        <v>4223</v>
      </c>
      <c r="J2063" s="89"/>
      <c r="K2063" s="89"/>
      <c r="L2063" s="89"/>
      <c r="M2063" s="89"/>
      <c r="N2063" s="168">
        <v>0</v>
      </c>
      <c r="O2063" s="168">
        <v>183717</v>
      </c>
      <c r="P2063" s="89" t="s">
        <v>679</v>
      </c>
    </row>
    <row r="2064" spans="1:16" ht="51">
      <c r="A2064" s="214">
        <v>130</v>
      </c>
      <c r="B2064" s="89"/>
      <c r="C2064" s="90" t="s">
        <v>70</v>
      </c>
      <c r="D2064" s="84">
        <v>43213</v>
      </c>
      <c r="E2064" s="85" t="s">
        <v>3704</v>
      </c>
      <c r="F2064" s="85" t="s">
        <v>3</v>
      </c>
      <c r="G2064" s="85">
        <v>1616068</v>
      </c>
      <c r="H2064" s="89"/>
      <c r="I2064" s="93" t="s">
        <v>4224</v>
      </c>
      <c r="J2064" s="89"/>
      <c r="K2064" s="89"/>
      <c r="L2064" s="89"/>
      <c r="M2064" s="89"/>
      <c r="N2064" s="168">
        <v>0</v>
      </c>
      <c r="O2064" s="168">
        <v>7</v>
      </c>
      <c r="P2064" s="89" t="s">
        <v>679</v>
      </c>
    </row>
    <row r="2065" spans="1:16" ht="63.75">
      <c r="A2065" s="214">
        <v>373</v>
      </c>
      <c r="B2065" s="89"/>
      <c r="C2065" s="90" t="s">
        <v>644</v>
      </c>
      <c r="D2065" s="84">
        <v>43213</v>
      </c>
      <c r="E2065" s="85" t="s">
        <v>3711</v>
      </c>
      <c r="F2065" s="85" t="s">
        <v>3</v>
      </c>
      <c r="G2065" s="85">
        <v>1616212</v>
      </c>
      <c r="H2065" s="89"/>
      <c r="I2065" s="93" t="s">
        <v>4230</v>
      </c>
      <c r="J2065" s="89"/>
      <c r="K2065" s="89"/>
      <c r="L2065" s="89"/>
      <c r="M2065" s="89"/>
      <c r="N2065" s="168">
        <v>0</v>
      </c>
      <c r="O2065" s="168">
        <v>31481.7</v>
      </c>
      <c r="P2065" s="89" t="s">
        <v>679</v>
      </c>
    </row>
    <row r="2066" spans="1:16" ht="51">
      <c r="A2066" s="214" t="s">
        <v>560</v>
      </c>
      <c r="B2066" s="89"/>
      <c r="C2066" s="90" t="s">
        <v>622</v>
      </c>
      <c r="D2066" s="84">
        <v>43213</v>
      </c>
      <c r="E2066" s="85" t="s">
        <v>3748</v>
      </c>
      <c r="F2066" s="85" t="s">
        <v>3</v>
      </c>
      <c r="G2066" s="85">
        <v>1616251</v>
      </c>
      <c r="H2066" s="89"/>
      <c r="I2066" s="93" t="s">
        <v>4255</v>
      </c>
      <c r="J2066" s="89"/>
      <c r="K2066" s="89"/>
      <c r="L2066" s="89"/>
      <c r="M2066" s="89"/>
      <c r="N2066" s="168">
        <v>0</v>
      </c>
      <c r="O2066" s="168">
        <v>4603.5</v>
      </c>
      <c r="P2066" s="89" t="s">
        <v>679</v>
      </c>
    </row>
    <row r="2067" spans="1:16" ht="51">
      <c r="A2067" s="214">
        <v>10</v>
      </c>
      <c r="B2067" s="89"/>
      <c r="C2067" s="90" t="s">
        <v>44</v>
      </c>
      <c r="D2067" s="84">
        <v>43213</v>
      </c>
      <c r="E2067" s="85" t="s">
        <v>3923</v>
      </c>
      <c r="F2067" s="85" t="s">
        <v>6</v>
      </c>
      <c r="G2067" s="85">
        <v>718257</v>
      </c>
      <c r="H2067" s="89"/>
      <c r="I2067" s="93" t="s">
        <v>4412</v>
      </c>
      <c r="J2067" s="89"/>
      <c r="K2067" s="89"/>
      <c r="L2067" s="89"/>
      <c r="M2067" s="89"/>
      <c r="N2067" s="168">
        <v>0</v>
      </c>
      <c r="O2067" s="168">
        <v>30643.83</v>
      </c>
      <c r="P2067" s="89" t="s">
        <v>679</v>
      </c>
    </row>
    <row r="2068" spans="1:16" ht="51">
      <c r="A2068" s="214" t="s">
        <v>560</v>
      </c>
      <c r="B2068" s="89"/>
      <c r="C2068" s="90" t="s">
        <v>622</v>
      </c>
      <c r="D2068" s="84">
        <v>43213</v>
      </c>
      <c r="E2068" s="85" t="s">
        <v>3924</v>
      </c>
      <c r="F2068" s="85" t="s">
        <v>15</v>
      </c>
      <c r="G2068" s="85">
        <v>718258</v>
      </c>
      <c r="H2068" s="89"/>
      <c r="I2068" s="93" t="s">
        <v>4414</v>
      </c>
      <c r="J2068" s="89"/>
      <c r="K2068" s="89"/>
      <c r="L2068" s="89"/>
      <c r="M2068" s="89"/>
      <c r="N2068" s="168">
        <v>50</v>
      </c>
      <c r="O2068" s="168">
        <v>0</v>
      </c>
      <c r="P2068" s="89" t="s">
        <v>679</v>
      </c>
    </row>
    <row r="2069" spans="1:16" ht="89.25">
      <c r="A2069" s="214">
        <v>291</v>
      </c>
      <c r="B2069" s="89"/>
      <c r="C2069" s="90" t="s">
        <v>133</v>
      </c>
      <c r="D2069" s="84">
        <v>43213</v>
      </c>
      <c r="E2069" s="85" t="s">
        <v>3925</v>
      </c>
      <c r="F2069" s="85" t="s">
        <v>15</v>
      </c>
      <c r="G2069" s="85">
        <v>4824</v>
      </c>
      <c r="H2069" s="89"/>
      <c r="I2069" s="93" t="s">
        <v>4415</v>
      </c>
      <c r="J2069" s="89"/>
      <c r="K2069" s="89"/>
      <c r="L2069" s="89"/>
      <c r="M2069" s="89"/>
      <c r="N2069" s="168">
        <v>298.81</v>
      </c>
      <c r="O2069" s="168">
        <v>0</v>
      </c>
      <c r="P2069" s="89" t="s">
        <v>679</v>
      </c>
    </row>
    <row r="2070" spans="1:16" ht="89.25">
      <c r="A2070" s="214">
        <v>594</v>
      </c>
      <c r="B2070" s="89"/>
      <c r="C2070" s="90" t="s">
        <v>101</v>
      </c>
      <c r="D2070" s="84">
        <v>43213</v>
      </c>
      <c r="E2070" s="85" t="s">
        <v>3926</v>
      </c>
      <c r="F2070" s="85" t="s">
        <v>15</v>
      </c>
      <c r="G2070" s="85">
        <v>4828</v>
      </c>
      <c r="H2070" s="89"/>
      <c r="I2070" s="93" t="s">
        <v>4416</v>
      </c>
      <c r="J2070" s="89"/>
      <c r="K2070" s="89"/>
      <c r="L2070" s="89"/>
      <c r="M2070" s="89"/>
      <c r="N2070" s="168">
        <v>292.5</v>
      </c>
      <c r="O2070" s="168">
        <v>0</v>
      </c>
      <c r="P2070" s="89" t="s">
        <v>679</v>
      </c>
    </row>
    <row r="2071" spans="1:16" ht="63.75">
      <c r="A2071" s="214" t="s">
        <v>560</v>
      </c>
      <c r="B2071" s="89"/>
      <c r="C2071" s="90" t="s">
        <v>622</v>
      </c>
      <c r="D2071" s="84">
        <v>43214</v>
      </c>
      <c r="E2071" s="85" t="s">
        <v>3560</v>
      </c>
      <c r="F2071" s="85" t="s">
        <v>3</v>
      </c>
      <c r="G2071" s="85">
        <v>1616533</v>
      </c>
      <c r="H2071" s="89"/>
      <c r="I2071" s="93" t="s">
        <v>4101</v>
      </c>
      <c r="J2071" s="89"/>
      <c r="K2071" s="89"/>
      <c r="L2071" s="89"/>
      <c r="M2071" s="89"/>
      <c r="N2071" s="168">
        <v>0</v>
      </c>
      <c r="O2071" s="168">
        <v>5912.27</v>
      </c>
      <c r="P2071" s="89" t="s">
        <v>679</v>
      </c>
    </row>
    <row r="2072" spans="1:16" ht="51">
      <c r="A2072" s="214" t="s">
        <v>560</v>
      </c>
      <c r="B2072" s="89"/>
      <c r="C2072" s="90" t="s">
        <v>622</v>
      </c>
      <c r="D2072" s="84">
        <v>43214</v>
      </c>
      <c r="E2072" s="85" t="s">
        <v>3588</v>
      </c>
      <c r="F2072" s="85" t="s">
        <v>3</v>
      </c>
      <c r="G2072" s="85">
        <v>1616517</v>
      </c>
      <c r="H2072" s="89"/>
      <c r="I2072" s="93" t="s">
        <v>4125</v>
      </c>
      <c r="J2072" s="89"/>
      <c r="K2072" s="89"/>
      <c r="L2072" s="89"/>
      <c r="M2072" s="89"/>
      <c r="N2072" s="168">
        <v>0</v>
      </c>
      <c r="O2072" s="168">
        <v>1064</v>
      </c>
      <c r="P2072" s="89" t="s">
        <v>679</v>
      </c>
    </row>
    <row r="2073" spans="1:16" ht="51">
      <c r="A2073" s="214" t="s">
        <v>560</v>
      </c>
      <c r="B2073" s="89"/>
      <c r="C2073" s="90" t="s">
        <v>622</v>
      </c>
      <c r="D2073" s="84">
        <v>43214</v>
      </c>
      <c r="E2073" s="85" t="s">
        <v>3621</v>
      </c>
      <c r="F2073" s="85" t="s">
        <v>3</v>
      </c>
      <c r="G2073" s="85">
        <v>1616662</v>
      </c>
      <c r="H2073" s="89"/>
      <c r="I2073" s="93" t="s">
        <v>4154</v>
      </c>
      <c r="J2073" s="89"/>
      <c r="K2073" s="89"/>
      <c r="L2073" s="89"/>
      <c r="M2073" s="89"/>
      <c r="N2073" s="168">
        <v>0</v>
      </c>
      <c r="O2073" s="168">
        <v>318</v>
      </c>
      <c r="P2073" s="89" t="s">
        <v>679</v>
      </c>
    </row>
    <row r="2074" spans="1:16" ht="51">
      <c r="A2074" s="214" t="s">
        <v>560</v>
      </c>
      <c r="B2074" s="89"/>
      <c r="C2074" s="90" t="s">
        <v>622</v>
      </c>
      <c r="D2074" s="84">
        <v>43214</v>
      </c>
      <c r="E2074" s="85" t="s">
        <v>3667</v>
      </c>
      <c r="F2074" s="85" t="s">
        <v>3</v>
      </c>
      <c r="G2074" s="85">
        <v>1616534</v>
      </c>
      <c r="H2074" s="89"/>
      <c r="I2074" s="93" t="s">
        <v>4190</v>
      </c>
      <c r="J2074" s="89"/>
      <c r="K2074" s="89"/>
      <c r="L2074" s="89"/>
      <c r="M2074" s="89"/>
      <c r="N2074" s="168">
        <v>0</v>
      </c>
      <c r="O2074" s="168">
        <v>1551.6</v>
      </c>
      <c r="P2074" s="89" t="s">
        <v>679</v>
      </c>
    </row>
    <row r="2075" spans="1:16" ht="51">
      <c r="A2075" s="214" t="s">
        <v>560</v>
      </c>
      <c r="B2075" s="89"/>
      <c r="C2075" s="90" t="s">
        <v>622</v>
      </c>
      <c r="D2075" s="84">
        <v>43214</v>
      </c>
      <c r="E2075" s="85" t="s">
        <v>3715</v>
      </c>
      <c r="F2075" s="85" t="s">
        <v>3</v>
      </c>
      <c r="G2075" s="85">
        <v>1616721</v>
      </c>
      <c r="H2075" s="89"/>
      <c r="I2075" s="93" t="s">
        <v>4233</v>
      </c>
      <c r="J2075" s="89"/>
      <c r="K2075" s="89"/>
      <c r="L2075" s="89"/>
      <c r="M2075" s="89"/>
      <c r="N2075" s="168">
        <v>0</v>
      </c>
      <c r="O2075" s="168">
        <v>225.33</v>
      </c>
      <c r="P2075" s="89" t="s">
        <v>679</v>
      </c>
    </row>
    <row r="2076" spans="1:16" ht="51">
      <c r="A2076" s="214" t="s">
        <v>560</v>
      </c>
      <c r="B2076" s="89"/>
      <c r="C2076" s="90" t="s">
        <v>622</v>
      </c>
      <c r="D2076" s="84">
        <v>43214</v>
      </c>
      <c r="E2076" s="85" t="s">
        <v>3716</v>
      </c>
      <c r="F2076" s="85" t="s">
        <v>3</v>
      </c>
      <c r="G2076" s="85">
        <v>1616724</v>
      </c>
      <c r="H2076" s="89"/>
      <c r="I2076" s="93" t="s">
        <v>4233</v>
      </c>
      <c r="J2076" s="89"/>
      <c r="K2076" s="89"/>
      <c r="L2076" s="89"/>
      <c r="M2076" s="89"/>
      <c r="N2076" s="168">
        <v>0</v>
      </c>
      <c r="O2076" s="168">
        <v>225.33</v>
      </c>
      <c r="P2076" s="89" t="s">
        <v>679</v>
      </c>
    </row>
    <row r="2077" spans="1:16" ht="51">
      <c r="A2077" s="214" t="s">
        <v>560</v>
      </c>
      <c r="B2077" s="89"/>
      <c r="C2077" s="90" t="s">
        <v>622</v>
      </c>
      <c r="D2077" s="84">
        <v>43214</v>
      </c>
      <c r="E2077" s="85" t="s">
        <v>3717</v>
      </c>
      <c r="F2077" s="85" t="s">
        <v>3</v>
      </c>
      <c r="G2077" s="85">
        <v>1616726</v>
      </c>
      <c r="H2077" s="89"/>
      <c r="I2077" s="93" t="s">
        <v>4233</v>
      </c>
      <c r="J2077" s="89"/>
      <c r="K2077" s="89"/>
      <c r="L2077" s="89"/>
      <c r="M2077" s="89"/>
      <c r="N2077" s="168">
        <v>0</v>
      </c>
      <c r="O2077" s="168">
        <v>225.33</v>
      </c>
      <c r="P2077" s="89" t="s">
        <v>679</v>
      </c>
    </row>
    <row r="2078" spans="1:16" ht="51">
      <c r="A2078" s="214" t="s">
        <v>560</v>
      </c>
      <c r="B2078" s="89"/>
      <c r="C2078" s="90" t="s">
        <v>622</v>
      </c>
      <c r="D2078" s="84">
        <v>43214</v>
      </c>
      <c r="E2078" s="85" t="s">
        <v>3718</v>
      </c>
      <c r="F2078" s="85" t="s">
        <v>3</v>
      </c>
      <c r="G2078" s="85">
        <v>1616729</v>
      </c>
      <c r="H2078" s="89"/>
      <c r="I2078" s="93" t="s">
        <v>4233</v>
      </c>
      <c r="J2078" s="89"/>
      <c r="K2078" s="89"/>
      <c r="L2078" s="89"/>
      <c r="M2078" s="89"/>
      <c r="N2078" s="168">
        <v>0</v>
      </c>
      <c r="O2078" s="168">
        <v>225.33</v>
      </c>
      <c r="P2078" s="89" t="s">
        <v>679</v>
      </c>
    </row>
    <row r="2079" spans="1:16" ht="51">
      <c r="A2079" s="214" t="s">
        <v>560</v>
      </c>
      <c r="B2079" s="89"/>
      <c r="C2079" s="90" t="s">
        <v>622</v>
      </c>
      <c r="D2079" s="84">
        <v>43214</v>
      </c>
      <c r="E2079" s="85" t="s">
        <v>3719</v>
      </c>
      <c r="F2079" s="85" t="s">
        <v>3</v>
      </c>
      <c r="G2079" s="85">
        <v>1616731</v>
      </c>
      <c r="H2079" s="89"/>
      <c r="I2079" s="93" t="s">
        <v>4233</v>
      </c>
      <c r="J2079" s="89"/>
      <c r="K2079" s="89"/>
      <c r="L2079" s="89"/>
      <c r="M2079" s="89"/>
      <c r="N2079" s="168">
        <v>0</v>
      </c>
      <c r="O2079" s="168">
        <v>225.33</v>
      </c>
      <c r="P2079" s="89" t="s">
        <v>679</v>
      </c>
    </row>
    <row r="2080" spans="1:16" ht="51">
      <c r="A2080" s="214" t="s">
        <v>560</v>
      </c>
      <c r="B2080" s="89"/>
      <c r="C2080" s="90" t="s">
        <v>622</v>
      </c>
      <c r="D2080" s="84">
        <v>43214</v>
      </c>
      <c r="E2080" s="85" t="s">
        <v>3720</v>
      </c>
      <c r="F2080" s="85" t="s">
        <v>3</v>
      </c>
      <c r="G2080" s="85">
        <v>1616733</v>
      </c>
      <c r="H2080" s="89"/>
      <c r="I2080" s="93" t="s">
        <v>4233</v>
      </c>
      <c r="J2080" s="89"/>
      <c r="K2080" s="89"/>
      <c r="L2080" s="89"/>
      <c r="M2080" s="89"/>
      <c r="N2080" s="168">
        <v>0</v>
      </c>
      <c r="O2080" s="168">
        <v>225.33</v>
      </c>
      <c r="P2080" s="89" t="s">
        <v>679</v>
      </c>
    </row>
    <row r="2081" spans="1:16" ht="51">
      <c r="A2081" s="214">
        <v>86</v>
      </c>
      <c r="B2081" s="89"/>
      <c r="C2081" s="90" t="s">
        <v>59</v>
      </c>
      <c r="D2081" s="84">
        <v>43214</v>
      </c>
      <c r="E2081" s="85" t="s">
        <v>3723</v>
      </c>
      <c r="F2081" s="85" t="s">
        <v>3</v>
      </c>
      <c r="G2081" s="85">
        <v>1616689</v>
      </c>
      <c r="H2081" s="89"/>
      <c r="I2081" s="93" t="s">
        <v>4235</v>
      </c>
      <c r="J2081" s="89"/>
      <c r="K2081" s="89"/>
      <c r="L2081" s="89"/>
      <c r="M2081" s="89"/>
      <c r="N2081" s="168">
        <v>0</v>
      </c>
      <c r="O2081" s="168">
        <v>239.67</v>
      </c>
      <c r="P2081" s="89" t="s">
        <v>679</v>
      </c>
    </row>
    <row r="2082" spans="1:16" ht="51">
      <c r="A2082" s="214" t="s">
        <v>560</v>
      </c>
      <c r="B2082" s="89"/>
      <c r="C2082" s="90" t="s">
        <v>622</v>
      </c>
      <c r="D2082" s="84">
        <v>43214</v>
      </c>
      <c r="E2082" s="85" t="s">
        <v>3729</v>
      </c>
      <c r="F2082" s="85" t="s">
        <v>3</v>
      </c>
      <c r="G2082" s="85">
        <v>1616723</v>
      </c>
      <c r="H2082" s="89"/>
      <c r="I2082" s="93" t="s">
        <v>4241</v>
      </c>
      <c r="J2082" s="89"/>
      <c r="K2082" s="89"/>
      <c r="L2082" s="89"/>
      <c r="M2082" s="89"/>
      <c r="N2082" s="168">
        <v>0</v>
      </c>
      <c r="O2082" s="168">
        <v>225.33</v>
      </c>
      <c r="P2082" s="89" t="s">
        <v>679</v>
      </c>
    </row>
    <row r="2083" spans="1:16" ht="51">
      <c r="A2083" s="214" t="s">
        <v>560</v>
      </c>
      <c r="B2083" s="89"/>
      <c r="C2083" s="90" t="s">
        <v>622</v>
      </c>
      <c r="D2083" s="84">
        <v>43214</v>
      </c>
      <c r="E2083" s="85" t="s">
        <v>3730</v>
      </c>
      <c r="F2083" s="85" t="s">
        <v>3</v>
      </c>
      <c r="G2083" s="85">
        <v>1616725</v>
      </c>
      <c r="H2083" s="89"/>
      <c r="I2083" s="93" t="s">
        <v>4241</v>
      </c>
      <c r="J2083" s="89"/>
      <c r="K2083" s="89"/>
      <c r="L2083" s="89"/>
      <c r="M2083" s="89"/>
      <c r="N2083" s="168">
        <v>0</v>
      </c>
      <c r="O2083" s="168">
        <v>225.33</v>
      </c>
      <c r="P2083" s="89" t="s">
        <v>679</v>
      </c>
    </row>
    <row r="2084" spans="1:16" ht="51">
      <c r="A2084" s="214" t="s">
        <v>560</v>
      </c>
      <c r="B2084" s="89"/>
      <c r="C2084" s="90" t="s">
        <v>622</v>
      </c>
      <c r="D2084" s="84">
        <v>43214</v>
      </c>
      <c r="E2084" s="85" t="s">
        <v>3731</v>
      </c>
      <c r="F2084" s="85" t="s">
        <v>3</v>
      </c>
      <c r="G2084" s="85">
        <v>1616728</v>
      </c>
      <c r="H2084" s="89"/>
      <c r="I2084" s="93" t="s">
        <v>4241</v>
      </c>
      <c r="J2084" s="89"/>
      <c r="K2084" s="89"/>
      <c r="L2084" s="89"/>
      <c r="M2084" s="89"/>
      <c r="N2084" s="168">
        <v>0</v>
      </c>
      <c r="O2084" s="168">
        <v>225.33</v>
      </c>
      <c r="P2084" s="89" t="s">
        <v>679</v>
      </c>
    </row>
    <row r="2085" spans="1:16" ht="51">
      <c r="A2085" s="214" t="s">
        <v>560</v>
      </c>
      <c r="B2085" s="89"/>
      <c r="C2085" s="90" t="s">
        <v>622</v>
      </c>
      <c r="D2085" s="84">
        <v>43214</v>
      </c>
      <c r="E2085" s="85" t="s">
        <v>3732</v>
      </c>
      <c r="F2085" s="85" t="s">
        <v>3</v>
      </c>
      <c r="G2085" s="85">
        <v>1616730</v>
      </c>
      <c r="H2085" s="89"/>
      <c r="I2085" s="93" t="s">
        <v>4241</v>
      </c>
      <c r="J2085" s="89"/>
      <c r="K2085" s="89"/>
      <c r="L2085" s="89"/>
      <c r="M2085" s="89"/>
      <c r="N2085" s="168">
        <v>0</v>
      </c>
      <c r="O2085" s="168">
        <v>225.33</v>
      </c>
      <c r="P2085" s="89" t="s">
        <v>679</v>
      </c>
    </row>
    <row r="2086" spans="1:16" ht="51">
      <c r="A2086" s="214" t="s">
        <v>560</v>
      </c>
      <c r="B2086" s="89"/>
      <c r="C2086" s="90" t="s">
        <v>622</v>
      </c>
      <c r="D2086" s="84">
        <v>43214</v>
      </c>
      <c r="E2086" s="85" t="s">
        <v>3733</v>
      </c>
      <c r="F2086" s="85" t="s">
        <v>3</v>
      </c>
      <c r="G2086" s="85">
        <v>1616732</v>
      </c>
      <c r="H2086" s="89"/>
      <c r="I2086" s="93" t="s">
        <v>4241</v>
      </c>
      <c r="J2086" s="89"/>
      <c r="K2086" s="89"/>
      <c r="L2086" s="89"/>
      <c r="M2086" s="89"/>
      <c r="N2086" s="168">
        <v>0</v>
      </c>
      <c r="O2086" s="168">
        <v>225.33</v>
      </c>
      <c r="P2086" s="89" t="s">
        <v>679</v>
      </c>
    </row>
    <row r="2087" spans="1:16" ht="51">
      <c r="A2087" s="214" t="s">
        <v>560</v>
      </c>
      <c r="B2087" s="89"/>
      <c r="C2087" s="90" t="s">
        <v>622</v>
      </c>
      <c r="D2087" s="84">
        <v>43214</v>
      </c>
      <c r="E2087" s="85" t="s">
        <v>3734</v>
      </c>
      <c r="F2087" s="85" t="s">
        <v>3</v>
      </c>
      <c r="G2087" s="85">
        <v>1616734</v>
      </c>
      <c r="H2087" s="89"/>
      <c r="I2087" s="93" t="s">
        <v>4241</v>
      </c>
      <c r="J2087" s="89"/>
      <c r="K2087" s="89"/>
      <c r="L2087" s="89"/>
      <c r="M2087" s="89"/>
      <c r="N2087" s="168">
        <v>0</v>
      </c>
      <c r="O2087" s="168">
        <v>225.33</v>
      </c>
      <c r="P2087" s="89" t="s">
        <v>679</v>
      </c>
    </row>
    <row r="2088" spans="1:16" ht="51">
      <c r="A2088" s="214" t="s">
        <v>560</v>
      </c>
      <c r="B2088" s="89"/>
      <c r="C2088" s="90" t="s">
        <v>622</v>
      </c>
      <c r="D2088" s="84">
        <v>43214</v>
      </c>
      <c r="E2088" s="85" t="s">
        <v>3735</v>
      </c>
      <c r="F2088" s="85" t="s">
        <v>3</v>
      </c>
      <c r="G2088" s="85">
        <v>1616543</v>
      </c>
      <c r="H2088" s="89"/>
      <c r="I2088" s="93" t="s">
        <v>4242</v>
      </c>
      <c r="J2088" s="89"/>
      <c r="K2088" s="89"/>
      <c r="L2088" s="89"/>
      <c r="M2088" s="89"/>
      <c r="N2088" s="168">
        <v>0</v>
      </c>
      <c r="O2088" s="168">
        <v>2231.52</v>
      </c>
      <c r="P2088" s="89" t="s">
        <v>679</v>
      </c>
    </row>
    <row r="2089" spans="1:16" ht="51">
      <c r="A2089" s="214">
        <v>292</v>
      </c>
      <c r="B2089" s="89"/>
      <c r="C2089" s="90" t="s">
        <v>134</v>
      </c>
      <c r="D2089" s="84">
        <v>43214</v>
      </c>
      <c r="E2089" s="85" t="s">
        <v>3744</v>
      </c>
      <c r="F2089" s="85" t="s">
        <v>3</v>
      </c>
      <c r="G2089" s="85">
        <v>1616578</v>
      </c>
      <c r="H2089" s="89"/>
      <c r="I2089" s="93" t="s">
        <v>4251</v>
      </c>
      <c r="J2089" s="89"/>
      <c r="K2089" s="89"/>
      <c r="L2089" s="89"/>
      <c r="M2089" s="89"/>
      <c r="N2089" s="168">
        <v>0</v>
      </c>
      <c r="O2089" s="168">
        <v>2878.15</v>
      </c>
      <c r="P2089" s="89" t="s">
        <v>679</v>
      </c>
    </row>
    <row r="2090" spans="1:16" ht="51">
      <c r="A2090" s="214" t="s">
        <v>560</v>
      </c>
      <c r="B2090" s="89"/>
      <c r="C2090" s="90" t="s">
        <v>622</v>
      </c>
      <c r="D2090" s="84">
        <v>43214</v>
      </c>
      <c r="E2090" s="85" t="s">
        <v>3776</v>
      </c>
      <c r="F2090" s="85" t="s">
        <v>3</v>
      </c>
      <c r="G2090" s="85">
        <v>1616513</v>
      </c>
      <c r="H2090" s="89"/>
      <c r="I2090" s="93" t="s">
        <v>4282</v>
      </c>
      <c r="J2090" s="89"/>
      <c r="K2090" s="89"/>
      <c r="L2090" s="89"/>
      <c r="M2090" s="89"/>
      <c r="N2090" s="168">
        <v>0</v>
      </c>
      <c r="O2090" s="168">
        <v>382.56</v>
      </c>
      <c r="P2090" s="89" t="s">
        <v>679</v>
      </c>
    </row>
    <row r="2091" spans="1:16" ht="51">
      <c r="A2091" s="214" t="s">
        <v>560</v>
      </c>
      <c r="B2091" s="89"/>
      <c r="C2091" s="90" t="s">
        <v>622</v>
      </c>
      <c r="D2091" s="84">
        <v>43214</v>
      </c>
      <c r="E2091" s="85" t="s">
        <v>3927</v>
      </c>
      <c r="F2091" s="85" t="s">
        <v>6</v>
      </c>
      <c r="G2091" s="85">
        <v>966565</v>
      </c>
      <c r="H2091" s="89"/>
      <c r="I2091" s="93" t="s">
        <v>4417</v>
      </c>
      <c r="J2091" s="89"/>
      <c r="K2091" s="89"/>
      <c r="L2091" s="89"/>
      <c r="M2091" s="89"/>
      <c r="N2091" s="168">
        <v>0</v>
      </c>
      <c r="O2091" s="168">
        <v>9333503.1300000008</v>
      </c>
      <c r="P2091" s="89" t="s">
        <v>679</v>
      </c>
    </row>
    <row r="2092" spans="1:16" ht="25.5">
      <c r="A2092" s="214">
        <v>16</v>
      </c>
      <c r="B2092" s="89"/>
      <c r="C2092" s="90" t="s">
        <v>46</v>
      </c>
      <c r="D2092" s="84">
        <v>43214</v>
      </c>
      <c r="E2092" s="85" t="s">
        <v>3928</v>
      </c>
      <c r="F2092" s="85" t="s">
        <v>680</v>
      </c>
      <c r="G2092" s="85">
        <v>17440003</v>
      </c>
      <c r="H2092" s="89"/>
      <c r="I2092" s="93" t="s">
        <v>4418</v>
      </c>
      <c r="J2092" s="89"/>
      <c r="K2092" s="89"/>
      <c r="L2092" s="89"/>
      <c r="M2092" s="89"/>
      <c r="N2092" s="168">
        <v>3000</v>
      </c>
      <c r="O2092" s="168">
        <v>0</v>
      </c>
      <c r="P2092" s="89" t="s">
        <v>679</v>
      </c>
    </row>
    <row r="2093" spans="1:16" ht="63.75">
      <c r="A2093" s="214">
        <v>513</v>
      </c>
      <c r="B2093" s="89"/>
      <c r="C2093" s="90" t="s">
        <v>175</v>
      </c>
      <c r="D2093" s="84">
        <v>43214</v>
      </c>
      <c r="E2093" s="85" t="s">
        <v>3929</v>
      </c>
      <c r="F2093" s="85" t="s">
        <v>15</v>
      </c>
      <c r="G2093" s="85">
        <v>719497</v>
      </c>
      <c r="H2093" s="89"/>
      <c r="I2093" s="93" t="s">
        <v>4419</v>
      </c>
      <c r="J2093" s="89"/>
      <c r="K2093" s="89"/>
      <c r="L2093" s="89"/>
      <c r="M2093" s="89"/>
      <c r="N2093" s="168">
        <v>50</v>
      </c>
      <c r="O2093" s="168">
        <v>0</v>
      </c>
      <c r="P2093" s="89" t="s">
        <v>679</v>
      </c>
    </row>
    <row r="2094" spans="1:16" ht="63.75">
      <c r="A2094" s="214">
        <v>291</v>
      </c>
      <c r="B2094" s="89"/>
      <c r="C2094" s="90" t="s">
        <v>133</v>
      </c>
      <c r="D2094" s="84">
        <v>43214</v>
      </c>
      <c r="E2094" s="85" t="s">
        <v>3930</v>
      </c>
      <c r="F2094" s="85" t="s">
        <v>11</v>
      </c>
      <c r="G2094" s="85">
        <v>719625</v>
      </c>
      <c r="H2094" s="89"/>
      <c r="I2094" s="93" t="s">
        <v>4420</v>
      </c>
      <c r="J2094" s="89"/>
      <c r="K2094" s="89"/>
      <c r="L2094" s="89"/>
      <c r="M2094" s="89"/>
      <c r="N2094" s="168">
        <v>50</v>
      </c>
      <c r="O2094" s="168">
        <v>0</v>
      </c>
      <c r="P2094" s="89" t="s">
        <v>679</v>
      </c>
    </row>
    <row r="2095" spans="1:16" ht="63.75">
      <c r="A2095" s="214">
        <v>291</v>
      </c>
      <c r="B2095" s="89"/>
      <c r="C2095" s="90" t="s">
        <v>133</v>
      </c>
      <c r="D2095" s="84">
        <v>43214</v>
      </c>
      <c r="E2095" s="85" t="s">
        <v>3931</v>
      </c>
      <c r="F2095" s="85" t="s">
        <v>11</v>
      </c>
      <c r="G2095" s="85">
        <v>719627</v>
      </c>
      <c r="H2095" s="89"/>
      <c r="I2095" s="93" t="s">
        <v>4421</v>
      </c>
      <c r="J2095" s="89"/>
      <c r="K2095" s="89"/>
      <c r="L2095" s="89"/>
      <c r="M2095" s="89"/>
      <c r="N2095" s="168">
        <v>50</v>
      </c>
      <c r="O2095" s="168">
        <v>0</v>
      </c>
      <c r="P2095" s="89" t="s">
        <v>679</v>
      </c>
    </row>
    <row r="2096" spans="1:16" ht="63.75">
      <c r="A2096" s="214" t="s">
        <v>560</v>
      </c>
      <c r="B2096" s="89"/>
      <c r="C2096" s="90" t="s">
        <v>622</v>
      </c>
      <c r="D2096" s="84">
        <v>43214</v>
      </c>
      <c r="E2096" s="85" t="s">
        <v>3932</v>
      </c>
      <c r="F2096" s="85" t="s">
        <v>15</v>
      </c>
      <c r="G2096" s="85">
        <v>720057</v>
      </c>
      <c r="H2096" s="89"/>
      <c r="I2096" s="93" t="s">
        <v>4422</v>
      </c>
      <c r="J2096" s="89"/>
      <c r="K2096" s="89"/>
      <c r="L2096" s="89"/>
      <c r="M2096" s="89"/>
      <c r="N2096" s="168">
        <v>50</v>
      </c>
      <c r="O2096" s="168">
        <v>0</v>
      </c>
      <c r="P2096" s="89" t="s">
        <v>679</v>
      </c>
    </row>
    <row r="2097" spans="1:16" ht="51">
      <c r="A2097" s="214" t="s">
        <v>560</v>
      </c>
      <c r="B2097" s="89"/>
      <c r="C2097" s="90" t="s">
        <v>622</v>
      </c>
      <c r="D2097" s="84">
        <v>43215</v>
      </c>
      <c r="E2097" s="85" t="s">
        <v>3681</v>
      </c>
      <c r="F2097" s="85" t="s">
        <v>3</v>
      </c>
      <c r="G2097" s="85">
        <v>1616916</v>
      </c>
      <c r="H2097" s="89"/>
      <c r="I2097" s="93" t="s">
        <v>1978</v>
      </c>
      <c r="J2097" s="89"/>
      <c r="K2097" s="89"/>
      <c r="L2097" s="89"/>
      <c r="M2097" s="89"/>
      <c r="N2097" s="168">
        <v>0</v>
      </c>
      <c r="O2097" s="168">
        <v>647.59</v>
      </c>
      <c r="P2097" s="89" t="s">
        <v>679</v>
      </c>
    </row>
    <row r="2098" spans="1:16" ht="51">
      <c r="A2098" s="214" t="s">
        <v>560</v>
      </c>
      <c r="B2098" s="89"/>
      <c r="C2098" s="90" t="s">
        <v>622</v>
      </c>
      <c r="D2098" s="84">
        <v>43215</v>
      </c>
      <c r="E2098" s="85" t="s">
        <v>3777</v>
      </c>
      <c r="F2098" s="85" t="s">
        <v>3</v>
      </c>
      <c r="G2098" s="85">
        <v>1617063</v>
      </c>
      <c r="H2098" s="89"/>
      <c r="I2098" s="93" t="s">
        <v>4283</v>
      </c>
      <c r="J2098" s="89"/>
      <c r="K2098" s="89"/>
      <c r="L2098" s="89"/>
      <c r="M2098" s="89"/>
      <c r="N2098" s="168">
        <v>0</v>
      </c>
      <c r="O2098" s="168">
        <v>2157.71</v>
      </c>
      <c r="P2098" s="89" t="s">
        <v>679</v>
      </c>
    </row>
    <row r="2099" spans="1:16" ht="63.75">
      <c r="A2099" s="214">
        <v>373</v>
      </c>
      <c r="B2099" s="89"/>
      <c r="C2099" s="90" t="s">
        <v>644</v>
      </c>
      <c r="D2099" s="84">
        <v>43215</v>
      </c>
      <c r="E2099" s="85" t="s">
        <v>3933</v>
      </c>
      <c r="F2099" s="85" t="s">
        <v>680</v>
      </c>
      <c r="G2099" s="85">
        <v>17422961</v>
      </c>
      <c r="H2099" s="89"/>
      <c r="I2099" s="93" t="s">
        <v>4423</v>
      </c>
      <c r="J2099" s="89"/>
      <c r="K2099" s="89"/>
      <c r="L2099" s="89"/>
      <c r="M2099" s="89"/>
      <c r="N2099" s="168">
        <v>0</v>
      </c>
      <c r="O2099" s="168">
        <v>1250342.78</v>
      </c>
      <c r="P2099" s="89" t="s">
        <v>679</v>
      </c>
    </row>
    <row r="2100" spans="1:16" ht="51">
      <c r="A2100" s="214">
        <v>513</v>
      </c>
      <c r="B2100" s="89"/>
      <c r="C2100" s="90" t="s">
        <v>175</v>
      </c>
      <c r="D2100" s="84">
        <v>43215</v>
      </c>
      <c r="E2100" s="85" t="s">
        <v>3934</v>
      </c>
      <c r="F2100" s="85" t="s">
        <v>15</v>
      </c>
      <c r="G2100" s="85">
        <v>720950</v>
      </c>
      <c r="H2100" s="89"/>
      <c r="I2100" s="93" t="s">
        <v>4424</v>
      </c>
      <c r="J2100" s="89"/>
      <c r="K2100" s="89"/>
      <c r="L2100" s="89"/>
      <c r="M2100" s="89"/>
      <c r="N2100" s="168">
        <v>50</v>
      </c>
      <c r="O2100" s="168">
        <v>0</v>
      </c>
      <c r="P2100" s="89" t="s">
        <v>679</v>
      </c>
    </row>
    <row r="2101" spans="1:16" ht="51">
      <c r="A2101" s="214">
        <v>513</v>
      </c>
      <c r="B2101" s="89"/>
      <c r="C2101" s="90" t="s">
        <v>175</v>
      </c>
      <c r="D2101" s="84">
        <v>43215</v>
      </c>
      <c r="E2101" s="85" t="s">
        <v>3935</v>
      </c>
      <c r="F2101" s="85" t="s">
        <v>15</v>
      </c>
      <c r="G2101" s="85">
        <v>720958</v>
      </c>
      <c r="H2101" s="89"/>
      <c r="I2101" s="93" t="s">
        <v>4290</v>
      </c>
      <c r="J2101" s="89"/>
      <c r="K2101" s="89"/>
      <c r="L2101" s="89"/>
      <c r="M2101" s="89"/>
      <c r="N2101" s="168">
        <v>50</v>
      </c>
      <c r="O2101" s="168">
        <v>0</v>
      </c>
      <c r="P2101" s="89" t="s">
        <v>679</v>
      </c>
    </row>
    <row r="2102" spans="1:16" ht="63.75">
      <c r="A2102" s="214">
        <v>513</v>
      </c>
      <c r="B2102" s="89"/>
      <c r="C2102" s="90" t="s">
        <v>175</v>
      </c>
      <c r="D2102" s="84">
        <v>43215</v>
      </c>
      <c r="E2102" s="85" t="s">
        <v>3936</v>
      </c>
      <c r="F2102" s="85" t="s">
        <v>15</v>
      </c>
      <c r="G2102" s="85">
        <v>720962</v>
      </c>
      <c r="H2102" s="89"/>
      <c r="I2102" s="93" t="s">
        <v>4425</v>
      </c>
      <c r="J2102" s="89"/>
      <c r="K2102" s="89"/>
      <c r="L2102" s="89"/>
      <c r="M2102" s="89"/>
      <c r="N2102" s="168">
        <v>50</v>
      </c>
      <c r="O2102" s="168">
        <v>0</v>
      </c>
      <c r="P2102" s="89" t="s">
        <v>679</v>
      </c>
    </row>
    <row r="2103" spans="1:16" ht="89.25">
      <c r="A2103" s="214" t="s">
        <v>560</v>
      </c>
      <c r="B2103" s="89"/>
      <c r="C2103" s="90" t="s">
        <v>622</v>
      </c>
      <c r="D2103" s="84">
        <v>43215</v>
      </c>
      <c r="E2103" s="85" t="s">
        <v>3937</v>
      </c>
      <c r="F2103" s="85" t="s">
        <v>15</v>
      </c>
      <c r="G2103" s="85">
        <v>4841</v>
      </c>
      <c r="H2103" s="89"/>
      <c r="I2103" s="93" t="s">
        <v>4426</v>
      </c>
      <c r="J2103" s="89"/>
      <c r="K2103" s="89"/>
      <c r="L2103" s="89"/>
      <c r="M2103" s="89"/>
      <c r="N2103" s="168">
        <v>307.25</v>
      </c>
      <c r="O2103" s="168">
        <v>0</v>
      </c>
      <c r="P2103" s="89" t="s">
        <v>679</v>
      </c>
    </row>
    <row r="2104" spans="1:16" ht="63.75">
      <c r="A2104" s="214">
        <v>513</v>
      </c>
      <c r="B2104" s="89"/>
      <c r="C2104" s="90" t="s">
        <v>175</v>
      </c>
      <c r="D2104" s="84">
        <v>43215</v>
      </c>
      <c r="E2104" s="85" t="s">
        <v>3938</v>
      </c>
      <c r="F2104" s="85" t="s">
        <v>15</v>
      </c>
      <c r="G2104" s="85">
        <v>721275</v>
      </c>
      <c r="H2104" s="89"/>
      <c r="I2104" s="93" t="s">
        <v>4367</v>
      </c>
      <c r="J2104" s="89"/>
      <c r="K2104" s="89"/>
      <c r="L2104" s="89"/>
      <c r="M2104" s="89"/>
      <c r="N2104" s="168">
        <v>50</v>
      </c>
      <c r="O2104" s="168">
        <v>0</v>
      </c>
      <c r="P2104" s="89" t="s">
        <v>679</v>
      </c>
    </row>
    <row r="2105" spans="1:16" ht="51">
      <c r="A2105" s="214" t="s">
        <v>560</v>
      </c>
      <c r="B2105" s="89"/>
      <c r="C2105" s="90" t="s">
        <v>622</v>
      </c>
      <c r="D2105" s="84">
        <v>43216</v>
      </c>
      <c r="E2105" s="85" t="s">
        <v>3615</v>
      </c>
      <c r="F2105" s="85" t="s">
        <v>3</v>
      </c>
      <c r="G2105" s="85">
        <v>1617323</v>
      </c>
      <c r="H2105" s="89"/>
      <c r="I2105" s="93" t="s">
        <v>4148</v>
      </c>
      <c r="J2105" s="89"/>
      <c r="K2105" s="89"/>
      <c r="L2105" s="89"/>
      <c r="M2105" s="89"/>
      <c r="N2105" s="168">
        <v>0</v>
      </c>
      <c r="O2105" s="168">
        <v>15957.03</v>
      </c>
      <c r="P2105" s="89" t="s">
        <v>679</v>
      </c>
    </row>
    <row r="2106" spans="1:16" ht="51">
      <c r="A2106" s="214" t="s">
        <v>560</v>
      </c>
      <c r="B2106" s="89"/>
      <c r="C2106" s="90" t="s">
        <v>622</v>
      </c>
      <c r="D2106" s="84">
        <v>43216</v>
      </c>
      <c r="E2106" s="85" t="s">
        <v>3627</v>
      </c>
      <c r="F2106" s="85" t="s">
        <v>3</v>
      </c>
      <c r="G2106" s="85">
        <v>1617273</v>
      </c>
      <c r="H2106" s="89"/>
      <c r="I2106" s="93" t="s">
        <v>4159</v>
      </c>
      <c r="J2106" s="89"/>
      <c r="K2106" s="89"/>
      <c r="L2106" s="89"/>
      <c r="M2106" s="89"/>
      <c r="N2106" s="168">
        <v>0</v>
      </c>
      <c r="O2106" s="168">
        <v>10000</v>
      </c>
      <c r="P2106" s="89" t="s">
        <v>679</v>
      </c>
    </row>
    <row r="2107" spans="1:16" ht="51">
      <c r="A2107" s="214" t="s">
        <v>560</v>
      </c>
      <c r="B2107" s="89"/>
      <c r="C2107" s="90" t="s">
        <v>622</v>
      </c>
      <c r="D2107" s="84">
        <v>43216</v>
      </c>
      <c r="E2107" s="85" t="s">
        <v>3648</v>
      </c>
      <c r="F2107" s="85" t="s">
        <v>3</v>
      </c>
      <c r="G2107" s="85">
        <v>1617433</v>
      </c>
      <c r="H2107" s="89"/>
      <c r="I2107" s="93" t="s">
        <v>4174</v>
      </c>
      <c r="J2107" s="89"/>
      <c r="K2107" s="89"/>
      <c r="L2107" s="89"/>
      <c r="M2107" s="89"/>
      <c r="N2107" s="168">
        <v>0</v>
      </c>
      <c r="O2107" s="168">
        <v>636.85</v>
      </c>
      <c r="P2107" s="89" t="s">
        <v>679</v>
      </c>
    </row>
    <row r="2108" spans="1:16" ht="63.75">
      <c r="A2108" s="214">
        <v>373</v>
      </c>
      <c r="B2108" s="89"/>
      <c r="C2108" s="90" t="s">
        <v>644</v>
      </c>
      <c r="D2108" s="84">
        <v>43216</v>
      </c>
      <c r="E2108" s="85" t="s">
        <v>3749</v>
      </c>
      <c r="F2108" s="85" t="s">
        <v>3</v>
      </c>
      <c r="G2108" s="85">
        <v>1617391</v>
      </c>
      <c r="H2108" s="89"/>
      <c r="I2108" s="93" t="s">
        <v>4256</v>
      </c>
      <c r="J2108" s="89"/>
      <c r="K2108" s="89"/>
      <c r="L2108" s="89"/>
      <c r="M2108" s="89"/>
      <c r="N2108" s="168">
        <v>0</v>
      </c>
      <c r="O2108" s="168">
        <v>1153.8699999999999</v>
      </c>
      <c r="P2108" s="89" t="s">
        <v>679</v>
      </c>
    </row>
    <row r="2109" spans="1:16" ht="63.75">
      <c r="A2109" s="214">
        <v>373</v>
      </c>
      <c r="B2109" s="89"/>
      <c r="C2109" s="90" t="s">
        <v>644</v>
      </c>
      <c r="D2109" s="84">
        <v>43216</v>
      </c>
      <c r="E2109" s="85" t="s">
        <v>3750</v>
      </c>
      <c r="F2109" s="85" t="s">
        <v>3</v>
      </c>
      <c r="G2109" s="85">
        <v>1617393</v>
      </c>
      <c r="H2109" s="89"/>
      <c r="I2109" s="93" t="s">
        <v>4257</v>
      </c>
      <c r="J2109" s="89"/>
      <c r="K2109" s="89"/>
      <c r="L2109" s="89"/>
      <c r="M2109" s="89"/>
      <c r="N2109" s="168">
        <v>0</v>
      </c>
      <c r="O2109" s="168">
        <v>383.21</v>
      </c>
      <c r="P2109" s="89" t="s">
        <v>679</v>
      </c>
    </row>
    <row r="2110" spans="1:16" ht="51">
      <c r="A2110" s="214" t="s">
        <v>560</v>
      </c>
      <c r="B2110" s="89"/>
      <c r="C2110" s="90" t="s">
        <v>622</v>
      </c>
      <c r="D2110" s="84">
        <v>43217</v>
      </c>
      <c r="E2110" s="85" t="s">
        <v>3567</v>
      </c>
      <c r="F2110" s="85" t="s">
        <v>3</v>
      </c>
      <c r="G2110" s="85">
        <v>1617637</v>
      </c>
      <c r="H2110" s="89"/>
      <c r="I2110" s="93" t="s">
        <v>723</v>
      </c>
      <c r="J2110" s="89"/>
      <c r="K2110" s="89"/>
      <c r="L2110" s="89"/>
      <c r="M2110" s="89"/>
      <c r="N2110" s="168">
        <v>0</v>
      </c>
      <c r="O2110" s="168">
        <v>545</v>
      </c>
      <c r="P2110" s="89" t="s">
        <v>679</v>
      </c>
    </row>
    <row r="2111" spans="1:16" ht="38.25">
      <c r="A2111" s="214">
        <v>35</v>
      </c>
      <c r="B2111" s="89"/>
      <c r="C2111" s="90" t="s">
        <v>49</v>
      </c>
      <c r="D2111" s="84">
        <v>43217</v>
      </c>
      <c r="E2111" s="85" t="s">
        <v>3579</v>
      </c>
      <c r="F2111" s="85" t="s">
        <v>3</v>
      </c>
      <c r="G2111" s="85">
        <v>1617673</v>
      </c>
      <c r="H2111" s="89"/>
      <c r="I2111" s="93" t="s">
        <v>4118</v>
      </c>
      <c r="J2111" s="89"/>
      <c r="K2111" s="89"/>
      <c r="L2111" s="89"/>
      <c r="M2111" s="89"/>
      <c r="N2111" s="168">
        <v>0</v>
      </c>
      <c r="O2111" s="168">
        <v>535.5</v>
      </c>
      <c r="P2111" s="89" t="s">
        <v>679</v>
      </c>
    </row>
    <row r="2112" spans="1:16" ht="51">
      <c r="A2112" s="214" t="s">
        <v>560</v>
      </c>
      <c r="B2112" s="89"/>
      <c r="C2112" s="90" t="s">
        <v>622</v>
      </c>
      <c r="D2112" s="84">
        <v>43217</v>
      </c>
      <c r="E2112" s="85" t="s">
        <v>3589</v>
      </c>
      <c r="F2112" s="85" t="s">
        <v>3</v>
      </c>
      <c r="G2112" s="85">
        <v>1617804</v>
      </c>
      <c r="H2112" s="89"/>
      <c r="I2112" s="93" t="s">
        <v>4126</v>
      </c>
      <c r="J2112" s="89"/>
      <c r="K2112" s="89"/>
      <c r="L2112" s="89"/>
      <c r="M2112" s="89"/>
      <c r="N2112" s="168">
        <v>0</v>
      </c>
      <c r="O2112" s="168">
        <v>2669.68</v>
      </c>
      <c r="P2112" s="89" t="s">
        <v>679</v>
      </c>
    </row>
    <row r="2113" spans="1:16" ht="51">
      <c r="A2113" s="214" t="s">
        <v>560</v>
      </c>
      <c r="B2113" s="89"/>
      <c r="C2113" s="90" t="s">
        <v>622</v>
      </c>
      <c r="D2113" s="84">
        <v>43217</v>
      </c>
      <c r="E2113" s="85" t="s">
        <v>3597</v>
      </c>
      <c r="F2113" s="85" t="s">
        <v>3</v>
      </c>
      <c r="G2113" s="85">
        <v>1617799</v>
      </c>
      <c r="H2113" s="89"/>
      <c r="I2113" s="93" t="s">
        <v>4132</v>
      </c>
      <c r="J2113" s="89"/>
      <c r="K2113" s="89"/>
      <c r="L2113" s="89"/>
      <c r="M2113" s="89"/>
      <c r="N2113" s="168">
        <v>0</v>
      </c>
      <c r="O2113" s="168">
        <v>1085.58</v>
      </c>
      <c r="P2113" s="89" t="s">
        <v>679</v>
      </c>
    </row>
    <row r="2114" spans="1:16" ht="51">
      <c r="A2114" s="214">
        <v>35</v>
      </c>
      <c r="B2114" s="89"/>
      <c r="C2114" s="90" t="s">
        <v>49</v>
      </c>
      <c r="D2114" s="84">
        <v>43217</v>
      </c>
      <c r="E2114" s="85" t="s">
        <v>3686</v>
      </c>
      <c r="F2114" s="85" t="s">
        <v>3</v>
      </c>
      <c r="G2114" s="85">
        <v>1617631</v>
      </c>
      <c r="H2114" s="89"/>
      <c r="I2114" s="93" t="s">
        <v>4207</v>
      </c>
      <c r="J2114" s="89"/>
      <c r="K2114" s="89"/>
      <c r="L2114" s="89"/>
      <c r="M2114" s="89"/>
      <c r="N2114" s="168">
        <v>0</v>
      </c>
      <c r="O2114" s="168">
        <v>83</v>
      </c>
      <c r="P2114" s="89" t="s">
        <v>679</v>
      </c>
    </row>
    <row r="2115" spans="1:16" ht="51">
      <c r="A2115" s="214" t="s">
        <v>560</v>
      </c>
      <c r="B2115" s="89"/>
      <c r="C2115" s="90" t="s">
        <v>622</v>
      </c>
      <c r="D2115" s="84">
        <v>43217</v>
      </c>
      <c r="E2115" s="85" t="s">
        <v>3747</v>
      </c>
      <c r="F2115" s="85" t="s">
        <v>3</v>
      </c>
      <c r="G2115" s="85">
        <v>1617849</v>
      </c>
      <c r="H2115" s="89"/>
      <c r="I2115" s="93" t="s">
        <v>4254</v>
      </c>
      <c r="J2115" s="89"/>
      <c r="K2115" s="89"/>
      <c r="L2115" s="89"/>
      <c r="M2115" s="89"/>
      <c r="N2115" s="168">
        <v>0</v>
      </c>
      <c r="O2115" s="168">
        <v>3366.83</v>
      </c>
      <c r="P2115" s="89" t="s">
        <v>679</v>
      </c>
    </row>
    <row r="2116" spans="1:16" ht="51">
      <c r="A2116" s="214">
        <v>513</v>
      </c>
      <c r="B2116" s="89"/>
      <c r="C2116" s="90" t="s">
        <v>175</v>
      </c>
      <c r="D2116" s="84">
        <v>43217</v>
      </c>
      <c r="E2116" s="85" t="s">
        <v>3754</v>
      </c>
      <c r="F2116" s="85" t="s">
        <v>3</v>
      </c>
      <c r="G2116" s="85">
        <v>1617700</v>
      </c>
      <c r="H2116" s="89"/>
      <c r="I2116" s="93" t="s">
        <v>4260</v>
      </c>
      <c r="J2116" s="89"/>
      <c r="K2116" s="89"/>
      <c r="L2116" s="89"/>
      <c r="M2116" s="89"/>
      <c r="N2116" s="168">
        <v>0</v>
      </c>
      <c r="O2116" s="168">
        <v>774</v>
      </c>
      <c r="P2116" s="89" t="s">
        <v>679</v>
      </c>
    </row>
    <row r="2117" spans="1:16" ht="51">
      <c r="A2117" s="214">
        <v>20</v>
      </c>
      <c r="B2117" s="89"/>
      <c r="C2117" s="90" t="s">
        <v>47</v>
      </c>
      <c r="D2117" s="84">
        <v>43217</v>
      </c>
      <c r="E2117" s="85" t="s">
        <v>3755</v>
      </c>
      <c r="F2117" s="85" t="s">
        <v>3</v>
      </c>
      <c r="G2117" s="85">
        <v>1617615</v>
      </c>
      <c r="H2117" s="89"/>
      <c r="I2117" s="93" t="s">
        <v>4261</v>
      </c>
      <c r="J2117" s="89"/>
      <c r="K2117" s="89"/>
      <c r="L2117" s="89"/>
      <c r="M2117" s="89"/>
      <c r="N2117" s="168">
        <v>0</v>
      </c>
      <c r="O2117" s="168">
        <v>74</v>
      </c>
      <c r="P2117" s="89" t="s">
        <v>679</v>
      </c>
    </row>
    <row r="2118" spans="1:16" ht="51">
      <c r="A2118" s="214">
        <v>222</v>
      </c>
      <c r="B2118" s="89"/>
      <c r="C2118" s="90" t="s">
        <v>106</v>
      </c>
      <c r="D2118" s="84">
        <v>43217</v>
      </c>
      <c r="E2118" s="85" t="s">
        <v>3769</v>
      </c>
      <c r="F2118" s="85" t="s">
        <v>3</v>
      </c>
      <c r="G2118" s="85">
        <v>1617850</v>
      </c>
      <c r="H2118" s="89"/>
      <c r="I2118" s="93" t="s">
        <v>4275</v>
      </c>
      <c r="J2118" s="89"/>
      <c r="K2118" s="89"/>
      <c r="L2118" s="89"/>
      <c r="M2118" s="89"/>
      <c r="N2118" s="168">
        <v>0</v>
      </c>
      <c r="O2118" s="168">
        <v>0.54</v>
      </c>
      <c r="P2118" s="89" t="s">
        <v>2900</v>
      </c>
    </row>
    <row r="2119" spans="1:16" ht="51">
      <c r="A2119" s="214">
        <v>378</v>
      </c>
      <c r="B2119" s="89"/>
      <c r="C2119" s="90" t="s">
        <v>647</v>
      </c>
      <c r="D2119" s="84">
        <v>43217</v>
      </c>
      <c r="E2119" s="85" t="s">
        <v>3770</v>
      </c>
      <c r="F2119" s="85" t="s">
        <v>3</v>
      </c>
      <c r="G2119" s="85">
        <v>1617912</v>
      </c>
      <c r="H2119" s="89"/>
      <c r="I2119" s="93" t="s">
        <v>4276</v>
      </c>
      <c r="J2119" s="89"/>
      <c r="K2119" s="89"/>
      <c r="L2119" s="89"/>
      <c r="M2119" s="89"/>
      <c r="N2119" s="168">
        <v>0</v>
      </c>
      <c r="O2119" s="168">
        <v>7.71</v>
      </c>
      <c r="P2119" s="89" t="s">
        <v>2900</v>
      </c>
    </row>
    <row r="2120" spans="1:16" ht="38.25">
      <c r="A2120" s="214">
        <v>373</v>
      </c>
      <c r="B2120" s="89"/>
      <c r="C2120" s="90" t="s">
        <v>644</v>
      </c>
      <c r="D2120" s="84">
        <v>43217</v>
      </c>
      <c r="E2120" s="85" t="s">
        <v>3939</v>
      </c>
      <c r="F2120" s="85" t="s">
        <v>680</v>
      </c>
      <c r="G2120" s="85">
        <v>17489816</v>
      </c>
      <c r="H2120" s="89"/>
      <c r="I2120" s="93" t="s">
        <v>4427</v>
      </c>
      <c r="J2120" s="89"/>
      <c r="K2120" s="89"/>
      <c r="L2120" s="89"/>
      <c r="M2120" s="89"/>
      <c r="N2120" s="168">
        <v>0</v>
      </c>
      <c r="O2120" s="168">
        <v>2731299.33</v>
      </c>
      <c r="P2120" s="89" t="s">
        <v>679</v>
      </c>
    </row>
    <row r="2121" spans="1:16" ht="51">
      <c r="A2121" s="214">
        <v>373</v>
      </c>
      <c r="B2121" s="89"/>
      <c r="C2121" s="90" t="s">
        <v>644</v>
      </c>
      <c r="D2121" s="84">
        <v>43217</v>
      </c>
      <c r="E2121" s="85" t="s">
        <v>3940</v>
      </c>
      <c r="F2121" s="85" t="s">
        <v>680</v>
      </c>
      <c r="G2121" s="85">
        <v>17489815</v>
      </c>
      <c r="H2121" s="89"/>
      <c r="I2121" s="93" t="s">
        <v>4428</v>
      </c>
      <c r="J2121" s="89"/>
      <c r="K2121" s="89"/>
      <c r="L2121" s="89"/>
      <c r="M2121" s="89"/>
      <c r="N2121" s="168">
        <v>0</v>
      </c>
      <c r="O2121" s="168">
        <v>1434605.14</v>
      </c>
      <c r="P2121" s="89" t="s">
        <v>679</v>
      </c>
    </row>
    <row r="2122" spans="1:16" ht="51">
      <c r="A2122" s="214">
        <v>513</v>
      </c>
      <c r="B2122" s="89"/>
      <c r="C2122" s="90" t="s">
        <v>175</v>
      </c>
      <c r="D2122" s="84">
        <v>43217</v>
      </c>
      <c r="E2122" s="85" t="s">
        <v>3941</v>
      </c>
      <c r="F2122" s="85" t="s">
        <v>6</v>
      </c>
      <c r="G2122" s="85">
        <v>968124</v>
      </c>
      <c r="H2122" s="89"/>
      <c r="I2122" s="93" t="s">
        <v>4429</v>
      </c>
      <c r="J2122" s="89"/>
      <c r="K2122" s="89"/>
      <c r="L2122" s="89"/>
      <c r="M2122" s="89"/>
      <c r="N2122" s="168">
        <v>0</v>
      </c>
      <c r="O2122" s="168">
        <v>77256000</v>
      </c>
      <c r="P2122" s="89" t="s">
        <v>679</v>
      </c>
    </row>
    <row r="2123" spans="1:16" ht="89.25">
      <c r="A2123" s="214">
        <v>594</v>
      </c>
      <c r="B2123" s="89"/>
      <c r="C2123" s="90" t="s">
        <v>101</v>
      </c>
      <c r="D2123" s="84">
        <v>43217</v>
      </c>
      <c r="E2123" s="85" t="s">
        <v>3942</v>
      </c>
      <c r="F2123" s="85" t="s">
        <v>15</v>
      </c>
      <c r="G2123" s="85">
        <v>4852</v>
      </c>
      <c r="H2123" s="89"/>
      <c r="I2123" s="93" t="s">
        <v>4430</v>
      </c>
      <c r="J2123" s="89"/>
      <c r="K2123" s="89"/>
      <c r="L2123" s="89"/>
      <c r="M2123" s="89"/>
      <c r="N2123" s="168">
        <v>276.38</v>
      </c>
      <c r="O2123" s="168">
        <v>0</v>
      </c>
      <c r="P2123" s="89" t="s">
        <v>679</v>
      </c>
    </row>
    <row r="2124" spans="1:16" ht="89.25">
      <c r="A2124" s="214">
        <v>594</v>
      </c>
      <c r="B2124" s="89"/>
      <c r="C2124" s="90" t="s">
        <v>101</v>
      </c>
      <c r="D2124" s="84">
        <v>43217</v>
      </c>
      <c r="E2124" s="85" t="s">
        <v>3943</v>
      </c>
      <c r="F2124" s="85" t="s">
        <v>15</v>
      </c>
      <c r="G2124" s="85">
        <v>4854</v>
      </c>
      <c r="H2124" s="89"/>
      <c r="I2124" s="93" t="s">
        <v>4431</v>
      </c>
      <c r="J2124" s="89"/>
      <c r="K2124" s="89"/>
      <c r="L2124" s="89"/>
      <c r="M2124" s="89"/>
      <c r="N2124" s="168">
        <v>272.54000000000002</v>
      </c>
      <c r="O2124" s="168">
        <v>0</v>
      </c>
      <c r="P2124" s="89" t="s">
        <v>679</v>
      </c>
    </row>
    <row r="2125" spans="1:16" ht="89.25">
      <c r="A2125" s="214">
        <v>576</v>
      </c>
      <c r="B2125" s="89"/>
      <c r="C2125" s="90" t="s">
        <v>11083</v>
      </c>
      <c r="D2125" s="84">
        <v>43217</v>
      </c>
      <c r="E2125" s="85" t="s">
        <v>3944</v>
      </c>
      <c r="F2125" s="85" t="s">
        <v>15</v>
      </c>
      <c r="G2125" s="85">
        <v>4851</v>
      </c>
      <c r="H2125" s="89"/>
      <c r="I2125" s="93" t="s">
        <v>4432</v>
      </c>
      <c r="J2125" s="89"/>
      <c r="K2125" s="89"/>
      <c r="L2125" s="89"/>
      <c r="M2125" s="89"/>
      <c r="N2125" s="168">
        <v>754.11</v>
      </c>
      <c r="O2125" s="168">
        <v>0</v>
      </c>
      <c r="P2125" s="89" t="s">
        <v>679</v>
      </c>
    </row>
    <row r="2126" spans="1:16" ht="89.25">
      <c r="A2126" s="214">
        <v>594</v>
      </c>
      <c r="B2126" s="89"/>
      <c r="C2126" s="90" t="s">
        <v>101</v>
      </c>
      <c r="D2126" s="84">
        <v>43217</v>
      </c>
      <c r="E2126" s="85" t="s">
        <v>3945</v>
      </c>
      <c r="F2126" s="85" t="s">
        <v>15</v>
      </c>
      <c r="G2126" s="85">
        <v>4853</v>
      </c>
      <c r="H2126" s="89"/>
      <c r="I2126" s="93" t="s">
        <v>4433</v>
      </c>
      <c r="J2126" s="89"/>
      <c r="K2126" s="89"/>
      <c r="L2126" s="89"/>
      <c r="M2126" s="89"/>
      <c r="N2126" s="168">
        <v>314.73</v>
      </c>
      <c r="O2126" s="168">
        <v>0</v>
      </c>
      <c r="P2126" s="89" t="s">
        <v>679</v>
      </c>
    </row>
    <row r="2127" spans="1:16" ht="51">
      <c r="A2127" s="214">
        <v>513</v>
      </c>
      <c r="B2127" s="89"/>
      <c r="C2127" s="90" t="s">
        <v>175</v>
      </c>
      <c r="D2127" s="84">
        <v>43217</v>
      </c>
      <c r="E2127" s="85" t="s">
        <v>3946</v>
      </c>
      <c r="F2127" s="85" t="s">
        <v>15</v>
      </c>
      <c r="G2127" s="85">
        <v>723296</v>
      </c>
      <c r="H2127" s="89"/>
      <c r="I2127" s="93" t="s">
        <v>3390</v>
      </c>
      <c r="J2127" s="89"/>
      <c r="K2127" s="89"/>
      <c r="L2127" s="89"/>
      <c r="M2127" s="89"/>
      <c r="N2127" s="168">
        <v>50</v>
      </c>
      <c r="O2127" s="168">
        <v>0</v>
      </c>
      <c r="P2127" s="89" t="s">
        <v>679</v>
      </c>
    </row>
    <row r="2128" spans="1:16" ht="51">
      <c r="A2128" s="214">
        <v>513</v>
      </c>
      <c r="B2128" s="89"/>
      <c r="C2128" s="90" t="s">
        <v>175</v>
      </c>
      <c r="D2128" s="84">
        <v>43217</v>
      </c>
      <c r="E2128" s="85" t="s">
        <v>3947</v>
      </c>
      <c r="F2128" s="85" t="s">
        <v>15</v>
      </c>
      <c r="G2128" s="85">
        <v>723841</v>
      </c>
      <c r="H2128" s="89"/>
      <c r="I2128" s="93" t="s">
        <v>743</v>
      </c>
      <c r="J2128" s="89"/>
      <c r="K2128" s="89"/>
      <c r="L2128" s="89"/>
      <c r="M2128" s="89"/>
      <c r="N2128" s="168">
        <v>50</v>
      </c>
      <c r="O2128" s="168">
        <v>0</v>
      </c>
      <c r="P2128" s="89" t="s">
        <v>679</v>
      </c>
    </row>
    <row r="2129" spans="1:16" ht="51">
      <c r="A2129" s="214">
        <v>373</v>
      </c>
      <c r="B2129" s="89"/>
      <c r="C2129" s="90" t="s">
        <v>644</v>
      </c>
      <c r="D2129" s="84">
        <v>43220</v>
      </c>
      <c r="E2129" s="85" t="s">
        <v>3773</v>
      </c>
      <c r="F2129" s="85" t="s">
        <v>3</v>
      </c>
      <c r="G2129" s="85">
        <v>1618031</v>
      </c>
      <c r="H2129" s="89"/>
      <c r="I2129" s="93" t="s">
        <v>4279</v>
      </c>
      <c r="J2129" s="89"/>
      <c r="K2129" s="89"/>
      <c r="L2129" s="89"/>
      <c r="M2129" s="89"/>
      <c r="N2129" s="168">
        <v>0</v>
      </c>
      <c r="O2129" s="168">
        <v>982</v>
      </c>
      <c r="P2129" s="89" t="s">
        <v>679</v>
      </c>
    </row>
    <row r="2130" spans="1:16" ht="76.5">
      <c r="A2130" s="214" t="s">
        <v>560</v>
      </c>
      <c r="B2130" s="89"/>
      <c r="C2130" s="90" t="s">
        <v>622</v>
      </c>
      <c r="D2130" s="84">
        <v>43220</v>
      </c>
      <c r="E2130" s="85" t="s">
        <v>3948</v>
      </c>
      <c r="F2130" s="85" t="s">
        <v>680</v>
      </c>
      <c r="G2130" s="85">
        <v>17493677</v>
      </c>
      <c r="H2130" s="89"/>
      <c r="I2130" s="93" t="s">
        <v>4434</v>
      </c>
      <c r="J2130" s="89"/>
      <c r="K2130" s="89"/>
      <c r="L2130" s="89"/>
      <c r="M2130" s="89"/>
      <c r="N2130" s="168">
        <v>0</v>
      </c>
      <c r="O2130" s="168">
        <v>5949</v>
      </c>
      <c r="P2130" s="89" t="s">
        <v>679</v>
      </c>
    </row>
    <row r="2131" spans="1:16" ht="76.5">
      <c r="A2131" s="214">
        <v>292</v>
      </c>
      <c r="B2131" s="89"/>
      <c r="C2131" s="90" t="s">
        <v>134</v>
      </c>
      <c r="D2131" s="84">
        <v>43220</v>
      </c>
      <c r="E2131" s="85" t="s">
        <v>3949</v>
      </c>
      <c r="F2131" s="85" t="s">
        <v>680</v>
      </c>
      <c r="G2131" s="85">
        <v>17493678</v>
      </c>
      <c r="H2131" s="89"/>
      <c r="I2131" s="93" t="s">
        <v>4435</v>
      </c>
      <c r="J2131" s="89"/>
      <c r="K2131" s="89"/>
      <c r="L2131" s="89"/>
      <c r="M2131" s="89"/>
      <c r="N2131" s="168">
        <v>0</v>
      </c>
      <c r="O2131" s="168">
        <v>1833</v>
      </c>
      <c r="P2131" s="89" t="s">
        <v>679</v>
      </c>
    </row>
    <row r="2132" spans="1:16" ht="76.5">
      <c r="A2132" s="214">
        <v>373</v>
      </c>
      <c r="B2132" s="89"/>
      <c r="C2132" s="90" t="s">
        <v>644</v>
      </c>
      <c r="D2132" s="84">
        <v>43220</v>
      </c>
      <c r="E2132" s="85" t="s">
        <v>3950</v>
      </c>
      <c r="F2132" s="85" t="s">
        <v>680</v>
      </c>
      <c r="G2132" s="85">
        <v>17512510</v>
      </c>
      <c r="H2132" s="89"/>
      <c r="I2132" s="93" t="s">
        <v>4436</v>
      </c>
      <c r="J2132" s="89"/>
      <c r="K2132" s="89"/>
      <c r="L2132" s="89"/>
      <c r="M2132" s="89"/>
      <c r="N2132" s="168">
        <v>0</v>
      </c>
      <c r="O2132" s="168">
        <v>8391500.3900000006</v>
      </c>
      <c r="P2132" s="89" t="s">
        <v>679</v>
      </c>
    </row>
    <row r="2133" spans="1:16" ht="51">
      <c r="A2133" s="214" t="s">
        <v>560</v>
      </c>
      <c r="B2133" s="89"/>
      <c r="C2133" s="90" t="s">
        <v>622</v>
      </c>
      <c r="D2133" s="84">
        <v>43220</v>
      </c>
      <c r="E2133" s="85" t="s">
        <v>3951</v>
      </c>
      <c r="F2133" s="85" t="s">
        <v>6</v>
      </c>
      <c r="G2133" s="85">
        <v>969182</v>
      </c>
      <c r="H2133" s="89"/>
      <c r="I2133" s="93" t="s">
        <v>4437</v>
      </c>
      <c r="J2133" s="89"/>
      <c r="K2133" s="89"/>
      <c r="L2133" s="89"/>
      <c r="M2133" s="89"/>
      <c r="N2133" s="168">
        <v>0</v>
      </c>
      <c r="O2133" s="168">
        <v>3215.31</v>
      </c>
      <c r="P2133" s="89" t="s">
        <v>679</v>
      </c>
    </row>
    <row r="2134" spans="1:16" ht="38.25">
      <c r="A2134" s="214" t="s">
        <v>720</v>
      </c>
      <c r="B2134" s="89"/>
      <c r="C2134" s="90" t="s">
        <v>13784</v>
      </c>
      <c r="D2134" s="84">
        <v>43220</v>
      </c>
      <c r="E2134" s="85" t="s">
        <v>3952</v>
      </c>
      <c r="F2134" s="85" t="s">
        <v>13</v>
      </c>
      <c r="G2134" s="85">
        <v>381910</v>
      </c>
      <c r="H2134" s="89"/>
      <c r="I2134" s="93" t="s">
        <v>745</v>
      </c>
      <c r="J2134" s="89"/>
      <c r="K2134" s="89"/>
      <c r="L2134" s="89"/>
      <c r="M2134" s="89"/>
      <c r="N2134" s="168">
        <v>5335659.0199999996</v>
      </c>
      <c r="O2134" s="168">
        <v>0</v>
      </c>
      <c r="P2134" s="89" t="s">
        <v>679</v>
      </c>
    </row>
    <row r="2135" spans="1:16" ht="38.25">
      <c r="A2135" s="214" t="s">
        <v>720</v>
      </c>
      <c r="B2135" s="89"/>
      <c r="C2135" s="90" t="s">
        <v>13784</v>
      </c>
      <c r="D2135" s="84">
        <v>43220</v>
      </c>
      <c r="E2135" s="85" t="s">
        <v>3953</v>
      </c>
      <c r="F2135" s="85" t="s">
        <v>13</v>
      </c>
      <c r="G2135" s="85">
        <v>381912</v>
      </c>
      <c r="H2135" s="89"/>
      <c r="I2135" s="93" t="s">
        <v>745</v>
      </c>
      <c r="J2135" s="89"/>
      <c r="K2135" s="89"/>
      <c r="L2135" s="89"/>
      <c r="M2135" s="89"/>
      <c r="N2135" s="168">
        <v>5335659.0199999996</v>
      </c>
      <c r="O2135" s="168">
        <v>0</v>
      </c>
      <c r="P2135" s="89" t="s">
        <v>679</v>
      </c>
    </row>
    <row r="2136" spans="1:16" ht="38.25">
      <c r="A2136" s="214" t="s">
        <v>720</v>
      </c>
      <c r="B2136" s="89"/>
      <c r="C2136" s="90" t="s">
        <v>13784</v>
      </c>
      <c r="D2136" s="84">
        <v>43220</v>
      </c>
      <c r="E2136" s="85" t="s">
        <v>3954</v>
      </c>
      <c r="F2136" s="85" t="s">
        <v>13</v>
      </c>
      <c r="G2136" s="85">
        <v>381914</v>
      </c>
      <c r="H2136" s="89"/>
      <c r="I2136" s="93" t="s">
        <v>745</v>
      </c>
      <c r="J2136" s="89"/>
      <c r="K2136" s="89"/>
      <c r="L2136" s="89"/>
      <c r="M2136" s="89"/>
      <c r="N2136" s="168">
        <v>5335659.0199999996</v>
      </c>
      <c r="O2136" s="168">
        <v>0</v>
      </c>
      <c r="P2136" s="89" t="s">
        <v>679</v>
      </c>
    </row>
    <row r="2137" spans="1:16" ht="38.25">
      <c r="A2137" s="214" t="s">
        <v>720</v>
      </c>
      <c r="B2137" s="89"/>
      <c r="C2137" s="90" t="s">
        <v>13784</v>
      </c>
      <c r="D2137" s="84">
        <v>43220</v>
      </c>
      <c r="E2137" s="85" t="s">
        <v>3955</v>
      </c>
      <c r="F2137" s="85" t="s">
        <v>13</v>
      </c>
      <c r="G2137" s="85">
        <v>381916</v>
      </c>
      <c r="H2137" s="89"/>
      <c r="I2137" s="93" t="s">
        <v>745</v>
      </c>
      <c r="J2137" s="89"/>
      <c r="K2137" s="89"/>
      <c r="L2137" s="89"/>
      <c r="M2137" s="89"/>
      <c r="N2137" s="168">
        <v>5335659.0199999996</v>
      </c>
      <c r="O2137" s="168">
        <v>0</v>
      </c>
      <c r="P2137" s="89" t="s">
        <v>679</v>
      </c>
    </row>
    <row r="2138" spans="1:16" ht="38.25">
      <c r="A2138" s="214" t="s">
        <v>720</v>
      </c>
      <c r="B2138" s="89"/>
      <c r="C2138" s="90" t="s">
        <v>13784</v>
      </c>
      <c r="D2138" s="84">
        <v>43220</v>
      </c>
      <c r="E2138" s="85" t="s">
        <v>3956</v>
      </c>
      <c r="F2138" s="85" t="s">
        <v>13</v>
      </c>
      <c r="G2138" s="85">
        <v>381918</v>
      </c>
      <c r="H2138" s="89"/>
      <c r="I2138" s="93" t="s">
        <v>745</v>
      </c>
      <c r="J2138" s="89"/>
      <c r="K2138" s="89"/>
      <c r="L2138" s="89"/>
      <c r="M2138" s="89"/>
      <c r="N2138" s="168">
        <v>5335659.0199999996</v>
      </c>
      <c r="O2138" s="168">
        <v>0</v>
      </c>
      <c r="P2138" s="89" t="s">
        <v>679</v>
      </c>
    </row>
    <row r="2139" spans="1:16" ht="38.25">
      <c r="A2139" s="214" t="s">
        <v>720</v>
      </c>
      <c r="B2139" s="89"/>
      <c r="C2139" s="90" t="s">
        <v>13784</v>
      </c>
      <c r="D2139" s="84">
        <v>43220</v>
      </c>
      <c r="E2139" s="85" t="s">
        <v>3957</v>
      </c>
      <c r="F2139" s="85" t="s">
        <v>13</v>
      </c>
      <c r="G2139" s="85">
        <v>381920</v>
      </c>
      <c r="H2139" s="89"/>
      <c r="I2139" s="93" t="s">
        <v>745</v>
      </c>
      <c r="J2139" s="89"/>
      <c r="K2139" s="89"/>
      <c r="L2139" s="89"/>
      <c r="M2139" s="89"/>
      <c r="N2139" s="168">
        <v>14655014.300000001</v>
      </c>
      <c r="O2139" s="168">
        <v>0</v>
      </c>
      <c r="P2139" s="89" t="s">
        <v>679</v>
      </c>
    </row>
    <row r="2140" spans="1:16" ht="38.25">
      <c r="A2140" s="214" t="s">
        <v>720</v>
      </c>
      <c r="B2140" s="89"/>
      <c r="C2140" s="90" t="s">
        <v>13784</v>
      </c>
      <c r="D2140" s="84">
        <v>43220</v>
      </c>
      <c r="E2140" s="85" t="s">
        <v>3958</v>
      </c>
      <c r="F2140" s="85" t="s">
        <v>13</v>
      </c>
      <c r="G2140" s="85">
        <v>381922</v>
      </c>
      <c r="H2140" s="89"/>
      <c r="I2140" s="93" t="s">
        <v>745</v>
      </c>
      <c r="J2140" s="89"/>
      <c r="K2140" s="89"/>
      <c r="L2140" s="89"/>
      <c r="M2140" s="89"/>
      <c r="N2140" s="168">
        <v>14655014.300000001</v>
      </c>
      <c r="O2140" s="168">
        <v>0</v>
      </c>
      <c r="P2140" s="89" t="s">
        <v>679</v>
      </c>
    </row>
    <row r="2141" spans="1:16" ht="38.25">
      <c r="A2141" s="214" t="s">
        <v>720</v>
      </c>
      <c r="B2141" s="89"/>
      <c r="C2141" s="90" t="s">
        <v>13784</v>
      </c>
      <c r="D2141" s="84">
        <v>43220</v>
      </c>
      <c r="E2141" s="85" t="s">
        <v>3959</v>
      </c>
      <c r="F2141" s="85" t="s">
        <v>13</v>
      </c>
      <c r="G2141" s="85">
        <v>381924</v>
      </c>
      <c r="H2141" s="89"/>
      <c r="I2141" s="93" t="s">
        <v>745</v>
      </c>
      <c r="J2141" s="89"/>
      <c r="K2141" s="89"/>
      <c r="L2141" s="89"/>
      <c r="M2141" s="89"/>
      <c r="N2141" s="168">
        <v>14655014.300000001</v>
      </c>
      <c r="O2141" s="168">
        <v>0</v>
      </c>
      <c r="P2141" s="89" t="s">
        <v>679</v>
      </c>
    </row>
    <row r="2142" spans="1:16" ht="38.25">
      <c r="A2142" s="214" t="s">
        <v>720</v>
      </c>
      <c r="B2142" s="89"/>
      <c r="C2142" s="90" t="s">
        <v>13784</v>
      </c>
      <c r="D2142" s="84">
        <v>43220</v>
      </c>
      <c r="E2142" s="85" t="s">
        <v>3960</v>
      </c>
      <c r="F2142" s="85" t="s">
        <v>13</v>
      </c>
      <c r="G2142" s="85">
        <v>381926</v>
      </c>
      <c r="H2142" s="89"/>
      <c r="I2142" s="93" t="s">
        <v>745</v>
      </c>
      <c r="J2142" s="89"/>
      <c r="K2142" s="89"/>
      <c r="L2142" s="89"/>
      <c r="M2142" s="89"/>
      <c r="N2142" s="168">
        <v>14655014.300000001</v>
      </c>
      <c r="O2142" s="168">
        <v>0</v>
      </c>
      <c r="P2142" s="89" t="s">
        <v>679</v>
      </c>
    </row>
    <row r="2143" spans="1:16" ht="38.25">
      <c r="A2143" s="214" t="s">
        <v>720</v>
      </c>
      <c r="B2143" s="89"/>
      <c r="C2143" s="90" t="s">
        <v>13784</v>
      </c>
      <c r="D2143" s="84">
        <v>43220</v>
      </c>
      <c r="E2143" s="85" t="s">
        <v>3961</v>
      </c>
      <c r="F2143" s="85" t="s">
        <v>13</v>
      </c>
      <c r="G2143" s="85">
        <v>381928</v>
      </c>
      <c r="H2143" s="89"/>
      <c r="I2143" s="93" t="s">
        <v>745</v>
      </c>
      <c r="J2143" s="89"/>
      <c r="K2143" s="89"/>
      <c r="L2143" s="89"/>
      <c r="M2143" s="89"/>
      <c r="N2143" s="168">
        <v>14655014.300000001</v>
      </c>
      <c r="O2143" s="168">
        <v>0</v>
      </c>
      <c r="P2143" s="89" t="s">
        <v>679</v>
      </c>
    </row>
    <row r="2144" spans="1:16" ht="38.25">
      <c r="A2144" s="214" t="s">
        <v>720</v>
      </c>
      <c r="B2144" s="89"/>
      <c r="C2144" s="90" t="s">
        <v>13784</v>
      </c>
      <c r="D2144" s="84">
        <v>43220</v>
      </c>
      <c r="E2144" s="85" t="s">
        <v>3962</v>
      </c>
      <c r="F2144" s="85" t="s">
        <v>13</v>
      </c>
      <c r="G2144" s="85">
        <v>381930</v>
      </c>
      <c r="H2144" s="89"/>
      <c r="I2144" s="93" t="s">
        <v>745</v>
      </c>
      <c r="J2144" s="89"/>
      <c r="K2144" s="89"/>
      <c r="L2144" s="89"/>
      <c r="M2144" s="89"/>
      <c r="N2144" s="168">
        <v>2696240.68</v>
      </c>
      <c r="O2144" s="168">
        <v>0</v>
      </c>
      <c r="P2144" s="89" t="s">
        <v>679</v>
      </c>
    </row>
    <row r="2145" spans="1:16" ht="38.25">
      <c r="A2145" s="214" t="s">
        <v>720</v>
      </c>
      <c r="B2145" s="89"/>
      <c r="C2145" s="90" t="s">
        <v>13784</v>
      </c>
      <c r="D2145" s="84">
        <v>43220</v>
      </c>
      <c r="E2145" s="85" t="s">
        <v>3963</v>
      </c>
      <c r="F2145" s="85" t="s">
        <v>13</v>
      </c>
      <c r="G2145" s="85">
        <v>381932</v>
      </c>
      <c r="H2145" s="89"/>
      <c r="I2145" s="93" t="s">
        <v>745</v>
      </c>
      <c r="J2145" s="89"/>
      <c r="K2145" s="89"/>
      <c r="L2145" s="89"/>
      <c r="M2145" s="89"/>
      <c r="N2145" s="168">
        <v>2696240.68</v>
      </c>
      <c r="O2145" s="168">
        <v>0</v>
      </c>
      <c r="P2145" s="89" t="s">
        <v>679</v>
      </c>
    </row>
    <row r="2146" spans="1:16" ht="38.25">
      <c r="A2146" s="214" t="s">
        <v>720</v>
      </c>
      <c r="B2146" s="89"/>
      <c r="C2146" s="90" t="s">
        <v>13784</v>
      </c>
      <c r="D2146" s="84">
        <v>43220</v>
      </c>
      <c r="E2146" s="85" t="s">
        <v>3964</v>
      </c>
      <c r="F2146" s="85" t="s">
        <v>13</v>
      </c>
      <c r="G2146" s="85">
        <v>381934</v>
      </c>
      <c r="H2146" s="89"/>
      <c r="I2146" s="93" t="s">
        <v>745</v>
      </c>
      <c r="J2146" s="89"/>
      <c r="K2146" s="89"/>
      <c r="L2146" s="89"/>
      <c r="M2146" s="89"/>
      <c r="N2146" s="168">
        <v>2696240.68</v>
      </c>
      <c r="O2146" s="168">
        <v>0</v>
      </c>
      <c r="P2146" s="89" t="s">
        <v>679</v>
      </c>
    </row>
    <row r="2147" spans="1:16" ht="38.25">
      <c r="A2147" s="214" t="s">
        <v>720</v>
      </c>
      <c r="B2147" s="89"/>
      <c r="C2147" s="90" t="s">
        <v>13784</v>
      </c>
      <c r="D2147" s="84">
        <v>43220</v>
      </c>
      <c r="E2147" s="85" t="s">
        <v>3965</v>
      </c>
      <c r="F2147" s="85" t="s">
        <v>13</v>
      </c>
      <c r="G2147" s="85">
        <v>381936</v>
      </c>
      <c r="H2147" s="89"/>
      <c r="I2147" s="93" t="s">
        <v>745</v>
      </c>
      <c r="J2147" s="89"/>
      <c r="K2147" s="89"/>
      <c r="L2147" s="89"/>
      <c r="M2147" s="89"/>
      <c r="N2147" s="168">
        <v>2696240.68</v>
      </c>
      <c r="O2147" s="168">
        <v>0</v>
      </c>
      <c r="P2147" s="89" t="s">
        <v>679</v>
      </c>
    </row>
    <row r="2148" spans="1:16" ht="38.25">
      <c r="A2148" s="214" t="s">
        <v>720</v>
      </c>
      <c r="B2148" s="89"/>
      <c r="C2148" s="90" t="s">
        <v>13784</v>
      </c>
      <c r="D2148" s="84">
        <v>43220</v>
      </c>
      <c r="E2148" s="85" t="s">
        <v>3966</v>
      </c>
      <c r="F2148" s="85" t="s">
        <v>13</v>
      </c>
      <c r="G2148" s="85">
        <v>381938</v>
      </c>
      <c r="H2148" s="89"/>
      <c r="I2148" s="93" t="s">
        <v>745</v>
      </c>
      <c r="J2148" s="89"/>
      <c r="K2148" s="89"/>
      <c r="L2148" s="89"/>
      <c r="M2148" s="89"/>
      <c r="N2148" s="168">
        <v>2696240.68</v>
      </c>
      <c r="O2148" s="168">
        <v>0</v>
      </c>
      <c r="P2148" s="89" t="s">
        <v>679</v>
      </c>
    </row>
    <row r="2149" spans="1:16" ht="38.25">
      <c r="A2149" s="214" t="s">
        <v>720</v>
      </c>
      <c r="B2149" s="89"/>
      <c r="C2149" s="90" t="s">
        <v>13784</v>
      </c>
      <c r="D2149" s="84">
        <v>43220</v>
      </c>
      <c r="E2149" s="85" t="s">
        <v>3967</v>
      </c>
      <c r="F2149" s="85" t="s">
        <v>13</v>
      </c>
      <c r="G2149" s="85">
        <v>381940</v>
      </c>
      <c r="H2149" s="89"/>
      <c r="I2149" s="93" t="s">
        <v>745</v>
      </c>
      <c r="J2149" s="89"/>
      <c r="K2149" s="89"/>
      <c r="L2149" s="89"/>
      <c r="M2149" s="89"/>
      <c r="N2149" s="168">
        <v>1460305.62</v>
      </c>
      <c r="O2149" s="168">
        <v>0</v>
      </c>
      <c r="P2149" s="89" t="s">
        <v>679</v>
      </c>
    </row>
    <row r="2150" spans="1:16" ht="38.25">
      <c r="A2150" s="214" t="s">
        <v>720</v>
      </c>
      <c r="B2150" s="89"/>
      <c r="C2150" s="90" t="s">
        <v>13784</v>
      </c>
      <c r="D2150" s="84">
        <v>43220</v>
      </c>
      <c r="E2150" s="85" t="s">
        <v>3968</v>
      </c>
      <c r="F2150" s="85" t="s">
        <v>13</v>
      </c>
      <c r="G2150" s="85">
        <v>381942</v>
      </c>
      <c r="H2150" s="89"/>
      <c r="I2150" s="93" t="s">
        <v>745</v>
      </c>
      <c r="J2150" s="89"/>
      <c r="K2150" s="89"/>
      <c r="L2150" s="89"/>
      <c r="M2150" s="89"/>
      <c r="N2150" s="168">
        <v>174617.87</v>
      </c>
      <c r="O2150" s="168">
        <v>0</v>
      </c>
      <c r="P2150" s="89" t="s">
        <v>679</v>
      </c>
    </row>
    <row r="2151" spans="1:16" ht="38.25">
      <c r="A2151" s="214" t="s">
        <v>720</v>
      </c>
      <c r="B2151" s="89"/>
      <c r="C2151" s="90" t="s">
        <v>13784</v>
      </c>
      <c r="D2151" s="84">
        <v>43220</v>
      </c>
      <c r="E2151" s="85" t="s">
        <v>3969</v>
      </c>
      <c r="F2151" s="85" t="s">
        <v>13</v>
      </c>
      <c r="G2151" s="85">
        <v>381944</v>
      </c>
      <c r="H2151" s="89"/>
      <c r="I2151" s="93" t="s">
        <v>745</v>
      </c>
      <c r="J2151" s="89"/>
      <c r="K2151" s="89"/>
      <c r="L2151" s="89"/>
      <c r="M2151" s="89"/>
      <c r="N2151" s="168">
        <v>2336031.62</v>
      </c>
      <c r="O2151" s="168">
        <v>0</v>
      </c>
      <c r="P2151" s="89" t="s">
        <v>679</v>
      </c>
    </row>
    <row r="2152" spans="1:16" ht="38.25">
      <c r="A2152" s="214" t="s">
        <v>720</v>
      </c>
      <c r="B2152" s="89"/>
      <c r="C2152" s="90" t="s">
        <v>13784</v>
      </c>
      <c r="D2152" s="84">
        <v>43220</v>
      </c>
      <c r="E2152" s="85" t="s">
        <v>3970</v>
      </c>
      <c r="F2152" s="85" t="s">
        <v>13</v>
      </c>
      <c r="G2152" s="85">
        <v>381946</v>
      </c>
      <c r="H2152" s="89"/>
      <c r="I2152" s="93" t="s">
        <v>745</v>
      </c>
      <c r="J2152" s="89"/>
      <c r="K2152" s="89"/>
      <c r="L2152" s="89"/>
      <c r="M2152" s="89"/>
      <c r="N2152" s="168">
        <v>615571.26</v>
      </c>
      <c r="O2152" s="168">
        <v>0</v>
      </c>
      <c r="P2152" s="89" t="s">
        <v>679</v>
      </c>
    </row>
    <row r="2153" spans="1:16" ht="38.25">
      <c r="A2153" s="214" t="s">
        <v>720</v>
      </c>
      <c r="B2153" s="89"/>
      <c r="C2153" s="90" t="s">
        <v>13784</v>
      </c>
      <c r="D2153" s="84">
        <v>43220</v>
      </c>
      <c r="E2153" s="85" t="s">
        <v>3971</v>
      </c>
      <c r="F2153" s="85" t="s">
        <v>13</v>
      </c>
      <c r="G2153" s="85">
        <v>381948</v>
      </c>
      <c r="H2153" s="89"/>
      <c r="I2153" s="93" t="s">
        <v>745</v>
      </c>
      <c r="J2153" s="89"/>
      <c r="K2153" s="89"/>
      <c r="L2153" s="89"/>
      <c r="M2153" s="89"/>
      <c r="N2153" s="168">
        <v>4010900.96</v>
      </c>
      <c r="O2153" s="168">
        <v>0</v>
      </c>
      <c r="P2153" s="89" t="s">
        <v>679</v>
      </c>
    </row>
    <row r="2154" spans="1:16" ht="38.25">
      <c r="A2154" s="214" t="s">
        <v>720</v>
      </c>
      <c r="B2154" s="89"/>
      <c r="C2154" s="90" t="s">
        <v>13784</v>
      </c>
      <c r="D2154" s="84">
        <v>43220</v>
      </c>
      <c r="E2154" s="85" t="s">
        <v>3972</v>
      </c>
      <c r="F2154" s="85" t="s">
        <v>13</v>
      </c>
      <c r="G2154" s="85">
        <v>381950</v>
      </c>
      <c r="H2154" s="89"/>
      <c r="I2154" s="93" t="s">
        <v>745</v>
      </c>
      <c r="J2154" s="89"/>
      <c r="K2154" s="89"/>
      <c r="L2154" s="89"/>
      <c r="M2154" s="89"/>
      <c r="N2154" s="168">
        <v>1690738.72</v>
      </c>
      <c r="O2154" s="168">
        <v>0</v>
      </c>
      <c r="P2154" s="89" t="s">
        <v>679</v>
      </c>
    </row>
    <row r="2155" spans="1:16" ht="38.25">
      <c r="A2155" s="214" t="s">
        <v>720</v>
      </c>
      <c r="B2155" s="89"/>
      <c r="C2155" s="90" t="s">
        <v>13784</v>
      </c>
      <c r="D2155" s="84">
        <v>43220</v>
      </c>
      <c r="E2155" s="85" t="s">
        <v>3973</v>
      </c>
      <c r="F2155" s="85" t="s">
        <v>13</v>
      </c>
      <c r="G2155" s="85">
        <v>381952</v>
      </c>
      <c r="H2155" s="89"/>
      <c r="I2155" s="93" t="s">
        <v>745</v>
      </c>
      <c r="J2155" s="89"/>
      <c r="K2155" s="89"/>
      <c r="L2155" s="89"/>
      <c r="M2155" s="89"/>
      <c r="N2155" s="168">
        <v>6416185.2999999998</v>
      </c>
      <c r="O2155" s="168">
        <v>0</v>
      </c>
      <c r="P2155" s="89" t="s">
        <v>679</v>
      </c>
    </row>
    <row r="2156" spans="1:16" ht="38.25">
      <c r="A2156" s="214" t="s">
        <v>720</v>
      </c>
      <c r="B2156" s="89"/>
      <c r="C2156" s="90" t="s">
        <v>13784</v>
      </c>
      <c r="D2156" s="84">
        <v>43220</v>
      </c>
      <c r="E2156" s="85" t="s">
        <v>3974</v>
      </c>
      <c r="F2156" s="85" t="s">
        <v>13</v>
      </c>
      <c r="G2156" s="85">
        <v>381954</v>
      </c>
      <c r="H2156" s="89"/>
      <c r="I2156" s="93" t="s">
        <v>745</v>
      </c>
      <c r="J2156" s="89"/>
      <c r="K2156" s="89"/>
      <c r="L2156" s="89"/>
      <c r="M2156" s="89"/>
      <c r="N2156" s="168">
        <v>5435166.96</v>
      </c>
      <c r="O2156" s="168">
        <v>0</v>
      </c>
      <c r="P2156" s="89" t="s">
        <v>679</v>
      </c>
    </row>
    <row r="2157" spans="1:16" ht="38.25">
      <c r="A2157" s="214" t="s">
        <v>720</v>
      </c>
      <c r="B2157" s="89"/>
      <c r="C2157" s="90" t="s">
        <v>13784</v>
      </c>
      <c r="D2157" s="84">
        <v>43220</v>
      </c>
      <c r="E2157" s="85" t="s">
        <v>3975</v>
      </c>
      <c r="F2157" s="85" t="s">
        <v>13</v>
      </c>
      <c r="G2157" s="85">
        <v>381956</v>
      </c>
      <c r="H2157" s="89"/>
      <c r="I2157" s="93" t="s">
        <v>745</v>
      </c>
      <c r="J2157" s="89"/>
      <c r="K2157" s="89"/>
      <c r="L2157" s="89"/>
      <c r="M2157" s="89"/>
      <c r="N2157" s="168">
        <v>3933785.43</v>
      </c>
      <c r="O2157" s="168">
        <v>0</v>
      </c>
      <c r="P2157" s="89" t="s">
        <v>679</v>
      </c>
    </row>
    <row r="2158" spans="1:16" ht="38.25">
      <c r="A2158" s="214" t="s">
        <v>720</v>
      </c>
      <c r="B2158" s="89"/>
      <c r="C2158" s="90" t="s">
        <v>13784</v>
      </c>
      <c r="D2158" s="84">
        <v>43220</v>
      </c>
      <c r="E2158" s="85" t="s">
        <v>3976</v>
      </c>
      <c r="F2158" s="85" t="s">
        <v>13</v>
      </c>
      <c r="G2158" s="85">
        <v>381958</v>
      </c>
      <c r="H2158" s="89"/>
      <c r="I2158" s="93" t="s">
        <v>745</v>
      </c>
      <c r="J2158" s="89"/>
      <c r="K2158" s="89"/>
      <c r="L2158" s="89"/>
      <c r="M2158" s="89"/>
      <c r="N2158" s="168">
        <v>205302.1</v>
      </c>
      <c r="O2158" s="168">
        <v>0</v>
      </c>
      <c r="P2158" s="89" t="s">
        <v>679</v>
      </c>
    </row>
    <row r="2159" spans="1:16" ht="38.25">
      <c r="A2159" s="214" t="s">
        <v>720</v>
      </c>
      <c r="B2159" s="89"/>
      <c r="C2159" s="90" t="s">
        <v>13784</v>
      </c>
      <c r="D2159" s="84">
        <v>43220</v>
      </c>
      <c r="E2159" s="85" t="s">
        <v>3977</v>
      </c>
      <c r="F2159" s="85" t="s">
        <v>13</v>
      </c>
      <c r="G2159" s="85">
        <v>381960</v>
      </c>
      <c r="H2159" s="89"/>
      <c r="I2159" s="93" t="s">
        <v>745</v>
      </c>
      <c r="J2159" s="89"/>
      <c r="K2159" s="89"/>
      <c r="L2159" s="89"/>
      <c r="M2159" s="89"/>
      <c r="N2159" s="168">
        <v>1677691.96</v>
      </c>
      <c r="O2159" s="168">
        <v>0</v>
      </c>
      <c r="P2159" s="89" t="s">
        <v>679</v>
      </c>
    </row>
    <row r="2160" spans="1:16" ht="38.25">
      <c r="A2160" s="214" t="s">
        <v>720</v>
      </c>
      <c r="B2160" s="89"/>
      <c r="C2160" s="90" t="s">
        <v>13784</v>
      </c>
      <c r="D2160" s="84">
        <v>43220</v>
      </c>
      <c r="E2160" s="85" t="s">
        <v>3978</v>
      </c>
      <c r="F2160" s="85" t="s">
        <v>13</v>
      </c>
      <c r="G2160" s="85">
        <v>381962</v>
      </c>
      <c r="H2160" s="89"/>
      <c r="I2160" s="93" t="s">
        <v>745</v>
      </c>
      <c r="J2160" s="89"/>
      <c r="K2160" s="89"/>
      <c r="L2160" s="89"/>
      <c r="M2160" s="89"/>
      <c r="N2160" s="168">
        <v>3903429.93</v>
      </c>
      <c r="O2160" s="168">
        <v>0</v>
      </c>
      <c r="P2160" s="89" t="s">
        <v>679</v>
      </c>
    </row>
    <row r="2161" spans="1:16" ht="38.25">
      <c r="A2161" s="214" t="s">
        <v>720</v>
      </c>
      <c r="B2161" s="89"/>
      <c r="C2161" s="90" t="s">
        <v>13784</v>
      </c>
      <c r="D2161" s="84">
        <v>43220</v>
      </c>
      <c r="E2161" s="85" t="s">
        <v>3979</v>
      </c>
      <c r="F2161" s="85" t="s">
        <v>13</v>
      </c>
      <c r="G2161" s="85">
        <v>381964</v>
      </c>
      <c r="H2161" s="89"/>
      <c r="I2161" s="93" t="s">
        <v>745</v>
      </c>
      <c r="J2161" s="89"/>
      <c r="K2161" s="89"/>
      <c r="L2161" s="89"/>
      <c r="M2161" s="89"/>
      <c r="N2161" s="168">
        <v>5322984.76</v>
      </c>
      <c r="O2161" s="168">
        <v>0</v>
      </c>
      <c r="P2161" s="89" t="s">
        <v>679</v>
      </c>
    </row>
    <row r="2162" spans="1:16" ht="38.25">
      <c r="A2162" s="214" t="s">
        <v>720</v>
      </c>
      <c r="B2162" s="89"/>
      <c r="C2162" s="90" t="s">
        <v>13784</v>
      </c>
      <c r="D2162" s="84">
        <v>43220</v>
      </c>
      <c r="E2162" s="85" t="s">
        <v>3980</v>
      </c>
      <c r="F2162" s="85" t="s">
        <v>13</v>
      </c>
      <c r="G2162" s="85">
        <v>381966</v>
      </c>
      <c r="H2162" s="89"/>
      <c r="I2162" s="93" t="s">
        <v>745</v>
      </c>
      <c r="J2162" s="89"/>
      <c r="K2162" s="89"/>
      <c r="L2162" s="89"/>
      <c r="M2162" s="89"/>
      <c r="N2162" s="168">
        <v>979326.74</v>
      </c>
      <c r="O2162" s="168">
        <v>0</v>
      </c>
      <c r="P2162" s="89" t="s">
        <v>679</v>
      </c>
    </row>
    <row r="2163" spans="1:16" ht="38.25">
      <c r="A2163" s="214" t="s">
        <v>720</v>
      </c>
      <c r="B2163" s="89"/>
      <c r="C2163" s="90" t="s">
        <v>13784</v>
      </c>
      <c r="D2163" s="84">
        <v>43220</v>
      </c>
      <c r="E2163" s="85" t="s">
        <v>3981</v>
      </c>
      <c r="F2163" s="85" t="s">
        <v>13</v>
      </c>
      <c r="G2163" s="85">
        <v>381968</v>
      </c>
      <c r="H2163" s="89"/>
      <c r="I2163" s="93" t="s">
        <v>745</v>
      </c>
      <c r="J2163" s="89"/>
      <c r="K2163" s="89"/>
      <c r="L2163" s="89"/>
      <c r="M2163" s="89"/>
      <c r="N2163" s="168">
        <v>8475013.1699999999</v>
      </c>
      <c r="O2163" s="168">
        <v>0</v>
      </c>
      <c r="P2163" s="89" t="s">
        <v>679</v>
      </c>
    </row>
    <row r="2164" spans="1:16" ht="38.25">
      <c r="A2164" s="214" t="s">
        <v>720</v>
      </c>
      <c r="B2164" s="89"/>
      <c r="C2164" s="90" t="s">
        <v>13784</v>
      </c>
      <c r="D2164" s="84">
        <v>43220</v>
      </c>
      <c r="E2164" s="85" t="s">
        <v>3982</v>
      </c>
      <c r="F2164" s="85" t="s">
        <v>13</v>
      </c>
      <c r="G2164" s="85">
        <v>381970</v>
      </c>
      <c r="H2164" s="89"/>
      <c r="I2164" s="93" t="s">
        <v>745</v>
      </c>
      <c r="J2164" s="89"/>
      <c r="K2164" s="89"/>
      <c r="L2164" s="89"/>
      <c r="M2164" s="89"/>
      <c r="N2164" s="168">
        <v>9735.3700000000008</v>
      </c>
      <c r="O2164" s="168">
        <v>0</v>
      </c>
      <c r="P2164" s="89" t="s">
        <v>679</v>
      </c>
    </row>
    <row r="2165" spans="1:16" ht="38.25">
      <c r="A2165" s="214" t="s">
        <v>720</v>
      </c>
      <c r="B2165" s="89"/>
      <c r="C2165" s="90" t="s">
        <v>13784</v>
      </c>
      <c r="D2165" s="84">
        <v>43220</v>
      </c>
      <c r="E2165" s="85" t="s">
        <v>3983</v>
      </c>
      <c r="F2165" s="85" t="s">
        <v>13</v>
      </c>
      <c r="G2165" s="85">
        <v>381972</v>
      </c>
      <c r="H2165" s="89"/>
      <c r="I2165" s="93" t="s">
        <v>745</v>
      </c>
      <c r="J2165" s="89"/>
      <c r="K2165" s="89"/>
      <c r="L2165" s="89"/>
      <c r="M2165" s="89"/>
      <c r="N2165" s="168">
        <v>15288.4</v>
      </c>
      <c r="O2165" s="168">
        <v>0</v>
      </c>
      <c r="P2165" s="89" t="s">
        <v>679</v>
      </c>
    </row>
    <row r="2166" spans="1:16" ht="38.25">
      <c r="A2166" s="214" t="s">
        <v>720</v>
      </c>
      <c r="B2166" s="89"/>
      <c r="C2166" s="90" t="s">
        <v>13784</v>
      </c>
      <c r="D2166" s="84">
        <v>43220</v>
      </c>
      <c r="E2166" s="85" t="s">
        <v>3984</v>
      </c>
      <c r="F2166" s="85" t="s">
        <v>13</v>
      </c>
      <c r="G2166" s="85">
        <v>381974</v>
      </c>
      <c r="H2166" s="89"/>
      <c r="I2166" s="93" t="s">
        <v>745</v>
      </c>
      <c r="J2166" s="89"/>
      <c r="K2166" s="89"/>
      <c r="L2166" s="89"/>
      <c r="M2166" s="89"/>
      <c r="N2166" s="168">
        <v>292188.12</v>
      </c>
      <c r="O2166" s="168">
        <v>0</v>
      </c>
      <c r="P2166" s="89" t="s">
        <v>679</v>
      </c>
    </row>
    <row r="2167" spans="1:16" ht="38.25">
      <c r="A2167" s="214" t="s">
        <v>720</v>
      </c>
      <c r="B2167" s="89"/>
      <c r="C2167" s="90" t="s">
        <v>13784</v>
      </c>
      <c r="D2167" s="84">
        <v>43220</v>
      </c>
      <c r="E2167" s="85" t="s">
        <v>3985</v>
      </c>
      <c r="F2167" s="85" t="s">
        <v>13</v>
      </c>
      <c r="G2167" s="85">
        <v>381976</v>
      </c>
      <c r="H2167" s="89"/>
      <c r="I2167" s="93" t="s">
        <v>745</v>
      </c>
      <c r="J2167" s="89"/>
      <c r="K2167" s="89"/>
      <c r="L2167" s="89"/>
      <c r="M2167" s="89"/>
      <c r="N2167" s="168">
        <v>1450.41</v>
      </c>
      <c r="O2167" s="168">
        <v>0</v>
      </c>
      <c r="P2167" s="89" t="s">
        <v>679</v>
      </c>
    </row>
    <row r="2168" spans="1:16" ht="38.25">
      <c r="A2168" s="214" t="s">
        <v>720</v>
      </c>
      <c r="B2168" s="89"/>
      <c r="C2168" s="90" t="s">
        <v>13784</v>
      </c>
      <c r="D2168" s="84">
        <v>43220</v>
      </c>
      <c r="E2168" s="85" t="s">
        <v>3986</v>
      </c>
      <c r="F2168" s="85" t="s">
        <v>13</v>
      </c>
      <c r="G2168" s="85">
        <v>381978</v>
      </c>
      <c r="H2168" s="89"/>
      <c r="I2168" s="93" t="s">
        <v>745</v>
      </c>
      <c r="J2168" s="89"/>
      <c r="K2168" s="89"/>
      <c r="L2168" s="89"/>
      <c r="M2168" s="89"/>
      <c r="N2168" s="168">
        <v>5403.28</v>
      </c>
      <c r="O2168" s="168">
        <v>0</v>
      </c>
      <c r="P2168" s="89" t="s">
        <v>679</v>
      </c>
    </row>
    <row r="2169" spans="1:16" ht="38.25">
      <c r="A2169" s="214" t="s">
        <v>720</v>
      </c>
      <c r="B2169" s="89"/>
      <c r="C2169" s="90" t="s">
        <v>13784</v>
      </c>
      <c r="D2169" s="84">
        <v>43220</v>
      </c>
      <c r="E2169" s="85" t="s">
        <v>3987</v>
      </c>
      <c r="F2169" s="85" t="s">
        <v>13</v>
      </c>
      <c r="G2169" s="85">
        <v>381980</v>
      </c>
      <c r="H2169" s="89"/>
      <c r="I2169" s="93" t="s">
        <v>745</v>
      </c>
      <c r="J2169" s="89"/>
      <c r="K2169" s="89"/>
      <c r="L2169" s="89"/>
      <c r="M2169" s="89"/>
      <c r="N2169" s="168">
        <v>3197.38</v>
      </c>
      <c r="O2169" s="168">
        <v>0</v>
      </c>
      <c r="P2169" s="89" t="s">
        <v>679</v>
      </c>
    </row>
    <row r="2170" spans="1:16" ht="38.25">
      <c r="A2170" s="214" t="s">
        <v>720</v>
      </c>
      <c r="B2170" s="89"/>
      <c r="C2170" s="90" t="s">
        <v>13784</v>
      </c>
      <c r="D2170" s="84">
        <v>43220</v>
      </c>
      <c r="E2170" s="85" t="s">
        <v>3988</v>
      </c>
      <c r="F2170" s="85" t="s">
        <v>13</v>
      </c>
      <c r="G2170" s="85">
        <v>381982</v>
      </c>
      <c r="H2170" s="89"/>
      <c r="I2170" s="93" t="s">
        <v>745</v>
      </c>
      <c r="J2170" s="89"/>
      <c r="K2170" s="89"/>
      <c r="L2170" s="89"/>
      <c r="M2170" s="89"/>
      <c r="N2170" s="168">
        <v>41991.43</v>
      </c>
      <c r="O2170" s="168">
        <v>0</v>
      </c>
      <c r="P2170" s="89" t="s">
        <v>679</v>
      </c>
    </row>
    <row r="2171" spans="1:16" ht="38.25">
      <c r="A2171" s="214" t="s">
        <v>720</v>
      </c>
      <c r="B2171" s="89"/>
      <c r="C2171" s="90" t="s">
        <v>13784</v>
      </c>
      <c r="D2171" s="84">
        <v>43220</v>
      </c>
      <c r="E2171" s="85" t="s">
        <v>3989</v>
      </c>
      <c r="F2171" s="85" t="s">
        <v>13</v>
      </c>
      <c r="G2171" s="85">
        <v>381984</v>
      </c>
      <c r="H2171" s="89"/>
      <c r="I2171" s="93" t="s">
        <v>745</v>
      </c>
      <c r="J2171" s="89"/>
      <c r="K2171" s="89"/>
      <c r="L2171" s="89"/>
      <c r="M2171" s="89"/>
      <c r="N2171" s="168">
        <v>4991.88</v>
      </c>
      <c r="O2171" s="168">
        <v>0</v>
      </c>
      <c r="P2171" s="89" t="s">
        <v>679</v>
      </c>
    </row>
    <row r="2172" spans="1:16" ht="38.25">
      <c r="A2172" s="214" t="s">
        <v>720</v>
      </c>
      <c r="B2172" s="89"/>
      <c r="C2172" s="90" t="s">
        <v>13784</v>
      </c>
      <c r="D2172" s="84">
        <v>43220</v>
      </c>
      <c r="E2172" s="85" t="s">
        <v>3990</v>
      </c>
      <c r="F2172" s="85" t="s">
        <v>13</v>
      </c>
      <c r="G2172" s="85">
        <v>381986</v>
      </c>
      <c r="H2172" s="89"/>
      <c r="I2172" s="93" t="s">
        <v>745</v>
      </c>
      <c r="J2172" s="89"/>
      <c r="K2172" s="89"/>
      <c r="L2172" s="89"/>
      <c r="M2172" s="89"/>
      <c r="N2172" s="168">
        <v>5553.03</v>
      </c>
      <c r="O2172" s="168">
        <v>0</v>
      </c>
      <c r="P2172" s="89" t="s">
        <v>679</v>
      </c>
    </row>
    <row r="2173" spans="1:16" ht="38.25">
      <c r="A2173" s="214" t="s">
        <v>720</v>
      </c>
      <c r="B2173" s="89"/>
      <c r="C2173" s="90" t="s">
        <v>13784</v>
      </c>
      <c r="D2173" s="84">
        <v>43220</v>
      </c>
      <c r="E2173" s="85" t="s">
        <v>3991</v>
      </c>
      <c r="F2173" s="85" t="s">
        <v>13</v>
      </c>
      <c r="G2173" s="85">
        <v>381988</v>
      </c>
      <c r="H2173" s="89"/>
      <c r="I2173" s="93" t="s">
        <v>745</v>
      </c>
      <c r="J2173" s="89"/>
      <c r="K2173" s="89"/>
      <c r="L2173" s="89"/>
      <c r="M2173" s="89"/>
      <c r="N2173" s="168">
        <v>38794.050000000003</v>
      </c>
      <c r="O2173" s="168">
        <v>0</v>
      </c>
      <c r="P2173" s="89" t="s">
        <v>679</v>
      </c>
    </row>
    <row r="2174" spans="1:16" ht="38.25">
      <c r="A2174" s="214" t="s">
        <v>720</v>
      </c>
      <c r="B2174" s="89"/>
      <c r="C2174" s="90" t="s">
        <v>13784</v>
      </c>
      <c r="D2174" s="84">
        <v>43220</v>
      </c>
      <c r="E2174" s="85" t="s">
        <v>3992</v>
      </c>
      <c r="F2174" s="85" t="s">
        <v>13</v>
      </c>
      <c r="G2174" s="85">
        <v>381991</v>
      </c>
      <c r="H2174" s="89"/>
      <c r="I2174" s="93" t="s">
        <v>745</v>
      </c>
      <c r="J2174" s="89"/>
      <c r="K2174" s="89"/>
      <c r="L2174" s="89"/>
      <c r="M2174" s="89"/>
      <c r="N2174" s="168">
        <v>479608.53</v>
      </c>
      <c r="O2174" s="168">
        <v>0</v>
      </c>
      <c r="P2174" s="89" t="s">
        <v>679</v>
      </c>
    </row>
    <row r="2175" spans="1:16" ht="38.25">
      <c r="A2175" s="214" t="s">
        <v>720</v>
      </c>
      <c r="B2175" s="89"/>
      <c r="C2175" s="90" t="s">
        <v>13784</v>
      </c>
      <c r="D2175" s="84">
        <v>43220</v>
      </c>
      <c r="E2175" s="85" t="s">
        <v>3993</v>
      </c>
      <c r="F2175" s="85" t="s">
        <v>13</v>
      </c>
      <c r="G2175" s="85">
        <v>381993</v>
      </c>
      <c r="H2175" s="89"/>
      <c r="I2175" s="93" t="s">
        <v>745</v>
      </c>
      <c r="J2175" s="89"/>
      <c r="K2175" s="89"/>
      <c r="L2175" s="89"/>
      <c r="M2175" s="89"/>
      <c r="N2175" s="168">
        <v>1432229.09</v>
      </c>
      <c r="O2175" s="168">
        <v>0</v>
      </c>
      <c r="P2175" s="89" t="s">
        <v>679</v>
      </c>
    </row>
    <row r="2176" spans="1:16" ht="38.25">
      <c r="A2176" s="214" t="s">
        <v>720</v>
      </c>
      <c r="B2176" s="89"/>
      <c r="C2176" s="90" t="s">
        <v>13784</v>
      </c>
      <c r="D2176" s="84">
        <v>43220</v>
      </c>
      <c r="E2176" s="85" t="s">
        <v>3994</v>
      </c>
      <c r="F2176" s="85" t="s">
        <v>13</v>
      </c>
      <c r="G2176" s="85">
        <v>381995</v>
      </c>
      <c r="H2176" s="89"/>
      <c r="I2176" s="93" t="s">
        <v>745</v>
      </c>
      <c r="J2176" s="89"/>
      <c r="K2176" s="89"/>
      <c r="L2176" s="89"/>
      <c r="M2176" s="89"/>
      <c r="N2176" s="168">
        <v>3397644.47</v>
      </c>
      <c r="O2176" s="168">
        <v>0</v>
      </c>
      <c r="P2176" s="89" t="s">
        <v>679</v>
      </c>
    </row>
    <row r="2177" spans="1:16" ht="38.25">
      <c r="A2177" s="214" t="s">
        <v>720</v>
      </c>
      <c r="B2177" s="89"/>
      <c r="C2177" s="90" t="s">
        <v>13784</v>
      </c>
      <c r="D2177" s="84">
        <v>43220</v>
      </c>
      <c r="E2177" s="85" t="s">
        <v>3995</v>
      </c>
      <c r="F2177" s="85" t="s">
        <v>13</v>
      </c>
      <c r="G2177" s="85">
        <v>381997</v>
      </c>
      <c r="H2177" s="89"/>
      <c r="I2177" s="93" t="s">
        <v>745</v>
      </c>
      <c r="J2177" s="89"/>
      <c r="K2177" s="89"/>
      <c r="L2177" s="89"/>
      <c r="M2177" s="89"/>
      <c r="N2177" s="168">
        <v>406277.6</v>
      </c>
      <c r="O2177" s="168">
        <v>0</v>
      </c>
      <c r="P2177" s="89" t="s">
        <v>679</v>
      </c>
    </row>
    <row r="2178" spans="1:16" ht="38.25">
      <c r="A2178" s="214" t="s">
        <v>720</v>
      </c>
      <c r="B2178" s="89"/>
      <c r="C2178" s="90" t="s">
        <v>13784</v>
      </c>
      <c r="D2178" s="84">
        <v>43220</v>
      </c>
      <c r="E2178" s="85" t="s">
        <v>3996</v>
      </c>
      <c r="F2178" s="85" t="s">
        <v>13</v>
      </c>
      <c r="G2178" s="85">
        <v>381999</v>
      </c>
      <c r="H2178" s="89"/>
      <c r="I2178" s="93" t="s">
        <v>745</v>
      </c>
      <c r="J2178" s="89"/>
      <c r="K2178" s="89"/>
      <c r="L2178" s="89"/>
      <c r="M2178" s="89"/>
      <c r="N2178" s="168">
        <v>1115889.1000000001</v>
      </c>
      <c r="O2178" s="168">
        <v>0</v>
      </c>
      <c r="P2178" s="89" t="s">
        <v>679</v>
      </c>
    </row>
    <row r="2179" spans="1:16" ht="38.25">
      <c r="A2179" s="214" t="s">
        <v>720</v>
      </c>
      <c r="B2179" s="89"/>
      <c r="C2179" s="90" t="s">
        <v>13784</v>
      </c>
      <c r="D2179" s="84">
        <v>43220</v>
      </c>
      <c r="E2179" s="85" t="s">
        <v>3997</v>
      </c>
      <c r="F2179" s="85" t="s">
        <v>13</v>
      </c>
      <c r="G2179" s="85">
        <v>382001</v>
      </c>
      <c r="H2179" s="89"/>
      <c r="I2179" s="93" t="s">
        <v>745</v>
      </c>
      <c r="J2179" s="89"/>
      <c r="K2179" s="89"/>
      <c r="L2179" s="89"/>
      <c r="M2179" s="89"/>
      <c r="N2179" s="168">
        <v>14928324.52</v>
      </c>
      <c r="O2179" s="168">
        <v>0</v>
      </c>
      <c r="P2179" s="89" t="s">
        <v>679</v>
      </c>
    </row>
    <row r="2180" spans="1:16" ht="38.25">
      <c r="A2180" s="214" t="s">
        <v>720</v>
      </c>
      <c r="B2180" s="89"/>
      <c r="C2180" s="90" t="s">
        <v>13784</v>
      </c>
      <c r="D2180" s="84">
        <v>43220</v>
      </c>
      <c r="E2180" s="85" t="s">
        <v>3998</v>
      </c>
      <c r="F2180" s="85" t="s">
        <v>13</v>
      </c>
      <c r="G2180" s="85">
        <v>382003</v>
      </c>
      <c r="H2180" s="89"/>
      <c r="I2180" s="93" t="s">
        <v>745</v>
      </c>
      <c r="J2180" s="89"/>
      <c r="K2180" s="89"/>
      <c r="L2180" s="89"/>
      <c r="M2180" s="89"/>
      <c r="N2180" s="168">
        <v>9332029.6099999994</v>
      </c>
      <c r="O2180" s="168">
        <v>0</v>
      </c>
      <c r="P2180" s="89" t="s">
        <v>679</v>
      </c>
    </row>
    <row r="2181" spans="1:16" ht="38.25">
      <c r="A2181" s="214" t="s">
        <v>720</v>
      </c>
      <c r="B2181" s="89"/>
      <c r="C2181" s="90" t="s">
        <v>13784</v>
      </c>
      <c r="D2181" s="84">
        <v>43220</v>
      </c>
      <c r="E2181" s="85" t="s">
        <v>3999</v>
      </c>
      <c r="F2181" s="85" t="s">
        <v>13</v>
      </c>
      <c r="G2181" s="85">
        <v>382005</v>
      </c>
      <c r="H2181" s="89"/>
      <c r="I2181" s="93" t="s">
        <v>745</v>
      </c>
      <c r="J2181" s="89"/>
      <c r="K2181" s="89"/>
      <c r="L2181" s="89"/>
      <c r="M2181" s="89"/>
      <c r="N2181" s="168">
        <v>2746524.48</v>
      </c>
      <c r="O2181" s="168">
        <v>0</v>
      </c>
      <c r="P2181" s="89" t="s">
        <v>679</v>
      </c>
    </row>
    <row r="2182" spans="1:16" ht="38.25">
      <c r="A2182" s="214" t="s">
        <v>720</v>
      </c>
      <c r="B2182" s="89"/>
      <c r="C2182" s="90" t="s">
        <v>13784</v>
      </c>
      <c r="D2182" s="84">
        <v>43220</v>
      </c>
      <c r="E2182" s="85" t="s">
        <v>4000</v>
      </c>
      <c r="F2182" s="85" t="s">
        <v>13</v>
      </c>
      <c r="G2182" s="85">
        <v>382007</v>
      </c>
      <c r="H2182" s="89"/>
      <c r="I2182" s="93" t="s">
        <v>745</v>
      </c>
      <c r="J2182" s="89"/>
      <c r="K2182" s="89"/>
      <c r="L2182" s="89"/>
      <c r="M2182" s="89"/>
      <c r="N2182" s="168">
        <v>723740.84</v>
      </c>
      <c r="O2182" s="168">
        <v>0</v>
      </c>
      <c r="P2182" s="89" t="s">
        <v>679</v>
      </c>
    </row>
    <row r="2183" spans="1:16" ht="38.25">
      <c r="A2183" s="214" t="s">
        <v>720</v>
      </c>
      <c r="B2183" s="89"/>
      <c r="C2183" s="90" t="s">
        <v>13784</v>
      </c>
      <c r="D2183" s="84">
        <v>43220</v>
      </c>
      <c r="E2183" s="85" t="s">
        <v>4001</v>
      </c>
      <c r="F2183" s="85" t="s">
        <v>13</v>
      </c>
      <c r="G2183" s="85">
        <v>382009</v>
      </c>
      <c r="H2183" s="89"/>
      <c r="I2183" s="93" t="s">
        <v>745</v>
      </c>
      <c r="J2183" s="89"/>
      <c r="K2183" s="89"/>
      <c r="L2183" s="89"/>
      <c r="M2183" s="89"/>
      <c r="N2183" s="168">
        <v>1716913.87</v>
      </c>
      <c r="O2183" s="168">
        <v>0</v>
      </c>
      <c r="P2183" s="89" t="s">
        <v>679</v>
      </c>
    </row>
    <row r="2184" spans="1:16" ht="38.25">
      <c r="A2184" s="214" t="s">
        <v>720</v>
      </c>
      <c r="B2184" s="89"/>
      <c r="C2184" s="90" t="s">
        <v>13784</v>
      </c>
      <c r="D2184" s="84">
        <v>43220</v>
      </c>
      <c r="E2184" s="85" t="s">
        <v>4002</v>
      </c>
      <c r="F2184" s="85" t="s">
        <v>13</v>
      </c>
      <c r="G2184" s="85">
        <v>382011</v>
      </c>
      <c r="H2184" s="89"/>
      <c r="I2184" s="93" t="s">
        <v>745</v>
      </c>
      <c r="J2184" s="89"/>
      <c r="K2184" s="89"/>
      <c r="L2184" s="89"/>
      <c r="M2184" s="89"/>
      <c r="N2184" s="168">
        <v>2118645.35</v>
      </c>
      <c r="O2184" s="168">
        <v>0</v>
      </c>
      <c r="P2184" s="89" t="s">
        <v>679</v>
      </c>
    </row>
    <row r="2185" spans="1:16" ht="38.25">
      <c r="A2185" s="214" t="s">
        <v>720</v>
      </c>
      <c r="B2185" s="89"/>
      <c r="C2185" s="90" t="s">
        <v>13784</v>
      </c>
      <c r="D2185" s="84">
        <v>43220</v>
      </c>
      <c r="E2185" s="85" t="s">
        <v>4003</v>
      </c>
      <c r="F2185" s="85" t="s">
        <v>13</v>
      </c>
      <c r="G2185" s="85">
        <v>382013</v>
      </c>
      <c r="H2185" s="89"/>
      <c r="I2185" s="93" t="s">
        <v>745</v>
      </c>
      <c r="J2185" s="89"/>
      <c r="K2185" s="89"/>
      <c r="L2185" s="89"/>
      <c r="M2185" s="89"/>
      <c r="N2185" s="168">
        <v>832957.53</v>
      </c>
      <c r="O2185" s="168">
        <v>0</v>
      </c>
      <c r="P2185" s="89" t="s">
        <v>679</v>
      </c>
    </row>
    <row r="2186" spans="1:16" ht="38.25">
      <c r="A2186" s="214" t="s">
        <v>720</v>
      </c>
      <c r="B2186" s="89"/>
      <c r="C2186" s="90" t="s">
        <v>13784</v>
      </c>
      <c r="D2186" s="84">
        <v>43220</v>
      </c>
      <c r="E2186" s="85" t="s">
        <v>4004</v>
      </c>
      <c r="F2186" s="85" t="s">
        <v>13</v>
      </c>
      <c r="G2186" s="85">
        <v>382015</v>
      </c>
      <c r="H2186" s="89"/>
      <c r="I2186" s="93" t="s">
        <v>745</v>
      </c>
      <c r="J2186" s="89"/>
      <c r="K2186" s="89"/>
      <c r="L2186" s="89"/>
      <c r="M2186" s="89"/>
      <c r="N2186" s="168">
        <v>4607978</v>
      </c>
      <c r="O2186" s="168">
        <v>0</v>
      </c>
      <c r="P2186" s="89" t="s">
        <v>679</v>
      </c>
    </row>
    <row r="2187" spans="1:16" ht="38.25">
      <c r="A2187" s="214" t="s">
        <v>720</v>
      </c>
      <c r="B2187" s="89"/>
      <c r="C2187" s="90" t="s">
        <v>13784</v>
      </c>
      <c r="D2187" s="84">
        <v>43220</v>
      </c>
      <c r="E2187" s="85" t="s">
        <v>4005</v>
      </c>
      <c r="F2187" s="85" t="s">
        <v>13</v>
      </c>
      <c r="G2187" s="85">
        <v>382017</v>
      </c>
      <c r="H2187" s="89"/>
      <c r="I2187" s="93" t="s">
        <v>745</v>
      </c>
      <c r="J2187" s="89"/>
      <c r="K2187" s="89"/>
      <c r="L2187" s="89"/>
      <c r="M2187" s="89"/>
      <c r="N2187" s="168">
        <v>2287815.7599999998</v>
      </c>
      <c r="O2187" s="168">
        <v>0</v>
      </c>
      <c r="P2187" s="89" t="s">
        <v>679</v>
      </c>
    </row>
    <row r="2188" spans="1:16" ht="63.75">
      <c r="A2188" s="214" t="s">
        <v>563</v>
      </c>
      <c r="B2188" s="89"/>
      <c r="C2188" s="90" t="s">
        <v>9054</v>
      </c>
      <c r="D2188" s="84">
        <v>43220</v>
      </c>
      <c r="E2188" s="85" t="s">
        <v>4006</v>
      </c>
      <c r="F2188" s="85" t="s">
        <v>11</v>
      </c>
      <c r="G2188" s="85">
        <v>920464</v>
      </c>
      <c r="H2188" s="89"/>
      <c r="I2188" s="93" t="s">
        <v>4438</v>
      </c>
      <c r="J2188" s="89"/>
      <c r="K2188" s="89"/>
      <c r="L2188" s="89"/>
      <c r="M2188" s="89"/>
      <c r="N2188" s="168">
        <v>50</v>
      </c>
      <c r="O2188" s="168">
        <v>0</v>
      </c>
      <c r="P2188" s="89" t="s">
        <v>679</v>
      </c>
    </row>
    <row r="2189" spans="1:16" ht="38.25">
      <c r="A2189" s="214" t="s">
        <v>720</v>
      </c>
      <c r="B2189" s="89"/>
      <c r="C2189" s="90" t="s">
        <v>13784</v>
      </c>
      <c r="D2189" s="84">
        <v>43220</v>
      </c>
      <c r="E2189" s="85" t="s">
        <v>4007</v>
      </c>
      <c r="F2189" s="85" t="s">
        <v>13</v>
      </c>
      <c r="G2189" s="85">
        <v>381808</v>
      </c>
      <c r="H2189" s="89"/>
      <c r="I2189" s="93" t="s">
        <v>745</v>
      </c>
      <c r="J2189" s="89"/>
      <c r="K2189" s="89"/>
      <c r="L2189" s="89"/>
      <c r="M2189" s="89"/>
      <c r="N2189" s="168">
        <v>5819108.2599999998</v>
      </c>
      <c r="O2189" s="168">
        <v>0</v>
      </c>
      <c r="P2189" s="89" t="s">
        <v>679</v>
      </c>
    </row>
    <row r="2190" spans="1:16" ht="38.25">
      <c r="A2190" s="214" t="s">
        <v>720</v>
      </c>
      <c r="B2190" s="89"/>
      <c r="C2190" s="90" t="s">
        <v>13784</v>
      </c>
      <c r="D2190" s="84">
        <v>43220</v>
      </c>
      <c r="E2190" s="85" t="s">
        <v>4008</v>
      </c>
      <c r="F2190" s="85" t="s">
        <v>13</v>
      </c>
      <c r="G2190" s="85">
        <v>381810</v>
      </c>
      <c r="H2190" s="89"/>
      <c r="I2190" s="93" t="s">
        <v>745</v>
      </c>
      <c r="J2190" s="89"/>
      <c r="K2190" s="89"/>
      <c r="L2190" s="89"/>
      <c r="M2190" s="89"/>
      <c r="N2190" s="168">
        <v>4929381.49</v>
      </c>
      <c r="O2190" s="168">
        <v>0</v>
      </c>
      <c r="P2190" s="89" t="s">
        <v>679</v>
      </c>
    </row>
    <row r="2191" spans="1:16" ht="38.25">
      <c r="A2191" s="214" t="s">
        <v>720</v>
      </c>
      <c r="B2191" s="89"/>
      <c r="C2191" s="90" t="s">
        <v>13784</v>
      </c>
      <c r="D2191" s="84">
        <v>43220</v>
      </c>
      <c r="E2191" s="85" t="s">
        <v>4009</v>
      </c>
      <c r="F2191" s="85" t="s">
        <v>13</v>
      </c>
      <c r="G2191" s="85">
        <v>381812</v>
      </c>
      <c r="H2191" s="89"/>
      <c r="I2191" s="93" t="s">
        <v>745</v>
      </c>
      <c r="J2191" s="89"/>
      <c r="K2191" s="89"/>
      <c r="L2191" s="89"/>
      <c r="M2191" s="89"/>
      <c r="N2191" s="168">
        <v>1938014.62</v>
      </c>
      <c r="O2191" s="168">
        <v>0</v>
      </c>
      <c r="P2191" s="89" t="s">
        <v>679</v>
      </c>
    </row>
    <row r="2192" spans="1:16" ht="38.25">
      <c r="A2192" s="214" t="s">
        <v>720</v>
      </c>
      <c r="B2192" s="89"/>
      <c r="C2192" s="90" t="s">
        <v>13784</v>
      </c>
      <c r="D2192" s="84">
        <v>43220</v>
      </c>
      <c r="E2192" s="85" t="s">
        <v>4010</v>
      </c>
      <c r="F2192" s="85" t="s">
        <v>13</v>
      </c>
      <c r="G2192" s="85">
        <v>381814</v>
      </c>
      <c r="H2192" s="89"/>
      <c r="I2192" s="93" t="s">
        <v>745</v>
      </c>
      <c r="J2192" s="89"/>
      <c r="K2192" s="89"/>
      <c r="L2192" s="89"/>
      <c r="M2192" s="89"/>
      <c r="N2192" s="168">
        <v>13539125.189999999</v>
      </c>
      <c r="O2192" s="168">
        <v>0</v>
      </c>
      <c r="P2192" s="89" t="s">
        <v>679</v>
      </c>
    </row>
    <row r="2193" spans="1:16" ht="38.25">
      <c r="A2193" s="214" t="s">
        <v>720</v>
      </c>
      <c r="B2193" s="89"/>
      <c r="C2193" s="90" t="s">
        <v>13784</v>
      </c>
      <c r="D2193" s="84">
        <v>43220</v>
      </c>
      <c r="E2193" s="85" t="s">
        <v>4011</v>
      </c>
      <c r="F2193" s="85" t="s">
        <v>13</v>
      </c>
      <c r="G2193" s="85">
        <v>381816</v>
      </c>
      <c r="H2193" s="89"/>
      <c r="I2193" s="93" t="s">
        <v>745</v>
      </c>
      <c r="J2193" s="89"/>
      <c r="K2193" s="89"/>
      <c r="L2193" s="89"/>
      <c r="M2193" s="89"/>
      <c r="N2193" s="168">
        <v>10721228.859999999</v>
      </c>
      <c r="O2193" s="168">
        <v>0</v>
      </c>
      <c r="P2193" s="89" t="s">
        <v>679</v>
      </c>
    </row>
    <row r="2194" spans="1:16" ht="38.25">
      <c r="A2194" s="214" t="s">
        <v>720</v>
      </c>
      <c r="B2194" s="89"/>
      <c r="C2194" s="90" t="s">
        <v>13784</v>
      </c>
      <c r="D2194" s="84">
        <v>43220</v>
      </c>
      <c r="E2194" s="85" t="s">
        <v>4012</v>
      </c>
      <c r="F2194" s="85" t="s">
        <v>13</v>
      </c>
      <c r="G2194" s="85">
        <v>381818</v>
      </c>
      <c r="H2194" s="89"/>
      <c r="I2194" s="93" t="s">
        <v>745</v>
      </c>
      <c r="J2194" s="89"/>
      <c r="K2194" s="89"/>
      <c r="L2194" s="89"/>
      <c r="M2194" s="89"/>
      <c r="N2194" s="168">
        <v>1972499.84</v>
      </c>
      <c r="O2194" s="168">
        <v>0</v>
      </c>
      <c r="P2194" s="89" t="s">
        <v>679</v>
      </c>
    </row>
    <row r="2195" spans="1:16" ht="38.25">
      <c r="A2195" s="214" t="s">
        <v>720</v>
      </c>
      <c r="B2195" s="89"/>
      <c r="C2195" s="90" t="s">
        <v>13784</v>
      </c>
      <c r="D2195" s="84">
        <v>43220</v>
      </c>
      <c r="E2195" s="85" t="s">
        <v>4013</v>
      </c>
      <c r="F2195" s="85" t="s">
        <v>13</v>
      </c>
      <c r="G2195" s="85">
        <v>381820</v>
      </c>
      <c r="H2195" s="89"/>
      <c r="I2195" s="93" t="s">
        <v>745</v>
      </c>
      <c r="J2195" s="89"/>
      <c r="K2195" s="89"/>
      <c r="L2195" s="89"/>
      <c r="M2195" s="89"/>
      <c r="N2195" s="168">
        <v>2490938.5099999998</v>
      </c>
      <c r="O2195" s="168">
        <v>0</v>
      </c>
      <c r="P2195" s="89" t="s">
        <v>679</v>
      </c>
    </row>
    <row r="2196" spans="1:16" ht="38.25">
      <c r="A2196" s="214" t="s">
        <v>720</v>
      </c>
      <c r="B2196" s="89"/>
      <c r="C2196" s="90" t="s">
        <v>13784</v>
      </c>
      <c r="D2196" s="84">
        <v>43220</v>
      </c>
      <c r="E2196" s="85" t="s">
        <v>4014</v>
      </c>
      <c r="F2196" s="85" t="s">
        <v>13</v>
      </c>
      <c r="G2196" s="85">
        <v>381822</v>
      </c>
      <c r="H2196" s="89"/>
      <c r="I2196" s="93" t="s">
        <v>745</v>
      </c>
      <c r="J2196" s="89"/>
      <c r="K2196" s="89"/>
      <c r="L2196" s="89"/>
      <c r="M2196" s="89"/>
      <c r="N2196" s="168">
        <v>17501136.710000001</v>
      </c>
      <c r="O2196" s="168">
        <v>0</v>
      </c>
      <c r="P2196" s="89" t="s">
        <v>679</v>
      </c>
    </row>
    <row r="2197" spans="1:16" ht="38.25">
      <c r="A2197" s="214" t="s">
        <v>720</v>
      </c>
      <c r="B2197" s="89"/>
      <c r="C2197" s="90" t="s">
        <v>13784</v>
      </c>
      <c r="D2197" s="84">
        <v>43220</v>
      </c>
      <c r="E2197" s="85" t="s">
        <v>4015</v>
      </c>
      <c r="F2197" s="85" t="s">
        <v>13</v>
      </c>
      <c r="G2197" s="85">
        <v>381824</v>
      </c>
      <c r="H2197" s="89"/>
      <c r="I2197" s="93" t="s">
        <v>745</v>
      </c>
      <c r="J2197" s="89"/>
      <c r="K2197" s="89"/>
      <c r="L2197" s="89"/>
      <c r="M2197" s="89"/>
      <c r="N2197" s="168">
        <v>17159638.850000001</v>
      </c>
      <c r="O2197" s="168">
        <v>0</v>
      </c>
      <c r="P2197" s="89" t="s">
        <v>679</v>
      </c>
    </row>
    <row r="2198" spans="1:16" ht="38.25">
      <c r="A2198" s="214" t="s">
        <v>720</v>
      </c>
      <c r="B2198" s="89"/>
      <c r="C2198" s="90" t="s">
        <v>13784</v>
      </c>
      <c r="D2198" s="84">
        <v>43220</v>
      </c>
      <c r="E2198" s="85" t="s">
        <v>4016</v>
      </c>
      <c r="F2198" s="85" t="s">
        <v>13</v>
      </c>
      <c r="G2198" s="85">
        <v>381826</v>
      </c>
      <c r="H2198" s="89"/>
      <c r="I2198" s="93" t="s">
        <v>745</v>
      </c>
      <c r="J2198" s="89"/>
      <c r="K2198" s="89"/>
      <c r="L2198" s="89"/>
      <c r="M2198" s="89"/>
      <c r="N2198" s="168">
        <v>22004545.199999999</v>
      </c>
      <c r="O2198" s="168">
        <v>0</v>
      </c>
      <c r="P2198" s="89" t="s">
        <v>679</v>
      </c>
    </row>
    <row r="2199" spans="1:16" ht="38.25">
      <c r="A2199" s="214" t="s">
        <v>720</v>
      </c>
      <c r="B2199" s="89"/>
      <c r="C2199" s="90" t="s">
        <v>13784</v>
      </c>
      <c r="D2199" s="84">
        <v>43220</v>
      </c>
      <c r="E2199" s="85" t="s">
        <v>4017</v>
      </c>
      <c r="F2199" s="85" t="s">
        <v>13</v>
      </c>
      <c r="G2199" s="85">
        <v>381828</v>
      </c>
      <c r="H2199" s="89"/>
      <c r="I2199" s="93" t="s">
        <v>745</v>
      </c>
      <c r="J2199" s="89"/>
      <c r="K2199" s="89"/>
      <c r="L2199" s="89"/>
      <c r="M2199" s="89"/>
      <c r="N2199" s="168">
        <v>101973663.33</v>
      </c>
      <c r="O2199" s="168">
        <v>0</v>
      </c>
      <c r="P2199" s="89" t="s">
        <v>679</v>
      </c>
    </row>
    <row r="2200" spans="1:16" ht="38.25">
      <c r="A2200" s="214" t="s">
        <v>720</v>
      </c>
      <c r="B2200" s="89"/>
      <c r="C2200" s="90" t="s">
        <v>13784</v>
      </c>
      <c r="D2200" s="84">
        <v>43220</v>
      </c>
      <c r="E2200" s="85" t="s">
        <v>4018</v>
      </c>
      <c r="F2200" s="85" t="s">
        <v>13</v>
      </c>
      <c r="G2200" s="85">
        <v>381830</v>
      </c>
      <c r="H2200" s="89"/>
      <c r="I2200" s="93" t="s">
        <v>745</v>
      </c>
      <c r="J2200" s="89"/>
      <c r="K2200" s="89"/>
      <c r="L2200" s="89"/>
      <c r="M2200" s="89"/>
      <c r="N2200" s="168">
        <v>43828221.969999999</v>
      </c>
      <c r="O2200" s="168">
        <v>0</v>
      </c>
      <c r="P2200" s="89" t="s">
        <v>679</v>
      </c>
    </row>
    <row r="2201" spans="1:16" ht="38.25">
      <c r="A2201" s="214" t="s">
        <v>720</v>
      </c>
      <c r="B2201" s="89"/>
      <c r="C2201" s="90" t="s">
        <v>13784</v>
      </c>
      <c r="D2201" s="84">
        <v>43220</v>
      </c>
      <c r="E2201" s="85" t="s">
        <v>4019</v>
      </c>
      <c r="F2201" s="85" t="s">
        <v>13</v>
      </c>
      <c r="G2201" s="85">
        <v>381832</v>
      </c>
      <c r="H2201" s="89"/>
      <c r="I2201" s="93" t="s">
        <v>745</v>
      </c>
      <c r="J2201" s="89"/>
      <c r="K2201" s="89"/>
      <c r="L2201" s="89"/>
      <c r="M2201" s="89"/>
      <c r="N2201" s="168">
        <v>7521978.54</v>
      </c>
      <c r="O2201" s="168">
        <v>0</v>
      </c>
      <c r="P2201" s="89" t="s">
        <v>679</v>
      </c>
    </row>
    <row r="2202" spans="1:16" ht="38.25">
      <c r="A2202" s="214" t="s">
        <v>720</v>
      </c>
      <c r="B2202" s="89"/>
      <c r="C2202" s="90" t="s">
        <v>13784</v>
      </c>
      <c r="D2202" s="84">
        <v>43220</v>
      </c>
      <c r="E2202" s="85" t="s">
        <v>4020</v>
      </c>
      <c r="F2202" s="85" t="s">
        <v>13</v>
      </c>
      <c r="G2202" s="85">
        <v>381834</v>
      </c>
      <c r="H2202" s="89"/>
      <c r="I2202" s="93" t="s">
        <v>745</v>
      </c>
      <c r="J2202" s="89"/>
      <c r="K2202" s="89"/>
      <c r="L2202" s="89"/>
      <c r="M2202" s="89"/>
      <c r="N2202" s="168">
        <v>15573.57</v>
      </c>
      <c r="O2202" s="168">
        <v>0</v>
      </c>
      <c r="P2202" s="89" t="s">
        <v>679</v>
      </c>
    </row>
    <row r="2203" spans="1:16" ht="38.25">
      <c r="A2203" s="214" t="s">
        <v>720</v>
      </c>
      <c r="B2203" s="89"/>
      <c r="C2203" s="90" t="s">
        <v>13784</v>
      </c>
      <c r="D2203" s="84">
        <v>43220</v>
      </c>
      <c r="E2203" s="85" t="s">
        <v>4021</v>
      </c>
      <c r="F2203" s="85" t="s">
        <v>13</v>
      </c>
      <c r="G2203" s="85">
        <v>381836</v>
      </c>
      <c r="H2203" s="89"/>
      <c r="I2203" s="93" t="s">
        <v>745</v>
      </c>
      <c r="J2203" s="89"/>
      <c r="K2203" s="89"/>
      <c r="L2203" s="89"/>
      <c r="M2203" s="89"/>
      <c r="N2203" s="168">
        <v>1164.1400000000001</v>
      </c>
      <c r="O2203" s="168">
        <v>0</v>
      </c>
      <c r="P2203" s="89" t="s">
        <v>679</v>
      </c>
    </row>
    <row r="2204" spans="1:16" ht="38.25">
      <c r="A2204" s="214" t="s">
        <v>720</v>
      </c>
      <c r="B2204" s="89"/>
      <c r="C2204" s="90" t="s">
        <v>13784</v>
      </c>
      <c r="D2204" s="84">
        <v>43220</v>
      </c>
      <c r="E2204" s="85" t="s">
        <v>4022</v>
      </c>
      <c r="F2204" s="85" t="s">
        <v>13</v>
      </c>
      <c r="G2204" s="85">
        <v>381838</v>
      </c>
      <c r="H2204" s="89"/>
      <c r="I2204" s="93" t="s">
        <v>745</v>
      </c>
      <c r="J2204" s="89"/>
      <c r="K2204" s="89"/>
      <c r="L2204" s="89"/>
      <c r="M2204" s="89"/>
      <c r="N2204" s="168">
        <v>4103.79</v>
      </c>
      <c r="O2204" s="168">
        <v>0</v>
      </c>
      <c r="P2204" s="89" t="s">
        <v>679</v>
      </c>
    </row>
    <row r="2205" spans="1:16" ht="38.25">
      <c r="A2205" s="214" t="s">
        <v>720</v>
      </c>
      <c r="B2205" s="89"/>
      <c r="C2205" s="90" t="s">
        <v>13784</v>
      </c>
      <c r="D2205" s="84">
        <v>43220</v>
      </c>
      <c r="E2205" s="85" t="s">
        <v>4023</v>
      </c>
      <c r="F2205" s="85" t="s">
        <v>13</v>
      </c>
      <c r="G2205" s="85">
        <v>381840</v>
      </c>
      <c r="H2205" s="89"/>
      <c r="I2205" s="93" t="s">
        <v>745</v>
      </c>
      <c r="J2205" s="89"/>
      <c r="K2205" s="89"/>
      <c r="L2205" s="89"/>
      <c r="M2205" s="89"/>
      <c r="N2205" s="168">
        <v>15288.4</v>
      </c>
      <c r="O2205" s="168">
        <v>0</v>
      </c>
      <c r="P2205" s="89" t="s">
        <v>679</v>
      </c>
    </row>
    <row r="2206" spans="1:16" ht="38.25">
      <c r="A2206" s="214" t="s">
        <v>720</v>
      </c>
      <c r="B2206" s="89"/>
      <c r="C2206" s="90" t="s">
        <v>13784</v>
      </c>
      <c r="D2206" s="84">
        <v>43220</v>
      </c>
      <c r="E2206" s="85" t="s">
        <v>4024</v>
      </c>
      <c r="F2206" s="85" t="s">
        <v>13</v>
      </c>
      <c r="G2206" s="85">
        <v>381842</v>
      </c>
      <c r="H2206" s="89"/>
      <c r="I2206" s="93" t="s">
        <v>745</v>
      </c>
      <c r="J2206" s="89"/>
      <c r="K2206" s="89"/>
      <c r="L2206" s="89"/>
      <c r="M2206" s="89"/>
      <c r="N2206" s="168">
        <v>15288.4</v>
      </c>
      <c r="O2206" s="168">
        <v>0</v>
      </c>
      <c r="P2206" s="89" t="s">
        <v>679</v>
      </c>
    </row>
    <row r="2207" spans="1:16" ht="38.25">
      <c r="A2207" s="214" t="s">
        <v>720</v>
      </c>
      <c r="B2207" s="89"/>
      <c r="C2207" s="90" t="s">
        <v>13784</v>
      </c>
      <c r="D2207" s="84">
        <v>43220</v>
      </c>
      <c r="E2207" s="85" t="s">
        <v>4025</v>
      </c>
      <c r="F2207" s="85" t="s">
        <v>13</v>
      </c>
      <c r="G2207" s="85">
        <v>381844</v>
      </c>
      <c r="H2207" s="89"/>
      <c r="I2207" s="93" t="s">
        <v>745</v>
      </c>
      <c r="J2207" s="89"/>
      <c r="K2207" s="89"/>
      <c r="L2207" s="89"/>
      <c r="M2207" s="89"/>
      <c r="N2207" s="168">
        <v>15288.4</v>
      </c>
      <c r="O2207" s="168">
        <v>0</v>
      </c>
      <c r="P2207" s="89" t="s">
        <v>679</v>
      </c>
    </row>
    <row r="2208" spans="1:16" ht="38.25">
      <c r="A2208" s="214" t="s">
        <v>720</v>
      </c>
      <c r="B2208" s="89"/>
      <c r="C2208" s="90" t="s">
        <v>13784</v>
      </c>
      <c r="D2208" s="84">
        <v>43220</v>
      </c>
      <c r="E2208" s="85" t="s">
        <v>4026</v>
      </c>
      <c r="F2208" s="85" t="s">
        <v>13</v>
      </c>
      <c r="G2208" s="85">
        <v>381846</v>
      </c>
      <c r="H2208" s="89"/>
      <c r="I2208" s="93" t="s">
        <v>745</v>
      </c>
      <c r="J2208" s="89"/>
      <c r="K2208" s="89"/>
      <c r="L2208" s="89"/>
      <c r="M2208" s="89"/>
      <c r="N2208" s="168">
        <v>15288.4</v>
      </c>
      <c r="O2208" s="168">
        <v>0</v>
      </c>
      <c r="P2208" s="89" t="s">
        <v>679</v>
      </c>
    </row>
    <row r="2209" spans="1:16" ht="38.25">
      <c r="A2209" s="214" t="s">
        <v>720</v>
      </c>
      <c r="B2209" s="89"/>
      <c r="C2209" s="90" t="s">
        <v>13784</v>
      </c>
      <c r="D2209" s="84">
        <v>43220</v>
      </c>
      <c r="E2209" s="85" t="s">
        <v>4027</v>
      </c>
      <c r="F2209" s="85" t="s">
        <v>13</v>
      </c>
      <c r="G2209" s="85">
        <v>381848</v>
      </c>
      <c r="H2209" s="89"/>
      <c r="I2209" s="93" t="s">
        <v>745</v>
      </c>
      <c r="J2209" s="89"/>
      <c r="K2209" s="89"/>
      <c r="L2209" s="89"/>
      <c r="M2209" s="89"/>
      <c r="N2209" s="168">
        <v>5504.05</v>
      </c>
      <c r="O2209" s="168">
        <v>0</v>
      </c>
      <c r="P2209" s="89" t="s">
        <v>679</v>
      </c>
    </row>
    <row r="2210" spans="1:16" ht="38.25">
      <c r="A2210" s="214" t="s">
        <v>720</v>
      </c>
      <c r="B2210" s="89"/>
      <c r="C2210" s="90" t="s">
        <v>13784</v>
      </c>
      <c r="D2210" s="84">
        <v>43220</v>
      </c>
      <c r="E2210" s="85" t="s">
        <v>4028</v>
      </c>
      <c r="F2210" s="85" t="s">
        <v>13</v>
      </c>
      <c r="G2210" s="85">
        <v>381850</v>
      </c>
      <c r="H2210" s="89"/>
      <c r="I2210" s="93" t="s">
        <v>745</v>
      </c>
      <c r="J2210" s="89"/>
      <c r="K2210" s="89"/>
      <c r="L2210" s="89"/>
      <c r="M2210" s="89"/>
      <c r="N2210" s="168">
        <v>3440.7</v>
      </c>
      <c r="O2210" s="168">
        <v>0</v>
      </c>
      <c r="P2210" s="89" t="s">
        <v>679</v>
      </c>
    </row>
    <row r="2211" spans="1:16" ht="38.25">
      <c r="A2211" s="214" t="s">
        <v>720</v>
      </c>
      <c r="B2211" s="89"/>
      <c r="C2211" s="90" t="s">
        <v>13784</v>
      </c>
      <c r="D2211" s="84">
        <v>43220</v>
      </c>
      <c r="E2211" s="85" t="s">
        <v>4029</v>
      </c>
      <c r="F2211" s="85" t="s">
        <v>13</v>
      </c>
      <c r="G2211" s="85">
        <v>381852</v>
      </c>
      <c r="H2211" s="89"/>
      <c r="I2211" s="93" t="s">
        <v>745</v>
      </c>
      <c r="J2211" s="89"/>
      <c r="K2211" s="89"/>
      <c r="L2211" s="89"/>
      <c r="M2211" s="89"/>
      <c r="N2211" s="168">
        <v>411.39</v>
      </c>
      <c r="O2211" s="168">
        <v>0</v>
      </c>
      <c r="P2211" s="89" t="s">
        <v>679</v>
      </c>
    </row>
    <row r="2212" spans="1:16" ht="38.25">
      <c r="A2212" s="214" t="s">
        <v>720</v>
      </c>
      <c r="B2212" s="89"/>
      <c r="C2212" s="90" t="s">
        <v>13784</v>
      </c>
      <c r="D2212" s="84">
        <v>43220</v>
      </c>
      <c r="E2212" s="85" t="s">
        <v>4030</v>
      </c>
      <c r="F2212" s="85" t="s">
        <v>13</v>
      </c>
      <c r="G2212" s="85">
        <v>381854</v>
      </c>
      <c r="H2212" s="89"/>
      <c r="I2212" s="93" t="s">
        <v>745</v>
      </c>
      <c r="J2212" s="89"/>
      <c r="K2212" s="89"/>
      <c r="L2212" s="89"/>
      <c r="M2212" s="89"/>
      <c r="N2212" s="168">
        <v>5403.28</v>
      </c>
      <c r="O2212" s="168">
        <v>0</v>
      </c>
      <c r="P2212" s="89" t="s">
        <v>679</v>
      </c>
    </row>
    <row r="2213" spans="1:16" ht="38.25">
      <c r="A2213" s="214" t="s">
        <v>720</v>
      </c>
      <c r="B2213" s="89"/>
      <c r="C2213" s="90" t="s">
        <v>13784</v>
      </c>
      <c r="D2213" s="84">
        <v>43220</v>
      </c>
      <c r="E2213" s="85" t="s">
        <v>4031</v>
      </c>
      <c r="F2213" s="85" t="s">
        <v>13</v>
      </c>
      <c r="G2213" s="85">
        <v>381856</v>
      </c>
      <c r="H2213" s="89"/>
      <c r="I2213" s="93" t="s">
        <v>745</v>
      </c>
      <c r="J2213" s="89"/>
      <c r="K2213" s="89"/>
      <c r="L2213" s="89"/>
      <c r="M2213" s="89"/>
      <c r="N2213" s="168">
        <v>5403.28</v>
      </c>
      <c r="O2213" s="168">
        <v>0</v>
      </c>
      <c r="P2213" s="89" t="s">
        <v>679</v>
      </c>
    </row>
    <row r="2214" spans="1:16" ht="38.25">
      <c r="A2214" s="214" t="s">
        <v>720</v>
      </c>
      <c r="B2214" s="89"/>
      <c r="C2214" s="90" t="s">
        <v>13784</v>
      </c>
      <c r="D2214" s="84">
        <v>43220</v>
      </c>
      <c r="E2214" s="85" t="s">
        <v>4032</v>
      </c>
      <c r="F2214" s="85" t="s">
        <v>13</v>
      </c>
      <c r="G2214" s="85">
        <v>381858</v>
      </c>
      <c r="H2214" s="89"/>
      <c r="I2214" s="93" t="s">
        <v>745</v>
      </c>
      <c r="J2214" s="89"/>
      <c r="K2214" s="89"/>
      <c r="L2214" s="89"/>
      <c r="M2214" s="89"/>
      <c r="N2214" s="168">
        <v>5403.28</v>
      </c>
      <c r="O2214" s="168">
        <v>0</v>
      </c>
      <c r="P2214" s="89" t="s">
        <v>679</v>
      </c>
    </row>
    <row r="2215" spans="1:16" ht="38.25">
      <c r="A2215" s="214" t="s">
        <v>720</v>
      </c>
      <c r="B2215" s="89"/>
      <c r="C2215" s="90" t="s">
        <v>13784</v>
      </c>
      <c r="D2215" s="84">
        <v>43220</v>
      </c>
      <c r="E2215" s="85" t="s">
        <v>4033</v>
      </c>
      <c r="F2215" s="85" t="s">
        <v>13</v>
      </c>
      <c r="G2215" s="85">
        <v>381860</v>
      </c>
      <c r="H2215" s="89"/>
      <c r="I2215" s="93" t="s">
        <v>745</v>
      </c>
      <c r="J2215" s="89"/>
      <c r="K2215" s="89"/>
      <c r="L2215" s="89"/>
      <c r="M2215" s="89"/>
      <c r="N2215" s="168">
        <v>5403.28</v>
      </c>
      <c r="O2215" s="168">
        <v>0</v>
      </c>
      <c r="P2215" s="89" t="s">
        <v>679</v>
      </c>
    </row>
    <row r="2216" spans="1:16" ht="38.25">
      <c r="A2216" s="214" t="s">
        <v>720</v>
      </c>
      <c r="B2216" s="89"/>
      <c r="C2216" s="90" t="s">
        <v>13784</v>
      </c>
      <c r="D2216" s="84">
        <v>43220</v>
      </c>
      <c r="E2216" s="85" t="s">
        <v>4034</v>
      </c>
      <c r="F2216" s="85" t="s">
        <v>13</v>
      </c>
      <c r="G2216" s="85">
        <v>381862</v>
      </c>
      <c r="H2216" s="89"/>
      <c r="I2216" s="93" t="s">
        <v>745</v>
      </c>
      <c r="J2216" s="89"/>
      <c r="K2216" s="89"/>
      <c r="L2216" s="89"/>
      <c r="M2216" s="89"/>
      <c r="N2216" s="168">
        <v>42774.57</v>
      </c>
      <c r="O2216" s="168">
        <v>0</v>
      </c>
      <c r="P2216" s="89" t="s">
        <v>679</v>
      </c>
    </row>
    <row r="2217" spans="1:16" ht="38.25">
      <c r="A2217" s="214" t="s">
        <v>720</v>
      </c>
      <c r="B2217" s="89"/>
      <c r="C2217" s="90" t="s">
        <v>13784</v>
      </c>
      <c r="D2217" s="84">
        <v>43220</v>
      </c>
      <c r="E2217" s="85" t="s">
        <v>4035</v>
      </c>
      <c r="F2217" s="85" t="s">
        <v>13</v>
      </c>
      <c r="G2217" s="85">
        <v>381864</v>
      </c>
      <c r="H2217" s="89"/>
      <c r="I2217" s="93" t="s">
        <v>745</v>
      </c>
      <c r="J2217" s="89"/>
      <c r="K2217" s="89"/>
      <c r="L2217" s="89"/>
      <c r="M2217" s="89"/>
      <c r="N2217" s="168">
        <v>26739.32</v>
      </c>
      <c r="O2217" s="168">
        <v>0</v>
      </c>
      <c r="P2217" s="89" t="s">
        <v>679</v>
      </c>
    </row>
    <row r="2218" spans="1:16" ht="38.25">
      <c r="A2218" s="214" t="s">
        <v>720</v>
      </c>
      <c r="B2218" s="89"/>
      <c r="C2218" s="90" t="s">
        <v>13784</v>
      </c>
      <c r="D2218" s="84">
        <v>43220</v>
      </c>
      <c r="E2218" s="85" t="s">
        <v>4036</v>
      </c>
      <c r="F2218" s="85" t="s">
        <v>13</v>
      </c>
      <c r="G2218" s="85">
        <v>381866</v>
      </c>
      <c r="H2218" s="89"/>
      <c r="I2218" s="93" t="s">
        <v>745</v>
      </c>
      <c r="J2218" s="89"/>
      <c r="K2218" s="89"/>
      <c r="L2218" s="89"/>
      <c r="M2218" s="89"/>
      <c r="N2218" s="168">
        <v>11271.6</v>
      </c>
      <c r="O2218" s="168">
        <v>0</v>
      </c>
      <c r="P2218" s="89" t="s">
        <v>679</v>
      </c>
    </row>
    <row r="2219" spans="1:16" ht="38.25">
      <c r="A2219" s="214" t="s">
        <v>720</v>
      </c>
      <c r="B2219" s="89"/>
      <c r="C2219" s="90" t="s">
        <v>13784</v>
      </c>
      <c r="D2219" s="84">
        <v>43220</v>
      </c>
      <c r="E2219" s="85" t="s">
        <v>4037</v>
      </c>
      <c r="F2219" s="85" t="s">
        <v>13</v>
      </c>
      <c r="G2219" s="85">
        <v>381868</v>
      </c>
      <c r="H2219" s="89"/>
      <c r="I2219" s="93" t="s">
        <v>745</v>
      </c>
      <c r="J2219" s="89"/>
      <c r="K2219" s="89"/>
      <c r="L2219" s="89"/>
      <c r="M2219" s="89"/>
      <c r="N2219" s="168">
        <v>41991.43</v>
      </c>
      <c r="O2219" s="168">
        <v>0</v>
      </c>
      <c r="P2219" s="89" t="s">
        <v>679</v>
      </c>
    </row>
    <row r="2220" spans="1:16" ht="38.25">
      <c r="A2220" s="214" t="s">
        <v>720</v>
      </c>
      <c r="B2220" s="89"/>
      <c r="C2220" s="90" t="s">
        <v>13784</v>
      </c>
      <c r="D2220" s="84">
        <v>43220</v>
      </c>
      <c r="E2220" s="85" t="s">
        <v>4038</v>
      </c>
      <c r="F2220" s="85" t="s">
        <v>13</v>
      </c>
      <c r="G2220" s="85">
        <v>381870</v>
      </c>
      <c r="H2220" s="89"/>
      <c r="I2220" s="93" t="s">
        <v>745</v>
      </c>
      <c r="J2220" s="89"/>
      <c r="K2220" s="89"/>
      <c r="L2220" s="89"/>
      <c r="M2220" s="89"/>
      <c r="N2220" s="168">
        <v>41991.43</v>
      </c>
      <c r="O2220" s="168">
        <v>0</v>
      </c>
      <c r="P2220" s="89" t="s">
        <v>679</v>
      </c>
    </row>
    <row r="2221" spans="1:16" ht="38.25">
      <c r="A2221" s="214" t="s">
        <v>720</v>
      </c>
      <c r="B2221" s="89"/>
      <c r="C2221" s="90" t="s">
        <v>13784</v>
      </c>
      <c r="D2221" s="84">
        <v>43220</v>
      </c>
      <c r="E2221" s="85" t="s">
        <v>4039</v>
      </c>
      <c r="F2221" s="85" t="s">
        <v>13</v>
      </c>
      <c r="G2221" s="85">
        <v>381872</v>
      </c>
      <c r="H2221" s="89"/>
      <c r="I2221" s="93" t="s">
        <v>745</v>
      </c>
      <c r="J2221" s="89"/>
      <c r="K2221" s="89"/>
      <c r="L2221" s="89"/>
      <c r="M2221" s="89"/>
      <c r="N2221" s="168">
        <v>41991.43</v>
      </c>
      <c r="O2221" s="168">
        <v>0</v>
      </c>
      <c r="P2221" s="89" t="s">
        <v>679</v>
      </c>
    </row>
    <row r="2222" spans="1:16" ht="38.25">
      <c r="A2222" s="214" t="s">
        <v>720</v>
      </c>
      <c r="B2222" s="89"/>
      <c r="C2222" s="90" t="s">
        <v>13784</v>
      </c>
      <c r="D2222" s="84">
        <v>43220</v>
      </c>
      <c r="E2222" s="85" t="s">
        <v>4040</v>
      </c>
      <c r="F2222" s="85" t="s">
        <v>13</v>
      </c>
      <c r="G2222" s="85">
        <v>381874</v>
      </c>
      <c r="H2222" s="89"/>
      <c r="I2222" s="93" t="s">
        <v>745</v>
      </c>
      <c r="J2222" s="89"/>
      <c r="K2222" s="89"/>
      <c r="L2222" s="89"/>
      <c r="M2222" s="89"/>
      <c r="N2222" s="168">
        <v>41991.43</v>
      </c>
      <c r="O2222" s="168">
        <v>0</v>
      </c>
      <c r="P2222" s="89" t="s">
        <v>679</v>
      </c>
    </row>
    <row r="2223" spans="1:16" ht="38.25">
      <c r="A2223" s="214" t="s">
        <v>720</v>
      </c>
      <c r="B2223" s="89"/>
      <c r="C2223" s="90" t="s">
        <v>13784</v>
      </c>
      <c r="D2223" s="84">
        <v>43220</v>
      </c>
      <c r="E2223" s="85" t="s">
        <v>4041</v>
      </c>
      <c r="F2223" s="85" t="s">
        <v>13</v>
      </c>
      <c r="G2223" s="85">
        <v>381876</v>
      </c>
      <c r="H2223" s="89"/>
      <c r="I2223" s="93" t="s">
        <v>745</v>
      </c>
      <c r="J2223" s="89"/>
      <c r="K2223" s="89"/>
      <c r="L2223" s="89"/>
      <c r="M2223" s="89"/>
      <c r="N2223" s="168">
        <v>50146.53</v>
      </c>
      <c r="O2223" s="168">
        <v>0</v>
      </c>
      <c r="P2223" s="89" t="s">
        <v>679</v>
      </c>
    </row>
    <row r="2224" spans="1:16" ht="38.25">
      <c r="A2224" s="214" t="s">
        <v>720</v>
      </c>
      <c r="B2224" s="89"/>
      <c r="C2224" s="90" t="s">
        <v>13784</v>
      </c>
      <c r="D2224" s="84">
        <v>43220</v>
      </c>
      <c r="E2224" s="85" t="s">
        <v>4042</v>
      </c>
      <c r="F2224" s="85" t="s">
        <v>13</v>
      </c>
      <c r="G2224" s="85">
        <v>381878</v>
      </c>
      <c r="H2224" s="89"/>
      <c r="I2224" s="93" t="s">
        <v>745</v>
      </c>
      <c r="J2224" s="89"/>
      <c r="K2224" s="89"/>
      <c r="L2224" s="89"/>
      <c r="M2224" s="89"/>
      <c r="N2224" s="168">
        <v>3952.94</v>
      </c>
      <c r="O2224" s="168">
        <v>0</v>
      </c>
      <c r="P2224" s="89" t="s">
        <v>679</v>
      </c>
    </row>
    <row r="2225" spans="1:16" ht="38.25">
      <c r="A2225" s="214" t="s">
        <v>720</v>
      </c>
      <c r="B2225" s="89"/>
      <c r="C2225" s="90" t="s">
        <v>13784</v>
      </c>
      <c r="D2225" s="84">
        <v>43220</v>
      </c>
      <c r="E2225" s="85" t="s">
        <v>4043</v>
      </c>
      <c r="F2225" s="85" t="s">
        <v>13</v>
      </c>
      <c r="G2225" s="85">
        <v>381880</v>
      </c>
      <c r="H2225" s="89"/>
      <c r="I2225" s="93" t="s">
        <v>745</v>
      </c>
      <c r="J2225" s="89"/>
      <c r="K2225" s="89"/>
      <c r="L2225" s="89"/>
      <c r="M2225" s="89"/>
      <c r="N2225" s="168">
        <v>1962.58</v>
      </c>
      <c r="O2225" s="168">
        <v>0</v>
      </c>
      <c r="P2225" s="89" t="s">
        <v>679</v>
      </c>
    </row>
    <row r="2226" spans="1:16" ht="38.25">
      <c r="A2226" s="214" t="s">
        <v>720</v>
      </c>
      <c r="B2226" s="89"/>
      <c r="C2226" s="90" t="s">
        <v>13784</v>
      </c>
      <c r="D2226" s="84">
        <v>43220</v>
      </c>
      <c r="E2226" s="85" t="s">
        <v>4044</v>
      </c>
      <c r="F2226" s="85" t="s">
        <v>13</v>
      </c>
      <c r="G2226" s="85">
        <v>381882</v>
      </c>
      <c r="H2226" s="89"/>
      <c r="I2226" s="93" t="s">
        <v>745</v>
      </c>
      <c r="J2226" s="89"/>
      <c r="K2226" s="89"/>
      <c r="L2226" s="89"/>
      <c r="M2226" s="89"/>
      <c r="N2226" s="168">
        <v>14124.33</v>
      </c>
      <c r="O2226" s="168">
        <v>0</v>
      </c>
      <c r="P2226" s="89" t="s">
        <v>679</v>
      </c>
    </row>
    <row r="2227" spans="1:16" ht="38.25">
      <c r="A2227" s="214" t="s">
        <v>720</v>
      </c>
      <c r="B2227" s="89"/>
      <c r="C2227" s="90" t="s">
        <v>13784</v>
      </c>
      <c r="D2227" s="84">
        <v>43220</v>
      </c>
      <c r="E2227" s="85" t="s">
        <v>4045</v>
      </c>
      <c r="F2227" s="85" t="s">
        <v>13</v>
      </c>
      <c r="G2227" s="85">
        <v>381884</v>
      </c>
      <c r="H2227" s="89"/>
      <c r="I2227" s="93" t="s">
        <v>745</v>
      </c>
      <c r="J2227" s="89"/>
      <c r="K2227" s="89"/>
      <c r="L2227" s="89"/>
      <c r="M2227" s="89"/>
      <c r="N2227" s="168">
        <v>11184.61</v>
      </c>
      <c r="O2227" s="168">
        <v>0</v>
      </c>
      <c r="P2227" s="89" t="s">
        <v>679</v>
      </c>
    </row>
    <row r="2228" spans="1:16" ht="38.25">
      <c r="A2228" s="214" t="s">
        <v>720</v>
      </c>
      <c r="B2228" s="89"/>
      <c r="C2228" s="90" t="s">
        <v>13784</v>
      </c>
      <c r="D2228" s="84">
        <v>43220</v>
      </c>
      <c r="E2228" s="85" t="s">
        <v>4046</v>
      </c>
      <c r="F2228" s="85" t="s">
        <v>13</v>
      </c>
      <c r="G2228" s="85">
        <v>381886</v>
      </c>
      <c r="H2228" s="89"/>
      <c r="I2228" s="93" t="s">
        <v>745</v>
      </c>
      <c r="J2228" s="89"/>
      <c r="K2228" s="89"/>
      <c r="L2228" s="89"/>
      <c r="M2228" s="89"/>
      <c r="N2228" s="168">
        <v>15252.11</v>
      </c>
      <c r="O2228" s="168">
        <v>0</v>
      </c>
      <c r="P2228" s="89" t="s">
        <v>679</v>
      </c>
    </row>
    <row r="2229" spans="1:16" ht="38.25">
      <c r="A2229" s="214" t="s">
        <v>720</v>
      </c>
      <c r="B2229" s="89"/>
      <c r="C2229" s="90" t="s">
        <v>13784</v>
      </c>
      <c r="D2229" s="84">
        <v>43220</v>
      </c>
      <c r="E2229" s="85" t="s">
        <v>4047</v>
      </c>
      <c r="F2229" s="85" t="s">
        <v>13</v>
      </c>
      <c r="G2229" s="85">
        <v>381888</v>
      </c>
      <c r="H2229" s="89"/>
      <c r="I2229" s="93" t="s">
        <v>745</v>
      </c>
      <c r="J2229" s="89"/>
      <c r="K2229" s="89"/>
      <c r="L2229" s="89"/>
      <c r="M2229" s="89"/>
      <c r="N2229" s="168">
        <v>30719.83</v>
      </c>
      <c r="O2229" s="168">
        <v>0</v>
      </c>
      <c r="P2229" s="89" t="s">
        <v>679</v>
      </c>
    </row>
    <row r="2230" spans="1:16" ht="38.25">
      <c r="A2230" s="214" t="s">
        <v>720</v>
      </c>
      <c r="B2230" s="89"/>
      <c r="C2230" s="90" t="s">
        <v>13784</v>
      </c>
      <c r="D2230" s="84">
        <v>43220</v>
      </c>
      <c r="E2230" s="85" t="s">
        <v>4048</v>
      </c>
      <c r="F2230" s="85" t="s">
        <v>13</v>
      </c>
      <c r="G2230" s="85">
        <v>381890</v>
      </c>
      <c r="H2230" s="89"/>
      <c r="I2230" s="93" t="s">
        <v>745</v>
      </c>
      <c r="J2230" s="89"/>
      <c r="K2230" s="89"/>
      <c r="L2230" s="89"/>
      <c r="M2230" s="89"/>
      <c r="N2230" s="168">
        <v>2293263.2200000002</v>
      </c>
      <c r="O2230" s="168">
        <v>0</v>
      </c>
      <c r="P2230" s="89" t="s">
        <v>679</v>
      </c>
    </row>
    <row r="2231" spans="1:16" ht="38.25">
      <c r="A2231" s="214" t="s">
        <v>720</v>
      </c>
      <c r="B2231" s="89"/>
      <c r="C2231" s="90" t="s">
        <v>13784</v>
      </c>
      <c r="D2231" s="84">
        <v>43220</v>
      </c>
      <c r="E2231" s="85" t="s">
        <v>4049</v>
      </c>
      <c r="F2231" s="85" t="s">
        <v>13</v>
      </c>
      <c r="G2231" s="85">
        <v>381892</v>
      </c>
      <c r="H2231" s="89"/>
      <c r="I2231" s="93" t="s">
        <v>745</v>
      </c>
      <c r="J2231" s="89"/>
      <c r="K2231" s="89"/>
      <c r="L2231" s="89"/>
      <c r="M2231" s="89"/>
      <c r="N2231" s="168">
        <v>2293263.2200000002</v>
      </c>
      <c r="O2231" s="168">
        <v>0</v>
      </c>
      <c r="P2231" s="89" t="s">
        <v>679</v>
      </c>
    </row>
    <row r="2232" spans="1:16" ht="38.25">
      <c r="A2232" s="214" t="s">
        <v>720</v>
      </c>
      <c r="B2232" s="89"/>
      <c r="C2232" s="90" t="s">
        <v>13784</v>
      </c>
      <c r="D2232" s="84">
        <v>43220</v>
      </c>
      <c r="E2232" s="85" t="s">
        <v>4050</v>
      </c>
      <c r="F2232" s="85" t="s">
        <v>13</v>
      </c>
      <c r="G2232" s="85">
        <v>381894</v>
      </c>
      <c r="H2232" s="89"/>
      <c r="I2232" s="93" t="s">
        <v>745</v>
      </c>
      <c r="J2232" s="89"/>
      <c r="K2232" s="89"/>
      <c r="L2232" s="89"/>
      <c r="M2232" s="89"/>
      <c r="N2232" s="168">
        <v>2293263.2200000002</v>
      </c>
      <c r="O2232" s="168">
        <v>0</v>
      </c>
      <c r="P2232" s="89" t="s">
        <v>679</v>
      </c>
    </row>
    <row r="2233" spans="1:16" ht="38.25">
      <c r="A2233" s="214" t="s">
        <v>720</v>
      </c>
      <c r="B2233" s="89"/>
      <c r="C2233" s="90" t="s">
        <v>13784</v>
      </c>
      <c r="D2233" s="84">
        <v>43220</v>
      </c>
      <c r="E2233" s="85" t="s">
        <v>4051</v>
      </c>
      <c r="F2233" s="85" t="s">
        <v>13</v>
      </c>
      <c r="G2233" s="85">
        <v>381896</v>
      </c>
      <c r="H2233" s="89"/>
      <c r="I2233" s="93" t="s">
        <v>745</v>
      </c>
      <c r="J2233" s="89"/>
      <c r="K2233" s="89"/>
      <c r="L2233" s="89"/>
      <c r="M2233" s="89"/>
      <c r="N2233" s="168">
        <v>2293263.2200000002</v>
      </c>
      <c r="O2233" s="168">
        <v>0</v>
      </c>
      <c r="P2233" s="89" t="s">
        <v>679</v>
      </c>
    </row>
    <row r="2234" spans="1:16" ht="38.25">
      <c r="A2234" s="214" t="s">
        <v>720</v>
      </c>
      <c r="B2234" s="89"/>
      <c r="C2234" s="90" t="s">
        <v>13784</v>
      </c>
      <c r="D2234" s="84">
        <v>43220</v>
      </c>
      <c r="E2234" s="85" t="s">
        <v>4052</v>
      </c>
      <c r="F2234" s="85" t="s">
        <v>13</v>
      </c>
      <c r="G2234" s="85">
        <v>381898</v>
      </c>
      <c r="H2234" s="89"/>
      <c r="I2234" s="93" t="s">
        <v>745</v>
      </c>
      <c r="J2234" s="89"/>
      <c r="K2234" s="89"/>
      <c r="L2234" s="89"/>
      <c r="M2234" s="89"/>
      <c r="N2234" s="168">
        <v>2293263.2200000002</v>
      </c>
      <c r="O2234" s="168">
        <v>0</v>
      </c>
      <c r="P2234" s="89" t="s">
        <v>679</v>
      </c>
    </row>
    <row r="2235" spans="1:16" ht="38.25">
      <c r="A2235" s="214" t="s">
        <v>720</v>
      </c>
      <c r="B2235" s="89"/>
      <c r="C2235" s="90" t="s">
        <v>13784</v>
      </c>
      <c r="D2235" s="84">
        <v>43220</v>
      </c>
      <c r="E2235" s="85" t="s">
        <v>4053</v>
      </c>
      <c r="F2235" s="85" t="s">
        <v>13</v>
      </c>
      <c r="G2235" s="85">
        <v>381900</v>
      </c>
      <c r="H2235" s="89"/>
      <c r="I2235" s="93" t="s">
        <v>745</v>
      </c>
      <c r="J2235" s="89"/>
      <c r="K2235" s="89"/>
      <c r="L2235" s="89"/>
      <c r="M2235" s="89"/>
      <c r="N2235" s="168">
        <v>6298716.79</v>
      </c>
      <c r="O2235" s="168">
        <v>0</v>
      </c>
      <c r="P2235" s="89" t="s">
        <v>679</v>
      </c>
    </row>
    <row r="2236" spans="1:16" ht="38.25">
      <c r="A2236" s="214" t="s">
        <v>720</v>
      </c>
      <c r="B2236" s="89"/>
      <c r="C2236" s="90" t="s">
        <v>13784</v>
      </c>
      <c r="D2236" s="84">
        <v>43220</v>
      </c>
      <c r="E2236" s="85" t="s">
        <v>4054</v>
      </c>
      <c r="F2236" s="85" t="s">
        <v>13</v>
      </c>
      <c r="G2236" s="85">
        <v>381902</v>
      </c>
      <c r="H2236" s="89"/>
      <c r="I2236" s="93" t="s">
        <v>745</v>
      </c>
      <c r="J2236" s="89"/>
      <c r="K2236" s="89"/>
      <c r="L2236" s="89"/>
      <c r="M2236" s="89"/>
      <c r="N2236" s="168">
        <v>6298716.79</v>
      </c>
      <c r="O2236" s="168">
        <v>0</v>
      </c>
      <c r="P2236" s="89" t="s">
        <v>679</v>
      </c>
    </row>
    <row r="2237" spans="1:16" ht="38.25">
      <c r="A2237" s="214" t="s">
        <v>720</v>
      </c>
      <c r="B2237" s="89"/>
      <c r="C2237" s="90" t="s">
        <v>13784</v>
      </c>
      <c r="D2237" s="84">
        <v>43220</v>
      </c>
      <c r="E2237" s="85" t="s">
        <v>4055</v>
      </c>
      <c r="F2237" s="85" t="s">
        <v>13</v>
      </c>
      <c r="G2237" s="85">
        <v>381904</v>
      </c>
      <c r="H2237" s="89"/>
      <c r="I2237" s="93" t="s">
        <v>745</v>
      </c>
      <c r="J2237" s="89"/>
      <c r="K2237" s="89"/>
      <c r="L2237" s="89"/>
      <c r="M2237" s="89"/>
      <c r="N2237" s="168">
        <v>6298716.79</v>
      </c>
      <c r="O2237" s="168">
        <v>0</v>
      </c>
      <c r="P2237" s="89" t="s">
        <v>679</v>
      </c>
    </row>
    <row r="2238" spans="1:16" ht="38.25">
      <c r="A2238" s="214" t="s">
        <v>720</v>
      </c>
      <c r="B2238" s="89"/>
      <c r="C2238" s="90" t="s">
        <v>13784</v>
      </c>
      <c r="D2238" s="84">
        <v>43220</v>
      </c>
      <c r="E2238" s="85" t="s">
        <v>4056</v>
      </c>
      <c r="F2238" s="85" t="s">
        <v>13</v>
      </c>
      <c r="G2238" s="85">
        <v>381906</v>
      </c>
      <c r="H2238" s="89"/>
      <c r="I2238" s="93" t="s">
        <v>745</v>
      </c>
      <c r="J2238" s="89"/>
      <c r="K2238" s="89"/>
      <c r="L2238" s="89"/>
      <c r="M2238" s="89"/>
      <c r="N2238" s="168">
        <v>6298716.79</v>
      </c>
      <c r="O2238" s="168">
        <v>0</v>
      </c>
      <c r="P2238" s="89" t="s">
        <v>679</v>
      </c>
    </row>
    <row r="2239" spans="1:16" ht="38.25">
      <c r="A2239" s="214" t="s">
        <v>720</v>
      </c>
      <c r="B2239" s="89"/>
      <c r="C2239" s="90" t="s">
        <v>13784</v>
      </c>
      <c r="D2239" s="84">
        <v>43220</v>
      </c>
      <c r="E2239" s="85" t="s">
        <v>4057</v>
      </c>
      <c r="F2239" s="85" t="s">
        <v>13</v>
      </c>
      <c r="G2239" s="85">
        <v>381908</v>
      </c>
      <c r="H2239" s="89"/>
      <c r="I2239" s="93" t="s">
        <v>745</v>
      </c>
      <c r="J2239" s="89"/>
      <c r="K2239" s="89"/>
      <c r="L2239" s="89"/>
      <c r="M2239" s="89"/>
      <c r="N2239" s="168">
        <v>6298716.79</v>
      </c>
      <c r="O2239" s="168">
        <v>0</v>
      </c>
      <c r="P2239" s="89" t="s">
        <v>679</v>
      </c>
    </row>
    <row r="2240" spans="1:16" ht="63.75">
      <c r="A2240" s="214">
        <v>513</v>
      </c>
      <c r="B2240" s="89"/>
      <c r="C2240" s="90" t="s">
        <v>175</v>
      </c>
      <c r="D2240" s="84">
        <v>43220</v>
      </c>
      <c r="E2240" s="85" t="s">
        <v>4058</v>
      </c>
      <c r="F2240" s="85" t="s">
        <v>15</v>
      </c>
      <c r="G2240" s="85">
        <v>724312</v>
      </c>
      <c r="H2240" s="89"/>
      <c r="I2240" s="93" t="s">
        <v>4439</v>
      </c>
      <c r="J2240" s="89"/>
      <c r="K2240" s="89"/>
      <c r="L2240" s="89"/>
      <c r="M2240" s="89"/>
      <c r="N2240" s="168">
        <v>50</v>
      </c>
      <c r="O2240" s="168">
        <v>0</v>
      </c>
      <c r="P2240" s="89" t="s">
        <v>679</v>
      </c>
    </row>
    <row r="2241" spans="1:16" ht="63.75">
      <c r="A2241" s="214">
        <v>291</v>
      </c>
      <c r="B2241" s="89"/>
      <c r="C2241" s="90" t="s">
        <v>133</v>
      </c>
      <c r="D2241" s="84">
        <v>43220</v>
      </c>
      <c r="E2241" s="85" t="s">
        <v>4059</v>
      </c>
      <c r="F2241" s="85" t="s">
        <v>11</v>
      </c>
      <c r="G2241" s="85">
        <v>724465</v>
      </c>
      <c r="H2241" s="89"/>
      <c r="I2241" s="93" t="s">
        <v>4440</v>
      </c>
      <c r="J2241" s="89"/>
      <c r="K2241" s="89"/>
      <c r="L2241" s="89"/>
      <c r="M2241" s="89"/>
      <c r="N2241" s="168">
        <v>50</v>
      </c>
      <c r="O2241" s="168">
        <v>0</v>
      </c>
      <c r="P2241" s="89" t="s">
        <v>679</v>
      </c>
    </row>
    <row r="2242" spans="1:16" ht="63.75">
      <c r="A2242" s="214">
        <v>291</v>
      </c>
      <c r="B2242" s="89"/>
      <c r="C2242" s="90" t="s">
        <v>133</v>
      </c>
      <c r="D2242" s="84">
        <v>43220</v>
      </c>
      <c r="E2242" s="85" t="s">
        <v>4060</v>
      </c>
      <c r="F2242" s="85" t="s">
        <v>11</v>
      </c>
      <c r="G2242" s="85">
        <v>724466</v>
      </c>
      <c r="H2242" s="89"/>
      <c r="I2242" s="93" t="s">
        <v>4441</v>
      </c>
      <c r="J2242" s="89"/>
      <c r="K2242" s="89"/>
      <c r="L2242" s="89"/>
      <c r="M2242" s="89"/>
      <c r="N2242" s="168">
        <v>50</v>
      </c>
      <c r="O2242" s="168">
        <v>0</v>
      </c>
      <c r="P2242" s="89" t="s">
        <v>679</v>
      </c>
    </row>
    <row r="2243" spans="1:16" ht="89.25">
      <c r="A2243" s="214" t="s">
        <v>560</v>
      </c>
      <c r="B2243" s="89"/>
      <c r="C2243" s="90" t="s">
        <v>622</v>
      </c>
      <c r="D2243" s="84">
        <v>43220</v>
      </c>
      <c r="E2243" s="85" t="s">
        <v>4061</v>
      </c>
      <c r="F2243" s="85" t="s">
        <v>15</v>
      </c>
      <c r="G2243" s="85">
        <v>4872</v>
      </c>
      <c r="H2243" s="89"/>
      <c r="I2243" s="93" t="s">
        <v>4442</v>
      </c>
      <c r="J2243" s="89"/>
      <c r="K2243" s="89"/>
      <c r="L2243" s="89"/>
      <c r="M2243" s="89"/>
      <c r="N2243" s="168">
        <v>306.29000000000002</v>
      </c>
      <c r="O2243" s="168">
        <v>0</v>
      </c>
      <c r="P2243" s="89" t="s">
        <v>679</v>
      </c>
    </row>
    <row r="2244" spans="1:16" ht="76.5">
      <c r="A2244" s="214">
        <v>513</v>
      </c>
      <c r="B2244" s="89"/>
      <c r="C2244" s="90" t="s">
        <v>175</v>
      </c>
      <c r="D2244" s="84">
        <v>43220</v>
      </c>
      <c r="E2244" s="85" t="s">
        <v>4062</v>
      </c>
      <c r="F2244" s="85" t="s">
        <v>680</v>
      </c>
      <c r="G2244" s="85">
        <v>17507838</v>
      </c>
      <c r="H2244" s="89"/>
      <c r="I2244" s="93" t="s">
        <v>4443</v>
      </c>
      <c r="J2244" s="89"/>
      <c r="K2244" s="89"/>
      <c r="L2244" s="89"/>
      <c r="M2244" s="89"/>
      <c r="N2244" s="168">
        <v>42487.7</v>
      </c>
      <c r="O2244" s="168">
        <v>0</v>
      </c>
      <c r="P2244" s="89" t="s">
        <v>679</v>
      </c>
    </row>
    <row r="2245" spans="1:16" ht="51">
      <c r="A2245" s="214" t="s">
        <v>560</v>
      </c>
      <c r="B2245" s="89"/>
      <c r="C2245" s="90" t="s">
        <v>622</v>
      </c>
      <c r="D2245" s="84">
        <v>43222</v>
      </c>
      <c r="E2245" s="85" t="s">
        <v>4467</v>
      </c>
      <c r="F2245" s="85" t="s">
        <v>3</v>
      </c>
      <c r="G2245" s="85">
        <v>1618462</v>
      </c>
      <c r="H2245" s="89"/>
      <c r="I2245" s="93" t="s">
        <v>724</v>
      </c>
      <c r="J2245" s="89"/>
      <c r="K2245" s="89"/>
      <c r="L2245" s="89"/>
      <c r="M2245" s="89"/>
      <c r="N2245" s="168">
        <v>0</v>
      </c>
      <c r="O2245" s="168">
        <v>1000</v>
      </c>
      <c r="P2245" s="89" t="s">
        <v>679</v>
      </c>
    </row>
    <row r="2246" spans="1:16" ht="51">
      <c r="A2246" s="214">
        <v>373</v>
      </c>
      <c r="B2246" s="89"/>
      <c r="C2246" s="90" t="s">
        <v>644</v>
      </c>
      <c r="D2246" s="84">
        <v>43222</v>
      </c>
      <c r="E2246" s="85" t="s">
        <v>4468</v>
      </c>
      <c r="F2246" s="85" t="s">
        <v>3</v>
      </c>
      <c r="G2246" s="85">
        <v>1618618</v>
      </c>
      <c r="H2246" s="89"/>
      <c r="I2246" s="93" t="s">
        <v>4987</v>
      </c>
      <c r="J2246" s="89"/>
      <c r="K2246" s="89"/>
      <c r="L2246" s="89"/>
      <c r="M2246" s="89"/>
      <c r="N2246" s="168">
        <v>0</v>
      </c>
      <c r="O2246" s="168">
        <v>2881.14</v>
      </c>
      <c r="P2246" s="89" t="s">
        <v>679</v>
      </c>
    </row>
    <row r="2247" spans="1:16" ht="51">
      <c r="A2247" s="214" t="s">
        <v>560</v>
      </c>
      <c r="B2247" s="89"/>
      <c r="C2247" s="90" t="s">
        <v>622</v>
      </c>
      <c r="D2247" s="84">
        <v>43222</v>
      </c>
      <c r="E2247" s="85" t="s">
        <v>4469</v>
      </c>
      <c r="F2247" s="85" t="s">
        <v>3</v>
      </c>
      <c r="G2247" s="85">
        <v>1618637</v>
      </c>
      <c r="H2247" s="89"/>
      <c r="I2247" s="93" t="s">
        <v>4988</v>
      </c>
      <c r="J2247" s="89"/>
      <c r="K2247" s="89"/>
      <c r="L2247" s="89"/>
      <c r="M2247" s="89"/>
      <c r="N2247" s="168">
        <v>0</v>
      </c>
      <c r="O2247" s="168">
        <v>10</v>
      </c>
      <c r="P2247" s="89" t="s">
        <v>679</v>
      </c>
    </row>
    <row r="2248" spans="1:16" ht="51">
      <c r="A2248" s="214" t="s">
        <v>560</v>
      </c>
      <c r="B2248" s="89"/>
      <c r="C2248" s="90" t="s">
        <v>622</v>
      </c>
      <c r="D2248" s="84">
        <v>43222</v>
      </c>
      <c r="E2248" s="85" t="s">
        <v>4470</v>
      </c>
      <c r="F2248" s="85" t="s">
        <v>3</v>
      </c>
      <c r="G2248" s="85">
        <v>1618511</v>
      </c>
      <c r="H2248" s="89"/>
      <c r="I2248" s="93" t="s">
        <v>4989</v>
      </c>
      <c r="J2248" s="89"/>
      <c r="K2248" s="89"/>
      <c r="L2248" s="89"/>
      <c r="M2248" s="89"/>
      <c r="N2248" s="168">
        <v>0</v>
      </c>
      <c r="O2248" s="168">
        <v>1054.8499999999999</v>
      </c>
      <c r="P2248" s="89" t="s">
        <v>679</v>
      </c>
    </row>
    <row r="2249" spans="1:16" ht="51">
      <c r="A2249" s="214" t="s">
        <v>560</v>
      </c>
      <c r="B2249" s="89"/>
      <c r="C2249" s="90" t="s">
        <v>622</v>
      </c>
      <c r="D2249" s="84">
        <v>43222</v>
      </c>
      <c r="E2249" s="85" t="s">
        <v>4471</v>
      </c>
      <c r="F2249" s="85" t="s">
        <v>3</v>
      </c>
      <c r="G2249" s="85">
        <v>1618515</v>
      </c>
      <c r="H2249" s="89"/>
      <c r="I2249" s="93" t="s">
        <v>4990</v>
      </c>
      <c r="J2249" s="89"/>
      <c r="K2249" s="89"/>
      <c r="L2249" s="89"/>
      <c r="M2249" s="89"/>
      <c r="N2249" s="168">
        <v>0</v>
      </c>
      <c r="O2249" s="168">
        <v>430.61</v>
      </c>
      <c r="P2249" s="89" t="s">
        <v>679</v>
      </c>
    </row>
    <row r="2250" spans="1:16" ht="51">
      <c r="A2250" s="214" t="s">
        <v>560</v>
      </c>
      <c r="B2250" s="89"/>
      <c r="C2250" s="90" t="s">
        <v>622</v>
      </c>
      <c r="D2250" s="84">
        <v>43222</v>
      </c>
      <c r="E2250" s="85" t="s">
        <v>4472</v>
      </c>
      <c r="F2250" s="85" t="s">
        <v>3</v>
      </c>
      <c r="G2250" s="85">
        <v>1618516</v>
      </c>
      <c r="H2250" s="89"/>
      <c r="I2250" s="93" t="s">
        <v>750</v>
      </c>
      <c r="J2250" s="89"/>
      <c r="K2250" s="89"/>
      <c r="L2250" s="89"/>
      <c r="M2250" s="89"/>
      <c r="N2250" s="168">
        <v>0</v>
      </c>
      <c r="O2250" s="168">
        <v>703.59</v>
      </c>
      <c r="P2250" s="89" t="s">
        <v>679</v>
      </c>
    </row>
    <row r="2251" spans="1:16" ht="51">
      <c r="A2251" s="214" t="s">
        <v>560</v>
      </c>
      <c r="B2251" s="89"/>
      <c r="C2251" s="90" t="s">
        <v>622</v>
      </c>
      <c r="D2251" s="84">
        <v>43222</v>
      </c>
      <c r="E2251" s="85" t="s">
        <v>4473</v>
      </c>
      <c r="F2251" s="85" t="s">
        <v>3</v>
      </c>
      <c r="G2251" s="85">
        <v>1618517</v>
      </c>
      <c r="H2251" s="89"/>
      <c r="I2251" s="93" t="s">
        <v>728</v>
      </c>
      <c r="J2251" s="89"/>
      <c r="K2251" s="89"/>
      <c r="L2251" s="89"/>
      <c r="M2251" s="89"/>
      <c r="N2251" s="168">
        <v>0</v>
      </c>
      <c r="O2251" s="168">
        <v>1944.51</v>
      </c>
      <c r="P2251" s="89" t="s">
        <v>679</v>
      </c>
    </row>
    <row r="2252" spans="1:16" ht="51">
      <c r="A2252" s="214" t="s">
        <v>560</v>
      </c>
      <c r="B2252" s="89"/>
      <c r="C2252" s="90" t="s">
        <v>622</v>
      </c>
      <c r="D2252" s="84">
        <v>43222</v>
      </c>
      <c r="E2252" s="85" t="s">
        <v>4474</v>
      </c>
      <c r="F2252" s="85" t="s">
        <v>3</v>
      </c>
      <c r="G2252" s="85">
        <v>1618518</v>
      </c>
      <c r="H2252" s="89"/>
      <c r="I2252" s="93" t="s">
        <v>738</v>
      </c>
      <c r="J2252" s="89"/>
      <c r="K2252" s="89"/>
      <c r="L2252" s="89"/>
      <c r="M2252" s="89"/>
      <c r="N2252" s="168">
        <v>0</v>
      </c>
      <c r="O2252" s="168">
        <v>916.17000000000007</v>
      </c>
      <c r="P2252" s="89" t="s">
        <v>679</v>
      </c>
    </row>
    <row r="2253" spans="1:16" ht="51">
      <c r="A2253" s="214">
        <v>373</v>
      </c>
      <c r="B2253" s="89"/>
      <c r="C2253" s="90" t="s">
        <v>644</v>
      </c>
      <c r="D2253" s="84">
        <v>43222</v>
      </c>
      <c r="E2253" s="85" t="s">
        <v>4475</v>
      </c>
      <c r="F2253" s="85" t="s">
        <v>3</v>
      </c>
      <c r="G2253" s="85">
        <v>1618523</v>
      </c>
      <c r="H2253" s="89"/>
      <c r="I2253" s="93" t="s">
        <v>4991</v>
      </c>
      <c r="J2253" s="89"/>
      <c r="K2253" s="89"/>
      <c r="L2253" s="89"/>
      <c r="M2253" s="89"/>
      <c r="N2253" s="168">
        <v>0</v>
      </c>
      <c r="O2253" s="168">
        <v>8445.06</v>
      </c>
      <c r="P2253" s="89" t="s">
        <v>679</v>
      </c>
    </row>
    <row r="2254" spans="1:16" ht="63.75">
      <c r="A2254" s="214">
        <v>48</v>
      </c>
      <c r="B2254" s="89"/>
      <c r="C2254" s="90" t="s">
        <v>53</v>
      </c>
      <c r="D2254" s="84">
        <v>43222</v>
      </c>
      <c r="E2254" s="85" t="s">
        <v>4476</v>
      </c>
      <c r="F2254" s="85" t="s">
        <v>3</v>
      </c>
      <c r="G2254" s="85">
        <v>1618530</v>
      </c>
      <c r="H2254" s="89"/>
      <c r="I2254" s="93" t="s">
        <v>4992</v>
      </c>
      <c r="J2254" s="89"/>
      <c r="K2254" s="89"/>
      <c r="L2254" s="89"/>
      <c r="M2254" s="89"/>
      <c r="N2254" s="168">
        <v>0</v>
      </c>
      <c r="O2254" s="168">
        <v>6</v>
      </c>
      <c r="P2254" s="89" t="s">
        <v>2900</v>
      </c>
    </row>
    <row r="2255" spans="1:16" ht="63.75">
      <c r="A2255" s="214" t="s">
        <v>560</v>
      </c>
      <c r="B2255" s="89"/>
      <c r="C2255" s="90" t="s">
        <v>622</v>
      </c>
      <c r="D2255" s="84">
        <v>43222</v>
      </c>
      <c r="E2255" s="85" t="s">
        <v>4477</v>
      </c>
      <c r="F2255" s="85" t="s">
        <v>3</v>
      </c>
      <c r="G2255" s="85">
        <v>1618564</v>
      </c>
      <c r="H2255" s="89"/>
      <c r="I2255" s="93" t="s">
        <v>4993</v>
      </c>
      <c r="J2255" s="89"/>
      <c r="K2255" s="89"/>
      <c r="L2255" s="89"/>
      <c r="M2255" s="89"/>
      <c r="N2255" s="168">
        <v>0</v>
      </c>
      <c r="O2255" s="168">
        <v>7800.45</v>
      </c>
      <c r="P2255" s="89" t="s">
        <v>679</v>
      </c>
    </row>
    <row r="2256" spans="1:16" ht="51">
      <c r="A2256" s="214" t="s">
        <v>560</v>
      </c>
      <c r="B2256" s="89"/>
      <c r="C2256" s="90" t="s">
        <v>622</v>
      </c>
      <c r="D2256" s="84">
        <v>43222</v>
      </c>
      <c r="E2256" s="85" t="s">
        <v>4478</v>
      </c>
      <c r="F2256" s="85" t="s">
        <v>3</v>
      </c>
      <c r="G2256" s="85">
        <v>1618583</v>
      </c>
      <c r="H2256" s="89"/>
      <c r="I2256" s="93" t="s">
        <v>4994</v>
      </c>
      <c r="J2256" s="89"/>
      <c r="K2256" s="89"/>
      <c r="L2256" s="89"/>
      <c r="M2256" s="89"/>
      <c r="N2256" s="168">
        <v>0</v>
      </c>
      <c r="O2256" s="168">
        <v>1154</v>
      </c>
      <c r="P2256" s="89" t="s">
        <v>679</v>
      </c>
    </row>
    <row r="2257" spans="1:16" ht="51">
      <c r="A2257" s="214" t="s">
        <v>560</v>
      </c>
      <c r="B2257" s="89"/>
      <c r="C2257" s="90" t="s">
        <v>622</v>
      </c>
      <c r="D2257" s="84">
        <v>43222</v>
      </c>
      <c r="E2257" s="85" t="s">
        <v>4479</v>
      </c>
      <c r="F2257" s="85" t="s">
        <v>3</v>
      </c>
      <c r="G2257" s="85">
        <v>1618585</v>
      </c>
      <c r="H2257" s="89"/>
      <c r="I2257" s="93" t="s">
        <v>4995</v>
      </c>
      <c r="J2257" s="89"/>
      <c r="K2257" s="89"/>
      <c r="L2257" s="89"/>
      <c r="M2257" s="89"/>
      <c r="N2257" s="168">
        <v>0</v>
      </c>
      <c r="O2257" s="168">
        <v>1154</v>
      </c>
      <c r="P2257" s="89" t="s">
        <v>679</v>
      </c>
    </row>
    <row r="2258" spans="1:16" ht="51">
      <c r="A2258" s="214" t="s">
        <v>560</v>
      </c>
      <c r="B2258" s="89"/>
      <c r="C2258" s="90" t="s">
        <v>622</v>
      </c>
      <c r="D2258" s="84">
        <v>43222</v>
      </c>
      <c r="E2258" s="85" t="s">
        <v>4480</v>
      </c>
      <c r="F2258" s="85" t="s">
        <v>3</v>
      </c>
      <c r="G2258" s="85">
        <v>1618587</v>
      </c>
      <c r="H2258" s="89"/>
      <c r="I2258" s="93" t="s">
        <v>756</v>
      </c>
      <c r="J2258" s="89"/>
      <c r="K2258" s="89"/>
      <c r="L2258" s="89"/>
      <c r="M2258" s="89"/>
      <c r="N2258" s="168">
        <v>0</v>
      </c>
      <c r="O2258" s="168">
        <v>695</v>
      </c>
      <c r="P2258" s="89" t="s">
        <v>679</v>
      </c>
    </row>
    <row r="2259" spans="1:16" ht="63.75">
      <c r="A2259" s="214">
        <v>86</v>
      </c>
      <c r="B2259" s="89"/>
      <c r="C2259" s="90" t="s">
        <v>59</v>
      </c>
      <c r="D2259" s="84">
        <v>43222</v>
      </c>
      <c r="E2259" s="85" t="s">
        <v>4481</v>
      </c>
      <c r="F2259" s="85" t="s">
        <v>3</v>
      </c>
      <c r="G2259" s="85">
        <v>1618488</v>
      </c>
      <c r="H2259" s="89"/>
      <c r="I2259" s="93" t="s">
        <v>4996</v>
      </c>
      <c r="J2259" s="89"/>
      <c r="K2259" s="89"/>
      <c r="L2259" s="89"/>
      <c r="M2259" s="89"/>
      <c r="N2259" s="168">
        <v>0</v>
      </c>
      <c r="O2259" s="168">
        <v>8169.13</v>
      </c>
      <c r="P2259" s="89" t="s">
        <v>679</v>
      </c>
    </row>
    <row r="2260" spans="1:16" ht="76.5">
      <c r="A2260" s="214">
        <v>513</v>
      </c>
      <c r="B2260" s="89"/>
      <c r="C2260" s="90" t="s">
        <v>175</v>
      </c>
      <c r="D2260" s="84">
        <v>43222</v>
      </c>
      <c r="E2260" s="85" t="s">
        <v>4482</v>
      </c>
      <c r="F2260" s="85" t="s">
        <v>680</v>
      </c>
      <c r="G2260" s="85">
        <v>17512495</v>
      </c>
      <c r="H2260" s="89"/>
      <c r="I2260" s="93" t="s">
        <v>4997</v>
      </c>
      <c r="J2260" s="89"/>
      <c r="K2260" s="89"/>
      <c r="L2260" s="89"/>
      <c r="M2260" s="89"/>
      <c r="N2260" s="168">
        <v>37500</v>
      </c>
      <c r="O2260" s="168">
        <v>0</v>
      </c>
      <c r="P2260" s="89" t="s">
        <v>679</v>
      </c>
    </row>
    <row r="2261" spans="1:16" ht="76.5">
      <c r="A2261" s="214">
        <v>513</v>
      </c>
      <c r="B2261" s="89"/>
      <c r="C2261" s="90" t="s">
        <v>175</v>
      </c>
      <c r="D2261" s="84">
        <v>43222</v>
      </c>
      <c r="E2261" s="85" t="s">
        <v>4483</v>
      </c>
      <c r="F2261" s="85" t="s">
        <v>680</v>
      </c>
      <c r="G2261" s="85">
        <v>17507925</v>
      </c>
      <c r="H2261" s="89"/>
      <c r="I2261" s="93" t="s">
        <v>4998</v>
      </c>
      <c r="J2261" s="89"/>
      <c r="K2261" s="89"/>
      <c r="L2261" s="89"/>
      <c r="M2261" s="89"/>
      <c r="N2261" s="168">
        <v>52615.67</v>
      </c>
      <c r="O2261" s="168">
        <v>0</v>
      </c>
      <c r="P2261" s="89" t="s">
        <v>679</v>
      </c>
    </row>
    <row r="2262" spans="1:16" ht="76.5">
      <c r="A2262" s="214">
        <v>513</v>
      </c>
      <c r="B2262" s="89"/>
      <c r="C2262" s="90" t="s">
        <v>175</v>
      </c>
      <c r="D2262" s="84">
        <v>43222</v>
      </c>
      <c r="E2262" s="85" t="s">
        <v>4484</v>
      </c>
      <c r="F2262" s="85" t="s">
        <v>680</v>
      </c>
      <c r="G2262" s="85">
        <v>17507916</v>
      </c>
      <c r="H2262" s="89"/>
      <c r="I2262" s="93" t="s">
        <v>4999</v>
      </c>
      <c r="J2262" s="89"/>
      <c r="K2262" s="89"/>
      <c r="L2262" s="89"/>
      <c r="M2262" s="89"/>
      <c r="N2262" s="168">
        <v>43321.68</v>
      </c>
      <c r="O2262" s="168">
        <v>0</v>
      </c>
      <c r="P2262" s="89" t="s">
        <v>679</v>
      </c>
    </row>
    <row r="2263" spans="1:16" ht="102">
      <c r="A2263" s="214">
        <v>197</v>
      </c>
      <c r="B2263" s="89"/>
      <c r="C2263" s="90" t="s">
        <v>11069</v>
      </c>
      <c r="D2263" s="84">
        <v>43222</v>
      </c>
      <c r="E2263" s="85" t="s">
        <v>4485</v>
      </c>
      <c r="F2263" s="85" t="s">
        <v>637</v>
      </c>
      <c r="G2263" s="85">
        <v>4879</v>
      </c>
      <c r="H2263" s="89"/>
      <c r="I2263" s="93" t="s">
        <v>5000</v>
      </c>
      <c r="J2263" s="89"/>
      <c r="K2263" s="89"/>
      <c r="L2263" s="89"/>
      <c r="M2263" s="89"/>
      <c r="N2263" s="168">
        <v>274.17</v>
      </c>
      <c r="O2263" s="168">
        <v>0</v>
      </c>
      <c r="P2263" s="89" t="s">
        <v>679</v>
      </c>
    </row>
    <row r="2264" spans="1:16" ht="89.25">
      <c r="A2264" s="214">
        <v>197</v>
      </c>
      <c r="B2264" s="89"/>
      <c r="C2264" s="90" t="s">
        <v>11069</v>
      </c>
      <c r="D2264" s="84">
        <v>43222</v>
      </c>
      <c r="E2264" s="85" t="s">
        <v>4486</v>
      </c>
      <c r="F2264" s="85" t="s">
        <v>15</v>
      </c>
      <c r="G2264" s="85">
        <v>4879</v>
      </c>
      <c r="H2264" s="89"/>
      <c r="I2264" s="93" t="s">
        <v>5001</v>
      </c>
      <c r="J2264" s="89"/>
      <c r="K2264" s="89"/>
      <c r="L2264" s="89"/>
      <c r="M2264" s="89"/>
      <c r="N2264" s="168">
        <v>295.66000000000003</v>
      </c>
      <c r="O2264" s="168">
        <v>0</v>
      </c>
      <c r="P2264" s="89" t="s">
        <v>679</v>
      </c>
    </row>
    <row r="2265" spans="1:16" ht="38.25">
      <c r="A2265" s="214">
        <v>35</v>
      </c>
      <c r="B2265" s="89"/>
      <c r="C2265" s="90" t="s">
        <v>49</v>
      </c>
      <c r="D2265" s="84">
        <v>43223</v>
      </c>
      <c r="E2265" s="85" t="s">
        <v>4487</v>
      </c>
      <c r="F2265" s="85" t="s">
        <v>3</v>
      </c>
      <c r="G2265" s="85">
        <v>1619017</v>
      </c>
      <c r="H2265" s="89"/>
      <c r="I2265" s="93" t="s">
        <v>5002</v>
      </c>
      <c r="J2265" s="89"/>
      <c r="K2265" s="89"/>
      <c r="L2265" s="89"/>
      <c r="M2265" s="89"/>
      <c r="N2265" s="168">
        <v>0</v>
      </c>
      <c r="O2265" s="168">
        <v>1278</v>
      </c>
      <c r="P2265" s="89" t="s">
        <v>679</v>
      </c>
    </row>
    <row r="2266" spans="1:16" ht="51">
      <c r="A2266" s="214" t="s">
        <v>560</v>
      </c>
      <c r="B2266" s="89"/>
      <c r="C2266" s="90" t="s">
        <v>622</v>
      </c>
      <c r="D2266" s="84">
        <v>43223</v>
      </c>
      <c r="E2266" s="85" t="s">
        <v>4488</v>
      </c>
      <c r="F2266" s="85" t="s">
        <v>3</v>
      </c>
      <c r="G2266" s="85">
        <v>1619016</v>
      </c>
      <c r="H2266" s="89"/>
      <c r="I2266" s="93" t="s">
        <v>5003</v>
      </c>
      <c r="J2266" s="89"/>
      <c r="K2266" s="89"/>
      <c r="L2266" s="89"/>
      <c r="M2266" s="89"/>
      <c r="N2266" s="168">
        <v>0</v>
      </c>
      <c r="O2266" s="168">
        <v>4726.6000000000004</v>
      </c>
      <c r="P2266" s="89" t="s">
        <v>679</v>
      </c>
    </row>
    <row r="2267" spans="1:16" ht="63.75">
      <c r="A2267" s="214" t="s">
        <v>560</v>
      </c>
      <c r="B2267" s="89"/>
      <c r="C2267" s="90" t="s">
        <v>622</v>
      </c>
      <c r="D2267" s="84">
        <v>43223</v>
      </c>
      <c r="E2267" s="85" t="s">
        <v>4489</v>
      </c>
      <c r="F2267" s="85" t="s">
        <v>3</v>
      </c>
      <c r="G2267" s="85">
        <v>1619013</v>
      </c>
      <c r="H2267" s="89"/>
      <c r="I2267" s="93" t="s">
        <v>5004</v>
      </c>
      <c r="J2267" s="89"/>
      <c r="K2267" s="89"/>
      <c r="L2267" s="89"/>
      <c r="M2267" s="89"/>
      <c r="N2267" s="168">
        <v>0</v>
      </c>
      <c r="O2267" s="168">
        <v>1206.51</v>
      </c>
      <c r="P2267" s="89" t="s">
        <v>679</v>
      </c>
    </row>
    <row r="2268" spans="1:16" ht="51">
      <c r="A2268" s="214">
        <v>20</v>
      </c>
      <c r="B2268" s="89"/>
      <c r="C2268" s="90" t="s">
        <v>47</v>
      </c>
      <c r="D2268" s="84">
        <v>43223</v>
      </c>
      <c r="E2268" s="85" t="s">
        <v>4490</v>
      </c>
      <c r="F2268" s="85" t="s">
        <v>3</v>
      </c>
      <c r="G2268" s="85">
        <v>1618998</v>
      </c>
      <c r="H2268" s="89"/>
      <c r="I2268" s="93" t="s">
        <v>5005</v>
      </c>
      <c r="J2268" s="89"/>
      <c r="K2268" s="89"/>
      <c r="L2268" s="89"/>
      <c r="M2268" s="89"/>
      <c r="N2268" s="168">
        <v>0</v>
      </c>
      <c r="O2268" s="168">
        <v>20</v>
      </c>
      <c r="P2268" s="89" t="s">
        <v>679</v>
      </c>
    </row>
    <row r="2269" spans="1:16" ht="51">
      <c r="A2269" s="214">
        <v>155</v>
      </c>
      <c r="B2269" s="89"/>
      <c r="C2269" s="90" t="s">
        <v>88</v>
      </c>
      <c r="D2269" s="84">
        <v>43223</v>
      </c>
      <c r="E2269" s="85" t="s">
        <v>4491</v>
      </c>
      <c r="F2269" s="85" t="s">
        <v>3</v>
      </c>
      <c r="G2269" s="85">
        <v>1618968</v>
      </c>
      <c r="H2269" s="89"/>
      <c r="I2269" s="93" t="s">
        <v>5006</v>
      </c>
      <c r="J2269" s="89"/>
      <c r="K2269" s="89"/>
      <c r="L2269" s="89"/>
      <c r="M2269" s="89"/>
      <c r="N2269" s="168">
        <v>0</v>
      </c>
      <c r="O2269" s="168">
        <v>1000</v>
      </c>
      <c r="P2269" s="89" t="s">
        <v>679</v>
      </c>
    </row>
    <row r="2270" spans="1:16" ht="51">
      <c r="A2270" s="214" t="s">
        <v>560</v>
      </c>
      <c r="B2270" s="89"/>
      <c r="C2270" s="90" t="s">
        <v>622</v>
      </c>
      <c r="D2270" s="84">
        <v>43223</v>
      </c>
      <c r="E2270" s="85" t="s">
        <v>4492</v>
      </c>
      <c r="F2270" s="85" t="s">
        <v>3</v>
      </c>
      <c r="G2270" s="85">
        <v>1619031</v>
      </c>
      <c r="H2270" s="89"/>
      <c r="I2270" s="93" t="s">
        <v>5007</v>
      </c>
      <c r="J2270" s="89"/>
      <c r="K2270" s="89"/>
      <c r="L2270" s="89"/>
      <c r="M2270" s="89"/>
      <c r="N2270" s="168">
        <v>0</v>
      </c>
      <c r="O2270" s="168">
        <v>699.09</v>
      </c>
      <c r="P2270" s="89" t="s">
        <v>679</v>
      </c>
    </row>
    <row r="2271" spans="1:16" ht="51">
      <c r="A2271" s="214" t="s">
        <v>560</v>
      </c>
      <c r="B2271" s="89"/>
      <c r="C2271" s="90" t="s">
        <v>622</v>
      </c>
      <c r="D2271" s="84">
        <v>43223</v>
      </c>
      <c r="E2271" s="85" t="s">
        <v>4493</v>
      </c>
      <c r="F2271" s="85" t="s">
        <v>3</v>
      </c>
      <c r="G2271" s="85">
        <v>1619055</v>
      </c>
      <c r="H2271" s="89"/>
      <c r="I2271" s="93" t="s">
        <v>5008</v>
      </c>
      <c r="J2271" s="89"/>
      <c r="K2271" s="89"/>
      <c r="L2271" s="89"/>
      <c r="M2271" s="89"/>
      <c r="N2271" s="168">
        <v>0</v>
      </c>
      <c r="O2271" s="168">
        <v>84.5</v>
      </c>
      <c r="P2271" s="89" t="s">
        <v>679</v>
      </c>
    </row>
    <row r="2272" spans="1:16" ht="51">
      <c r="A2272" s="214" t="s">
        <v>560</v>
      </c>
      <c r="B2272" s="89"/>
      <c r="C2272" s="90" t="s">
        <v>622</v>
      </c>
      <c r="D2272" s="84">
        <v>43223</v>
      </c>
      <c r="E2272" s="85" t="s">
        <v>4494</v>
      </c>
      <c r="F2272" s="85" t="s">
        <v>3</v>
      </c>
      <c r="G2272" s="85">
        <v>1618863</v>
      </c>
      <c r="H2272" s="89"/>
      <c r="I2272" s="93" t="s">
        <v>5009</v>
      </c>
      <c r="J2272" s="89"/>
      <c r="K2272" s="89"/>
      <c r="L2272" s="89"/>
      <c r="M2272" s="89"/>
      <c r="N2272" s="168">
        <v>0</v>
      </c>
      <c r="O2272" s="168">
        <v>0.2</v>
      </c>
      <c r="P2272" s="89" t="s">
        <v>2900</v>
      </c>
    </row>
    <row r="2273" spans="1:16" ht="51">
      <c r="A2273" s="214" t="s">
        <v>560</v>
      </c>
      <c r="B2273" s="89"/>
      <c r="C2273" s="90" t="s">
        <v>622</v>
      </c>
      <c r="D2273" s="84">
        <v>43223</v>
      </c>
      <c r="E2273" s="85" t="s">
        <v>4495</v>
      </c>
      <c r="F2273" s="85" t="s">
        <v>3</v>
      </c>
      <c r="G2273" s="85">
        <v>1618865</v>
      </c>
      <c r="H2273" s="89"/>
      <c r="I2273" s="93" t="s">
        <v>5010</v>
      </c>
      <c r="J2273" s="89"/>
      <c r="K2273" s="89"/>
      <c r="L2273" s="89"/>
      <c r="M2273" s="89"/>
      <c r="N2273" s="168">
        <v>0</v>
      </c>
      <c r="O2273" s="168">
        <v>2075</v>
      </c>
      <c r="P2273" s="89" t="s">
        <v>679</v>
      </c>
    </row>
    <row r="2274" spans="1:16" ht="51">
      <c r="A2274" s="214">
        <v>20</v>
      </c>
      <c r="B2274" s="89"/>
      <c r="C2274" s="90" t="s">
        <v>47</v>
      </c>
      <c r="D2274" s="84">
        <v>43223</v>
      </c>
      <c r="E2274" s="85" t="s">
        <v>4496</v>
      </c>
      <c r="F2274" s="85" t="s">
        <v>3</v>
      </c>
      <c r="G2274" s="85">
        <v>1618927</v>
      </c>
      <c r="H2274" s="89"/>
      <c r="I2274" s="93" t="s">
        <v>5011</v>
      </c>
      <c r="J2274" s="89"/>
      <c r="K2274" s="89"/>
      <c r="L2274" s="89"/>
      <c r="M2274" s="89"/>
      <c r="N2274" s="168">
        <v>0</v>
      </c>
      <c r="O2274" s="168">
        <v>400</v>
      </c>
      <c r="P2274" s="89" t="s">
        <v>679</v>
      </c>
    </row>
    <row r="2275" spans="1:16" ht="51">
      <c r="A2275" s="214" t="s">
        <v>560</v>
      </c>
      <c r="B2275" s="89"/>
      <c r="C2275" s="90" t="s">
        <v>622</v>
      </c>
      <c r="D2275" s="84">
        <v>43223</v>
      </c>
      <c r="E2275" s="85" t="s">
        <v>4497</v>
      </c>
      <c r="F2275" s="85" t="s">
        <v>3</v>
      </c>
      <c r="G2275" s="85">
        <v>1619139</v>
      </c>
      <c r="H2275" s="89"/>
      <c r="I2275" s="93" t="s">
        <v>5012</v>
      </c>
      <c r="J2275" s="89"/>
      <c r="K2275" s="89"/>
      <c r="L2275" s="89"/>
      <c r="M2275" s="89"/>
      <c r="N2275" s="168">
        <v>0</v>
      </c>
      <c r="O2275" s="168">
        <v>2000</v>
      </c>
      <c r="P2275" s="89" t="s">
        <v>679</v>
      </c>
    </row>
    <row r="2276" spans="1:16" ht="51">
      <c r="A2276" s="214" t="s">
        <v>560</v>
      </c>
      <c r="B2276" s="89"/>
      <c r="C2276" s="90" t="s">
        <v>622</v>
      </c>
      <c r="D2276" s="84">
        <v>43223</v>
      </c>
      <c r="E2276" s="85" t="s">
        <v>4498</v>
      </c>
      <c r="F2276" s="85" t="s">
        <v>3</v>
      </c>
      <c r="G2276" s="85">
        <v>1619144</v>
      </c>
      <c r="H2276" s="89"/>
      <c r="I2276" s="93" t="s">
        <v>5013</v>
      </c>
      <c r="J2276" s="89"/>
      <c r="K2276" s="89"/>
      <c r="L2276" s="89"/>
      <c r="M2276" s="89"/>
      <c r="N2276" s="168">
        <v>0</v>
      </c>
      <c r="O2276" s="168">
        <v>668.82</v>
      </c>
      <c r="P2276" s="89" t="s">
        <v>679</v>
      </c>
    </row>
    <row r="2277" spans="1:16" ht="63.75">
      <c r="A2277" s="214">
        <v>291</v>
      </c>
      <c r="B2277" s="89"/>
      <c r="C2277" s="90" t="s">
        <v>133</v>
      </c>
      <c r="D2277" s="84">
        <v>43223</v>
      </c>
      <c r="E2277" s="85" t="s">
        <v>4499</v>
      </c>
      <c r="F2277" s="85" t="s">
        <v>3</v>
      </c>
      <c r="G2277" s="85">
        <v>1619149</v>
      </c>
      <c r="H2277" s="89"/>
      <c r="I2277" s="93" t="s">
        <v>5014</v>
      </c>
      <c r="J2277" s="89"/>
      <c r="K2277" s="89"/>
      <c r="L2277" s="89"/>
      <c r="M2277" s="89"/>
      <c r="N2277" s="168">
        <v>0</v>
      </c>
      <c r="O2277" s="168">
        <v>7031.5</v>
      </c>
      <c r="P2277" s="89" t="s">
        <v>679</v>
      </c>
    </row>
    <row r="2278" spans="1:16" ht="51">
      <c r="A2278" s="214" t="s">
        <v>560</v>
      </c>
      <c r="B2278" s="89"/>
      <c r="C2278" s="90" t="s">
        <v>622</v>
      </c>
      <c r="D2278" s="84">
        <v>43223</v>
      </c>
      <c r="E2278" s="85" t="s">
        <v>4500</v>
      </c>
      <c r="F2278" s="85" t="s">
        <v>3</v>
      </c>
      <c r="G2278" s="85">
        <v>1619063</v>
      </c>
      <c r="H2278" s="89"/>
      <c r="I2278" s="93" t="s">
        <v>5015</v>
      </c>
      <c r="J2278" s="89"/>
      <c r="K2278" s="89"/>
      <c r="L2278" s="89"/>
      <c r="M2278" s="89"/>
      <c r="N2278" s="168">
        <v>0</v>
      </c>
      <c r="O2278" s="168">
        <v>1168.17</v>
      </c>
      <c r="P2278" s="89" t="s">
        <v>679</v>
      </c>
    </row>
    <row r="2279" spans="1:16" ht="38.25">
      <c r="A2279" s="214">
        <v>373</v>
      </c>
      <c r="B2279" s="89"/>
      <c r="C2279" s="90" t="s">
        <v>644</v>
      </c>
      <c r="D2279" s="84">
        <v>43223</v>
      </c>
      <c r="E2279" s="85" t="s">
        <v>4501</v>
      </c>
      <c r="F2279" s="85" t="s">
        <v>3</v>
      </c>
      <c r="G2279" s="85">
        <v>1619072</v>
      </c>
      <c r="H2279" s="89"/>
      <c r="I2279" s="93" t="s">
        <v>5016</v>
      </c>
      <c r="J2279" s="89"/>
      <c r="K2279" s="89"/>
      <c r="L2279" s="89"/>
      <c r="M2279" s="89"/>
      <c r="N2279" s="168">
        <v>0</v>
      </c>
      <c r="O2279" s="168">
        <v>2082.67</v>
      </c>
      <c r="P2279" s="89" t="s">
        <v>679</v>
      </c>
    </row>
    <row r="2280" spans="1:16" ht="51">
      <c r="A2280" s="214" t="s">
        <v>560</v>
      </c>
      <c r="B2280" s="89"/>
      <c r="C2280" s="90" t="s">
        <v>622</v>
      </c>
      <c r="D2280" s="84">
        <v>43223</v>
      </c>
      <c r="E2280" s="85" t="s">
        <v>4502</v>
      </c>
      <c r="F2280" s="85" t="s">
        <v>3</v>
      </c>
      <c r="G2280" s="85">
        <v>1619079</v>
      </c>
      <c r="H2280" s="89"/>
      <c r="I2280" s="93" t="s">
        <v>5017</v>
      </c>
      <c r="J2280" s="89"/>
      <c r="K2280" s="89"/>
      <c r="L2280" s="89"/>
      <c r="M2280" s="89"/>
      <c r="N2280" s="168">
        <v>0</v>
      </c>
      <c r="O2280" s="168">
        <v>816.30000000000007</v>
      </c>
      <c r="P2280" s="89" t="s">
        <v>679</v>
      </c>
    </row>
    <row r="2281" spans="1:16" ht="51">
      <c r="A2281" s="214" t="s">
        <v>560</v>
      </c>
      <c r="B2281" s="89"/>
      <c r="C2281" s="90" t="s">
        <v>622</v>
      </c>
      <c r="D2281" s="84">
        <v>43223</v>
      </c>
      <c r="E2281" s="85" t="s">
        <v>4503</v>
      </c>
      <c r="F2281" s="85" t="s">
        <v>3</v>
      </c>
      <c r="G2281" s="85">
        <v>1619095</v>
      </c>
      <c r="H2281" s="89"/>
      <c r="I2281" s="93" t="s">
        <v>735</v>
      </c>
      <c r="J2281" s="89"/>
      <c r="K2281" s="89"/>
      <c r="L2281" s="89"/>
      <c r="M2281" s="89"/>
      <c r="N2281" s="168">
        <v>0</v>
      </c>
      <c r="O2281" s="168">
        <v>9497.2000000000007</v>
      </c>
      <c r="P2281" s="89" t="s">
        <v>679</v>
      </c>
    </row>
    <row r="2282" spans="1:16" ht="51">
      <c r="A2282" s="214" t="s">
        <v>560</v>
      </c>
      <c r="B2282" s="89"/>
      <c r="C2282" s="90" t="s">
        <v>622</v>
      </c>
      <c r="D2282" s="84">
        <v>43223</v>
      </c>
      <c r="E2282" s="85" t="s">
        <v>4504</v>
      </c>
      <c r="F2282" s="85" t="s">
        <v>3</v>
      </c>
      <c r="G2282" s="85">
        <v>1618915</v>
      </c>
      <c r="H2282" s="89"/>
      <c r="I2282" s="93" t="s">
        <v>5018</v>
      </c>
      <c r="J2282" s="89"/>
      <c r="K2282" s="89"/>
      <c r="L2282" s="89"/>
      <c r="M2282" s="89"/>
      <c r="N2282" s="168">
        <v>0</v>
      </c>
      <c r="O2282" s="168">
        <v>2000</v>
      </c>
      <c r="P2282" s="89" t="s">
        <v>679</v>
      </c>
    </row>
    <row r="2283" spans="1:16" ht="51">
      <c r="A2283" s="214">
        <v>20</v>
      </c>
      <c r="B2283" s="89"/>
      <c r="C2283" s="90" t="s">
        <v>47</v>
      </c>
      <c r="D2283" s="84">
        <v>43223</v>
      </c>
      <c r="E2283" s="85" t="s">
        <v>4505</v>
      </c>
      <c r="F2283" s="85" t="s">
        <v>3</v>
      </c>
      <c r="G2283" s="85">
        <v>1618879</v>
      </c>
      <c r="H2283" s="89"/>
      <c r="I2283" s="93" t="s">
        <v>5019</v>
      </c>
      <c r="J2283" s="89"/>
      <c r="K2283" s="89"/>
      <c r="L2283" s="89"/>
      <c r="M2283" s="89"/>
      <c r="N2283" s="168">
        <v>0</v>
      </c>
      <c r="O2283" s="168">
        <v>36.800000000000004</v>
      </c>
      <c r="P2283" s="89" t="s">
        <v>2900</v>
      </c>
    </row>
    <row r="2284" spans="1:16" ht="63.75">
      <c r="A2284" s="214">
        <v>20</v>
      </c>
      <c r="B2284" s="89"/>
      <c r="C2284" s="90" t="s">
        <v>47</v>
      </c>
      <c r="D2284" s="84">
        <v>43223</v>
      </c>
      <c r="E2284" s="85" t="s">
        <v>4506</v>
      </c>
      <c r="F2284" s="85" t="s">
        <v>3</v>
      </c>
      <c r="G2284" s="85">
        <v>1618885</v>
      </c>
      <c r="H2284" s="89"/>
      <c r="I2284" s="93" t="s">
        <v>5020</v>
      </c>
      <c r="J2284" s="89"/>
      <c r="K2284" s="89"/>
      <c r="L2284" s="89"/>
      <c r="M2284" s="89"/>
      <c r="N2284" s="168">
        <v>0</v>
      </c>
      <c r="O2284" s="168">
        <v>6245.81</v>
      </c>
      <c r="P2284" s="89" t="s">
        <v>679</v>
      </c>
    </row>
    <row r="2285" spans="1:16" ht="51">
      <c r="A2285" s="214">
        <v>20</v>
      </c>
      <c r="B2285" s="89"/>
      <c r="C2285" s="90" t="s">
        <v>47</v>
      </c>
      <c r="D2285" s="84">
        <v>43223</v>
      </c>
      <c r="E2285" s="85" t="s">
        <v>4507</v>
      </c>
      <c r="F2285" s="85" t="s">
        <v>3</v>
      </c>
      <c r="G2285" s="85">
        <v>1618888</v>
      </c>
      <c r="H2285" s="89"/>
      <c r="I2285" s="93" t="s">
        <v>5021</v>
      </c>
      <c r="J2285" s="89"/>
      <c r="K2285" s="89"/>
      <c r="L2285" s="89"/>
      <c r="M2285" s="89"/>
      <c r="N2285" s="168">
        <v>0</v>
      </c>
      <c r="O2285" s="168">
        <v>195000</v>
      </c>
      <c r="P2285" s="89" t="s">
        <v>679</v>
      </c>
    </row>
    <row r="2286" spans="1:16" ht="63.75">
      <c r="A2286" s="214">
        <v>20</v>
      </c>
      <c r="B2286" s="89"/>
      <c r="C2286" s="90" t="s">
        <v>47</v>
      </c>
      <c r="D2286" s="84">
        <v>43223</v>
      </c>
      <c r="E2286" s="85" t="s">
        <v>4508</v>
      </c>
      <c r="F2286" s="85" t="s">
        <v>3</v>
      </c>
      <c r="G2286" s="85">
        <v>1618891</v>
      </c>
      <c r="H2286" s="89"/>
      <c r="I2286" s="93" t="s">
        <v>5022</v>
      </c>
      <c r="J2286" s="89"/>
      <c r="K2286" s="89"/>
      <c r="L2286" s="89"/>
      <c r="M2286" s="89"/>
      <c r="N2286" s="168">
        <v>0</v>
      </c>
      <c r="O2286" s="168">
        <v>18730</v>
      </c>
      <c r="P2286" s="89" t="s">
        <v>679</v>
      </c>
    </row>
    <row r="2287" spans="1:16" ht="63.75">
      <c r="A2287" s="214">
        <v>20</v>
      </c>
      <c r="B2287" s="89"/>
      <c r="C2287" s="90" t="s">
        <v>47</v>
      </c>
      <c r="D2287" s="84">
        <v>43223</v>
      </c>
      <c r="E2287" s="85" t="s">
        <v>4509</v>
      </c>
      <c r="F2287" s="85" t="s">
        <v>3</v>
      </c>
      <c r="G2287" s="85">
        <v>1618895</v>
      </c>
      <c r="H2287" s="89"/>
      <c r="I2287" s="93" t="s">
        <v>5023</v>
      </c>
      <c r="J2287" s="89"/>
      <c r="K2287" s="89"/>
      <c r="L2287" s="89"/>
      <c r="M2287" s="89"/>
      <c r="N2287" s="168">
        <v>0</v>
      </c>
      <c r="O2287" s="168">
        <v>30280.799999999999</v>
      </c>
      <c r="P2287" s="89" t="s">
        <v>679</v>
      </c>
    </row>
    <row r="2288" spans="1:16" ht="51">
      <c r="A2288" s="214">
        <v>20</v>
      </c>
      <c r="B2288" s="89"/>
      <c r="C2288" s="90" t="s">
        <v>47</v>
      </c>
      <c r="D2288" s="84">
        <v>43223</v>
      </c>
      <c r="E2288" s="85" t="s">
        <v>4510</v>
      </c>
      <c r="F2288" s="85" t="s">
        <v>3</v>
      </c>
      <c r="G2288" s="85">
        <v>1618897</v>
      </c>
      <c r="H2288" s="89"/>
      <c r="I2288" s="93" t="s">
        <v>5024</v>
      </c>
      <c r="J2288" s="89"/>
      <c r="K2288" s="89"/>
      <c r="L2288" s="89"/>
      <c r="M2288" s="89"/>
      <c r="N2288" s="168">
        <v>0</v>
      </c>
      <c r="O2288" s="168">
        <v>165</v>
      </c>
      <c r="P2288" s="89" t="s">
        <v>2900</v>
      </c>
    </row>
    <row r="2289" spans="1:16" ht="51">
      <c r="A2289" s="214">
        <v>20</v>
      </c>
      <c r="B2289" s="89"/>
      <c r="C2289" s="90" t="s">
        <v>47</v>
      </c>
      <c r="D2289" s="84">
        <v>43223</v>
      </c>
      <c r="E2289" s="85" t="s">
        <v>4511</v>
      </c>
      <c r="F2289" s="85" t="s">
        <v>3</v>
      </c>
      <c r="G2289" s="85">
        <v>1618900</v>
      </c>
      <c r="H2289" s="89"/>
      <c r="I2289" s="93" t="s">
        <v>5025</v>
      </c>
      <c r="J2289" s="89"/>
      <c r="K2289" s="89"/>
      <c r="L2289" s="89"/>
      <c r="M2289" s="89"/>
      <c r="N2289" s="168">
        <v>0</v>
      </c>
      <c r="O2289" s="168">
        <v>80</v>
      </c>
      <c r="P2289" s="89" t="s">
        <v>2900</v>
      </c>
    </row>
    <row r="2290" spans="1:16" ht="76.5">
      <c r="A2290" s="214">
        <v>25</v>
      </c>
      <c r="B2290" s="89"/>
      <c r="C2290" s="90" t="s">
        <v>48</v>
      </c>
      <c r="D2290" s="84">
        <v>43223</v>
      </c>
      <c r="E2290" s="85" t="s">
        <v>4512</v>
      </c>
      <c r="F2290" s="85" t="s">
        <v>636</v>
      </c>
      <c r="G2290" s="85">
        <v>17531924</v>
      </c>
      <c r="H2290" s="89"/>
      <c r="I2290" s="93" t="s">
        <v>5026</v>
      </c>
      <c r="J2290" s="89"/>
      <c r="K2290" s="89"/>
      <c r="L2290" s="89"/>
      <c r="M2290" s="89"/>
      <c r="N2290" s="168">
        <v>0</v>
      </c>
      <c r="O2290" s="168">
        <v>183606.33</v>
      </c>
      <c r="P2290" s="89" t="s">
        <v>679</v>
      </c>
    </row>
    <row r="2291" spans="1:16" ht="76.5">
      <c r="A2291" s="214">
        <v>25</v>
      </c>
      <c r="B2291" s="89"/>
      <c r="C2291" s="90" t="s">
        <v>48</v>
      </c>
      <c r="D2291" s="84">
        <v>43223</v>
      </c>
      <c r="E2291" s="85" t="s">
        <v>4513</v>
      </c>
      <c r="F2291" s="85" t="s">
        <v>636</v>
      </c>
      <c r="G2291" s="85">
        <v>17531458</v>
      </c>
      <c r="H2291" s="89"/>
      <c r="I2291" s="93" t="s">
        <v>5027</v>
      </c>
      <c r="J2291" s="89"/>
      <c r="K2291" s="89"/>
      <c r="L2291" s="89"/>
      <c r="M2291" s="89"/>
      <c r="N2291" s="168">
        <v>0</v>
      </c>
      <c r="O2291" s="168">
        <v>942404.11</v>
      </c>
      <c r="P2291" s="89" t="s">
        <v>679</v>
      </c>
    </row>
    <row r="2292" spans="1:16" ht="76.5">
      <c r="A2292" s="214">
        <v>25</v>
      </c>
      <c r="B2292" s="89"/>
      <c r="C2292" s="90" t="s">
        <v>48</v>
      </c>
      <c r="D2292" s="84">
        <v>43223</v>
      </c>
      <c r="E2292" s="85" t="s">
        <v>4514</v>
      </c>
      <c r="F2292" s="85" t="s">
        <v>636</v>
      </c>
      <c r="G2292" s="85">
        <v>17531926</v>
      </c>
      <c r="H2292" s="89"/>
      <c r="I2292" s="93" t="s">
        <v>5028</v>
      </c>
      <c r="J2292" s="89"/>
      <c r="K2292" s="89"/>
      <c r="L2292" s="89"/>
      <c r="M2292" s="89"/>
      <c r="N2292" s="168">
        <v>0</v>
      </c>
      <c r="O2292" s="168">
        <v>399992.75</v>
      </c>
      <c r="P2292" s="89" t="s">
        <v>679</v>
      </c>
    </row>
    <row r="2293" spans="1:16" ht="51">
      <c r="A2293" s="214" t="s">
        <v>560</v>
      </c>
      <c r="B2293" s="89"/>
      <c r="C2293" s="90" t="s">
        <v>622</v>
      </c>
      <c r="D2293" s="84">
        <v>43224</v>
      </c>
      <c r="E2293" s="85" t="s">
        <v>4515</v>
      </c>
      <c r="F2293" s="85" t="s">
        <v>3</v>
      </c>
      <c r="G2293" s="85">
        <v>1619503</v>
      </c>
      <c r="H2293" s="89"/>
      <c r="I2293" s="93" t="s">
        <v>5029</v>
      </c>
      <c r="J2293" s="89"/>
      <c r="K2293" s="89"/>
      <c r="L2293" s="89"/>
      <c r="M2293" s="89"/>
      <c r="N2293" s="168">
        <v>0</v>
      </c>
      <c r="O2293" s="168">
        <v>5507.42</v>
      </c>
      <c r="P2293" s="89" t="s">
        <v>679</v>
      </c>
    </row>
    <row r="2294" spans="1:16" ht="51">
      <c r="A2294" s="214" t="s">
        <v>560</v>
      </c>
      <c r="B2294" s="89"/>
      <c r="C2294" s="90" t="s">
        <v>622</v>
      </c>
      <c r="D2294" s="84">
        <v>43224</v>
      </c>
      <c r="E2294" s="85" t="s">
        <v>4516</v>
      </c>
      <c r="F2294" s="85" t="s">
        <v>3</v>
      </c>
      <c r="G2294" s="85">
        <v>1619513</v>
      </c>
      <c r="H2294" s="89"/>
      <c r="I2294" s="93" t="s">
        <v>5030</v>
      </c>
      <c r="J2294" s="89"/>
      <c r="K2294" s="89"/>
      <c r="L2294" s="89"/>
      <c r="M2294" s="89"/>
      <c r="N2294" s="168">
        <v>0</v>
      </c>
      <c r="O2294" s="168">
        <v>2064.1999999999998</v>
      </c>
      <c r="P2294" s="89" t="s">
        <v>679</v>
      </c>
    </row>
    <row r="2295" spans="1:16" ht="51">
      <c r="A2295" s="214" t="s">
        <v>560</v>
      </c>
      <c r="B2295" s="89"/>
      <c r="C2295" s="90" t="s">
        <v>622</v>
      </c>
      <c r="D2295" s="84">
        <v>43224</v>
      </c>
      <c r="E2295" s="85" t="s">
        <v>4517</v>
      </c>
      <c r="F2295" s="85" t="s">
        <v>3</v>
      </c>
      <c r="G2295" s="85">
        <v>1619518</v>
      </c>
      <c r="H2295" s="89"/>
      <c r="I2295" s="93" t="s">
        <v>5031</v>
      </c>
      <c r="J2295" s="89"/>
      <c r="K2295" s="89"/>
      <c r="L2295" s="89"/>
      <c r="M2295" s="89"/>
      <c r="N2295" s="168">
        <v>0</v>
      </c>
      <c r="O2295" s="168">
        <v>1730.63</v>
      </c>
      <c r="P2295" s="89" t="s">
        <v>679</v>
      </c>
    </row>
    <row r="2296" spans="1:16" ht="51">
      <c r="A2296" s="214" t="s">
        <v>560</v>
      </c>
      <c r="B2296" s="89"/>
      <c r="C2296" s="90" t="s">
        <v>622</v>
      </c>
      <c r="D2296" s="84">
        <v>43224</v>
      </c>
      <c r="E2296" s="85" t="s">
        <v>4518</v>
      </c>
      <c r="F2296" s="85" t="s">
        <v>3</v>
      </c>
      <c r="G2296" s="85">
        <v>1619520</v>
      </c>
      <c r="H2296" s="89"/>
      <c r="I2296" s="93" t="s">
        <v>5032</v>
      </c>
      <c r="J2296" s="89"/>
      <c r="K2296" s="89"/>
      <c r="L2296" s="89"/>
      <c r="M2296" s="89"/>
      <c r="N2296" s="168">
        <v>0</v>
      </c>
      <c r="O2296" s="168">
        <v>694.42</v>
      </c>
      <c r="P2296" s="89" t="s">
        <v>679</v>
      </c>
    </row>
    <row r="2297" spans="1:16" ht="51">
      <c r="A2297" s="214" t="s">
        <v>560</v>
      </c>
      <c r="B2297" s="89"/>
      <c r="C2297" s="90" t="s">
        <v>622</v>
      </c>
      <c r="D2297" s="84">
        <v>43224</v>
      </c>
      <c r="E2297" s="85" t="s">
        <v>4519</v>
      </c>
      <c r="F2297" s="85" t="s">
        <v>3</v>
      </c>
      <c r="G2297" s="85">
        <v>1619522</v>
      </c>
      <c r="H2297" s="89"/>
      <c r="I2297" s="93" t="s">
        <v>5033</v>
      </c>
      <c r="J2297" s="89"/>
      <c r="K2297" s="89"/>
      <c r="L2297" s="89"/>
      <c r="M2297" s="89"/>
      <c r="N2297" s="168">
        <v>0</v>
      </c>
      <c r="O2297" s="168">
        <v>247.08</v>
      </c>
      <c r="P2297" s="89" t="s">
        <v>679</v>
      </c>
    </row>
    <row r="2298" spans="1:16" ht="51">
      <c r="A2298" s="214" t="s">
        <v>560</v>
      </c>
      <c r="B2298" s="89"/>
      <c r="C2298" s="90" t="s">
        <v>622</v>
      </c>
      <c r="D2298" s="84">
        <v>43224</v>
      </c>
      <c r="E2298" s="85" t="s">
        <v>4520</v>
      </c>
      <c r="F2298" s="85" t="s">
        <v>3</v>
      </c>
      <c r="G2298" s="85">
        <v>1619523</v>
      </c>
      <c r="H2298" s="89"/>
      <c r="I2298" s="93" t="s">
        <v>5034</v>
      </c>
      <c r="J2298" s="89"/>
      <c r="K2298" s="89"/>
      <c r="L2298" s="89"/>
      <c r="M2298" s="89"/>
      <c r="N2298" s="168">
        <v>0</v>
      </c>
      <c r="O2298" s="168">
        <v>23.11</v>
      </c>
      <c r="P2298" s="89" t="s">
        <v>679</v>
      </c>
    </row>
    <row r="2299" spans="1:16" ht="51">
      <c r="A2299" s="214" t="s">
        <v>560</v>
      </c>
      <c r="B2299" s="89"/>
      <c r="C2299" s="90" t="s">
        <v>622</v>
      </c>
      <c r="D2299" s="84">
        <v>43224</v>
      </c>
      <c r="E2299" s="85" t="s">
        <v>4521</v>
      </c>
      <c r="F2299" s="85" t="s">
        <v>3</v>
      </c>
      <c r="G2299" s="85">
        <v>1619524</v>
      </c>
      <c r="H2299" s="89"/>
      <c r="I2299" s="93" t="s">
        <v>5035</v>
      </c>
      <c r="J2299" s="89"/>
      <c r="K2299" s="89"/>
      <c r="L2299" s="89"/>
      <c r="M2299" s="89"/>
      <c r="N2299" s="168">
        <v>0</v>
      </c>
      <c r="O2299" s="168">
        <v>6353.58</v>
      </c>
      <c r="P2299" s="89" t="s">
        <v>679</v>
      </c>
    </row>
    <row r="2300" spans="1:16" ht="51">
      <c r="A2300" s="214" t="s">
        <v>560</v>
      </c>
      <c r="B2300" s="89"/>
      <c r="C2300" s="90" t="s">
        <v>622</v>
      </c>
      <c r="D2300" s="84">
        <v>43224</v>
      </c>
      <c r="E2300" s="85" t="s">
        <v>4522</v>
      </c>
      <c r="F2300" s="85" t="s">
        <v>3</v>
      </c>
      <c r="G2300" s="85">
        <v>1619545</v>
      </c>
      <c r="H2300" s="89"/>
      <c r="I2300" s="93" t="s">
        <v>4180</v>
      </c>
      <c r="J2300" s="89"/>
      <c r="K2300" s="89"/>
      <c r="L2300" s="89"/>
      <c r="M2300" s="89"/>
      <c r="N2300" s="168">
        <v>0</v>
      </c>
      <c r="O2300" s="168">
        <v>195.64000000000001</v>
      </c>
      <c r="P2300" s="89" t="s">
        <v>679</v>
      </c>
    </row>
    <row r="2301" spans="1:16" ht="51">
      <c r="A2301" s="214" t="s">
        <v>560</v>
      </c>
      <c r="B2301" s="89"/>
      <c r="C2301" s="90" t="s">
        <v>622</v>
      </c>
      <c r="D2301" s="84">
        <v>43224</v>
      </c>
      <c r="E2301" s="85" t="s">
        <v>4523</v>
      </c>
      <c r="F2301" s="85" t="s">
        <v>3</v>
      </c>
      <c r="G2301" s="85">
        <v>1619568</v>
      </c>
      <c r="H2301" s="89"/>
      <c r="I2301" s="93" t="s">
        <v>739</v>
      </c>
      <c r="J2301" s="89"/>
      <c r="K2301" s="89"/>
      <c r="L2301" s="89"/>
      <c r="M2301" s="89"/>
      <c r="N2301" s="168">
        <v>0</v>
      </c>
      <c r="O2301" s="168">
        <v>800</v>
      </c>
      <c r="P2301" s="89" t="s">
        <v>679</v>
      </c>
    </row>
    <row r="2302" spans="1:16" ht="51">
      <c r="A2302" s="214" t="s">
        <v>560</v>
      </c>
      <c r="B2302" s="89"/>
      <c r="C2302" s="90" t="s">
        <v>622</v>
      </c>
      <c r="D2302" s="84">
        <v>43224</v>
      </c>
      <c r="E2302" s="85" t="s">
        <v>4524</v>
      </c>
      <c r="F2302" s="85" t="s">
        <v>3</v>
      </c>
      <c r="G2302" s="85">
        <v>1619588</v>
      </c>
      <c r="H2302" s="89"/>
      <c r="I2302" s="93" t="s">
        <v>5036</v>
      </c>
      <c r="J2302" s="89"/>
      <c r="K2302" s="89"/>
      <c r="L2302" s="89"/>
      <c r="M2302" s="89"/>
      <c r="N2302" s="168">
        <v>0</v>
      </c>
      <c r="O2302" s="168">
        <v>1095.72</v>
      </c>
      <c r="P2302" s="89" t="s">
        <v>679</v>
      </c>
    </row>
    <row r="2303" spans="1:16" ht="51">
      <c r="A2303" s="214" t="s">
        <v>560</v>
      </c>
      <c r="B2303" s="89"/>
      <c r="C2303" s="90" t="s">
        <v>622</v>
      </c>
      <c r="D2303" s="84">
        <v>43224</v>
      </c>
      <c r="E2303" s="85" t="s">
        <v>4525</v>
      </c>
      <c r="F2303" s="85" t="s">
        <v>3</v>
      </c>
      <c r="G2303" s="85">
        <v>1619401</v>
      </c>
      <c r="H2303" s="89"/>
      <c r="I2303" s="93" t="s">
        <v>726</v>
      </c>
      <c r="J2303" s="89"/>
      <c r="K2303" s="89"/>
      <c r="L2303" s="89"/>
      <c r="M2303" s="89"/>
      <c r="N2303" s="168">
        <v>0</v>
      </c>
      <c r="O2303" s="168">
        <v>1713</v>
      </c>
      <c r="P2303" s="89" t="s">
        <v>679</v>
      </c>
    </row>
    <row r="2304" spans="1:16" ht="51">
      <c r="A2304" s="214" t="s">
        <v>560</v>
      </c>
      <c r="B2304" s="89"/>
      <c r="C2304" s="90" t="s">
        <v>622</v>
      </c>
      <c r="D2304" s="84">
        <v>43224</v>
      </c>
      <c r="E2304" s="85" t="s">
        <v>4526</v>
      </c>
      <c r="F2304" s="85" t="s">
        <v>3</v>
      </c>
      <c r="G2304" s="85">
        <v>1619459</v>
      </c>
      <c r="H2304" s="89"/>
      <c r="I2304" s="93" t="s">
        <v>5037</v>
      </c>
      <c r="J2304" s="89"/>
      <c r="K2304" s="89"/>
      <c r="L2304" s="89"/>
      <c r="M2304" s="89"/>
      <c r="N2304" s="168">
        <v>0</v>
      </c>
      <c r="O2304" s="168">
        <v>595</v>
      </c>
      <c r="P2304" s="89" t="s">
        <v>679</v>
      </c>
    </row>
    <row r="2305" spans="1:16" ht="51">
      <c r="A2305" s="214" t="s">
        <v>560</v>
      </c>
      <c r="B2305" s="89"/>
      <c r="C2305" s="90" t="s">
        <v>622</v>
      </c>
      <c r="D2305" s="84">
        <v>43224</v>
      </c>
      <c r="E2305" s="85" t="s">
        <v>4527</v>
      </c>
      <c r="F2305" s="85" t="s">
        <v>3</v>
      </c>
      <c r="G2305" s="85">
        <v>1619465</v>
      </c>
      <c r="H2305" s="89"/>
      <c r="I2305" s="93" t="s">
        <v>725</v>
      </c>
      <c r="J2305" s="89"/>
      <c r="K2305" s="89"/>
      <c r="L2305" s="89"/>
      <c r="M2305" s="89"/>
      <c r="N2305" s="168">
        <v>0</v>
      </c>
      <c r="O2305" s="168">
        <v>711.18000000000006</v>
      </c>
      <c r="P2305" s="89" t="s">
        <v>679</v>
      </c>
    </row>
    <row r="2306" spans="1:16" ht="51">
      <c r="A2306" s="214" t="s">
        <v>560</v>
      </c>
      <c r="B2306" s="89"/>
      <c r="C2306" s="90" t="s">
        <v>622</v>
      </c>
      <c r="D2306" s="84">
        <v>43224</v>
      </c>
      <c r="E2306" s="85" t="s">
        <v>4528</v>
      </c>
      <c r="F2306" s="85" t="s">
        <v>3</v>
      </c>
      <c r="G2306" s="85">
        <v>1619472</v>
      </c>
      <c r="H2306" s="89"/>
      <c r="I2306" s="93" t="s">
        <v>1919</v>
      </c>
      <c r="J2306" s="89"/>
      <c r="K2306" s="89"/>
      <c r="L2306" s="89"/>
      <c r="M2306" s="89"/>
      <c r="N2306" s="168">
        <v>0</v>
      </c>
      <c r="O2306" s="168">
        <v>800</v>
      </c>
      <c r="P2306" s="89" t="s">
        <v>679</v>
      </c>
    </row>
    <row r="2307" spans="1:16" ht="51">
      <c r="A2307" s="214" t="s">
        <v>560</v>
      </c>
      <c r="B2307" s="89"/>
      <c r="C2307" s="90" t="s">
        <v>622</v>
      </c>
      <c r="D2307" s="84">
        <v>43224</v>
      </c>
      <c r="E2307" s="85" t="s">
        <v>4529</v>
      </c>
      <c r="F2307" s="85" t="s">
        <v>3</v>
      </c>
      <c r="G2307" s="85">
        <v>1619593</v>
      </c>
      <c r="H2307" s="89"/>
      <c r="I2307" s="93" t="s">
        <v>5038</v>
      </c>
      <c r="J2307" s="89"/>
      <c r="K2307" s="89"/>
      <c r="L2307" s="89"/>
      <c r="M2307" s="89"/>
      <c r="N2307" s="168">
        <v>0</v>
      </c>
      <c r="O2307" s="168">
        <v>400</v>
      </c>
      <c r="P2307" s="89" t="s">
        <v>679</v>
      </c>
    </row>
    <row r="2308" spans="1:16" ht="51">
      <c r="A2308" s="214" t="s">
        <v>560</v>
      </c>
      <c r="B2308" s="89"/>
      <c r="C2308" s="90" t="s">
        <v>622</v>
      </c>
      <c r="D2308" s="84">
        <v>43224</v>
      </c>
      <c r="E2308" s="85" t="s">
        <v>4530</v>
      </c>
      <c r="F2308" s="85" t="s">
        <v>3</v>
      </c>
      <c r="G2308" s="85">
        <v>1619596</v>
      </c>
      <c r="H2308" s="89"/>
      <c r="I2308" s="93" t="s">
        <v>5039</v>
      </c>
      <c r="J2308" s="89"/>
      <c r="K2308" s="89"/>
      <c r="L2308" s="89"/>
      <c r="M2308" s="89"/>
      <c r="N2308" s="168">
        <v>0</v>
      </c>
      <c r="O2308" s="168">
        <v>1000</v>
      </c>
      <c r="P2308" s="89" t="s">
        <v>679</v>
      </c>
    </row>
    <row r="2309" spans="1:16" ht="51">
      <c r="A2309" s="214" t="s">
        <v>560</v>
      </c>
      <c r="B2309" s="89"/>
      <c r="C2309" s="90" t="s">
        <v>622</v>
      </c>
      <c r="D2309" s="84">
        <v>43224</v>
      </c>
      <c r="E2309" s="85" t="s">
        <v>4531</v>
      </c>
      <c r="F2309" s="85" t="s">
        <v>3</v>
      </c>
      <c r="G2309" s="85">
        <v>1619597</v>
      </c>
      <c r="H2309" s="89"/>
      <c r="I2309" s="93" t="s">
        <v>5040</v>
      </c>
      <c r="J2309" s="89"/>
      <c r="K2309" s="89"/>
      <c r="L2309" s="89"/>
      <c r="M2309" s="89"/>
      <c r="N2309" s="168">
        <v>0</v>
      </c>
      <c r="O2309" s="168">
        <v>2186.62</v>
      </c>
      <c r="P2309" s="89" t="s">
        <v>679</v>
      </c>
    </row>
    <row r="2310" spans="1:16" ht="51">
      <c r="A2310" s="214">
        <v>201</v>
      </c>
      <c r="B2310" s="89"/>
      <c r="C2310" s="90" t="s">
        <v>98</v>
      </c>
      <c r="D2310" s="84">
        <v>43224</v>
      </c>
      <c r="E2310" s="85" t="s">
        <v>4532</v>
      </c>
      <c r="F2310" s="85" t="s">
        <v>3</v>
      </c>
      <c r="G2310" s="85">
        <v>1619682</v>
      </c>
      <c r="H2310" s="89"/>
      <c r="I2310" s="93" t="s">
        <v>5041</v>
      </c>
      <c r="J2310" s="89"/>
      <c r="K2310" s="89"/>
      <c r="L2310" s="89"/>
      <c r="M2310" s="89"/>
      <c r="N2310" s="168">
        <v>0</v>
      </c>
      <c r="O2310" s="168">
        <v>627</v>
      </c>
      <c r="P2310" s="89" t="s">
        <v>679</v>
      </c>
    </row>
    <row r="2311" spans="1:16" ht="38.25">
      <c r="A2311" s="214">
        <v>47</v>
      </c>
      <c r="B2311" s="89"/>
      <c r="C2311" s="90" t="s">
        <v>52</v>
      </c>
      <c r="D2311" s="84">
        <v>43224</v>
      </c>
      <c r="E2311" s="85" t="s">
        <v>4533</v>
      </c>
      <c r="F2311" s="85" t="s">
        <v>3</v>
      </c>
      <c r="G2311" s="85">
        <v>1619695</v>
      </c>
      <c r="H2311" s="89"/>
      <c r="I2311" s="93" t="s">
        <v>5042</v>
      </c>
      <c r="J2311" s="89"/>
      <c r="K2311" s="89"/>
      <c r="L2311" s="89"/>
      <c r="M2311" s="89"/>
      <c r="N2311" s="168">
        <v>0</v>
      </c>
      <c r="O2311" s="168">
        <v>1043.53</v>
      </c>
      <c r="P2311" s="89" t="s">
        <v>679</v>
      </c>
    </row>
    <row r="2312" spans="1:16" ht="63.75">
      <c r="A2312" s="214" t="s">
        <v>560</v>
      </c>
      <c r="B2312" s="89"/>
      <c r="C2312" s="90" t="s">
        <v>622</v>
      </c>
      <c r="D2312" s="84">
        <v>43224</v>
      </c>
      <c r="E2312" s="85" t="s">
        <v>4534</v>
      </c>
      <c r="F2312" s="85" t="s">
        <v>3</v>
      </c>
      <c r="G2312" s="85">
        <v>1619451</v>
      </c>
      <c r="H2312" s="89"/>
      <c r="I2312" s="93" t="s">
        <v>5043</v>
      </c>
      <c r="J2312" s="89"/>
      <c r="K2312" s="89"/>
      <c r="L2312" s="89"/>
      <c r="M2312" s="89"/>
      <c r="N2312" s="168">
        <v>0</v>
      </c>
      <c r="O2312" s="168">
        <v>61649.98</v>
      </c>
      <c r="P2312" s="89" t="s">
        <v>679</v>
      </c>
    </row>
    <row r="2313" spans="1:16" ht="51">
      <c r="A2313" s="214" t="s">
        <v>560</v>
      </c>
      <c r="B2313" s="89"/>
      <c r="C2313" s="90" t="s">
        <v>622</v>
      </c>
      <c r="D2313" s="84">
        <v>43224</v>
      </c>
      <c r="E2313" s="85" t="s">
        <v>4535</v>
      </c>
      <c r="F2313" s="85" t="s">
        <v>3</v>
      </c>
      <c r="G2313" s="85">
        <v>1619482</v>
      </c>
      <c r="H2313" s="89"/>
      <c r="I2313" s="93" t="s">
        <v>5044</v>
      </c>
      <c r="J2313" s="89"/>
      <c r="K2313" s="89"/>
      <c r="L2313" s="89"/>
      <c r="M2313" s="89"/>
      <c r="N2313" s="168">
        <v>0</v>
      </c>
      <c r="O2313" s="168">
        <v>2507.4</v>
      </c>
      <c r="P2313" s="89" t="s">
        <v>679</v>
      </c>
    </row>
    <row r="2314" spans="1:16" ht="63.75">
      <c r="A2314" s="214">
        <v>597</v>
      </c>
      <c r="B2314" s="89"/>
      <c r="C2314" s="90" t="s">
        <v>2577</v>
      </c>
      <c r="D2314" s="84">
        <v>43224</v>
      </c>
      <c r="E2314" s="85" t="s">
        <v>4536</v>
      </c>
      <c r="F2314" s="85" t="s">
        <v>3</v>
      </c>
      <c r="G2314" s="85">
        <v>1619483</v>
      </c>
      <c r="H2314" s="89"/>
      <c r="I2314" s="93" t="s">
        <v>5045</v>
      </c>
      <c r="J2314" s="89"/>
      <c r="K2314" s="89"/>
      <c r="L2314" s="89"/>
      <c r="M2314" s="89"/>
      <c r="N2314" s="168">
        <v>0</v>
      </c>
      <c r="O2314" s="168">
        <v>3397.38</v>
      </c>
      <c r="P2314" s="89" t="s">
        <v>679</v>
      </c>
    </row>
    <row r="2315" spans="1:16" ht="63.75">
      <c r="A2315" s="214">
        <v>597</v>
      </c>
      <c r="B2315" s="89"/>
      <c r="C2315" s="90" t="s">
        <v>2577</v>
      </c>
      <c r="D2315" s="84">
        <v>43224</v>
      </c>
      <c r="E2315" s="85" t="s">
        <v>4537</v>
      </c>
      <c r="F2315" s="85" t="s">
        <v>3</v>
      </c>
      <c r="G2315" s="85">
        <v>1619485</v>
      </c>
      <c r="H2315" s="89"/>
      <c r="I2315" s="93" t="s">
        <v>5046</v>
      </c>
      <c r="J2315" s="89"/>
      <c r="K2315" s="89"/>
      <c r="L2315" s="89"/>
      <c r="M2315" s="89"/>
      <c r="N2315" s="168">
        <v>0</v>
      </c>
      <c r="O2315" s="168">
        <v>6244.55</v>
      </c>
      <c r="P2315" s="89" t="s">
        <v>679</v>
      </c>
    </row>
    <row r="2316" spans="1:16" ht="51">
      <c r="A2316" s="214" t="s">
        <v>560</v>
      </c>
      <c r="B2316" s="89"/>
      <c r="C2316" s="90" t="s">
        <v>622</v>
      </c>
      <c r="D2316" s="84">
        <v>43224</v>
      </c>
      <c r="E2316" s="85" t="s">
        <v>4538</v>
      </c>
      <c r="F2316" s="85" t="s">
        <v>3</v>
      </c>
      <c r="G2316" s="85">
        <v>1619344</v>
      </c>
      <c r="H2316" s="89"/>
      <c r="I2316" s="93" t="s">
        <v>5047</v>
      </c>
      <c r="J2316" s="89"/>
      <c r="K2316" s="89"/>
      <c r="L2316" s="89"/>
      <c r="M2316" s="89"/>
      <c r="N2316" s="168">
        <v>0</v>
      </c>
      <c r="O2316" s="168">
        <v>25</v>
      </c>
      <c r="P2316" s="89" t="s">
        <v>679</v>
      </c>
    </row>
    <row r="2317" spans="1:16" ht="51">
      <c r="A2317" s="214" t="s">
        <v>560</v>
      </c>
      <c r="B2317" s="89"/>
      <c r="C2317" s="90" t="s">
        <v>622</v>
      </c>
      <c r="D2317" s="84">
        <v>43224</v>
      </c>
      <c r="E2317" s="85" t="s">
        <v>4539</v>
      </c>
      <c r="F2317" s="85" t="s">
        <v>3</v>
      </c>
      <c r="G2317" s="85">
        <v>1619353</v>
      </c>
      <c r="H2317" s="89"/>
      <c r="I2317" s="93" t="s">
        <v>5048</v>
      </c>
      <c r="J2317" s="89"/>
      <c r="K2317" s="89"/>
      <c r="L2317" s="89"/>
      <c r="M2317" s="89"/>
      <c r="N2317" s="168">
        <v>0</v>
      </c>
      <c r="O2317" s="168">
        <v>946.07</v>
      </c>
      <c r="P2317" s="89" t="s">
        <v>679</v>
      </c>
    </row>
    <row r="2318" spans="1:16" ht="38.25">
      <c r="A2318" s="214">
        <v>35</v>
      </c>
      <c r="B2318" s="89"/>
      <c r="C2318" s="90" t="s">
        <v>49</v>
      </c>
      <c r="D2318" s="84">
        <v>43224</v>
      </c>
      <c r="E2318" s="85" t="s">
        <v>4540</v>
      </c>
      <c r="F2318" s="85" t="s">
        <v>3</v>
      </c>
      <c r="G2318" s="85">
        <v>1619356</v>
      </c>
      <c r="H2318" s="89"/>
      <c r="I2318" s="93" t="s">
        <v>5049</v>
      </c>
      <c r="J2318" s="89"/>
      <c r="K2318" s="89"/>
      <c r="L2318" s="89"/>
      <c r="M2318" s="89"/>
      <c r="N2318" s="168">
        <v>0</v>
      </c>
      <c r="O2318" s="168">
        <v>460</v>
      </c>
      <c r="P2318" s="89" t="s">
        <v>679</v>
      </c>
    </row>
    <row r="2319" spans="1:16" ht="51">
      <c r="A2319" s="214" t="s">
        <v>560</v>
      </c>
      <c r="B2319" s="89"/>
      <c r="C2319" s="90" t="s">
        <v>622</v>
      </c>
      <c r="D2319" s="84">
        <v>43224</v>
      </c>
      <c r="E2319" s="85" t="s">
        <v>4541</v>
      </c>
      <c r="F2319" s="85" t="s">
        <v>3</v>
      </c>
      <c r="G2319" s="85">
        <v>1619360</v>
      </c>
      <c r="H2319" s="89"/>
      <c r="I2319" s="93" t="s">
        <v>5050</v>
      </c>
      <c r="J2319" s="89"/>
      <c r="K2319" s="89"/>
      <c r="L2319" s="89"/>
      <c r="M2319" s="89"/>
      <c r="N2319" s="168">
        <v>0</v>
      </c>
      <c r="O2319" s="168">
        <v>390</v>
      </c>
      <c r="P2319" s="89" t="s">
        <v>679</v>
      </c>
    </row>
    <row r="2320" spans="1:16" ht="51">
      <c r="A2320" s="214" t="s">
        <v>560</v>
      </c>
      <c r="B2320" s="89"/>
      <c r="C2320" s="90" t="s">
        <v>622</v>
      </c>
      <c r="D2320" s="84">
        <v>43224</v>
      </c>
      <c r="E2320" s="85" t="s">
        <v>4542</v>
      </c>
      <c r="F2320" s="85" t="s">
        <v>3</v>
      </c>
      <c r="G2320" s="85">
        <v>1619364</v>
      </c>
      <c r="H2320" s="89"/>
      <c r="I2320" s="93" t="s">
        <v>5051</v>
      </c>
      <c r="J2320" s="89"/>
      <c r="K2320" s="89"/>
      <c r="L2320" s="89"/>
      <c r="M2320" s="89"/>
      <c r="N2320" s="168">
        <v>0</v>
      </c>
      <c r="O2320" s="168">
        <v>6200</v>
      </c>
      <c r="P2320" s="89" t="s">
        <v>679</v>
      </c>
    </row>
    <row r="2321" spans="1:16" ht="51">
      <c r="A2321" s="214" t="s">
        <v>560</v>
      </c>
      <c r="B2321" s="89"/>
      <c r="C2321" s="90" t="s">
        <v>622</v>
      </c>
      <c r="D2321" s="84">
        <v>43224</v>
      </c>
      <c r="E2321" s="85" t="s">
        <v>4543</v>
      </c>
      <c r="F2321" s="85" t="s">
        <v>3</v>
      </c>
      <c r="G2321" s="85">
        <v>1619365</v>
      </c>
      <c r="H2321" s="89"/>
      <c r="I2321" s="93" t="s">
        <v>5052</v>
      </c>
      <c r="J2321" s="89"/>
      <c r="K2321" s="89"/>
      <c r="L2321" s="89"/>
      <c r="M2321" s="89"/>
      <c r="N2321" s="168">
        <v>0</v>
      </c>
      <c r="O2321" s="168">
        <v>5000</v>
      </c>
      <c r="P2321" s="89" t="s">
        <v>679</v>
      </c>
    </row>
    <row r="2322" spans="1:16" ht="51">
      <c r="A2322" s="214" t="s">
        <v>560</v>
      </c>
      <c r="B2322" s="89"/>
      <c r="C2322" s="90" t="s">
        <v>622</v>
      </c>
      <c r="D2322" s="84">
        <v>43224</v>
      </c>
      <c r="E2322" s="85" t="s">
        <v>4544</v>
      </c>
      <c r="F2322" s="85" t="s">
        <v>3</v>
      </c>
      <c r="G2322" s="85">
        <v>1619366</v>
      </c>
      <c r="H2322" s="89"/>
      <c r="I2322" s="93" t="s">
        <v>2744</v>
      </c>
      <c r="J2322" s="89"/>
      <c r="K2322" s="89"/>
      <c r="L2322" s="89"/>
      <c r="M2322" s="89"/>
      <c r="N2322" s="168">
        <v>0</v>
      </c>
      <c r="O2322" s="168">
        <v>150</v>
      </c>
      <c r="P2322" s="89" t="s">
        <v>679</v>
      </c>
    </row>
    <row r="2323" spans="1:16" ht="51">
      <c r="A2323" s="214" t="s">
        <v>560</v>
      </c>
      <c r="B2323" s="89"/>
      <c r="C2323" s="90" t="s">
        <v>622</v>
      </c>
      <c r="D2323" s="84">
        <v>43224</v>
      </c>
      <c r="E2323" s="85" t="s">
        <v>4545</v>
      </c>
      <c r="F2323" s="85" t="s">
        <v>3</v>
      </c>
      <c r="G2323" s="85">
        <v>1619328</v>
      </c>
      <c r="H2323" s="89"/>
      <c r="I2323" s="93" t="s">
        <v>5053</v>
      </c>
      <c r="J2323" s="89"/>
      <c r="K2323" s="89"/>
      <c r="L2323" s="89"/>
      <c r="M2323" s="89"/>
      <c r="N2323" s="168">
        <v>0</v>
      </c>
      <c r="O2323" s="168">
        <v>1903.53</v>
      </c>
      <c r="P2323" s="89" t="s">
        <v>679</v>
      </c>
    </row>
    <row r="2324" spans="1:16" ht="51">
      <c r="A2324" s="214" t="s">
        <v>560</v>
      </c>
      <c r="B2324" s="89"/>
      <c r="C2324" s="90" t="s">
        <v>622</v>
      </c>
      <c r="D2324" s="84">
        <v>43227</v>
      </c>
      <c r="E2324" s="85" t="s">
        <v>4546</v>
      </c>
      <c r="F2324" s="85" t="s">
        <v>3</v>
      </c>
      <c r="G2324" s="85">
        <v>1619994</v>
      </c>
      <c r="H2324" s="89"/>
      <c r="I2324" s="93" t="s">
        <v>5054</v>
      </c>
      <c r="J2324" s="89"/>
      <c r="K2324" s="89"/>
      <c r="L2324" s="89"/>
      <c r="M2324" s="89"/>
      <c r="N2324" s="168">
        <v>0</v>
      </c>
      <c r="O2324" s="168">
        <v>1018</v>
      </c>
      <c r="P2324" s="89" t="s">
        <v>679</v>
      </c>
    </row>
    <row r="2325" spans="1:16" ht="51">
      <c r="A2325" s="214">
        <v>373</v>
      </c>
      <c r="B2325" s="89"/>
      <c r="C2325" s="90" t="s">
        <v>644</v>
      </c>
      <c r="D2325" s="84">
        <v>43227</v>
      </c>
      <c r="E2325" s="85" t="s">
        <v>4547</v>
      </c>
      <c r="F2325" s="85" t="s">
        <v>3</v>
      </c>
      <c r="G2325" s="85">
        <v>1620018</v>
      </c>
      <c r="H2325" s="89"/>
      <c r="I2325" s="93" t="s">
        <v>5055</v>
      </c>
      <c r="J2325" s="89"/>
      <c r="K2325" s="89"/>
      <c r="L2325" s="89"/>
      <c r="M2325" s="89"/>
      <c r="N2325" s="168">
        <v>0</v>
      </c>
      <c r="O2325" s="168">
        <v>115.62</v>
      </c>
      <c r="P2325" s="89" t="s">
        <v>679</v>
      </c>
    </row>
    <row r="2326" spans="1:16" ht="51">
      <c r="A2326" s="214" t="s">
        <v>560</v>
      </c>
      <c r="B2326" s="89"/>
      <c r="C2326" s="90" t="s">
        <v>622</v>
      </c>
      <c r="D2326" s="84">
        <v>43227</v>
      </c>
      <c r="E2326" s="85" t="s">
        <v>4548</v>
      </c>
      <c r="F2326" s="85" t="s">
        <v>3</v>
      </c>
      <c r="G2326" s="85">
        <v>1620019</v>
      </c>
      <c r="H2326" s="89"/>
      <c r="I2326" s="93" t="s">
        <v>5056</v>
      </c>
      <c r="J2326" s="89"/>
      <c r="K2326" s="89"/>
      <c r="L2326" s="89"/>
      <c r="M2326" s="89"/>
      <c r="N2326" s="168">
        <v>0</v>
      </c>
      <c r="O2326" s="168">
        <v>691.04</v>
      </c>
      <c r="P2326" s="89" t="s">
        <v>679</v>
      </c>
    </row>
    <row r="2327" spans="1:16" ht="51">
      <c r="A2327" s="214" t="s">
        <v>560</v>
      </c>
      <c r="B2327" s="89"/>
      <c r="C2327" s="90" t="s">
        <v>622</v>
      </c>
      <c r="D2327" s="84">
        <v>43227</v>
      </c>
      <c r="E2327" s="85" t="s">
        <v>4549</v>
      </c>
      <c r="F2327" s="85" t="s">
        <v>3</v>
      </c>
      <c r="G2327" s="85">
        <v>1619881</v>
      </c>
      <c r="H2327" s="89"/>
      <c r="I2327" s="93" t="s">
        <v>5057</v>
      </c>
      <c r="J2327" s="89"/>
      <c r="K2327" s="89"/>
      <c r="L2327" s="89"/>
      <c r="M2327" s="89"/>
      <c r="N2327" s="168">
        <v>0</v>
      </c>
      <c r="O2327" s="168">
        <v>3519.6</v>
      </c>
      <c r="P2327" s="89" t="s">
        <v>679</v>
      </c>
    </row>
    <row r="2328" spans="1:16" ht="51">
      <c r="A2328" s="214" t="s">
        <v>560</v>
      </c>
      <c r="B2328" s="89"/>
      <c r="C2328" s="90" t="s">
        <v>622</v>
      </c>
      <c r="D2328" s="84">
        <v>43227</v>
      </c>
      <c r="E2328" s="85" t="s">
        <v>4550</v>
      </c>
      <c r="F2328" s="85" t="s">
        <v>3</v>
      </c>
      <c r="G2328" s="85">
        <v>1619890</v>
      </c>
      <c r="H2328" s="89"/>
      <c r="I2328" s="93" t="s">
        <v>5058</v>
      </c>
      <c r="J2328" s="89"/>
      <c r="K2328" s="89"/>
      <c r="L2328" s="89"/>
      <c r="M2328" s="89"/>
      <c r="N2328" s="168">
        <v>0</v>
      </c>
      <c r="O2328" s="168">
        <v>3321.19</v>
      </c>
      <c r="P2328" s="89" t="s">
        <v>679</v>
      </c>
    </row>
    <row r="2329" spans="1:16" ht="51">
      <c r="A2329" s="214" t="s">
        <v>560</v>
      </c>
      <c r="B2329" s="89"/>
      <c r="C2329" s="90" t="s">
        <v>622</v>
      </c>
      <c r="D2329" s="84">
        <v>43227</v>
      </c>
      <c r="E2329" s="85" t="s">
        <v>4551</v>
      </c>
      <c r="F2329" s="85" t="s">
        <v>3</v>
      </c>
      <c r="G2329" s="85">
        <v>1619908</v>
      </c>
      <c r="H2329" s="89"/>
      <c r="I2329" s="93" t="s">
        <v>5059</v>
      </c>
      <c r="J2329" s="89"/>
      <c r="K2329" s="89"/>
      <c r="L2329" s="89"/>
      <c r="M2329" s="89"/>
      <c r="N2329" s="168">
        <v>0</v>
      </c>
      <c r="O2329" s="168">
        <v>1043.53</v>
      </c>
      <c r="P2329" s="89" t="s">
        <v>679</v>
      </c>
    </row>
    <row r="2330" spans="1:16" ht="51">
      <c r="A2330" s="214">
        <v>373</v>
      </c>
      <c r="B2330" s="89"/>
      <c r="C2330" s="90" t="s">
        <v>644</v>
      </c>
      <c r="D2330" s="84">
        <v>43227</v>
      </c>
      <c r="E2330" s="85" t="s">
        <v>4552</v>
      </c>
      <c r="F2330" s="85" t="s">
        <v>3</v>
      </c>
      <c r="G2330" s="85">
        <v>1619910</v>
      </c>
      <c r="H2330" s="89"/>
      <c r="I2330" s="93" t="s">
        <v>5060</v>
      </c>
      <c r="J2330" s="89"/>
      <c r="K2330" s="89"/>
      <c r="L2330" s="89"/>
      <c r="M2330" s="89"/>
      <c r="N2330" s="168">
        <v>0</v>
      </c>
      <c r="O2330" s="168">
        <v>1737.69</v>
      </c>
      <c r="P2330" s="89" t="s">
        <v>679</v>
      </c>
    </row>
    <row r="2331" spans="1:16" ht="51">
      <c r="A2331" s="214" t="s">
        <v>560</v>
      </c>
      <c r="B2331" s="89"/>
      <c r="C2331" s="90" t="s">
        <v>622</v>
      </c>
      <c r="D2331" s="84">
        <v>43227</v>
      </c>
      <c r="E2331" s="85" t="s">
        <v>4553</v>
      </c>
      <c r="F2331" s="85" t="s">
        <v>3</v>
      </c>
      <c r="G2331" s="85">
        <v>1619927</v>
      </c>
      <c r="H2331" s="89"/>
      <c r="I2331" s="93" t="s">
        <v>5061</v>
      </c>
      <c r="J2331" s="89"/>
      <c r="K2331" s="89"/>
      <c r="L2331" s="89"/>
      <c r="M2331" s="89"/>
      <c r="N2331" s="168">
        <v>0</v>
      </c>
      <c r="O2331" s="168">
        <v>781.47</v>
      </c>
      <c r="P2331" s="89" t="s">
        <v>679</v>
      </c>
    </row>
    <row r="2332" spans="1:16" ht="51">
      <c r="A2332" s="214" t="s">
        <v>560</v>
      </c>
      <c r="B2332" s="89"/>
      <c r="C2332" s="90" t="s">
        <v>622</v>
      </c>
      <c r="D2332" s="84">
        <v>43227</v>
      </c>
      <c r="E2332" s="85" t="s">
        <v>4554</v>
      </c>
      <c r="F2332" s="85" t="s">
        <v>3</v>
      </c>
      <c r="G2332" s="85">
        <v>1619928</v>
      </c>
      <c r="H2332" s="89"/>
      <c r="I2332" s="93" t="s">
        <v>5062</v>
      </c>
      <c r="J2332" s="89"/>
      <c r="K2332" s="89"/>
      <c r="L2332" s="89"/>
      <c r="M2332" s="89"/>
      <c r="N2332" s="168">
        <v>0</v>
      </c>
      <c r="O2332" s="168">
        <v>10555.64</v>
      </c>
      <c r="P2332" s="89" t="s">
        <v>679</v>
      </c>
    </row>
    <row r="2333" spans="1:16" ht="51">
      <c r="A2333" s="214" t="s">
        <v>560</v>
      </c>
      <c r="B2333" s="89"/>
      <c r="C2333" s="90" t="s">
        <v>622</v>
      </c>
      <c r="D2333" s="84">
        <v>43227</v>
      </c>
      <c r="E2333" s="85" t="s">
        <v>4555</v>
      </c>
      <c r="F2333" s="85" t="s">
        <v>3</v>
      </c>
      <c r="G2333" s="85">
        <v>1619936</v>
      </c>
      <c r="H2333" s="89"/>
      <c r="I2333" s="93" t="s">
        <v>5063</v>
      </c>
      <c r="J2333" s="89"/>
      <c r="K2333" s="89"/>
      <c r="L2333" s="89"/>
      <c r="M2333" s="89"/>
      <c r="N2333" s="168">
        <v>0</v>
      </c>
      <c r="O2333" s="168">
        <v>1043.53</v>
      </c>
      <c r="P2333" s="89" t="s">
        <v>679</v>
      </c>
    </row>
    <row r="2334" spans="1:16" ht="51">
      <c r="A2334" s="214" t="s">
        <v>560</v>
      </c>
      <c r="B2334" s="89"/>
      <c r="C2334" s="90" t="s">
        <v>622</v>
      </c>
      <c r="D2334" s="84">
        <v>43227</v>
      </c>
      <c r="E2334" s="85" t="s">
        <v>4556</v>
      </c>
      <c r="F2334" s="85" t="s">
        <v>3</v>
      </c>
      <c r="G2334" s="85">
        <v>1619962</v>
      </c>
      <c r="H2334" s="89"/>
      <c r="I2334" s="93" t="s">
        <v>5064</v>
      </c>
      <c r="J2334" s="89"/>
      <c r="K2334" s="89"/>
      <c r="L2334" s="89"/>
      <c r="M2334" s="89"/>
      <c r="N2334" s="168">
        <v>0</v>
      </c>
      <c r="O2334" s="168">
        <v>300</v>
      </c>
      <c r="P2334" s="89" t="s">
        <v>679</v>
      </c>
    </row>
    <row r="2335" spans="1:16" ht="51">
      <c r="A2335" s="214" t="s">
        <v>560</v>
      </c>
      <c r="B2335" s="89"/>
      <c r="C2335" s="90" t="s">
        <v>622</v>
      </c>
      <c r="D2335" s="84">
        <v>43227</v>
      </c>
      <c r="E2335" s="85" t="s">
        <v>4557</v>
      </c>
      <c r="F2335" s="85" t="s">
        <v>3</v>
      </c>
      <c r="G2335" s="85">
        <v>1620070</v>
      </c>
      <c r="H2335" s="89"/>
      <c r="I2335" s="93" t="s">
        <v>5066</v>
      </c>
      <c r="J2335" s="89"/>
      <c r="K2335" s="89"/>
      <c r="L2335" s="89"/>
      <c r="M2335" s="89"/>
      <c r="N2335" s="168">
        <v>0</v>
      </c>
      <c r="O2335" s="168">
        <v>354.84000000000003</v>
      </c>
      <c r="P2335" s="89" t="s">
        <v>679</v>
      </c>
    </row>
    <row r="2336" spans="1:16" ht="63.75">
      <c r="A2336" s="214">
        <v>25</v>
      </c>
      <c r="B2336" s="89"/>
      <c r="C2336" s="90" t="s">
        <v>48</v>
      </c>
      <c r="D2336" s="84">
        <v>43227</v>
      </c>
      <c r="E2336" s="85" t="s">
        <v>4558</v>
      </c>
      <c r="F2336" s="85" t="s">
        <v>3</v>
      </c>
      <c r="G2336" s="85">
        <v>1619853</v>
      </c>
      <c r="H2336" s="89"/>
      <c r="I2336" s="93" t="s">
        <v>5067</v>
      </c>
      <c r="J2336" s="89"/>
      <c r="K2336" s="89"/>
      <c r="L2336" s="89"/>
      <c r="M2336" s="89"/>
      <c r="N2336" s="168">
        <v>0</v>
      </c>
      <c r="O2336" s="168">
        <v>494028.66000000003</v>
      </c>
      <c r="P2336" s="89" t="s">
        <v>679</v>
      </c>
    </row>
    <row r="2337" spans="1:16" ht="63.75">
      <c r="A2337" s="214">
        <v>25</v>
      </c>
      <c r="B2337" s="89"/>
      <c r="C2337" s="90" t="s">
        <v>48</v>
      </c>
      <c r="D2337" s="84">
        <v>43227</v>
      </c>
      <c r="E2337" s="85" t="s">
        <v>4559</v>
      </c>
      <c r="F2337" s="85" t="s">
        <v>3</v>
      </c>
      <c r="G2337" s="85">
        <v>1619855</v>
      </c>
      <c r="H2337" s="89"/>
      <c r="I2337" s="93" t="s">
        <v>5068</v>
      </c>
      <c r="J2337" s="89"/>
      <c r="K2337" s="89"/>
      <c r="L2337" s="89"/>
      <c r="M2337" s="89"/>
      <c r="N2337" s="168">
        <v>0</v>
      </c>
      <c r="O2337" s="168">
        <v>1652695.3</v>
      </c>
      <c r="P2337" s="89" t="s">
        <v>679</v>
      </c>
    </row>
    <row r="2338" spans="1:16" ht="63.75">
      <c r="A2338" s="214">
        <v>10</v>
      </c>
      <c r="B2338" s="89"/>
      <c r="C2338" s="90" t="s">
        <v>44</v>
      </c>
      <c r="D2338" s="84">
        <v>43227</v>
      </c>
      <c r="E2338" s="85" t="s">
        <v>4560</v>
      </c>
      <c r="F2338" s="85" t="s">
        <v>3</v>
      </c>
      <c r="G2338" s="85">
        <v>1619864</v>
      </c>
      <c r="H2338" s="89"/>
      <c r="I2338" s="93" t="s">
        <v>5069</v>
      </c>
      <c r="J2338" s="89"/>
      <c r="K2338" s="89"/>
      <c r="L2338" s="89"/>
      <c r="M2338" s="89"/>
      <c r="N2338" s="168">
        <v>0</v>
      </c>
      <c r="O2338" s="168">
        <v>14397.75</v>
      </c>
      <c r="P2338" s="89" t="s">
        <v>679</v>
      </c>
    </row>
    <row r="2339" spans="1:16" ht="51">
      <c r="A2339" s="214">
        <v>15</v>
      </c>
      <c r="B2339" s="89"/>
      <c r="C2339" s="90" t="s">
        <v>45</v>
      </c>
      <c r="D2339" s="84">
        <v>43227</v>
      </c>
      <c r="E2339" s="85" t="s">
        <v>4561</v>
      </c>
      <c r="F2339" s="85" t="s">
        <v>3</v>
      </c>
      <c r="G2339" s="85">
        <v>1619888</v>
      </c>
      <c r="H2339" s="89"/>
      <c r="I2339" s="93" t="s">
        <v>5070</v>
      </c>
      <c r="J2339" s="89"/>
      <c r="K2339" s="89"/>
      <c r="L2339" s="89"/>
      <c r="M2339" s="89"/>
      <c r="N2339" s="168">
        <v>0</v>
      </c>
      <c r="O2339" s="168">
        <v>6050</v>
      </c>
      <c r="P2339" s="89" t="s">
        <v>679</v>
      </c>
    </row>
    <row r="2340" spans="1:16" ht="63.75">
      <c r="A2340" s="214" t="s">
        <v>560</v>
      </c>
      <c r="B2340" s="89"/>
      <c r="C2340" s="90" t="s">
        <v>622</v>
      </c>
      <c r="D2340" s="84">
        <v>43227</v>
      </c>
      <c r="E2340" s="85" t="s">
        <v>4562</v>
      </c>
      <c r="F2340" s="85" t="s">
        <v>3</v>
      </c>
      <c r="G2340" s="85">
        <v>1619925</v>
      </c>
      <c r="H2340" s="89"/>
      <c r="I2340" s="93" t="s">
        <v>5071</v>
      </c>
      <c r="J2340" s="89"/>
      <c r="K2340" s="89"/>
      <c r="L2340" s="89"/>
      <c r="M2340" s="89"/>
      <c r="N2340" s="168">
        <v>0</v>
      </c>
      <c r="O2340" s="168">
        <v>12416.69</v>
      </c>
      <c r="P2340" s="89" t="s">
        <v>679</v>
      </c>
    </row>
    <row r="2341" spans="1:16" ht="63.75">
      <c r="A2341" s="214" t="s">
        <v>563</v>
      </c>
      <c r="B2341" s="89"/>
      <c r="C2341" s="90" t="s">
        <v>9054</v>
      </c>
      <c r="D2341" s="84">
        <v>43227</v>
      </c>
      <c r="E2341" s="85" t="s">
        <v>4563</v>
      </c>
      <c r="F2341" s="85" t="s">
        <v>3</v>
      </c>
      <c r="G2341" s="85">
        <v>1619932</v>
      </c>
      <c r="H2341" s="89"/>
      <c r="I2341" s="93" t="s">
        <v>5072</v>
      </c>
      <c r="J2341" s="89"/>
      <c r="K2341" s="89"/>
      <c r="L2341" s="89"/>
      <c r="M2341" s="89"/>
      <c r="N2341" s="168">
        <v>0</v>
      </c>
      <c r="O2341" s="168">
        <v>5054764.42</v>
      </c>
      <c r="P2341" s="89" t="s">
        <v>679</v>
      </c>
    </row>
    <row r="2342" spans="1:16" ht="51">
      <c r="A2342" s="214" t="s">
        <v>560</v>
      </c>
      <c r="B2342" s="89"/>
      <c r="C2342" s="90" t="s">
        <v>622</v>
      </c>
      <c r="D2342" s="84">
        <v>43227</v>
      </c>
      <c r="E2342" s="85" t="s">
        <v>4564</v>
      </c>
      <c r="F2342" s="85" t="s">
        <v>3</v>
      </c>
      <c r="G2342" s="85">
        <v>1619934</v>
      </c>
      <c r="H2342" s="89"/>
      <c r="I2342" s="93" t="s">
        <v>5073</v>
      </c>
      <c r="J2342" s="89"/>
      <c r="K2342" s="89"/>
      <c r="L2342" s="89"/>
      <c r="M2342" s="89"/>
      <c r="N2342" s="168">
        <v>0</v>
      </c>
      <c r="O2342" s="168">
        <v>2630962.04</v>
      </c>
      <c r="P2342" s="89" t="s">
        <v>679</v>
      </c>
    </row>
    <row r="2343" spans="1:16" ht="51">
      <c r="A2343" s="214" t="s">
        <v>560</v>
      </c>
      <c r="B2343" s="89"/>
      <c r="C2343" s="90" t="s">
        <v>622</v>
      </c>
      <c r="D2343" s="84">
        <v>43227</v>
      </c>
      <c r="E2343" s="85" t="s">
        <v>4565</v>
      </c>
      <c r="F2343" s="85" t="s">
        <v>3</v>
      </c>
      <c r="G2343" s="85">
        <v>1619824</v>
      </c>
      <c r="H2343" s="89"/>
      <c r="I2343" s="93" t="s">
        <v>5074</v>
      </c>
      <c r="J2343" s="89"/>
      <c r="K2343" s="89"/>
      <c r="L2343" s="89"/>
      <c r="M2343" s="89"/>
      <c r="N2343" s="168">
        <v>0</v>
      </c>
      <c r="O2343" s="168">
        <v>500</v>
      </c>
      <c r="P2343" s="89" t="s">
        <v>679</v>
      </c>
    </row>
    <row r="2344" spans="1:16" ht="51">
      <c r="A2344" s="214" t="s">
        <v>560</v>
      </c>
      <c r="B2344" s="89"/>
      <c r="C2344" s="90" t="s">
        <v>622</v>
      </c>
      <c r="D2344" s="84">
        <v>43227</v>
      </c>
      <c r="E2344" s="85" t="s">
        <v>4566</v>
      </c>
      <c r="F2344" s="85" t="s">
        <v>3</v>
      </c>
      <c r="G2344" s="85">
        <v>1619829</v>
      </c>
      <c r="H2344" s="89"/>
      <c r="I2344" s="93" t="s">
        <v>5075</v>
      </c>
      <c r="J2344" s="89"/>
      <c r="K2344" s="89"/>
      <c r="L2344" s="89"/>
      <c r="M2344" s="89"/>
      <c r="N2344" s="168">
        <v>0</v>
      </c>
      <c r="O2344" s="168">
        <v>70</v>
      </c>
      <c r="P2344" s="89" t="s">
        <v>679</v>
      </c>
    </row>
    <row r="2345" spans="1:16" ht="51">
      <c r="A2345" s="214" t="s">
        <v>560</v>
      </c>
      <c r="B2345" s="89"/>
      <c r="C2345" s="90" t="s">
        <v>622</v>
      </c>
      <c r="D2345" s="84">
        <v>43227</v>
      </c>
      <c r="E2345" s="85" t="s">
        <v>4567</v>
      </c>
      <c r="F2345" s="85" t="s">
        <v>3</v>
      </c>
      <c r="G2345" s="85">
        <v>1619832</v>
      </c>
      <c r="H2345" s="89"/>
      <c r="I2345" s="93" t="s">
        <v>5076</v>
      </c>
      <c r="J2345" s="89"/>
      <c r="K2345" s="89"/>
      <c r="L2345" s="89"/>
      <c r="M2345" s="89"/>
      <c r="N2345" s="168">
        <v>0</v>
      </c>
      <c r="O2345" s="168">
        <v>70</v>
      </c>
      <c r="P2345" s="89" t="s">
        <v>679</v>
      </c>
    </row>
    <row r="2346" spans="1:16" ht="38.25">
      <c r="A2346" s="214">
        <v>35</v>
      </c>
      <c r="B2346" s="89"/>
      <c r="C2346" s="90" t="s">
        <v>49</v>
      </c>
      <c r="D2346" s="84">
        <v>43227</v>
      </c>
      <c r="E2346" s="85" t="s">
        <v>4568</v>
      </c>
      <c r="F2346" s="85" t="s">
        <v>3</v>
      </c>
      <c r="G2346" s="85">
        <v>1619834</v>
      </c>
      <c r="H2346" s="89"/>
      <c r="I2346" s="93" t="s">
        <v>5077</v>
      </c>
      <c r="J2346" s="89"/>
      <c r="K2346" s="89"/>
      <c r="L2346" s="89"/>
      <c r="M2346" s="89"/>
      <c r="N2346" s="168">
        <v>0</v>
      </c>
      <c r="O2346" s="168">
        <v>818.89</v>
      </c>
      <c r="P2346" s="89" t="s">
        <v>679</v>
      </c>
    </row>
    <row r="2347" spans="1:16" ht="51">
      <c r="A2347" s="214" t="s">
        <v>560</v>
      </c>
      <c r="B2347" s="89"/>
      <c r="C2347" s="90" t="s">
        <v>622</v>
      </c>
      <c r="D2347" s="84">
        <v>43227</v>
      </c>
      <c r="E2347" s="85" t="s">
        <v>4569</v>
      </c>
      <c r="F2347" s="85" t="s">
        <v>3</v>
      </c>
      <c r="G2347" s="85">
        <v>1619838</v>
      </c>
      <c r="H2347" s="89"/>
      <c r="I2347" s="93" t="s">
        <v>2955</v>
      </c>
      <c r="J2347" s="89"/>
      <c r="K2347" s="89"/>
      <c r="L2347" s="89"/>
      <c r="M2347" s="89"/>
      <c r="N2347" s="168">
        <v>0</v>
      </c>
      <c r="O2347" s="168">
        <v>1506</v>
      </c>
      <c r="P2347" s="89" t="s">
        <v>679</v>
      </c>
    </row>
    <row r="2348" spans="1:16" ht="51">
      <c r="A2348" s="214" t="s">
        <v>560</v>
      </c>
      <c r="B2348" s="89"/>
      <c r="C2348" s="90" t="s">
        <v>622</v>
      </c>
      <c r="D2348" s="84">
        <v>43227</v>
      </c>
      <c r="E2348" s="85" t="s">
        <v>4570</v>
      </c>
      <c r="F2348" s="85" t="s">
        <v>3</v>
      </c>
      <c r="G2348" s="85">
        <v>1619847</v>
      </c>
      <c r="H2348" s="89"/>
      <c r="I2348" s="93" t="s">
        <v>5078</v>
      </c>
      <c r="J2348" s="89"/>
      <c r="K2348" s="89"/>
      <c r="L2348" s="89"/>
      <c r="M2348" s="89"/>
      <c r="N2348" s="168">
        <v>0</v>
      </c>
      <c r="O2348" s="168">
        <v>1277</v>
      </c>
      <c r="P2348" s="89" t="s">
        <v>679</v>
      </c>
    </row>
    <row r="2349" spans="1:16" ht="51">
      <c r="A2349" s="214" t="s">
        <v>560</v>
      </c>
      <c r="B2349" s="89"/>
      <c r="C2349" s="90" t="s">
        <v>622</v>
      </c>
      <c r="D2349" s="84">
        <v>43227</v>
      </c>
      <c r="E2349" s="85" t="s">
        <v>4571</v>
      </c>
      <c r="F2349" s="85" t="s">
        <v>3</v>
      </c>
      <c r="G2349" s="85">
        <v>1619859</v>
      </c>
      <c r="H2349" s="89"/>
      <c r="I2349" s="93" t="s">
        <v>5079</v>
      </c>
      <c r="J2349" s="89"/>
      <c r="K2349" s="89"/>
      <c r="L2349" s="89"/>
      <c r="M2349" s="89"/>
      <c r="N2349" s="168">
        <v>0</v>
      </c>
      <c r="O2349" s="168">
        <v>518</v>
      </c>
      <c r="P2349" s="89" t="s">
        <v>679</v>
      </c>
    </row>
    <row r="2350" spans="1:16" ht="51">
      <c r="A2350" s="214" t="s">
        <v>560</v>
      </c>
      <c r="B2350" s="89"/>
      <c r="C2350" s="90" t="s">
        <v>622</v>
      </c>
      <c r="D2350" s="84">
        <v>43227</v>
      </c>
      <c r="E2350" s="85" t="s">
        <v>4572</v>
      </c>
      <c r="F2350" s="85" t="s">
        <v>3</v>
      </c>
      <c r="G2350" s="85">
        <v>1619867</v>
      </c>
      <c r="H2350" s="89"/>
      <c r="I2350" s="93" t="s">
        <v>4162</v>
      </c>
      <c r="J2350" s="89"/>
      <c r="K2350" s="89"/>
      <c r="L2350" s="89"/>
      <c r="M2350" s="89"/>
      <c r="N2350" s="168">
        <v>0</v>
      </c>
      <c r="O2350" s="168">
        <v>1491.51</v>
      </c>
      <c r="P2350" s="89" t="s">
        <v>679</v>
      </c>
    </row>
    <row r="2351" spans="1:16" ht="51">
      <c r="A2351" s="214" t="s">
        <v>560</v>
      </c>
      <c r="B2351" s="89"/>
      <c r="C2351" s="90" t="s">
        <v>622</v>
      </c>
      <c r="D2351" s="84">
        <v>43228</v>
      </c>
      <c r="E2351" s="85" t="s">
        <v>4573</v>
      </c>
      <c r="F2351" s="85" t="s">
        <v>3</v>
      </c>
      <c r="G2351" s="85">
        <v>1620496</v>
      </c>
      <c r="H2351" s="89"/>
      <c r="I2351" s="93" t="s">
        <v>5080</v>
      </c>
      <c r="J2351" s="89"/>
      <c r="K2351" s="89"/>
      <c r="L2351" s="89"/>
      <c r="M2351" s="89"/>
      <c r="N2351" s="168">
        <v>0</v>
      </c>
      <c r="O2351" s="168">
        <v>1629.08</v>
      </c>
      <c r="P2351" s="89" t="s">
        <v>679</v>
      </c>
    </row>
    <row r="2352" spans="1:16" ht="51">
      <c r="A2352" s="214" t="s">
        <v>560</v>
      </c>
      <c r="B2352" s="89"/>
      <c r="C2352" s="90" t="s">
        <v>622</v>
      </c>
      <c r="D2352" s="84">
        <v>43228</v>
      </c>
      <c r="E2352" s="85" t="s">
        <v>4574</v>
      </c>
      <c r="F2352" s="85" t="s">
        <v>3</v>
      </c>
      <c r="G2352" s="85">
        <v>1620515</v>
      </c>
      <c r="H2352" s="89"/>
      <c r="I2352" s="93" t="s">
        <v>5081</v>
      </c>
      <c r="J2352" s="89"/>
      <c r="K2352" s="89"/>
      <c r="L2352" s="89"/>
      <c r="M2352" s="89"/>
      <c r="N2352" s="168">
        <v>0</v>
      </c>
      <c r="O2352" s="168">
        <v>1000</v>
      </c>
      <c r="P2352" s="89" t="s">
        <v>679</v>
      </c>
    </row>
    <row r="2353" spans="1:16" ht="51">
      <c r="A2353" s="214" t="s">
        <v>560</v>
      </c>
      <c r="B2353" s="89"/>
      <c r="C2353" s="90" t="s">
        <v>622</v>
      </c>
      <c r="D2353" s="84">
        <v>43228</v>
      </c>
      <c r="E2353" s="85" t="s">
        <v>4575</v>
      </c>
      <c r="F2353" s="85" t="s">
        <v>3</v>
      </c>
      <c r="G2353" s="85">
        <v>1620544</v>
      </c>
      <c r="H2353" s="89"/>
      <c r="I2353" s="93" t="s">
        <v>5082</v>
      </c>
      <c r="J2353" s="89"/>
      <c r="K2353" s="89"/>
      <c r="L2353" s="89"/>
      <c r="M2353" s="89"/>
      <c r="N2353" s="168">
        <v>0</v>
      </c>
      <c r="O2353" s="168">
        <v>3085.7000000000003</v>
      </c>
      <c r="P2353" s="89" t="s">
        <v>679</v>
      </c>
    </row>
    <row r="2354" spans="1:16" ht="51">
      <c r="A2354" s="214" t="s">
        <v>560</v>
      </c>
      <c r="B2354" s="89"/>
      <c r="C2354" s="90" t="s">
        <v>622</v>
      </c>
      <c r="D2354" s="84">
        <v>43228</v>
      </c>
      <c r="E2354" s="85" t="s">
        <v>4576</v>
      </c>
      <c r="F2354" s="85" t="s">
        <v>3</v>
      </c>
      <c r="G2354" s="85">
        <v>1620545</v>
      </c>
      <c r="H2354" s="89"/>
      <c r="I2354" s="93" t="s">
        <v>5083</v>
      </c>
      <c r="J2354" s="89"/>
      <c r="K2354" s="89"/>
      <c r="L2354" s="89"/>
      <c r="M2354" s="89"/>
      <c r="N2354" s="168">
        <v>0</v>
      </c>
      <c r="O2354" s="168">
        <v>3301.3</v>
      </c>
      <c r="P2354" s="89" t="s">
        <v>679</v>
      </c>
    </row>
    <row r="2355" spans="1:16" ht="51">
      <c r="A2355" s="214" t="s">
        <v>560</v>
      </c>
      <c r="B2355" s="89"/>
      <c r="C2355" s="90" t="s">
        <v>622</v>
      </c>
      <c r="D2355" s="84">
        <v>43228</v>
      </c>
      <c r="E2355" s="85" t="s">
        <v>4577</v>
      </c>
      <c r="F2355" s="85" t="s">
        <v>3</v>
      </c>
      <c r="G2355" s="85">
        <v>1620547</v>
      </c>
      <c r="H2355" s="89"/>
      <c r="I2355" s="93" t="s">
        <v>5084</v>
      </c>
      <c r="J2355" s="89"/>
      <c r="K2355" s="89"/>
      <c r="L2355" s="89"/>
      <c r="M2355" s="89"/>
      <c r="N2355" s="168">
        <v>0</v>
      </c>
      <c r="O2355" s="168">
        <v>3301.3</v>
      </c>
      <c r="P2355" s="89" t="s">
        <v>679</v>
      </c>
    </row>
    <row r="2356" spans="1:16" ht="51">
      <c r="A2356" s="214" t="s">
        <v>560</v>
      </c>
      <c r="B2356" s="89"/>
      <c r="C2356" s="90" t="s">
        <v>622</v>
      </c>
      <c r="D2356" s="84">
        <v>43228</v>
      </c>
      <c r="E2356" s="85" t="s">
        <v>4578</v>
      </c>
      <c r="F2356" s="85" t="s">
        <v>3</v>
      </c>
      <c r="G2356" s="85">
        <v>1620390</v>
      </c>
      <c r="H2356" s="89"/>
      <c r="I2356" s="93" t="s">
        <v>5085</v>
      </c>
      <c r="J2356" s="89"/>
      <c r="K2356" s="89"/>
      <c r="L2356" s="89"/>
      <c r="M2356" s="89"/>
      <c r="N2356" s="168">
        <v>0</v>
      </c>
      <c r="O2356" s="168">
        <v>2267</v>
      </c>
      <c r="P2356" s="89" t="s">
        <v>679</v>
      </c>
    </row>
    <row r="2357" spans="1:16" ht="51">
      <c r="A2357" s="214" t="s">
        <v>560</v>
      </c>
      <c r="B2357" s="89"/>
      <c r="C2357" s="90" t="s">
        <v>622</v>
      </c>
      <c r="D2357" s="84">
        <v>43228</v>
      </c>
      <c r="E2357" s="85" t="s">
        <v>4579</v>
      </c>
      <c r="F2357" s="85" t="s">
        <v>3</v>
      </c>
      <c r="G2357" s="85">
        <v>1620473</v>
      </c>
      <c r="H2357" s="89"/>
      <c r="I2357" s="93" t="s">
        <v>5086</v>
      </c>
      <c r="J2357" s="89"/>
      <c r="K2357" s="89"/>
      <c r="L2357" s="89"/>
      <c r="M2357" s="89"/>
      <c r="N2357" s="168">
        <v>0</v>
      </c>
      <c r="O2357" s="168">
        <v>950.89</v>
      </c>
      <c r="P2357" s="89" t="s">
        <v>679</v>
      </c>
    </row>
    <row r="2358" spans="1:16" ht="51">
      <c r="A2358" s="214" t="s">
        <v>560</v>
      </c>
      <c r="B2358" s="89"/>
      <c r="C2358" s="90" t="s">
        <v>622</v>
      </c>
      <c r="D2358" s="84">
        <v>43228</v>
      </c>
      <c r="E2358" s="85" t="s">
        <v>4580</v>
      </c>
      <c r="F2358" s="85" t="s">
        <v>3</v>
      </c>
      <c r="G2358" s="85">
        <v>1620548</v>
      </c>
      <c r="H2358" s="89"/>
      <c r="I2358" s="93" t="s">
        <v>5087</v>
      </c>
      <c r="J2358" s="89"/>
      <c r="K2358" s="89"/>
      <c r="L2358" s="89"/>
      <c r="M2358" s="89"/>
      <c r="N2358" s="168">
        <v>0</v>
      </c>
      <c r="O2358" s="168">
        <v>3301.3</v>
      </c>
      <c r="P2358" s="89" t="s">
        <v>679</v>
      </c>
    </row>
    <row r="2359" spans="1:16" ht="51">
      <c r="A2359" s="214" t="s">
        <v>560</v>
      </c>
      <c r="B2359" s="89"/>
      <c r="C2359" s="90" t="s">
        <v>622</v>
      </c>
      <c r="D2359" s="84">
        <v>43228</v>
      </c>
      <c r="E2359" s="85" t="s">
        <v>4581</v>
      </c>
      <c r="F2359" s="85" t="s">
        <v>3</v>
      </c>
      <c r="G2359" s="85">
        <v>1620549</v>
      </c>
      <c r="H2359" s="89"/>
      <c r="I2359" s="93" t="s">
        <v>5088</v>
      </c>
      <c r="J2359" s="89"/>
      <c r="K2359" s="89"/>
      <c r="L2359" s="89"/>
      <c r="M2359" s="89"/>
      <c r="N2359" s="168">
        <v>0</v>
      </c>
      <c r="O2359" s="168">
        <v>3301.3</v>
      </c>
      <c r="P2359" s="89" t="s">
        <v>679</v>
      </c>
    </row>
    <row r="2360" spans="1:16" ht="51">
      <c r="A2360" s="214" t="s">
        <v>560</v>
      </c>
      <c r="B2360" s="89"/>
      <c r="C2360" s="90" t="s">
        <v>622</v>
      </c>
      <c r="D2360" s="84">
        <v>43228</v>
      </c>
      <c r="E2360" s="85" t="s">
        <v>4582</v>
      </c>
      <c r="F2360" s="85" t="s">
        <v>3</v>
      </c>
      <c r="G2360" s="85">
        <v>1620550</v>
      </c>
      <c r="H2360" s="89"/>
      <c r="I2360" s="93" t="s">
        <v>5089</v>
      </c>
      <c r="J2360" s="89"/>
      <c r="K2360" s="89"/>
      <c r="L2360" s="89"/>
      <c r="M2360" s="89"/>
      <c r="N2360" s="168">
        <v>0</v>
      </c>
      <c r="O2360" s="168">
        <v>3301.3</v>
      </c>
      <c r="P2360" s="89" t="s">
        <v>679</v>
      </c>
    </row>
    <row r="2361" spans="1:16" ht="51">
      <c r="A2361" s="214" t="s">
        <v>560</v>
      </c>
      <c r="B2361" s="89"/>
      <c r="C2361" s="90" t="s">
        <v>622</v>
      </c>
      <c r="D2361" s="84">
        <v>43228</v>
      </c>
      <c r="E2361" s="85" t="s">
        <v>4583</v>
      </c>
      <c r="F2361" s="85" t="s">
        <v>3</v>
      </c>
      <c r="G2361" s="85">
        <v>1620551</v>
      </c>
      <c r="H2361" s="89"/>
      <c r="I2361" s="93" t="s">
        <v>5090</v>
      </c>
      <c r="J2361" s="89"/>
      <c r="K2361" s="89"/>
      <c r="L2361" s="89"/>
      <c r="M2361" s="89"/>
      <c r="N2361" s="168">
        <v>0</v>
      </c>
      <c r="O2361" s="168">
        <v>3301.3</v>
      </c>
      <c r="P2361" s="89" t="s">
        <v>679</v>
      </c>
    </row>
    <row r="2362" spans="1:16" ht="51">
      <c r="A2362" s="214" t="s">
        <v>560</v>
      </c>
      <c r="B2362" s="89"/>
      <c r="C2362" s="90" t="s">
        <v>622</v>
      </c>
      <c r="D2362" s="84">
        <v>43228</v>
      </c>
      <c r="E2362" s="85" t="s">
        <v>4584</v>
      </c>
      <c r="F2362" s="85" t="s">
        <v>3</v>
      </c>
      <c r="G2362" s="85">
        <v>1620552</v>
      </c>
      <c r="H2362" s="89"/>
      <c r="I2362" s="93" t="s">
        <v>5091</v>
      </c>
      <c r="J2362" s="89"/>
      <c r="K2362" s="89"/>
      <c r="L2362" s="89"/>
      <c r="M2362" s="89"/>
      <c r="N2362" s="168">
        <v>0</v>
      </c>
      <c r="O2362" s="168">
        <v>3301.3</v>
      </c>
      <c r="P2362" s="89" t="s">
        <v>679</v>
      </c>
    </row>
    <row r="2363" spans="1:16" ht="51">
      <c r="A2363" s="214" t="s">
        <v>560</v>
      </c>
      <c r="B2363" s="89"/>
      <c r="C2363" s="90" t="s">
        <v>622</v>
      </c>
      <c r="D2363" s="84">
        <v>43228</v>
      </c>
      <c r="E2363" s="85" t="s">
        <v>4585</v>
      </c>
      <c r="F2363" s="85" t="s">
        <v>3</v>
      </c>
      <c r="G2363" s="85">
        <v>1620553</v>
      </c>
      <c r="H2363" s="89"/>
      <c r="I2363" s="93" t="s">
        <v>5092</v>
      </c>
      <c r="J2363" s="89"/>
      <c r="K2363" s="89"/>
      <c r="L2363" s="89"/>
      <c r="M2363" s="89"/>
      <c r="N2363" s="168">
        <v>0</v>
      </c>
      <c r="O2363" s="168">
        <v>3301.3</v>
      </c>
      <c r="P2363" s="89" t="s">
        <v>679</v>
      </c>
    </row>
    <row r="2364" spans="1:16" ht="51">
      <c r="A2364" s="214" t="s">
        <v>560</v>
      </c>
      <c r="B2364" s="89"/>
      <c r="C2364" s="90" t="s">
        <v>622</v>
      </c>
      <c r="D2364" s="84">
        <v>43228</v>
      </c>
      <c r="E2364" s="85" t="s">
        <v>4586</v>
      </c>
      <c r="F2364" s="85" t="s">
        <v>3</v>
      </c>
      <c r="G2364" s="85">
        <v>1620555</v>
      </c>
      <c r="H2364" s="89"/>
      <c r="I2364" s="93" t="s">
        <v>5093</v>
      </c>
      <c r="J2364" s="89"/>
      <c r="K2364" s="89"/>
      <c r="L2364" s="89"/>
      <c r="M2364" s="89"/>
      <c r="N2364" s="168">
        <v>0</v>
      </c>
      <c r="O2364" s="168">
        <v>3301.3</v>
      </c>
      <c r="P2364" s="89" t="s">
        <v>679</v>
      </c>
    </row>
    <row r="2365" spans="1:16" ht="51">
      <c r="A2365" s="214" t="s">
        <v>560</v>
      </c>
      <c r="B2365" s="89"/>
      <c r="C2365" s="90" t="s">
        <v>622</v>
      </c>
      <c r="D2365" s="84">
        <v>43228</v>
      </c>
      <c r="E2365" s="85" t="s">
        <v>4587</v>
      </c>
      <c r="F2365" s="85" t="s">
        <v>3</v>
      </c>
      <c r="G2365" s="85">
        <v>1620574</v>
      </c>
      <c r="H2365" s="89"/>
      <c r="I2365" s="93" t="s">
        <v>5094</v>
      </c>
      <c r="J2365" s="89"/>
      <c r="K2365" s="89"/>
      <c r="L2365" s="89"/>
      <c r="M2365" s="89"/>
      <c r="N2365" s="168">
        <v>0</v>
      </c>
      <c r="O2365" s="168">
        <v>245.49</v>
      </c>
      <c r="P2365" s="89" t="s">
        <v>679</v>
      </c>
    </row>
    <row r="2366" spans="1:16" ht="51">
      <c r="A2366" s="214">
        <v>513</v>
      </c>
      <c r="B2366" s="89"/>
      <c r="C2366" s="90" t="s">
        <v>175</v>
      </c>
      <c r="D2366" s="84">
        <v>43228</v>
      </c>
      <c r="E2366" s="85" t="s">
        <v>4588</v>
      </c>
      <c r="F2366" s="85" t="s">
        <v>3</v>
      </c>
      <c r="G2366" s="85">
        <v>1620408</v>
      </c>
      <c r="H2366" s="89"/>
      <c r="I2366" s="93" t="s">
        <v>5095</v>
      </c>
      <c r="J2366" s="89"/>
      <c r="K2366" s="89"/>
      <c r="L2366" s="89"/>
      <c r="M2366" s="89"/>
      <c r="N2366" s="168">
        <v>0</v>
      </c>
      <c r="O2366" s="168">
        <v>140</v>
      </c>
      <c r="P2366" s="89" t="s">
        <v>679</v>
      </c>
    </row>
    <row r="2367" spans="1:16" ht="63.75">
      <c r="A2367" s="214">
        <v>35</v>
      </c>
      <c r="B2367" s="89"/>
      <c r="C2367" s="90" t="s">
        <v>49</v>
      </c>
      <c r="D2367" s="84">
        <v>43228</v>
      </c>
      <c r="E2367" s="85" t="s">
        <v>4589</v>
      </c>
      <c r="F2367" s="85" t="s">
        <v>3</v>
      </c>
      <c r="G2367" s="85">
        <v>1620413</v>
      </c>
      <c r="H2367" s="89"/>
      <c r="I2367" s="93" t="s">
        <v>5096</v>
      </c>
      <c r="J2367" s="89"/>
      <c r="K2367" s="89"/>
      <c r="L2367" s="89"/>
      <c r="M2367" s="89"/>
      <c r="N2367" s="168">
        <v>0</v>
      </c>
      <c r="O2367" s="168">
        <v>1126.8</v>
      </c>
      <c r="P2367" s="89" t="s">
        <v>679</v>
      </c>
    </row>
    <row r="2368" spans="1:16" ht="63.75">
      <c r="A2368" s="214">
        <v>15</v>
      </c>
      <c r="B2368" s="89"/>
      <c r="C2368" s="90" t="s">
        <v>45</v>
      </c>
      <c r="D2368" s="84">
        <v>43228</v>
      </c>
      <c r="E2368" s="85" t="s">
        <v>4590</v>
      </c>
      <c r="F2368" s="85" t="s">
        <v>3</v>
      </c>
      <c r="G2368" s="85">
        <v>1620298</v>
      </c>
      <c r="H2368" s="89"/>
      <c r="I2368" s="93" t="s">
        <v>5097</v>
      </c>
      <c r="J2368" s="89"/>
      <c r="K2368" s="89"/>
      <c r="L2368" s="89"/>
      <c r="M2368" s="89"/>
      <c r="N2368" s="168">
        <v>0</v>
      </c>
      <c r="O2368" s="168">
        <v>20615.349999999999</v>
      </c>
      <c r="P2368" s="89" t="s">
        <v>2900</v>
      </c>
    </row>
    <row r="2369" spans="1:16" ht="63.75">
      <c r="A2369" s="214">
        <v>15</v>
      </c>
      <c r="B2369" s="89"/>
      <c r="C2369" s="90" t="s">
        <v>45</v>
      </c>
      <c r="D2369" s="84">
        <v>43228</v>
      </c>
      <c r="E2369" s="85" t="s">
        <v>4590</v>
      </c>
      <c r="F2369" s="85" t="s">
        <v>3</v>
      </c>
      <c r="G2369" s="85">
        <v>1620298</v>
      </c>
      <c r="H2369" s="89"/>
      <c r="I2369" s="93" t="s">
        <v>5097</v>
      </c>
      <c r="J2369" s="89"/>
      <c r="K2369" s="89"/>
      <c r="L2369" s="89"/>
      <c r="M2369" s="89"/>
      <c r="N2369" s="168">
        <v>0</v>
      </c>
      <c r="O2369" s="168">
        <v>44330.25</v>
      </c>
      <c r="P2369" s="89" t="s">
        <v>2900</v>
      </c>
    </row>
    <row r="2370" spans="1:16" ht="63.75">
      <c r="A2370" s="214" t="s">
        <v>560</v>
      </c>
      <c r="B2370" s="89"/>
      <c r="C2370" s="90" t="s">
        <v>622</v>
      </c>
      <c r="D2370" s="84">
        <v>43228</v>
      </c>
      <c r="E2370" s="85" t="s">
        <v>4590</v>
      </c>
      <c r="F2370" s="85" t="s">
        <v>3</v>
      </c>
      <c r="G2370" s="85">
        <v>1620298</v>
      </c>
      <c r="H2370" s="89"/>
      <c r="I2370" s="93" t="s">
        <v>5097</v>
      </c>
      <c r="J2370" s="89"/>
      <c r="K2370" s="89"/>
      <c r="L2370" s="89"/>
      <c r="M2370" s="89"/>
      <c r="N2370" s="168">
        <v>0</v>
      </c>
      <c r="O2370" s="168">
        <v>10150.92</v>
      </c>
      <c r="P2370" s="89" t="s">
        <v>2900</v>
      </c>
    </row>
    <row r="2371" spans="1:16" ht="63.75">
      <c r="A2371" s="214" t="s">
        <v>560</v>
      </c>
      <c r="B2371" s="89"/>
      <c r="C2371" s="90" t="s">
        <v>622</v>
      </c>
      <c r="D2371" s="84">
        <v>43228</v>
      </c>
      <c r="E2371" s="85" t="s">
        <v>4590</v>
      </c>
      <c r="F2371" s="85" t="s">
        <v>3</v>
      </c>
      <c r="G2371" s="85">
        <v>1620298</v>
      </c>
      <c r="H2371" s="89"/>
      <c r="I2371" s="93" t="s">
        <v>5097</v>
      </c>
      <c r="J2371" s="89"/>
      <c r="K2371" s="89"/>
      <c r="L2371" s="89"/>
      <c r="M2371" s="89"/>
      <c r="N2371" s="168">
        <v>0</v>
      </c>
      <c r="O2371" s="168">
        <v>5987.16</v>
      </c>
      <c r="P2371" s="89" t="s">
        <v>2900</v>
      </c>
    </row>
    <row r="2372" spans="1:16" ht="63.75">
      <c r="A2372" s="214">
        <v>192</v>
      </c>
      <c r="B2372" s="89"/>
      <c r="C2372" s="90" t="s">
        <v>96</v>
      </c>
      <c r="D2372" s="84">
        <v>43228</v>
      </c>
      <c r="E2372" s="85" t="s">
        <v>4590</v>
      </c>
      <c r="F2372" s="85" t="s">
        <v>3</v>
      </c>
      <c r="G2372" s="85">
        <v>1620298</v>
      </c>
      <c r="H2372" s="89"/>
      <c r="I2372" s="93" t="s">
        <v>5097</v>
      </c>
      <c r="J2372" s="89"/>
      <c r="K2372" s="89"/>
      <c r="L2372" s="89"/>
      <c r="M2372" s="89"/>
      <c r="N2372" s="168">
        <v>0</v>
      </c>
      <c r="O2372" s="168">
        <v>2439.64</v>
      </c>
      <c r="P2372" s="89" t="s">
        <v>2900</v>
      </c>
    </row>
    <row r="2373" spans="1:16" ht="63.75">
      <c r="A2373" s="214">
        <v>269</v>
      </c>
      <c r="B2373" s="89"/>
      <c r="C2373" s="90" t="s">
        <v>123</v>
      </c>
      <c r="D2373" s="84">
        <v>43228</v>
      </c>
      <c r="E2373" s="85" t="s">
        <v>4590</v>
      </c>
      <c r="F2373" s="85" t="s">
        <v>3</v>
      </c>
      <c r="G2373" s="85">
        <v>1620298</v>
      </c>
      <c r="H2373" s="89"/>
      <c r="I2373" s="93" t="s">
        <v>5097</v>
      </c>
      <c r="J2373" s="89"/>
      <c r="K2373" s="89"/>
      <c r="L2373" s="89"/>
      <c r="M2373" s="89"/>
      <c r="N2373" s="168">
        <v>0</v>
      </c>
      <c r="O2373" s="168">
        <v>22262.17</v>
      </c>
      <c r="P2373" s="89" t="s">
        <v>2900</v>
      </c>
    </row>
    <row r="2374" spans="1:16" ht="63.75">
      <c r="A2374" s="214">
        <v>269</v>
      </c>
      <c r="B2374" s="89"/>
      <c r="C2374" s="90" t="s">
        <v>123</v>
      </c>
      <c r="D2374" s="84">
        <v>43228</v>
      </c>
      <c r="E2374" s="85" t="s">
        <v>4590</v>
      </c>
      <c r="F2374" s="85" t="s">
        <v>3</v>
      </c>
      <c r="G2374" s="85">
        <v>1620298</v>
      </c>
      <c r="H2374" s="89"/>
      <c r="I2374" s="93" t="s">
        <v>5097</v>
      </c>
      <c r="J2374" s="89"/>
      <c r="K2374" s="89"/>
      <c r="L2374" s="89"/>
      <c r="M2374" s="89"/>
      <c r="N2374" s="168">
        <v>0</v>
      </c>
      <c r="O2374" s="168">
        <v>51661.35</v>
      </c>
      <c r="P2374" s="89" t="s">
        <v>2900</v>
      </c>
    </row>
    <row r="2375" spans="1:16" ht="63.75">
      <c r="A2375" s="214">
        <v>269</v>
      </c>
      <c r="B2375" s="89"/>
      <c r="C2375" s="90" t="s">
        <v>123</v>
      </c>
      <c r="D2375" s="84">
        <v>43228</v>
      </c>
      <c r="E2375" s="85" t="s">
        <v>4590</v>
      </c>
      <c r="F2375" s="85" t="s">
        <v>3</v>
      </c>
      <c r="G2375" s="85">
        <v>1620298</v>
      </c>
      <c r="H2375" s="89"/>
      <c r="I2375" s="93" t="s">
        <v>5097</v>
      </c>
      <c r="J2375" s="89"/>
      <c r="K2375" s="89"/>
      <c r="L2375" s="89"/>
      <c r="M2375" s="89"/>
      <c r="N2375" s="168">
        <v>0</v>
      </c>
      <c r="O2375" s="168">
        <v>16953.18</v>
      </c>
      <c r="P2375" s="89" t="s">
        <v>2900</v>
      </c>
    </row>
    <row r="2376" spans="1:16" ht="63.75">
      <c r="A2376" s="214">
        <v>269</v>
      </c>
      <c r="B2376" s="89"/>
      <c r="C2376" s="90" t="s">
        <v>123</v>
      </c>
      <c r="D2376" s="84">
        <v>43228</v>
      </c>
      <c r="E2376" s="85" t="s">
        <v>4590</v>
      </c>
      <c r="F2376" s="85" t="s">
        <v>3</v>
      </c>
      <c r="G2376" s="85">
        <v>1620298</v>
      </c>
      <c r="H2376" s="89"/>
      <c r="I2376" s="93" t="s">
        <v>5097</v>
      </c>
      <c r="J2376" s="89"/>
      <c r="K2376" s="89"/>
      <c r="L2376" s="89"/>
      <c r="M2376" s="89"/>
      <c r="N2376" s="168">
        <v>0</v>
      </c>
      <c r="O2376" s="168">
        <v>37790.83</v>
      </c>
      <c r="P2376" s="89" t="s">
        <v>2900</v>
      </c>
    </row>
    <row r="2377" spans="1:16" ht="63.75">
      <c r="A2377" s="214">
        <v>269</v>
      </c>
      <c r="B2377" s="89"/>
      <c r="C2377" s="90" t="s">
        <v>123</v>
      </c>
      <c r="D2377" s="84">
        <v>43228</v>
      </c>
      <c r="E2377" s="85" t="s">
        <v>4590</v>
      </c>
      <c r="F2377" s="85" t="s">
        <v>3</v>
      </c>
      <c r="G2377" s="85">
        <v>1620298</v>
      </c>
      <c r="H2377" s="89"/>
      <c r="I2377" s="93" t="s">
        <v>5097</v>
      </c>
      <c r="J2377" s="89"/>
      <c r="K2377" s="89"/>
      <c r="L2377" s="89"/>
      <c r="M2377" s="89"/>
      <c r="N2377" s="168">
        <v>0</v>
      </c>
      <c r="O2377" s="168">
        <v>16133.43</v>
      </c>
      <c r="P2377" s="89" t="s">
        <v>2900</v>
      </c>
    </row>
    <row r="2378" spans="1:16" ht="63.75">
      <c r="A2378" s="214">
        <v>269</v>
      </c>
      <c r="B2378" s="89"/>
      <c r="C2378" s="90" t="s">
        <v>123</v>
      </c>
      <c r="D2378" s="84">
        <v>43228</v>
      </c>
      <c r="E2378" s="85" t="s">
        <v>4590</v>
      </c>
      <c r="F2378" s="85" t="s">
        <v>3</v>
      </c>
      <c r="G2378" s="85">
        <v>1620298</v>
      </c>
      <c r="H2378" s="89"/>
      <c r="I2378" s="93" t="s">
        <v>5097</v>
      </c>
      <c r="J2378" s="89"/>
      <c r="K2378" s="89"/>
      <c r="L2378" s="89"/>
      <c r="M2378" s="89"/>
      <c r="N2378" s="168">
        <v>0</v>
      </c>
      <c r="O2378" s="168">
        <v>7227</v>
      </c>
      <c r="P2378" s="89" t="s">
        <v>2900</v>
      </c>
    </row>
    <row r="2379" spans="1:16" ht="63.75">
      <c r="A2379" s="214">
        <v>269</v>
      </c>
      <c r="B2379" s="89"/>
      <c r="C2379" s="90" t="s">
        <v>123</v>
      </c>
      <c r="D2379" s="84">
        <v>43228</v>
      </c>
      <c r="E2379" s="85" t="s">
        <v>4590</v>
      </c>
      <c r="F2379" s="85" t="s">
        <v>3</v>
      </c>
      <c r="G2379" s="85">
        <v>1620298</v>
      </c>
      <c r="H2379" s="89"/>
      <c r="I2379" s="93" t="s">
        <v>5097</v>
      </c>
      <c r="J2379" s="89"/>
      <c r="K2379" s="89"/>
      <c r="L2379" s="89"/>
      <c r="M2379" s="89"/>
      <c r="N2379" s="168">
        <v>0</v>
      </c>
      <c r="O2379" s="168">
        <v>11124.9</v>
      </c>
      <c r="P2379" s="89" t="s">
        <v>2900</v>
      </c>
    </row>
    <row r="2380" spans="1:16" ht="63.75">
      <c r="A2380" s="214">
        <v>20</v>
      </c>
      <c r="B2380" s="89"/>
      <c r="C2380" s="90" t="s">
        <v>47</v>
      </c>
      <c r="D2380" s="84">
        <v>43228</v>
      </c>
      <c r="E2380" s="85" t="s">
        <v>4590</v>
      </c>
      <c r="F2380" s="85" t="s">
        <v>3</v>
      </c>
      <c r="G2380" s="85">
        <v>1620298</v>
      </c>
      <c r="H2380" s="89"/>
      <c r="I2380" s="93" t="s">
        <v>5097</v>
      </c>
      <c r="J2380" s="89"/>
      <c r="K2380" s="89"/>
      <c r="L2380" s="89"/>
      <c r="M2380" s="89"/>
      <c r="N2380" s="168">
        <v>0</v>
      </c>
      <c r="O2380" s="168">
        <v>6165.08</v>
      </c>
      <c r="P2380" s="89" t="s">
        <v>2900</v>
      </c>
    </row>
    <row r="2381" spans="1:16" ht="63.75">
      <c r="A2381" s="214">
        <v>512</v>
      </c>
      <c r="B2381" s="89"/>
      <c r="C2381" s="90" t="s">
        <v>10495</v>
      </c>
      <c r="D2381" s="84">
        <v>43228</v>
      </c>
      <c r="E2381" s="85" t="s">
        <v>4591</v>
      </c>
      <c r="F2381" s="85" t="s">
        <v>3</v>
      </c>
      <c r="G2381" s="85">
        <v>1620301</v>
      </c>
      <c r="H2381" s="89"/>
      <c r="I2381" s="93" t="s">
        <v>5098</v>
      </c>
      <c r="J2381" s="89"/>
      <c r="K2381" s="89"/>
      <c r="L2381" s="89"/>
      <c r="M2381" s="89"/>
      <c r="N2381" s="168">
        <v>0</v>
      </c>
      <c r="O2381" s="168">
        <v>3668.14</v>
      </c>
      <c r="P2381" s="89" t="s">
        <v>2900</v>
      </c>
    </row>
    <row r="2382" spans="1:16" ht="63.75">
      <c r="A2382" s="214">
        <v>212</v>
      </c>
      <c r="B2382" s="89"/>
      <c r="C2382" s="90" t="s">
        <v>103</v>
      </c>
      <c r="D2382" s="84">
        <v>43228</v>
      </c>
      <c r="E2382" s="85" t="s">
        <v>4591</v>
      </c>
      <c r="F2382" s="85" t="s">
        <v>3</v>
      </c>
      <c r="G2382" s="85">
        <v>1620301</v>
      </c>
      <c r="H2382" s="89"/>
      <c r="I2382" s="93" t="s">
        <v>5098</v>
      </c>
      <c r="J2382" s="89"/>
      <c r="K2382" s="89"/>
      <c r="L2382" s="89"/>
      <c r="M2382" s="89"/>
      <c r="N2382" s="168">
        <v>0</v>
      </c>
      <c r="O2382" s="168">
        <v>517.4</v>
      </c>
      <c r="P2382" s="89" t="s">
        <v>2900</v>
      </c>
    </row>
    <row r="2383" spans="1:16" ht="63.75">
      <c r="A2383" s="214">
        <v>224</v>
      </c>
      <c r="B2383" s="89"/>
      <c r="C2383" s="90" t="s">
        <v>108</v>
      </c>
      <c r="D2383" s="84">
        <v>43228</v>
      </c>
      <c r="E2383" s="85" t="s">
        <v>4591</v>
      </c>
      <c r="F2383" s="85" t="s">
        <v>3</v>
      </c>
      <c r="G2383" s="85">
        <v>1620301</v>
      </c>
      <c r="H2383" s="89"/>
      <c r="I2383" s="93" t="s">
        <v>5098</v>
      </c>
      <c r="J2383" s="89"/>
      <c r="K2383" s="89"/>
      <c r="L2383" s="89"/>
      <c r="M2383" s="89"/>
      <c r="N2383" s="168">
        <v>0</v>
      </c>
      <c r="O2383" s="168">
        <v>4498.5600000000004</v>
      </c>
      <c r="P2383" s="89" t="s">
        <v>2900</v>
      </c>
    </row>
    <row r="2384" spans="1:16" ht="63.75">
      <c r="A2384" s="214">
        <v>20</v>
      </c>
      <c r="B2384" s="89"/>
      <c r="C2384" s="90" t="s">
        <v>47</v>
      </c>
      <c r="D2384" s="84">
        <v>43228</v>
      </c>
      <c r="E2384" s="85" t="s">
        <v>4591</v>
      </c>
      <c r="F2384" s="85" t="s">
        <v>3</v>
      </c>
      <c r="G2384" s="85">
        <v>1620301</v>
      </c>
      <c r="H2384" s="89"/>
      <c r="I2384" s="93" t="s">
        <v>5098</v>
      </c>
      <c r="J2384" s="89"/>
      <c r="K2384" s="89"/>
      <c r="L2384" s="89"/>
      <c r="M2384" s="89"/>
      <c r="N2384" s="168">
        <v>0</v>
      </c>
      <c r="O2384" s="168">
        <v>3096</v>
      </c>
      <c r="P2384" s="89" t="s">
        <v>2900</v>
      </c>
    </row>
    <row r="2385" spans="1:16" ht="63.75">
      <c r="A2385" s="214">
        <v>20</v>
      </c>
      <c r="B2385" s="89"/>
      <c r="C2385" s="90" t="s">
        <v>47</v>
      </c>
      <c r="D2385" s="84">
        <v>43228</v>
      </c>
      <c r="E2385" s="85" t="s">
        <v>4591</v>
      </c>
      <c r="F2385" s="85" t="s">
        <v>3</v>
      </c>
      <c r="G2385" s="85">
        <v>1620301</v>
      </c>
      <c r="H2385" s="89"/>
      <c r="I2385" s="93" t="s">
        <v>5098</v>
      </c>
      <c r="J2385" s="89"/>
      <c r="K2385" s="89"/>
      <c r="L2385" s="89"/>
      <c r="M2385" s="89"/>
      <c r="N2385" s="168">
        <v>0</v>
      </c>
      <c r="O2385" s="168">
        <v>401.61</v>
      </c>
      <c r="P2385" s="89" t="s">
        <v>2900</v>
      </c>
    </row>
    <row r="2386" spans="1:16" ht="63.75">
      <c r="A2386" s="214">
        <v>16</v>
      </c>
      <c r="B2386" s="89"/>
      <c r="C2386" s="90" t="s">
        <v>46</v>
      </c>
      <c r="D2386" s="84">
        <v>43228</v>
      </c>
      <c r="E2386" s="85" t="s">
        <v>4591</v>
      </c>
      <c r="F2386" s="85" t="s">
        <v>3</v>
      </c>
      <c r="G2386" s="85">
        <v>1620301</v>
      </c>
      <c r="H2386" s="89"/>
      <c r="I2386" s="93" t="s">
        <v>5098</v>
      </c>
      <c r="J2386" s="89"/>
      <c r="K2386" s="89"/>
      <c r="L2386" s="89"/>
      <c r="M2386" s="89"/>
      <c r="N2386" s="168">
        <v>0</v>
      </c>
      <c r="O2386" s="168">
        <v>303428.75</v>
      </c>
      <c r="P2386" s="89" t="s">
        <v>2900</v>
      </c>
    </row>
    <row r="2387" spans="1:16" ht="63.75">
      <c r="A2387" s="214">
        <v>15</v>
      </c>
      <c r="B2387" s="89"/>
      <c r="C2387" s="90" t="s">
        <v>45</v>
      </c>
      <c r="D2387" s="84">
        <v>43228</v>
      </c>
      <c r="E2387" s="85" t="s">
        <v>4591</v>
      </c>
      <c r="F2387" s="85" t="s">
        <v>3</v>
      </c>
      <c r="G2387" s="85">
        <v>1620301</v>
      </c>
      <c r="H2387" s="89"/>
      <c r="I2387" s="93" t="s">
        <v>5098</v>
      </c>
      <c r="J2387" s="89"/>
      <c r="K2387" s="89"/>
      <c r="L2387" s="89"/>
      <c r="M2387" s="89"/>
      <c r="N2387" s="168">
        <v>0</v>
      </c>
      <c r="O2387" s="168">
        <v>55971.16</v>
      </c>
      <c r="P2387" s="89" t="s">
        <v>2900</v>
      </c>
    </row>
    <row r="2388" spans="1:16" ht="63.75">
      <c r="A2388" s="214">
        <v>15</v>
      </c>
      <c r="B2388" s="89"/>
      <c r="C2388" s="90" t="s">
        <v>45</v>
      </c>
      <c r="D2388" s="84">
        <v>43228</v>
      </c>
      <c r="E2388" s="85" t="s">
        <v>4591</v>
      </c>
      <c r="F2388" s="85" t="s">
        <v>3</v>
      </c>
      <c r="G2388" s="85">
        <v>1620301</v>
      </c>
      <c r="H2388" s="89"/>
      <c r="I2388" s="93" t="s">
        <v>5098</v>
      </c>
      <c r="J2388" s="89"/>
      <c r="K2388" s="89"/>
      <c r="L2388" s="89"/>
      <c r="M2388" s="89"/>
      <c r="N2388" s="168">
        <v>0</v>
      </c>
      <c r="O2388" s="168">
        <v>118118.97</v>
      </c>
      <c r="P2388" s="89" t="s">
        <v>2900</v>
      </c>
    </row>
    <row r="2389" spans="1:16" ht="63.75">
      <c r="A2389" s="214">
        <v>15</v>
      </c>
      <c r="B2389" s="89"/>
      <c r="C2389" s="90" t="s">
        <v>45</v>
      </c>
      <c r="D2389" s="84">
        <v>43228</v>
      </c>
      <c r="E2389" s="85" t="s">
        <v>4591</v>
      </c>
      <c r="F2389" s="85" t="s">
        <v>3</v>
      </c>
      <c r="G2389" s="85">
        <v>1620301</v>
      </c>
      <c r="H2389" s="89"/>
      <c r="I2389" s="93" t="s">
        <v>5098</v>
      </c>
      <c r="J2389" s="89"/>
      <c r="K2389" s="89"/>
      <c r="L2389" s="89"/>
      <c r="M2389" s="89"/>
      <c r="N2389" s="168">
        <v>0</v>
      </c>
      <c r="O2389" s="168">
        <v>99992.45</v>
      </c>
      <c r="P2389" s="89" t="s">
        <v>2900</v>
      </c>
    </row>
    <row r="2390" spans="1:16" ht="63.75">
      <c r="A2390" s="214">
        <v>86</v>
      </c>
      <c r="B2390" s="89"/>
      <c r="C2390" s="90" t="s">
        <v>59</v>
      </c>
      <c r="D2390" s="84">
        <v>43228</v>
      </c>
      <c r="E2390" s="85" t="s">
        <v>4591</v>
      </c>
      <c r="F2390" s="85" t="s">
        <v>3</v>
      </c>
      <c r="G2390" s="85">
        <v>1620301</v>
      </c>
      <c r="H2390" s="89"/>
      <c r="I2390" s="93" t="s">
        <v>5098</v>
      </c>
      <c r="J2390" s="89"/>
      <c r="K2390" s="89"/>
      <c r="L2390" s="89"/>
      <c r="M2390" s="89"/>
      <c r="N2390" s="168">
        <v>0</v>
      </c>
      <c r="O2390" s="168">
        <v>3733.02</v>
      </c>
      <c r="P2390" s="89" t="s">
        <v>2900</v>
      </c>
    </row>
    <row r="2391" spans="1:16" ht="63.75">
      <c r="A2391" s="214">
        <v>660</v>
      </c>
      <c r="B2391" s="89"/>
      <c r="C2391" s="90" t="s">
        <v>192</v>
      </c>
      <c r="D2391" s="84">
        <v>43228</v>
      </c>
      <c r="E2391" s="85" t="s">
        <v>4591</v>
      </c>
      <c r="F2391" s="85" t="s">
        <v>3</v>
      </c>
      <c r="G2391" s="85">
        <v>1620301</v>
      </c>
      <c r="H2391" s="89"/>
      <c r="I2391" s="93" t="s">
        <v>5098</v>
      </c>
      <c r="J2391" s="89"/>
      <c r="K2391" s="89"/>
      <c r="L2391" s="89"/>
      <c r="M2391" s="89"/>
      <c r="N2391" s="168">
        <v>0</v>
      </c>
      <c r="O2391" s="168">
        <v>22561.85</v>
      </c>
      <c r="P2391" s="89" t="s">
        <v>2900</v>
      </c>
    </row>
    <row r="2392" spans="1:16" ht="63.75">
      <c r="A2392" s="214">
        <v>660</v>
      </c>
      <c r="B2392" s="89"/>
      <c r="C2392" s="90" t="s">
        <v>192</v>
      </c>
      <c r="D2392" s="84">
        <v>43228</v>
      </c>
      <c r="E2392" s="85" t="s">
        <v>4591</v>
      </c>
      <c r="F2392" s="85" t="s">
        <v>3</v>
      </c>
      <c r="G2392" s="85">
        <v>1620301</v>
      </c>
      <c r="H2392" s="89"/>
      <c r="I2392" s="93" t="s">
        <v>5098</v>
      </c>
      <c r="J2392" s="89"/>
      <c r="K2392" s="89"/>
      <c r="L2392" s="89"/>
      <c r="M2392" s="89"/>
      <c r="N2392" s="168">
        <v>0</v>
      </c>
      <c r="O2392" s="168">
        <v>53383.49</v>
      </c>
      <c r="P2392" s="89" t="s">
        <v>2900</v>
      </c>
    </row>
    <row r="2393" spans="1:16" ht="63.75">
      <c r="A2393" s="214">
        <v>660</v>
      </c>
      <c r="B2393" s="89"/>
      <c r="C2393" s="90" t="s">
        <v>192</v>
      </c>
      <c r="D2393" s="84">
        <v>43228</v>
      </c>
      <c r="E2393" s="85" t="s">
        <v>4591</v>
      </c>
      <c r="F2393" s="85" t="s">
        <v>3</v>
      </c>
      <c r="G2393" s="85">
        <v>1620301</v>
      </c>
      <c r="H2393" s="89"/>
      <c r="I2393" s="93" t="s">
        <v>5098</v>
      </c>
      <c r="J2393" s="89"/>
      <c r="K2393" s="89"/>
      <c r="L2393" s="89"/>
      <c r="M2393" s="89"/>
      <c r="N2393" s="168">
        <v>0</v>
      </c>
      <c r="O2393" s="168">
        <v>75851.39</v>
      </c>
      <c r="P2393" s="89" t="s">
        <v>2900</v>
      </c>
    </row>
    <row r="2394" spans="1:16" ht="63.75">
      <c r="A2394" s="214">
        <v>660</v>
      </c>
      <c r="B2394" s="89"/>
      <c r="C2394" s="90" t="s">
        <v>192</v>
      </c>
      <c r="D2394" s="84">
        <v>43228</v>
      </c>
      <c r="E2394" s="85" t="s">
        <v>4591</v>
      </c>
      <c r="F2394" s="85" t="s">
        <v>3</v>
      </c>
      <c r="G2394" s="85">
        <v>1620301</v>
      </c>
      <c r="H2394" s="89"/>
      <c r="I2394" s="93" t="s">
        <v>5098</v>
      </c>
      <c r="J2394" s="89"/>
      <c r="K2394" s="89"/>
      <c r="L2394" s="89"/>
      <c r="M2394" s="89"/>
      <c r="N2394" s="168">
        <v>0</v>
      </c>
      <c r="O2394" s="168">
        <v>7076.35</v>
      </c>
      <c r="P2394" s="89" t="s">
        <v>2900</v>
      </c>
    </row>
    <row r="2395" spans="1:16" ht="63.75">
      <c r="A2395" s="214">
        <v>660</v>
      </c>
      <c r="B2395" s="89"/>
      <c r="C2395" s="90" t="s">
        <v>192</v>
      </c>
      <c r="D2395" s="84">
        <v>43228</v>
      </c>
      <c r="E2395" s="85" t="s">
        <v>4591</v>
      </c>
      <c r="F2395" s="85" t="s">
        <v>3</v>
      </c>
      <c r="G2395" s="85">
        <v>1620301</v>
      </c>
      <c r="H2395" s="89"/>
      <c r="I2395" s="93" t="s">
        <v>5098</v>
      </c>
      <c r="J2395" s="89"/>
      <c r="K2395" s="89"/>
      <c r="L2395" s="89"/>
      <c r="M2395" s="89"/>
      <c r="N2395" s="168">
        <v>0</v>
      </c>
      <c r="O2395" s="168">
        <v>19773.82</v>
      </c>
      <c r="P2395" s="89" t="s">
        <v>2900</v>
      </c>
    </row>
    <row r="2396" spans="1:16" ht="63.75">
      <c r="A2396" s="214">
        <v>660</v>
      </c>
      <c r="B2396" s="89"/>
      <c r="C2396" s="90" t="s">
        <v>192</v>
      </c>
      <c r="D2396" s="84">
        <v>43228</v>
      </c>
      <c r="E2396" s="85" t="s">
        <v>4591</v>
      </c>
      <c r="F2396" s="85" t="s">
        <v>3</v>
      </c>
      <c r="G2396" s="85">
        <v>1620301</v>
      </c>
      <c r="H2396" s="89"/>
      <c r="I2396" s="93" t="s">
        <v>5098</v>
      </c>
      <c r="J2396" s="89"/>
      <c r="K2396" s="89"/>
      <c r="L2396" s="89"/>
      <c r="M2396" s="89"/>
      <c r="N2396" s="168">
        <v>0</v>
      </c>
      <c r="O2396" s="168">
        <v>4955.5200000000004</v>
      </c>
      <c r="P2396" s="89" t="s">
        <v>2900</v>
      </c>
    </row>
    <row r="2397" spans="1:16" ht="63.75">
      <c r="A2397" s="214">
        <v>47</v>
      </c>
      <c r="B2397" s="89"/>
      <c r="C2397" s="90" t="s">
        <v>52</v>
      </c>
      <c r="D2397" s="84">
        <v>43228</v>
      </c>
      <c r="E2397" s="85" t="s">
        <v>4591</v>
      </c>
      <c r="F2397" s="85" t="s">
        <v>3</v>
      </c>
      <c r="G2397" s="85">
        <v>1620301</v>
      </c>
      <c r="H2397" s="89"/>
      <c r="I2397" s="93" t="s">
        <v>5098</v>
      </c>
      <c r="J2397" s="89"/>
      <c r="K2397" s="89"/>
      <c r="L2397" s="89"/>
      <c r="M2397" s="89"/>
      <c r="N2397" s="168">
        <v>0</v>
      </c>
      <c r="O2397" s="168">
        <v>6942.6</v>
      </c>
      <c r="P2397" s="89" t="s">
        <v>2900</v>
      </c>
    </row>
    <row r="2398" spans="1:16" ht="63.75">
      <c r="A2398" s="214">
        <v>253</v>
      </c>
      <c r="B2398" s="89"/>
      <c r="C2398" s="90" t="s">
        <v>117</v>
      </c>
      <c r="D2398" s="84">
        <v>43228</v>
      </c>
      <c r="E2398" s="85" t="s">
        <v>4591</v>
      </c>
      <c r="F2398" s="85" t="s">
        <v>3</v>
      </c>
      <c r="G2398" s="85">
        <v>1620301</v>
      </c>
      <c r="H2398" s="89"/>
      <c r="I2398" s="93" t="s">
        <v>5098</v>
      </c>
      <c r="J2398" s="89"/>
      <c r="K2398" s="89"/>
      <c r="L2398" s="89"/>
      <c r="M2398" s="89"/>
      <c r="N2398" s="168">
        <v>0</v>
      </c>
      <c r="O2398" s="168">
        <v>5872</v>
      </c>
      <c r="P2398" s="89" t="s">
        <v>2900</v>
      </c>
    </row>
    <row r="2399" spans="1:16" ht="63.75">
      <c r="A2399" s="214">
        <v>212</v>
      </c>
      <c r="B2399" s="89"/>
      <c r="C2399" s="90" t="s">
        <v>103</v>
      </c>
      <c r="D2399" s="84">
        <v>43228</v>
      </c>
      <c r="E2399" s="85" t="s">
        <v>4591</v>
      </c>
      <c r="F2399" s="85" t="s">
        <v>3</v>
      </c>
      <c r="G2399" s="85">
        <v>1620301</v>
      </c>
      <c r="H2399" s="89"/>
      <c r="I2399" s="93" t="s">
        <v>5098</v>
      </c>
      <c r="J2399" s="89"/>
      <c r="K2399" s="89"/>
      <c r="L2399" s="89"/>
      <c r="M2399" s="89"/>
      <c r="N2399" s="168">
        <v>0</v>
      </c>
      <c r="O2399" s="168">
        <v>7178.25</v>
      </c>
      <c r="P2399" s="89" t="s">
        <v>2900</v>
      </c>
    </row>
    <row r="2400" spans="1:16" ht="63.75">
      <c r="A2400" s="214">
        <v>212</v>
      </c>
      <c r="B2400" s="89"/>
      <c r="C2400" s="90" t="s">
        <v>103</v>
      </c>
      <c r="D2400" s="84">
        <v>43228</v>
      </c>
      <c r="E2400" s="85" t="s">
        <v>4591</v>
      </c>
      <c r="F2400" s="85" t="s">
        <v>3</v>
      </c>
      <c r="G2400" s="85">
        <v>1620301</v>
      </c>
      <c r="H2400" s="89"/>
      <c r="I2400" s="93" t="s">
        <v>5098</v>
      </c>
      <c r="J2400" s="89"/>
      <c r="K2400" s="89"/>
      <c r="L2400" s="89"/>
      <c r="M2400" s="89"/>
      <c r="N2400" s="168">
        <v>0</v>
      </c>
      <c r="O2400" s="168">
        <v>2773.68</v>
      </c>
      <c r="P2400" s="89" t="s">
        <v>2900</v>
      </c>
    </row>
    <row r="2401" spans="1:16" ht="63.75">
      <c r="A2401" s="214">
        <v>15</v>
      </c>
      <c r="B2401" s="89"/>
      <c r="C2401" s="90" t="s">
        <v>45</v>
      </c>
      <c r="D2401" s="84">
        <v>43228</v>
      </c>
      <c r="E2401" s="85" t="s">
        <v>4591</v>
      </c>
      <c r="F2401" s="85" t="s">
        <v>3</v>
      </c>
      <c r="G2401" s="85">
        <v>1620301</v>
      </c>
      <c r="H2401" s="89"/>
      <c r="I2401" s="93" t="s">
        <v>5098</v>
      </c>
      <c r="J2401" s="89"/>
      <c r="K2401" s="89"/>
      <c r="L2401" s="89"/>
      <c r="M2401" s="89"/>
      <c r="N2401" s="168">
        <v>0</v>
      </c>
      <c r="O2401" s="168">
        <v>562.4</v>
      </c>
      <c r="P2401" s="89" t="s">
        <v>2900</v>
      </c>
    </row>
    <row r="2402" spans="1:16" ht="63.75">
      <c r="A2402" s="214">
        <v>35</v>
      </c>
      <c r="B2402" s="89"/>
      <c r="C2402" s="90" t="s">
        <v>49</v>
      </c>
      <c r="D2402" s="84">
        <v>43228</v>
      </c>
      <c r="E2402" s="85" t="s">
        <v>4591</v>
      </c>
      <c r="F2402" s="85" t="s">
        <v>3</v>
      </c>
      <c r="G2402" s="85">
        <v>1620301</v>
      </c>
      <c r="H2402" s="89"/>
      <c r="I2402" s="93" t="s">
        <v>5098</v>
      </c>
      <c r="J2402" s="89"/>
      <c r="K2402" s="89"/>
      <c r="L2402" s="89"/>
      <c r="M2402" s="89"/>
      <c r="N2402" s="168">
        <v>0</v>
      </c>
      <c r="O2402" s="168">
        <v>464.6</v>
      </c>
      <c r="P2402" s="89" t="s">
        <v>2900</v>
      </c>
    </row>
    <row r="2403" spans="1:16" ht="63.75">
      <c r="A2403" s="214">
        <v>660</v>
      </c>
      <c r="B2403" s="89"/>
      <c r="C2403" s="90" t="s">
        <v>192</v>
      </c>
      <c r="D2403" s="84">
        <v>43228</v>
      </c>
      <c r="E2403" s="85" t="s">
        <v>4591</v>
      </c>
      <c r="F2403" s="85" t="s">
        <v>3</v>
      </c>
      <c r="G2403" s="85">
        <v>1620301</v>
      </c>
      <c r="H2403" s="89"/>
      <c r="I2403" s="93" t="s">
        <v>5098</v>
      </c>
      <c r="J2403" s="89"/>
      <c r="K2403" s="89"/>
      <c r="L2403" s="89"/>
      <c r="M2403" s="89"/>
      <c r="N2403" s="168">
        <v>0</v>
      </c>
      <c r="O2403" s="168">
        <v>11813.65</v>
      </c>
      <c r="P2403" s="89" t="s">
        <v>2900</v>
      </c>
    </row>
    <row r="2404" spans="1:16" ht="63.75">
      <c r="A2404" s="214">
        <v>660</v>
      </c>
      <c r="B2404" s="89"/>
      <c r="C2404" s="90" t="s">
        <v>192</v>
      </c>
      <c r="D2404" s="84">
        <v>43228</v>
      </c>
      <c r="E2404" s="85" t="s">
        <v>4591</v>
      </c>
      <c r="F2404" s="85" t="s">
        <v>3</v>
      </c>
      <c r="G2404" s="85">
        <v>1620301</v>
      </c>
      <c r="H2404" s="89"/>
      <c r="I2404" s="93" t="s">
        <v>5098</v>
      </c>
      <c r="J2404" s="89"/>
      <c r="K2404" s="89"/>
      <c r="L2404" s="89"/>
      <c r="M2404" s="89"/>
      <c r="N2404" s="168">
        <v>0</v>
      </c>
      <c r="O2404" s="168">
        <v>3440.05</v>
      </c>
      <c r="P2404" s="89" t="s">
        <v>2900</v>
      </c>
    </row>
    <row r="2405" spans="1:16" ht="63.75">
      <c r="A2405" s="214">
        <v>660</v>
      </c>
      <c r="B2405" s="89"/>
      <c r="C2405" s="90" t="s">
        <v>192</v>
      </c>
      <c r="D2405" s="84">
        <v>43228</v>
      </c>
      <c r="E2405" s="85" t="s">
        <v>4591</v>
      </c>
      <c r="F2405" s="85" t="s">
        <v>3</v>
      </c>
      <c r="G2405" s="85">
        <v>1620301</v>
      </c>
      <c r="H2405" s="89"/>
      <c r="I2405" s="93" t="s">
        <v>5098</v>
      </c>
      <c r="J2405" s="89"/>
      <c r="K2405" s="89"/>
      <c r="L2405" s="89"/>
      <c r="M2405" s="89"/>
      <c r="N2405" s="168">
        <v>0</v>
      </c>
      <c r="O2405" s="168">
        <v>14319.039999999804</v>
      </c>
      <c r="P2405" s="89" t="s">
        <v>2900</v>
      </c>
    </row>
    <row r="2406" spans="1:16" ht="63.75">
      <c r="A2406" s="214">
        <v>15</v>
      </c>
      <c r="B2406" s="89"/>
      <c r="C2406" s="90" t="s">
        <v>45</v>
      </c>
      <c r="D2406" s="84">
        <v>43228</v>
      </c>
      <c r="E2406" s="85" t="s">
        <v>4591</v>
      </c>
      <c r="F2406" s="85" t="s">
        <v>3</v>
      </c>
      <c r="G2406" s="85">
        <v>1620301</v>
      </c>
      <c r="H2406" s="89"/>
      <c r="I2406" s="93" t="s">
        <v>5098</v>
      </c>
      <c r="J2406" s="89"/>
      <c r="K2406" s="89"/>
      <c r="L2406" s="89"/>
      <c r="M2406" s="89"/>
      <c r="N2406" s="168">
        <v>0</v>
      </c>
      <c r="O2406" s="168">
        <v>754.12</v>
      </c>
      <c r="P2406" s="89" t="s">
        <v>2900</v>
      </c>
    </row>
    <row r="2407" spans="1:16" ht="63.75">
      <c r="A2407" s="214">
        <v>15</v>
      </c>
      <c r="B2407" s="89"/>
      <c r="C2407" s="90" t="s">
        <v>45</v>
      </c>
      <c r="D2407" s="84">
        <v>43228</v>
      </c>
      <c r="E2407" s="85" t="s">
        <v>4591</v>
      </c>
      <c r="F2407" s="85" t="s">
        <v>3</v>
      </c>
      <c r="G2407" s="85">
        <v>1620301</v>
      </c>
      <c r="H2407" s="89"/>
      <c r="I2407" s="93" t="s">
        <v>5098</v>
      </c>
      <c r="J2407" s="89"/>
      <c r="K2407" s="89"/>
      <c r="L2407" s="89"/>
      <c r="M2407" s="89"/>
      <c r="N2407" s="168">
        <v>0</v>
      </c>
      <c r="O2407" s="168">
        <v>6538.54</v>
      </c>
      <c r="P2407" s="89" t="s">
        <v>2900</v>
      </c>
    </row>
    <row r="2408" spans="1:16" ht="51">
      <c r="A2408" s="214" t="s">
        <v>560</v>
      </c>
      <c r="B2408" s="89"/>
      <c r="C2408" s="90" t="s">
        <v>622</v>
      </c>
      <c r="D2408" s="84">
        <v>43228</v>
      </c>
      <c r="E2408" s="85" t="s">
        <v>4592</v>
      </c>
      <c r="F2408" s="85" t="s">
        <v>3</v>
      </c>
      <c r="G2408" s="85">
        <v>1620309</v>
      </c>
      <c r="H2408" s="89"/>
      <c r="I2408" s="93" t="s">
        <v>5099</v>
      </c>
      <c r="J2408" s="89"/>
      <c r="K2408" s="89"/>
      <c r="L2408" s="89"/>
      <c r="M2408" s="89"/>
      <c r="N2408" s="168">
        <v>0</v>
      </c>
      <c r="O2408" s="168">
        <v>52973.440000000002</v>
      </c>
      <c r="P2408" s="89" t="s">
        <v>679</v>
      </c>
    </row>
    <row r="2409" spans="1:16" ht="51">
      <c r="A2409" s="214" t="s">
        <v>560</v>
      </c>
      <c r="B2409" s="89"/>
      <c r="C2409" s="90" t="s">
        <v>622</v>
      </c>
      <c r="D2409" s="84">
        <v>43228</v>
      </c>
      <c r="E2409" s="85" t="s">
        <v>4593</v>
      </c>
      <c r="F2409" s="85" t="s">
        <v>3</v>
      </c>
      <c r="G2409" s="85">
        <v>1620310</v>
      </c>
      <c r="H2409" s="89"/>
      <c r="I2409" s="93" t="s">
        <v>5100</v>
      </c>
      <c r="J2409" s="89"/>
      <c r="K2409" s="89"/>
      <c r="L2409" s="89"/>
      <c r="M2409" s="89"/>
      <c r="N2409" s="168">
        <v>0</v>
      </c>
      <c r="O2409" s="168">
        <v>5052.09</v>
      </c>
      <c r="P2409" s="89" t="s">
        <v>679</v>
      </c>
    </row>
    <row r="2410" spans="1:16" ht="51">
      <c r="A2410" s="214" t="s">
        <v>560</v>
      </c>
      <c r="B2410" s="89"/>
      <c r="C2410" s="90" t="s">
        <v>622</v>
      </c>
      <c r="D2410" s="84">
        <v>43228</v>
      </c>
      <c r="E2410" s="85" t="s">
        <v>4594</v>
      </c>
      <c r="F2410" s="85" t="s">
        <v>3</v>
      </c>
      <c r="G2410" s="85">
        <v>1620295</v>
      </c>
      <c r="H2410" s="89"/>
      <c r="I2410" s="93" t="s">
        <v>5101</v>
      </c>
      <c r="J2410" s="89"/>
      <c r="K2410" s="89"/>
      <c r="L2410" s="89"/>
      <c r="M2410" s="89"/>
      <c r="N2410" s="168">
        <v>0</v>
      </c>
      <c r="O2410" s="168">
        <v>1669</v>
      </c>
      <c r="P2410" s="89" t="s">
        <v>679</v>
      </c>
    </row>
    <row r="2411" spans="1:16" ht="51">
      <c r="A2411" s="214" t="s">
        <v>560</v>
      </c>
      <c r="B2411" s="89"/>
      <c r="C2411" s="90" t="s">
        <v>622</v>
      </c>
      <c r="D2411" s="84">
        <v>43228</v>
      </c>
      <c r="E2411" s="85" t="s">
        <v>4595</v>
      </c>
      <c r="F2411" s="85" t="s">
        <v>3</v>
      </c>
      <c r="G2411" s="85">
        <v>1620296</v>
      </c>
      <c r="H2411" s="89"/>
      <c r="I2411" s="93" t="s">
        <v>5102</v>
      </c>
      <c r="J2411" s="89"/>
      <c r="K2411" s="89"/>
      <c r="L2411" s="89"/>
      <c r="M2411" s="89"/>
      <c r="N2411" s="168">
        <v>0</v>
      </c>
      <c r="O2411" s="168">
        <v>563.33000000000004</v>
      </c>
      <c r="P2411" s="89" t="s">
        <v>679</v>
      </c>
    </row>
    <row r="2412" spans="1:16" ht="51">
      <c r="A2412" s="214" t="s">
        <v>560</v>
      </c>
      <c r="B2412" s="89"/>
      <c r="C2412" s="90" t="s">
        <v>622</v>
      </c>
      <c r="D2412" s="84">
        <v>43228</v>
      </c>
      <c r="E2412" s="85" t="s">
        <v>4596</v>
      </c>
      <c r="F2412" s="85" t="s">
        <v>3</v>
      </c>
      <c r="G2412" s="85">
        <v>1620297</v>
      </c>
      <c r="H2412" s="89"/>
      <c r="I2412" s="93" t="s">
        <v>5102</v>
      </c>
      <c r="J2412" s="89"/>
      <c r="K2412" s="89"/>
      <c r="L2412" s="89"/>
      <c r="M2412" s="89"/>
      <c r="N2412" s="168">
        <v>0</v>
      </c>
      <c r="O2412" s="168">
        <v>563.33000000000004</v>
      </c>
      <c r="P2412" s="89" t="s">
        <v>679</v>
      </c>
    </row>
    <row r="2413" spans="1:16" ht="51">
      <c r="A2413" s="214" t="s">
        <v>560</v>
      </c>
      <c r="B2413" s="89"/>
      <c r="C2413" s="90" t="s">
        <v>622</v>
      </c>
      <c r="D2413" s="84">
        <v>43228</v>
      </c>
      <c r="E2413" s="85" t="s">
        <v>4597</v>
      </c>
      <c r="F2413" s="85" t="s">
        <v>3</v>
      </c>
      <c r="G2413" s="85">
        <v>1620299</v>
      </c>
      <c r="H2413" s="89"/>
      <c r="I2413" s="93" t="s">
        <v>5102</v>
      </c>
      <c r="J2413" s="89"/>
      <c r="K2413" s="89"/>
      <c r="L2413" s="89"/>
      <c r="M2413" s="89"/>
      <c r="N2413" s="168">
        <v>0</v>
      </c>
      <c r="O2413" s="168">
        <v>563.33000000000004</v>
      </c>
      <c r="P2413" s="89" t="s">
        <v>679</v>
      </c>
    </row>
    <row r="2414" spans="1:16" ht="51">
      <c r="A2414" s="214" t="s">
        <v>560</v>
      </c>
      <c r="B2414" s="89"/>
      <c r="C2414" s="90" t="s">
        <v>622</v>
      </c>
      <c r="D2414" s="84">
        <v>43228</v>
      </c>
      <c r="E2414" s="85" t="s">
        <v>4598</v>
      </c>
      <c r="F2414" s="85" t="s">
        <v>3</v>
      </c>
      <c r="G2414" s="85">
        <v>1620300</v>
      </c>
      <c r="H2414" s="89"/>
      <c r="I2414" s="93" t="s">
        <v>5102</v>
      </c>
      <c r="J2414" s="89"/>
      <c r="K2414" s="89"/>
      <c r="L2414" s="89"/>
      <c r="M2414" s="89"/>
      <c r="N2414" s="168">
        <v>0</v>
      </c>
      <c r="O2414" s="168">
        <v>563.33000000000004</v>
      </c>
      <c r="P2414" s="89" t="s">
        <v>679</v>
      </c>
    </row>
    <row r="2415" spans="1:16" ht="51">
      <c r="A2415" s="214" t="s">
        <v>560</v>
      </c>
      <c r="B2415" s="89"/>
      <c r="C2415" s="90" t="s">
        <v>622</v>
      </c>
      <c r="D2415" s="84">
        <v>43228</v>
      </c>
      <c r="E2415" s="85" t="s">
        <v>4599</v>
      </c>
      <c r="F2415" s="85" t="s">
        <v>3</v>
      </c>
      <c r="G2415" s="85">
        <v>1620303</v>
      </c>
      <c r="H2415" s="89"/>
      <c r="I2415" s="93" t="s">
        <v>5102</v>
      </c>
      <c r="J2415" s="89"/>
      <c r="K2415" s="89"/>
      <c r="L2415" s="89"/>
      <c r="M2415" s="89"/>
      <c r="N2415" s="168">
        <v>0</v>
      </c>
      <c r="O2415" s="168">
        <v>563.33000000000004</v>
      </c>
      <c r="P2415" s="89" t="s">
        <v>679</v>
      </c>
    </row>
    <row r="2416" spans="1:16" ht="51">
      <c r="A2416" s="214" t="s">
        <v>560</v>
      </c>
      <c r="B2416" s="89"/>
      <c r="C2416" s="90" t="s">
        <v>622</v>
      </c>
      <c r="D2416" s="84">
        <v>43228</v>
      </c>
      <c r="E2416" s="85" t="s">
        <v>4600</v>
      </c>
      <c r="F2416" s="85" t="s">
        <v>3</v>
      </c>
      <c r="G2416" s="85">
        <v>1620306</v>
      </c>
      <c r="H2416" s="89"/>
      <c r="I2416" s="93" t="s">
        <v>5102</v>
      </c>
      <c r="J2416" s="89"/>
      <c r="K2416" s="89"/>
      <c r="L2416" s="89"/>
      <c r="M2416" s="89"/>
      <c r="N2416" s="168">
        <v>0</v>
      </c>
      <c r="O2416" s="168">
        <v>563.33000000000004</v>
      </c>
      <c r="P2416" s="89" t="s">
        <v>679</v>
      </c>
    </row>
    <row r="2417" spans="1:16" ht="51">
      <c r="A2417" s="214" t="s">
        <v>560</v>
      </c>
      <c r="B2417" s="89"/>
      <c r="C2417" s="90" t="s">
        <v>622</v>
      </c>
      <c r="D2417" s="84">
        <v>43228</v>
      </c>
      <c r="E2417" s="85" t="s">
        <v>4601</v>
      </c>
      <c r="F2417" s="85" t="s">
        <v>3</v>
      </c>
      <c r="G2417" s="85">
        <v>1620308</v>
      </c>
      <c r="H2417" s="89"/>
      <c r="I2417" s="93" t="s">
        <v>5102</v>
      </c>
      <c r="J2417" s="89"/>
      <c r="K2417" s="89"/>
      <c r="L2417" s="89"/>
      <c r="M2417" s="89"/>
      <c r="N2417" s="168">
        <v>0</v>
      </c>
      <c r="O2417" s="168">
        <v>563.33000000000004</v>
      </c>
      <c r="P2417" s="89" t="s">
        <v>679</v>
      </c>
    </row>
    <row r="2418" spans="1:16" ht="63.75">
      <c r="A2418" s="214" t="s">
        <v>560</v>
      </c>
      <c r="B2418" s="89"/>
      <c r="C2418" s="90" t="s">
        <v>622</v>
      </c>
      <c r="D2418" s="84">
        <v>43228</v>
      </c>
      <c r="E2418" s="85" t="s">
        <v>4602</v>
      </c>
      <c r="F2418" s="85" t="s">
        <v>3</v>
      </c>
      <c r="G2418" s="85">
        <v>1620316</v>
      </c>
      <c r="H2418" s="89"/>
      <c r="I2418" s="93" t="s">
        <v>5103</v>
      </c>
      <c r="J2418" s="89"/>
      <c r="K2418" s="89"/>
      <c r="L2418" s="89"/>
      <c r="M2418" s="89"/>
      <c r="N2418" s="168">
        <v>0</v>
      </c>
      <c r="O2418" s="168">
        <v>1093.31</v>
      </c>
      <c r="P2418" s="89" t="s">
        <v>679</v>
      </c>
    </row>
    <row r="2419" spans="1:16" ht="51">
      <c r="A2419" s="214">
        <v>592</v>
      </c>
      <c r="B2419" s="89"/>
      <c r="C2419" s="90" t="s">
        <v>653</v>
      </c>
      <c r="D2419" s="84">
        <v>43228</v>
      </c>
      <c r="E2419" s="85" t="s">
        <v>4603</v>
      </c>
      <c r="F2419" s="85" t="s">
        <v>3</v>
      </c>
      <c r="G2419" s="85">
        <v>1620338</v>
      </c>
      <c r="H2419" s="89"/>
      <c r="I2419" s="93" t="s">
        <v>5104</v>
      </c>
      <c r="J2419" s="89"/>
      <c r="K2419" s="89"/>
      <c r="L2419" s="89"/>
      <c r="M2419" s="89"/>
      <c r="N2419" s="168">
        <v>0</v>
      </c>
      <c r="O2419" s="168">
        <v>1682</v>
      </c>
      <c r="P2419" s="89" t="s">
        <v>679</v>
      </c>
    </row>
    <row r="2420" spans="1:16" ht="51">
      <c r="A2420" s="214" t="s">
        <v>560</v>
      </c>
      <c r="B2420" s="89"/>
      <c r="C2420" s="90" t="s">
        <v>622</v>
      </c>
      <c r="D2420" s="84">
        <v>43228</v>
      </c>
      <c r="E2420" s="85" t="s">
        <v>4604</v>
      </c>
      <c r="F2420" s="85" t="s">
        <v>3</v>
      </c>
      <c r="G2420" s="85">
        <v>1620275</v>
      </c>
      <c r="H2420" s="89"/>
      <c r="I2420" s="93" t="s">
        <v>5105</v>
      </c>
      <c r="J2420" s="89"/>
      <c r="K2420" s="89"/>
      <c r="L2420" s="89"/>
      <c r="M2420" s="89"/>
      <c r="N2420" s="168">
        <v>0</v>
      </c>
      <c r="O2420" s="168">
        <v>2251.88</v>
      </c>
      <c r="P2420" s="89" t="s">
        <v>679</v>
      </c>
    </row>
    <row r="2421" spans="1:16" ht="51">
      <c r="A2421" s="214" t="s">
        <v>560</v>
      </c>
      <c r="B2421" s="89"/>
      <c r="C2421" s="90" t="s">
        <v>622</v>
      </c>
      <c r="D2421" s="84">
        <v>43228</v>
      </c>
      <c r="E2421" s="85" t="s">
        <v>4605</v>
      </c>
      <c r="F2421" s="85" t="s">
        <v>3</v>
      </c>
      <c r="G2421" s="85">
        <v>1620271</v>
      </c>
      <c r="H2421" s="89"/>
      <c r="I2421" s="93" t="s">
        <v>5106</v>
      </c>
      <c r="J2421" s="89"/>
      <c r="K2421" s="89"/>
      <c r="L2421" s="89"/>
      <c r="M2421" s="89"/>
      <c r="N2421" s="168">
        <v>0</v>
      </c>
      <c r="O2421" s="168">
        <v>1167.8800000000001</v>
      </c>
      <c r="P2421" s="89" t="s">
        <v>679</v>
      </c>
    </row>
    <row r="2422" spans="1:16" ht="51">
      <c r="A2422" s="214">
        <v>35</v>
      </c>
      <c r="B2422" s="89"/>
      <c r="C2422" s="90" t="s">
        <v>49</v>
      </c>
      <c r="D2422" s="84">
        <v>43228</v>
      </c>
      <c r="E2422" s="85" t="s">
        <v>4606</v>
      </c>
      <c r="F2422" s="85" t="s">
        <v>3</v>
      </c>
      <c r="G2422" s="85">
        <v>1620270</v>
      </c>
      <c r="H2422" s="89"/>
      <c r="I2422" s="93" t="s">
        <v>741</v>
      </c>
      <c r="J2422" s="89"/>
      <c r="K2422" s="89"/>
      <c r="L2422" s="89"/>
      <c r="M2422" s="89"/>
      <c r="N2422" s="168">
        <v>0</v>
      </c>
      <c r="O2422" s="168">
        <v>1500</v>
      </c>
      <c r="P2422" s="89" t="s">
        <v>679</v>
      </c>
    </row>
    <row r="2423" spans="1:16" ht="51">
      <c r="A2423" s="214">
        <v>86</v>
      </c>
      <c r="B2423" s="89"/>
      <c r="C2423" s="90" t="s">
        <v>59</v>
      </c>
      <c r="D2423" s="84">
        <v>43228</v>
      </c>
      <c r="E2423" s="85" t="s">
        <v>4607</v>
      </c>
      <c r="F2423" s="85" t="s">
        <v>3</v>
      </c>
      <c r="G2423" s="85">
        <v>1620258</v>
      </c>
      <c r="H2423" s="89"/>
      <c r="I2423" s="93" t="s">
        <v>5107</v>
      </c>
      <c r="J2423" s="89"/>
      <c r="K2423" s="89"/>
      <c r="L2423" s="89"/>
      <c r="M2423" s="89"/>
      <c r="N2423" s="168">
        <v>0</v>
      </c>
      <c r="O2423" s="168">
        <v>2786</v>
      </c>
      <c r="P2423" s="89" t="s">
        <v>679</v>
      </c>
    </row>
    <row r="2424" spans="1:16" ht="102">
      <c r="A2424" s="214">
        <v>197</v>
      </c>
      <c r="B2424" s="89"/>
      <c r="C2424" s="90" t="s">
        <v>11069</v>
      </c>
      <c r="D2424" s="84">
        <v>43228</v>
      </c>
      <c r="E2424" s="85" t="s">
        <v>4608</v>
      </c>
      <c r="F2424" s="85" t="s">
        <v>6</v>
      </c>
      <c r="G2424" s="85">
        <v>731289</v>
      </c>
      <c r="H2424" s="89"/>
      <c r="I2424" s="93" t="s">
        <v>5109</v>
      </c>
      <c r="J2424" s="89"/>
      <c r="K2424" s="89"/>
      <c r="L2424" s="89"/>
      <c r="M2424" s="89"/>
      <c r="N2424" s="168">
        <v>0</v>
      </c>
      <c r="O2424" s="168">
        <v>43.49</v>
      </c>
      <c r="P2424" s="89" t="s">
        <v>679</v>
      </c>
    </row>
    <row r="2425" spans="1:16" ht="89.25">
      <c r="A2425" s="214">
        <v>373</v>
      </c>
      <c r="B2425" s="89"/>
      <c r="C2425" s="90" t="s">
        <v>644</v>
      </c>
      <c r="D2425" s="84">
        <v>43228</v>
      </c>
      <c r="E2425" s="85" t="s">
        <v>4609</v>
      </c>
      <c r="F2425" s="85" t="s">
        <v>680</v>
      </c>
      <c r="G2425" s="85">
        <v>17597722</v>
      </c>
      <c r="H2425" s="89"/>
      <c r="I2425" s="93" t="s">
        <v>5110</v>
      </c>
      <c r="J2425" s="89"/>
      <c r="K2425" s="89"/>
      <c r="L2425" s="89"/>
      <c r="M2425" s="89"/>
      <c r="N2425" s="168">
        <v>0</v>
      </c>
      <c r="O2425" s="168">
        <v>12542525.15</v>
      </c>
      <c r="P2425" s="89" t="s">
        <v>679</v>
      </c>
    </row>
    <row r="2426" spans="1:16" ht="89.25">
      <c r="A2426" s="214">
        <v>197</v>
      </c>
      <c r="B2426" s="89"/>
      <c r="C2426" s="90" t="s">
        <v>11069</v>
      </c>
      <c r="D2426" s="84">
        <v>43228</v>
      </c>
      <c r="E2426" s="85" t="s">
        <v>4610</v>
      </c>
      <c r="F2426" s="85" t="s">
        <v>15</v>
      </c>
      <c r="G2426" s="85">
        <v>4884</v>
      </c>
      <c r="H2426" s="89"/>
      <c r="I2426" s="93" t="s">
        <v>5112</v>
      </c>
      <c r="J2426" s="89"/>
      <c r="K2426" s="89"/>
      <c r="L2426" s="89"/>
      <c r="M2426" s="89"/>
      <c r="N2426" s="168">
        <v>293.19</v>
      </c>
      <c r="O2426" s="168">
        <v>0</v>
      </c>
      <c r="P2426" s="89" t="s">
        <v>679</v>
      </c>
    </row>
    <row r="2427" spans="1:16" ht="51">
      <c r="A2427" s="214" t="s">
        <v>560</v>
      </c>
      <c r="B2427" s="89"/>
      <c r="C2427" s="90" t="s">
        <v>622</v>
      </c>
      <c r="D2427" s="84">
        <v>43229</v>
      </c>
      <c r="E2427" s="85" t="s">
        <v>4611</v>
      </c>
      <c r="F2427" s="85" t="s">
        <v>3</v>
      </c>
      <c r="G2427" s="85">
        <v>1620844</v>
      </c>
      <c r="H2427" s="89"/>
      <c r="I2427" s="93" t="s">
        <v>5113</v>
      </c>
      <c r="J2427" s="89"/>
      <c r="K2427" s="89"/>
      <c r="L2427" s="89"/>
      <c r="M2427" s="89"/>
      <c r="N2427" s="168">
        <v>0</v>
      </c>
      <c r="O2427" s="168">
        <v>8757.56</v>
      </c>
      <c r="P2427" s="89" t="s">
        <v>679</v>
      </c>
    </row>
    <row r="2428" spans="1:16" ht="51">
      <c r="A2428" s="214">
        <v>373</v>
      </c>
      <c r="B2428" s="89"/>
      <c r="C2428" s="90" t="s">
        <v>644</v>
      </c>
      <c r="D2428" s="84">
        <v>43229</v>
      </c>
      <c r="E2428" s="85" t="s">
        <v>4612</v>
      </c>
      <c r="F2428" s="85" t="s">
        <v>3</v>
      </c>
      <c r="G2428" s="85">
        <v>1620879</v>
      </c>
      <c r="H2428" s="89"/>
      <c r="I2428" s="93" t="s">
        <v>5114</v>
      </c>
      <c r="J2428" s="89"/>
      <c r="K2428" s="89"/>
      <c r="L2428" s="89"/>
      <c r="M2428" s="89"/>
      <c r="N2428" s="168">
        <v>0</v>
      </c>
      <c r="O2428" s="168">
        <v>57.88</v>
      </c>
      <c r="P2428" s="89" t="s">
        <v>679</v>
      </c>
    </row>
    <row r="2429" spans="1:16" ht="51">
      <c r="A2429" s="214">
        <v>373</v>
      </c>
      <c r="B2429" s="89"/>
      <c r="C2429" s="90" t="s">
        <v>644</v>
      </c>
      <c r="D2429" s="84">
        <v>43229</v>
      </c>
      <c r="E2429" s="85" t="s">
        <v>4613</v>
      </c>
      <c r="F2429" s="85" t="s">
        <v>3</v>
      </c>
      <c r="G2429" s="85">
        <v>1620738</v>
      </c>
      <c r="H2429" s="89"/>
      <c r="I2429" s="93" t="s">
        <v>5115</v>
      </c>
      <c r="J2429" s="89"/>
      <c r="K2429" s="89"/>
      <c r="L2429" s="89"/>
      <c r="M2429" s="89"/>
      <c r="N2429" s="168">
        <v>0</v>
      </c>
      <c r="O2429" s="168">
        <v>222</v>
      </c>
      <c r="P2429" s="89" t="s">
        <v>679</v>
      </c>
    </row>
    <row r="2430" spans="1:16" ht="51">
      <c r="A2430" s="214" t="s">
        <v>560</v>
      </c>
      <c r="B2430" s="89"/>
      <c r="C2430" s="90" t="s">
        <v>622</v>
      </c>
      <c r="D2430" s="84">
        <v>43229</v>
      </c>
      <c r="E2430" s="85" t="s">
        <v>4614</v>
      </c>
      <c r="F2430" s="85" t="s">
        <v>3</v>
      </c>
      <c r="G2430" s="85">
        <v>1621003</v>
      </c>
      <c r="H2430" s="89"/>
      <c r="I2430" s="93" t="s">
        <v>5116</v>
      </c>
      <c r="J2430" s="89"/>
      <c r="K2430" s="89"/>
      <c r="L2430" s="89"/>
      <c r="M2430" s="89"/>
      <c r="N2430" s="168">
        <v>0</v>
      </c>
      <c r="O2430" s="168">
        <v>2729.04</v>
      </c>
      <c r="P2430" s="89" t="s">
        <v>679</v>
      </c>
    </row>
    <row r="2431" spans="1:16" ht="51">
      <c r="A2431" s="214">
        <v>35</v>
      </c>
      <c r="B2431" s="89"/>
      <c r="C2431" s="90" t="s">
        <v>49</v>
      </c>
      <c r="D2431" s="84">
        <v>43229</v>
      </c>
      <c r="E2431" s="85" t="s">
        <v>4615</v>
      </c>
      <c r="F2431" s="85" t="s">
        <v>3</v>
      </c>
      <c r="G2431" s="85">
        <v>1621015</v>
      </c>
      <c r="H2431" s="89"/>
      <c r="I2431" s="93" t="s">
        <v>5117</v>
      </c>
      <c r="J2431" s="89"/>
      <c r="K2431" s="89"/>
      <c r="L2431" s="89"/>
      <c r="M2431" s="89"/>
      <c r="N2431" s="168">
        <v>0</v>
      </c>
      <c r="O2431" s="168">
        <v>1200</v>
      </c>
      <c r="P2431" s="89" t="s">
        <v>679</v>
      </c>
    </row>
    <row r="2432" spans="1:16" ht="63.75">
      <c r="A2432" s="214">
        <v>373</v>
      </c>
      <c r="B2432" s="89"/>
      <c r="C2432" s="90" t="s">
        <v>644</v>
      </c>
      <c r="D2432" s="84">
        <v>43229</v>
      </c>
      <c r="E2432" s="85" t="s">
        <v>4616</v>
      </c>
      <c r="F2432" s="85" t="s">
        <v>3</v>
      </c>
      <c r="G2432" s="85">
        <v>1620939</v>
      </c>
      <c r="H2432" s="89"/>
      <c r="I2432" s="93" t="s">
        <v>5118</v>
      </c>
      <c r="J2432" s="89"/>
      <c r="K2432" s="89"/>
      <c r="L2432" s="89"/>
      <c r="M2432" s="89"/>
      <c r="N2432" s="168">
        <v>0</v>
      </c>
      <c r="O2432" s="168">
        <v>450</v>
      </c>
      <c r="P2432" s="89" t="s">
        <v>679</v>
      </c>
    </row>
    <row r="2433" spans="1:16" ht="38.25">
      <c r="A2433" s="214">
        <v>16</v>
      </c>
      <c r="B2433" s="89"/>
      <c r="C2433" s="90" t="s">
        <v>46</v>
      </c>
      <c r="D2433" s="84">
        <v>43229</v>
      </c>
      <c r="E2433" s="85" t="s">
        <v>4617</v>
      </c>
      <c r="F2433" s="85" t="s">
        <v>3</v>
      </c>
      <c r="G2433" s="85">
        <v>1620943</v>
      </c>
      <c r="H2433" s="89"/>
      <c r="I2433" s="93" t="s">
        <v>5119</v>
      </c>
      <c r="J2433" s="89"/>
      <c r="K2433" s="89"/>
      <c r="L2433" s="89"/>
      <c r="M2433" s="89"/>
      <c r="N2433" s="168">
        <v>0</v>
      </c>
      <c r="O2433" s="168">
        <v>6897</v>
      </c>
      <c r="P2433" s="89" t="s">
        <v>2900</v>
      </c>
    </row>
    <row r="2434" spans="1:16" ht="63.75">
      <c r="A2434" s="214" t="s">
        <v>560</v>
      </c>
      <c r="B2434" s="89"/>
      <c r="C2434" s="90" t="s">
        <v>622</v>
      </c>
      <c r="D2434" s="84">
        <v>43229</v>
      </c>
      <c r="E2434" s="85" t="s">
        <v>4618</v>
      </c>
      <c r="F2434" s="85" t="s">
        <v>3</v>
      </c>
      <c r="G2434" s="85">
        <v>1620853</v>
      </c>
      <c r="H2434" s="89"/>
      <c r="I2434" s="93" t="s">
        <v>5120</v>
      </c>
      <c r="J2434" s="89"/>
      <c r="K2434" s="89"/>
      <c r="L2434" s="89"/>
      <c r="M2434" s="89"/>
      <c r="N2434" s="168">
        <v>0</v>
      </c>
      <c r="O2434" s="168">
        <v>142</v>
      </c>
      <c r="P2434" s="89" t="s">
        <v>679</v>
      </c>
    </row>
    <row r="2435" spans="1:16" ht="51">
      <c r="A2435" s="214">
        <v>46</v>
      </c>
      <c r="B2435" s="89"/>
      <c r="C2435" s="90" t="s">
        <v>51</v>
      </c>
      <c r="D2435" s="84">
        <v>43229</v>
      </c>
      <c r="E2435" s="85" t="s">
        <v>4619</v>
      </c>
      <c r="F2435" s="85" t="s">
        <v>3</v>
      </c>
      <c r="G2435" s="85">
        <v>1620740</v>
      </c>
      <c r="H2435" s="89"/>
      <c r="I2435" s="93" t="s">
        <v>5121</v>
      </c>
      <c r="J2435" s="89"/>
      <c r="K2435" s="89"/>
      <c r="L2435" s="89"/>
      <c r="M2435" s="89"/>
      <c r="N2435" s="168">
        <v>0</v>
      </c>
      <c r="O2435" s="168">
        <v>2656.7000000000003</v>
      </c>
      <c r="P2435" s="89" t="s">
        <v>679</v>
      </c>
    </row>
    <row r="2436" spans="1:16" ht="51">
      <c r="A2436" s="214" t="s">
        <v>560</v>
      </c>
      <c r="B2436" s="89"/>
      <c r="C2436" s="90" t="s">
        <v>622</v>
      </c>
      <c r="D2436" s="84">
        <v>43229</v>
      </c>
      <c r="E2436" s="85" t="s">
        <v>4620</v>
      </c>
      <c r="F2436" s="85" t="s">
        <v>3</v>
      </c>
      <c r="G2436" s="85">
        <v>1620753</v>
      </c>
      <c r="H2436" s="89"/>
      <c r="I2436" s="93" t="s">
        <v>5122</v>
      </c>
      <c r="J2436" s="89"/>
      <c r="K2436" s="89"/>
      <c r="L2436" s="89"/>
      <c r="M2436" s="89"/>
      <c r="N2436" s="168">
        <v>0</v>
      </c>
      <c r="O2436" s="168">
        <v>72.7</v>
      </c>
      <c r="P2436" s="89" t="s">
        <v>679</v>
      </c>
    </row>
    <row r="2437" spans="1:16" ht="51">
      <c r="A2437" s="214" t="s">
        <v>560</v>
      </c>
      <c r="B2437" s="89"/>
      <c r="C2437" s="90" t="s">
        <v>622</v>
      </c>
      <c r="D2437" s="84">
        <v>43229</v>
      </c>
      <c r="E2437" s="85" t="s">
        <v>4621</v>
      </c>
      <c r="F2437" s="85" t="s">
        <v>3</v>
      </c>
      <c r="G2437" s="85">
        <v>1620777</v>
      </c>
      <c r="H2437" s="89"/>
      <c r="I2437" s="93" t="s">
        <v>5123</v>
      </c>
      <c r="J2437" s="89"/>
      <c r="K2437" s="89"/>
      <c r="L2437" s="89"/>
      <c r="M2437" s="89"/>
      <c r="N2437" s="168">
        <v>0</v>
      </c>
      <c r="O2437" s="168">
        <v>4028.94</v>
      </c>
      <c r="P2437" s="89" t="s">
        <v>679</v>
      </c>
    </row>
    <row r="2438" spans="1:16" ht="63.75">
      <c r="A2438" s="214" t="s">
        <v>560</v>
      </c>
      <c r="B2438" s="89"/>
      <c r="C2438" s="90" t="s">
        <v>622</v>
      </c>
      <c r="D2438" s="84">
        <v>43229</v>
      </c>
      <c r="E2438" s="85" t="s">
        <v>4622</v>
      </c>
      <c r="F2438" s="85" t="s">
        <v>3</v>
      </c>
      <c r="G2438" s="85">
        <v>1620789</v>
      </c>
      <c r="H2438" s="89"/>
      <c r="I2438" s="93" t="s">
        <v>5124</v>
      </c>
      <c r="J2438" s="89"/>
      <c r="K2438" s="89"/>
      <c r="L2438" s="89"/>
      <c r="M2438" s="89"/>
      <c r="N2438" s="168">
        <v>0</v>
      </c>
      <c r="O2438" s="168">
        <v>18952.48</v>
      </c>
      <c r="P2438" s="89" t="s">
        <v>679</v>
      </c>
    </row>
    <row r="2439" spans="1:16" ht="76.5">
      <c r="A2439" s="214">
        <v>373</v>
      </c>
      <c r="B2439" s="89"/>
      <c r="C2439" s="90" t="s">
        <v>644</v>
      </c>
      <c r="D2439" s="84">
        <v>43229</v>
      </c>
      <c r="E2439" s="85" t="s">
        <v>4623</v>
      </c>
      <c r="F2439" s="85" t="s">
        <v>680</v>
      </c>
      <c r="G2439" s="85">
        <v>17611648</v>
      </c>
      <c r="H2439" s="89"/>
      <c r="I2439" s="93" t="s">
        <v>5125</v>
      </c>
      <c r="J2439" s="89"/>
      <c r="K2439" s="89"/>
      <c r="L2439" s="89"/>
      <c r="M2439" s="89"/>
      <c r="N2439" s="168">
        <v>0</v>
      </c>
      <c r="O2439" s="168">
        <v>1414499</v>
      </c>
      <c r="P2439" s="89" t="s">
        <v>679</v>
      </c>
    </row>
    <row r="2440" spans="1:16" ht="51">
      <c r="A2440" s="214" t="s">
        <v>560</v>
      </c>
      <c r="B2440" s="89"/>
      <c r="C2440" s="90" t="s">
        <v>622</v>
      </c>
      <c r="D2440" s="84">
        <v>43229</v>
      </c>
      <c r="E2440" s="85" t="s">
        <v>4624</v>
      </c>
      <c r="F2440" s="85" t="s">
        <v>680</v>
      </c>
      <c r="G2440" s="85">
        <v>17614292</v>
      </c>
      <c r="H2440" s="89"/>
      <c r="I2440" s="93" t="s">
        <v>5126</v>
      </c>
      <c r="J2440" s="89"/>
      <c r="K2440" s="89"/>
      <c r="L2440" s="89"/>
      <c r="M2440" s="89"/>
      <c r="N2440" s="168">
        <v>0</v>
      </c>
      <c r="O2440" s="168">
        <v>2773281.95</v>
      </c>
      <c r="P2440" s="89" t="s">
        <v>679</v>
      </c>
    </row>
    <row r="2441" spans="1:16" ht="51">
      <c r="A2441" s="214">
        <v>20</v>
      </c>
      <c r="B2441" s="89"/>
      <c r="C2441" s="90" t="s">
        <v>47</v>
      </c>
      <c r="D2441" s="84">
        <v>43230</v>
      </c>
      <c r="E2441" s="85" t="s">
        <v>4625</v>
      </c>
      <c r="F2441" s="85" t="s">
        <v>3</v>
      </c>
      <c r="G2441" s="85">
        <v>1621294</v>
      </c>
      <c r="H2441" s="89"/>
      <c r="I2441" s="93" t="s">
        <v>5127</v>
      </c>
      <c r="J2441" s="89"/>
      <c r="K2441" s="89"/>
      <c r="L2441" s="89"/>
      <c r="M2441" s="89"/>
      <c r="N2441" s="168">
        <v>0</v>
      </c>
      <c r="O2441" s="168">
        <v>25</v>
      </c>
      <c r="P2441" s="89" t="s">
        <v>2900</v>
      </c>
    </row>
    <row r="2442" spans="1:16" ht="51">
      <c r="A2442" s="214" t="s">
        <v>560</v>
      </c>
      <c r="B2442" s="89"/>
      <c r="C2442" s="90" t="s">
        <v>622</v>
      </c>
      <c r="D2442" s="84">
        <v>43230</v>
      </c>
      <c r="E2442" s="85" t="s">
        <v>4626</v>
      </c>
      <c r="F2442" s="85" t="s">
        <v>3</v>
      </c>
      <c r="G2442" s="85">
        <v>1621277</v>
      </c>
      <c r="H2442" s="89"/>
      <c r="I2442" s="93" t="s">
        <v>5128</v>
      </c>
      <c r="J2442" s="89"/>
      <c r="K2442" s="89"/>
      <c r="L2442" s="89"/>
      <c r="M2442" s="89"/>
      <c r="N2442" s="168">
        <v>0</v>
      </c>
      <c r="O2442" s="168">
        <v>3301.3</v>
      </c>
      <c r="P2442" s="89" t="s">
        <v>679</v>
      </c>
    </row>
    <row r="2443" spans="1:16" ht="51">
      <c r="A2443" s="214" t="s">
        <v>560</v>
      </c>
      <c r="B2443" s="89"/>
      <c r="C2443" s="90" t="s">
        <v>622</v>
      </c>
      <c r="D2443" s="84">
        <v>43230</v>
      </c>
      <c r="E2443" s="85" t="s">
        <v>4627</v>
      </c>
      <c r="F2443" s="85" t="s">
        <v>3</v>
      </c>
      <c r="G2443" s="85">
        <v>1621276</v>
      </c>
      <c r="H2443" s="89"/>
      <c r="I2443" s="93" t="s">
        <v>5129</v>
      </c>
      <c r="J2443" s="89"/>
      <c r="K2443" s="89"/>
      <c r="L2443" s="89"/>
      <c r="M2443" s="89"/>
      <c r="N2443" s="168">
        <v>0</v>
      </c>
      <c r="O2443" s="168">
        <v>255.71</v>
      </c>
      <c r="P2443" s="89" t="s">
        <v>679</v>
      </c>
    </row>
    <row r="2444" spans="1:16" ht="51">
      <c r="A2444" s="214" t="s">
        <v>560</v>
      </c>
      <c r="B2444" s="89"/>
      <c r="C2444" s="90" t="s">
        <v>622</v>
      </c>
      <c r="D2444" s="84">
        <v>43230</v>
      </c>
      <c r="E2444" s="85" t="s">
        <v>4628</v>
      </c>
      <c r="F2444" s="85" t="s">
        <v>3</v>
      </c>
      <c r="G2444" s="85">
        <v>1621325</v>
      </c>
      <c r="H2444" s="89"/>
      <c r="I2444" s="93" t="s">
        <v>5130</v>
      </c>
      <c r="J2444" s="89"/>
      <c r="K2444" s="89"/>
      <c r="L2444" s="89"/>
      <c r="M2444" s="89"/>
      <c r="N2444" s="168">
        <v>0</v>
      </c>
      <c r="O2444" s="168">
        <v>506.87</v>
      </c>
      <c r="P2444" s="89" t="s">
        <v>679</v>
      </c>
    </row>
    <row r="2445" spans="1:16" ht="51">
      <c r="A2445" s="214" t="s">
        <v>560</v>
      </c>
      <c r="B2445" s="89"/>
      <c r="C2445" s="90" t="s">
        <v>622</v>
      </c>
      <c r="D2445" s="84">
        <v>43230</v>
      </c>
      <c r="E2445" s="85" t="s">
        <v>4629</v>
      </c>
      <c r="F2445" s="85" t="s">
        <v>3</v>
      </c>
      <c r="G2445" s="85">
        <v>1621326</v>
      </c>
      <c r="H2445" s="89"/>
      <c r="I2445" s="93" t="s">
        <v>5131</v>
      </c>
      <c r="J2445" s="89"/>
      <c r="K2445" s="89"/>
      <c r="L2445" s="89"/>
      <c r="M2445" s="89"/>
      <c r="N2445" s="168">
        <v>0</v>
      </c>
      <c r="O2445" s="168">
        <v>1636.74</v>
      </c>
      <c r="P2445" s="89" t="s">
        <v>679</v>
      </c>
    </row>
    <row r="2446" spans="1:16" ht="38.25">
      <c r="A2446" s="214">
        <v>35</v>
      </c>
      <c r="B2446" s="89"/>
      <c r="C2446" s="90" t="s">
        <v>49</v>
      </c>
      <c r="D2446" s="84">
        <v>43230</v>
      </c>
      <c r="E2446" s="85" t="s">
        <v>4630</v>
      </c>
      <c r="F2446" s="85" t="s">
        <v>3</v>
      </c>
      <c r="G2446" s="85">
        <v>1621331</v>
      </c>
      <c r="H2446" s="89"/>
      <c r="I2446" s="93" t="s">
        <v>5132</v>
      </c>
      <c r="J2446" s="89"/>
      <c r="K2446" s="89"/>
      <c r="L2446" s="89"/>
      <c r="M2446" s="89"/>
      <c r="N2446" s="168">
        <v>0</v>
      </c>
      <c r="O2446" s="168">
        <v>1203.3900000000001</v>
      </c>
      <c r="P2446" s="89" t="s">
        <v>679</v>
      </c>
    </row>
    <row r="2447" spans="1:16" ht="51">
      <c r="A2447" s="214" t="s">
        <v>560</v>
      </c>
      <c r="B2447" s="89"/>
      <c r="C2447" s="90" t="s">
        <v>622</v>
      </c>
      <c r="D2447" s="84">
        <v>43230</v>
      </c>
      <c r="E2447" s="85" t="s">
        <v>4631</v>
      </c>
      <c r="F2447" s="85" t="s">
        <v>3</v>
      </c>
      <c r="G2447" s="85">
        <v>1621340</v>
      </c>
      <c r="H2447" s="89"/>
      <c r="I2447" s="93" t="s">
        <v>5133</v>
      </c>
      <c r="J2447" s="89"/>
      <c r="K2447" s="89"/>
      <c r="L2447" s="89"/>
      <c r="M2447" s="89"/>
      <c r="N2447" s="168">
        <v>0</v>
      </c>
      <c r="O2447" s="168">
        <v>3085</v>
      </c>
      <c r="P2447" s="89" t="s">
        <v>679</v>
      </c>
    </row>
    <row r="2448" spans="1:16" ht="51">
      <c r="A2448" s="214" t="s">
        <v>560</v>
      </c>
      <c r="B2448" s="89"/>
      <c r="C2448" s="90" t="s">
        <v>622</v>
      </c>
      <c r="D2448" s="84">
        <v>43230</v>
      </c>
      <c r="E2448" s="85" t="s">
        <v>4632</v>
      </c>
      <c r="F2448" s="85" t="s">
        <v>3</v>
      </c>
      <c r="G2448" s="85">
        <v>1621342</v>
      </c>
      <c r="H2448" s="89"/>
      <c r="I2448" s="93" t="s">
        <v>5134</v>
      </c>
      <c r="J2448" s="89"/>
      <c r="K2448" s="89"/>
      <c r="L2448" s="89"/>
      <c r="M2448" s="89"/>
      <c r="N2448" s="168">
        <v>0</v>
      </c>
      <c r="O2448" s="168">
        <v>0.69000000000000006</v>
      </c>
      <c r="P2448" s="89" t="s">
        <v>679</v>
      </c>
    </row>
    <row r="2449" spans="1:16" ht="51">
      <c r="A2449" s="214" t="s">
        <v>560</v>
      </c>
      <c r="B2449" s="89"/>
      <c r="C2449" s="90" t="s">
        <v>622</v>
      </c>
      <c r="D2449" s="84">
        <v>43230</v>
      </c>
      <c r="E2449" s="85" t="s">
        <v>4633</v>
      </c>
      <c r="F2449" s="85" t="s">
        <v>3</v>
      </c>
      <c r="G2449" s="85">
        <v>1621345</v>
      </c>
      <c r="H2449" s="89"/>
      <c r="I2449" s="93" t="s">
        <v>5135</v>
      </c>
      <c r="J2449" s="89"/>
      <c r="K2449" s="89"/>
      <c r="L2449" s="89"/>
      <c r="M2449" s="89"/>
      <c r="N2449" s="168">
        <v>0</v>
      </c>
      <c r="O2449" s="168">
        <v>3085</v>
      </c>
      <c r="P2449" s="89" t="s">
        <v>679</v>
      </c>
    </row>
    <row r="2450" spans="1:16" ht="51">
      <c r="A2450" s="214" t="s">
        <v>560</v>
      </c>
      <c r="B2450" s="89"/>
      <c r="C2450" s="90" t="s">
        <v>622</v>
      </c>
      <c r="D2450" s="84">
        <v>43230</v>
      </c>
      <c r="E2450" s="85" t="s">
        <v>4634</v>
      </c>
      <c r="F2450" s="85" t="s">
        <v>3</v>
      </c>
      <c r="G2450" s="85">
        <v>1621347</v>
      </c>
      <c r="H2450" s="89"/>
      <c r="I2450" s="93" t="s">
        <v>5135</v>
      </c>
      <c r="J2450" s="89"/>
      <c r="K2450" s="89"/>
      <c r="L2450" s="89"/>
      <c r="M2450" s="89"/>
      <c r="N2450" s="168">
        <v>0</v>
      </c>
      <c r="O2450" s="168">
        <v>0.69000000000000006</v>
      </c>
      <c r="P2450" s="89" t="s">
        <v>679</v>
      </c>
    </row>
    <row r="2451" spans="1:16" ht="51">
      <c r="A2451" s="214">
        <v>155</v>
      </c>
      <c r="B2451" s="89"/>
      <c r="C2451" s="90" t="s">
        <v>88</v>
      </c>
      <c r="D2451" s="84">
        <v>43230</v>
      </c>
      <c r="E2451" s="85" t="s">
        <v>4635</v>
      </c>
      <c r="F2451" s="85" t="s">
        <v>3</v>
      </c>
      <c r="G2451" s="85">
        <v>1621185</v>
      </c>
      <c r="H2451" s="89"/>
      <c r="I2451" s="93" t="s">
        <v>5136</v>
      </c>
      <c r="J2451" s="89"/>
      <c r="K2451" s="89"/>
      <c r="L2451" s="89"/>
      <c r="M2451" s="89"/>
      <c r="N2451" s="168">
        <v>0</v>
      </c>
      <c r="O2451" s="168">
        <v>110</v>
      </c>
      <c r="P2451" s="89" t="s">
        <v>679</v>
      </c>
    </row>
    <row r="2452" spans="1:16" ht="51">
      <c r="A2452" s="214" t="s">
        <v>560</v>
      </c>
      <c r="B2452" s="89"/>
      <c r="C2452" s="90" t="s">
        <v>622</v>
      </c>
      <c r="D2452" s="84">
        <v>43230</v>
      </c>
      <c r="E2452" s="85" t="s">
        <v>4636</v>
      </c>
      <c r="F2452" s="85" t="s">
        <v>3</v>
      </c>
      <c r="G2452" s="85">
        <v>1621195</v>
      </c>
      <c r="H2452" s="89"/>
      <c r="I2452" s="93" t="s">
        <v>5137</v>
      </c>
      <c r="J2452" s="89"/>
      <c r="K2452" s="89"/>
      <c r="L2452" s="89"/>
      <c r="M2452" s="89"/>
      <c r="N2452" s="168">
        <v>0</v>
      </c>
      <c r="O2452" s="168">
        <v>1726</v>
      </c>
      <c r="P2452" s="89" t="s">
        <v>679</v>
      </c>
    </row>
    <row r="2453" spans="1:16" ht="51">
      <c r="A2453" s="214" t="s">
        <v>560</v>
      </c>
      <c r="B2453" s="89"/>
      <c r="C2453" s="90" t="s">
        <v>622</v>
      </c>
      <c r="D2453" s="84">
        <v>43230</v>
      </c>
      <c r="E2453" s="85" t="s">
        <v>4637</v>
      </c>
      <c r="F2453" s="85" t="s">
        <v>3</v>
      </c>
      <c r="G2453" s="85">
        <v>1621197</v>
      </c>
      <c r="H2453" s="89"/>
      <c r="I2453" s="93" t="s">
        <v>5138</v>
      </c>
      <c r="J2453" s="89"/>
      <c r="K2453" s="89"/>
      <c r="L2453" s="89"/>
      <c r="M2453" s="89"/>
      <c r="N2453" s="168">
        <v>0</v>
      </c>
      <c r="O2453" s="168">
        <v>3339.9700000000003</v>
      </c>
      <c r="P2453" s="89" t="s">
        <v>679</v>
      </c>
    </row>
    <row r="2454" spans="1:16" ht="51">
      <c r="A2454" s="214" t="s">
        <v>560</v>
      </c>
      <c r="B2454" s="89"/>
      <c r="C2454" s="90" t="s">
        <v>622</v>
      </c>
      <c r="D2454" s="84">
        <v>43230</v>
      </c>
      <c r="E2454" s="85" t="s">
        <v>4638</v>
      </c>
      <c r="F2454" s="85" t="s">
        <v>3</v>
      </c>
      <c r="G2454" s="85">
        <v>1621249</v>
      </c>
      <c r="H2454" s="89"/>
      <c r="I2454" s="93" t="s">
        <v>5139</v>
      </c>
      <c r="J2454" s="89"/>
      <c r="K2454" s="89"/>
      <c r="L2454" s="89"/>
      <c r="M2454" s="89"/>
      <c r="N2454" s="168">
        <v>0</v>
      </c>
      <c r="O2454" s="168">
        <v>7667.95</v>
      </c>
      <c r="P2454" s="89" t="s">
        <v>679</v>
      </c>
    </row>
    <row r="2455" spans="1:16" ht="51">
      <c r="A2455" s="214" t="s">
        <v>560</v>
      </c>
      <c r="B2455" s="89"/>
      <c r="C2455" s="90" t="s">
        <v>622</v>
      </c>
      <c r="D2455" s="84">
        <v>43230</v>
      </c>
      <c r="E2455" s="85" t="s">
        <v>4639</v>
      </c>
      <c r="F2455" s="85" t="s">
        <v>3</v>
      </c>
      <c r="G2455" s="85">
        <v>1621258</v>
      </c>
      <c r="H2455" s="89"/>
      <c r="I2455" s="93" t="s">
        <v>5094</v>
      </c>
      <c r="J2455" s="89"/>
      <c r="K2455" s="89"/>
      <c r="L2455" s="89"/>
      <c r="M2455" s="89"/>
      <c r="N2455" s="168">
        <v>0</v>
      </c>
      <c r="O2455" s="168">
        <v>2406.04</v>
      </c>
      <c r="P2455" s="89" t="s">
        <v>679</v>
      </c>
    </row>
    <row r="2456" spans="1:16" ht="63.75">
      <c r="A2456" s="214">
        <v>221</v>
      </c>
      <c r="B2456" s="89"/>
      <c r="C2456" s="90" t="s">
        <v>105</v>
      </c>
      <c r="D2456" s="84">
        <v>43230</v>
      </c>
      <c r="E2456" s="85" t="s">
        <v>4640</v>
      </c>
      <c r="F2456" s="85" t="s">
        <v>3</v>
      </c>
      <c r="G2456" s="85">
        <v>1621262</v>
      </c>
      <c r="H2456" s="89"/>
      <c r="I2456" s="93" t="s">
        <v>5140</v>
      </c>
      <c r="J2456" s="89"/>
      <c r="K2456" s="89"/>
      <c r="L2456" s="89"/>
      <c r="M2456" s="89"/>
      <c r="N2456" s="168">
        <v>0</v>
      </c>
      <c r="O2456" s="168">
        <v>2</v>
      </c>
      <c r="P2456" s="89" t="s">
        <v>679</v>
      </c>
    </row>
    <row r="2457" spans="1:16" ht="63.75">
      <c r="A2457" s="214">
        <v>221</v>
      </c>
      <c r="B2457" s="89"/>
      <c r="C2457" s="90" t="s">
        <v>105</v>
      </c>
      <c r="D2457" s="84">
        <v>43230</v>
      </c>
      <c r="E2457" s="85" t="s">
        <v>4641</v>
      </c>
      <c r="F2457" s="85" t="s">
        <v>3</v>
      </c>
      <c r="G2457" s="85">
        <v>1621263</v>
      </c>
      <c r="H2457" s="89"/>
      <c r="I2457" s="93" t="s">
        <v>5141</v>
      </c>
      <c r="J2457" s="89"/>
      <c r="K2457" s="89"/>
      <c r="L2457" s="89"/>
      <c r="M2457" s="89"/>
      <c r="N2457" s="168">
        <v>0</v>
      </c>
      <c r="O2457" s="168">
        <v>2</v>
      </c>
      <c r="P2457" s="89" t="s">
        <v>679</v>
      </c>
    </row>
    <row r="2458" spans="1:16" ht="51">
      <c r="A2458" s="214" t="s">
        <v>560</v>
      </c>
      <c r="B2458" s="89"/>
      <c r="C2458" s="90" t="s">
        <v>622</v>
      </c>
      <c r="D2458" s="84">
        <v>43230</v>
      </c>
      <c r="E2458" s="85" t="s">
        <v>4642</v>
      </c>
      <c r="F2458" s="85" t="s">
        <v>3</v>
      </c>
      <c r="G2458" s="85">
        <v>1621391</v>
      </c>
      <c r="H2458" s="89"/>
      <c r="I2458" s="93" t="s">
        <v>5142</v>
      </c>
      <c r="J2458" s="89"/>
      <c r="K2458" s="89"/>
      <c r="L2458" s="89"/>
      <c r="M2458" s="89"/>
      <c r="N2458" s="168">
        <v>0</v>
      </c>
      <c r="O2458" s="168">
        <v>1174.7</v>
      </c>
      <c r="P2458" s="89" t="s">
        <v>679</v>
      </c>
    </row>
    <row r="2459" spans="1:16" ht="51">
      <c r="A2459" s="214" t="s">
        <v>560</v>
      </c>
      <c r="B2459" s="89"/>
      <c r="C2459" s="90" t="s">
        <v>622</v>
      </c>
      <c r="D2459" s="84">
        <v>43230</v>
      </c>
      <c r="E2459" s="85" t="s">
        <v>4643</v>
      </c>
      <c r="F2459" s="85" t="s">
        <v>3</v>
      </c>
      <c r="G2459" s="85">
        <v>1621350</v>
      </c>
      <c r="H2459" s="89"/>
      <c r="I2459" s="93" t="s">
        <v>5143</v>
      </c>
      <c r="J2459" s="89"/>
      <c r="K2459" s="89"/>
      <c r="L2459" s="89"/>
      <c r="M2459" s="89"/>
      <c r="N2459" s="168">
        <v>0</v>
      </c>
      <c r="O2459" s="168">
        <v>3085</v>
      </c>
      <c r="P2459" s="89" t="s">
        <v>679</v>
      </c>
    </row>
    <row r="2460" spans="1:16" ht="51">
      <c r="A2460" s="214" t="s">
        <v>560</v>
      </c>
      <c r="B2460" s="89"/>
      <c r="C2460" s="90" t="s">
        <v>622</v>
      </c>
      <c r="D2460" s="84">
        <v>43230</v>
      </c>
      <c r="E2460" s="85" t="s">
        <v>4644</v>
      </c>
      <c r="F2460" s="85" t="s">
        <v>3</v>
      </c>
      <c r="G2460" s="85">
        <v>1621351</v>
      </c>
      <c r="H2460" s="89"/>
      <c r="I2460" s="93" t="s">
        <v>5143</v>
      </c>
      <c r="J2460" s="89"/>
      <c r="K2460" s="89"/>
      <c r="L2460" s="89"/>
      <c r="M2460" s="89"/>
      <c r="N2460" s="168">
        <v>0</v>
      </c>
      <c r="O2460" s="168">
        <v>0.69000000000000006</v>
      </c>
      <c r="P2460" s="89" t="s">
        <v>679</v>
      </c>
    </row>
    <row r="2461" spans="1:16" ht="51">
      <c r="A2461" s="214" t="s">
        <v>560</v>
      </c>
      <c r="B2461" s="89"/>
      <c r="C2461" s="90" t="s">
        <v>622</v>
      </c>
      <c r="D2461" s="84">
        <v>43230</v>
      </c>
      <c r="E2461" s="85" t="s">
        <v>4645</v>
      </c>
      <c r="F2461" s="85" t="s">
        <v>3</v>
      </c>
      <c r="G2461" s="85">
        <v>1621352</v>
      </c>
      <c r="H2461" s="89"/>
      <c r="I2461" s="93" t="s">
        <v>5144</v>
      </c>
      <c r="J2461" s="89"/>
      <c r="K2461" s="89"/>
      <c r="L2461" s="89"/>
      <c r="M2461" s="89"/>
      <c r="N2461" s="168">
        <v>0</v>
      </c>
      <c r="O2461" s="168">
        <v>3085</v>
      </c>
      <c r="P2461" s="89" t="s">
        <v>679</v>
      </c>
    </row>
    <row r="2462" spans="1:16" ht="51">
      <c r="A2462" s="214" t="s">
        <v>560</v>
      </c>
      <c r="B2462" s="89"/>
      <c r="C2462" s="90" t="s">
        <v>622</v>
      </c>
      <c r="D2462" s="84">
        <v>43230</v>
      </c>
      <c r="E2462" s="85" t="s">
        <v>4646</v>
      </c>
      <c r="F2462" s="85" t="s">
        <v>3</v>
      </c>
      <c r="G2462" s="85">
        <v>1621356</v>
      </c>
      <c r="H2462" s="89"/>
      <c r="I2462" s="93" t="s">
        <v>5145</v>
      </c>
      <c r="J2462" s="89"/>
      <c r="K2462" s="89"/>
      <c r="L2462" s="89"/>
      <c r="M2462" s="89"/>
      <c r="N2462" s="168">
        <v>0</v>
      </c>
      <c r="O2462" s="168">
        <v>0.69000000000000006</v>
      </c>
      <c r="P2462" s="89" t="s">
        <v>679</v>
      </c>
    </row>
    <row r="2463" spans="1:16" ht="51">
      <c r="A2463" s="214" t="s">
        <v>560</v>
      </c>
      <c r="B2463" s="89"/>
      <c r="C2463" s="90" t="s">
        <v>622</v>
      </c>
      <c r="D2463" s="84">
        <v>43230</v>
      </c>
      <c r="E2463" s="85" t="s">
        <v>4647</v>
      </c>
      <c r="F2463" s="85" t="s">
        <v>3</v>
      </c>
      <c r="G2463" s="85">
        <v>1621357</v>
      </c>
      <c r="H2463" s="89"/>
      <c r="I2463" s="93" t="s">
        <v>5146</v>
      </c>
      <c r="J2463" s="89"/>
      <c r="K2463" s="89"/>
      <c r="L2463" s="89"/>
      <c r="M2463" s="89"/>
      <c r="N2463" s="168">
        <v>0</v>
      </c>
      <c r="O2463" s="168">
        <v>3085</v>
      </c>
      <c r="P2463" s="89" t="s">
        <v>679</v>
      </c>
    </row>
    <row r="2464" spans="1:16" ht="51">
      <c r="A2464" s="214" t="s">
        <v>560</v>
      </c>
      <c r="B2464" s="89"/>
      <c r="C2464" s="90" t="s">
        <v>622</v>
      </c>
      <c r="D2464" s="84">
        <v>43230</v>
      </c>
      <c r="E2464" s="85" t="s">
        <v>4648</v>
      </c>
      <c r="F2464" s="85" t="s">
        <v>3</v>
      </c>
      <c r="G2464" s="85">
        <v>1621358</v>
      </c>
      <c r="H2464" s="89"/>
      <c r="I2464" s="93" t="s">
        <v>5146</v>
      </c>
      <c r="J2464" s="89"/>
      <c r="K2464" s="89"/>
      <c r="L2464" s="89"/>
      <c r="M2464" s="89"/>
      <c r="N2464" s="168">
        <v>0</v>
      </c>
      <c r="O2464" s="168">
        <v>0.69000000000000006</v>
      </c>
      <c r="P2464" s="89" t="s">
        <v>679</v>
      </c>
    </row>
    <row r="2465" spans="1:16" ht="51">
      <c r="A2465" s="214" t="s">
        <v>560</v>
      </c>
      <c r="B2465" s="89"/>
      <c r="C2465" s="90" t="s">
        <v>622</v>
      </c>
      <c r="D2465" s="84">
        <v>43230</v>
      </c>
      <c r="E2465" s="85" t="s">
        <v>4649</v>
      </c>
      <c r="F2465" s="85" t="s">
        <v>3</v>
      </c>
      <c r="G2465" s="85">
        <v>1621360</v>
      </c>
      <c r="H2465" s="89"/>
      <c r="I2465" s="93" t="s">
        <v>5147</v>
      </c>
      <c r="J2465" s="89"/>
      <c r="K2465" s="89"/>
      <c r="L2465" s="89"/>
      <c r="M2465" s="89"/>
      <c r="N2465" s="168">
        <v>0</v>
      </c>
      <c r="O2465" s="168">
        <v>3085</v>
      </c>
      <c r="P2465" s="89" t="s">
        <v>679</v>
      </c>
    </row>
    <row r="2466" spans="1:16" ht="51">
      <c r="A2466" s="214" t="s">
        <v>560</v>
      </c>
      <c r="B2466" s="89"/>
      <c r="C2466" s="90" t="s">
        <v>622</v>
      </c>
      <c r="D2466" s="84">
        <v>43230</v>
      </c>
      <c r="E2466" s="85" t="s">
        <v>4650</v>
      </c>
      <c r="F2466" s="85" t="s">
        <v>3</v>
      </c>
      <c r="G2466" s="85">
        <v>1621363</v>
      </c>
      <c r="H2466" s="89"/>
      <c r="I2466" s="93" t="s">
        <v>5147</v>
      </c>
      <c r="J2466" s="89"/>
      <c r="K2466" s="89"/>
      <c r="L2466" s="89"/>
      <c r="M2466" s="89"/>
      <c r="N2466" s="168">
        <v>0</v>
      </c>
      <c r="O2466" s="168">
        <v>0.69000000000000006</v>
      </c>
      <c r="P2466" s="89" t="s">
        <v>679</v>
      </c>
    </row>
    <row r="2467" spans="1:16" ht="51">
      <c r="A2467" s="214" t="s">
        <v>560</v>
      </c>
      <c r="B2467" s="89"/>
      <c r="C2467" s="90" t="s">
        <v>622</v>
      </c>
      <c r="D2467" s="84">
        <v>43230</v>
      </c>
      <c r="E2467" s="85" t="s">
        <v>4651</v>
      </c>
      <c r="F2467" s="85" t="s">
        <v>3</v>
      </c>
      <c r="G2467" s="85">
        <v>1621364</v>
      </c>
      <c r="H2467" s="89"/>
      <c r="I2467" s="93" t="s">
        <v>5148</v>
      </c>
      <c r="J2467" s="89"/>
      <c r="K2467" s="89"/>
      <c r="L2467" s="89"/>
      <c r="M2467" s="89"/>
      <c r="N2467" s="168">
        <v>0</v>
      </c>
      <c r="O2467" s="168">
        <v>3046.81</v>
      </c>
      <c r="P2467" s="89" t="s">
        <v>679</v>
      </c>
    </row>
    <row r="2468" spans="1:16" ht="51">
      <c r="A2468" s="214" t="s">
        <v>560</v>
      </c>
      <c r="B2468" s="89"/>
      <c r="C2468" s="90" t="s">
        <v>622</v>
      </c>
      <c r="D2468" s="84">
        <v>43230</v>
      </c>
      <c r="E2468" s="85" t="s">
        <v>4652</v>
      </c>
      <c r="F2468" s="85" t="s">
        <v>3</v>
      </c>
      <c r="G2468" s="85">
        <v>1621367</v>
      </c>
      <c r="H2468" s="89"/>
      <c r="I2468" s="93" t="s">
        <v>5149</v>
      </c>
      <c r="J2468" s="89"/>
      <c r="K2468" s="89"/>
      <c r="L2468" s="89"/>
      <c r="M2468" s="89"/>
      <c r="N2468" s="168">
        <v>0</v>
      </c>
      <c r="O2468" s="168">
        <v>38.880000000000003</v>
      </c>
      <c r="P2468" s="89" t="s">
        <v>679</v>
      </c>
    </row>
    <row r="2469" spans="1:16" ht="51">
      <c r="A2469" s="214" t="s">
        <v>560</v>
      </c>
      <c r="B2469" s="89"/>
      <c r="C2469" s="90" t="s">
        <v>622</v>
      </c>
      <c r="D2469" s="84">
        <v>43230</v>
      </c>
      <c r="E2469" s="85" t="s">
        <v>4653</v>
      </c>
      <c r="F2469" s="85" t="s">
        <v>3</v>
      </c>
      <c r="G2469" s="85">
        <v>1621368</v>
      </c>
      <c r="H2469" s="89"/>
      <c r="I2469" s="93" t="s">
        <v>5150</v>
      </c>
      <c r="J2469" s="89"/>
      <c r="K2469" s="89"/>
      <c r="L2469" s="89"/>
      <c r="M2469" s="89"/>
      <c r="N2469" s="168">
        <v>0</v>
      </c>
      <c r="O2469" s="168">
        <v>862.4</v>
      </c>
      <c r="P2469" s="89" t="s">
        <v>679</v>
      </c>
    </row>
    <row r="2470" spans="1:16" ht="51">
      <c r="A2470" s="214" t="s">
        <v>560</v>
      </c>
      <c r="B2470" s="89"/>
      <c r="C2470" s="90" t="s">
        <v>622</v>
      </c>
      <c r="D2470" s="84">
        <v>43230</v>
      </c>
      <c r="E2470" s="85" t="s">
        <v>4654</v>
      </c>
      <c r="F2470" s="85" t="s">
        <v>3</v>
      </c>
      <c r="G2470" s="85">
        <v>1621371</v>
      </c>
      <c r="H2470" s="89"/>
      <c r="I2470" s="93" t="s">
        <v>5151</v>
      </c>
      <c r="J2470" s="89"/>
      <c r="K2470" s="89"/>
      <c r="L2470" s="89"/>
      <c r="M2470" s="89"/>
      <c r="N2470" s="168">
        <v>0</v>
      </c>
      <c r="O2470" s="168">
        <v>3259.71</v>
      </c>
      <c r="P2470" s="89" t="s">
        <v>679</v>
      </c>
    </row>
    <row r="2471" spans="1:16" ht="51">
      <c r="A2471" s="214" t="s">
        <v>560</v>
      </c>
      <c r="B2471" s="89"/>
      <c r="C2471" s="90" t="s">
        <v>622</v>
      </c>
      <c r="D2471" s="84">
        <v>43230</v>
      </c>
      <c r="E2471" s="85" t="s">
        <v>4655</v>
      </c>
      <c r="F2471" s="85" t="s">
        <v>3</v>
      </c>
      <c r="G2471" s="85">
        <v>1621373</v>
      </c>
      <c r="H2471" s="89"/>
      <c r="I2471" s="93" t="s">
        <v>5151</v>
      </c>
      <c r="J2471" s="89"/>
      <c r="K2471" s="89"/>
      <c r="L2471" s="89"/>
      <c r="M2471" s="89"/>
      <c r="N2471" s="168">
        <v>0</v>
      </c>
      <c r="O2471" s="168">
        <v>41.6</v>
      </c>
      <c r="P2471" s="89" t="s">
        <v>679</v>
      </c>
    </row>
    <row r="2472" spans="1:16" ht="51">
      <c r="A2472" s="214" t="s">
        <v>560</v>
      </c>
      <c r="B2472" s="89"/>
      <c r="C2472" s="90" t="s">
        <v>622</v>
      </c>
      <c r="D2472" s="84">
        <v>43230</v>
      </c>
      <c r="E2472" s="85" t="s">
        <v>4656</v>
      </c>
      <c r="F2472" s="85" t="s">
        <v>3</v>
      </c>
      <c r="G2472" s="85">
        <v>1621374</v>
      </c>
      <c r="H2472" s="89"/>
      <c r="I2472" s="93" t="s">
        <v>5152</v>
      </c>
      <c r="J2472" s="89"/>
      <c r="K2472" s="89"/>
      <c r="L2472" s="89"/>
      <c r="M2472" s="89"/>
      <c r="N2472" s="168">
        <v>0</v>
      </c>
      <c r="O2472" s="168">
        <v>3259.71</v>
      </c>
      <c r="P2472" s="89" t="s">
        <v>679</v>
      </c>
    </row>
    <row r="2473" spans="1:16" ht="51">
      <c r="A2473" s="214" t="s">
        <v>560</v>
      </c>
      <c r="B2473" s="89"/>
      <c r="C2473" s="90" t="s">
        <v>622</v>
      </c>
      <c r="D2473" s="84">
        <v>43230</v>
      </c>
      <c r="E2473" s="85" t="s">
        <v>4657</v>
      </c>
      <c r="F2473" s="85" t="s">
        <v>3</v>
      </c>
      <c r="G2473" s="85">
        <v>1621375</v>
      </c>
      <c r="H2473" s="89"/>
      <c r="I2473" s="93" t="s">
        <v>5152</v>
      </c>
      <c r="J2473" s="89"/>
      <c r="K2473" s="89"/>
      <c r="L2473" s="89"/>
      <c r="M2473" s="89"/>
      <c r="N2473" s="168">
        <v>0</v>
      </c>
      <c r="O2473" s="168">
        <v>41.6</v>
      </c>
      <c r="P2473" s="89" t="s">
        <v>679</v>
      </c>
    </row>
    <row r="2474" spans="1:16" ht="51">
      <c r="A2474" s="214" t="s">
        <v>560</v>
      </c>
      <c r="B2474" s="89"/>
      <c r="C2474" s="90" t="s">
        <v>622</v>
      </c>
      <c r="D2474" s="84">
        <v>43230</v>
      </c>
      <c r="E2474" s="85" t="s">
        <v>4658</v>
      </c>
      <c r="F2474" s="85" t="s">
        <v>3</v>
      </c>
      <c r="G2474" s="85">
        <v>1621376</v>
      </c>
      <c r="H2474" s="89"/>
      <c r="I2474" s="93" t="s">
        <v>5153</v>
      </c>
      <c r="J2474" s="89"/>
      <c r="K2474" s="89"/>
      <c r="L2474" s="89"/>
      <c r="M2474" s="89"/>
      <c r="N2474" s="168">
        <v>0</v>
      </c>
      <c r="O2474" s="168">
        <v>3259.71</v>
      </c>
      <c r="P2474" s="89" t="s">
        <v>679</v>
      </c>
    </row>
    <row r="2475" spans="1:16" ht="51">
      <c r="A2475" s="214" t="s">
        <v>560</v>
      </c>
      <c r="B2475" s="89"/>
      <c r="C2475" s="90" t="s">
        <v>622</v>
      </c>
      <c r="D2475" s="84">
        <v>43230</v>
      </c>
      <c r="E2475" s="85" t="s">
        <v>4659</v>
      </c>
      <c r="F2475" s="85" t="s">
        <v>3</v>
      </c>
      <c r="G2475" s="85">
        <v>1621378</v>
      </c>
      <c r="H2475" s="89"/>
      <c r="I2475" s="93" t="s">
        <v>5153</v>
      </c>
      <c r="J2475" s="89"/>
      <c r="K2475" s="89"/>
      <c r="L2475" s="89"/>
      <c r="M2475" s="89"/>
      <c r="N2475" s="168">
        <v>0</v>
      </c>
      <c r="O2475" s="168">
        <v>41.6</v>
      </c>
      <c r="P2475" s="89" t="s">
        <v>679</v>
      </c>
    </row>
    <row r="2476" spans="1:16" ht="51">
      <c r="A2476" s="214" t="s">
        <v>560</v>
      </c>
      <c r="B2476" s="89"/>
      <c r="C2476" s="90" t="s">
        <v>622</v>
      </c>
      <c r="D2476" s="84">
        <v>43230</v>
      </c>
      <c r="E2476" s="85" t="s">
        <v>4660</v>
      </c>
      <c r="F2476" s="85" t="s">
        <v>3</v>
      </c>
      <c r="G2476" s="85">
        <v>1621379</v>
      </c>
      <c r="H2476" s="89"/>
      <c r="I2476" s="93" t="s">
        <v>5154</v>
      </c>
      <c r="J2476" s="89"/>
      <c r="K2476" s="89"/>
      <c r="L2476" s="89"/>
      <c r="M2476" s="89"/>
      <c r="N2476" s="168">
        <v>0</v>
      </c>
      <c r="O2476" s="168">
        <v>3259.71</v>
      </c>
      <c r="P2476" s="89" t="s">
        <v>679</v>
      </c>
    </row>
    <row r="2477" spans="1:16" ht="51">
      <c r="A2477" s="214" t="s">
        <v>560</v>
      </c>
      <c r="B2477" s="89"/>
      <c r="C2477" s="90" t="s">
        <v>622</v>
      </c>
      <c r="D2477" s="84">
        <v>43230</v>
      </c>
      <c r="E2477" s="85" t="s">
        <v>4661</v>
      </c>
      <c r="F2477" s="85" t="s">
        <v>3</v>
      </c>
      <c r="G2477" s="85">
        <v>1621382</v>
      </c>
      <c r="H2477" s="89"/>
      <c r="I2477" s="93" t="s">
        <v>5155</v>
      </c>
      <c r="J2477" s="89"/>
      <c r="K2477" s="89"/>
      <c r="L2477" s="89"/>
      <c r="M2477" s="89"/>
      <c r="N2477" s="168">
        <v>0</v>
      </c>
      <c r="O2477" s="168">
        <v>41.6</v>
      </c>
      <c r="P2477" s="89" t="s">
        <v>679</v>
      </c>
    </row>
    <row r="2478" spans="1:16" ht="76.5">
      <c r="A2478" s="214">
        <v>197</v>
      </c>
      <c r="B2478" s="89"/>
      <c r="C2478" s="90" t="s">
        <v>11069</v>
      </c>
      <c r="D2478" s="84">
        <v>43230</v>
      </c>
      <c r="E2478" s="85" t="s">
        <v>4662</v>
      </c>
      <c r="F2478" s="85" t="s">
        <v>3</v>
      </c>
      <c r="G2478" s="85">
        <v>1621293</v>
      </c>
      <c r="H2478" s="89"/>
      <c r="I2478" s="93" t="s">
        <v>5156</v>
      </c>
      <c r="J2478" s="89"/>
      <c r="K2478" s="89"/>
      <c r="L2478" s="89"/>
      <c r="M2478" s="89"/>
      <c r="N2478" s="168">
        <v>0</v>
      </c>
      <c r="O2478" s="168">
        <v>41809.129999999997</v>
      </c>
      <c r="P2478" s="89" t="s">
        <v>679</v>
      </c>
    </row>
    <row r="2479" spans="1:16" ht="51">
      <c r="A2479" s="214" t="s">
        <v>560</v>
      </c>
      <c r="B2479" s="89"/>
      <c r="C2479" s="90" t="s">
        <v>622</v>
      </c>
      <c r="D2479" s="84">
        <v>43230</v>
      </c>
      <c r="E2479" s="85" t="s">
        <v>4663</v>
      </c>
      <c r="F2479" s="85" t="s">
        <v>3</v>
      </c>
      <c r="G2479" s="85">
        <v>1621166</v>
      </c>
      <c r="H2479" s="89"/>
      <c r="I2479" s="93" t="s">
        <v>5157</v>
      </c>
      <c r="J2479" s="89"/>
      <c r="K2479" s="89"/>
      <c r="L2479" s="89"/>
      <c r="M2479" s="89"/>
      <c r="N2479" s="168">
        <v>0</v>
      </c>
      <c r="O2479" s="168">
        <v>2090</v>
      </c>
      <c r="P2479" s="89" t="s">
        <v>679</v>
      </c>
    </row>
    <row r="2480" spans="1:16" ht="51">
      <c r="A2480" s="214" t="s">
        <v>560</v>
      </c>
      <c r="B2480" s="89"/>
      <c r="C2480" s="90" t="s">
        <v>622</v>
      </c>
      <c r="D2480" s="84">
        <v>43230</v>
      </c>
      <c r="E2480" s="85" t="s">
        <v>4664</v>
      </c>
      <c r="F2480" s="85" t="s">
        <v>3</v>
      </c>
      <c r="G2480" s="85">
        <v>1621168</v>
      </c>
      <c r="H2480" s="89"/>
      <c r="I2480" s="93" t="s">
        <v>5158</v>
      </c>
      <c r="J2480" s="89"/>
      <c r="K2480" s="89"/>
      <c r="L2480" s="89"/>
      <c r="M2480" s="89"/>
      <c r="N2480" s="168">
        <v>0</v>
      </c>
      <c r="O2480" s="168">
        <v>849.52</v>
      </c>
      <c r="P2480" s="89" t="s">
        <v>679</v>
      </c>
    </row>
    <row r="2481" spans="1:16" ht="89.25">
      <c r="A2481" s="214">
        <v>373</v>
      </c>
      <c r="B2481" s="89"/>
      <c r="C2481" s="90" t="s">
        <v>644</v>
      </c>
      <c r="D2481" s="84">
        <v>43230</v>
      </c>
      <c r="E2481" s="85" t="s">
        <v>4665</v>
      </c>
      <c r="F2481" s="85" t="s">
        <v>680</v>
      </c>
      <c r="G2481" s="85">
        <v>17614413</v>
      </c>
      <c r="H2481" s="89"/>
      <c r="I2481" s="93" t="s">
        <v>5159</v>
      </c>
      <c r="J2481" s="89"/>
      <c r="K2481" s="89"/>
      <c r="L2481" s="89"/>
      <c r="M2481" s="89"/>
      <c r="N2481" s="168">
        <v>0</v>
      </c>
      <c r="O2481" s="168">
        <v>58418201.960000001</v>
      </c>
      <c r="P2481" s="89" t="s">
        <v>679</v>
      </c>
    </row>
    <row r="2482" spans="1:16" ht="63.75">
      <c r="A2482" s="214">
        <v>373</v>
      </c>
      <c r="B2482" s="89"/>
      <c r="C2482" s="90" t="s">
        <v>644</v>
      </c>
      <c r="D2482" s="84">
        <v>43230</v>
      </c>
      <c r="E2482" s="85" t="s">
        <v>4666</v>
      </c>
      <c r="F2482" s="85" t="s">
        <v>680</v>
      </c>
      <c r="G2482" s="85">
        <v>17630777</v>
      </c>
      <c r="H2482" s="89"/>
      <c r="I2482" s="93" t="s">
        <v>5160</v>
      </c>
      <c r="J2482" s="89"/>
      <c r="K2482" s="89"/>
      <c r="L2482" s="89"/>
      <c r="M2482" s="89"/>
      <c r="N2482" s="168">
        <v>0</v>
      </c>
      <c r="O2482" s="168">
        <v>1959790.93</v>
      </c>
      <c r="P2482" s="89" t="s">
        <v>679</v>
      </c>
    </row>
    <row r="2483" spans="1:16" ht="102">
      <c r="A2483" s="214" t="s">
        <v>560</v>
      </c>
      <c r="B2483" s="89"/>
      <c r="C2483" s="90" t="s">
        <v>622</v>
      </c>
      <c r="D2483" s="84">
        <v>43230</v>
      </c>
      <c r="E2483" s="85" t="s">
        <v>4667</v>
      </c>
      <c r="F2483" s="85" t="s">
        <v>6</v>
      </c>
      <c r="G2483" s="85">
        <v>921259</v>
      </c>
      <c r="H2483" s="89"/>
      <c r="I2483" s="93" t="s">
        <v>5161</v>
      </c>
      <c r="J2483" s="89"/>
      <c r="K2483" s="89"/>
      <c r="L2483" s="89"/>
      <c r="M2483" s="89"/>
      <c r="N2483" s="168">
        <v>0</v>
      </c>
      <c r="O2483" s="168">
        <v>12207.15</v>
      </c>
      <c r="P2483" s="89" t="s">
        <v>679</v>
      </c>
    </row>
    <row r="2484" spans="1:16" ht="102">
      <c r="A2484" s="214" t="s">
        <v>560</v>
      </c>
      <c r="B2484" s="89"/>
      <c r="C2484" s="90" t="s">
        <v>622</v>
      </c>
      <c r="D2484" s="84">
        <v>43230</v>
      </c>
      <c r="E2484" s="85" t="s">
        <v>4668</v>
      </c>
      <c r="F2484" s="85" t="s">
        <v>6</v>
      </c>
      <c r="G2484" s="85">
        <v>921259</v>
      </c>
      <c r="H2484" s="89"/>
      <c r="I2484" s="93" t="s">
        <v>5162</v>
      </c>
      <c r="J2484" s="89"/>
      <c r="K2484" s="89"/>
      <c r="L2484" s="89"/>
      <c r="M2484" s="89"/>
      <c r="N2484" s="168">
        <v>0</v>
      </c>
      <c r="O2484" s="168">
        <v>4399.97</v>
      </c>
      <c r="P2484" s="89" t="s">
        <v>679</v>
      </c>
    </row>
    <row r="2485" spans="1:16" ht="63.75">
      <c r="A2485" s="214">
        <v>513</v>
      </c>
      <c r="B2485" s="89"/>
      <c r="C2485" s="90" t="s">
        <v>175</v>
      </c>
      <c r="D2485" s="84">
        <v>43230</v>
      </c>
      <c r="E2485" s="85" t="s">
        <v>4669</v>
      </c>
      <c r="F2485" s="85" t="s">
        <v>11</v>
      </c>
      <c r="G2485" s="85">
        <v>921287</v>
      </c>
      <c r="H2485" s="89"/>
      <c r="I2485" s="93" t="s">
        <v>5163</v>
      </c>
      <c r="J2485" s="89"/>
      <c r="K2485" s="89"/>
      <c r="L2485" s="89"/>
      <c r="M2485" s="89"/>
      <c r="N2485" s="168">
        <v>16099.79</v>
      </c>
      <c r="O2485" s="168">
        <v>0</v>
      </c>
      <c r="P2485" s="89" t="s">
        <v>679</v>
      </c>
    </row>
    <row r="2486" spans="1:16" ht="51">
      <c r="A2486" s="214" t="s">
        <v>560</v>
      </c>
      <c r="B2486" s="89"/>
      <c r="C2486" s="90" t="s">
        <v>622</v>
      </c>
      <c r="D2486" s="84">
        <v>43231</v>
      </c>
      <c r="E2486" s="85" t="s">
        <v>4670</v>
      </c>
      <c r="F2486" s="85" t="s">
        <v>3</v>
      </c>
      <c r="G2486" s="85">
        <v>1621694</v>
      </c>
      <c r="H2486" s="89"/>
      <c r="I2486" s="93" t="s">
        <v>5164</v>
      </c>
      <c r="J2486" s="89"/>
      <c r="K2486" s="89"/>
      <c r="L2486" s="89"/>
      <c r="M2486" s="89"/>
      <c r="N2486" s="168">
        <v>0</v>
      </c>
      <c r="O2486" s="168">
        <v>1453.72</v>
      </c>
      <c r="P2486" s="89" t="s">
        <v>679</v>
      </c>
    </row>
    <row r="2487" spans="1:16" ht="63.75">
      <c r="A2487" s="214" t="s">
        <v>560</v>
      </c>
      <c r="B2487" s="89"/>
      <c r="C2487" s="90" t="s">
        <v>622</v>
      </c>
      <c r="D2487" s="84">
        <v>43231</v>
      </c>
      <c r="E2487" s="85" t="s">
        <v>4671</v>
      </c>
      <c r="F2487" s="85" t="s">
        <v>3</v>
      </c>
      <c r="G2487" s="85">
        <v>1621731</v>
      </c>
      <c r="H2487" s="89"/>
      <c r="I2487" s="93" t="s">
        <v>5165</v>
      </c>
      <c r="J2487" s="89"/>
      <c r="K2487" s="89"/>
      <c r="L2487" s="89"/>
      <c r="M2487" s="89"/>
      <c r="N2487" s="168">
        <v>0</v>
      </c>
      <c r="O2487" s="168">
        <v>1</v>
      </c>
      <c r="P2487" s="89" t="s">
        <v>679</v>
      </c>
    </row>
    <row r="2488" spans="1:16" ht="51">
      <c r="A2488" s="214" t="s">
        <v>560</v>
      </c>
      <c r="B2488" s="89"/>
      <c r="C2488" s="90" t="s">
        <v>622</v>
      </c>
      <c r="D2488" s="84">
        <v>43231</v>
      </c>
      <c r="E2488" s="85" t="s">
        <v>4672</v>
      </c>
      <c r="F2488" s="85" t="s">
        <v>3</v>
      </c>
      <c r="G2488" s="85">
        <v>1621736</v>
      </c>
      <c r="H2488" s="89"/>
      <c r="I2488" s="93" t="s">
        <v>5166</v>
      </c>
      <c r="J2488" s="89"/>
      <c r="K2488" s="89"/>
      <c r="L2488" s="89"/>
      <c r="M2488" s="89"/>
      <c r="N2488" s="168">
        <v>0</v>
      </c>
      <c r="O2488" s="168">
        <v>1501.94</v>
      </c>
      <c r="P2488" s="89" t="s">
        <v>679</v>
      </c>
    </row>
    <row r="2489" spans="1:16" ht="38.25">
      <c r="A2489" s="214">
        <v>20</v>
      </c>
      <c r="B2489" s="89"/>
      <c r="C2489" s="90" t="s">
        <v>47</v>
      </c>
      <c r="D2489" s="84">
        <v>43231</v>
      </c>
      <c r="E2489" s="85" t="s">
        <v>4673</v>
      </c>
      <c r="F2489" s="85" t="s">
        <v>3</v>
      </c>
      <c r="G2489" s="85">
        <v>1621550</v>
      </c>
      <c r="H2489" s="89"/>
      <c r="I2489" s="93" t="s">
        <v>5167</v>
      </c>
      <c r="J2489" s="89"/>
      <c r="K2489" s="89"/>
      <c r="L2489" s="89"/>
      <c r="M2489" s="89"/>
      <c r="N2489" s="168">
        <v>0</v>
      </c>
      <c r="O2489" s="168">
        <v>168</v>
      </c>
      <c r="P2489" s="89" t="s">
        <v>679</v>
      </c>
    </row>
    <row r="2490" spans="1:16" ht="51">
      <c r="A2490" s="214" t="s">
        <v>560</v>
      </c>
      <c r="B2490" s="89"/>
      <c r="C2490" s="90" t="s">
        <v>622</v>
      </c>
      <c r="D2490" s="84">
        <v>43231</v>
      </c>
      <c r="E2490" s="85" t="s">
        <v>4674</v>
      </c>
      <c r="F2490" s="85" t="s">
        <v>3</v>
      </c>
      <c r="G2490" s="85">
        <v>1621576</v>
      </c>
      <c r="H2490" s="89"/>
      <c r="I2490" s="93" t="s">
        <v>5168</v>
      </c>
      <c r="J2490" s="89"/>
      <c r="K2490" s="89"/>
      <c r="L2490" s="89"/>
      <c r="M2490" s="89"/>
      <c r="N2490" s="168">
        <v>0</v>
      </c>
      <c r="O2490" s="168">
        <v>0.69000000000000006</v>
      </c>
      <c r="P2490" s="89" t="s">
        <v>2900</v>
      </c>
    </row>
    <row r="2491" spans="1:16" ht="51">
      <c r="A2491" s="214">
        <v>86</v>
      </c>
      <c r="B2491" s="89"/>
      <c r="C2491" s="90" t="s">
        <v>59</v>
      </c>
      <c r="D2491" s="84">
        <v>43231</v>
      </c>
      <c r="E2491" s="85" t="s">
        <v>4675</v>
      </c>
      <c r="F2491" s="85" t="s">
        <v>3</v>
      </c>
      <c r="G2491" s="85">
        <v>1621620</v>
      </c>
      <c r="H2491" s="89"/>
      <c r="I2491" s="93" t="s">
        <v>5169</v>
      </c>
      <c r="J2491" s="89"/>
      <c r="K2491" s="89"/>
      <c r="L2491" s="89"/>
      <c r="M2491" s="89"/>
      <c r="N2491" s="168">
        <v>0</v>
      </c>
      <c r="O2491" s="168">
        <v>326</v>
      </c>
      <c r="P2491" s="89" t="s">
        <v>679</v>
      </c>
    </row>
    <row r="2492" spans="1:16" ht="51">
      <c r="A2492" s="214" t="s">
        <v>560</v>
      </c>
      <c r="B2492" s="89"/>
      <c r="C2492" s="90" t="s">
        <v>622</v>
      </c>
      <c r="D2492" s="84">
        <v>43231</v>
      </c>
      <c r="E2492" s="85" t="s">
        <v>4676</v>
      </c>
      <c r="F2492" s="85" t="s">
        <v>3</v>
      </c>
      <c r="G2492" s="85">
        <v>1621639</v>
      </c>
      <c r="H2492" s="89"/>
      <c r="I2492" s="93" t="s">
        <v>5170</v>
      </c>
      <c r="J2492" s="89"/>
      <c r="K2492" s="89"/>
      <c r="L2492" s="89"/>
      <c r="M2492" s="89"/>
      <c r="N2492" s="168">
        <v>0</v>
      </c>
      <c r="O2492" s="168">
        <v>2859.16</v>
      </c>
      <c r="P2492" s="89" t="s">
        <v>679</v>
      </c>
    </row>
    <row r="2493" spans="1:16" ht="51">
      <c r="A2493" s="214" t="s">
        <v>560</v>
      </c>
      <c r="B2493" s="89"/>
      <c r="C2493" s="90" t="s">
        <v>622</v>
      </c>
      <c r="D2493" s="84">
        <v>43231</v>
      </c>
      <c r="E2493" s="85" t="s">
        <v>4677</v>
      </c>
      <c r="F2493" s="85" t="s">
        <v>3</v>
      </c>
      <c r="G2493" s="85">
        <v>1621843</v>
      </c>
      <c r="H2493" s="89"/>
      <c r="I2493" s="93" t="s">
        <v>5171</v>
      </c>
      <c r="J2493" s="89"/>
      <c r="K2493" s="89"/>
      <c r="L2493" s="89"/>
      <c r="M2493" s="89"/>
      <c r="N2493" s="168">
        <v>0</v>
      </c>
      <c r="O2493" s="168">
        <v>485</v>
      </c>
      <c r="P2493" s="89" t="s">
        <v>679</v>
      </c>
    </row>
    <row r="2494" spans="1:16" ht="51">
      <c r="A2494" s="214" t="s">
        <v>560</v>
      </c>
      <c r="B2494" s="89"/>
      <c r="C2494" s="90" t="s">
        <v>622</v>
      </c>
      <c r="D2494" s="84">
        <v>43231</v>
      </c>
      <c r="E2494" s="85" t="s">
        <v>4678</v>
      </c>
      <c r="F2494" s="85" t="s">
        <v>3</v>
      </c>
      <c r="G2494" s="85">
        <v>1621752</v>
      </c>
      <c r="H2494" s="89"/>
      <c r="I2494" s="93" t="s">
        <v>5172</v>
      </c>
      <c r="J2494" s="89"/>
      <c r="K2494" s="89"/>
      <c r="L2494" s="89"/>
      <c r="M2494" s="89"/>
      <c r="N2494" s="168">
        <v>0</v>
      </c>
      <c r="O2494" s="168">
        <v>35.72</v>
      </c>
      <c r="P2494" s="89" t="s">
        <v>2900</v>
      </c>
    </row>
    <row r="2495" spans="1:16" ht="51">
      <c r="A2495" s="214" t="s">
        <v>560</v>
      </c>
      <c r="B2495" s="89"/>
      <c r="C2495" s="90" t="s">
        <v>622</v>
      </c>
      <c r="D2495" s="84">
        <v>43231</v>
      </c>
      <c r="E2495" s="85" t="s">
        <v>4679</v>
      </c>
      <c r="F2495" s="85" t="s">
        <v>3</v>
      </c>
      <c r="G2495" s="85">
        <v>1621753</v>
      </c>
      <c r="H2495" s="89"/>
      <c r="I2495" s="93" t="s">
        <v>5173</v>
      </c>
      <c r="J2495" s="89"/>
      <c r="K2495" s="89"/>
      <c r="L2495" s="89"/>
      <c r="M2495" s="89"/>
      <c r="N2495" s="168">
        <v>0</v>
      </c>
      <c r="O2495" s="168">
        <v>33</v>
      </c>
      <c r="P2495" s="89" t="s">
        <v>679</v>
      </c>
    </row>
    <row r="2496" spans="1:16" ht="51">
      <c r="A2496" s="214" t="s">
        <v>560</v>
      </c>
      <c r="B2496" s="89"/>
      <c r="C2496" s="90" t="s">
        <v>622</v>
      </c>
      <c r="D2496" s="84">
        <v>43231</v>
      </c>
      <c r="E2496" s="85" t="s">
        <v>4680</v>
      </c>
      <c r="F2496" s="85" t="s">
        <v>3</v>
      </c>
      <c r="G2496" s="85">
        <v>1621767</v>
      </c>
      <c r="H2496" s="89"/>
      <c r="I2496" s="93" t="s">
        <v>5174</v>
      </c>
      <c r="J2496" s="89"/>
      <c r="K2496" s="89"/>
      <c r="L2496" s="89"/>
      <c r="M2496" s="89"/>
      <c r="N2496" s="168">
        <v>0</v>
      </c>
      <c r="O2496" s="168">
        <v>576.14</v>
      </c>
      <c r="P2496" s="89" t="s">
        <v>679</v>
      </c>
    </row>
    <row r="2497" spans="1:16" ht="63.75">
      <c r="A2497" s="214" t="s">
        <v>567</v>
      </c>
      <c r="B2497" s="89"/>
      <c r="C2497" s="90" t="s">
        <v>620</v>
      </c>
      <c r="D2497" s="84">
        <v>43231</v>
      </c>
      <c r="E2497" s="85" t="s">
        <v>4681</v>
      </c>
      <c r="F2497" s="85" t="s">
        <v>6</v>
      </c>
      <c r="G2497" s="85">
        <v>973603</v>
      </c>
      <c r="H2497" s="89"/>
      <c r="I2497" s="93" t="s">
        <v>5175</v>
      </c>
      <c r="J2497" s="89"/>
      <c r="K2497" s="89"/>
      <c r="L2497" s="89"/>
      <c r="M2497" s="89"/>
      <c r="N2497" s="168">
        <v>0</v>
      </c>
      <c r="O2497" s="168">
        <v>540.9</v>
      </c>
      <c r="P2497" s="89" t="s">
        <v>679</v>
      </c>
    </row>
    <row r="2498" spans="1:16" ht="63.75">
      <c r="A2498" s="214" t="s">
        <v>567</v>
      </c>
      <c r="B2498" s="89"/>
      <c r="C2498" s="90" t="s">
        <v>620</v>
      </c>
      <c r="D2498" s="84">
        <v>43231</v>
      </c>
      <c r="E2498" s="85" t="s">
        <v>4682</v>
      </c>
      <c r="F2498" s="85" t="s">
        <v>6</v>
      </c>
      <c r="G2498" s="85">
        <v>973604</v>
      </c>
      <c r="H2498" s="89"/>
      <c r="I2498" s="93" t="s">
        <v>5176</v>
      </c>
      <c r="J2498" s="89"/>
      <c r="K2498" s="89"/>
      <c r="L2498" s="89"/>
      <c r="M2498" s="89"/>
      <c r="N2498" s="168">
        <v>0</v>
      </c>
      <c r="O2498" s="168">
        <v>7188.28</v>
      </c>
      <c r="P2498" s="89" t="s">
        <v>679</v>
      </c>
    </row>
    <row r="2499" spans="1:16" ht="51">
      <c r="A2499" s="214" t="s">
        <v>560</v>
      </c>
      <c r="B2499" s="89"/>
      <c r="C2499" s="90" t="s">
        <v>622</v>
      </c>
      <c r="D2499" s="84">
        <v>43234</v>
      </c>
      <c r="E2499" s="85" t="s">
        <v>4683</v>
      </c>
      <c r="F2499" s="85" t="s">
        <v>3</v>
      </c>
      <c r="G2499" s="85">
        <v>1622128</v>
      </c>
      <c r="H2499" s="89"/>
      <c r="I2499" s="93" t="s">
        <v>5177</v>
      </c>
      <c r="J2499" s="89"/>
      <c r="K2499" s="89"/>
      <c r="L2499" s="89"/>
      <c r="M2499" s="89"/>
      <c r="N2499" s="168">
        <v>0</v>
      </c>
      <c r="O2499" s="168">
        <v>40</v>
      </c>
      <c r="P2499" s="89" t="s">
        <v>679</v>
      </c>
    </row>
    <row r="2500" spans="1:16" ht="51">
      <c r="A2500" s="214" t="s">
        <v>560</v>
      </c>
      <c r="B2500" s="89"/>
      <c r="C2500" s="90" t="s">
        <v>622</v>
      </c>
      <c r="D2500" s="84">
        <v>43234</v>
      </c>
      <c r="E2500" s="85" t="s">
        <v>4684</v>
      </c>
      <c r="F2500" s="85" t="s">
        <v>3</v>
      </c>
      <c r="G2500" s="85">
        <v>1622123</v>
      </c>
      <c r="H2500" s="89"/>
      <c r="I2500" s="93" t="s">
        <v>5178</v>
      </c>
      <c r="J2500" s="89"/>
      <c r="K2500" s="89"/>
      <c r="L2500" s="89"/>
      <c r="M2500" s="89"/>
      <c r="N2500" s="168">
        <v>0</v>
      </c>
      <c r="O2500" s="168">
        <v>896.17000000000007</v>
      </c>
      <c r="P2500" s="89" t="s">
        <v>679</v>
      </c>
    </row>
    <row r="2501" spans="1:16" ht="51">
      <c r="A2501" s="214">
        <v>25</v>
      </c>
      <c r="B2501" s="89"/>
      <c r="C2501" s="90" t="s">
        <v>48</v>
      </c>
      <c r="D2501" s="84">
        <v>43234</v>
      </c>
      <c r="E2501" s="85" t="s">
        <v>4685</v>
      </c>
      <c r="F2501" s="85" t="s">
        <v>3</v>
      </c>
      <c r="G2501" s="85">
        <v>1622093</v>
      </c>
      <c r="H2501" s="89"/>
      <c r="I2501" s="93" t="s">
        <v>5179</v>
      </c>
      <c r="J2501" s="89"/>
      <c r="K2501" s="89"/>
      <c r="L2501" s="89"/>
      <c r="M2501" s="89"/>
      <c r="N2501" s="168">
        <v>0</v>
      </c>
      <c r="O2501" s="168">
        <v>450</v>
      </c>
      <c r="P2501" s="89" t="s">
        <v>679</v>
      </c>
    </row>
    <row r="2502" spans="1:16" ht="51">
      <c r="A2502" s="214">
        <v>373</v>
      </c>
      <c r="B2502" s="89"/>
      <c r="C2502" s="90" t="s">
        <v>644</v>
      </c>
      <c r="D2502" s="84">
        <v>43234</v>
      </c>
      <c r="E2502" s="85" t="s">
        <v>4686</v>
      </c>
      <c r="F2502" s="85" t="s">
        <v>3</v>
      </c>
      <c r="G2502" s="85">
        <v>1622085</v>
      </c>
      <c r="H2502" s="89"/>
      <c r="I2502" s="93" t="s">
        <v>5180</v>
      </c>
      <c r="J2502" s="89"/>
      <c r="K2502" s="89"/>
      <c r="L2502" s="89"/>
      <c r="M2502" s="89"/>
      <c r="N2502" s="168">
        <v>0</v>
      </c>
      <c r="O2502" s="168">
        <v>3889.6800000000003</v>
      </c>
      <c r="P2502" s="89" t="s">
        <v>679</v>
      </c>
    </row>
    <row r="2503" spans="1:16" ht="38.25">
      <c r="A2503" s="214">
        <v>212</v>
      </c>
      <c r="B2503" s="89"/>
      <c r="C2503" s="90" t="s">
        <v>103</v>
      </c>
      <c r="D2503" s="84">
        <v>43234</v>
      </c>
      <c r="E2503" s="85" t="s">
        <v>4687</v>
      </c>
      <c r="F2503" s="85" t="s">
        <v>3</v>
      </c>
      <c r="G2503" s="85">
        <v>1622009</v>
      </c>
      <c r="H2503" s="89"/>
      <c r="I2503" s="93" t="s">
        <v>5181</v>
      </c>
      <c r="J2503" s="89"/>
      <c r="K2503" s="89"/>
      <c r="L2503" s="89"/>
      <c r="M2503" s="89"/>
      <c r="N2503" s="168">
        <v>0</v>
      </c>
      <c r="O2503" s="168">
        <v>222</v>
      </c>
      <c r="P2503" s="89" t="s">
        <v>679</v>
      </c>
    </row>
    <row r="2504" spans="1:16" ht="38.25">
      <c r="A2504" s="214">
        <v>212</v>
      </c>
      <c r="B2504" s="89"/>
      <c r="C2504" s="90" t="s">
        <v>103</v>
      </c>
      <c r="D2504" s="84">
        <v>43234</v>
      </c>
      <c r="E2504" s="85" t="s">
        <v>4688</v>
      </c>
      <c r="F2504" s="85" t="s">
        <v>3</v>
      </c>
      <c r="G2504" s="85">
        <v>1622005</v>
      </c>
      <c r="H2504" s="89"/>
      <c r="I2504" s="93" t="s">
        <v>5182</v>
      </c>
      <c r="J2504" s="89"/>
      <c r="K2504" s="89"/>
      <c r="L2504" s="89"/>
      <c r="M2504" s="89"/>
      <c r="N2504" s="168">
        <v>0</v>
      </c>
      <c r="O2504" s="168">
        <v>222</v>
      </c>
      <c r="P2504" s="89" t="s">
        <v>679</v>
      </c>
    </row>
    <row r="2505" spans="1:16" ht="51">
      <c r="A2505" s="214">
        <v>16</v>
      </c>
      <c r="B2505" s="89"/>
      <c r="C2505" s="90" t="s">
        <v>46</v>
      </c>
      <c r="D2505" s="84">
        <v>43234</v>
      </c>
      <c r="E2505" s="85" t="s">
        <v>4689</v>
      </c>
      <c r="F2505" s="85" t="s">
        <v>3</v>
      </c>
      <c r="G2505" s="85">
        <v>1622218</v>
      </c>
      <c r="H2505" s="89"/>
      <c r="I2505" s="93" t="s">
        <v>5183</v>
      </c>
      <c r="J2505" s="89"/>
      <c r="K2505" s="89"/>
      <c r="L2505" s="89"/>
      <c r="M2505" s="89"/>
      <c r="N2505" s="168">
        <v>0</v>
      </c>
      <c r="O2505" s="168">
        <v>7314</v>
      </c>
      <c r="P2505" s="89" t="s">
        <v>679</v>
      </c>
    </row>
    <row r="2506" spans="1:16" ht="51">
      <c r="A2506" s="214" t="s">
        <v>560</v>
      </c>
      <c r="B2506" s="89"/>
      <c r="C2506" s="90" t="s">
        <v>622</v>
      </c>
      <c r="D2506" s="84">
        <v>43234</v>
      </c>
      <c r="E2506" s="85" t="s">
        <v>4690</v>
      </c>
      <c r="F2506" s="85" t="s">
        <v>3</v>
      </c>
      <c r="G2506" s="85">
        <v>1622209</v>
      </c>
      <c r="H2506" s="89"/>
      <c r="I2506" s="93" t="s">
        <v>5184</v>
      </c>
      <c r="J2506" s="89"/>
      <c r="K2506" s="89"/>
      <c r="L2506" s="89"/>
      <c r="M2506" s="89"/>
      <c r="N2506" s="168">
        <v>0</v>
      </c>
      <c r="O2506" s="168">
        <v>1120.3399999999999</v>
      </c>
      <c r="P2506" s="89" t="s">
        <v>679</v>
      </c>
    </row>
    <row r="2507" spans="1:16" ht="63.75">
      <c r="A2507" s="214">
        <v>373</v>
      </c>
      <c r="B2507" s="89"/>
      <c r="C2507" s="90" t="s">
        <v>644</v>
      </c>
      <c r="D2507" s="84">
        <v>43234</v>
      </c>
      <c r="E2507" s="85" t="s">
        <v>4691</v>
      </c>
      <c r="F2507" s="85" t="s">
        <v>3</v>
      </c>
      <c r="G2507" s="85">
        <v>1622203</v>
      </c>
      <c r="H2507" s="89"/>
      <c r="I2507" s="93" t="s">
        <v>5185</v>
      </c>
      <c r="J2507" s="89"/>
      <c r="K2507" s="89"/>
      <c r="L2507" s="89"/>
      <c r="M2507" s="89"/>
      <c r="N2507" s="168">
        <v>0</v>
      </c>
      <c r="O2507" s="168">
        <v>1866.68</v>
      </c>
      <c r="P2507" s="89" t="s">
        <v>679</v>
      </c>
    </row>
    <row r="2508" spans="1:16" ht="51">
      <c r="A2508" s="214" t="s">
        <v>567</v>
      </c>
      <c r="B2508" s="89"/>
      <c r="C2508" s="90" t="s">
        <v>620</v>
      </c>
      <c r="D2508" s="84">
        <v>43234</v>
      </c>
      <c r="E2508" s="85" t="s">
        <v>4692</v>
      </c>
      <c r="F2508" s="85" t="s">
        <v>3</v>
      </c>
      <c r="G2508" s="85">
        <v>1622060</v>
      </c>
      <c r="H2508" s="89"/>
      <c r="I2508" s="93" t="s">
        <v>5186</v>
      </c>
      <c r="J2508" s="89"/>
      <c r="K2508" s="89"/>
      <c r="L2508" s="89"/>
      <c r="M2508" s="89"/>
      <c r="N2508" s="168">
        <v>0</v>
      </c>
      <c r="O2508" s="168">
        <v>4.57</v>
      </c>
      <c r="P2508" s="89" t="s">
        <v>679</v>
      </c>
    </row>
    <row r="2509" spans="1:16" ht="51">
      <c r="A2509" s="214" t="s">
        <v>567</v>
      </c>
      <c r="B2509" s="89"/>
      <c r="C2509" s="90" t="s">
        <v>620</v>
      </c>
      <c r="D2509" s="84">
        <v>43234</v>
      </c>
      <c r="E2509" s="85" t="s">
        <v>4693</v>
      </c>
      <c r="F2509" s="85" t="s">
        <v>3</v>
      </c>
      <c r="G2509" s="85">
        <v>1622059</v>
      </c>
      <c r="H2509" s="89"/>
      <c r="I2509" s="93" t="s">
        <v>5187</v>
      </c>
      <c r="J2509" s="89"/>
      <c r="K2509" s="89"/>
      <c r="L2509" s="89"/>
      <c r="M2509" s="89"/>
      <c r="N2509" s="168">
        <v>0</v>
      </c>
      <c r="O2509" s="168">
        <v>11987.47</v>
      </c>
      <c r="P2509" s="89" t="s">
        <v>679</v>
      </c>
    </row>
    <row r="2510" spans="1:16" ht="51">
      <c r="A2510" s="214" t="s">
        <v>567</v>
      </c>
      <c r="B2510" s="89"/>
      <c r="C2510" s="90" t="s">
        <v>620</v>
      </c>
      <c r="D2510" s="84">
        <v>43234</v>
      </c>
      <c r="E2510" s="85" t="s">
        <v>4694</v>
      </c>
      <c r="F2510" s="85" t="s">
        <v>3</v>
      </c>
      <c r="G2510" s="85">
        <v>1622055</v>
      </c>
      <c r="H2510" s="89"/>
      <c r="I2510" s="93" t="s">
        <v>5188</v>
      </c>
      <c r="J2510" s="89"/>
      <c r="K2510" s="89"/>
      <c r="L2510" s="89"/>
      <c r="M2510" s="89"/>
      <c r="N2510" s="168">
        <v>0</v>
      </c>
      <c r="O2510" s="168">
        <v>293920.7</v>
      </c>
      <c r="P2510" s="89" t="s">
        <v>679</v>
      </c>
    </row>
    <row r="2511" spans="1:16" ht="51">
      <c r="A2511" s="214" t="s">
        <v>560</v>
      </c>
      <c r="B2511" s="89"/>
      <c r="C2511" s="90" t="s">
        <v>622</v>
      </c>
      <c r="D2511" s="84">
        <v>43234</v>
      </c>
      <c r="E2511" s="85" t="s">
        <v>4695</v>
      </c>
      <c r="F2511" s="85" t="s">
        <v>3</v>
      </c>
      <c r="G2511" s="85">
        <v>1622011</v>
      </c>
      <c r="H2511" s="89"/>
      <c r="I2511" s="93" t="s">
        <v>5189</v>
      </c>
      <c r="J2511" s="89"/>
      <c r="K2511" s="89"/>
      <c r="L2511" s="89"/>
      <c r="M2511" s="89"/>
      <c r="N2511" s="168">
        <v>0</v>
      </c>
      <c r="O2511" s="168">
        <v>928.4</v>
      </c>
      <c r="P2511" s="89" t="s">
        <v>679</v>
      </c>
    </row>
    <row r="2512" spans="1:16" ht="63.75">
      <c r="A2512" s="214" t="s">
        <v>560</v>
      </c>
      <c r="B2512" s="89"/>
      <c r="C2512" s="90" t="s">
        <v>622</v>
      </c>
      <c r="D2512" s="84">
        <v>43234</v>
      </c>
      <c r="E2512" s="85" t="s">
        <v>4696</v>
      </c>
      <c r="F2512" s="85" t="s">
        <v>3</v>
      </c>
      <c r="G2512" s="85">
        <v>1621948</v>
      </c>
      <c r="H2512" s="89"/>
      <c r="I2512" s="93" t="s">
        <v>5190</v>
      </c>
      <c r="J2512" s="89"/>
      <c r="K2512" s="89"/>
      <c r="L2512" s="89"/>
      <c r="M2512" s="89"/>
      <c r="N2512" s="168">
        <v>0</v>
      </c>
      <c r="O2512" s="168">
        <v>83.37</v>
      </c>
      <c r="P2512" s="89" t="s">
        <v>679</v>
      </c>
    </row>
    <row r="2513" spans="1:16" ht="63.75">
      <c r="A2513" s="214" t="s">
        <v>560</v>
      </c>
      <c r="B2513" s="89"/>
      <c r="C2513" s="90" t="s">
        <v>622</v>
      </c>
      <c r="D2513" s="84">
        <v>43234</v>
      </c>
      <c r="E2513" s="85" t="s">
        <v>4697</v>
      </c>
      <c r="F2513" s="85" t="s">
        <v>3</v>
      </c>
      <c r="G2513" s="85">
        <v>1621958</v>
      </c>
      <c r="H2513" s="89"/>
      <c r="I2513" s="93" t="s">
        <v>5191</v>
      </c>
      <c r="J2513" s="89"/>
      <c r="K2513" s="89"/>
      <c r="L2513" s="89"/>
      <c r="M2513" s="89"/>
      <c r="N2513" s="168">
        <v>0</v>
      </c>
      <c r="O2513" s="168">
        <v>60</v>
      </c>
      <c r="P2513" s="89" t="s">
        <v>679</v>
      </c>
    </row>
    <row r="2514" spans="1:16" ht="63.75">
      <c r="A2514" s="214" t="s">
        <v>560</v>
      </c>
      <c r="B2514" s="89"/>
      <c r="C2514" s="90" t="s">
        <v>622</v>
      </c>
      <c r="D2514" s="84">
        <v>43234</v>
      </c>
      <c r="E2514" s="85" t="s">
        <v>4698</v>
      </c>
      <c r="F2514" s="85" t="s">
        <v>3</v>
      </c>
      <c r="G2514" s="85">
        <v>1621947</v>
      </c>
      <c r="H2514" s="89"/>
      <c r="I2514" s="93" t="s">
        <v>5192</v>
      </c>
      <c r="J2514" s="89"/>
      <c r="K2514" s="89"/>
      <c r="L2514" s="89"/>
      <c r="M2514" s="89"/>
      <c r="N2514" s="168">
        <v>0</v>
      </c>
      <c r="O2514" s="168">
        <v>128</v>
      </c>
      <c r="P2514" s="89" t="s">
        <v>679</v>
      </c>
    </row>
    <row r="2515" spans="1:16" ht="51">
      <c r="A2515" s="214" t="s">
        <v>560</v>
      </c>
      <c r="B2515" s="89"/>
      <c r="C2515" s="90" t="s">
        <v>622</v>
      </c>
      <c r="D2515" s="84">
        <v>43234</v>
      </c>
      <c r="E2515" s="85" t="s">
        <v>4699</v>
      </c>
      <c r="F2515" s="85" t="s">
        <v>3</v>
      </c>
      <c r="G2515" s="85">
        <v>1621946</v>
      </c>
      <c r="H2515" s="89"/>
      <c r="I2515" s="93" t="s">
        <v>722</v>
      </c>
      <c r="J2515" s="89"/>
      <c r="K2515" s="89"/>
      <c r="L2515" s="89"/>
      <c r="M2515" s="89"/>
      <c r="N2515" s="168">
        <v>0</v>
      </c>
      <c r="O2515" s="168">
        <v>1016</v>
      </c>
      <c r="P2515" s="89" t="s">
        <v>679</v>
      </c>
    </row>
    <row r="2516" spans="1:16" ht="63.75">
      <c r="A2516" s="214" t="s">
        <v>560</v>
      </c>
      <c r="B2516" s="89"/>
      <c r="C2516" s="90" t="s">
        <v>622</v>
      </c>
      <c r="D2516" s="84">
        <v>43234</v>
      </c>
      <c r="E2516" s="85" t="s">
        <v>4700</v>
      </c>
      <c r="F2516" s="85" t="s">
        <v>6</v>
      </c>
      <c r="G2516" s="85">
        <v>974298</v>
      </c>
      <c r="H2516" s="89"/>
      <c r="I2516" s="93" t="s">
        <v>5193</v>
      </c>
      <c r="J2516" s="89"/>
      <c r="K2516" s="89"/>
      <c r="L2516" s="89"/>
      <c r="M2516" s="89"/>
      <c r="N2516" s="168">
        <v>0</v>
      </c>
      <c r="O2516" s="168">
        <v>10029.219999999999</v>
      </c>
      <c r="P2516" s="89" t="s">
        <v>679</v>
      </c>
    </row>
    <row r="2517" spans="1:16" ht="63.75">
      <c r="A2517" s="214" t="s">
        <v>561</v>
      </c>
      <c r="B2517" s="89"/>
      <c r="C2517" s="90" t="s">
        <v>10493</v>
      </c>
      <c r="D2517" s="84">
        <v>43234</v>
      </c>
      <c r="E2517" s="85" t="s">
        <v>4701</v>
      </c>
      <c r="F2517" s="85" t="s">
        <v>11</v>
      </c>
      <c r="G2517" s="85">
        <v>921620</v>
      </c>
      <c r="H2517" s="89"/>
      <c r="I2517" s="93" t="s">
        <v>5195</v>
      </c>
      <c r="J2517" s="89"/>
      <c r="K2517" s="89"/>
      <c r="L2517" s="89"/>
      <c r="M2517" s="89"/>
      <c r="N2517" s="168">
        <v>220</v>
      </c>
      <c r="O2517" s="168">
        <v>0</v>
      </c>
      <c r="P2517" s="89" t="s">
        <v>679</v>
      </c>
    </row>
    <row r="2518" spans="1:16" ht="51">
      <c r="A2518" s="214" t="s">
        <v>560</v>
      </c>
      <c r="B2518" s="89"/>
      <c r="C2518" s="90" t="s">
        <v>622</v>
      </c>
      <c r="D2518" s="84">
        <v>43235</v>
      </c>
      <c r="E2518" s="85" t="s">
        <v>4702</v>
      </c>
      <c r="F2518" s="85" t="s">
        <v>3</v>
      </c>
      <c r="G2518" s="85">
        <v>1622746</v>
      </c>
      <c r="H2518" s="89"/>
      <c r="I2518" s="93" t="s">
        <v>5196</v>
      </c>
      <c r="J2518" s="89"/>
      <c r="K2518" s="89"/>
      <c r="L2518" s="89"/>
      <c r="M2518" s="89"/>
      <c r="N2518" s="168">
        <v>0</v>
      </c>
      <c r="O2518" s="168">
        <v>747.18000000000006</v>
      </c>
      <c r="P2518" s="89" t="s">
        <v>679</v>
      </c>
    </row>
    <row r="2519" spans="1:16" ht="51">
      <c r="A2519" s="214" t="s">
        <v>560</v>
      </c>
      <c r="B2519" s="89"/>
      <c r="C2519" s="90" t="s">
        <v>622</v>
      </c>
      <c r="D2519" s="84">
        <v>43235</v>
      </c>
      <c r="E2519" s="85" t="s">
        <v>4703</v>
      </c>
      <c r="F2519" s="85" t="s">
        <v>3</v>
      </c>
      <c r="G2519" s="85">
        <v>1622806</v>
      </c>
      <c r="H2519" s="89"/>
      <c r="I2519" s="93" t="s">
        <v>5197</v>
      </c>
      <c r="J2519" s="89"/>
      <c r="K2519" s="89"/>
      <c r="L2519" s="89"/>
      <c r="M2519" s="89"/>
      <c r="N2519" s="168">
        <v>0</v>
      </c>
      <c r="O2519" s="168">
        <v>1145</v>
      </c>
      <c r="P2519" s="89" t="s">
        <v>679</v>
      </c>
    </row>
    <row r="2520" spans="1:16" ht="51">
      <c r="A2520" s="214" t="s">
        <v>560</v>
      </c>
      <c r="B2520" s="89"/>
      <c r="C2520" s="90" t="s">
        <v>622</v>
      </c>
      <c r="D2520" s="84">
        <v>43235</v>
      </c>
      <c r="E2520" s="85" t="s">
        <v>4704</v>
      </c>
      <c r="F2520" s="85" t="s">
        <v>3</v>
      </c>
      <c r="G2520" s="85">
        <v>1622807</v>
      </c>
      <c r="H2520" s="89"/>
      <c r="I2520" s="93" t="s">
        <v>5198</v>
      </c>
      <c r="J2520" s="89"/>
      <c r="K2520" s="89"/>
      <c r="L2520" s="89"/>
      <c r="M2520" s="89"/>
      <c r="N2520" s="168">
        <v>0</v>
      </c>
      <c r="O2520" s="168">
        <v>2</v>
      </c>
      <c r="P2520" s="89" t="s">
        <v>679</v>
      </c>
    </row>
    <row r="2521" spans="1:16" ht="51">
      <c r="A2521" s="214">
        <v>46</v>
      </c>
      <c r="B2521" s="89"/>
      <c r="C2521" s="90" t="s">
        <v>51</v>
      </c>
      <c r="D2521" s="84">
        <v>43235</v>
      </c>
      <c r="E2521" s="85" t="s">
        <v>4705</v>
      </c>
      <c r="F2521" s="85" t="s">
        <v>3</v>
      </c>
      <c r="G2521" s="85">
        <v>1622612</v>
      </c>
      <c r="H2521" s="89"/>
      <c r="I2521" s="93" t="s">
        <v>5199</v>
      </c>
      <c r="J2521" s="89"/>
      <c r="K2521" s="89"/>
      <c r="L2521" s="89"/>
      <c r="M2521" s="89"/>
      <c r="N2521" s="168">
        <v>0</v>
      </c>
      <c r="O2521" s="168">
        <v>600000</v>
      </c>
      <c r="P2521" s="89" t="s">
        <v>679</v>
      </c>
    </row>
    <row r="2522" spans="1:16" ht="51">
      <c r="A2522" s="214">
        <v>212</v>
      </c>
      <c r="B2522" s="89"/>
      <c r="C2522" s="90" t="s">
        <v>103</v>
      </c>
      <c r="D2522" s="84">
        <v>43235</v>
      </c>
      <c r="E2522" s="85" t="s">
        <v>4706</v>
      </c>
      <c r="F2522" s="85" t="s">
        <v>3</v>
      </c>
      <c r="G2522" s="85">
        <v>1622635</v>
      </c>
      <c r="H2522" s="89"/>
      <c r="I2522" s="93" t="s">
        <v>5200</v>
      </c>
      <c r="J2522" s="89"/>
      <c r="K2522" s="89"/>
      <c r="L2522" s="89"/>
      <c r="M2522" s="89"/>
      <c r="N2522" s="168">
        <v>0</v>
      </c>
      <c r="O2522" s="168">
        <v>29</v>
      </c>
      <c r="P2522" s="89" t="s">
        <v>679</v>
      </c>
    </row>
    <row r="2523" spans="1:16" ht="51">
      <c r="A2523" s="214" t="s">
        <v>560</v>
      </c>
      <c r="B2523" s="89"/>
      <c r="C2523" s="90" t="s">
        <v>622</v>
      </c>
      <c r="D2523" s="84">
        <v>43235</v>
      </c>
      <c r="E2523" s="85" t="s">
        <v>4707</v>
      </c>
      <c r="F2523" s="85" t="s">
        <v>3</v>
      </c>
      <c r="G2523" s="85">
        <v>1622643</v>
      </c>
      <c r="H2523" s="89"/>
      <c r="I2523" s="93" t="s">
        <v>5201</v>
      </c>
      <c r="J2523" s="89"/>
      <c r="K2523" s="89"/>
      <c r="L2523" s="89"/>
      <c r="M2523" s="89"/>
      <c r="N2523" s="168">
        <v>0</v>
      </c>
      <c r="O2523" s="168">
        <v>799.55000000000007</v>
      </c>
      <c r="P2523" s="89" t="s">
        <v>679</v>
      </c>
    </row>
    <row r="2524" spans="1:16" ht="51">
      <c r="A2524" s="214" t="s">
        <v>560</v>
      </c>
      <c r="B2524" s="89"/>
      <c r="C2524" s="90" t="s">
        <v>622</v>
      </c>
      <c r="D2524" s="84">
        <v>43235</v>
      </c>
      <c r="E2524" s="85" t="s">
        <v>4708</v>
      </c>
      <c r="F2524" s="85" t="s">
        <v>3</v>
      </c>
      <c r="G2524" s="85">
        <v>1622649</v>
      </c>
      <c r="H2524" s="89"/>
      <c r="I2524" s="93" t="s">
        <v>5202</v>
      </c>
      <c r="J2524" s="89"/>
      <c r="K2524" s="89"/>
      <c r="L2524" s="89"/>
      <c r="M2524" s="89"/>
      <c r="N2524" s="168">
        <v>0</v>
      </c>
      <c r="O2524" s="168">
        <v>407.23</v>
      </c>
      <c r="P2524" s="89" t="s">
        <v>679</v>
      </c>
    </row>
    <row r="2525" spans="1:16" ht="51">
      <c r="A2525" s="214" t="s">
        <v>560</v>
      </c>
      <c r="B2525" s="89"/>
      <c r="C2525" s="90" t="s">
        <v>622</v>
      </c>
      <c r="D2525" s="84">
        <v>43235</v>
      </c>
      <c r="E2525" s="85" t="s">
        <v>4709</v>
      </c>
      <c r="F2525" s="85" t="s">
        <v>3</v>
      </c>
      <c r="G2525" s="85">
        <v>1622576</v>
      </c>
      <c r="H2525" s="89"/>
      <c r="I2525" s="93" t="s">
        <v>5203</v>
      </c>
      <c r="J2525" s="89"/>
      <c r="K2525" s="89"/>
      <c r="L2525" s="89"/>
      <c r="M2525" s="89"/>
      <c r="N2525" s="168">
        <v>0</v>
      </c>
      <c r="O2525" s="168">
        <v>78</v>
      </c>
      <c r="P2525" s="89" t="s">
        <v>679</v>
      </c>
    </row>
    <row r="2526" spans="1:16" ht="51">
      <c r="A2526" s="214">
        <v>373</v>
      </c>
      <c r="B2526" s="89"/>
      <c r="C2526" s="90" t="s">
        <v>644</v>
      </c>
      <c r="D2526" s="84">
        <v>43235</v>
      </c>
      <c r="E2526" s="85" t="s">
        <v>4710</v>
      </c>
      <c r="F2526" s="85" t="s">
        <v>3</v>
      </c>
      <c r="G2526" s="85">
        <v>1622570</v>
      </c>
      <c r="H2526" s="89"/>
      <c r="I2526" s="93" t="s">
        <v>5204</v>
      </c>
      <c r="J2526" s="89"/>
      <c r="K2526" s="89"/>
      <c r="L2526" s="89"/>
      <c r="M2526" s="89"/>
      <c r="N2526" s="168">
        <v>0</v>
      </c>
      <c r="O2526" s="168">
        <v>3445.94</v>
      </c>
      <c r="P2526" s="89" t="s">
        <v>679</v>
      </c>
    </row>
    <row r="2527" spans="1:16" ht="51">
      <c r="A2527" s="214">
        <v>81</v>
      </c>
      <c r="B2527" s="89"/>
      <c r="C2527" s="90" t="s">
        <v>58</v>
      </c>
      <c r="D2527" s="84">
        <v>43235</v>
      </c>
      <c r="E2527" s="85" t="s">
        <v>4711</v>
      </c>
      <c r="F2527" s="85" t="s">
        <v>3</v>
      </c>
      <c r="G2527" s="85">
        <v>1622564</v>
      </c>
      <c r="H2527" s="89"/>
      <c r="I2527" s="93" t="s">
        <v>5205</v>
      </c>
      <c r="J2527" s="89"/>
      <c r="K2527" s="89"/>
      <c r="L2527" s="89"/>
      <c r="M2527" s="89"/>
      <c r="N2527" s="168">
        <v>0</v>
      </c>
      <c r="O2527" s="168">
        <v>647.59</v>
      </c>
      <c r="P2527" s="89" t="s">
        <v>679</v>
      </c>
    </row>
    <row r="2528" spans="1:16" ht="76.5">
      <c r="A2528" s="214">
        <v>86</v>
      </c>
      <c r="B2528" s="89"/>
      <c r="C2528" s="90" t="s">
        <v>59</v>
      </c>
      <c r="D2528" s="84">
        <v>43235</v>
      </c>
      <c r="E2528" s="85" t="s">
        <v>4712</v>
      </c>
      <c r="F2528" s="85" t="s">
        <v>3</v>
      </c>
      <c r="G2528" s="85">
        <v>1622558</v>
      </c>
      <c r="H2528" s="89"/>
      <c r="I2528" s="93" t="s">
        <v>5206</v>
      </c>
      <c r="J2528" s="89"/>
      <c r="K2528" s="89"/>
      <c r="L2528" s="89"/>
      <c r="M2528" s="89"/>
      <c r="N2528" s="168">
        <v>0</v>
      </c>
      <c r="O2528" s="168">
        <v>0.8</v>
      </c>
      <c r="P2528" s="89" t="s">
        <v>679</v>
      </c>
    </row>
    <row r="2529" spans="1:16" ht="89.25">
      <c r="A2529" s="214">
        <v>576</v>
      </c>
      <c r="B2529" s="89"/>
      <c r="C2529" s="90" t="s">
        <v>11083</v>
      </c>
      <c r="D2529" s="84">
        <v>43235</v>
      </c>
      <c r="E2529" s="85" t="s">
        <v>4713</v>
      </c>
      <c r="F2529" s="85" t="s">
        <v>15</v>
      </c>
      <c r="G2529" s="85">
        <v>4986</v>
      </c>
      <c r="H2529" s="89"/>
      <c r="I2529" s="93" t="s">
        <v>5207</v>
      </c>
      <c r="J2529" s="89"/>
      <c r="K2529" s="89"/>
      <c r="L2529" s="89"/>
      <c r="M2529" s="89"/>
      <c r="N2529" s="168">
        <v>297.70999999999998</v>
      </c>
      <c r="O2529" s="168">
        <v>0</v>
      </c>
      <c r="P2529" s="89" t="s">
        <v>679</v>
      </c>
    </row>
    <row r="2530" spans="1:16" ht="51">
      <c r="A2530" s="214" t="s">
        <v>561</v>
      </c>
      <c r="B2530" s="89"/>
      <c r="C2530" s="90" t="s">
        <v>10493</v>
      </c>
      <c r="D2530" s="84">
        <v>43235</v>
      </c>
      <c r="E2530" s="85" t="s">
        <v>4714</v>
      </c>
      <c r="F2530" s="85" t="s">
        <v>11</v>
      </c>
      <c r="G2530" s="85">
        <v>10752</v>
      </c>
      <c r="H2530" s="89"/>
      <c r="I2530" s="93" t="s">
        <v>5208</v>
      </c>
      <c r="J2530" s="89"/>
      <c r="K2530" s="89"/>
      <c r="L2530" s="89"/>
      <c r="M2530" s="89"/>
      <c r="N2530" s="168">
        <v>366.73</v>
      </c>
      <c r="O2530" s="168">
        <v>0</v>
      </c>
      <c r="P2530" s="89" t="s">
        <v>679</v>
      </c>
    </row>
    <row r="2531" spans="1:16" ht="63.75">
      <c r="A2531" s="214">
        <v>512</v>
      </c>
      <c r="B2531" s="89"/>
      <c r="C2531" s="90" t="s">
        <v>10495</v>
      </c>
      <c r="D2531" s="84">
        <v>43236</v>
      </c>
      <c r="E2531" s="85" t="s">
        <v>4715</v>
      </c>
      <c r="F2531" s="85" t="s">
        <v>3</v>
      </c>
      <c r="G2531" s="85">
        <v>1623178</v>
      </c>
      <c r="H2531" s="89"/>
      <c r="I2531" s="93" t="s">
        <v>5209</v>
      </c>
      <c r="J2531" s="89"/>
      <c r="K2531" s="89"/>
      <c r="L2531" s="89"/>
      <c r="M2531" s="89"/>
      <c r="N2531" s="168">
        <v>0</v>
      </c>
      <c r="O2531" s="168">
        <v>15</v>
      </c>
      <c r="P2531" s="89" t="s">
        <v>679</v>
      </c>
    </row>
    <row r="2532" spans="1:16" ht="51">
      <c r="A2532" s="214" t="s">
        <v>560</v>
      </c>
      <c r="B2532" s="89"/>
      <c r="C2532" s="90" t="s">
        <v>622</v>
      </c>
      <c r="D2532" s="84">
        <v>43236</v>
      </c>
      <c r="E2532" s="85" t="s">
        <v>4716</v>
      </c>
      <c r="F2532" s="85" t="s">
        <v>3</v>
      </c>
      <c r="G2532" s="85">
        <v>1623275</v>
      </c>
      <c r="H2532" s="89"/>
      <c r="I2532" s="93" t="s">
        <v>5211</v>
      </c>
      <c r="J2532" s="89"/>
      <c r="K2532" s="89"/>
      <c r="L2532" s="89"/>
      <c r="M2532" s="89"/>
      <c r="N2532" s="168">
        <v>0</v>
      </c>
      <c r="O2532" s="168">
        <v>2478</v>
      </c>
      <c r="P2532" s="89" t="s">
        <v>679</v>
      </c>
    </row>
    <row r="2533" spans="1:16" ht="51">
      <c r="A2533" s="214" t="s">
        <v>560</v>
      </c>
      <c r="B2533" s="89"/>
      <c r="C2533" s="90" t="s">
        <v>622</v>
      </c>
      <c r="D2533" s="84">
        <v>43236</v>
      </c>
      <c r="E2533" s="85" t="s">
        <v>4717</v>
      </c>
      <c r="F2533" s="85" t="s">
        <v>3</v>
      </c>
      <c r="G2533" s="85">
        <v>1623146</v>
      </c>
      <c r="H2533" s="89"/>
      <c r="I2533" s="93" t="s">
        <v>4218</v>
      </c>
      <c r="J2533" s="89"/>
      <c r="K2533" s="89"/>
      <c r="L2533" s="89"/>
      <c r="M2533" s="89"/>
      <c r="N2533" s="168">
        <v>0</v>
      </c>
      <c r="O2533" s="168">
        <v>518.27</v>
      </c>
      <c r="P2533" s="89" t="s">
        <v>679</v>
      </c>
    </row>
    <row r="2534" spans="1:16" ht="51">
      <c r="A2534" s="214" t="s">
        <v>560</v>
      </c>
      <c r="B2534" s="89"/>
      <c r="C2534" s="90" t="s">
        <v>622</v>
      </c>
      <c r="D2534" s="84">
        <v>43236</v>
      </c>
      <c r="E2534" s="85" t="s">
        <v>4718</v>
      </c>
      <c r="F2534" s="85" t="s">
        <v>3</v>
      </c>
      <c r="G2534" s="85">
        <v>1623153</v>
      </c>
      <c r="H2534" s="89"/>
      <c r="I2534" s="93" t="s">
        <v>5212</v>
      </c>
      <c r="J2534" s="89"/>
      <c r="K2534" s="89"/>
      <c r="L2534" s="89"/>
      <c r="M2534" s="89"/>
      <c r="N2534" s="168">
        <v>0</v>
      </c>
      <c r="O2534" s="168">
        <v>2425.46</v>
      </c>
      <c r="P2534" s="89" t="s">
        <v>679</v>
      </c>
    </row>
    <row r="2535" spans="1:16" ht="63.75">
      <c r="A2535" s="214">
        <v>526</v>
      </c>
      <c r="B2535" s="89"/>
      <c r="C2535" s="90" t="s">
        <v>616</v>
      </c>
      <c r="D2535" s="84">
        <v>43236</v>
      </c>
      <c r="E2535" s="85" t="s">
        <v>4719</v>
      </c>
      <c r="F2535" s="85" t="s">
        <v>3</v>
      </c>
      <c r="G2535" s="85">
        <v>1623137</v>
      </c>
      <c r="H2535" s="89"/>
      <c r="I2535" s="93" t="s">
        <v>5213</v>
      </c>
      <c r="J2535" s="89"/>
      <c r="K2535" s="89"/>
      <c r="L2535" s="89"/>
      <c r="M2535" s="89"/>
      <c r="N2535" s="168">
        <v>0</v>
      </c>
      <c r="O2535" s="168">
        <v>809.92000000000007</v>
      </c>
      <c r="P2535" s="89" t="s">
        <v>2900</v>
      </c>
    </row>
    <row r="2536" spans="1:16" ht="51">
      <c r="A2536" s="214">
        <v>86</v>
      </c>
      <c r="B2536" s="89"/>
      <c r="C2536" s="90" t="s">
        <v>59</v>
      </c>
      <c r="D2536" s="84">
        <v>43236</v>
      </c>
      <c r="E2536" s="85" t="s">
        <v>4720</v>
      </c>
      <c r="F2536" s="85" t="s">
        <v>3</v>
      </c>
      <c r="G2536" s="85">
        <v>1623023</v>
      </c>
      <c r="H2536" s="89"/>
      <c r="I2536" s="93" t="s">
        <v>5214</v>
      </c>
      <c r="J2536" s="89"/>
      <c r="K2536" s="89"/>
      <c r="L2536" s="89"/>
      <c r="M2536" s="89"/>
      <c r="N2536" s="168">
        <v>0</v>
      </c>
      <c r="O2536" s="168">
        <v>556.5</v>
      </c>
      <c r="P2536" s="89" t="s">
        <v>679</v>
      </c>
    </row>
    <row r="2537" spans="1:16" ht="63.75">
      <c r="A2537" s="214" t="s">
        <v>560</v>
      </c>
      <c r="B2537" s="89"/>
      <c r="C2537" s="90" t="s">
        <v>622</v>
      </c>
      <c r="D2537" s="84">
        <v>43236</v>
      </c>
      <c r="E2537" s="85" t="s">
        <v>4721</v>
      </c>
      <c r="F2537" s="85" t="s">
        <v>3</v>
      </c>
      <c r="G2537" s="85">
        <v>1623025</v>
      </c>
      <c r="H2537" s="89"/>
      <c r="I2537" s="93" t="s">
        <v>5215</v>
      </c>
      <c r="J2537" s="89"/>
      <c r="K2537" s="89"/>
      <c r="L2537" s="89"/>
      <c r="M2537" s="89"/>
      <c r="N2537" s="168">
        <v>0</v>
      </c>
      <c r="O2537" s="168">
        <v>30000</v>
      </c>
      <c r="P2537" s="89" t="s">
        <v>679</v>
      </c>
    </row>
    <row r="2538" spans="1:16" ht="63.75">
      <c r="A2538" s="214" t="s">
        <v>560</v>
      </c>
      <c r="B2538" s="89"/>
      <c r="C2538" s="90" t="s">
        <v>622</v>
      </c>
      <c r="D2538" s="84">
        <v>43236</v>
      </c>
      <c r="E2538" s="85" t="s">
        <v>4722</v>
      </c>
      <c r="F2538" s="85" t="s">
        <v>3</v>
      </c>
      <c r="G2538" s="85">
        <v>1623028</v>
      </c>
      <c r="H2538" s="89"/>
      <c r="I2538" s="93" t="s">
        <v>5216</v>
      </c>
      <c r="J2538" s="89"/>
      <c r="K2538" s="89"/>
      <c r="L2538" s="89"/>
      <c r="M2538" s="89"/>
      <c r="N2538" s="168">
        <v>0</v>
      </c>
      <c r="O2538" s="168">
        <v>940</v>
      </c>
      <c r="P2538" s="89" t="s">
        <v>679</v>
      </c>
    </row>
    <row r="2539" spans="1:16" ht="51">
      <c r="A2539" s="214" t="s">
        <v>560</v>
      </c>
      <c r="B2539" s="89"/>
      <c r="C2539" s="90" t="s">
        <v>622</v>
      </c>
      <c r="D2539" s="84">
        <v>43236</v>
      </c>
      <c r="E2539" s="85" t="s">
        <v>4723</v>
      </c>
      <c r="F2539" s="85" t="s">
        <v>3</v>
      </c>
      <c r="G2539" s="85">
        <v>1623081</v>
      </c>
      <c r="H2539" s="89"/>
      <c r="I2539" s="93" t="s">
        <v>5217</v>
      </c>
      <c r="J2539" s="89"/>
      <c r="K2539" s="89"/>
      <c r="L2539" s="89"/>
      <c r="M2539" s="89"/>
      <c r="N2539" s="168">
        <v>0</v>
      </c>
      <c r="O2539" s="168">
        <v>2830.52</v>
      </c>
      <c r="P2539" s="89" t="s">
        <v>679</v>
      </c>
    </row>
    <row r="2540" spans="1:16" ht="114.75">
      <c r="A2540" s="214">
        <v>25</v>
      </c>
      <c r="B2540" s="89"/>
      <c r="C2540" s="90" t="s">
        <v>48</v>
      </c>
      <c r="D2540" s="84">
        <v>43236</v>
      </c>
      <c r="E2540" s="85" t="s">
        <v>4724</v>
      </c>
      <c r="F2540" s="85" t="s">
        <v>637</v>
      </c>
      <c r="G2540" s="85">
        <v>4968</v>
      </c>
      <c r="H2540" s="89"/>
      <c r="I2540" s="93" t="s">
        <v>5218</v>
      </c>
      <c r="J2540" s="89"/>
      <c r="K2540" s="89"/>
      <c r="L2540" s="89"/>
      <c r="M2540" s="89"/>
      <c r="N2540" s="168">
        <v>1561.2</v>
      </c>
      <c r="O2540" s="168">
        <v>0</v>
      </c>
      <c r="P2540" s="89" t="s">
        <v>679</v>
      </c>
    </row>
    <row r="2541" spans="1:16" ht="102">
      <c r="A2541" s="214">
        <v>15</v>
      </c>
      <c r="B2541" s="89"/>
      <c r="C2541" s="90" t="s">
        <v>45</v>
      </c>
      <c r="D2541" s="84">
        <v>43236</v>
      </c>
      <c r="E2541" s="85" t="s">
        <v>4725</v>
      </c>
      <c r="F2541" s="85" t="s">
        <v>15</v>
      </c>
      <c r="G2541" s="85">
        <v>4995</v>
      </c>
      <c r="H2541" s="89"/>
      <c r="I2541" s="93" t="s">
        <v>5219</v>
      </c>
      <c r="J2541" s="89"/>
      <c r="K2541" s="89"/>
      <c r="L2541" s="89"/>
      <c r="M2541" s="89"/>
      <c r="N2541" s="168">
        <v>270.82</v>
      </c>
      <c r="O2541" s="168">
        <v>0</v>
      </c>
      <c r="P2541" s="89" t="s">
        <v>679</v>
      </c>
    </row>
    <row r="2542" spans="1:16" ht="102">
      <c r="A2542" s="214">
        <v>15</v>
      </c>
      <c r="B2542" s="89"/>
      <c r="C2542" s="90" t="s">
        <v>45</v>
      </c>
      <c r="D2542" s="84">
        <v>43236</v>
      </c>
      <c r="E2542" s="85" t="s">
        <v>4726</v>
      </c>
      <c r="F2542" s="85" t="s">
        <v>15</v>
      </c>
      <c r="G2542" s="85">
        <v>4994</v>
      </c>
      <c r="H2542" s="89"/>
      <c r="I2542" s="93" t="s">
        <v>5220</v>
      </c>
      <c r="J2542" s="89"/>
      <c r="K2542" s="89"/>
      <c r="L2542" s="89"/>
      <c r="M2542" s="89"/>
      <c r="N2542" s="168">
        <v>324.67</v>
      </c>
      <c r="O2542" s="168">
        <v>0</v>
      </c>
      <c r="P2542" s="89" t="s">
        <v>679</v>
      </c>
    </row>
    <row r="2543" spans="1:16" ht="76.5">
      <c r="A2543" s="214">
        <v>20</v>
      </c>
      <c r="B2543" s="89"/>
      <c r="C2543" s="90" t="s">
        <v>47</v>
      </c>
      <c r="D2543" s="84">
        <v>43236</v>
      </c>
      <c r="E2543" s="85" t="s">
        <v>4727</v>
      </c>
      <c r="F2543" s="85" t="s">
        <v>15</v>
      </c>
      <c r="G2543" s="85">
        <v>4988</v>
      </c>
      <c r="H2543" s="89"/>
      <c r="I2543" s="93" t="s">
        <v>5221</v>
      </c>
      <c r="J2543" s="89"/>
      <c r="K2543" s="89"/>
      <c r="L2543" s="89"/>
      <c r="M2543" s="89"/>
      <c r="N2543" s="168">
        <v>317.68</v>
      </c>
      <c r="O2543" s="168">
        <v>0</v>
      </c>
      <c r="P2543" s="89" t="s">
        <v>679</v>
      </c>
    </row>
    <row r="2544" spans="1:16" ht="51">
      <c r="A2544" s="214">
        <v>30</v>
      </c>
      <c r="B2544" s="89"/>
      <c r="C2544" s="90" t="s">
        <v>684</v>
      </c>
      <c r="D2544" s="84">
        <v>43236</v>
      </c>
      <c r="E2544" s="85" t="s">
        <v>4728</v>
      </c>
      <c r="F2544" s="85" t="s">
        <v>11</v>
      </c>
      <c r="G2544" s="85">
        <v>921896</v>
      </c>
      <c r="H2544" s="89"/>
      <c r="I2544" s="93" t="s">
        <v>5222</v>
      </c>
      <c r="J2544" s="89"/>
      <c r="K2544" s="89"/>
      <c r="L2544" s="89"/>
      <c r="M2544" s="89"/>
      <c r="N2544" s="168">
        <v>50</v>
      </c>
      <c r="O2544" s="168">
        <v>0</v>
      </c>
      <c r="P2544" s="89" t="s">
        <v>679</v>
      </c>
    </row>
    <row r="2545" spans="1:16" ht="51">
      <c r="A2545" s="214">
        <v>373</v>
      </c>
      <c r="B2545" s="89"/>
      <c r="C2545" s="90" t="s">
        <v>644</v>
      </c>
      <c r="D2545" s="84">
        <v>43237</v>
      </c>
      <c r="E2545" s="85" t="s">
        <v>4729</v>
      </c>
      <c r="F2545" s="85" t="s">
        <v>3</v>
      </c>
      <c r="G2545" s="85">
        <v>1623504</v>
      </c>
      <c r="H2545" s="89"/>
      <c r="I2545" s="93" t="s">
        <v>5223</v>
      </c>
      <c r="J2545" s="89"/>
      <c r="K2545" s="89"/>
      <c r="L2545" s="89"/>
      <c r="M2545" s="89"/>
      <c r="N2545" s="168">
        <v>0</v>
      </c>
      <c r="O2545" s="168">
        <v>3443.4</v>
      </c>
      <c r="P2545" s="89" t="s">
        <v>679</v>
      </c>
    </row>
    <row r="2546" spans="1:16" ht="38.25">
      <c r="A2546" s="214">
        <v>373</v>
      </c>
      <c r="B2546" s="89"/>
      <c r="C2546" s="90" t="s">
        <v>644</v>
      </c>
      <c r="D2546" s="84">
        <v>43237</v>
      </c>
      <c r="E2546" s="85" t="s">
        <v>4730</v>
      </c>
      <c r="F2546" s="85" t="s">
        <v>3</v>
      </c>
      <c r="G2546" s="85">
        <v>1623496</v>
      </c>
      <c r="H2546" s="89"/>
      <c r="I2546" s="93" t="s">
        <v>5224</v>
      </c>
      <c r="J2546" s="89"/>
      <c r="K2546" s="89"/>
      <c r="L2546" s="89"/>
      <c r="M2546" s="89"/>
      <c r="N2546" s="168">
        <v>0</v>
      </c>
      <c r="O2546" s="168">
        <v>3589</v>
      </c>
      <c r="P2546" s="89" t="s">
        <v>679</v>
      </c>
    </row>
    <row r="2547" spans="1:16" ht="51">
      <c r="A2547" s="214">
        <v>291</v>
      </c>
      <c r="B2547" s="89"/>
      <c r="C2547" s="90" t="s">
        <v>133</v>
      </c>
      <c r="D2547" s="84">
        <v>43237</v>
      </c>
      <c r="E2547" s="85" t="s">
        <v>4731</v>
      </c>
      <c r="F2547" s="85" t="s">
        <v>3</v>
      </c>
      <c r="G2547" s="85">
        <v>1623526</v>
      </c>
      <c r="H2547" s="89"/>
      <c r="I2547" s="93" t="s">
        <v>5225</v>
      </c>
      <c r="J2547" s="89"/>
      <c r="K2547" s="89"/>
      <c r="L2547" s="89"/>
      <c r="M2547" s="89"/>
      <c r="N2547" s="168">
        <v>0</v>
      </c>
      <c r="O2547" s="168">
        <v>7031.5</v>
      </c>
      <c r="P2547" s="89" t="s">
        <v>679</v>
      </c>
    </row>
    <row r="2548" spans="1:16" ht="51">
      <c r="A2548" s="214" t="s">
        <v>560</v>
      </c>
      <c r="B2548" s="89"/>
      <c r="C2548" s="90" t="s">
        <v>622</v>
      </c>
      <c r="D2548" s="84">
        <v>43237</v>
      </c>
      <c r="E2548" s="85" t="s">
        <v>4732</v>
      </c>
      <c r="F2548" s="85" t="s">
        <v>3</v>
      </c>
      <c r="G2548" s="85">
        <v>1623443</v>
      </c>
      <c r="H2548" s="89"/>
      <c r="I2548" s="93" t="s">
        <v>5226</v>
      </c>
      <c r="J2548" s="89"/>
      <c r="K2548" s="89"/>
      <c r="L2548" s="89"/>
      <c r="M2548" s="89"/>
      <c r="N2548" s="168">
        <v>0</v>
      </c>
      <c r="O2548" s="168">
        <v>7592.07</v>
      </c>
      <c r="P2548" s="89" t="s">
        <v>679</v>
      </c>
    </row>
    <row r="2549" spans="1:16" ht="51">
      <c r="A2549" s="214">
        <v>373</v>
      </c>
      <c r="B2549" s="89"/>
      <c r="C2549" s="90" t="s">
        <v>644</v>
      </c>
      <c r="D2549" s="84">
        <v>43237</v>
      </c>
      <c r="E2549" s="85" t="s">
        <v>4733</v>
      </c>
      <c r="F2549" s="85" t="s">
        <v>3</v>
      </c>
      <c r="G2549" s="85">
        <v>1623456</v>
      </c>
      <c r="H2549" s="89"/>
      <c r="I2549" s="93" t="s">
        <v>5227</v>
      </c>
      <c r="J2549" s="89"/>
      <c r="K2549" s="89"/>
      <c r="L2549" s="89"/>
      <c r="M2549" s="89"/>
      <c r="N2549" s="168">
        <v>0</v>
      </c>
      <c r="O2549" s="168">
        <v>4868.0600000000004</v>
      </c>
      <c r="P2549" s="89" t="s">
        <v>679</v>
      </c>
    </row>
    <row r="2550" spans="1:16" ht="63.75">
      <c r="A2550" s="214">
        <v>25</v>
      </c>
      <c r="B2550" s="89"/>
      <c r="C2550" s="90" t="s">
        <v>48</v>
      </c>
      <c r="D2550" s="84">
        <v>43237</v>
      </c>
      <c r="E2550" s="85" t="s">
        <v>4734</v>
      </c>
      <c r="F2550" s="85" t="s">
        <v>3</v>
      </c>
      <c r="G2550" s="85">
        <v>1623627</v>
      </c>
      <c r="H2550" s="89"/>
      <c r="I2550" s="93" t="s">
        <v>5228</v>
      </c>
      <c r="J2550" s="89"/>
      <c r="K2550" s="89"/>
      <c r="L2550" s="89"/>
      <c r="M2550" s="89"/>
      <c r="N2550" s="168">
        <v>0</v>
      </c>
      <c r="O2550" s="168">
        <v>397.3</v>
      </c>
      <c r="P2550" s="89" t="s">
        <v>679</v>
      </c>
    </row>
    <row r="2551" spans="1:16" ht="63.75">
      <c r="A2551" s="214">
        <v>373</v>
      </c>
      <c r="B2551" s="89"/>
      <c r="C2551" s="90" t="s">
        <v>644</v>
      </c>
      <c r="D2551" s="84">
        <v>43237</v>
      </c>
      <c r="E2551" s="85" t="s">
        <v>4735</v>
      </c>
      <c r="F2551" s="85" t="s">
        <v>3</v>
      </c>
      <c r="G2551" s="85">
        <v>1623651</v>
      </c>
      <c r="H2551" s="89"/>
      <c r="I2551" s="93" t="s">
        <v>5229</v>
      </c>
      <c r="J2551" s="89"/>
      <c r="K2551" s="89"/>
      <c r="L2551" s="89"/>
      <c r="M2551" s="89"/>
      <c r="N2551" s="168">
        <v>0</v>
      </c>
      <c r="O2551" s="168">
        <v>1810.78</v>
      </c>
      <c r="P2551" s="89" t="s">
        <v>679</v>
      </c>
    </row>
    <row r="2552" spans="1:16" ht="51">
      <c r="A2552" s="214">
        <v>373</v>
      </c>
      <c r="B2552" s="89"/>
      <c r="C2552" s="90" t="s">
        <v>644</v>
      </c>
      <c r="D2552" s="84">
        <v>43237</v>
      </c>
      <c r="E2552" s="85" t="s">
        <v>4736</v>
      </c>
      <c r="F2552" s="85" t="s">
        <v>3</v>
      </c>
      <c r="G2552" s="85">
        <v>1623592</v>
      </c>
      <c r="H2552" s="89"/>
      <c r="I2552" s="93" t="s">
        <v>5230</v>
      </c>
      <c r="J2552" s="89"/>
      <c r="K2552" s="89"/>
      <c r="L2552" s="89"/>
      <c r="M2552" s="89"/>
      <c r="N2552" s="168">
        <v>0</v>
      </c>
      <c r="O2552" s="168">
        <v>50</v>
      </c>
      <c r="P2552" s="89" t="s">
        <v>679</v>
      </c>
    </row>
    <row r="2553" spans="1:16" ht="51">
      <c r="A2553" s="214" t="s">
        <v>560</v>
      </c>
      <c r="B2553" s="89"/>
      <c r="C2553" s="90" t="s">
        <v>622</v>
      </c>
      <c r="D2553" s="84">
        <v>43237</v>
      </c>
      <c r="E2553" s="85" t="s">
        <v>4737</v>
      </c>
      <c r="F2553" s="85" t="s">
        <v>3</v>
      </c>
      <c r="G2553" s="85">
        <v>1623593</v>
      </c>
      <c r="H2553" s="89"/>
      <c r="I2553" s="93" t="s">
        <v>5231</v>
      </c>
      <c r="J2553" s="89"/>
      <c r="K2553" s="89"/>
      <c r="L2553" s="89"/>
      <c r="M2553" s="89"/>
      <c r="N2553" s="168">
        <v>0</v>
      </c>
      <c r="O2553" s="168">
        <v>3028.76</v>
      </c>
      <c r="P2553" s="89" t="s">
        <v>679</v>
      </c>
    </row>
    <row r="2554" spans="1:16" ht="51">
      <c r="A2554" s="214" t="s">
        <v>560</v>
      </c>
      <c r="B2554" s="89"/>
      <c r="C2554" s="90" t="s">
        <v>622</v>
      </c>
      <c r="D2554" s="84">
        <v>43237</v>
      </c>
      <c r="E2554" s="85" t="s">
        <v>4738</v>
      </c>
      <c r="F2554" s="85" t="s">
        <v>3</v>
      </c>
      <c r="G2554" s="85">
        <v>1623605</v>
      </c>
      <c r="H2554" s="89"/>
      <c r="I2554" s="93" t="s">
        <v>5232</v>
      </c>
      <c r="J2554" s="89"/>
      <c r="K2554" s="89"/>
      <c r="L2554" s="89"/>
      <c r="M2554" s="89"/>
      <c r="N2554" s="168">
        <v>0</v>
      </c>
      <c r="O2554" s="168">
        <v>100</v>
      </c>
      <c r="P2554" s="89" t="s">
        <v>679</v>
      </c>
    </row>
    <row r="2555" spans="1:16" ht="63.75">
      <c r="A2555" s="214" t="s">
        <v>560</v>
      </c>
      <c r="B2555" s="89"/>
      <c r="C2555" s="90" t="s">
        <v>622</v>
      </c>
      <c r="D2555" s="84">
        <v>43237</v>
      </c>
      <c r="E2555" s="85" t="s">
        <v>4739</v>
      </c>
      <c r="F2555" s="85" t="s">
        <v>3</v>
      </c>
      <c r="G2555" s="85">
        <v>1623459</v>
      </c>
      <c r="H2555" s="89"/>
      <c r="I2555" s="93" t="s">
        <v>5233</v>
      </c>
      <c r="J2555" s="89"/>
      <c r="K2555" s="89"/>
      <c r="L2555" s="89"/>
      <c r="M2555" s="89"/>
      <c r="N2555" s="168">
        <v>0</v>
      </c>
      <c r="O2555" s="168">
        <v>7240.5</v>
      </c>
      <c r="P2555" s="89" t="s">
        <v>679</v>
      </c>
    </row>
    <row r="2556" spans="1:16" ht="51">
      <c r="A2556" s="214">
        <v>373</v>
      </c>
      <c r="B2556" s="89"/>
      <c r="C2556" s="90" t="s">
        <v>644</v>
      </c>
      <c r="D2556" s="84">
        <v>43237</v>
      </c>
      <c r="E2556" s="85" t="s">
        <v>4740</v>
      </c>
      <c r="F2556" s="85" t="s">
        <v>3</v>
      </c>
      <c r="G2556" s="85">
        <v>1623463</v>
      </c>
      <c r="H2556" s="89"/>
      <c r="I2556" s="93" t="s">
        <v>5234</v>
      </c>
      <c r="J2556" s="89"/>
      <c r="K2556" s="89"/>
      <c r="L2556" s="89"/>
      <c r="M2556" s="89"/>
      <c r="N2556" s="168">
        <v>0</v>
      </c>
      <c r="O2556" s="168">
        <v>849.4</v>
      </c>
      <c r="P2556" s="89" t="s">
        <v>679</v>
      </c>
    </row>
    <row r="2557" spans="1:16" ht="76.5">
      <c r="A2557" s="214" t="s">
        <v>560</v>
      </c>
      <c r="B2557" s="89"/>
      <c r="C2557" s="90" t="s">
        <v>622</v>
      </c>
      <c r="D2557" s="84">
        <v>43237</v>
      </c>
      <c r="E2557" s="85" t="s">
        <v>4741</v>
      </c>
      <c r="F2557" s="85" t="s">
        <v>6</v>
      </c>
      <c r="G2557" s="85">
        <v>975857</v>
      </c>
      <c r="H2557" s="89"/>
      <c r="I2557" s="93" t="s">
        <v>5235</v>
      </c>
      <c r="J2557" s="89"/>
      <c r="K2557" s="89"/>
      <c r="L2557" s="89"/>
      <c r="M2557" s="89"/>
      <c r="N2557" s="168">
        <v>0</v>
      </c>
      <c r="O2557" s="168">
        <v>200604.13</v>
      </c>
      <c r="P2557" s="89" t="s">
        <v>679</v>
      </c>
    </row>
    <row r="2558" spans="1:16" ht="63.75">
      <c r="A2558" s="214">
        <v>291</v>
      </c>
      <c r="B2558" s="89"/>
      <c r="C2558" s="90" t="s">
        <v>133</v>
      </c>
      <c r="D2558" s="84">
        <v>43237</v>
      </c>
      <c r="E2558" s="85" t="s">
        <v>4742</v>
      </c>
      <c r="F2558" s="85" t="s">
        <v>11</v>
      </c>
      <c r="G2558" s="85">
        <v>739411</v>
      </c>
      <c r="H2558" s="89"/>
      <c r="I2558" s="93" t="s">
        <v>5236</v>
      </c>
      <c r="J2558" s="89"/>
      <c r="K2558" s="89"/>
      <c r="L2558" s="89"/>
      <c r="M2558" s="89"/>
      <c r="N2558" s="168">
        <v>50</v>
      </c>
      <c r="O2558" s="168">
        <v>0</v>
      </c>
      <c r="P2558" s="89" t="s">
        <v>679</v>
      </c>
    </row>
    <row r="2559" spans="1:16" ht="51">
      <c r="A2559" s="214" t="s">
        <v>560</v>
      </c>
      <c r="B2559" s="89"/>
      <c r="C2559" s="90" t="s">
        <v>622</v>
      </c>
      <c r="D2559" s="84">
        <v>43238</v>
      </c>
      <c r="E2559" s="85" t="s">
        <v>4743</v>
      </c>
      <c r="F2559" s="85" t="s">
        <v>3</v>
      </c>
      <c r="G2559" s="85">
        <v>1623973</v>
      </c>
      <c r="H2559" s="89"/>
      <c r="I2559" s="93" t="s">
        <v>5237</v>
      </c>
      <c r="J2559" s="89"/>
      <c r="K2559" s="89"/>
      <c r="L2559" s="89"/>
      <c r="M2559" s="89"/>
      <c r="N2559" s="168">
        <v>0</v>
      </c>
      <c r="O2559" s="168">
        <v>12144.84</v>
      </c>
      <c r="P2559" s="89" t="s">
        <v>679</v>
      </c>
    </row>
    <row r="2560" spans="1:16" ht="51">
      <c r="A2560" s="214" t="s">
        <v>560</v>
      </c>
      <c r="B2560" s="89"/>
      <c r="C2560" s="90" t="s">
        <v>622</v>
      </c>
      <c r="D2560" s="84">
        <v>43238</v>
      </c>
      <c r="E2560" s="85" t="s">
        <v>4744</v>
      </c>
      <c r="F2560" s="85" t="s">
        <v>3</v>
      </c>
      <c r="G2560" s="85">
        <v>1623965</v>
      </c>
      <c r="H2560" s="89"/>
      <c r="I2560" s="93" t="s">
        <v>5238</v>
      </c>
      <c r="J2560" s="89"/>
      <c r="K2560" s="89"/>
      <c r="L2560" s="89"/>
      <c r="M2560" s="89"/>
      <c r="N2560" s="168">
        <v>0</v>
      </c>
      <c r="O2560" s="168">
        <v>652.93000000000006</v>
      </c>
      <c r="P2560" s="89" t="s">
        <v>679</v>
      </c>
    </row>
    <row r="2561" spans="1:16" ht="51">
      <c r="A2561" s="214" t="s">
        <v>560</v>
      </c>
      <c r="B2561" s="89"/>
      <c r="C2561" s="90" t="s">
        <v>622</v>
      </c>
      <c r="D2561" s="84">
        <v>43238</v>
      </c>
      <c r="E2561" s="85" t="s">
        <v>4745</v>
      </c>
      <c r="F2561" s="85" t="s">
        <v>3</v>
      </c>
      <c r="G2561" s="85">
        <v>1623940</v>
      </c>
      <c r="H2561" s="89"/>
      <c r="I2561" s="93" t="s">
        <v>5239</v>
      </c>
      <c r="J2561" s="89"/>
      <c r="K2561" s="89"/>
      <c r="L2561" s="89"/>
      <c r="M2561" s="89"/>
      <c r="N2561" s="168">
        <v>0</v>
      </c>
      <c r="O2561" s="168">
        <v>1599.93</v>
      </c>
      <c r="P2561" s="89" t="s">
        <v>679</v>
      </c>
    </row>
    <row r="2562" spans="1:16" ht="51">
      <c r="A2562" s="214" t="s">
        <v>560</v>
      </c>
      <c r="B2562" s="89"/>
      <c r="C2562" s="90" t="s">
        <v>622</v>
      </c>
      <c r="D2562" s="84">
        <v>43238</v>
      </c>
      <c r="E2562" s="85" t="s">
        <v>4746</v>
      </c>
      <c r="F2562" s="85" t="s">
        <v>3</v>
      </c>
      <c r="G2562" s="85">
        <v>1623837</v>
      </c>
      <c r="H2562" s="89"/>
      <c r="I2562" s="93" t="s">
        <v>5240</v>
      </c>
      <c r="J2562" s="89"/>
      <c r="K2562" s="89"/>
      <c r="L2562" s="89"/>
      <c r="M2562" s="89"/>
      <c r="N2562" s="168">
        <v>0</v>
      </c>
      <c r="O2562" s="168">
        <v>932.28</v>
      </c>
      <c r="P2562" s="89" t="s">
        <v>679</v>
      </c>
    </row>
    <row r="2563" spans="1:16" ht="38.25">
      <c r="A2563" s="214">
        <v>20</v>
      </c>
      <c r="B2563" s="89"/>
      <c r="C2563" s="90" t="s">
        <v>47</v>
      </c>
      <c r="D2563" s="84">
        <v>43238</v>
      </c>
      <c r="E2563" s="85" t="s">
        <v>4747</v>
      </c>
      <c r="F2563" s="85" t="s">
        <v>3</v>
      </c>
      <c r="G2563" s="85">
        <v>1623858</v>
      </c>
      <c r="H2563" s="89"/>
      <c r="I2563" s="93" t="s">
        <v>5241</v>
      </c>
      <c r="J2563" s="89"/>
      <c r="K2563" s="89"/>
      <c r="L2563" s="89"/>
      <c r="M2563" s="89"/>
      <c r="N2563" s="168">
        <v>0</v>
      </c>
      <c r="O2563" s="168">
        <v>371</v>
      </c>
      <c r="P2563" s="89" t="s">
        <v>679</v>
      </c>
    </row>
    <row r="2564" spans="1:16" ht="63.75">
      <c r="A2564" s="214" t="s">
        <v>560</v>
      </c>
      <c r="B2564" s="89"/>
      <c r="C2564" s="90" t="s">
        <v>622</v>
      </c>
      <c r="D2564" s="84">
        <v>43238</v>
      </c>
      <c r="E2564" s="85" t="s">
        <v>4748</v>
      </c>
      <c r="F2564" s="85" t="s">
        <v>3</v>
      </c>
      <c r="G2564" s="85">
        <v>1623894</v>
      </c>
      <c r="H2564" s="89"/>
      <c r="I2564" s="93" t="s">
        <v>5242</v>
      </c>
      <c r="J2564" s="89"/>
      <c r="K2564" s="89"/>
      <c r="L2564" s="89"/>
      <c r="M2564" s="89"/>
      <c r="N2564" s="168">
        <v>0</v>
      </c>
      <c r="O2564" s="168">
        <v>667.7</v>
      </c>
      <c r="P2564" s="89" t="s">
        <v>679</v>
      </c>
    </row>
    <row r="2565" spans="1:16" ht="38.25">
      <c r="A2565" s="214">
        <v>373</v>
      </c>
      <c r="B2565" s="89"/>
      <c r="C2565" s="90" t="s">
        <v>644</v>
      </c>
      <c r="D2565" s="84">
        <v>43238</v>
      </c>
      <c r="E2565" s="85" t="s">
        <v>4749</v>
      </c>
      <c r="F2565" s="85" t="s">
        <v>3</v>
      </c>
      <c r="G2565" s="85">
        <v>1623904</v>
      </c>
      <c r="H2565" s="89"/>
      <c r="I2565" s="93" t="s">
        <v>5243</v>
      </c>
      <c r="J2565" s="89"/>
      <c r="K2565" s="89"/>
      <c r="L2565" s="89"/>
      <c r="M2565" s="89"/>
      <c r="N2565" s="168">
        <v>0</v>
      </c>
      <c r="O2565" s="168">
        <v>134</v>
      </c>
      <c r="P2565" s="89" t="s">
        <v>679</v>
      </c>
    </row>
    <row r="2566" spans="1:16" ht="38.25">
      <c r="A2566" s="214">
        <v>373</v>
      </c>
      <c r="B2566" s="89"/>
      <c r="C2566" s="90" t="s">
        <v>644</v>
      </c>
      <c r="D2566" s="84">
        <v>43238</v>
      </c>
      <c r="E2566" s="85" t="s">
        <v>4750</v>
      </c>
      <c r="F2566" s="85" t="s">
        <v>3</v>
      </c>
      <c r="G2566" s="85">
        <v>1624040</v>
      </c>
      <c r="H2566" s="89"/>
      <c r="I2566" s="93" t="s">
        <v>5244</v>
      </c>
      <c r="J2566" s="89"/>
      <c r="K2566" s="89"/>
      <c r="L2566" s="89"/>
      <c r="M2566" s="89"/>
      <c r="N2566" s="168">
        <v>0</v>
      </c>
      <c r="O2566" s="168">
        <v>2094.4</v>
      </c>
      <c r="P2566" s="89" t="s">
        <v>679</v>
      </c>
    </row>
    <row r="2567" spans="1:16" ht="51">
      <c r="A2567" s="214" t="s">
        <v>560</v>
      </c>
      <c r="B2567" s="89"/>
      <c r="C2567" s="90" t="s">
        <v>622</v>
      </c>
      <c r="D2567" s="84">
        <v>43238</v>
      </c>
      <c r="E2567" s="85" t="s">
        <v>4751</v>
      </c>
      <c r="F2567" s="85" t="s">
        <v>3</v>
      </c>
      <c r="G2567" s="85">
        <v>1624054</v>
      </c>
      <c r="H2567" s="89"/>
      <c r="I2567" s="93" t="s">
        <v>5245</v>
      </c>
      <c r="J2567" s="89"/>
      <c r="K2567" s="89"/>
      <c r="L2567" s="89"/>
      <c r="M2567" s="89"/>
      <c r="N2567" s="168">
        <v>0</v>
      </c>
      <c r="O2567" s="168">
        <v>199.27</v>
      </c>
      <c r="P2567" s="89" t="s">
        <v>679</v>
      </c>
    </row>
    <row r="2568" spans="1:16" ht="63.75">
      <c r="A2568" s="214" t="s">
        <v>560</v>
      </c>
      <c r="B2568" s="89"/>
      <c r="C2568" s="90" t="s">
        <v>622</v>
      </c>
      <c r="D2568" s="84">
        <v>43238</v>
      </c>
      <c r="E2568" s="85" t="s">
        <v>4752</v>
      </c>
      <c r="F2568" s="85" t="s">
        <v>3</v>
      </c>
      <c r="G2568" s="85">
        <v>1623901</v>
      </c>
      <c r="H2568" s="89"/>
      <c r="I2568" s="93" t="s">
        <v>5246</v>
      </c>
      <c r="J2568" s="89"/>
      <c r="K2568" s="89"/>
      <c r="L2568" s="89"/>
      <c r="M2568" s="89"/>
      <c r="N2568" s="168">
        <v>0</v>
      </c>
      <c r="O2568" s="168">
        <v>988.98</v>
      </c>
      <c r="P2568" s="89" t="s">
        <v>679</v>
      </c>
    </row>
    <row r="2569" spans="1:16" ht="63.75">
      <c r="A2569" s="214">
        <v>85</v>
      </c>
      <c r="B2569" s="89"/>
      <c r="C2569" s="90" t="s">
        <v>2578</v>
      </c>
      <c r="D2569" s="84">
        <v>43238</v>
      </c>
      <c r="E2569" s="85" t="s">
        <v>4753</v>
      </c>
      <c r="F2569" s="85" t="s">
        <v>6</v>
      </c>
      <c r="G2569" s="85">
        <v>740091</v>
      </c>
      <c r="H2569" s="89"/>
      <c r="I2569" s="93" t="s">
        <v>5247</v>
      </c>
      <c r="J2569" s="89"/>
      <c r="K2569" s="89"/>
      <c r="L2569" s="89"/>
      <c r="M2569" s="89"/>
      <c r="N2569" s="168">
        <v>0</v>
      </c>
      <c r="O2569" s="168">
        <v>849809.94</v>
      </c>
      <c r="P2569" s="89" t="s">
        <v>679</v>
      </c>
    </row>
    <row r="2570" spans="1:16" ht="63.75">
      <c r="A2570" s="214">
        <v>85</v>
      </c>
      <c r="B2570" s="89"/>
      <c r="C2570" s="90" t="s">
        <v>2578</v>
      </c>
      <c r="D2570" s="84">
        <v>43238</v>
      </c>
      <c r="E2570" s="85" t="s">
        <v>4754</v>
      </c>
      <c r="F2570" s="85" t="s">
        <v>15</v>
      </c>
      <c r="G2570" s="85">
        <v>740092</v>
      </c>
      <c r="H2570" s="89"/>
      <c r="I2570" s="93" t="s">
        <v>5248</v>
      </c>
      <c r="J2570" s="89"/>
      <c r="K2570" s="89"/>
      <c r="L2570" s="89"/>
      <c r="M2570" s="89"/>
      <c r="N2570" s="168">
        <v>50</v>
      </c>
      <c r="O2570" s="168">
        <v>0</v>
      </c>
      <c r="P2570" s="89" t="s">
        <v>679</v>
      </c>
    </row>
    <row r="2571" spans="1:16" ht="76.5">
      <c r="A2571" s="214">
        <v>20</v>
      </c>
      <c r="B2571" s="89"/>
      <c r="C2571" s="90" t="s">
        <v>47</v>
      </c>
      <c r="D2571" s="84">
        <v>43238</v>
      </c>
      <c r="E2571" s="85" t="s">
        <v>4755</v>
      </c>
      <c r="F2571" s="85" t="s">
        <v>15</v>
      </c>
      <c r="G2571" s="85">
        <v>5008</v>
      </c>
      <c r="H2571" s="89"/>
      <c r="I2571" s="93" t="s">
        <v>5249</v>
      </c>
      <c r="J2571" s="89"/>
      <c r="K2571" s="89"/>
      <c r="L2571" s="89"/>
      <c r="M2571" s="89"/>
      <c r="N2571" s="168">
        <v>753.49</v>
      </c>
      <c r="O2571" s="168">
        <v>0</v>
      </c>
      <c r="P2571" s="89" t="s">
        <v>679</v>
      </c>
    </row>
    <row r="2572" spans="1:16" ht="76.5">
      <c r="A2572" s="214">
        <v>20</v>
      </c>
      <c r="B2572" s="89"/>
      <c r="C2572" s="90" t="s">
        <v>47</v>
      </c>
      <c r="D2572" s="84">
        <v>43238</v>
      </c>
      <c r="E2572" s="85" t="s">
        <v>4756</v>
      </c>
      <c r="F2572" s="85" t="s">
        <v>15</v>
      </c>
      <c r="G2572" s="85">
        <v>5009</v>
      </c>
      <c r="H2572" s="89"/>
      <c r="I2572" s="93" t="s">
        <v>5250</v>
      </c>
      <c r="J2572" s="89"/>
      <c r="K2572" s="89"/>
      <c r="L2572" s="89"/>
      <c r="M2572" s="89"/>
      <c r="N2572" s="168">
        <v>556.41</v>
      </c>
      <c r="O2572" s="168">
        <v>0</v>
      </c>
      <c r="P2572" s="89" t="s">
        <v>679</v>
      </c>
    </row>
    <row r="2573" spans="1:16" ht="89.25">
      <c r="A2573" s="214">
        <v>163</v>
      </c>
      <c r="B2573" s="89"/>
      <c r="C2573" s="90" t="s">
        <v>91</v>
      </c>
      <c r="D2573" s="84">
        <v>43238</v>
      </c>
      <c r="E2573" s="85" t="s">
        <v>4757</v>
      </c>
      <c r="F2573" s="85" t="s">
        <v>15</v>
      </c>
      <c r="G2573" s="85">
        <v>5015</v>
      </c>
      <c r="H2573" s="89"/>
      <c r="I2573" s="93" t="s">
        <v>5251</v>
      </c>
      <c r="J2573" s="89"/>
      <c r="K2573" s="89"/>
      <c r="L2573" s="89"/>
      <c r="M2573" s="89"/>
      <c r="N2573" s="168">
        <v>587.21</v>
      </c>
      <c r="O2573" s="168">
        <v>0</v>
      </c>
      <c r="P2573" s="89" t="s">
        <v>679</v>
      </c>
    </row>
    <row r="2574" spans="1:16" ht="76.5">
      <c r="A2574" s="214">
        <v>20</v>
      </c>
      <c r="B2574" s="89"/>
      <c r="C2574" s="90" t="s">
        <v>47</v>
      </c>
      <c r="D2574" s="84">
        <v>43238</v>
      </c>
      <c r="E2574" s="85" t="s">
        <v>4758</v>
      </c>
      <c r="F2574" s="85" t="s">
        <v>15</v>
      </c>
      <c r="G2574" s="85">
        <v>5017</v>
      </c>
      <c r="H2574" s="89"/>
      <c r="I2574" s="93" t="s">
        <v>5252</v>
      </c>
      <c r="J2574" s="89"/>
      <c r="K2574" s="89"/>
      <c r="L2574" s="89"/>
      <c r="M2574" s="89"/>
      <c r="N2574" s="168">
        <v>407.2</v>
      </c>
      <c r="O2574" s="168">
        <v>0</v>
      </c>
      <c r="P2574" s="89" t="s">
        <v>679</v>
      </c>
    </row>
    <row r="2575" spans="1:16" ht="63.75">
      <c r="A2575" s="214" t="s">
        <v>560</v>
      </c>
      <c r="B2575" s="89"/>
      <c r="C2575" s="90" t="s">
        <v>622</v>
      </c>
      <c r="D2575" s="84">
        <v>43238</v>
      </c>
      <c r="E2575" s="85" t="s">
        <v>4759</v>
      </c>
      <c r="F2575" s="85" t="s">
        <v>6</v>
      </c>
      <c r="G2575" s="85">
        <v>976389</v>
      </c>
      <c r="H2575" s="89"/>
      <c r="I2575" s="93" t="s">
        <v>5253</v>
      </c>
      <c r="J2575" s="89"/>
      <c r="K2575" s="89"/>
      <c r="L2575" s="89"/>
      <c r="M2575" s="89"/>
      <c r="N2575" s="168">
        <v>0</v>
      </c>
      <c r="O2575" s="168">
        <v>648505.16</v>
      </c>
      <c r="P2575" s="89" t="s">
        <v>679</v>
      </c>
    </row>
    <row r="2576" spans="1:16" ht="89.25">
      <c r="A2576" s="214">
        <v>35</v>
      </c>
      <c r="B2576" s="89"/>
      <c r="C2576" s="90" t="s">
        <v>49</v>
      </c>
      <c r="D2576" s="84">
        <v>43238</v>
      </c>
      <c r="E2576" s="85" t="s">
        <v>4760</v>
      </c>
      <c r="F2576" s="85" t="s">
        <v>6</v>
      </c>
      <c r="G2576" s="85">
        <v>922070</v>
      </c>
      <c r="H2576" s="89"/>
      <c r="I2576" s="93" t="s">
        <v>5254</v>
      </c>
      <c r="J2576" s="89"/>
      <c r="K2576" s="89"/>
      <c r="L2576" s="89"/>
      <c r="M2576" s="89"/>
      <c r="N2576" s="168">
        <v>0</v>
      </c>
      <c r="O2576" s="168">
        <v>3000</v>
      </c>
      <c r="P2576" s="89" t="s">
        <v>679</v>
      </c>
    </row>
    <row r="2577" spans="1:16" ht="63.75">
      <c r="A2577" s="214">
        <v>20</v>
      </c>
      <c r="B2577" s="89"/>
      <c r="C2577" s="90" t="s">
        <v>47</v>
      </c>
      <c r="D2577" s="84">
        <v>43241</v>
      </c>
      <c r="E2577" s="85" t="s">
        <v>4761</v>
      </c>
      <c r="F2577" s="85" t="s">
        <v>3</v>
      </c>
      <c r="G2577" s="85">
        <v>1624418</v>
      </c>
      <c r="H2577" s="89"/>
      <c r="I2577" s="93" t="s">
        <v>5255</v>
      </c>
      <c r="J2577" s="89"/>
      <c r="K2577" s="89"/>
      <c r="L2577" s="89"/>
      <c r="M2577" s="89"/>
      <c r="N2577" s="168">
        <v>0</v>
      </c>
      <c r="O2577" s="168">
        <v>85.5</v>
      </c>
      <c r="P2577" s="89" t="s">
        <v>679</v>
      </c>
    </row>
    <row r="2578" spans="1:16" ht="38.25">
      <c r="A2578" s="214">
        <v>35</v>
      </c>
      <c r="B2578" s="89"/>
      <c r="C2578" s="90" t="s">
        <v>49</v>
      </c>
      <c r="D2578" s="84">
        <v>43241</v>
      </c>
      <c r="E2578" s="85" t="s">
        <v>4762</v>
      </c>
      <c r="F2578" s="85" t="s">
        <v>3</v>
      </c>
      <c r="G2578" s="85">
        <v>1624315</v>
      </c>
      <c r="H2578" s="89"/>
      <c r="I2578" s="93" t="s">
        <v>5256</v>
      </c>
      <c r="J2578" s="89"/>
      <c r="K2578" s="89"/>
      <c r="L2578" s="89"/>
      <c r="M2578" s="89"/>
      <c r="N2578" s="168">
        <v>0</v>
      </c>
      <c r="O2578" s="168">
        <v>2000</v>
      </c>
      <c r="P2578" s="89" t="s">
        <v>679</v>
      </c>
    </row>
    <row r="2579" spans="1:16" ht="51">
      <c r="A2579" s="214">
        <v>373</v>
      </c>
      <c r="B2579" s="89"/>
      <c r="C2579" s="90" t="s">
        <v>644</v>
      </c>
      <c r="D2579" s="84">
        <v>43241</v>
      </c>
      <c r="E2579" s="85" t="s">
        <v>4763</v>
      </c>
      <c r="F2579" s="85" t="s">
        <v>3</v>
      </c>
      <c r="G2579" s="85">
        <v>1624316</v>
      </c>
      <c r="H2579" s="89"/>
      <c r="I2579" s="93" t="s">
        <v>5257</v>
      </c>
      <c r="J2579" s="89"/>
      <c r="K2579" s="89"/>
      <c r="L2579" s="89"/>
      <c r="M2579" s="89"/>
      <c r="N2579" s="168">
        <v>0</v>
      </c>
      <c r="O2579" s="168">
        <v>2654.36</v>
      </c>
      <c r="P2579" s="89" t="s">
        <v>679</v>
      </c>
    </row>
    <row r="2580" spans="1:16" ht="51">
      <c r="A2580" s="214">
        <v>48</v>
      </c>
      <c r="B2580" s="89"/>
      <c r="C2580" s="90" t="s">
        <v>53</v>
      </c>
      <c r="D2580" s="84">
        <v>43241</v>
      </c>
      <c r="E2580" s="85" t="s">
        <v>4764</v>
      </c>
      <c r="F2580" s="85" t="s">
        <v>3</v>
      </c>
      <c r="G2580" s="85">
        <v>1624324</v>
      </c>
      <c r="H2580" s="89"/>
      <c r="I2580" s="93" t="s">
        <v>5258</v>
      </c>
      <c r="J2580" s="89"/>
      <c r="K2580" s="89"/>
      <c r="L2580" s="89"/>
      <c r="M2580" s="89"/>
      <c r="N2580" s="168">
        <v>0</v>
      </c>
      <c r="O2580" s="168">
        <v>100</v>
      </c>
      <c r="P2580" s="89" t="s">
        <v>2900</v>
      </c>
    </row>
    <row r="2581" spans="1:16" ht="51">
      <c r="A2581" s="214" t="s">
        <v>560</v>
      </c>
      <c r="B2581" s="89"/>
      <c r="C2581" s="90" t="s">
        <v>622</v>
      </c>
      <c r="D2581" s="84">
        <v>43241</v>
      </c>
      <c r="E2581" s="85" t="s">
        <v>4765</v>
      </c>
      <c r="F2581" s="85" t="s">
        <v>3</v>
      </c>
      <c r="G2581" s="85">
        <v>1624488</v>
      </c>
      <c r="H2581" s="89"/>
      <c r="I2581" s="93" t="s">
        <v>5259</v>
      </c>
      <c r="J2581" s="89"/>
      <c r="K2581" s="89"/>
      <c r="L2581" s="89"/>
      <c r="M2581" s="89"/>
      <c r="N2581" s="168">
        <v>0</v>
      </c>
      <c r="O2581" s="168">
        <v>1004.6</v>
      </c>
      <c r="P2581" s="89" t="s">
        <v>679</v>
      </c>
    </row>
    <row r="2582" spans="1:16" ht="51">
      <c r="A2582" s="214">
        <v>25</v>
      </c>
      <c r="B2582" s="89"/>
      <c r="C2582" s="90" t="s">
        <v>48</v>
      </c>
      <c r="D2582" s="84">
        <v>43241</v>
      </c>
      <c r="E2582" s="85" t="s">
        <v>4766</v>
      </c>
      <c r="F2582" s="85" t="s">
        <v>3</v>
      </c>
      <c r="G2582" s="85">
        <v>1624500</v>
      </c>
      <c r="H2582" s="89"/>
      <c r="I2582" s="93" t="s">
        <v>5260</v>
      </c>
      <c r="J2582" s="89"/>
      <c r="K2582" s="89"/>
      <c r="L2582" s="89"/>
      <c r="M2582" s="89"/>
      <c r="N2582" s="168">
        <v>0</v>
      </c>
      <c r="O2582" s="168">
        <v>1337.68</v>
      </c>
      <c r="P2582" s="89" t="s">
        <v>679</v>
      </c>
    </row>
    <row r="2583" spans="1:16" ht="51">
      <c r="A2583" s="214" t="s">
        <v>560</v>
      </c>
      <c r="B2583" s="89"/>
      <c r="C2583" s="90" t="s">
        <v>622</v>
      </c>
      <c r="D2583" s="84">
        <v>43241</v>
      </c>
      <c r="E2583" s="85" t="s">
        <v>4767</v>
      </c>
      <c r="F2583" s="85" t="s">
        <v>3</v>
      </c>
      <c r="G2583" s="85">
        <v>1624516</v>
      </c>
      <c r="H2583" s="89"/>
      <c r="I2583" s="93" t="s">
        <v>5261</v>
      </c>
      <c r="J2583" s="89"/>
      <c r="K2583" s="89"/>
      <c r="L2583" s="89"/>
      <c r="M2583" s="89"/>
      <c r="N2583" s="168">
        <v>0</v>
      </c>
      <c r="O2583" s="168">
        <v>1180.1600000000001</v>
      </c>
      <c r="P2583" s="89" t="s">
        <v>679</v>
      </c>
    </row>
    <row r="2584" spans="1:16" ht="51">
      <c r="A2584" s="214" t="s">
        <v>560</v>
      </c>
      <c r="B2584" s="89"/>
      <c r="C2584" s="90" t="s">
        <v>622</v>
      </c>
      <c r="D2584" s="84">
        <v>43241</v>
      </c>
      <c r="E2584" s="85" t="s">
        <v>4768</v>
      </c>
      <c r="F2584" s="85" t="s">
        <v>3</v>
      </c>
      <c r="G2584" s="85">
        <v>1624527</v>
      </c>
      <c r="H2584" s="89"/>
      <c r="I2584" s="93" t="s">
        <v>2838</v>
      </c>
      <c r="J2584" s="89"/>
      <c r="K2584" s="89"/>
      <c r="L2584" s="89"/>
      <c r="M2584" s="89"/>
      <c r="N2584" s="168">
        <v>0</v>
      </c>
      <c r="O2584" s="168">
        <v>700</v>
      </c>
      <c r="P2584" s="89" t="s">
        <v>679</v>
      </c>
    </row>
    <row r="2585" spans="1:16" ht="51">
      <c r="A2585" s="214" t="s">
        <v>560</v>
      </c>
      <c r="B2585" s="89"/>
      <c r="C2585" s="90" t="s">
        <v>622</v>
      </c>
      <c r="D2585" s="84">
        <v>43241</v>
      </c>
      <c r="E2585" s="85" t="s">
        <v>4769</v>
      </c>
      <c r="F2585" s="85" t="s">
        <v>3</v>
      </c>
      <c r="G2585" s="85">
        <v>1624451</v>
      </c>
      <c r="H2585" s="89"/>
      <c r="I2585" s="93" t="s">
        <v>5262</v>
      </c>
      <c r="J2585" s="89"/>
      <c r="K2585" s="89"/>
      <c r="L2585" s="89"/>
      <c r="M2585" s="89"/>
      <c r="N2585" s="168">
        <v>0</v>
      </c>
      <c r="O2585" s="168">
        <v>1578.16</v>
      </c>
      <c r="P2585" s="89" t="s">
        <v>679</v>
      </c>
    </row>
    <row r="2586" spans="1:16" ht="63.75">
      <c r="A2586" s="214">
        <v>10</v>
      </c>
      <c r="B2586" s="89"/>
      <c r="C2586" s="90" t="s">
        <v>44</v>
      </c>
      <c r="D2586" s="84">
        <v>43241</v>
      </c>
      <c r="E2586" s="85" t="s">
        <v>4770</v>
      </c>
      <c r="F2586" s="85" t="s">
        <v>3</v>
      </c>
      <c r="G2586" s="85">
        <v>1624290</v>
      </c>
      <c r="H2586" s="89"/>
      <c r="I2586" s="93" t="s">
        <v>5263</v>
      </c>
      <c r="J2586" s="89"/>
      <c r="K2586" s="89"/>
      <c r="L2586" s="89"/>
      <c r="M2586" s="89"/>
      <c r="N2586" s="168">
        <v>0</v>
      </c>
      <c r="O2586" s="168">
        <v>10275</v>
      </c>
      <c r="P2586" s="89" t="s">
        <v>679</v>
      </c>
    </row>
    <row r="2587" spans="1:16" ht="51">
      <c r="A2587" s="214">
        <v>271</v>
      </c>
      <c r="B2587" s="89"/>
      <c r="C2587" s="90" t="s">
        <v>125</v>
      </c>
      <c r="D2587" s="84">
        <v>43241</v>
      </c>
      <c r="E2587" s="85" t="s">
        <v>4771</v>
      </c>
      <c r="F2587" s="85" t="s">
        <v>3</v>
      </c>
      <c r="G2587" s="85">
        <v>1624298</v>
      </c>
      <c r="H2587" s="89"/>
      <c r="I2587" s="93" t="s">
        <v>5264</v>
      </c>
      <c r="J2587" s="89"/>
      <c r="K2587" s="89"/>
      <c r="L2587" s="89"/>
      <c r="M2587" s="89"/>
      <c r="N2587" s="168">
        <v>0</v>
      </c>
      <c r="O2587" s="168">
        <v>140</v>
      </c>
      <c r="P2587" s="89" t="s">
        <v>679</v>
      </c>
    </row>
    <row r="2588" spans="1:16" ht="51">
      <c r="A2588" s="214" t="s">
        <v>560</v>
      </c>
      <c r="B2588" s="89"/>
      <c r="C2588" s="90" t="s">
        <v>622</v>
      </c>
      <c r="D2588" s="84">
        <v>43241</v>
      </c>
      <c r="E2588" s="85" t="s">
        <v>4772</v>
      </c>
      <c r="F2588" s="85" t="s">
        <v>3</v>
      </c>
      <c r="G2588" s="85">
        <v>1624301</v>
      </c>
      <c r="H2588" s="89"/>
      <c r="I2588" s="93" t="s">
        <v>5265</v>
      </c>
      <c r="J2588" s="89"/>
      <c r="K2588" s="89"/>
      <c r="L2588" s="89"/>
      <c r="M2588" s="89"/>
      <c r="N2588" s="168">
        <v>0</v>
      </c>
      <c r="O2588" s="168">
        <v>268.10000000000002</v>
      </c>
      <c r="P2588" s="89" t="s">
        <v>679</v>
      </c>
    </row>
    <row r="2589" spans="1:16" ht="51">
      <c r="A2589" s="214" t="s">
        <v>560</v>
      </c>
      <c r="B2589" s="89"/>
      <c r="C2589" s="90" t="s">
        <v>622</v>
      </c>
      <c r="D2589" s="84">
        <v>43241</v>
      </c>
      <c r="E2589" s="85" t="s">
        <v>4773</v>
      </c>
      <c r="F2589" s="85" t="s">
        <v>3</v>
      </c>
      <c r="G2589" s="85">
        <v>1624303</v>
      </c>
      <c r="H2589" s="89"/>
      <c r="I2589" s="93" t="s">
        <v>5266</v>
      </c>
      <c r="J2589" s="89"/>
      <c r="K2589" s="89"/>
      <c r="L2589" s="89"/>
      <c r="M2589" s="89"/>
      <c r="N2589" s="168">
        <v>0</v>
      </c>
      <c r="O2589" s="168">
        <v>268.10000000000002</v>
      </c>
      <c r="P2589" s="89" t="s">
        <v>679</v>
      </c>
    </row>
    <row r="2590" spans="1:16" ht="51">
      <c r="A2590" s="214">
        <v>373</v>
      </c>
      <c r="B2590" s="89"/>
      <c r="C2590" s="90" t="s">
        <v>644</v>
      </c>
      <c r="D2590" s="84">
        <v>43241</v>
      </c>
      <c r="E2590" s="85" t="s">
        <v>4774</v>
      </c>
      <c r="F2590" s="85" t="s">
        <v>680</v>
      </c>
      <c r="G2590" s="85">
        <v>17737365</v>
      </c>
      <c r="H2590" s="89"/>
      <c r="I2590" s="93" t="s">
        <v>5267</v>
      </c>
      <c r="J2590" s="89"/>
      <c r="K2590" s="89"/>
      <c r="L2590" s="89"/>
      <c r="M2590" s="89"/>
      <c r="N2590" s="168">
        <v>0</v>
      </c>
      <c r="O2590" s="168">
        <v>1128296.78</v>
      </c>
      <c r="P2590" s="89" t="s">
        <v>679</v>
      </c>
    </row>
    <row r="2591" spans="1:16" ht="51">
      <c r="A2591" s="214">
        <v>373</v>
      </c>
      <c r="B2591" s="89"/>
      <c r="C2591" s="90" t="s">
        <v>644</v>
      </c>
      <c r="D2591" s="84">
        <v>43241</v>
      </c>
      <c r="E2591" s="85" t="s">
        <v>4775</v>
      </c>
      <c r="F2591" s="85" t="s">
        <v>680</v>
      </c>
      <c r="G2591" s="85">
        <v>17737368</v>
      </c>
      <c r="H2591" s="89"/>
      <c r="I2591" s="93" t="s">
        <v>5268</v>
      </c>
      <c r="J2591" s="89"/>
      <c r="K2591" s="89"/>
      <c r="L2591" s="89"/>
      <c r="M2591" s="89"/>
      <c r="N2591" s="168">
        <v>0</v>
      </c>
      <c r="O2591" s="168">
        <v>3760989.27</v>
      </c>
      <c r="P2591" s="89" t="s">
        <v>679</v>
      </c>
    </row>
    <row r="2592" spans="1:16" ht="63.75">
      <c r="A2592" s="214">
        <v>373</v>
      </c>
      <c r="B2592" s="89"/>
      <c r="C2592" s="90" t="s">
        <v>644</v>
      </c>
      <c r="D2592" s="84">
        <v>43241</v>
      </c>
      <c r="E2592" s="85" t="s">
        <v>4776</v>
      </c>
      <c r="F2592" s="85" t="s">
        <v>680</v>
      </c>
      <c r="G2592" s="85">
        <v>17757269</v>
      </c>
      <c r="H2592" s="89"/>
      <c r="I2592" s="93" t="s">
        <v>5269</v>
      </c>
      <c r="J2592" s="89"/>
      <c r="K2592" s="89"/>
      <c r="L2592" s="89"/>
      <c r="M2592" s="89"/>
      <c r="N2592" s="168">
        <v>0</v>
      </c>
      <c r="O2592" s="168">
        <v>3845314.71</v>
      </c>
      <c r="P2592" s="89" t="s">
        <v>679</v>
      </c>
    </row>
    <row r="2593" spans="1:16" ht="76.5">
      <c r="A2593" s="214">
        <v>20</v>
      </c>
      <c r="B2593" s="89"/>
      <c r="C2593" s="90" t="s">
        <v>47</v>
      </c>
      <c r="D2593" s="84">
        <v>43241</v>
      </c>
      <c r="E2593" s="85" t="s">
        <v>4777</v>
      </c>
      <c r="F2593" s="85" t="s">
        <v>15</v>
      </c>
      <c r="G2593" s="85">
        <v>5022</v>
      </c>
      <c r="H2593" s="89"/>
      <c r="I2593" s="93" t="s">
        <v>5270</v>
      </c>
      <c r="J2593" s="89"/>
      <c r="K2593" s="89"/>
      <c r="L2593" s="89"/>
      <c r="M2593" s="89"/>
      <c r="N2593" s="168">
        <v>660.2</v>
      </c>
      <c r="O2593" s="168">
        <v>0</v>
      </c>
      <c r="P2593" s="89" t="s">
        <v>679</v>
      </c>
    </row>
    <row r="2594" spans="1:16" ht="51">
      <c r="A2594" s="214" t="s">
        <v>560</v>
      </c>
      <c r="B2594" s="89"/>
      <c r="C2594" s="90" t="s">
        <v>622</v>
      </c>
      <c r="D2594" s="84">
        <v>43241</v>
      </c>
      <c r="E2594" s="85" t="s">
        <v>4778</v>
      </c>
      <c r="F2594" s="85" t="s">
        <v>6</v>
      </c>
      <c r="G2594" s="85">
        <v>976982</v>
      </c>
      <c r="H2594" s="89"/>
      <c r="I2594" s="93" t="s">
        <v>5271</v>
      </c>
      <c r="J2594" s="89"/>
      <c r="K2594" s="89"/>
      <c r="L2594" s="89"/>
      <c r="M2594" s="89"/>
      <c r="N2594" s="168">
        <v>0</v>
      </c>
      <c r="O2594" s="168">
        <v>19722.36</v>
      </c>
      <c r="P2594" s="89" t="s">
        <v>679</v>
      </c>
    </row>
    <row r="2595" spans="1:16" ht="38.25">
      <c r="A2595" s="214">
        <v>373</v>
      </c>
      <c r="B2595" s="89"/>
      <c r="C2595" s="90" t="s">
        <v>644</v>
      </c>
      <c r="D2595" s="84">
        <v>43242</v>
      </c>
      <c r="E2595" s="85" t="s">
        <v>4779</v>
      </c>
      <c r="F2595" s="85" t="s">
        <v>3</v>
      </c>
      <c r="G2595" s="85">
        <v>1624882</v>
      </c>
      <c r="H2595" s="89"/>
      <c r="I2595" s="93" t="s">
        <v>5272</v>
      </c>
      <c r="J2595" s="89"/>
      <c r="K2595" s="89"/>
      <c r="L2595" s="89"/>
      <c r="M2595" s="89"/>
      <c r="N2595" s="168">
        <v>0</v>
      </c>
      <c r="O2595" s="168">
        <v>3649.58</v>
      </c>
      <c r="P2595" s="89" t="s">
        <v>679</v>
      </c>
    </row>
    <row r="2596" spans="1:16" ht="51">
      <c r="A2596" s="214" t="s">
        <v>560</v>
      </c>
      <c r="B2596" s="89"/>
      <c r="C2596" s="90" t="s">
        <v>622</v>
      </c>
      <c r="D2596" s="84">
        <v>43242</v>
      </c>
      <c r="E2596" s="85" t="s">
        <v>4780</v>
      </c>
      <c r="F2596" s="85" t="s">
        <v>3</v>
      </c>
      <c r="G2596" s="85">
        <v>1624839</v>
      </c>
      <c r="H2596" s="89"/>
      <c r="I2596" s="93" t="s">
        <v>5273</v>
      </c>
      <c r="J2596" s="89"/>
      <c r="K2596" s="89"/>
      <c r="L2596" s="89"/>
      <c r="M2596" s="89"/>
      <c r="N2596" s="168">
        <v>0</v>
      </c>
      <c r="O2596" s="168">
        <v>493.05</v>
      </c>
      <c r="P2596" s="89" t="s">
        <v>679</v>
      </c>
    </row>
    <row r="2597" spans="1:16" ht="51">
      <c r="A2597" s="214" t="s">
        <v>560</v>
      </c>
      <c r="B2597" s="89"/>
      <c r="C2597" s="90" t="s">
        <v>622</v>
      </c>
      <c r="D2597" s="84">
        <v>43242</v>
      </c>
      <c r="E2597" s="85" t="s">
        <v>4781</v>
      </c>
      <c r="F2597" s="85" t="s">
        <v>3</v>
      </c>
      <c r="G2597" s="85">
        <v>1624704</v>
      </c>
      <c r="H2597" s="89"/>
      <c r="I2597" s="93" t="s">
        <v>5274</v>
      </c>
      <c r="J2597" s="89"/>
      <c r="K2597" s="89"/>
      <c r="L2597" s="89"/>
      <c r="M2597" s="89"/>
      <c r="N2597" s="168">
        <v>0</v>
      </c>
      <c r="O2597" s="168">
        <v>579.5</v>
      </c>
      <c r="P2597" s="89" t="s">
        <v>679</v>
      </c>
    </row>
    <row r="2598" spans="1:16" ht="63.75">
      <c r="A2598" s="214">
        <v>35</v>
      </c>
      <c r="B2598" s="89"/>
      <c r="C2598" s="90" t="s">
        <v>49</v>
      </c>
      <c r="D2598" s="84">
        <v>43242</v>
      </c>
      <c r="E2598" s="85" t="s">
        <v>4782</v>
      </c>
      <c r="F2598" s="85" t="s">
        <v>3</v>
      </c>
      <c r="G2598" s="85">
        <v>1624825</v>
      </c>
      <c r="H2598" s="89"/>
      <c r="I2598" s="93" t="s">
        <v>5275</v>
      </c>
      <c r="J2598" s="89"/>
      <c r="K2598" s="89"/>
      <c r="L2598" s="89"/>
      <c r="M2598" s="89"/>
      <c r="N2598" s="168">
        <v>0</v>
      </c>
      <c r="O2598" s="168">
        <v>6650</v>
      </c>
      <c r="P2598" s="89" t="s">
        <v>679</v>
      </c>
    </row>
    <row r="2599" spans="1:16" ht="63.75">
      <c r="A2599" s="214">
        <v>35</v>
      </c>
      <c r="B2599" s="89"/>
      <c r="C2599" s="90" t="s">
        <v>49</v>
      </c>
      <c r="D2599" s="84">
        <v>43242</v>
      </c>
      <c r="E2599" s="85" t="s">
        <v>4783</v>
      </c>
      <c r="F2599" s="85" t="s">
        <v>3</v>
      </c>
      <c r="G2599" s="85">
        <v>1624827</v>
      </c>
      <c r="H2599" s="89"/>
      <c r="I2599" s="93" t="s">
        <v>5276</v>
      </c>
      <c r="J2599" s="89"/>
      <c r="K2599" s="89"/>
      <c r="L2599" s="89"/>
      <c r="M2599" s="89"/>
      <c r="N2599" s="168">
        <v>0</v>
      </c>
      <c r="O2599" s="168">
        <v>2725.5</v>
      </c>
      <c r="P2599" s="89" t="s">
        <v>679</v>
      </c>
    </row>
    <row r="2600" spans="1:16" ht="63.75">
      <c r="A2600" s="214">
        <v>35</v>
      </c>
      <c r="B2600" s="89"/>
      <c r="C2600" s="90" t="s">
        <v>49</v>
      </c>
      <c r="D2600" s="84">
        <v>43242</v>
      </c>
      <c r="E2600" s="85" t="s">
        <v>4784</v>
      </c>
      <c r="F2600" s="85" t="s">
        <v>3</v>
      </c>
      <c r="G2600" s="85">
        <v>1624828</v>
      </c>
      <c r="H2600" s="89"/>
      <c r="I2600" s="93" t="s">
        <v>5277</v>
      </c>
      <c r="J2600" s="89"/>
      <c r="K2600" s="89"/>
      <c r="L2600" s="89"/>
      <c r="M2600" s="89"/>
      <c r="N2600" s="168">
        <v>0</v>
      </c>
      <c r="O2600" s="168">
        <v>310</v>
      </c>
      <c r="P2600" s="89" t="s">
        <v>679</v>
      </c>
    </row>
    <row r="2601" spans="1:16" ht="51">
      <c r="A2601" s="214">
        <v>35</v>
      </c>
      <c r="B2601" s="89"/>
      <c r="C2601" s="90" t="s">
        <v>49</v>
      </c>
      <c r="D2601" s="84">
        <v>43242</v>
      </c>
      <c r="E2601" s="85" t="s">
        <v>4785</v>
      </c>
      <c r="F2601" s="85" t="s">
        <v>3</v>
      </c>
      <c r="G2601" s="85">
        <v>1624830</v>
      </c>
      <c r="H2601" s="89"/>
      <c r="I2601" s="93" t="s">
        <v>5278</v>
      </c>
      <c r="J2601" s="89"/>
      <c r="K2601" s="89"/>
      <c r="L2601" s="89"/>
      <c r="M2601" s="89"/>
      <c r="N2601" s="168">
        <v>0</v>
      </c>
      <c r="O2601" s="168">
        <v>98114.28</v>
      </c>
      <c r="P2601" s="89" t="s">
        <v>679</v>
      </c>
    </row>
    <row r="2602" spans="1:16" ht="51">
      <c r="A2602" s="214">
        <v>35</v>
      </c>
      <c r="B2602" s="89"/>
      <c r="C2602" s="90" t="s">
        <v>49</v>
      </c>
      <c r="D2602" s="84">
        <v>43242</v>
      </c>
      <c r="E2602" s="85" t="s">
        <v>4786</v>
      </c>
      <c r="F2602" s="85" t="s">
        <v>3</v>
      </c>
      <c r="G2602" s="85">
        <v>1624834</v>
      </c>
      <c r="H2602" s="89"/>
      <c r="I2602" s="93" t="s">
        <v>5279</v>
      </c>
      <c r="J2602" s="89"/>
      <c r="K2602" s="89"/>
      <c r="L2602" s="89"/>
      <c r="M2602" s="89"/>
      <c r="N2602" s="168">
        <v>0</v>
      </c>
      <c r="O2602" s="168">
        <v>310</v>
      </c>
      <c r="P2602" s="89" t="s">
        <v>679</v>
      </c>
    </row>
    <row r="2603" spans="1:16" ht="51">
      <c r="A2603" s="214">
        <v>35</v>
      </c>
      <c r="B2603" s="89"/>
      <c r="C2603" s="90" t="s">
        <v>49</v>
      </c>
      <c r="D2603" s="84">
        <v>43242</v>
      </c>
      <c r="E2603" s="85" t="s">
        <v>4787</v>
      </c>
      <c r="F2603" s="85" t="s">
        <v>3</v>
      </c>
      <c r="G2603" s="85">
        <v>1624832</v>
      </c>
      <c r="H2603" s="89"/>
      <c r="I2603" s="93" t="s">
        <v>5280</v>
      </c>
      <c r="J2603" s="89"/>
      <c r="K2603" s="89"/>
      <c r="L2603" s="89"/>
      <c r="M2603" s="89"/>
      <c r="N2603" s="168">
        <v>0</v>
      </c>
      <c r="O2603" s="168">
        <v>16710</v>
      </c>
      <c r="P2603" s="89" t="s">
        <v>679</v>
      </c>
    </row>
    <row r="2604" spans="1:16" ht="63.75">
      <c r="A2604" s="214" t="s">
        <v>560</v>
      </c>
      <c r="B2604" s="89"/>
      <c r="C2604" s="90" t="s">
        <v>622</v>
      </c>
      <c r="D2604" s="84">
        <v>43243</v>
      </c>
      <c r="E2604" s="85" t="s">
        <v>4788</v>
      </c>
      <c r="F2604" s="85" t="s">
        <v>3</v>
      </c>
      <c r="G2604" s="85">
        <v>1625258</v>
      </c>
      <c r="H2604" s="89"/>
      <c r="I2604" s="93" t="s">
        <v>5281</v>
      </c>
      <c r="J2604" s="89"/>
      <c r="K2604" s="89"/>
      <c r="L2604" s="89"/>
      <c r="M2604" s="89"/>
      <c r="N2604" s="168">
        <v>0</v>
      </c>
      <c r="O2604" s="168">
        <v>400</v>
      </c>
      <c r="P2604" s="89" t="s">
        <v>679</v>
      </c>
    </row>
    <row r="2605" spans="1:16" ht="51">
      <c r="A2605" s="214" t="s">
        <v>560</v>
      </c>
      <c r="B2605" s="89"/>
      <c r="C2605" s="90" t="s">
        <v>622</v>
      </c>
      <c r="D2605" s="84">
        <v>43243</v>
      </c>
      <c r="E2605" s="85" t="s">
        <v>4789</v>
      </c>
      <c r="F2605" s="85" t="s">
        <v>3</v>
      </c>
      <c r="G2605" s="85">
        <v>1625290</v>
      </c>
      <c r="H2605" s="89"/>
      <c r="I2605" s="93" t="s">
        <v>5282</v>
      </c>
      <c r="J2605" s="89"/>
      <c r="K2605" s="89"/>
      <c r="L2605" s="89"/>
      <c r="M2605" s="89"/>
      <c r="N2605" s="168">
        <v>0</v>
      </c>
      <c r="O2605" s="168">
        <v>2161.08</v>
      </c>
      <c r="P2605" s="89" t="s">
        <v>679</v>
      </c>
    </row>
    <row r="2606" spans="1:16" ht="51">
      <c r="A2606" s="214" t="s">
        <v>560</v>
      </c>
      <c r="B2606" s="89"/>
      <c r="C2606" s="90" t="s">
        <v>622</v>
      </c>
      <c r="D2606" s="84">
        <v>43243</v>
      </c>
      <c r="E2606" s="85" t="s">
        <v>4790</v>
      </c>
      <c r="F2606" s="85" t="s">
        <v>3</v>
      </c>
      <c r="G2606" s="85">
        <v>1625209</v>
      </c>
      <c r="H2606" s="89"/>
      <c r="I2606" s="93" t="s">
        <v>5283</v>
      </c>
      <c r="J2606" s="89"/>
      <c r="K2606" s="89"/>
      <c r="L2606" s="89"/>
      <c r="M2606" s="89"/>
      <c r="N2606" s="168">
        <v>0</v>
      </c>
      <c r="O2606" s="168">
        <v>1413.95</v>
      </c>
      <c r="P2606" s="89" t="s">
        <v>679</v>
      </c>
    </row>
    <row r="2607" spans="1:16" ht="63.75">
      <c r="A2607" s="214">
        <v>86</v>
      </c>
      <c r="B2607" s="89"/>
      <c r="C2607" s="90" t="s">
        <v>59</v>
      </c>
      <c r="D2607" s="84">
        <v>43243</v>
      </c>
      <c r="E2607" s="85" t="s">
        <v>4791</v>
      </c>
      <c r="F2607" s="85" t="s">
        <v>3</v>
      </c>
      <c r="G2607" s="85">
        <v>1625202</v>
      </c>
      <c r="H2607" s="89"/>
      <c r="I2607" s="93" t="s">
        <v>5284</v>
      </c>
      <c r="J2607" s="89"/>
      <c r="K2607" s="89"/>
      <c r="L2607" s="89"/>
      <c r="M2607" s="89"/>
      <c r="N2607" s="168">
        <v>0</v>
      </c>
      <c r="O2607" s="168">
        <v>241</v>
      </c>
      <c r="P2607" s="89" t="s">
        <v>679</v>
      </c>
    </row>
    <row r="2608" spans="1:16" ht="51">
      <c r="A2608" s="214" t="s">
        <v>560</v>
      </c>
      <c r="B2608" s="89"/>
      <c r="C2608" s="90" t="s">
        <v>622</v>
      </c>
      <c r="D2608" s="84">
        <v>43243</v>
      </c>
      <c r="E2608" s="85" t="s">
        <v>4792</v>
      </c>
      <c r="F2608" s="85" t="s">
        <v>3</v>
      </c>
      <c r="G2608" s="85">
        <v>1625173</v>
      </c>
      <c r="H2608" s="89"/>
      <c r="I2608" s="93" t="s">
        <v>5285</v>
      </c>
      <c r="J2608" s="89"/>
      <c r="K2608" s="89"/>
      <c r="L2608" s="89"/>
      <c r="M2608" s="89"/>
      <c r="N2608" s="168">
        <v>0</v>
      </c>
      <c r="O2608" s="168">
        <v>560.02</v>
      </c>
      <c r="P2608" s="89" t="s">
        <v>679</v>
      </c>
    </row>
    <row r="2609" spans="1:16" ht="51">
      <c r="A2609" s="214" t="s">
        <v>560</v>
      </c>
      <c r="B2609" s="89"/>
      <c r="C2609" s="90" t="s">
        <v>622</v>
      </c>
      <c r="D2609" s="84">
        <v>43243</v>
      </c>
      <c r="E2609" s="85" t="s">
        <v>4793</v>
      </c>
      <c r="F2609" s="85" t="s">
        <v>3</v>
      </c>
      <c r="G2609" s="85">
        <v>1625169</v>
      </c>
      <c r="H2609" s="89"/>
      <c r="I2609" s="93" t="s">
        <v>5286</v>
      </c>
      <c r="J2609" s="89"/>
      <c r="K2609" s="89"/>
      <c r="L2609" s="89"/>
      <c r="M2609" s="89"/>
      <c r="N2609" s="168">
        <v>0</v>
      </c>
      <c r="O2609" s="168">
        <v>4074.06</v>
      </c>
      <c r="P2609" s="89" t="s">
        <v>679</v>
      </c>
    </row>
    <row r="2610" spans="1:16" ht="51">
      <c r="A2610" s="214" t="s">
        <v>560</v>
      </c>
      <c r="B2610" s="89"/>
      <c r="C2610" s="90" t="s">
        <v>622</v>
      </c>
      <c r="D2610" s="84">
        <v>43243</v>
      </c>
      <c r="E2610" s="85" t="s">
        <v>4794</v>
      </c>
      <c r="F2610" s="85" t="s">
        <v>3</v>
      </c>
      <c r="G2610" s="85">
        <v>1625319</v>
      </c>
      <c r="H2610" s="89"/>
      <c r="I2610" s="93" t="s">
        <v>5287</v>
      </c>
      <c r="J2610" s="89"/>
      <c r="K2610" s="89"/>
      <c r="L2610" s="89"/>
      <c r="M2610" s="89"/>
      <c r="N2610" s="168">
        <v>0</v>
      </c>
      <c r="O2610" s="168">
        <v>600</v>
      </c>
      <c r="P2610" s="89" t="s">
        <v>679</v>
      </c>
    </row>
    <row r="2611" spans="1:16" ht="51">
      <c r="A2611" s="214" t="s">
        <v>560</v>
      </c>
      <c r="B2611" s="89"/>
      <c r="C2611" s="90" t="s">
        <v>622</v>
      </c>
      <c r="D2611" s="84">
        <v>43243</v>
      </c>
      <c r="E2611" s="85" t="s">
        <v>4795</v>
      </c>
      <c r="F2611" s="85" t="s">
        <v>3</v>
      </c>
      <c r="G2611" s="85">
        <v>1625318</v>
      </c>
      <c r="H2611" s="89"/>
      <c r="I2611" s="93" t="s">
        <v>5288</v>
      </c>
      <c r="J2611" s="89"/>
      <c r="K2611" s="89"/>
      <c r="L2611" s="89"/>
      <c r="M2611" s="89"/>
      <c r="N2611" s="168">
        <v>0</v>
      </c>
      <c r="O2611" s="168">
        <v>1600</v>
      </c>
      <c r="P2611" s="89" t="s">
        <v>679</v>
      </c>
    </row>
    <row r="2612" spans="1:16" ht="63.75">
      <c r="A2612" s="214">
        <v>597</v>
      </c>
      <c r="B2612" s="89"/>
      <c r="C2612" s="90" t="s">
        <v>2577</v>
      </c>
      <c r="D2612" s="84">
        <v>43243</v>
      </c>
      <c r="E2612" s="85" t="s">
        <v>4796</v>
      </c>
      <c r="F2612" s="85" t="s">
        <v>3</v>
      </c>
      <c r="G2612" s="85">
        <v>1625228</v>
      </c>
      <c r="H2612" s="89"/>
      <c r="I2612" s="93" t="s">
        <v>5289</v>
      </c>
      <c r="J2612" s="89"/>
      <c r="K2612" s="89"/>
      <c r="L2612" s="89"/>
      <c r="M2612" s="89"/>
      <c r="N2612" s="168">
        <v>0</v>
      </c>
      <c r="O2612" s="168">
        <v>7290.47</v>
      </c>
      <c r="P2612" s="89" t="s">
        <v>679</v>
      </c>
    </row>
    <row r="2613" spans="1:16" ht="51">
      <c r="A2613" s="214">
        <v>132</v>
      </c>
      <c r="B2613" s="89"/>
      <c r="C2613" s="90" t="s">
        <v>71</v>
      </c>
      <c r="D2613" s="84">
        <v>43243</v>
      </c>
      <c r="E2613" s="85" t="s">
        <v>4797</v>
      </c>
      <c r="F2613" s="85" t="s">
        <v>3</v>
      </c>
      <c r="G2613" s="85">
        <v>1625207</v>
      </c>
      <c r="H2613" s="89"/>
      <c r="I2613" s="93" t="s">
        <v>5290</v>
      </c>
      <c r="J2613" s="89"/>
      <c r="K2613" s="89"/>
      <c r="L2613" s="89"/>
      <c r="M2613" s="89"/>
      <c r="N2613" s="168">
        <v>0</v>
      </c>
      <c r="O2613" s="168">
        <v>45011.29</v>
      </c>
      <c r="P2613" s="89" t="s">
        <v>679</v>
      </c>
    </row>
    <row r="2614" spans="1:16" ht="63.75">
      <c r="A2614" s="214" t="s">
        <v>563</v>
      </c>
      <c r="B2614" s="89"/>
      <c r="C2614" s="90" t="s">
        <v>9054</v>
      </c>
      <c r="D2614" s="84">
        <v>43243</v>
      </c>
      <c r="E2614" s="85" t="s">
        <v>4798</v>
      </c>
      <c r="F2614" s="85" t="s">
        <v>6</v>
      </c>
      <c r="G2614" s="85">
        <v>977923</v>
      </c>
      <c r="H2614" s="89"/>
      <c r="I2614" s="93" t="s">
        <v>5292</v>
      </c>
      <c r="J2614" s="89"/>
      <c r="K2614" s="89"/>
      <c r="L2614" s="89"/>
      <c r="M2614" s="89"/>
      <c r="N2614" s="168">
        <v>0</v>
      </c>
      <c r="O2614" s="168">
        <v>1209.1199999999999</v>
      </c>
      <c r="P2614" s="89" t="s">
        <v>679</v>
      </c>
    </row>
    <row r="2615" spans="1:16" ht="89.25">
      <c r="A2615" s="214" t="s">
        <v>563</v>
      </c>
      <c r="B2615" s="89"/>
      <c r="C2615" s="90" t="s">
        <v>9054</v>
      </c>
      <c r="D2615" s="84">
        <v>43243</v>
      </c>
      <c r="E2615" s="85" t="s">
        <v>4799</v>
      </c>
      <c r="F2615" s="85" t="s">
        <v>13</v>
      </c>
      <c r="G2615" s="85">
        <v>922365</v>
      </c>
      <c r="H2615" s="89"/>
      <c r="I2615" s="93" t="s">
        <v>5293</v>
      </c>
      <c r="J2615" s="89"/>
      <c r="K2615" s="89"/>
      <c r="L2615" s="89"/>
      <c r="M2615" s="89"/>
      <c r="N2615" s="168">
        <v>17901421</v>
      </c>
      <c r="O2615" s="168">
        <v>0</v>
      </c>
      <c r="P2615" s="89" t="s">
        <v>679</v>
      </c>
    </row>
    <row r="2616" spans="1:16" ht="51">
      <c r="A2616" s="214" t="s">
        <v>560</v>
      </c>
      <c r="B2616" s="89"/>
      <c r="C2616" s="90" t="s">
        <v>622</v>
      </c>
      <c r="D2616" s="84">
        <v>43244</v>
      </c>
      <c r="E2616" s="85" t="s">
        <v>4800</v>
      </c>
      <c r="F2616" s="85" t="s">
        <v>3</v>
      </c>
      <c r="G2616" s="85">
        <v>1625761</v>
      </c>
      <c r="H2616" s="89"/>
      <c r="I2616" s="93" t="s">
        <v>5294</v>
      </c>
      <c r="J2616" s="89"/>
      <c r="K2616" s="89"/>
      <c r="L2616" s="89"/>
      <c r="M2616" s="89"/>
      <c r="N2616" s="168">
        <v>0</v>
      </c>
      <c r="O2616" s="168">
        <v>1.1000000000000001</v>
      </c>
      <c r="P2616" s="89" t="s">
        <v>2900</v>
      </c>
    </row>
    <row r="2617" spans="1:16" ht="51">
      <c r="A2617" s="214" t="s">
        <v>560</v>
      </c>
      <c r="B2617" s="89"/>
      <c r="C2617" s="90" t="s">
        <v>622</v>
      </c>
      <c r="D2617" s="84">
        <v>43244</v>
      </c>
      <c r="E2617" s="85" t="s">
        <v>4801</v>
      </c>
      <c r="F2617" s="85" t="s">
        <v>3</v>
      </c>
      <c r="G2617" s="85">
        <v>1625534</v>
      </c>
      <c r="H2617" s="89"/>
      <c r="I2617" s="93" t="s">
        <v>5295</v>
      </c>
      <c r="J2617" s="89"/>
      <c r="K2617" s="89"/>
      <c r="L2617" s="89"/>
      <c r="M2617" s="89"/>
      <c r="N2617" s="168">
        <v>0</v>
      </c>
      <c r="O2617" s="168">
        <v>9140.42</v>
      </c>
      <c r="P2617" s="89" t="s">
        <v>679</v>
      </c>
    </row>
    <row r="2618" spans="1:16" ht="51">
      <c r="A2618" s="214" t="s">
        <v>560</v>
      </c>
      <c r="B2618" s="89"/>
      <c r="C2618" s="90" t="s">
        <v>622</v>
      </c>
      <c r="D2618" s="84">
        <v>43244</v>
      </c>
      <c r="E2618" s="85" t="s">
        <v>4802</v>
      </c>
      <c r="F2618" s="85" t="s">
        <v>3</v>
      </c>
      <c r="G2618" s="85">
        <v>1625611</v>
      </c>
      <c r="H2618" s="89"/>
      <c r="I2618" s="93" t="s">
        <v>5296</v>
      </c>
      <c r="J2618" s="89"/>
      <c r="K2618" s="89"/>
      <c r="L2618" s="89"/>
      <c r="M2618" s="89"/>
      <c r="N2618" s="168">
        <v>0</v>
      </c>
      <c r="O2618" s="168">
        <v>2148.66</v>
      </c>
      <c r="P2618" s="89" t="s">
        <v>679</v>
      </c>
    </row>
    <row r="2619" spans="1:16" ht="51">
      <c r="A2619" s="214" t="s">
        <v>560</v>
      </c>
      <c r="B2619" s="89"/>
      <c r="C2619" s="90" t="s">
        <v>622</v>
      </c>
      <c r="D2619" s="84">
        <v>43244</v>
      </c>
      <c r="E2619" s="85" t="s">
        <v>4803</v>
      </c>
      <c r="F2619" s="85" t="s">
        <v>3</v>
      </c>
      <c r="G2619" s="85">
        <v>1625756</v>
      </c>
      <c r="H2619" s="89"/>
      <c r="I2619" s="93" t="s">
        <v>5297</v>
      </c>
      <c r="J2619" s="89"/>
      <c r="K2619" s="89"/>
      <c r="L2619" s="89"/>
      <c r="M2619" s="89"/>
      <c r="N2619" s="168">
        <v>0</v>
      </c>
      <c r="O2619" s="168">
        <v>229.20000000000002</v>
      </c>
      <c r="P2619" s="89" t="s">
        <v>679</v>
      </c>
    </row>
    <row r="2620" spans="1:16" ht="63.75">
      <c r="A2620" s="214">
        <v>373</v>
      </c>
      <c r="B2620" s="89"/>
      <c r="C2620" s="90" t="s">
        <v>644</v>
      </c>
      <c r="D2620" s="84">
        <v>43244</v>
      </c>
      <c r="E2620" s="85" t="s">
        <v>4804</v>
      </c>
      <c r="F2620" s="85" t="s">
        <v>3</v>
      </c>
      <c r="G2620" s="85">
        <v>1625682</v>
      </c>
      <c r="H2620" s="89"/>
      <c r="I2620" s="93" t="s">
        <v>5298</v>
      </c>
      <c r="J2620" s="89"/>
      <c r="K2620" s="89"/>
      <c r="L2620" s="89"/>
      <c r="M2620" s="89"/>
      <c r="N2620" s="168">
        <v>0</v>
      </c>
      <c r="O2620" s="168">
        <v>9390.630000000001</v>
      </c>
      <c r="P2620" s="89" t="s">
        <v>679</v>
      </c>
    </row>
    <row r="2621" spans="1:16" ht="63.75">
      <c r="A2621" s="214">
        <v>86</v>
      </c>
      <c r="B2621" s="89"/>
      <c r="C2621" s="90" t="s">
        <v>59</v>
      </c>
      <c r="D2621" s="84">
        <v>43244</v>
      </c>
      <c r="E2621" s="85" t="s">
        <v>4805</v>
      </c>
      <c r="F2621" s="85" t="s">
        <v>3</v>
      </c>
      <c r="G2621" s="85">
        <v>1625609</v>
      </c>
      <c r="H2621" s="89"/>
      <c r="I2621" s="93" t="s">
        <v>5299</v>
      </c>
      <c r="J2621" s="89"/>
      <c r="K2621" s="89"/>
      <c r="L2621" s="89"/>
      <c r="M2621" s="89"/>
      <c r="N2621" s="168">
        <v>0</v>
      </c>
      <c r="O2621" s="168">
        <v>32809.26</v>
      </c>
      <c r="P2621" s="89" t="s">
        <v>679</v>
      </c>
    </row>
    <row r="2622" spans="1:16" ht="63.75">
      <c r="A2622" s="214">
        <v>35</v>
      </c>
      <c r="B2622" s="89"/>
      <c r="C2622" s="90" t="s">
        <v>49</v>
      </c>
      <c r="D2622" s="84">
        <v>43244</v>
      </c>
      <c r="E2622" s="85" t="s">
        <v>4806</v>
      </c>
      <c r="F2622" s="85" t="s">
        <v>3</v>
      </c>
      <c r="G2622" s="85">
        <v>1625614</v>
      </c>
      <c r="H2622" s="89"/>
      <c r="I2622" s="93" t="s">
        <v>5300</v>
      </c>
      <c r="J2622" s="89"/>
      <c r="K2622" s="89"/>
      <c r="L2622" s="89"/>
      <c r="M2622" s="89"/>
      <c r="N2622" s="168">
        <v>0</v>
      </c>
      <c r="O2622" s="168">
        <v>18137.84</v>
      </c>
      <c r="P2622" s="89" t="s">
        <v>679</v>
      </c>
    </row>
    <row r="2623" spans="1:16" ht="63.75">
      <c r="A2623" s="214">
        <v>593</v>
      </c>
      <c r="B2623" s="89"/>
      <c r="C2623" s="90" t="s">
        <v>618</v>
      </c>
      <c r="D2623" s="84">
        <v>43244</v>
      </c>
      <c r="E2623" s="85" t="s">
        <v>4807</v>
      </c>
      <c r="F2623" s="85" t="s">
        <v>3</v>
      </c>
      <c r="G2623" s="85">
        <v>1625620</v>
      </c>
      <c r="H2623" s="89"/>
      <c r="I2623" s="93" t="s">
        <v>5301</v>
      </c>
      <c r="J2623" s="89"/>
      <c r="K2623" s="89"/>
      <c r="L2623" s="89"/>
      <c r="M2623" s="89"/>
      <c r="N2623" s="168">
        <v>0</v>
      </c>
      <c r="O2623" s="168">
        <v>13065.470000000001</v>
      </c>
      <c r="P2623" s="89" t="s">
        <v>679</v>
      </c>
    </row>
    <row r="2624" spans="1:16" ht="63.75">
      <c r="A2624" s="214" t="s">
        <v>560</v>
      </c>
      <c r="B2624" s="89"/>
      <c r="C2624" s="90" t="s">
        <v>622</v>
      </c>
      <c r="D2624" s="84">
        <v>43244</v>
      </c>
      <c r="E2624" s="85" t="s">
        <v>11125</v>
      </c>
      <c r="F2624" s="85" t="s">
        <v>3</v>
      </c>
      <c r="G2624" s="85">
        <v>1625642</v>
      </c>
      <c r="H2624" s="89"/>
      <c r="I2624" s="93" t="s">
        <v>12392</v>
      </c>
      <c r="J2624" s="89"/>
      <c r="K2624" s="89"/>
      <c r="L2624" s="89"/>
      <c r="M2624" s="89"/>
      <c r="N2624" s="168">
        <v>0</v>
      </c>
      <c r="O2624" s="168">
        <v>32037.16</v>
      </c>
      <c r="P2624" s="89" t="s">
        <v>2900</v>
      </c>
    </row>
    <row r="2625" spans="1:16" ht="63.75">
      <c r="A2625" s="214">
        <v>310</v>
      </c>
      <c r="B2625" s="89"/>
      <c r="C2625" s="90" t="s">
        <v>145</v>
      </c>
      <c r="D2625" s="84">
        <v>43244</v>
      </c>
      <c r="E2625" s="85" t="s">
        <v>4808</v>
      </c>
      <c r="F2625" s="85" t="s">
        <v>3</v>
      </c>
      <c r="G2625" s="85">
        <v>1625637</v>
      </c>
      <c r="H2625" s="89"/>
      <c r="I2625" s="93" t="s">
        <v>5302</v>
      </c>
      <c r="J2625" s="89"/>
      <c r="K2625" s="89"/>
      <c r="L2625" s="89"/>
      <c r="M2625" s="89"/>
      <c r="N2625" s="168">
        <v>0</v>
      </c>
      <c r="O2625" s="168">
        <v>81257.36</v>
      </c>
      <c r="P2625" s="89" t="s">
        <v>679</v>
      </c>
    </row>
    <row r="2626" spans="1:16" ht="63.75">
      <c r="A2626" s="214">
        <v>310</v>
      </c>
      <c r="B2626" s="89"/>
      <c r="C2626" s="90" t="s">
        <v>145</v>
      </c>
      <c r="D2626" s="84">
        <v>43244</v>
      </c>
      <c r="E2626" s="85" t="s">
        <v>4809</v>
      </c>
      <c r="F2626" s="85" t="s">
        <v>3</v>
      </c>
      <c r="G2626" s="85">
        <v>1625633</v>
      </c>
      <c r="H2626" s="89"/>
      <c r="I2626" s="93" t="s">
        <v>5303</v>
      </c>
      <c r="J2626" s="89"/>
      <c r="K2626" s="89"/>
      <c r="L2626" s="89"/>
      <c r="M2626" s="89"/>
      <c r="N2626" s="168">
        <v>0</v>
      </c>
      <c r="O2626" s="168">
        <v>1052.31</v>
      </c>
      <c r="P2626" s="89" t="s">
        <v>679</v>
      </c>
    </row>
    <row r="2627" spans="1:16" ht="63.75">
      <c r="A2627" s="214" t="s">
        <v>560</v>
      </c>
      <c r="B2627" s="89"/>
      <c r="C2627" s="90" t="s">
        <v>622</v>
      </c>
      <c r="D2627" s="84">
        <v>43244</v>
      </c>
      <c r="E2627" s="85" t="s">
        <v>4810</v>
      </c>
      <c r="F2627" s="85" t="s">
        <v>3</v>
      </c>
      <c r="G2627" s="85">
        <v>1625626</v>
      </c>
      <c r="H2627" s="89"/>
      <c r="I2627" s="93" t="s">
        <v>5304</v>
      </c>
      <c r="J2627" s="89"/>
      <c r="K2627" s="89"/>
      <c r="L2627" s="89"/>
      <c r="M2627" s="89"/>
      <c r="N2627" s="168">
        <v>0</v>
      </c>
      <c r="O2627" s="168">
        <v>9936.81</v>
      </c>
      <c r="P2627" s="89" t="s">
        <v>679</v>
      </c>
    </row>
    <row r="2628" spans="1:16" ht="76.5">
      <c r="A2628" s="214">
        <v>20</v>
      </c>
      <c r="B2628" s="89"/>
      <c r="C2628" s="90" t="s">
        <v>47</v>
      </c>
      <c r="D2628" s="84">
        <v>43244</v>
      </c>
      <c r="E2628" s="85" t="s">
        <v>4811</v>
      </c>
      <c r="F2628" s="85" t="s">
        <v>15</v>
      </c>
      <c r="G2628" s="85">
        <v>5043</v>
      </c>
      <c r="H2628" s="89"/>
      <c r="I2628" s="93" t="s">
        <v>5305</v>
      </c>
      <c r="J2628" s="89"/>
      <c r="K2628" s="89"/>
      <c r="L2628" s="89"/>
      <c r="M2628" s="89"/>
      <c r="N2628" s="168">
        <v>613</v>
      </c>
      <c r="O2628" s="168">
        <v>0</v>
      </c>
      <c r="P2628" s="89" t="s">
        <v>679</v>
      </c>
    </row>
    <row r="2629" spans="1:16" ht="76.5">
      <c r="A2629" s="214">
        <v>312</v>
      </c>
      <c r="B2629" s="89"/>
      <c r="C2629" s="90" t="s">
        <v>147</v>
      </c>
      <c r="D2629" s="84">
        <v>43244</v>
      </c>
      <c r="E2629" s="85" t="s">
        <v>4812</v>
      </c>
      <c r="F2629" s="85" t="s">
        <v>6</v>
      </c>
      <c r="G2629" s="85">
        <v>922552</v>
      </c>
      <c r="H2629" s="89"/>
      <c r="I2629" s="93" t="s">
        <v>5306</v>
      </c>
      <c r="J2629" s="89"/>
      <c r="K2629" s="89"/>
      <c r="L2629" s="89"/>
      <c r="M2629" s="89"/>
      <c r="N2629" s="168">
        <v>0</v>
      </c>
      <c r="O2629" s="168">
        <v>119418</v>
      </c>
      <c r="P2629" s="89" t="s">
        <v>679</v>
      </c>
    </row>
    <row r="2630" spans="1:16" ht="51">
      <c r="A2630" s="214" t="s">
        <v>560</v>
      </c>
      <c r="B2630" s="89"/>
      <c r="C2630" s="90" t="s">
        <v>622</v>
      </c>
      <c r="D2630" s="84">
        <v>43245</v>
      </c>
      <c r="E2630" s="85" t="s">
        <v>4813</v>
      </c>
      <c r="F2630" s="85" t="s">
        <v>3</v>
      </c>
      <c r="G2630" s="85">
        <v>1626040</v>
      </c>
      <c r="H2630" s="89"/>
      <c r="I2630" s="93" t="s">
        <v>5307</v>
      </c>
      <c r="J2630" s="89"/>
      <c r="K2630" s="89"/>
      <c r="L2630" s="89"/>
      <c r="M2630" s="89"/>
      <c r="N2630" s="168">
        <v>0</v>
      </c>
      <c r="O2630" s="168">
        <v>50</v>
      </c>
      <c r="P2630" s="89" t="s">
        <v>679</v>
      </c>
    </row>
    <row r="2631" spans="1:16" ht="51">
      <c r="A2631" s="214" t="s">
        <v>560</v>
      </c>
      <c r="B2631" s="89"/>
      <c r="C2631" s="90" t="s">
        <v>622</v>
      </c>
      <c r="D2631" s="84">
        <v>43245</v>
      </c>
      <c r="E2631" s="85" t="s">
        <v>4814</v>
      </c>
      <c r="F2631" s="85" t="s">
        <v>3</v>
      </c>
      <c r="G2631" s="85">
        <v>1626097</v>
      </c>
      <c r="H2631" s="89"/>
      <c r="I2631" s="93" t="s">
        <v>5309</v>
      </c>
      <c r="J2631" s="89"/>
      <c r="K2631" s="89"/>
      <c r="L2631" s="89"/>
      <c r="M2631" s="89"/>
      <c r="N2631" s="168">
        <v>0</v>
      </c>
      <c r="O2631" s="168">
        <v>1584</v>
      </c>
      <c r="P2631" s="89" t="s">
        <v>679</v>
      </c>
    </row>
    <row r="2632" spans="1:16" ht="51">
      <c r="A2632" s="214" t="s">
        <v>560</v>
      </c>
      <c r="B2632" s="89"/>
      <c r="C2632" s="90" t="s">
        <v>622</v>
      </c>
      <c r="D2632" s="84">
        <v>43245</v>
      </c>
      <c r="E2632" s="85" t="s">
        <v>4815</v>
      </c>
      <c r="F2632" s="85" t="s">
        <v>3</v>
      </c>
      <c r="G2632" s="85">
        <v>1626149</v>
      </c>
      <c r="H2632" s="89"/>
      <c r="I2632" s="93" t="s">
        <v>5310</v>
      </c>
      <c r="J2632" s="89"/>
      <c r="K2632" s="89"/>
      <c r="L2632" s="89"/>
      <c r="M2632" s="89"/>
      <c r="N2632" s="168">
        <v>0</v>
      </c>
      <c r="O2632" s="168">
        <v>500</v>
      </c>
      <c r="P2632" s="89" t="s">
        <v>679</v>
      </c>
    </row>
    <row r="2633" spans="1:16" ht="38.25">
      <c r="A2633" s="214">
        <v>681</v>
      </c>
      <c r="B2633" s="89"/>
      <c r="C2633" s="90" t="s">
        <v>196</v>
      </c>
      <c r="D2633" s="84">
        <v>43245</v>
      </c>
      <c r="E2633" s="85" t="s">
        <v>4816</v>
      </c>
      <c r="F2633" s="85" t="s">
        <v>3</v>
      </c>
      <c r="G2633" s="85">
        <v>1626194</v>
      </c>
      <c r="H2633" s="89"/>
      <c r="I2633" s="93" t="s">
        <v>5308</v>
      </c>
      <c r="J2633" s="89"/>
      <c r="K2633" s="89"/>
      <c r="L2633" s="89"/>
      <c r="M2633" s="89"/>
      <c r="N2633" s="168">
        <v>0</v>
      </c>
      <c r="O2633" s="168">
        <v>25</v>
      </c>
      <c r="P2633" s="89" t="s">
        <v>2900</v>
      </c>
    </row>
    <row r="2634" spans="1:16" ht="63.75">
      <c r="A2634" s="214" t="s">
        <v>560</v>
      </c>
      <c r="B2634" s="89"/>
      <c r="C2634" s="90" t="s">
        <v>622</v>
      </c>
      <c r="D2634" s="84">
        <v>43245</v>
      </c>
      <c r="E2634" s="85" t="s">
        <v>4817</v>
      </c>
      <c r="F2634" s="85" t="s">
        <v>3</v>
      </c>
      <c r="G2634" s="85">
        <v>1626020</v>
      </c>
      <c r="H2634" s="89"/>
      <c r="I2634" s="93" t="s">
        <v>5311</v>
      </c>
      <c r="J2634" s="89"/>
      <c r="K2634" s="89"/>
      <c r="L2634" s="89"/>
      <c r="M2634" s="89"/>
      <c r="N2634" s="168">
        <v>0</v>
      </c>
      <c r="O2634" s="168">
        <v>2006728.08</v>
      </c>
      <c r="P2634" s="89" t="s">
        <v>679</v>
      </c>
    </row>
    <row r="2635" spans="1:16" ht="89.25">
      <c r="A2635" s="214">
        <v>587</v>
      </c>
      <c r="B2635" s="89"/>
      <c r="C2635" s="90" t="s">
        <v>2113</v>
      </c>
      <c r="D2635" s="84">
        <v>43245</v>
      </c>
      <c r="E2635" s="85" t="s">
        <v>4818</v>
      </c>
      <c r="F2635" s="85" t="s">
        <v>3</v>
      </c>
      <c r="G2635" s="85">
        <v>1626032</v>
      </c>
      <c r="H2635" s="89"/>
      <c r="I2635" s="93" t="s">
        <v>5312</v>
      </c>
      <c r="J2635" s="89"/>
      <c r="K2635" s="89"/>
      <c r="L2635" s="89"/>
      <c r="M2635" s="89"/>
      <c r="N2635" s="168">
        <v>0</v>
      </c>
      <c r="O2635" s="168">
        <v>5566.62</v>
      </c>
      <c r="P2635" s="89" t="s">
        <v>679</v>
      </c>
    </row>
    <row r="2636" spans="1:16" ht="51">
      <c r="A2636" s="214" t="s">
        <v>560</v>
      </c>
      <c r="B2636" s="89"/>
      <c r="C2636" s="90" t="s">
        <v>622</v>
      </c>
      <c r="D2636" s="84">
        <v>43245</v>
      </c>
      <c r="E2636" s="85" t="s">
        <v>4819</v>
      </c>
      <c r="F2636" s="85" t="s">
        <v>3</v>
      </c>
      <c r="G2636" s="85">
        <v>1625952</v>
      </c>
      <c r="H2636" s="89"/>
      <c r="I2636" s="93" t="s">
        <v>5313</v>
      </c>
      <c r="J2636" s="89"/>
      <c r="K2636" s="89"/>
      <c r="L2636" s="89"/>
      <c r="M2636" s="89"/>
      <c r="N2636" s="168">
        <v>0</v>
      </c>
      <c r="O2636" s="168">
        <v>65.820000000000007</v>
      </c>
      <c r="P2636" s="89" t="s">
        <v>679</v>
      </c>
    </row>
    <row r="2637" spans="1:16" ht="51">
      <c r="A2637" s="214" t="s">
        <v>560</v>
      </c>
      <c r="B2637" s="89"/>
      <c r="C2637" s="90" t="s">
        <v>622</v>
      </c>
      <c r="D2637" s="84">
        <v>43245</v>
      </c>
      <c r="E2637" s="85" t="s">
        <v>4820</v>
      </c>
      <c r="F2637" s="85" t="s">
        <v>3</v>
      </c>
      <c r="G2637" s="85">
        <v>1625955</v>
      </c>
      <c r="H2637" s="89"/>
      <c r="I2637" s="93" t="s">
        <v>5314</v>
      </c>
      <c r="J2637" s="89"/>
      <c r="K2637" s="89"/>
      <c r="L2637" s="89"/>
      <c r="M2637" s="89"/>
      <c r="N2637" s="168">
        <v>0</v>
      </c>
      <c r="O2637" s="168">
        <v>11746</v>
      </c>
      <c r="P2637" s="89" t="s">
        <v>679</v>
      </c>
    </row>
    <row r="2638" spans="1:16" ht="51">
      <c r="A2638" s="214" t="s">
        <v>560</v>
      </c>
      <c r="B2638" s="89"/>
      <c r="C2638" s="90" t="s">
        <v>622</v>
      </c>
      <c r="D2638" s="84">
        <v>43245</v>
      </c>
      <c r="E2638" s="85" t="s">
        <v>4821</v>
      </c>
      <c r="F2638" s="85" t="s">
        <v>3</v>
      </c>
      <c r="G2638" s="85">
        <v>1625957</v>
      </c>
      <c r="H2638" s="89"/>
      <c r="I2638" s="93" t="s">
        <v>5315</v>
      </c>
      <c r="J2638" s="89"/>
      <c r="K2638" s="89"/>
      <c r="L2638" s="89"/>
      <c r="M2638" s="89"/>
      <c r="N2638" s="168">
        <v>0</v>
      </c>
      <c r="O2638" s="168">
        <v>45726.83</v>
      </c>
      <c r="P2638" s="89" t="s">
        <v>679</v>
      </c>
    </row>
    <row r="2639" spans="1:16" ht="63.75">
      <c r="A2639" s="214">
        <v>20</v>
      </c>
      <c r="B2639" s="89"/>
      <c r="C2639" s="90" t="s">
        <v>47</v>
      </c>
      <c r="D2639" s="84">
        <v>43245</v>
      </c>
      <c r="E2639" s="85" t="s">
        <v>4822</v>
      </c>
      <c r="F2639" s="85" t="s">
        <v>3</v>
      </c>
      <c r="G2639" s="85">
        <v>1625975</v>
      </c>
      <c r="H2639" s="89"/>
      <c r="I2639" s="93" t="s">
        <v>5316</v>
      </c>
      <c r="J2639" s="89"/>
      <c r="K2639" s="89"/>
      <c r="L2639" s="89"/>
      <c r="M2639" s="89"/>
      <c r="N2639" s="168">
        <v>0</v>
      </c>
      <c r="O2639" s="168">
        <v>12391.33</v>
      </c>
      <c r="P2639" s="89" t="s">
        <v>679</v>
      </c>
    </row>
    <row r="2640" spans="1:16" ht="63.75">
      <c r="A2640" s="214">
        <v>373</v>
      </c>
      <c r="B2640" s="89"/>
      <c r="C2640" s="90" t="s">
        <v>644</v>
      </c>
      <c r="D2640" s="84">
        <v>43245</v>
      </c>
      <c r="E2640" s="85" t="s">
        <v>4823</v>
      </c>
      <c r="F2640" s="85" t="s">
        <v>680</v>
      </c>
      <c r="G2640" s="85">
        <v>17795918</v>
      </c>
      <c r="H2640" s="89"/>
      <c r="I2640" s="93" t="s">
        <v>5317</v>
      </c>
      <c r="J2640" s="89"/>
      <c r="K2640" s="89"/>
      <c r="L2640" s="89"/>
      <c r="M2640" s="89"/>
      <c r="N2640" s="168">
        <v>0</v>
      </c>
      <c r="O2640" s="168">
        <v>5961569.46</v>
      </c>
      <c r="P2640" s="89" t="s">
        <v>679</v>
      </c>
    </row>
    <row r="2641" spans="1:16" ht="63.75">
      <c r="A2641" s="214">
        <v>373</v>
      </c>
      <c r="B2641" s="89"/>
      <c r="C2641" s="90" t="s">
        <v>644</v>
      </c>
      <c r="D2641" s="84">
        <v>43245</v>
      </c>
      <c r="E2641" s="85" t="s">
        <v>4824</v>
      </c>
      <c r="F2641" s="85" t="s">
        <v>6</v>
      </c>
      <c r="G2641" s="85">
        <v>922740</v>
      </c>
      <c r="H2641" s="89"/>
      <c r="I2641" s="93" t="s">
        <v>5318</v>
      </c>
      <c r="J2641" s="89"/>
      <c r="K2641" s="89"/>
      <c r="L2641" s="89"/>
      <c r="M2641" s="89"/>
      <c r="N2641" s="168">
        <v>0</v>
      </c>
      <c r="O2641" s="168">
        <v>1400000</v>
      </c>
      <c r="P2641" s="89" t="s">
        <v>679</v>
      </c>
    </row>
    <row r="2642" spans="1:16" ht="38.25">
      <c r="A2642" s="214">
        <v>373</v>
      </c>
      <c r="B2642" s="89"/>
      <c r="C2642" s="90" t="s">
        <v>644</v>
      </c>
      <c r="D2642" s="84">
        <v>43248</v>
      </c>
      <c r="E2642" s="85" t="s">
        <v>4825</v>
      </c>
      <c r="F2642" s="85" t="s">
        <v>3</v>
      </c>
      <c r="G2642" s="85">
        <v>1626464</v>
      </c>
      <c r="H2642" s="89"/>
      <c r="I2642" s="93" t="s">
        <v>5319</v>
      </c>
      <c r="J2642" s="89"/>
      <c r="K2642" s="89"/>
      <c r="L2642" s="89"/>
      <c r="M2642" s="89"/>
      <c r="N2642" s="168">
        <v>0</v>
      </c>
      <c r="O2642" s="168">
        <v>196.02</v>
      </c>
      <c r="P2642" s="89" t="s">
        <v>679</v>
      </c>
    </row>
    <row r="2643" spans="1:16" ht="38.25">
      <c r="A2643" s="214">
        <v>35</v>
      </c>
      <c r="B2643" s="89"/>
      <c r="C2643" s="90" t="s">
        <v>49</v>
      </c>
      <c r="D2643" s="84">
        <v>43248</v>
      </c>
      <c r="E2643" s="85" t="s">
        <v>4826</v>
      </c>
      <c r="F2643" s="85" t="s">
        <v>3</v>
      </c>
      <c r="G2643" s="85">
        <v>1626393</v>
      </c>
      <c r="H2643" s="89"/>
      <c r="I2643" s="93" t="s">
        <v>5320</v>
      </c>
      <c r="J2643" s="89"/>
      <c r="K2643" s="89"/>
      <c r="L2643" s="89"/>
      <c r="M2643" s="89"/>
      <c r="N2643" s="168">
        <v>0</v>
      </c>
      <c r="O2643" s="168">
        <v>4459.59</v>
      </c>
      <c r="P2643" s="89" t="s">
        <v>679</v>
      </c>
    </row>
    <row r="2644" spans="1:16" ht="51">
      <c r="A2644" s="214" t="s">
        <v>560</v>
      </c>
      <c r="B2644" s="89"/>
      <c r="C2644" s="90" t="s">
        <v>622</v>
      </c>
      <c r="D2644" s="84">
        <v>43248</v>
      </c>
      <c r="E2644" s="85" t="s">
        <v>4827</v>
      </c>
      <c r="F2644" s="85" t="s">
        <v>3</v>
      </c>
      <c r="G2644" s="85">
        <v>1626543</v>
      </c>
      <c r="H2644" s="89"/>
      <c r="I2644" s="93" t="s">
        <v>5321</v>
      </c>
      <c r="J2644" s="89"/>
      <c r="K2644" s="89"/>
      <c r="L2644" s="89"/>
      <c r="M2644" s="89"/>
      <c r="N2644" s="168">
        <v>0</v>
      </c>
      <c r="O2644" s="168">
        <v>1000</v>
      </c>
      <c r="P2644" s="89" t="s">
        <v>679</v>
      </c>
    </row>
    <row r="2645" spans="1:16" ht="51">
      <c r="A2645" s="214">
        <v>130</v>
      </c>
      <c r="B2645" s="89"/>
      <c r="C2645" s="90" t="s">
        <v>70</v>
      </c>
      <c r="D2645" s="84">
        <v>43248</v>
      </c>
      <c r="E2645" s="85" t="s">
        <v>4828</v>
      </c>
      <c r="F2645" s="85" t="s">
        <v>3</v>
      </c>
      <c r="G2645" s="85">
        <v>1626511</v>
      </c>
      <c r="H2645" s="89"/>
      <c r="I2645" s="93" t="s">
        <v>5322</v>
      </c>
      <c r="J2645" s="89"/>
      <c r="K2645" s="89"/>
      <c r="L2645" s="89"/>
      <c r="M2645" s="89"/>
      <c r="N2645" s="168">
        <v>0</v>
      </c>
      <c r="O2645" s="168">
        <v>153</v>
      </c>
      <c r="P2645" s="89" t="s">
        <v>679</v>
      </c>
    </row>
    <row r="2646" spans="1:16" ht="51">
      <c r="A2646" s="214">
        <v>133</v>
      </c>
      <c r="B2646" s="89"/>
      <c r="C2646" s="90" t="s">
        <v>72</v>
      </c>
      <c r="D2646" s="84">
        <v>43248</v>
      </c>
      <c r="E2646" s="85" t="s">
        <v>4829</v>
      </c>
      <c r="F2646" s="85" t="s">
        <v>3</v>
      </c>
      <c r="G2646" s="85">
        <v>1626495</v>
      </c>
      <c r="H2646" s="89"/>
      <c r="I2646" s="93" t="s">
        <v>5323</v>
      </c>
      <c r="J2646" s="89"/>
      <c r="K2646" s="89"/>
      <c r="L2646" s="89"/>
      <c r="M2646" s="89"/>
      <c r="N2646" s="168">
        <v>0</v>
      </c>
      <c r="O2646" s="168">
        <v>17205</v>
      </c>
      <c r="P2646" s="89" t="s">
        <v>679</v>
      </c>
    </row>
    <row r="2647" spans="1:16" ht="63.75">
      <c r="A2647" s="214" t="s">
        <v>560</v>
      </c>
      <c r="B2647" s="89"/>
      <c r="C2647" s="90" t="s">
        <v>622</v>
      </c>
      <c r="D2647" s="84">
        <v>43248</v>
      </c>
      <c r="E2647" s="85" t="s">
        <v>4830</v>
      </c>
      <c r="F2647" s="85" t="s">
        <v>3</v>
      </c>
      <c r="G2647" s="85">
        <v>1626402</v>
      </c>
      <c r="H2647" s="89"/>
      <c r="I2647" s="93" t="s">
        <v>5324</v>
      </c>
      <c r="J2647" s="89"/>
      <c r="K2647" s="89"/>
      <c r="L2647" s="89"/>
      <c r="M2647" s="89"/>
      <c r="N2647" s="168">
        <v>0</v>
      </c>
      <c r="O2647" s="168">
        <v>1672.69</v>
      </c>
      <c r="P2647" s="89" t="s">
        <v>679</v>
      </c>
    </row>
    <row r="2648" spans="1:16" ht="51">
      <c r="A2648" s="214">
        <v>201</v>
      </c>
      <c r="B2648" s="89"/>
      <c r="C2648" s="90" t="s">
        <v>98</v>
      </c>
      <c r="D2648" s="84">
        <v>43248</v>
      </c>
      <c r="E2648" s="85" t="s">
        <v>4831</v>
      </c>
      <c r="F2648" s="85" t="s">
        <v>3</v>
      </c>
      <c r="G2648" s="85">
        <v>1626367</v>
      </c>
      <c r="H2648" s="89"/>
      <c r="I2648" s="93" t="s">
        <v>5325</v>
      </c>
      <c r="J2648" s="89"/>
      <c r="K2648" s="89"/>
      <c r="L2648" s="89"/>
      <c r="M2648" s="89"/>
      <c r="N2648" s="168">
        <v>0</v>
      </c>
      <c r="O2648" s="168">
        <v>387.5</v>
      </c>
      <c r="P2648" s="89" t="s">
        <v>679</v>
      </c>
    </row>
    <row r="2649" spans="1:16" ht="51">
      <c r="A2649" s="214">
        <v>201</v>
      </c>
      <c r="B2649" s="89"/>
      <c r="C2649" s="90" t="s">
        <v>98</v>
      </c>
      <c r="D2649" s="84">
        <v>43248</v>
      </c>
      <c r="E2649" s="85" t="s">
        <v>4832</v>
      </c>
      <c r="F2649" s="85" t="s">
        <v>3</v>
      </c>
      <c r="G2649" s="85">
        <v>1626364</v>
      </c>
      <c r="H2649" s="89"/>
      <c r="I2649" s="93" t="s">
        <v>5326</v>
      </c>
      <c r="J2649" s="89"/>
      <c r="K2649" s="89"/>
      <c r="L2649" s="89"/>
      <c r="M2649" s="89"/>
      <c r="N2649" s="168">
        <v>0</v>
      </c>
      <c r="O2649" s="168">
        <v>222</v>
      </c>
      <c r="P2649" s="89" t="s">
        <v>679</v>
      </c>
    </row>
    <row r="2650" spans="1:16" ht="51">
      <c r="A2650" s="214" t="s">
        <v>560</v>
      </c>
      <c r="B2650" s="89"/>
      <c r="C2650" s="90" t="s">
        <v>622</v>
      </c>
      <c r="D2650" s="84">
        <v>43248</v>
      </c>
      <c r="E2650" s="85" t="s">
        <v>4833</v>
      </c>
      <c r="F2650" s="85" t="s">
        <v>3</v>
      </c>
      <c r="G2650" s="85">
        <v>1626324</v>
      </c>
      <c r="H2650" s="89"/>
      <c r="I2650" s="93" t="s">
        <v>5327</v>
      </c>
      <c r="J2650" s="89"/>
      <c r="K2650" s="89"/>
      <c r="L2650" s="89"/>
      <c r="M2650" s="89"/>
      <c r="N2650" s="168">
        <v>0</v>
      </c>
      <c r="O2650" s="168">
        <v>614.68000000000006</v>
      </c>
      <c r="P2650" s="89" t="s">
        <v>679</v>
      </c>
    </row>
    <row r="2651" spans="1:16" ht="51">
      <c r="A2651" s="214" t="s">
        <v>560</v>
      </c>
      <c r="B2651" s="89"/>
      <c r="C2651" s="90" t="s">
        <v>622</v>
      </c>
      <c r="D2651" s="84">
        <v>43248</v>
      </c>
      <c r="E2651" s="85" t="s">
        <v>4834</v>
      </c>
      <c r="F2651" s="85" t="s">
        <v>3</v>
      </c>
      <c r="G2651" s="85">
        <v>1626327</v>
      </c>
      <c r="H2651" s="89"/>
      <c r="I2651" s="93" t="s">
        <v>5328</v>
      </c>
      <c r="J2651" s="89"/>
      <c r="K2651" s="89"/>
      <c r="L2651" s="89"/>
      <c r="M2651" s="89"/>
      <c r="N2651" s="168">
        <v>0</v>
      </c>
      <c r="O2651" s="168">
        <v>1598.14</v>
      </c>
      <c r="P2651" s="89" t="s">
        <v>679</v>
      </c>
    </row>
    <row r="2652" spans="1:16" ht="76.5">
      <c r="A2652" s="214">
        <v>513</v>
      </c>
      <c r="B2652" s="89"/>
      <c r="C2652" s="90" t="s">
        <v>175</v>
      </c>
      <c r="D2652" s="84">
        <v>43248</v>
      </c>
      <c r="E2652" s="85" t="s">
        <v>4835</v>
      </c>
      <c r="F2652" s="85" t="s">
        <v>15</v>
      </c>
      <c r="G2652" s="85">
        <v>747014</v>
      </c>
      <c r="H2652" s="89"/>
      <c r="I2652" s="93" t="s">
        <v>5329</v>
      </c>
      <c r="J2652" s="89"/>
      <c r="K2652" s="89"/>
      <c r="L2652" s="89"/>
      <c r="M2652" s="89"/>
      <c r="N2652" s="168">
        <v>50</v>
      </c>
      <c r="O2652" s="168">
        <v>0</v>
      </c>
      <c r="P2652" s="89" t="s">
        <v>679</v>
      </c>
    </row>
    <row r="2653" spans="1:16" ht="76.5">
      <c r="A2653" s="214">
        <v>513</v>
      </c>
      <c r="B2653" s="89"/>
      <c r="C2653" s="90" t="s">
        <v>175</v>
      </c>
      <c r="D2653" s="84">
        <v>43248</v>
      </c>
      <c r="E2653" s="85" t="s">
        <v>4836</v>
      </c>
      <c r="F2653" s="85" t="s">
        <v>13</v>
      </c>
      <c r="G2653" s="85">
        <v>922856</v>
      </c>
      <c r="H2653" s="89"/>
      <c r="I2653" s="93" t="s">
        <v>5330</v>
      </c>
      <c r="J2653" s="89"/>
      <c r="K2653" s="89"/>
      <c r="L2653" s="89"/>
      <c r="M2653" s="89"/>
      <c r="N2653" s="168">
        <v>394776.91</v>
      </c>
      <c r="O2653" s="168">
        <v>0</v>
      </c>
      <c r="P2653" s="89" t="s">
        <v>679</v>
      </c>
    </row>
    <row r="2654" spans="1:16" ht="51">
      <c r="A2654" s="214" t="s">
        <v>560</v>
      </c>
      <c r="B2654" s="89"/>
      <c r="C2654" s="90" t="s">
        <v>622</v>
      </c>
      <c r="D2654" s="84">
        <v>43249</v>
      </c>
      <c r="E2654" s="85" t="s">
        <v>4837</v>
      </c>
      <c r="F2654" s="85" t="s">
        <v>3</v>
      </c>
      <c r="G2654" s="85">
        <v>1626990</v>
      </c>
      <c r="H2654" s="89"/>
      <c r="I2654" s="93" t="s">
        <v>5331</v>
      </c>
      <c r="J2654" s="89"/>
      <c r="K2654" s="89"/>
      <c r="L2654" s="89"/>
      <c r="M2654" s="89"/>
      <c r="N2654" s="168">
        <v>0</v>
      </c>
      <c r="O2654" s="168">
        <v>210.09</v>
      </c>
      <c r="P2654" s="89" t="s">
        <v>679</v>
      </c>
    </row>
    <row r="2655" spans="1:16" ht="51">
      <c r="A2655" s="214" t="s">
        <v>560</v>
      </c>
      <c r="B2655" s="89"/>
      <c r="C2655" s="90" t="s">
        <v>622</v>
      </c>
      <c r="D2655" s="84">
        <v>43249</v>
      </c>
      <c r="E2655" s="85" t="s">
        <v>4838</v>
      </c>
      <c r="F2655" s="85" t="s">
        <v>3</v>
      </c>
      <c r="G2655" s="85">
        <v>1626778</v>
      </c>
      <c r="H2655" s="89"/>
      <c r="I2655" s="93" t="s">
        <v>5332</v>
      </c>
      <c r="J2655" s="89"/>
      <c r="K2655" s="89"/>
      <c r="L2655" s="89"/>
      <c r="M2655" s="89"/>
      <c r="N2655" s="168">
        <v>0</v>
      </c>
      <c r="O2655" s="168">
        <v>4373.8500000000004</v>
      </c>
      <c r="P2655" s="89" t="s">
        <v>679</v>
      </c>
    </row>
    <row r="2656" spans="1:16" ht="51">
      <c r="A2656" s="214" t="s">
        <v>560</v>
      </c>
      <c r="B2656" s="89"/>
      <c r="C2656" s="90" t="s">
        <v>622</v>
      </c>
      <c r="D2656" s="84">
        <v>43249</v>
      </c>
      <c r="E2656" s="85" t="s">
        <v>4839</v>
      </c>
      <c r="F2656" s="85" t="s">
        <v>3</v>
      </c>
      <c r="G2656" s="85">
        <v>1626776</v>
      </c>
      <c r="H2656" s="89"/>
      <c r="I2656" s="93" t="s">
        <v>5333</v>
      </c>
      <c r="J2656" s="89"/>
      <c r="K2656" s="89"/>
      <c r="L2656" s="89"/>
      <c r="M2656" s="89"/>
      <c r="N2656" s="168">
        <v>0</v>
      </c>
      <c r="O2656" s="168">
        <v>2344.8000000000002</v>
      </c>
      <c r="P2656" s="89" t="s">
        <v>679</v>
      </c>
    </row>
    <row r="2657" spans="1:16" ht="51">
      <c r="A2657" s="214">
        <v>35</v>
      </c>
      <c r="B2657" s="89"/>
      <c r="C2657" s="90" t="s">
        <v>49</v>
      </c>
      <c r="D2657" s="84">
        <v>43249</v>
      </c>
      <c r="E2657" s="85" t="s">
        <v>4840</v>
      </c>
      <c r="F2657" s="85" t="s">
        <v>3</v>
      </c>
      <c r="G2657" s="85">
        <v>1626866</v>
      </c>
      <c r="H2657" s="89"/>
      <c r="I2657" s="93" t="s">
        <v>5334</v>
      </c>
      <c r="J2657" s="89"/>
      <c r="K2657" s="89"/>
      <c r="L2657" s="89"/>
      <c r="M2657" s="89"/>
      <c r="N2657" s="168">
        <v>0</v>
      </c>
      <c r="O2657" s="168">
        <v>653.5</v>
      </c>
      <c r="P2657" s="89" t="s">
        <v>679</v>
      </c>
    </row>
    <row r="2658" spans="1:16" ht="51">
      <c r="A2658" s="214" t="s">
        <v>560</v>
      </c>
      <c r="B2658" s="89"/>
      <c r="C2658" s="90" t="s">
        <v>622</v>
      </c>
      <c r="D2658" s="84">
        <v>43249</v>
      </c>
      <c r="E2658" s="85" t="s">
        <v>4841</v>
      </c>
      <c r="F2658" s="85" t="s">
        <v>3</v>
      </c>
      <c r="G2658" s="85">
        <v>1626854</v>
      </c>
      <c r="H2658" s="89"/>
      <c r="I2658" s="93" t="s">
        <v>5335</v>
      </c>
      <c r="J2658" s="89"/>
      <c r="K2658" s="89"/>
      <c r="L2658" s="89"/>
      <c r="M2658" s="89"/>
      <c r="N2658" s="168">
        <v>0</v>
      </c>
      <c r="O2658" s="168">
        <v>192.5</v>
      </c>
      <c r="P2658" s="89" t="s">
        <v>679</v>
      </c>
    </row>
    <row r="2659" spans="1:16" ht="63.75">
      <c r="A2659" s="214">
        <v>373</v>
      </c>
      <c r="B2659" s="89"/>
      <c r="C2659" s="90" t="s">
        <v>644</v>
      </c>
      <c r="D2659" s="84">
        <v>43249</v>
      </c>
      <c r="E2659" s="85" t="s">
        <v>4842</v>
      </c>
      <c r="F2659" s="85" t="s">
        <v>3</v>
      </c>
      <c r="G2659" s="85">
        <v>1626791</v>
      </c>
      <c r="H2659" s="89"/>
      <c r="I2659" s="93" t="s">
        <v>5336</v>
      </c>
      <c r="J2659" s="89"/>
      <c r="K2659" s="89"/>
      <c r="L2659" s="89"/>
      <c r="M2659" s="89"/>
      <c r="N2659" s="168">
        <v>0</v>
      </c>
      <c r="O2659" s="168">
        <v>98.9</v>
      </c>
      <c r="P2659" s="89" t="s">
        <v>679</v>
      </c>
    </row>
    <row r="2660" spans="1:16" ht="63.75">
      <c r="A2660" s="214" t="s">
        <v>560</v>
      </c>
      <c r="B2660" s="89"/>
      <c r="C2660" s="90" t="s">
        <v>622</v>
      </c>
      <c r="D2660" s="84">
        <v>43249</v>
      </c>
      <c r="E2660" s="85" t="s">
        <v>4843</v>
      </c>
      <c r="F2660" s="85" t="s">
        <v>3</v>
      </c>
      <c r="G2660" s="85">
        <v>1626942</v>
      </c>
      <c r="H2660" s="89"/>
      <c r="I2660" s="93" t="s">
        <v>5337</v>
      </c>
      <c r="J2660" s="89"/>
      <c r="K2660" s="89"/>
      <c r="L2660" s="89"/>
      <c r="M2660" s="89"/>
      <c r="N2660" s="168">
        <v>0</v>
      </c>
      <c r="O2660" s="168">
        <v>580</v>
      </c>
      <c r="P2660" s="89" t="s">
        <v>679</v>
      </c>
    </row>
    <row r="2661" spans="1:16" ht="63.75">
      <c r="A2661" s="214" t="s">
        <v>560</v>
      </c>
      <c r="B2661" s="89"/>
      <c r="C2661" s="90" t="s">
        <v>622</v>
      </c>
      <c r="D2661" s="84">
        <v>43249</v>
      </c>
      <c r="E2661" s="85" t="s">
        <v>4844</v>
      </c>
      <c r="F2661" s="85" t="s">
        <v>3</v>
      </c>
      <c r="G2661" s="85">
        <v>1626939</v>
      </c>
      <c r="H2661" s="89"/>
      <c r="I2661" s="93" t="s">
        <v>5338</v>
      </c>
      <c r="J2661" s="89"/>
      <c r="K2661" s="89"/>
      <c r="L2661" s="89"/>
      <c r="M2661" s="89"/>
      <c r="N2661" s="168">
        <v>0</v>
      </c>
      <c r="O2661" s="168">
        <v>939</v>
      </c>
      <c r="P2661" s="89" t="s">
        <v>679</v>
      </c>
    </row>
    <row r="2662" spans="1:16" ht="51">
      <c r="A2662" s="214" t="s">
        <v>560</v>
      </c>
      <c r="B2662" s="89"/>
      <c r="C2662" s="90" t="s">
        <v>622</v>
      </c>
      <c r="D2662" s="84">
        <v>43249</v>
      </c>
      <c r="E2662" s="85" t="s">
        <v>4845</v>
      </c>
      <c r="F2662" s="85" t="s">
        <v>3</v>
      </c>
      <c r="G2662" s="85">
        <v>1626908</v>
      </c>
      <c r="H2662" s="89"/>
      <c r="I2662" s="93" t="s">
        <v>5339</v>
      </c>
      <c r="J2662" s="89"/>
      <c r="K2662" s="89"/>
      <c r="L2662" s="89"/>
      <c r="M2662" s="89"/>
      <c r="N2662" s="168">
        <v>0</v>
      </c>
      <c r="O2662" s="168">
        <v>1856</v>
      </c>
      <c r="P2662" s="89" t="s">
        <v>679</v>
      </c>
    </row>
    <row r="2663" spans="1:16" ht="51">
      <c r="A2663" s="214" t="s">
        <v>560</v>
      </c>
      <c r="B2663" s="89"/>
      <c r="C2663" s="90" t="s">
        <v>622</v>
      </c>
      <c r="D2663" s="84">
        <v>43249</v>
      </c>
      <c r="E2663" s="85" t="s">
        <v>4846</v>
      </c>
      <c r="F2663" s="85" t="s">
        <v>3</v>
      </c>
      <c r="G2663" s="85">
        <v>1626889</v>
      </c>
      <c r="H2663" s="89"/>
      <c r="I2663" s="93" t="s">
        <v>5340</v>
      </c>
      <c r="J2663" s="89"/>
      <c r="K2663" s="89"/>
      <c r="L2663" s="89"/>
      <c r="M2663" s="89"/>
      <c r="N2663" s="168">
        <v>0</v>
      </c>
      <c r="O2663" s="168">
        <v>1038.8</v>
      </c>
      <c r="P2663" s="89" t="s">
        <v>679</v>
      </c>
    </row>
    <row r="2664" spans="1:16" ht="51">
      <c r="A2664" s="214">
        <v>373</v>
      </c>
      <c r="B2664" s="89"/>
      <c r="C2664" s="90" t="s">
        <v>644</v>
      </c>
      <c r="D2664" s="84">
        <v>43249</v>
      </c>
      <c r="E2664" s="85" t="s">
        <v>4847</v>
      </c>
      <c r="F2664" s="85" t="s">
        <v>3</v>
      </c>
      <c r="G2664" s="85">
        <v>1626887</v>
      </c>
      <c r="H2664" s="89"/>
      <c r="I2664" s="93" t="s">
        <v>5341</v>
      </c>
      <c r="J2664" s="89"/>
      <c r="K2664" s="89"/>
      <c r="L2664" s="89"/>
      <c r="M2664" s="89"/>
      <c r="N2664" s="168">
        <v>0</v>
      </c>
      <c r="O2664" s="168">
        <v>3029.88</v>
      </c>
      <c r="P2664" s="89" t="s">
        <v>679</v>
      </c>
    </row>
    <row r="2665" spans="1:16" ht="38.25">
      <c r="A2665" s="214">
        <v>16</v>
      </c>
      <c r="B2665" s="89"/>
      <c r="C2665" s="90" t="s">
        <v>46</v>
      </c>
      <c r="D2665" s="84">
        <v>43249</v>
      </c>
      <c r="E2665" s="85" t="s">
        <v>4848</v>
      </c>
      <c r="F2665" s="85" t="s">
        <v>3</v>
      </c>
      <c r="G2665" s="85">
        <v>1626765</v>
      </c>
      <c r="H2665" s="89"/>
      <c r="I2665" s="93" t="s">
        <v>5342</v>
      </c>
      <c r="J2665" s="89"/>
      <c r="K2665" s="89"/>
      <c r="L2665" s="89"/>
      <c r="M2665" s="89"/>
      <c r="N2665" s="168">
        <v>0</v>
      </c>
      <c r="O2665" s="168">
        <v>187</v>
      </c>
      <c r="P2665" s="89" t="s">
        <v>679</v>
      </c>
    </row>
    <row r="2666" spans="1:16" ht="51">
      <c r="A2666" s="214" t="s">
        <v>560</v>
      </c>
      <c r="B2666" s="89"/>
      <c r="C2666" s="90" t="s">
        <v>622</v>
      </c>
      <c r="D2666" s="84">
        <v>43249</v>
      </c>
      <c r="E2666" s="85" t="s">
        <v>4849</v>
      </c>
      <c r="F2666" s="85" t="s">
        <v>3</v>
      </c>
      <c r="G2666" s="85">
        <v>1626763</v>
      </c>
      <c r="H2666" s="89"/>
      <c r="I2666" s="93" t="s">
        <v>5343</v>
      </c>
      <c r="J2666" s="89"/>
      <c r="K2666" s="89"/>
      <c r="L2666" s="89"/>
      <c r="M2666" s="89"/>
      <c r="N2666" s="168">
        <v>0</v>
      </c>
      <c r="O2666" s="168">
        <v>983</v>
      </c>
      <c r="P2666" s="89" t="s">
        <v>679</v>
      </c>
    </row>
    <row r="2667" spans="1:16" ht="51">
      <c r="A2667" s="214">
        <v>373</v>
      </c>
      <c r="B2667" s="89"/>
      <c r="C2667" s="90" t="s">
        <v>644</v>
      </c>
      <c r="D2667" s="84">
        <v>43249</v>
      </c>
      <c r="E2667" s="85" t="s">
        <v>4850</v>
      </c>
      <c r="F2667" s="85" t="s">
        <v>3</v>
      </c>
      <c r="G2667" s="85">
        <v>1626734</v>
      </c>
      <c r="H2667" s="89"/>
      <c r="I2667" s="93" t="s">
        <v>5344</v>
      </c>
      <c r="J2667" s="89"/>
      <c r="K2667" s="89"/>
      <c r="L2667" s="89"/>
      <c r="M2667" s="89"/>
      <c r="N2667" s="168">
        <v>0</v>
      </c>
      <c r="O2667" s="168">
        <v>60</v>
      </c>
      <c r="P2667" s="89" t="s">
        <v>679</v>
      </c>
    </row>
    <row r="2668" spans="1:16" ht="51">
      <c r="A2668" s="214" t="s">
        <v>560</v>
      </c>
      <c r="B2668" s="89"/>
      <c r="C2668" s="90" t="s">
        <v>622</v>
      </c>
      <c r="D2668" s="84">
        <v>43249</v>
      </c>
      <c r="E2668" s="85" t="s">
        <v>4851</v>
      </c>
      <c r="F2668" s="85" t="s">
        <v>3</v>
      </c>
      <c r="G2668" s="85">
        <v>1626738</v>
      </c>
      <c r="H2668" s="89"/>
      <c r="I2668" s="93" t="s">
        <v>5345</v>
      </c>
      <c r="J2668" s="89"/>
      <c r="K2668" s="89"/>
      <c r="L2668" s="89"/>
      <c r="M2668" s="89"/>
      <c r="N2668" s="168">
        <v>0</v>
      </c>
      <c r="O2668" s="168">
        <v>5</v>
      </c>
      <c r="P2668" s="89" t="s">
        <v>679</v>
      </c>
    </row>
    <row r="2669" spans="1:16" ht="51">
      <c r="A2669" s="214">
        <v>373</v>
      </c>
      <c r="B2669" s="89"/>
      <c r="C2669" s="90" t="s">
        <v>644</v>
      </c>
      <c r="D2669" s="84">
        <v>43249</v>
      </c>
      <c r="E2669" s="85" t="s">
        <v>4852</v>
      </c>
      <c r="F2669" s="85" t="s">
        <v>3</v>
      </c>
      <c r="G2669" s="85">
        <v>1626744</v>
      </c>
      <c r="H2669" s="89"/>
      <c r="I2669" s="93" t="s">
        <v>5346</v>
      </c>
      <c r="J2669" s="89"/>
      <c r="K2669" s="89"/>
      <c r="L2669" s="89"/>
      <c r="M2669" s="89"/>
      <c r="N2669" s="168">
        <v>0</v>
      </c>
      <c r="O2669" s="168">
        <v>3822.21</v>
      </c>
      <c r="P2669" s="89" t="s">
        <v>679</v>
      </c>
    </row>
    <row r="2670" spans="1:16" ht="76.5">
      <c r="A2670" s="214">
        <v>291</v>
      </c>
      <c r="B2670" s="89"/>
      <c r="C2670" s="90" t="s">
        <v>133</v>
      </c>
      <c r="D2670" s="84">
        <v>43249</v>
      </c>
      <c r="E2670" s="85" t="s">
        <v>4853</v>
      </c>
      <c r="F2670" s="85" t="s">
        <v>11</v>
      </c>
      <c r="G2670" s="85">
        <v>748145</v>
      </c>
      <c r="H2670" s="89"/>
      <c r="I2670" s="93" t="s">
        <v>5347</v>
      </c>
      <c r="J2670" s="89"/>
      <c r="K2670" s="89"/>
      <c r="L2670" s="89"/>
      <c r="M2670" s="89"/>
      <c r="N2670" s="168">
        <v>50</v>
      </c>
      <c r="O2670" s="168">
        <v>0</v>
      </c>
      <c r="P2670" s="89" t="s">
        <v>679</v>
      </c>
    </row>
    <row r="2671" spans="1:16" ht="76.5">
      <c r="A2671" s="214">
        <v>291</v>
      </c>
      <c r="B2671" s="89"/>
      <c r="C2671" s="90" t="s">
        <v>133</v>
      </c>
      <c r="D2671" s="84">
        <v>43249</v>
      </c>
      <c r="E2671" s="85" t="s">
        <v>4854</v>
      </c>
      <c r="F2671" s="85" t="s">
        <v>6</v>
      </c>
      <c r="G2671" s="85">
        <v>979732</v>
      </c>
      <c r="H2671" s="89"/>
      <c r="I2671" s="93" t="s">
        <v>5348</v>
      </c>
      <c r="J2671" s="89"/>
      <c r="K2671" s="89"/>
      <c r="L2671" s="89"/>
      <c r="M2671" s="89"/>
      <c r="N2671" s="168">
        <v>0</v>
      </c>
      <c r="O2671" s="168">
        <v>17500.22</v>
      </c>
      <c r="P2671" s="89" t="s">
        <v>679</v>
      </c>
    </row>
    <row r="2672" spans="1:16" ht="76.5">
      <c r="A2672" s="214">
        <v>291</v>
      </c>
      <c r="B2672" s="89"/>
      <c r="C2672" s="90" t="s">
        <v>133</v>
      </c>
      <c r="D2672" s="84">
        <v>43249</v>
      </c>
      <c r="E2672" s="85" t="s">
        <v>4855</v>
      </c>
      <c r="F2672" s="85" t="s">
        <v>6</v>
      </c>
      <c r="G2672" s="85">
        <v>979736</v>
      </c>
      <c r="H2672" s="89"/>
      <c r="I2672" s="93" t="s">
        <v>5348</v>
      </c>
      <c r="J2672" s="89"/>
      <c r="K2672" s="89"/>
      <c r="L2672" s="89"/>
      <c r="M2672" s="89"/>
      <c r="N2672" s="168">
        <v>0</v>
      </c>
      <c r="O2672" s="168">
        <v>2700.34</v>
      </c>
      <c r="P2672" s="89" t="s">
        <v>679</v>
      </c>
    </row>
    <row r="2673" spans="1:16" ht="76.5">
      <c r="A2673" s="214">
        <v>291</v>
      </c>
      <c r="B2673" s="89"/>
      <c r="C2673" s="90" t="s">
        <v>133</v>
      </c>
      <c r="D2673" s="84">
        <v>43249</v>
      </c>
      <c r="E2673" s="85" t="s">
        <v>4856</v>
      </c>
      <c r="F2673" s="85" t="s">
        <v>6</v>
      </c>
      <c r="G2673" s="85">
        <v>979733</v>
      </c>
      <c r="H2673" s="89"/>
      <c r="I2673" s="93" t="s">
        <v>5348</v>
      </c>
      <c r="J2673" s="89"/>
      <c r="K2673" s="89"/>
      <c r="L2673" s="89"/>
      <c r="M2673" s="89"/>
      <c r="N2673" s="168">
        <v>0</v>
      </c>
      <c r="O2673" s="168">
        <v>13920</v>
      </c>
      <c r="P2673" s="89" t="s">
        <v>679</v>
      </c>
    </row>
    <row r="2674" spans="1:16" ht="76.5">
      <c r="A2674" s="214">
        <v>513</v>
      </c>
      <c r="B2674" s="89"/>
      <c r="C2674" s="90" t="s">
        <v>175</v>
      </c>
      <c r="D2674" s="84">
        <v>43249</v>
      </c>
      <c r="E2674" s="85" t="s">
        <v>4857</v>
      </c>
      <c r="F2674" s="85" t="s">
        <v>680</v>
      </c>
      <c r="G2674" s="85">
        <v>17849873</v>
      </c>
      <c r="H2674" s="89"/>
      <c r="I2674" s="93" t="s">
        <v>5349</v>
      </c>
      <c r="J2674" s="89"/>
      <c r="K2674" s="89"/>
      <c r="L2674" s="89"/>
      <c r="M2674" s="89"/>
      <c r="N2674" s="168">
        <v>203893.8</v>
      </c>
      <c r="O2674" s="168">
        <v>0</v>
      </c>
      <c r="P2674" s="89" t="s">
        <v>679</v>
      </c>
    </row>
    <row r="2675" spans="1:16" ht="76.5">
      <c r="A2675" s="214">
        <v>373</v>
      </c>
      <c r="B2675" s="89"/>
      <c r="C2675" s="90" t="s">
        <v>644</v>
      </c>
      <c r="D2675" s="84">
        <v>43249</v>
      </c>
      <c r="E2675" s="85" t="s">
        <v>4858</v>
      </c>
      <c r="F2675" s="85" t="s">
        <v>680</v>
      </c>
      <c r="G2675" s="85">
        <v>17866381</v>
      </c>
      <c r="H2675" s="89"/>
      <c r="I2675" s="93" t="s">
        <v>5350</v>
      </c>
      <c r="J2675" s="89"/>
      <c r="K2675" s="89"/>
      <c r="L2675" s="89"/>
      <c r="M2675" s="89"/>
      <c r="N2675" s="168">
        <v>0</v>
      </c>
      <c r="O2675" s="168">
        <v>3064494.2</v>
      </c>
      <c r="P2675" s="89" t="s">
        <v>679</v>
      </c>
    </row>
    <row r="2676" spans="1:16" ht="76.5">
      <c r="A2676" s="214">
        <v>291</v>
      </c>
      <c r="B2676" s="89"/>
      <c r="C2676" s="90" t="s">
        <v>133</v>
      </c>
      <c r="D2676" s="84">
        <v>43249</v>
      </c>
      <c r="E2676" s="85" t="s">
        <v>4859</v>
      </c>
      <c r="F2676" s="85" t="s">
        <v>6</v>
      </c>
      <c r="G2676" s="85">
        <v>979990</v>
      </c>
      <c r="H2676" s="89"/>
      <c r="I2676" s="93" t="s">
        <v>5351</v>
      </c>
      <c r="J2676" s="89"/>
      <c r="K2676" s="89"/>
      <c r="L2676" s="89"/>
      <c r="M2676" s="89"/>
      <c r="N2676" s="168">
        <v>0</v>
      </c>
      <c r="O2676" s="168">
        <v>36923.22</v>
      </c>
      <c r="P2676" s="89" t="s">
        <v>679</v>
      </c>
    </row>
    <row r="2677" spans="1:16" ht="89.25">
      <c r="A2677" s="214">
        <v>291</v>
      </c>
      <c r="B2677" s="89"/>
      <c r="C2677" s="90" t="s">
        <v>133</v>
      </c>
      <c r="D2677" s="84">
        <v>43249</v>
      </c>
      <c r="E2677" s="85" t="s">
        <v>4860</v>
      </c>
      <c r="F2677" s="85" t="s">
        <v>15</v>
      </c>
      <c r="G2677" s="85">
        <v>5096</v>
      </c>
      <c r="H2677" s="89"/>
      <c r="I2677" s="93" t="s">
        <v>5352</v>
      </c>
      <c r="J2677" s="89"/>
      <c r="K2677" s="89"/>
      <c r="L2677" s="89"/>
      <c r="M2677" s="89"/>
      <c r="N2677" s="168">
        <v>520.04999999999995</v>
      </c>
      <c r="O2677" s="168">
        <v>0</v>
      </c>
      <c r="P2677" s="89" t="s">
        <v>679</v>
      </c>
    </row>
    <row r="2678" spans="1:16" ht="38.25">
      <c r="A2678" s="214" t="s">
        <v>720</v>
      </c>
      <c r="B2678" s="89"/>
      <c r="C2678" s="90" t="s">
        <v>13784</v>
      </c>
      <c r="D2678" s="84">
        <v>43249</v>
      </c>
      <c r="E2678" s="85" t="s">
        <v>4861</v>
      </c>
      <c r="F2678" s="85" t="s">
        <v>13</v>
      </c>
      <c r="G2678" s="85">
        <v>382819</v>
      </c>
      <c r="H2678" s="89"/>
      <c r="I2678" s="93" t="s">
        <v>745</v>
      </c>
      <c r="J2678" s="89"/>
      <c r="K2678" s="89"/>
      <c r="L2678" s="89"/>
      <c r="M2678" s="89"/>
      <c r="N2678" s="168">
        <v>2275389.0099999998</v>
      </c>
      <c r="O2678" s="168">
        <v>0</v>
      </c>
      <c r="P2678" s="89" t="s">
        <v>679</v>
      </c>
    </row>
    <row r="2679" spans="1:16" ht="38.25">
      <c r="A2679" s="214" t="s">
        <v>720</v>
      </c>
      <c r="B2679" s="89"/>
      <c r="C2679" s="90" t="s">
        <v>13784</v>
      </c>
      <c r="D2679" s="84">
        <v>43249</v>
      </c>
      <c r="E2679" s="85" t="s">
        <v>4862</v>
      </c>
      <c r="F2679" s="85" t="s">
        <v>13</v>
      </c>
      <c r="G2679" s="85">
        <v>382821</v>
      </c>
      <c r="H2679" s="89"/>
      <c r="I2679" s="93" t="s">
        <v>745</v>
      </c>
      <c r="J2679" s="89"/>
      <c r="K2679" s="89"/>
      <c r="L2679" s="89"/>
      <c r="M2679" s="89"/>
      <c r="N2679" s="168">
        <v>2275389.0099999998</v>
      </c>
      <c r="O2679" s="168">
        <v>0</v>
      </c>
      <c r="P2679" s="89" t="s">
        <v>679</v>
      </c>
    </row>
    <row r="2680" spans="1:16" ht="38.25">
      <c r="A2680" s="214" t="s">
        <v>720</v>
      </c>
      <c r="B2680" s="89"/>
      <c r="C2680" s="90" t="s">
        <v>13784</v>
      </c>
      <c r="D2680" s="84">
        <v>43249</v>
      </c>
      <c r="E2680" s="85" t="s">
        <v>4863</v>
      </c>
      <c r="F2680" s="85" t="s">
        <v>13</v>
      </c>
      <c r="G2680" s="85">
        <v>382823</v>
      </c>
      <c r="H2680" s="89"/>
      <c r="I2680" s="93" t="s">
        <v>745</v>
      </c>
      <c r="J2680" s="89"/>
      <c r="K2680" s="89"/>
      <c r="L2680" s="89"/>
      <c r="M2680" s="89"/>
      <c r="N2680" s="168">
        <v>2275389.0099999998</v>
      </c>
      <c r="O2680" s="168">
        <v>0</v>
      </c>
      <c r="P2680" s="89" t="s">
        <v>679</v>
      </c>
    </row>
    <row r="2681" spans="1:16" ht="38.25">
      <c r="A2681" s="214" t="s">
        <v>720</v>
      </c>
      <c r="B2681" s="89"/>
      <c r="C2681" s="90" t="s">
        <v>13784</v>
      </c>
      <c r="D2681" s="84">
        <v>43249</v>
      </c>
      <c r="E2681" s="85" t="s">
        <v>4864</v>
      </c>
      <c r="F2681" s="85" t="s">
        <v>13</v>
      </c>
      <c r="G2681" s="85">
        <v>382825</v>
      </c>
      <c r="H2681" s="89"/>
      <c r="I2681" s="93" t="s">
        <v>745</v>
      </c>
      <c r="J2681" s="89"/>
      <c r="K2681" s="89"/>
      <c r="L2681" s="89"/>
      <c r="M2681" s="89"/>
      <c r="N2681" s="168">
        <v>2275389.0099999998</v>
      </c>
      <c r="O2681" s="168">
        <v>0</v>
      </c>
      <c r="P2681" s="89" t="s">
        <v>679</v>
      </c>
    </row>
    <row r="2682" spans="1:16" ht="38.25">
      <c r="A2682" s="214" t="s">
        <v>720</v>
      </c>
      <c r="B2682" s="89"/>
      <c r="C2682" s="90" t="s">
        <v>13784</v>
      </c>
      <c r="D2682" s="84">
        <v>43249</v>
      </c>
      <c r="E2682" s="85" t="s">
        <v>4865</v>
      </c>
      <c r="F2682" s="85" t="s">
        <v>13</v>
      </c>
      <c r="G2682" s="85">
        <v>382827</v>
      </c>
      <c r="H2682" s="89"/>
      <c r="I2682" s="93" t="s">
        <v>745</v>
      </c>
      <c r="J2682" s="89"/>
      <c r="K2682" s="89"/>
      <c r="L2682" s="89"/>
      <c r="M2682" s="89"/>
      <c r="N2682" s="168">
        <v>2275389.0099999998</v>
      </c>
      <c r="O2682" s="168">
        <v>0</v>
      </c>
      <c r="P2682" s="89" t="s">
        <v>679</v>
      </c>
    </row>
    <row r="2683" spans="1:16" ht="38.25">
      <c r="A2683" s="214" t="s">
        <v>720</v>
      </c>
      <c r="B2683" s="89"/>
      <c r="C2683" s="90" t="s">
        <v>13784</v>
      </c>
      <c r="D2683" s="84">
        <v>43249</v>
      </c>
      <c r="E2683" s="85" t="s">
        <v>4866</v>
      </c>
      <c r="F2683" s="85" t="s">
        <v>13</v>
      </c>
      <c r="G2683" s="85">
        <v>382829</v>
      </c>
      <c r="H2683" s="89"/>
      <c r="I2683" s="93" t="s">
        <v>745</v>
      </c>
      <c r="J2683" s="89"/>
      <c r="K2683" s="89"/>
      <c r="L2683" s="89"/>
      <c r="M2683" s="89"/>
      <c r="N2683" s="168">
        <v>6249623.2000000002</v>
      </c>
      <c r="O2683" s="168">
        <v>0</v>
      </c>
      <c r="P2683" s="89" t="s">
        <v>679</v>
      </c>
    </row>
    <row r="2684" spans="1:16" ht="38.25">
      <c r="A2684" s="214" t="s">
        <v>720</v>
      </c>
      <c r="B2684" s="89"/>
      <c r="C2684" s="90" t="s">
        <v>13784</v>
      </c>
      <c r="D2684" s="84">
        <v>43249</v>
      </c>
      <c r="E2684" s="85" t="s">
        <v>4867</v>
      </c>
      <c r="F2684" s="85" t="s">
        <v>13</v>
      </c>
      <c r="G2684" s="85">
        <v>382831</v>
      </c>
      <c r="H2684" s="89"/>
      <c r="I2684" s="93" t="s">
        <v>745</v>
      </c>
      <c r="J2684" s="89"/>
      <c r="K2684" s="89"/>
      <c r="L2684" s="89"/>
      <c r="M2684" s="89"/>
      <c r="N2684" s="168">
        <v>6249623.2000000002</v>
      </c>
      <c r="O2684" s="168">
        <v>0</v>
      </c>
      <c r="P2684" s="89" t="s">
        <v>679</v>
      </c>
    </row>
    <row r="2685" spans="1:16" ht="38.25">
      <c r="A2685" s="214" t="s">
        <v>720</v>
      </c>
      <c r="B2685" s="89"/>
      <c r="C2685" s="90" t="s">
        <v>13784</v>
      </c>
      <c r="D2685" s="84">
        <v>43249</v>
      </c>
      <c r="E2685" s="85" t="s">
        <v>4868</v>
      </c>
      <c r="F2685" s="85" t="s">
        <v>13</v>
      </c>
      <c r="G2685" s="85">
        <v>382833</v>
      </c>
      <c r="H2685" s="89"/>
      <c r="I2685" s="93" t="s">
        <v>745</v>
      </c>
      <c r="J2685" s="89"/>
      <c r="K2685" s="89"/>
      <c r="L2685" s="89"/>
      <c r="M2685" s="89"/>
      <c r="N2685" s="168">
        <v>6249623.2000000002</v>
      </c>
      <c r="O2685" s="168">
        <v>0</v>
      </c>
      <c r="P2685" s="89" t="s">
        <v>679</v>
      </c>
    </row>
    <row r="2686" spans="1:16" ht="38.25">
      <c r="A2686" s="214" t="s">
        <v>720</v>
      </c>
      <c r="B2686" s="89"/>
      <c r="C2686" s="90" t="s">
        <v>13784</v>
      </c>
      <c r="D2686" s="84">
        <v>43249</v>
      </c>
      <c r="E2686" s="85" t="s">
        <v>4869</v>
      </c>
      <c r="F2686" s="85" t="s">
        <v>13</v>
      </c>
      <c r="G2686" s="85">
        <v>382835</v>
      </c>
      <c r="H2686" s="89"/>
      <c r="I2686" s="93" t="s">
        <v>745</v>
      </c>
      <c r="J2686" s="89"/>
      <c r="K2686" s="89"/>
      <c r="L2686" s="89"/>
      <c r="M2686" s="89"/>
      <c r="N2686" s="168">
        <v>6249623.2000000002</v>
      </c>
      <c r="O2686" s="168">
        <v>0</v>
      </c>
      <c r="P2686" s="89" t="s">
        <v>679</v>
      </c>
    </row>
    <row r="2687" spans="1:16" ht="38.25">
      <c r="A2687" s="214" t="s">
        <v>720</v>
      </c>
      <c r="B2687" s="89"/>
      <c r="C2687" s="90" t="s">
        <v>13784</v>
      </c>
      <c r="D2687" s="84">
        <v>43249</v>
      </c>
      <c r="E2687" s="85" t="s">
        <v>4870</v>
      </c>
      <c r="F2687" s="85" t="s">
        <v>13</v>
      </c>
      <c r="G2687" s="85">
        <v>382837</v>
      </c>
      <c r="H2687" s="89"/>
      <c r="I2687" s="93" t="s">
        <v>745</v>
      </c>
      <c r="J2687" s="89"/>
      <c r="K2687" s="89"/>
      <c r="L2687" s="89"/>
      <c r="M2687" s="89"/>
      <c r="N2687" s="168">
        <v>6249623.2000000002</v>
      </c>
      <c r="O2687" s="168">
        <v>0</v>
      </c>
      <c r="P2687" s="89" t="s">
        <v>679</v>
      </c>
    </row>
    <row r="2688" spans="1:16" ht="38.25">
      <c r="A2688" s="214" t="s">
        <v>720</v>
      </c>
      <c r="B2688" s="89"/>
      <c r="C2688" s="90" t="s">
        <v>13784</v>
      </c>
      <c r="D2688" s="84">
        <v>43249</v>
      </c>
      <c r="E2688" s="85" t="s">
        <v>4871</v>
      </c>
      <c r="F2688" s="85" t="s">
        <v>13</v>
      </c>
      <c r="G2688" s="85">
        <v>382839</v>
      </c>
      <c r="H2688" s="89"/>
      <c r="I2688" s="93" t="s">
        <v>745</v>
      </c>
      <c r="J2688" s="89"/>
      <c r="K2688" s="89"/>
      <c r="L2688" s="89"/>
      <c r="M2688" s="89"/>
      <c r="N2688" s="168">
        <v>5294071.78</v>
      </c>
      <c r="O2688" s="168">
        <v>0</v>
      </c>
      <c r="P2688" s="89" t="s">
        <v>679</v>
      </c>
    </row>
    <row r="2689" spans="1:16" ht="38.25">
      <c r="A2689" s="214" t="s">
        <v>720</v>
      </c>
      <c r="B2689" s="89"/>
      <c r="C2689" s="90" t="s">
        <v>13784</v>
      </c>
      <c r="D2689" s="84">
        <v>43249</v>
      </c>
      <c r="E2689" s="85" t="s">
        <v>4872</v>
      </c>
      <c r="F2689" s="85" t="s">
        <v>13</v>
      </c>
      <c r="G2689" s="85">
        <v>382841</v>
      </c>
      <c r="H2689" s="89"/>
      <c r="I2689" s="93" t="s">
        <v>745</v>
      </c>
      <c r="J2689" s="89"/>
      <c r="K2689" s="89"/>
      <c r="L2689" s="89"/>
      <c r="M2689" s="89"/>
      <c r="N2689" s="168">
        <v>5294071.78</v>
      </c>
      <c r="O2689" s="168">
        <v>0</v>
      </c>
      <c r="P2689" s="89" t="s">
        <v>679</v>
      </c>
    </row>
    <row r="2690" spans="1:16" ht="38.25">
      <c r="A2690" s="214" t="s">
        <v>720</v>
      </c>
      <c r="B2690" s="89"/>
      <c r="C2690" s="90" t="s">
        <v>13784</v>
      </c>
      <c r="D2690" s="84">
        <v>43249</v>
      </c>
      <c r="E2690" s="85" t="s">
        <v>4873</v>
      </c>
      <c r="F2690" s="85" t="s">
        <v>13</v>
      </c>
      <c r="G2690" s="85">
        <v>382843</v>
      </c>
      <c r="H2690" s="89"/>
      <c r="I2690" s="93" t="s">
        <v>745</v>
      </c>
      <c r="J2690" s="89"/>
      <c r="K2690" s="89"/>
      <c r="L2690" s="89"/>
      <c r="M2690" s="89"/>
      <c r="N2690" s="168">
        <v>5294071.78</v>
      </c>
      <c r="O2690" s="168">
        <v>0</v>
      </c>
      <c r="P2690" s="89" t="s">
        <v>679</v>
      </c>
    </row>
    <row r="2691" spans="1:16" ht="38.25">
      <c r="A2691" s="214" t="s">
        <v>720</v>
      </c>
      <c r="B2691" s="89"/>
      <c r="C2691" s="90" t="s">
        <v>13784</v>
      </c>
      <c r="D2691" s="84">
        <v>43249</v>
      </c>
      <c r="E2691" s="85" t="s">
        <v>4874</v>
      </c>
      <c r="F2691" s="85" t="s">
        <v>13</v>
      </c>
      <c r="G2691" s="85">
        <v>382845</v>
      </c>
      <c r="H2691" s="89"/>
      <c r="I2691" s="93" t="s">
        <v>745</v>
      </c>
      <c r="J2691" s="89"/>
      <c r="K2691" s="89"/>
      <c r="L2691" s="89"/>
      <c r="M2691" s="89"/>
      <c r="N2691" s="168">
        <v>5294071.78</v>
      </c>
      <c r="O2691" s="168">
        <v>0</v>
      </c>
      <c r="P2691" s="89" t="s">
        <v>679</v>
      </c>
    </row>
    <row r="2692" spans="1:16" ht="38.25">
      <c r="A2692" s="214" t="s">
        <v>720</v>
      </c>
      <c r="B2692" s="89"/>
      <c r="C2692" s="90" t="s">
        <v>13784</v>
      </c>
      <c r="D2692" s="84">
        <v>43249</v>
      </c>
      <c r="E2692" s="85" t="s">
        <v>4875</v>
      </c>
      <c r="F2692" s="85" t="s">
        <v>13</v>
      </c>
      <c r="G2692" s="85">
        <v>382847</v>
      </c>
      <c r="H2692" s="89"/>
      <c r="I2692" s="93" t="s">
        <v>745</v>
      </c>
      <c r="J2692" s="89"/>
      <c r="K2692" s="89"/>
      <c r="L2692" s="89"/>
      <c r="M2692" s="89"/>
      <c r="N2692" s="168">
        <v>5294071.78</v>
      </c>
      <c r="O2692" s="168">
        <v>0</v>
      </c>
      <c r="P2692" s="89" t="s">
        <v>679</v>
      </c>
    </row>
    <row r="2693" spans="1:16" ht="38.25">
      <c r="A2693" s="214" t="s">
        <v>720</v>
      </c>
      <c r="B2693" s="89"/>
      <c r="C2693" s="90" t="s">
        <v>13784</v>
      </c>
      <c r="D2693" s="84">
        <v>43249</v>
      </c>
      <c r="E2693" s="85" t="s">
        <v>4876</v>
      </c>
      <c r="F2693" s="85" t="s">
        <v>13</v>
      </c>
      <c r="G2693" s="85">
        <v>382849</v>
      </c>
      <c r="H2693" s="89"/>
      <c r="I2693" s="93" t="s">
        <v>745</v>
      </c>
      <c r="J2693" s="89"/>
      <c r="K2693" s="89"/>
      <c r="L2693" s="89"/>
      <c r="M2693" s="89"/>
      <c r="N2693" s="168">
        <v>14540790.01</v>
      </c>
      <c r="O2693" s="168">
        <v>0</v>
      </c>
      <c r="P2693" s="89" t="s">
        <v>679</v>
      </c>
    </row>
    <row r="2694" spans="1:16" ht="38.25">
      <c r="A2694" s="214" t="s">
        <v>720</v>
      </c>
      <c r="B2694" s="89"/>
      <c r="C2694" s="90" t="s">
        <v>13784</v>
      </c>
      <c r="D2694" s="84">
        <v>43249</v>
      </c>
      <c r="E2694" s="85" t="s">
        <v>4877</v>
      </c>
      <c r="F2694" s="85" t="s">
        <v>13</v>
      </c>
      <c r="G2694" s="85">
        <v>382851</v>
      </c>
      <c r="H2694" s="89"/>
      <c r="I2694" s="93" t="s">
        <v>745</v>
      </c>
      <c r="J2694" s="89"/>
      <c r="K2694" s="89"/>
      <c r="L2694" s="89"/>
      <c r="M2694" s="89"/>
      <c r="N2694" s="168">
        <v>14540790.01</v>
      </c>
      <c r="O2694" s="168">
        <v>0</v>
      </c>
      <c r="P2694" s="89" t="s">
        <v>679</v>
      </c>
    </row>
    <row r="2695" spans="1:16" ht="38.25">
      <c r="A2695" s="214" t="s">
        <v>720</v>
      </c>
      <c r="B2695" s="89"/>
      <c r="C2695" s="90" t="s">
        <v>13784</v>
      </c>
      <c r="D2695" s="84">
        <v>43249</v>
      </c>
      <c r="E2695" s="85" t="s">
        <v>4878</v>
      </c>
      <c r="F2695" s="85" t="s">
        <v>13</v>
      </c>
      <c r="G2695" s="85">
        <v>382853</v>
      </c>
      <c r="H2695" s="89"/>
      <c r="I2695" s="93" t="s">
        <v>745</v>
      </c>
      <c r="J2695" s="89"/>
      <c r="K2695" s="89"/>
      <c r="L2695" s="89"/>
      <c r="M2695" s="89"/>
      <c r="N2695" s="168">
        <v>14540790.01</v>
      </c>
      <c r="O2695" s="168">
        <v>0</v>
      </c>
      <c r="P2695" s="89" t="s">
        <v>679</v>
      </c>
    </row>
    <row r="2696" spans="1:16" ht="38.25">
      <c r="A2696" s="214" t="s">
        <v>720</v>
      </c>
      <c r="B2696" s="89"/>
      <c r="C2696" s="90" t="s">
        <v>13784</v>
      </c>
      <c r="D2696" s="84">
        <v>43249</v>
      </c>
      <c r="E2696" s="85" t="s">
        <v>4879</v>
      </c>
      <c r="F2696" s="85" t="s">
        <v>13</v>
      </c>
      <c r="G2696" s="85">
        <v>382855</v>
      </c>
      <c r="H2696" s="89"/>
      <c r="I2696" s="93" t="s">
        <v>745</v>
      </c>
      <c r="J2696" s="89"/>
      <c r="K2696" s="89"/>
      <c r="L2696" s="89"/>
      <c r="M2696" s="89"/>
      <c r="N2696" s="168">
        <v>14540790.01</v>
      </c>
      <c r="O2696" s="168">
        <v>0</v>
      </c>
      <c r="P2696" s="89" t="s">
        <v>679</v>
      </c>
    </row>
    <row r="2697" spans="1:16" ht="38.25">
      <c r="A2697" s="214" t="s">
        <v>720</v>
      </c>
      <c r="B2697" s="89"/>
      <c r="C2697" s="90" t="s">
        <v>13784</v>
      </c>
      <c r="D2697" s="84">
        <v>43249</v>
      </c>
      <c r="E2697" s="85" t="s">
        <v>4880</v>
      </c>
      <c r="F2697" s="85" t="s">
        <v>13</v>
      </c>
      <c r="G2697" s="85">
        <v>382857</v>
      </c>
      <c r="H2697" s="89"/>
      <c r="I2697" s="93" t="s">
        <v>745</v>
      </c>
      <c r="J2697" s="89"/>
      <c r="K2697" s="89"/>
      <c r="L2697" s="89"/>
      <c r="M2697" s="89"/>
      <c r="N2697" s="168">
        <v>14540790.01</v>
      </c>
      <c r="O2697" s="168">
        <v>0</v>
      </c>
      <c r="P2697" s="89" t="s">
        <v>679</v>
      </c>
    </row>
    <row r="2698" spans="1:16" ht="38.25">
      <c r="A2698" s="214" t="s">
        <v>720</v>
      </c>
      <c r="B2698" s="89"/>
      <c r="C2698" s="90" t="s">
        <v>13784</v>
      </c>
      <c r="D2698" s="84">
        <v>43249</v>
      </c>
      <c r="E2698" s="85" t="s">
        <v>4881</v>
      </c>
      <c r="F2698" s="85" t="s">
        <v>13</v>
      </c>
      <c r="G2698" s="85">
        <v>382859</v>
      </c>
      <c r="H2698" s="89"/>
      <c r="I2698" s="93" t="s">
        <v>745</v>
      </c>
      <c r="J2698" s="89"/>
      <c r="K2698" s="89"/>
      <c r="L2698" s="89"/>
      <c r="M2698" s="89"/>
      <c r="N2698" s="168">
        <v>2675225.62</v>
      </c>
      <c r="O2698" s="168">
        <v>0</v>
      </c>
      <c r="P2698" s="89" t="s">
        <v>679</v>
      </c>
    </row>
    <row r="2699" spans="1:16" ht="38.25">
      <c r="A2699" s="214" t="s">
        <v>720</v>
      </c>
      <c r="B2699" s="89"/>
      <c r="C2699" s="90" t="s">
        <v>13784</v>
      </c>
      <c r="D2699" s="84">
        <v>43249</v>
      </c>
      <c r="E2699" s="85" t="s">
        <v>4882</v>
      </c>
      <c r="F2699" s="85" t="s">
        <v>13</v>
      </c>
      <c r="G2699" s="85">
        <v>382861</v>
      </c>
      <c r="H2699" s="89"/>
      <c r="I2699" s="93" t="s">
        <v>745</v>
      </c>
      <c r="J2699" s="89"/>
      <c r="K2699" s="89"/>
      <c r="L2699" s="89"/>
      <c r="M2699" s="89"/>
      <c r="N2699" s="168">
        <v>2675225.62</v>
      </c>
      <c r="O2699" s="168">
        <v>0</v>
      </c>
      <c r="P2699" s="89" t="s">
        <v>679</v>
      </c>
    </row>
    <row r="2700" spans="1:16" ht="38.25">
      <c r="A2700" s="214" t="s">
        <v>720</v>
      </c>
      <c r="B2700" s="89"/>
      <c r="C2700" s="90" t="s">
        <v>13784</v>
      </c>
      <c r="D2700" s="84">
        <v>43249</v>
      </c>
      <c r="E2700" s="85" t="s">
        <v>4883</v>
      </c>
      <c r="F2700" s="85" t="s">
        <v>13</v>
      </c>
      <c r="G2700" s="85">
        <v>382863</v>
      </c>
      <c r="H2700" s="89"/>
      <c r="I2700" s="93" t="s">
        <v>745</v>
      </c>
      <c r="J2700" s="89"/>
      <c r="K2700" s="89"/>
      <c r="L2700" s="89"/>
      <c r="M2700" s="89"/>
      <c r="N2700" s="168">
        <v>2675225.62</v>
      </c>
      <c r="O2700" s="168">
        <v>0</v>
      </c>
      <c r="P2700" s="89" t="s">
        <v>679</v>
      </c>
    </row>
    <row r="2701" spans="1:16" ht="38.25">
      <c r="A2701" s="214" t="s">
        <v>720</v>
      </c>
      <c r="B2701" s="89"/>
      <c r="C2701" s="90" t="s">
        <v>13784</v>
      </c>
      <c r="D2701" s="84">
        <v>43249</v>
      </c>
      <c r="E2701" s="85" t="s">
        <v>4884</v>
      </c>
      <c r="F2701" s="85" t="s">
        <v>13</v>
      </c>
      <c r="G2701" s="85">
        <v>382865</v>
      </c>
      <c r="H2701" s="89"/>
      <c r="I2701" s="93" t="s">
        <v>745</v>
      </c>
      <c r="J2701" s="89"/>
      <c r="K2701" s="89"/>
      <c r="L2701" s="89"/>
      <c r="M2701" s="89"/>
      <c r="N2701" s="168">
        <v>2675225.62</v>
      </c>
      <c r="O2701" s="168">
        <v>0</v>
      </c>
      <c r="P2701" s="89" t="s">
        <v>679</v>
      </c>
    </row>
    <row r="2702" spans="1:16" ht="38.25">
      <c r="A2702" s="214" t="s">
        <v>720</v>
      </c>
      <c r="B2702" s="89"/>
      <c r="C2702" s="90" t="s">
        <v>13784</v>
      </c>
      <c r="D2702" s="84">
        <v>43249</v>
      </c>
      <c r="E2702" s="85" t="s">
        <v>4885</v>
      </c>
      <c r="F2702" s="85" t="s">
        <v>13</v>
      </c>
      <c r="G2702" s="85">
        <v>382867</v>
      </c>
      <c r="H2702" s="89"/>
      <c r="I2702" s="93" t="s">
        <v>745</v>
      </c>
      <c r="J2702" s="89"/>
      <c r="K2702" s="89"/>
      <c r="L2702" s="89"/>
      <c r="M2702" s="89"/>
      <c r="N2702" s="168">
        <v>2675225.62</v>
      </c>
      <c r="O2702" s="168">
        <v>0</v>
      </c>
      <c r="P2702" s="89" t="s">
        <v>679</v>
      </c>
    </row>
    <row r="2703" spans="1:16" ht="38.25">
      <c r="A2703" s="214" t="s">
        <v>720</v>
      </c>
      <c r="B2703" s="89"/>
      <c r="C2703" s="90" t="s">
        <v>13784</v>
      </c>
      <c r="D2703" s="84">
        <v>43249</v>
      </c>
      <c r="E2703" s="85" t="s">
        <v>4886</v>
      </c>
      <c r="F2703" s="85" t="s">
        <v>13</v>
      </c>
      <c r="G2703" s="85">
        <v>382869</v>
      </c>
      <c r="H2703" s="89"/>
      <c r="I2703" s="93" t="s">
        <v>745</v>
      </c>
      <c r="J2703" s="89"/>
      <c r="K2703" s="89"/>
      <c r="L2703" s="89"/>
      <c r="M2703" s="89"/>
      <c r="N2703" s="168">
        <v>1442348.48</v>
      </c>
      <c r="O2703" s="168">
        <v>0</v>
      </c>
      <c r="P2703" s="89" t="s">
        <v>679</v>
      </c>
    </row>
    <row r="2704" spans="1:16" ht="38.25">
      <c r="A2704" s="214" t="s">
        <v>720</v>
      </c>
      <c r="B2704" s="89"/>
      <c r="C2704" s="90" t="s">
        <v>13784</v>
      </c>
      <c r="D2704" s="84">
        <v>43249</v>
      </c>
      <c r="E2704" s="85" t="s">
        <v>4887</v>
      </c>
      <c r="F2704" s="85" t="s">
        <v>13</v>
      </c>
      <c r="G2704" s="85">
        <v>382871</v>
      </c>
      <c r="H2704" s="89"/>
      <c r="I2704" s="93" t="s">
        <v>745</v>
      </c>
      <c r="J2704" s="89"/>
      <c r="K2704" s="89"/>
      <c r="L2704" s="89"/>
      <c r="M2704" s="89"/>
      <c r="N2704" s="168">
        <v>153970.92000000001</v>
      </c>
      <c r="O2704" s="168">
        <v>0</v>
      </c>
      <c r="P2704" s="89" t="s">
        <v>679</v>
      </c>
    </row>
    <row r="2705" spans="1:16" ht="38.25">
      <c r="A2705" s="214" t="s">
        <v>720</v>
      </c>
      <c r="B2705" s="89"/>
      <c r="C2705" s="90" t="s">
        <v>13784</v>
      </c>
      <c r="D2705" s="84">
        <v>43249</v>
      </c>
      <c r="E2705" s="85" t="s">
        <v>4888</v>
      </c>
      <c r="F2705" s="85" t="s">
        <v>13</v>
      </c>
      <c r="G2705" s="85">
        <v>382873</v>
      </c>
      <c r="H2705" s="89"/>
      <c r="I2705" s="93" t="s">
        <v>745</v>
      </c>
      <c r="J2705" s="89"/>
      <c r="K2705" s="89"/>
      <c r="L2705" s="89"/>
      <c r="M2705" s="89"/>
      <c r="N2705" s="168">
        <v>2336840.96</v>
      </c>
      <c r="O2705" s="168">
        <v>0</v>
      </c>
      <c r="P2705" s="89" t="s">
        <v>679</v>
      </c>
    </row>
    <row r="2706" spans="1:16" ht="38.25">
      <c r="A2706" s="214" t="s">
        <v>720</v>
      </c>
      <c r="B2706" s="89"/>
      <c r="C2706" s="90" t="s">
        <v>13784</v>
      </c>
      <c r="D2706" s="84">
        <v>43249</v>
      </c>
      <c r="E2706" s="85" t="s">
        <v>4889</v>
      </c>
      <c r="F2706" s="85" t="s">
        <v>13</v>
      </c>
      <c r="G2706" s="85">
        <v>382875</v>
      </c>
      <c r="H2706" s="89"/>
      <c r="I2706" s="93" t="s">
        <v>745</v>
      </c>
      <c r="J2706" s="89"/>
      <c r="K2706" s="89"/>
      <c r="L2706" s="89"/>
      <c r="M2706" s="89"/>
      <c r="N2706" s="168">
        <v>617617.67000000004</v>
      </c>
      <c r="O2706" s="168">
        <v>0</v>
      </c>
      <c r="P2706" s="89" t="s">
        <v>679</v>
      </c>
    </row>
    <row r="2707" spans="1:16" ht="38.25">
      <c r="A2707" s="214" t="s">
        <v>720</v>
      </c>
      <c r="B2707" s="89"/>
      <c r="C2707" s="90" t="s">
        <v>13784</v>
      </c>
      <c r="D2707" s="84">
        <v>43249</v>
      </c>
      <c r="E2707" s="85" t="s">
        <v>4890</v>
      </c>
      <c r="F2707" s="85" t="s">
        <v>13</v>
      </c>
      <c r="G2707" s="85">
        <v>382877</v>
      </c>
      <c r="H2707" s="89"/>
      <c r="I2707" s="93" t="s">
        <v>745</v>
      </c>
      <c r="J2707" s="89"/>
      <c r="K2707" s="89"/>
      <c r="L2707" s="89"/>
      <c r="M2707" s="89"/>
      <c r="N2707" s="168">
        <v>3961579.55</v>
      </c>
      <c r="O2707" s="168">
        <v>0</v>
      </c>
      <c r="P2707" s="89" t="s">
        <v>679</v>
      </c>
    </row>
    <row r="2708" spans="1:16" ht="38.25">
      <c r="A2708" s="214" t="s">
        <v>720</v>
      </c>
      <c r="B2708" s="89"/>
      <c r="C2708" s="90" t="s">
        <v>13784</v>
      </c>
      <c r="D2708" s="84">
        <v>43249</v>
      </c>
      <c r="E2708" s="85" t="s">
        <v>4891</v>
      </c>
      <c r="F2708" s="85" t="s">
        <v>13</v>
      </c>
      <c r="G2708" s="85">
        <v>382879</v>
      </c>
      <c r="H2708" s="89"/>
      <c r="I2708" s="93" t="s">
        <v>745</v>
      </c>
      <c r="J2708" s="89"/>
      <c r="K2708" s="89"/>
      <c r="L2708" s="89"/>
      <c r="M2708" s="89"/>
      <c r="N2708" s="168">
        <v>1696359.53</v>
      </c>
      <c r="O2708" s="168">
        <v>0</v>
      </c>
      <c r="P2708" s="89" t="s">
        <v>679</v>
      </c>
    </row>
    <row r="2709" spans="1:16" ht="38.25">
      <c r="A2709" s="214" t="s">
        <v>720</v>
      </c>
      <c r="B2709" s="89"/>
      <c r="C2709" s="90" t="s">
        <v>13784</v>
      </c>
      <c r="D2709" s="84">
        <v>43249</v>
      </c>
      <c r="E2709" s="85" t="s">
        <v>4892</v>
      </c>
      <c r="F2709" s="85" t="s">
        <v>13</v>
      </c>
      <c r="G2709" s="85">
        <v>382881</v>
      </c>
      <c r="H2709" s="89"/>
      <c r="I2709" s="93" t="s">
        <v>745</v>
      </c>
      <c r="J2709" s="89"/>
      <c r="K2709" s="89"/>
      <c r="L2709" s="89"/>
      <c r="M2709" s="89"/>
      <c r="N2709" s="168">
        <v>6418408.1500000004</v>
      </c>
      <c r="O2709" s="168">
        <v>0</v>
      </c>
      <c r="P2709" s="89" t="s">
        <v>679</v>
      </c>
    </row>
    <row r="2710" spans="1:16" ht="38.25">
      <c r="A2710" s="214" t="s">
        <v>720</v>
      </c>
      <c r="B2710" s="89"/>
      <c r="C2710" s="90" t="s">
        <v>13784</v>
      </c>
      <c r="D2710" s="84">
        <v>43249</v>
      </c>
      <c r="E2710" s="85" t="s">
        <v>4893</v>
      </c>
      <c r="F2710" s="85" t="s">
        <v>13</v>
      </c>
      <c r="G2710" s="85">
        <v>382883</v>
      </c>
      <c r="H2710" s="89"/>
      <c r="I2710" s="93" t="s">
        <v>745</v>
      </c>
      <c r="J2710" s="89"/>
      <c r="K2710" s="89"/>
      <c r="L2710" s="89"/>
      <c r="M2710" s="89"/>
      <c r="N2710" s="168">
        <v>3355864.19</v>
      </c>
      <c r="O2710" s="168">
        <v>0</v>
      </c>
      <c r="P2710" s="89" t="s">
        <v>679</v>
      </c>
    </row>
    <row r="2711" spans="1:16" ht="38.25">
      <c r="A2711" s="214" t="s">
        <v>720</v>
      </c>
      <c r="B2711" s="89"/>
      <c r="C2711" s="90" t="s">
        <v>13784</v>
      </c>
      <c r="D2711" s="84">
        <v>43249</v>
      </c>
      <c r="E2711" s="85" t="s">
        <v>4894</v>
      </c>
      <c r="F2711" s="85" t="s">
        <v>13</v>
      </c>
      <c r="G2711" s="85">
        <v>382885</v>
      </c>
      <c r="H2711" s="89"/>
      <c r="I2711" s="93" t="s">
        <v>745</v>
      </c>
      <c r="J2711" s="89"/>
      <c r="K2711" s="89"/>
      <c r="L2711" s="89"/>
      <c r="M2711" s="89"/>
      <c r="N2711" s="168">
        <v>14933496.199999999</v>
      </c>
      <c r="O2711" s="168">
        <v>0</v>
      </c>
      <c r="P2711" s="89" t="s">
        <v>679</v>
      </c>
    </row>
    <row r="2712" spans="1:16" ht="38.25">
      <c r="A2712" s="214" t="s">
        <v>720</v>
      </c>
      <c r="B2712" s="89"/>
      <c r="C2712" s="90" t="s">
        <v>13784</v>
      </c>
      <c r="D2712" s="84">
        <v>43249</v>
      </c>
      <c r="E2712" s="85" t="s">
        <v>4895</v>
      </c>
      <c r="F2712" s="85" t="s">
        <v>13</v>
      </c>
      <c r="G2712" s="85">
        <v>382887</v>
      </c>
      <c r="H2712" s="89"/>
      <c r="I2712" s="93" t="s">
        <v>745</v>
      </c>
      <c r="J2712" s="89"/>
      <c r="K2712" s="89"/>
      <c r="L2712" s="89"/>
      <c r="M2712" s="89"/>
      <c r="N2712" s="168">
        <v>726146.85</v>
      </c>
      <c r="O2712" s="168">
        <v>0</v>
      </c>
      <c r="P2712" s="89" t="s">
        <v>679</v>
      </c>
    </row>
    <row r="2713" spans="1:16" ht="38.25">
      <c r="A2713" s="214" t="s">
        <v>720</v>
      </c>
      <c r="B2713" s="89"/>
      <c r="C2713" s="90" t="s">
        <v>13784</v>
      </c>
      <c r="D2713" s="84">
        <v>43249</v>
      </c>
      <c r="E2713" s="85" t="s">
        <v>4896</v>
      </c>
      <c r="F2713" s="85" t="s">
        <v>13</v>
      </c>
      <c r="G2713" s="85">
        <v>382889</v>
      </c>
      <c r="H2713" s="89"/>
      <c r="I2713" s="93" t="s">
        <v>745</v>
      </c>
      <c r="J2713" s="89"/>
      <c r="K2713" s="89"/>
      <c r="L2713" s="89"/>
      <c r="M2713" s="89"/>
      <c r="N2713" s="168">
        <v>833040.53</v>
      </c>
      <c r="O2713" s="168">
        <v>0</v>
      </c>
      <c r="P2713" s="89" t="s">
        <v>679</v>
      </c>
    </row>
    <row r="2714" spans="1:16" ht="38.25">
      <c r="A2714" s="214" t="s">
        <v>720</v>
      </c>
      <c r="B2714" s="89"/>
      <c r="C2714" s="90" t="s">
        <v>13784</v>
      </c>
      <c r="D2714" s="84">
        <v>43249</v>
      </c>
      <c r="E2714" s="85" t="s">
        <v>4897</v>
      </c>
      <c r="F2714" s="85" t="s">
        <v>13</v>
      </c>
      <c r="G2714" s="85">
        <v>382891</v>
      </c>
      <c r="H2714" s="89"/>
      <c r="I2714" s="93" t="s">
        <v>745</v>
      </c>
      <c r="J2714" s="89"/>
      <c r="K2714" s="89"/>
      <c r="L2714" s="89"/>
      <c r="M2714" s="89"/>
      <c r="N2714" s="168">
        <v>5826723.96</v>
      </c>
      <c r="O2714" s="168">
        <v>0</v>
      </c>
      <c r="P2714" s="89" t="s">
        <v>679</v>
      </c>
    </row>
    <row r="2715" spans="1:16" ht="38.25">
      <c r="A2715" s="214" t="s">
        <v>720</v>
      </c>
      <c r="B2715" s="89"/>
      <c r="C2715" s="90" t="s">
        <v>13784</v>
      </c>
      <c r="D2715" s="84">
        <v>43249</v>
      </c>
      <c r="E2715" s="85" t="s">
        <v>4898</v>
      </c>
      <c r="F2715" s="85" t="s">
        <v>13</v>
      </c>
      <c r="G2715" s="85">
        <v>382893</v>
      </c>
      <c r="H2715" s="89"/>
      <c r="I2715" s="93" t="s">
        <v>745</v>
      </c>
      <c r="J2715" s="89"/>
      <c r="K2715" s="89"/>
      <c r="L2715" s="89"/>
      <c r="M2715" s="89"/>
      <c r="N2715" s="168">
        <v>1938207.66</v>
      </c>
      <c r="O2715" s="168">
        <v>0</v>
      </c>
      <c r="P2715" s="89" t="s">
        <v>679</v>
      </c>
    </row>
    <row r="2716" spans="1:16" ht="38.25">
      <c r="A2716" s="214" t="s">
        <v>720</v>
      </c>
      <c r="B2716" s="89"/>
      <c r="C2716" s="90" t="s">
        <v>13784</v>
      </c>
      <c r="D2716" s="84">
        <v>43249</v>
      </c>
      <c r="E2716" s="85" t="s">
        <v>4899</v>
      </c>
      <c r="F2716" s="85" t="s">
        <v>13</v>
      </c>
      <c r="G2716" s="85">
        <v>382895</v>
      </c>
      <c r="H2716" s="89"/>
      <c r="I2716" s="93" t="s">
        <v>745</v>
      </c>
      <c r="J2716" s="89"/>
      <c r="K2716" s="89"/>
      <c r="L2716" s="89"/>
      <c r="M2716" s="89"/>
      <c r="N2716" s="168">
        <v>1949078.7</v>
      </c>
      <c r="O2716" s="168">
        <v>0</v>
      </c>
      <c r="P2716" s="89" t="s">
        <v>679</v>
      </c>
    </row>
    <row r="2717" spans="1:16" ht="38.25">
      <c r="A2717" s="214" t="s">
        <v>720</v>
      </c>
      <c r="B2717" s="89"/>
      <c r="C2717" s="90" t="s">
        <v>13784</v>
      </c>
      <c r="D2717" s="84">
        <v>43249</v>
      </c>
      <c r="E2717" s="85" t="s">
        <v>4900</v>
      </c>
      <c r="F2717" s="85" t="s">
        <v>13</v>
      </c>
      <c r="G2717" s="85">
        <v>382897</v>
      </c>
      <c r="H2717" s="89"/>
      <c r="I2717" s="93" t="s">
        <v>745</v>
      </c>
      <c r="J2717" s="89"/>
      <c r="K2717" s="89"/>
      <c r="L2717" s="89"/>
      <c r="M2717" s="89"/>
      <c r="N2717" s="168">
        <v>21833037.100000001</v>
      </c>
      <c r="O2717" s="168">
        <v>0</v>
      </c>
      <c r="P2717" s="89" t="s">
        <v>679</v>
      </c>
    </row>
    <row r="2718" spans="1:16" ht="38.25">
      <c r="A2718" s="214" t="s">
        <v>720</v>
      </c>
      <c r="B2718" s="89"/>
      <c r="C2718" s="90" t="s">
        <v>13784</v>
      </c>
      <c r="D2718" s="84">
        <v>43249</v>
      </c>
      <c r="E2718" s="85" t="s">
        <v>4901</v>
      </c>
      <c r="F2718" s="85" t="s">
        <v>13</v>
      </c>
      <c r="G2718" s="85">
        <v>382899</v>
      </c>
      <c r="H2718" s="89"/>
      <c r="I2718" s="93" t="s">
        <v>745</v>
      </c>
      <c r="J2718" s="89"/>
      <c r="K2718" s="89"/>
      <c r="L2718" s="89"/>
      <c r="M2718" s="89"/>
      <c r="N2718" s="168">
        <v>7463350.6500000004</v>
      </c>
      <c r="O2718" s="168">
        <v>0</v>
      </c>
      <c r="P2718" s="89" t="s">
        <v>679</v>
      </c>
    </row>
    <row r="2719" spans="1:16" ht="38.25">
      <c r="A2719" s="214" t="s">
        <v>720</v>
      </c>
      <c r="B2719" s="89"/>
      <c r="C2719" s="90" t="s">
        <v>13784</v>
      </c>
      <c r="D2719" s="84">
        <v>43249</v>
      </c>
      <c r="E2719" s="85" t="s">
        <v>4902</v>
      </c>
      <c r="F2719" s="85" t="s">
        <v>13</v>
      </c>
      <c r="G2719" s="85">
        <v>382901</v>
      </c>
      <c r="H2719" s="89"/>
      <c r="I2719" s="93" t="s">
        <v>745</v>
      </c>
      <c r="J2719" s="89"/>
      <c r="K2719" s="89"/>
      <c r="L2719" s="89"/>
      <c r="M2719" s="89"/>
      <c r="N2719" s="168">
        <v>4117.4399999999996</v>
      </c>
      <c r="O2719" s="168">
        <v>0</v>
      </c>
      <c r="P2719" s="89" t="s">
        <v>679</v>
      </c>
    </row>
    <row r="2720" spans="1:16" ht="38.25">
      <c r="A2720" s="214" t="s">
        <v>720</v>
      </c>
      <c r="B2720" s="89"/>
      <c r="C2720" s="90" t="s">
        <v>13784</v>
      </c>
      <c r="D2720" s="84">
        <v>43249</v>
      </c>
      <c r="E2720" s="85" t="s">
        <v>4903</v>
      </c>
      <c r="F2720" s="85" t="s">
        <v>13</v>
      </c>
      <c r="G2720" s="85">
        <v>382903</v>
      </c>
      <c r="H2720" s="89"/>
      <c r="I2720" s="93" t="s">
        <v>745</v>
      </c>
      <c r="J2720" s="89"/>
      <c r="K2720" s="89"/>
      <c r="L2720" s="89"/>
      <c r="M2720" s="89"/>
      <c r="N2720" s="168">
        <v>15169.24</v>
      </c>
      <c r="O2720" s="168">
        <v>0</v>
      </c>
      <c r="P2720" s="89" t="s">
        <v>679</v>
      </c>
    </row>
    <row r="2721" spans="1:16" ht="38.25">
      <c r="A2721" s="214" t="s">
        <v>720</v>
      </c>
      <c r="B2721" s="89"/>
      <c r="C2721" s="90" t="s">
        <v>13784</v>
      </c>
      <c r="D2721" s="84">
        <v>43249</v>
      </c>
      <c r="E2721" s="85" t="s">
        <v>4904</v>
      </c>
      <c r="F2721" s="85" t="s">
        <v>13</v>
      </c>
      <c r="G2721" s="85">
        <v>382905</v>
      </c>
      <c r="H2721" s="89"/>
      <c r="I2721" s="93" t="s">
        <v>745</v>
      </c>
      <c r="J2721" s="89"/>
      <c r="K2721" s="89"/>
      <c r="L2721" s="89"/>
      <c r="M2721" s="89"/>
      <c r="N2721" s="168">
        <v>3398.38</v>
      </c>
      <c r="O2721" s="168">
        <v>0</v>
      </c>
      <c r="P2721" s="89" t="s">
        <v>679</v>
      </c>
    </row>
    <row r="2722" spans="1:16" ht="38.25">
      <c r="A2722" s="214" t="s">
        <v>720</v>
      </c>
      <c r="B2722" s="89"/>
      <c r="C2722" s="90" t="s">
        <v>13784</v>
      </c>
      <c r="D2722" s="84">
        <v>43249</v>
      </c>
      <c r="E2722" s="85" t="s">
        <v>4905</v>
      </c>
      <c r="F2722" s="85" t="s">
        <v>13</v>
      </c>
      <c r="G2722" s="85">
        <v>382907</v>
      </c>
      <c r="H2722" s="89"/>
      <c r="I2722" s="93" t="s">
        <v>745</v>
      </c>
      <c r="J2722" s="89"/>
      <c r="K2722" s="89"/>
      <c r="L2722" s="89"/>
      <c r="M2722" s="89"/>
      <c r="N2722" s="168">
        <v>5361.16</v>
      </c>
      <c r="O2722" s="168">
        <v>0</v>
      </c>
      <c r="P2722" s="89" t="s">
        <v>679</v>
      </c>
    </row>
    <row r="2723" spans="1:16" ht="38.25">
      <c r="A2723" s="214" t="s">
        <v>720</v>
      </c>
      <c r="B2723" s="89"/>
      <c r="C2723" s="90" t="s">
        <v>13784</v>
      </c>
      <c r="D2723" s="84">
        <v>43249</v>
      </c>
      <c r="E2723" s="85" t="s">
        <v>4906</v>
      </c>
      <c r="F2723" s="85" t="s">
        <v>13</v>
      </c>
      <c r="G2723" s="85">
        <v>382909</v>
      </c>
      <c r="H2723" s="89"/>
      <c r="I2723" s="93" t="s">
        <v>745</v>
      </c>
      <c r="J2723" s="89"/>
      <c r="K2723" s="89"/>
      <c r="L2723" s="89"/>
      <c r="M2723" s="89"/>
      <c r="N2723" s="168">
        <v>26410.52</v>
      </c>
      <c r="O2723" s="168">
        <v>0</v>
      </c>
      <c r="P2723" s="89" t="s">
        <v>679</v>
      </c>
    </row>
    <row r="2724" spans="1:16" ht="38.25">
      <c r="A2724" s="214" t="s">
        <v>720</v>
      </c>
      <c r="B2724" s="89"/>
      <c r="C2724" s="90" t="s">
        <v>13784</v>
      </c>
      <c r="D2724" s="84">
        <v>43249</v>
      </c>
      <c r="E2724" s="85" t="s">
        <v>4907</v>
      </c>
      <c r="F2724" s="85" t="s">
        <v>13</v>
      </c>
      <c r="G2724" s="85">
        <v>382911</v>
      </c>
      <c r="H2724" s="89"/>
      <c r="I2724" s="93" t="s">
        <v>745</v>
      </c>
      <c r="J2724" s="89"/>
      <c r="K2724" s="89"/>
      <c r="L2724" s="89"/>
      <c r="M2724" s="89"/>
      <c r="N2724" s="168">
        <v>41664.14</v>
      </c>
      <c r="O2724" s="168">
        <v>0</v>
      </c>
      <c r="P2724" s="89" t="s">
        <v>679</v>
      </c>
    </row>
    <row r="2725" spans="1:16" ht="38.25">
      <c r="A2725" s="214" t="s">
        <v>720</v>
      </c>
      <c r="B2725" s="89"/>
      <c r="C2725" s="90" t="s">
        <v>13784</v>
      </c>
      <c r="D2725" s="84">
        <v>43249</v>
      </c>
      <c r="E2725" s="85" t="s">
        <v>4908</v>
      </c>
      <c r="F2725" s="85" t="s">
        <v>13</v>
      </c>
      <c r="G2725" s="85">
        <v>382913</v>
      </c>
      <c r="H2725" s="89"/>
      <c r="I2725" s="93" t="s">
        <v>745</v>
      </c>
      <c r="J2725" s="89"/>
      <c r="K2725" s="89"/>
      <c r="L2725" s="89"/>
      <c r="M2725" s="89"/>
      <c r="N2725" s="168">
        <v>3905.95</v>
      </c>
      <c r="O2725" s="168">
        <v>0</v>
      </c>
      <c r="P2725" s="89" t="s">
        <v>679</v>
      </c>
    </row>
    <row r="2726" spans="1:16" ht="38.25">
      <c r="A2726" s="214" t="s">
        <v>720</v>
      </c>
      <c r="B2726" s="89"/>
      <c r="C2726" s="90" t="s">
        <v>13784</v>
      </c>
      <c r="D2726" s="84">
        <v>43249</v>
      </c>
      <c r="E2726" s="85" t="s">
        <v>4909</v>
      </c>
      <c r="F2726" s="85" t="s">
        <v>13</v>
      </c>
      <c r="G2726" s="85">
        <v>382915</v>
      </c>
      <c r="H2726" s="89"/>
      <c r="I2726" s="93" t="s">
        <v>745</v>
      </c>
      <c r="J2726" s="89"/>
      <c r="K2726" s="89"/>
      <c r="L2726" s="89"/>
      <c r="M2726" s="89"/>
      <c r="N2726" s="168">
        <v>14142.78</v>
      </c>
      <c r="O2726" s="168">
        <v>0</v>
      </c>
      <c r="P2726" s="89" t="s">
        <v>679</v>
      </c>
    </row>
    <row r="2727" spans="1:16" ht="38.25">
      <c r="A2727" s="214" t="s">
        <v>720</v>
      </c>
      <c r="B2727" s="89"/>
      <c r="C2727" s="90" t="s">
        <v>13784</v>
      </c>
      <c r="D2727" s="84">
        <v>43249</v>
      </c>
      <c r="E2727" s="85" t="s">
        <v>4910</v>
      </c>
      <c r="F2727" s="85" t="s">
        <v>13</v>
      </c>
      <c r="G2727" s="85">
        <v>382917</v>
      </c>
      <c r="H2727" s="89"/>
      <c r="I2727" s="93" t="s">
        <v>745</v>
      </c>
      <c r="J2727" s="89"/>
      <c r="K2727" s="89"/>
      <c r="L2727" s="89"/>
      <c r="M2727" s="89"/>
      <c r="N2727" s="168">
        <v>30355.09</v>
      </c>
      <c r="O2727" s="168">
        <v>0</v>
      </c>
      <c r="P2727" s="89" t="s">
        <v>679</v>
      </c>
    </row>
    <row r="2728" spans="1:16" ht="38.25">
      <c r="A2728" s="214" t="s">
        <v>720</v>
      </c>
      <c r="B2728" s="89"/>
      <c r="C2728" s="90" t="s">
        <v>13784</v>
      </c>
      <c r="D2728" s="84">
        <v>43249</v>
      </c>
      <c r="E2728" s="85" t="s">
        <v>4911</v>
      </c>
      <c r="F2728" s="85" t="s">
        <v>13</v>
      </c>
      <c r="G2728" s="85">
        <v>382919</v>
      </c>
      <c r="H2728" s="89"/>
      <c r="I2728" s="93" t="s">
        <v>745</v>
      </c>
      <c r="J2728" s="89"/>
      <c r="K2728" s="89"/>
      <c r="L2728" s="89"/>
      <c r="M2728" s="89"/>
      <c r="N2728" s="168">
        <v>422899.24</v>
      </c>
      <c r="O2728" s="168">
        <v>0</v>
      </c>
      <c r="P2728" s="89" t="s">
        <v>679</v>
      </c>
    </row>
    <row r="2729" spans="1:16" ht="38.25">
      <c r="A2729" s="214" t="s">
        <v>720</v>
      </c>
      <c r="B2729" s="89"/>
      <c r="C2729" s="90" t="s">
        <v>13784</v>
      </c>
      <c r="D2729" s="84">
        <v>43249</v>
      </c>
      <c r="E2729" s="85" t="s">
        <v>4912</v>
      </c>
      <c r="F2729" s="85" t="s">
        <v>13</v>
      </c>
      <c r="G2729" s="85">
        <v>382921</v>
      </c>
      <c r="H2729" s="89"/>
      <c r="I2729" s="93" t="s">
        <v>745</v>
      </c>
      <c r="J2729" s="89"/>
      <c r="K2729" s="89"/>
      <c r="L2729" s="89"/>
      <c r="M2729" s="89"/>
      <c r="N2729" s="168">
        <v>1436990.47</v>
      </c>
      <c r="O2729" s="168">
        <v>0</v>
      </c>
      <c r="P2729" s="89" t="s">
        <v>679</v>
      </c>
    </row>
    <row r="2730" spans="1:16" ht="38.25">
      <c r="A2730" s="214" t="s">
        <v>720</v>
      </c>
      <c r="B2730" s="89"/>
      <c r="C2730" s="90" t="s">
        <v>13784</v>
      </c>
      <c r="D2730" s="84">
        <v>43249</v>
      </c>
      <c r="E2730" s="85" t="s">
        <v>4913</v>
      </c>
      <c r="F2730" s="85" t="s">
        <v>13</v>
      </c>
      <c r="G2730" s="85">
        <v>382923</v>
      </c>
      <c r="H2730" s="89"/>
      <c r="I2730" s="93" t="s">
        <v>745</v>
      </c>
      <c r="J2730" s="89"/>
      <c r="K2730" s="89"/>
      <c r="L2730" s="89"/>
      <c r="M2730" s="89"/>
      <c r="N2730" s="168">
        <v>5437049.8899999997</v>
      </c>
      <c r="O2730" s="168">
        <v>0</v>
      </c>
      <c r="P2730" s="89" t="s">
        <v>679</v>
      </c>
    </row>
    <row r="2731" spans="1:16" ht="38.25">
      <c r="A2731" s="214" t="s">
        <v>720</v>
      </c>
      <c r="B2731" s="89"/>
      <c r="C2731" s="90" t="s">
        <v>13784</v>
      </c>
      <c r="D2731" s="84">
        <v>43249</v>
      </c>
      <c r="E2731" s="85" t="s">
        <v>4914</v>
      </c>
      <c r="F2731" s="85" t="s">
        <v>13</v>
      </c>
      <c r="G2731" s="85">
        <v>382925</v>
      </c>
      <c r="H2731" s="89"/>
      <c r="I2731" s="93" t="s">
        <v>745</v>
      </c>
      <c r="J2731" s="89"/>
      <c r="K2731" s="89"/>
      <c r="L2731" s="89"/>
      <c r="M2731" s="89"/>
      <c r="N2731" s="168">
        <v>358239.08</v>
      </c>
      <c r="O2731" s="168">
        <v>0</v>
      </c>
      <c r="P2731" s="89" t="s">
        <v>679</v>
      </c>
    </row>
    <row r="2732" spans="1:16" ht="38.25">
      <c r="A2732" s="214" t="s">
        <v>720</v>
      </c>
      <c r="B2732" s="89"/>
      <c r="C2732" s="90" t="s">
        <v>13784</v>
      </c>
      <c r="D2732" s="84">
        <v>43249</v>
      </c>
      <c r="E2732" s="85" t="s">
        <v>4915</v>
      </c>
      <c r="F2732" s="85" t="s">
        <v>13</v>
      </c>
      <c r="G2732" s="85">
        <v>382927</v>
      </c>
      <c r="H2732" s="89"/>
      <c r="I2732" s="93" t="s">
        <v>745</v>
      </c>
      <c r="J2732" s="89"/>
      <c r="K2732" s="89"/>
      <c r="L2732" s="89"/>
      <c r="M2732" s="89"/>
      <c r="N2732" s="168">
        <v>983945.65</v>
      </c>
      <c r="O2732" s="168">
        <v>0</v>
      </c>
      <c r="P2732" s="89" t="s">
        <v>679</v>
      </c>
    </row>
    <row r="2733" spans="1:16" ht="38.25">
      <c r="A2733" s="214" t="s">
        <v>720</v>
      </c>
      <c r="B2733" s="89"/>
      <c r="C2733" s="90" t="s">
        <v>13784</v>
      </c>
      <c r="D2733" s="84">
        <v>43249</v>
      </c>
      <c r="E2733" s="85" t="s">
        <v>4916</v>
      </c>
      <c r="F2733" s="85" t="s">
        <v>13</v>
      </c>
      <c r="G2733" s="85">
        <v>382929</v>
      </c>
      <c r="H2733" s="89"/>
      <c r="I2733" s="93" t="s">
        <v>745</v>
      </c>
      <c r="J2733" s="89"/>
      <c r="K2733" s="89"/>
      <c r="L2733" s="89"/>
      <c r="M2733" s="89"/>
      <c r="N2733" s="168">
        <v>3946863.13</v>
      </c>
      <c r="O2733" s="168">
        <v>0</v>
      </c>
      <c r="P2733" s="89" t="s">
        <v>679</v>
      </c>
    </row>
    <row r="2734" spans="1:16" ht="38.25">
      <c r="A2734" s="214" t="s">
        <v>720</v>
      </c>
      <c r="B2734" s="89"/>
      <c r="C2734" s="90" t="s">
        <v>13784</v>
      </c>
      <c r="D2734" s="84">
        <v>43249</v>
      </c>
      <c r="E2734" s="85" t="s">
        <v>4917</v>
      </c>
      <c r="F2734" s="85" t="s">
        <v>13</v>
      </c>
      <c r="G2734" s="85">
        <v>382931</v>
      </c>
      <c r="H2734" s="89"/>
      <c r="I2734" s="93" t="s">
        <v>745</v>
      </c>
      <c r="J2734" s="89"/>
      <c r="K2734" s="89"/>
      <c r="L2734" s="89"/>
      <c r="M2734" s="89"/>
      <c r="N2734" s="168">
        <v>9217275.1099999994</v>
      </c>
      <c r="O2734" s="168">
        <v>0</v>
      </c>
      <c r="P2734" s="89" t="s">
        <v>679</v>
      </c>
    </row>
    <row r="2735" spans="1:16" ht="38.25">
      <c r="A2735" s="214" t="s">
        <v>720</v>
      </c>
      <c r="B2735" s="89"/>
      <c r="C2735" s="90" t="s">
        <v>13784</v>
      </c>
      <c r="D2735" s="84">
        <v>43249</v>
      </c>
      <c r="E2735" s="85" t="s">
        <v>4918</v>
      </c>
      <c r="F2735" s="85" t="s">
        <v>13</v>
      </c>
      <c r="G2735" s="85">
        <v>382933</v>
      </c>
      <c r="H2735" s="89"/>
      <c r="I2735" s="93" t="s">
        <v>745</v>
      </c>
      <c r="J2735" s="89"/>
      <c r="K2735" s="89"/>
      <c r="L2735" s="89"/>
      <c r="M2735" s="89"/>
      <c r="N2735" s="168">
        <v>2747475.96</v>
      </c>
      <c r="O2735" s="168">
        <v>0</v>
      </c>
      <c r="P2735" s="89" t="s">
        <v>679</v>
      </c>
    </row>
    <row r="2736" spans="1:16" ht="38.25">
      <c r="A2736" s="214" t="s">
        <v>720</v>
      </c>
      <c r="B2736" s="89"/>
      <c r="C2736" s="90" t="s">
        <v>13784</v>
      </c>
      <c r="D2736" s="84">
        <v>43249</v>
      </c>
      <c r="E2736" s="85" t="s">
        <v>4919</v>
      </c>
      <c r="F2736" s="85" t="s">
        <v>13</v>
      </c>
      <c r="G2736" s="85">
        <v>382935</v>
      </c>
      <c r="H2736" s="89"/>
      <c r="I2736" s="93" t="s">
        <v>745</v>
      </c>
      <c r="J2736" s="89"/>
      <c r="K2736" s="89"/>
      <c r="L2736" s="89"/>
      <c r="M2736" s="89"/>
      <c r="N2736" s="168">
        <v>181027.03</v>
      </c>
      <c r="O2736" s="168">
        <v>0</v>
      </c>
      <c r="P2736" s="89" t="s">
        <v>679</v>
      </c>
    </row>
    <row r="2737" spans="1:16" ht="38.25">
      <c r="A2737" s="214" t="s">
        <v>720</v>
      </c>
      <c r="B2737" s="89"/>
      <c r="C2737" s="90" t="s">
        <v>13784</v>
      </c>
      <c r="D2737" s="84">
        <v>43249</v>
      </c>
      <c r="E2737" s="85" t="s">
        <v>4920</v>
      </c>
      <c r="F2737" s="85" t="s">
        <v>13</v>
      </c>
      <c r="G2737" s="85">
        <v>382937</v>
      </c>
      <c r="H2737" s="89"/>
      <c r="I2737" s="93" t="s">
        <v>745</v>
      </c>
      <c r="J2737" s="89"/>
      <c r="K2737" s="89"/>
      <c r="L2737" s="89"/>
      <c r="M2737" s="89"/>
      <c r="N2737" s="168">
        <v>1695801.26</v>
      </c>
      <c r="O2737" s="168">
        <v>0</v>
      </c>
      <c r="P2737" s="89" t="s">
        <v>679</v>
      </c>
    </row>
    <row r="2738" spans="1:16" ht="38.25">
      <c r="A2738" s="214" t="s">
        <v>720</v>
      </c>
      <c r="B2738" s="89"/>
      <c r="C2738" s="90" t="s">
        <v>13784</v>
      </c>
      <c r="D2738" s="84">
        <v>43249</v>
      </c>
      <c r="E2738" s="85" t="s">
        <v>4921</v>
      </c>
      <c r="F2738" s="85" t="s">
        <v>13</v>
      </c>
      <c r="G2738" s="85">
        <v>382939</v>
      </c>
      <c r="H2738" s="89"/>
      <c r="I2738" s="93" t="s">
        <v>745</v>
      </c>
      <c r="J2738" s="89"/>
      <c r="K2738" s="89"/>
      <c r="L2738" s="89"/>
      <c r="M2738" s="89"/>
      <c r="N2738" s="168">
        <v>2121418.09</v>
      </c>
      <c r="O2738" s="168">
        <v>0</v>
      </c>
      <c r="P2738" s="89" t="s">
        <v>679</v>
      </c>
    </row>
    <row r="2739" spans="1:16" ht="38.25">
      <c r="A2739" s="214" t="s">
        <v>720</v>
      </c>
      <c r="B2739" s="89"/>
      <c r="C2739" s="90" t="s">
        <v>13784</v>
      </c>
      <c r="D2739" s="84">
        <v>43249</v>
      </c>
      <c r="E2739" s="85" t="s">
        <v>4922</v>
      </c>
      <c r="F2739" s="85" t="s">
        <v>13</v>
      </c>
      <c r="G2739" s="85">
        <v>382941</v>
      </c>
      <c r="H2739" s="89"/>
      <c r="I2739" s="93" t="s">
        <v>745</v>
      </c>
      <c r="J2739" s="89"/>
      <c r="K2739" s="89"/>
      <c r="L2739" s="89"/>
      <c r="M2739" s="89"/>
      <c r="N2739" s="168">
        <v>1657771.34</v>
      </c>
      <c r="O2739" s="168">
        <v>0</v>
      </c>
      <c r="P2739" s="89" t="s">
        <v>679</v>
      </c>
    </row>
    <row r="2740" spans="1:16" ht="38.25">
      <c r="A2740" s="214" t="s">
        <v>720</v>
      </c>
      <c r="B2740" s="89"/>
      <c r="C2740" s="90" t="s">
        <v>13784</v>
      </c>
      <c r="D2740" s="84">
        <v>43249</v>
      </c>
      <c r="E2740" s="85" t="s">
        <v>4923</v>
      </c>
      <c r="F2740" s="85" t="s">
        <v>13</v>
      </c>
      <c r="G2740" s="85">
        <v>382943</v>
      </c>
      <c r="H2740" s="89"/>
      <c r="I2740" s="93" t="s">
        <v>745</v>
      </c>
      <c r="J2740" s="89"/>
      <c r="K2740" s="89"/>
      <c r="L2740" s="89"/>
      <c r="M2740" s="89"/>
      <c r="N2740" s="168">
        <v>4553263.74</v>
      </c>
      <c r="O2740" s="168">
        <v>0</v>
      </c>
      <c r="P2740" s="89" t="s">
        <v>679</v>
      </c>
    </row>
    <row r="2741" spans="1:16" ht="38.25">
      <c r="A2741" s="214" t="s">
        <v>720</v>
      </c>
      <c r="B2741" s="89"/>
      <c r="C2741" s="90" t="s">
        <v>13784</v>
      </c>
      <c r="D2741" s="84">
        <v>43249</v>
      </c>
      <c r="E2741" s="85" t="s">
        <v>4924</v>
      </c>
      <c r="F2741" s="85" t="s">
        <v>13</v>
      </c>
      <c r="G2741" s="85">
        <v>382945</v>
      </c>
      <c r="H2741" s="89"/>
      <c r="I2741" s="93" t="s">
        <v>745</v>
      </c>
      <c r="J2741" s="89"/>
      <c r="K2741" s="89"/>
      <c r="L2741" s="89"/>
      <c r="M2741" s="89"/>
      <c r="N2741" s="168">
        <v>2288043.65</v>
      </c>
      <c r="O2741" s="168">
        <v>0</v>
      </c>
      <c r="P2741" s="89" t="s">
        <v>679</v>
      </c>
    </row>
    <row r="2742" spans="1:16" ht="38.25">
      <c r="A2742" s="214" t="s">
        <v>720</v>
      </c>
      <c r="B2742" s="89"/>
      <c r="C2742" s="90" t="s">
        <v>13784</v>
      </c>
      <c r="D2742" s="84">
        <v>43249</v>
      </c>
      <c r="E2742" s="85" t="s">
        <v>4925</v>
      </c>
      <c r="F2742" s="85" t="s">
        <v>13</v>
      </c>
      <c r="G2742" s="85">
        <v>382947</v>
      </c>
      <c r="H2742" s="89"/>
      <c r="I2742" s="93" t="s">
        <v>745</v>
      </c>
      <c r="J2742" s="89"/>
      <c r="K2742" s="89"/>
      <c r="L2742" s="89"/>
      <c r="M2742" s="89"/>
      <c r="N2742" s="168">
        <v>3857081.31</v>
      </c>
      <c r="O2742" s="168">
        <v>0</v>
      </c>
      <c r="P2742" s="89" t="s">
        <v>679</v>
      </c>
    </row>
    <row r="2743" spans="1:16" ht="38.25">
      <c r="A2743" s="214" t="s">
        <v>720</v>
      </c>
      <c r="B2743" s="89"/>
      <c r="C2743" s="90" t="s">
        <v>13784</v>
      </c>
      <c r="D2743" s="84">
        <v>43249</v>
      </c>
      <c r="E2743" s="85" t="s">
        <v>4926</v>
      </c>
      <c r="F2743" s="85" t="s">
        <v>13</v>
      </c>
      <c r="G2743" s="85">
        <v>382949</v>
      </c>
      <c r="H2743" s="89"/>
      <c r="I2743" s="93" t="s">
        <v>745</v>
      </c>
      <c r="J2743" s="89"/>
      <c r="K2743" s="89"/>
      <c r="L2743" s="89"/>
      <c r="M2743" s="89"/>
      <c r="N2743" s="168">
        <v>4935832.7699999996</v>
      </c>
      <c r="O2743" s="168">
        <v>0</v>
      </c>
      <c r="P2743" s="89" t="s">
        <v>679</v>
      </c>
    </row>
    <row r="2744" spans="1:16" ht="38.25">
      <c r="A2744" s="214" t="s">
        <v>720</v>
      </c>
      <c r="B2744" s="89"/>
      <c r="C2744" s="90" t="s">
        <v>13784</v>
      </c>
      <c r="D2744" s="84">
        <v>43249</v>
      </c>
      <c r="E2744" s="85" t="s">
        <v>4927</v>
      </c>
      <c r="F2744" s="85" t="s">
        <v>13</v>
      </c>
      <c r="G2744" s="85">
        <v>382951</v>
      </c>
      <c r="H2744" s="89"/>
      <c r="I2744" s="93" t="s">
        <v>745</v>
      </c>
      <c r="J2744" s="89"/>
      <c r="K2744" s="89"/>
      <c r="L2744" s="89"/>
      <c r="M2744" s="89"/>
      <c r="N2744" s="168">
        <v>13556844.439999999</v>
      </c>
      <c r="O2744" s="168">
        <v>0</v>
      </c>
      <c r="P2744" s="89" t="s">
        <v>679</v>
      </c>
    </row>
    <row r="2745" spans="1:16" ht="38.25">
      <c r="A2745" s="214" t="s">
        <v>720</v>
      </c>
      <c r="B2745" s="89"/>
      <c r="C2745" s="90" t="s">
        <v>13784</v>
      </c>
      <c r="D2745" s="84">
        <v>43249</v>
      </c>
      <c r="E2745" s="85" t="s">
        <v>4928</v>
      </c>
      <c r="F2745" s="85" t="s">
        <v>13</v>
      </c>
      <c r="G2745" s="85">
        <v>382953</v>
      </c>
      <c r="H2745" s="89"/>
      <c r="I2745" s="93" t="s">
        <v>745</v>
      </c>
      <c r="J2745" s="89"/>
      <c r="K2745" s="89"/>
      <c r="L2745" s="89"/>
      <c r="M2745" s="89"/>
      <c r="N2745" s="168">
        <v>5323514.97</v>
      </c>
      <c r="O2745" s="168">
        <v>0</v>
      </c>
      <c r="P2745" s="89" t="s">
        <v>679</v>
      </c>
    </row>
    <row r="2746" spans="1:16" ht="38.25">
      <c r="A2746" s="214" t="s">
        <v>720</v>
      </c>
      <c r="B2746" s="89"/>
      <c r="C2746" s="90" t="s">
        <v>13784</v>
      </c>
      <c r="D2746" s="84">
        <v>43249</v>
      </c>
      <c r="E2746" s="85" t="s">
        <v>4929</v>
      </c>
      <c r="F2746" s="85" t="s">
        <v>13</v>
      </c>
      <c r="G2746" s="85">
        <v>382955</v>
      </c>
      <c r="H2746" s="89"/>
      <c r="I2746" s="93" t="s">
        <v>745</v>
      </c>
      <c r="J2746" s="89"/>
      <c r="K2746" s="89"/>
      <c r="L2746" s="89"/>
      <c r="M2746" s="89"/>
      <c r="N2746" s="168">
        <v>10593926.880000001</v>
      </c>
      <c r="O2746" s="168">
        <v>0</v>
      </c>
      <c r="P2746" s="89" t="s">
        <v>679</v>
      </c>
    </row>
    <row r="2747" spans="1:16" ht="38.25">
      <c r="A2747" s="214" t="s">
        <v>720</v>
      </c>
      <c r="B2747" s="89"/>
      <c r="C2747" s="90" t="s">
        <v>13784</v>
      </c>
      <c r="D2747" s="84">
        <v>43249</v>
      </c>
      <c r="E2747" s="85" t="s">
        <v>4930</v>
      </c>
      <c r="F2747" s="85" t="s">
        <v>13</v>
      </c>
      <c r="G2747" s="85">
        <v>382957</v>
      </c>
      <c r="H2747" s="89"/>
      <c r="I2747" s="93" t="s">
        <v>745</v>
      </c>
      <c r="J2747" s="89"/>
      <c r="K2747" s="89"/>
      <c r="L2747" s="89"/>
      <c r="M2747" s="89"/>
      <c r="N2747" s="168">
        <v>2494198.52</v>
      </c>
      <c r="O2747" s="168">
        <v>0</v>
      </c>
      <c r="P2747" s="89" t="s">
        <v>679</v>
      </c>
    </row>
    <row r="2748" spans="1:16" ht="38.25">
      <c r="A2748" s="214" t="s">
        <v>720</v>
      </c>
      <c r="B2748" s="89"/>
      <c r="C2748" s="90" t="s">
        <v>13784</v>
      </c>
      <c r="D2748" s="84">
        <v>43249</v>
      </c>
      <c r="E2748" s="85" t="s">
        <v>4931</v>
      </c>
      <c r="F2748" s="85" t="s">
        <v>13</v>
      </c>
      <c r="G2748" s="85">
        <v>382959</v>
      </c>
      <c r="H2748" s="89"/>
      <c r="I2748" s="93" t="s">
        <v>745</v>
      </c>
      <c r="J2748" s="89"/>
      <c r="K2748" s="89"/>
      <c r="L2748" s="89"/>
      <c r="M2748" s="89"/>
      <c r="N2748" s="168">
        <v>979424.29</v>
      </c>
      <c r="O2748" s="168">
        <v>0</v>
      </c>
      <c r="P2748" s="89" t="s">
        <v>679</v>
      </c>
    </row>
    <row r="2749" spans="1:16" ht="38.25">
      <c r="A2749" s="214" t="s">
        <v>720</v>
      </c>
      <c r="B2749" s="89"/>
      <c r="C2749" s="90" t="s">
        <v>13784</v>
      </c>
      <c r="D2749" s="84">
        <v>43249</v>
      </c>
      <c r="E2749" s="85" t="s">
        <v>4932</v>
      </c>
      <c r="F2749" s="85" t="s">
        <v>13</v>
      </c>
      <c r="G2749" s="85">
        <v>382961</v>
      </c>
      <c r="H2749" s="89"/>
      <c r="I2749" s="93" t="s">
        <v>745</v>
      </c>
      <c r="J2749" s="89"/>
      <c r="K2749" s="89"/>
      <c r="L2749" s="89"/>
      <c r="M2749" s="89"/>
      <c r="N2749" s="168">
        <v>17364729.109999999</v>
      </c>
      <c r="O2749" s="168">
        <v>0</v>
      </c>
      <c r="P2749" s="89" t="s">
        <v>679</v>
      </c>
    </row>
    <row r="2750" spans="1:16" ht="38.25">
      <c r="A2750" s="214" t="s">
        <v>720</v>
      </c>
      <c r="B2750" s="89"/>
      <c r="C2750" s="90" t="s">
        <v>13784</v>
      </c>
      <c r="D2750" s="84">
        <v>43249</v>
      </c>
      <c r="E2750" s="85" t="s">
        <v>4933</v>
      </c>
      <c r="F2750" s="85" t="s">
        <v>13</v>
      </c>
      <c r="G2750" s="85">
        <v>382963</v>
      </c>
      <c r="H2750" s="89"/>
      <c r="I2750" s="93" t="s">
        <v>745</v>
      </c>
      <c r="J2750" s="89"/>
      <c r="K2750" s="89"/>
      <c r="L2750" s="89"/>
      <c r="M2750" s="89"/>
      <c r="N2750" s="168">
        <v>17025893</v>
      </c>
      <c r="O2750" s="168">
        <v>0</v>
      </c>
      <c r="P2750" s="89" t="s">
        <v>679</v>
      </c>
    </row>
    <row r="2751" spans="1:16" ht="38.25">
      <c r="A2751" s="214" t="s">
        <v>720</v>
      </c>
      <c r="B2751" s="89"/>
      <c r="C2751" s="90" t="s">
        <v>13784</v>
      </c>
      <c r="D2751" s="84">
        <v>43249</v>
      </c>
      <c r="E2751" s="85" t="s">
        <v>4934</v>
      </c>
      <c r="F2751" s="85" t="s">
        <v>13</v>
      </c>
      <c r="G2751" s="85">
        <v>382965</v>
      </c>
      <c r="H2751" s="89"/>
      <c r="I2751" s="93" t="s">
        <v>745</v>
      </c>
      <c r="J2751" s="89"/>
      <c r="K2751" s="89"/>
      <c r="L2751" s="89"/>
      <c r="M2751" s="89"/>
      <c r="N2751" s="168">
        <v>8408957.1300000008</v>
      </c>
      <c r="O2751" s="168">
        <v>0</v>
      </c>
      <c r="P2751" s="89" t="s">
        <v>679</v>
      </c>
    </row>
    <row r="2752" spans="1:16" ht="38.25">
      <c r="A2752" s="214" t="s">
        <v>720</v>
      </c>
      <c r="B2752" s="89"/>
      <c r="C2752" s="90" t="s">
        <v>13784</v>
      </c>
      <c r="D2752" s="84">
        <v>43249</v>
      </c>
      <c r="E2752" s="85" t="s">
        <v>4935</v>
      </c>
      <c r="F2752" s="85" t="s">
        <v>13</v>
      </c>
      <c r="G2752" s="85">
        <v>382967</v>
      </c>
      <c r="H2752" s="89"/>
      <c r="I2752" s="93" t="s">
        <v>745</v>
      </c>
      <c r="J2752" s="89"/>
      <c r="K2752" s="89"/>
      <c r="L2752" s="89"/>
      <c r="M2752" s="89"/>
      <c r="N2752" s="168">
        <v>100997450</v>
      </c>
      <c r="O2752" s="168">
        <v>0</v>
      </c>
      <c r="P2752" s="89" t="s">
        <v>679</v>
      </c>
    </row>
    <row r="2753" spans="1:16" ht="38.25">
      <c r="A2753" s="214" t="s">
        <v>720</v>
      </c>
      <c r="B2753" s="89"/>
      <c r="C2753" s="90" t="s">
        <v>13784</v>
      </c>
      <c r="D2753" s="84">
        <v>43249</v>
      </c>
      <c r="E2753" s="85" t="s">
        <v>4936</v>
      </c>
      <c r="F2753" s="85" t="s">
        <v>13</v>
      </c>
      <c r="G2753" s="85">
        <v>382969</v>
      </c>
      <c r="H2753" s="89"/>
      <c r="I2753" s="93" t="s">
        <v>745</v>
      </c>
      <c r="J2753" s="89"/>
      <c r="K2753" s="89"/>
      <c r="L2753" s="89"/>
      <c r="M2753" s="89"/>
      <c r="N2753" s="168">
        <v>43408645.780000001</v>
      </c>
      <c r="O2753" s="168">
        <v>0</v>
      </c>
      <c r="P2753" s="89" t="s">
        <v>679</v>
      </c>
    </row>
    <row r="2754" spans="1:16" ht="38.25">
      <c r="A2754" s="214" t="s">
        <v>720</v>
      </c>
      <c r="B2754" s="89"/>
      <c r="C2754" s="90" t="s">
        <v>13784</v>
      </c>
      <c r="D2754" s="84">
        <v>43249</v>
      </c>
      <c r="E2754" s="85" t="s">
        <v>4937</v>
      </c>
      <c r="F2754" s="85" t="s">
        <v>13</v>
      </c>
      <c r="G2754" s="85">
        <v>382971</v>
      </c>
      <c r="H2754" s="89"/>
      <c r="I2754" s="93" t="s">
        <v>745</v>
      </c>
      <c r="J2754" s="89"/>
      <c r="K2754" s="89"/>
      <c r="L2754" s="89"/>
      <c r="M2754" s="89"/>
      <c r="N2754" s="168">
        <v>9615.66</v>
      </c>
      <c r="O2754" s="168">
        <v>0</v>
      </c>
      <c r="P2754" s="89" t="s">
        <v>679</v>
      </c>
    </row>
    <row r="2755" spans="1:16" ht="38.25">
      <c r="A2755" s="214" t="s">
        <v>720</v>
      </c>
      <c r="B2755" s="89"/>
      <c r="C2755" s="90" t="s">
        <v>13784</v>
      </c>
      <c r="D2755" s="84">
        <v>43249</v>
      </c>
      <c r="E2755" s="85" t="s">
        <v>4938</v>
      </c>
      <c r="F2755" s="85" t="s">
        <v>13</v>
      </c>
      <c r="G2755" s="85">
        <v>382973</v>
      </c>
      <c r="H2755" s="89"/>
      <c r="I2755" s="93" t="s">
        <v>745</v>
      </c>
      <c r="J2755" s="89"/>
      <c r="K2755" s="89"/>
      <c r="L2755" s="89"/>
      <c r="M2755" s="89"/>
      <c r="N2755" s="168">
        <v>15578.92</v>
      </c>
      <c r="O2755" s="168">
        <v>0</v>
      </c>
      <c r="P2755" s="89" t="s">
        <v>679</v>
      </c>
    </row>
    <row r="2756" spans="1:16" ht="38.25">
      <c r="A2756" s="214" t="s">
        <v>720</v>
      </c>
      <c r="B2756" s="89"/>
      <c r="C2756" s="90" t="s">
        <v>13784</v>
      </c>
      <c r="D2756" s="84">
        <v>43249</v>
      </c>
      <c r="E2756" s="85" t="s">
        <v>4939</v>
      </c>
      <c r="F2756" s="85" t="s">
        <v>13</v>
      </c>
      <c r="G2756" s="85">
        <v>382975</v>
      </c>
      <c r="H2756" s="89"/>
      <c r="I2756" s="93" t="s">
        <v>745</v>
      </c>
      <c r="J2756" s="89"/>
      <c r="K2756" s="89"/>
      <c r="L2756" s="89"/>
      <c r="M2756" s="89"/>
      <c r="N2756" s="168">
        <v>1026.46</v>
      </c>
      <c r="O2756" s="168">
        <v>0</v>
      </c>
      <c r="P2756" s="89" t="s">
        <v>679</v>
      </c>
    </row>
    <row r="2757" spans="1:16" ht="38.25">
      <c r="A2757" s="214" t="s">
        <v>720</v>
      </c>
      <c r="B2757" s="89"/>
      <c r="C2757" s="90" t="s">
        <v>13784</v>
      </c>
      <c r="D2757" s="84">
        <v>43249</v>
      </c>
      <c r="E2757" s="85" t="s">
        <v>4940</v>
      </c>
      <c r="F2757" s="85" t="s">
        <v>13</v>
      </c>
      <c r="G2757" s="85">
        <v>382977</v>
      </c>
      <c r="H2757" s="89"/>
      <c r="I2757" s="93" t="s">
        <v>745</v>
      </c>
      <c r="J2757" s="89"/>
      <c r="K2757" s="89"/>
      <c r="L2757" s="89"/>
      <c r="M2757" s="89"/>
      <c r="N2757" s="168">
        <v>15169.24</v>
      </c>
      <c r="O2757" s="168">
        <v>0</v>
      </c>
      <c r="P2757" s="89" t="s">
        <v>679</v>
      </c>
    </row>
    <row r="2758" spans="1:16" ht="38.25">
      <c r="A2758" s="214" t="s">
        <v>720</v>
      </c>
      <c r="B2758" s="89"/>
      <c r="C2758" s="90" t="s">
        <v>13784</v>
      </c>
      <c r="D2758" s="84">
        <v>43249</v>
      </c>
      <c r="E2758" s="85" t="s">
        <v>4941</v>
      </c>
      <c r="F2758" s="85" t="s">
        <v>13</v>
      </c>
      <c r="G2758" s="85">
        <v>382979</v>
      </c>
      <c r="H2758" s="89"/>
      <c r="I2758" s="93" t="s">
        <v>745</v>
      </c>
      <c r="J2758" s="89"/>
      <c r="K2758" s="89"/>
      <c r="L2758" s="89"/>
      <c r="M2758" s="89"/>
      <c r="N2758" s="168">
        <v>15169.24</v>
      </c>
      <c r="O2758" s="168">
        <v>0</v>
      </c>
      <c r="P2758" s="89" t="s">
        <v>679</v>
      </c>
    </row>
    <row r="2759" spans="1:16" ht="38.25">
      <c r="A2759" s="214" t="s">
        <v>720</v>
      </c>
      <c r="B2759" s="89"/>
      <c r="C2759" s="90" t="s">
        <v>13784</v>
      </c>
      <c r="D2759" s="84">
        <v>43249</v>
      </c>
      <c r="E2759" s="85" t="s">
        <v>4942</v>
      </c>
      <c r="F2759" s="85" t="s">
        <v>13</v>
      </c>
      <c r="G2759" s="85">
        <v>382981</v>
      </c>
      <c r="H2759" s="89"/>
      <c r="I2759" s="93" t="s">
        <v>745</v>
      </c>
      <c r="J2759" s="89"/>
      <c r="K2759" s="89"/>
      <c r="L2759" s="89"/>
      <c r="M2759" s="89"/>
      <c r="N2759" s="168">
        <v>15169.24</v>
      </c>
      <c r="O2759" s="168">
        <v>0</v>
      </c>
      <c r="P2759" s="89" t="s">
        <v>679</v>
      </c>
    </row>
    <row r="2760" spans="1:16" ht="38.25">
      <c r="A2760" s="214" t="s">
        <v>720</v>
      </c>
      <c r="B2760" s="89"/>
      <c r="C2760" s="90" t="s">
        <v>13784</v>
      </c>
      <c r="D2760" s="84">
        <v>43249</v>
      </c>
      <c r="E2760" s="85" t="s">
        <v>4943</v>
      </c>
      <c r="F2760" s="85" t="s">
        <v>13</v>
      </c>
      <c r="G2760" s="85">
        <v>382983</v>
      </c>
      <c r="H2760" s="89"/>
      <c r="I2760" s="93" t="s">
        <v>745</v>
      </c>
      <c r="J2760" s="89"/>
      <c r="K2760" s="89"/>
      <c r="L2760" s="89"/>
      <c r="M2760" s="89"/>
      <c r="N2760" s="168">
        <v>15169.24</v>
      </c>
      <c r="O2760" s="168">
        <v>0</v>
      </c>
      <c r="P2760" s="89" t="s">
        <v>679</v>
      </c>
    </row>
    <row r="2761" spans="1:16" ht="38.25">
      <c r="A2761" s="214" t="s">
        <v>720</v>
      </c>
      <c r="B2761" s="89"/>
      <c r="C2761" s="90" t="s">
        <v>13784</v>
      </c>
      <c r="D2761" s="84">
        <v>43249</v>
      </c>
      <c r="E2761" s="85" t="s">
        <v>4944</v>
      </c>
      <c r="F2761" s="85" t="s">
        <v>13</v>
      </c>
      <c r="G2761" s="85">
        <v>382985</v>
      </c>
      <c r="H2761" s="89"/>
      <c r="I2761" s="93" t="s">
        <v>745</v>
      </c>
      <c r="J2761" s="89"/>
      <c r="K2761" s="89"/>
      <c r="L2761" s="89"/>
      <c r="M2761" s="89"/>
      <c r="N2761" s="168">
        <v>289390.95</v>
      </c>
      <c r="O2761" s="168">
        <v>0</v>
      </c>
      <c r="P2761" s="89" t="s">
        <v>679</v>
      </c>
    </row>
    <row r="2762" spans="1:16" ht="38.25">
      <c r="A2762" s="214" t="s">
        <v>720</v>
      </c>
      <c r="B2762" s="89"/>
      <c r="C2762" s="90" t="s">
        <v>13784</v>
      </c>
      <c r="D2762" s="84">
        <v>43249</v>
      </c>
      <c r="E2762" s="85" t="s">
        <v>4945</v>
      </c>
      <c r="F2762" s="85" t="s">
        <v>13</v>
      </c>
      <c r="G2762" s="85">
        <v>382987</v>
      </c>
      <c r="H2762" s="89"/>
      <c r="I2762" s="93" t="s">
        <v>745</v>
      </c>
      <c r="J2762" s="89"/>
      <c r="K2762" s="89"/>
      <c r="L2762" s="89"/>
      <c r="M2762" s="89"/>
      <c r="N2762" s="168">
        <v>5505.97</v>
      </c>
      <c r="O2762" s="168">
        <v>0</v>
      </c>
      <c r="P2762" s="89" t="s">
        <v>679</v>
      </c>
    </row>
    <row r="2763" spans="1:16" ht="38.25">
      <c r="A2763" s="214" t="s">
        <v>720</v>
      </c>
      <c r="B2763" s="89"/>
      <c r="C2763" s="90" t="s">
        <v>13784</v>
      </c>
      <c r="D2763" s="84">
        <v>43249</v>
      </c>
      <c r="E2763" s="85" t="s">
        <v>4946</v>
      </c>
      <c r="F2763" s="85" t="s">
        <v>13</v>
      </c>
      <c r="G2763" s="85">
        <v>382989</v>
      </c>
      <c r="H2763" s="89"/>
      <c r="I2763" s="93" t="s">
        <v>745</v>
      </c>
      <c r="J2763" s="89"/>
      <c r="K2763" s="89"/>
      <c r="L2763" s="89"/>
      <c r="M2763" s="89"/>
      <c r="N2763" s="168">
        <v>362.76</v>
      </c>
      <c r="O2763" s="168">
        <v>0</v>
      </c>
      <c r="P2763" s="89" t="s">
        <v>679</v>
      </c>
    </row>
    <row r="2764" spans="1:16" ht="38.25">
      <c r="A2764" s="214" t="s">
        <v>720</v>
      </c>
      <c r="B2764" s="89"/>
      <c r="C2764" s="90" t="s">
        <v>13784</v>
      </c>
      <c r="D2764" s="84">
        <v>43249</v>
      </c>
      <c r="E2764" s="85" t="s">
        <v>4947</v>
      </c>
      <c r="F2764" s="85" t="s">
        <v>13</v>
      </c>
      <c r="G2764" s="85">
        <v>382991</v>
      </c>
      <c r="H2764" s="89"/>
      <c r="I2764" s="93" t="s">
        <v>745</v>
      </c>
      <c r="J2764" s="89"/>
      <c r="K2764" s="89"/>
      <c r="L2764" s="89"/>
      <c r="M2764" s="89"/>
      <c r="N2764" s="168">
        <v>1455.21</v>
      </c>
      <c r="O2764" s="168">
        <v>0</v>
      </c>
      <c r="P2764" s="89" t="s">
        <v>679</v>
      </c>
    </row>
    <row r="2765" spans="1:16" ht="38.25">
      <c r="A2765" s="214" t="s">
        <v>720</v>
      </c>
      <c r="B2765" s="89"/>
      <c r="C2765" s="90" t="s">
        <v>13784</v>
      </c>
      <c r="D2765" s="84">
        <v>43249</v>
      </c>
      <c r="E2765" s="85" t="s">
        <v>4948</v>
      </c>
      <c r="F2765" s="85" t="s">
        <v>13</v>
      </c>
      <c r="G2765" s="85">
        <v>382993</v>
      </c>
      <c r="H2765" s="89"/>
      <c r="I2765" s="93" t="s">
        <v>745</v>
      </c>
      <c r="J2765" s="89"/>
      <c r="K2765" s="89"/>
      <c r="L2765" s="89"/>
      <c r="M2765" s="89"/>
      <c r="N2765" s="168">
        <v>5361.16</v>
      </c>
      <c r="O2765" s="168">
        <v>0</v>
      </c>
      <c r="P2765" s="89" t="s">
        <v>679</v>
      </c>
    </row>
    <row r="2766" spans="1:16" ht="38.25">
      <c r="A2766" s="214" t="s">
        <v>720</v>
      </c>
      <c r="B2766" s="89"/>
      <c r="C2766" s="90" t="s">
        <v>13784</v>
      </c>
      <c r="D2766" s="84">
        <v>43249</v>
      </c>
      <c r="E2766" s="85" t="s">
        <v>4949</v>
      </c>
      <c r="F2766" s="85" t="s">
        <v>13</v>
      </c>
      <c r="G2766" s="85">
        <v>382995</v>
      </c>
      <c r="H2766" s="89"/>
      <c r="I2766" s="93" t="s">
        <v>745</v>
      </c>
      <c r="J2766" s="89"/>
      <c r="K2766" s="89"/>
      <c r="L2766" s="89"/>
      <c r="M2766" s="89"/>
      <c r="N2766" s="168">
        <v>5361.16</v>
      </c>
      <c r="O2766" s="168">
        <v>0</v>
      </c>
      <c r="P2766" s="89" t="s">
        <v>679</v>
      </c>
    </row>
    <row r="2767" spans="1:16" ht="38.25">
      <c r="A2767" s="214" t="s">
        <v>720</v>
      </c>
      <c r="B2767" s="89"/>
      <c r="C2767" s="90" t="s">
        <v>13784</v>
      </c>
      <c r="D2767" s="84">
        <v>43249</v>
      </c>
      <c r="E2767" s="85" t="s">
        <v>4950</v>
      </c>
      <c r="F2767" s="85" t="s">
        <v>13</v>
      </c>
      <c r="G2767" s="85">
        <v>382997</v>
      </c>
      <c r="H2767" s="89"/>
      <c r="I2767" s="93" t="s">
        <v>745</v>
      </c>
      <c r="J2767" s="89"/>
      <c r="K2767" s="89"/>
      <c r="L2767" s="89"/>
      <c r="M2767" s="89"/>
      <c r="N2767" s="168">
        <v>5361.16</v>
      </c>
      <c r="O2767" s="168">
        <v>0</v>
      </c>
      <c r="P2767" s="89" t="s">
        <v>679</v>
      </c>
    </row>
    <row r="2768" spans="1:16" ht="38.25">
      <c r="A2768" s="214" t="s">
        <v>720</v>
      </c>
      <c r="B2768" s="89"/>
      <c r="C2768" s="90" t="s">
        <v>13784</v>
      </c>
      <c r="D2768" s="84">
        <v>43249</v>
      </c>
      <c r="E2768" s="85" t="s">
        <v>4951</v>
      </c>
      <c r="F2768" s="85" t="s">
        <v>13</v>
      </c>
      <c r="G2768" s="85">
        <v>382999</v>
      </c>
      <c r="H2768" s="89"/>
      <c r="I2768" s="93" t="s">
        <v>745</v>
      </c>
      <c r="J2768" s="89"/>
      <c r="K2768" s="89"/>
      <c r="L2768" s="89"/>
      <c r="M2768" s="89"/>
      <c r="N2768" s="168">
        <v>5361.16</v>
      </c>
      <c r="O2768" s="168">
        <v>0</v>
      </c>
      <c r="P2768" s="89" t="s">
        <v>679</v>
      </c>
    </row>
    <row r="2769" spans="1:16" ht="38.25">
      <c r="A2769" s="214" t="s">
        <v>720</v>
      </c>
      <c r="B2769" s="89"/>
      <c r="C2769" s="90" t="s">
        <v>13784</v>
      </c>
      <c r="D2769" s="84">
        <v>43249</v>
      </c>
      <c r="E2769" s="85" t="s">
        <v>4952</v>
      </c>
      <c r="F2769" s="85" t="s">
        <v>13</v>
      </c>
      <c r="G2769" s="85">
        <v>383001</v>
      </c>
      <c r="H2769" s="89"/>
      <c r="I2769" s="93" t="s">
        <v>745</v>
      </c>
      <c r="J2769" s="89"/>
      <c r="K2769" s="89"/>
      <c r="L2769" s="89"/>
      <c r="M2769" s="89"/>
      <c r="N2769" s="168">
        <v>42789.39</v>
      </c>
      <c r="O2769" s="168">
        <v>0</v>
      </c>
      <c r="P2769" s="89" t="s">
        <v>679</v>
      </c>
    </row>
    <row r="2770" spans="1:16" ht="38.25">
      <c r="A2770" s="214" t="s">
        <v>720</v>
      </c>
      <c r="B2770" s="89"/>
      <c r="C2770" s="90" t="s">
        <v>13784</v>
      </c>
      <c r="D2770" s="84">
        <v>43249</v>
      </c>
      <c r="E2770" s="85" t="s">
        <v>4953</v>
      </c>
      <c r="F2770" s="85" t="s">
        <v>13</v>
      </c>
      <c r="G2770" s="85">
        <v>383003</v>
      </c>
      <c r="H2770" s="89"/>
      <c r="I2770" s="93" t="s">
        <v>745</v>
      </c>
      <c r="J2770" s="89"/>
      <c r="K2770" s="89"/>
      <c r="L2770" s="89"/>
      <c r="M2770" s="89"/>
      <c r="N2770" s="168">
        <v>2819.32</v>
      </c>
      <c r="O2770" s="168">
        <v>0</v>
      </c>
      <c r="P2770" s="89" t="s">
        <v>679</v>
      </c>
    </row>
    <row r="2771" spans="1:16" ht="38.25">
      <c r="A2771" s="214" t="s">
        <v>720</v>
      </c>
      <c r="B2771" s="89"/>
      <c r="C2771" s="90" t="s">
        <v>13784</v>
      </c>
      <c r="D2771" s="84">
        <v>43249</v>
      </c>
      <c r="E2771" s="85" t="s">
        <v>4954</v>
      </c>
      <c r="F2771" s="85" t="s">
        <v>13</v>
      </c>
      <c r="G2771" s="85">
        <v>383005</v>
      </c>
      <c r="H2771" s="89"/>
      <c r="I2771" s="93" t="s">
        <v>745</v>
      </c>
      <c r="J2771" s="89"/>
      <c r="K2771" s="89"/>
      <c r="L2771" s="89"/>
      <c r="M2771" s="89"/>
      <c r="N2771" s="168">
        <v>11309.05</v>
      </c>
      <c r="O2771" s="168">
        <v>0</v>
      </c>
      <c r="P2771" s="89" t="s">
        <v>679</v>
      </c>
    </row>
    <row r="2772" spans="1:16" ht="38.25">
      <c r="A2772" s="214" t="s">
        <v>720</v>
      </c>
      <c r="B2772" s="89"/>
      <c r="C2772" s="90" t="s">
        <v>13784</v>
      </c>
      <c r="D2772" s="84">
        <v>43249</v>
      </c>
      <c r="E2772" s="85" t="s">
        <v>4955</v>
      </c>
      <c r="F2772" s="85" t="s">
        <v>13</v>
      </c>
      <c r="G2772" s="85">
        <v>383007</v>
      </c>
      <c r="H2772" s="89"/>
      <c r="I2772" s="93" t="s">
        <v>745</v>
      </c>
      <c r="J2772" s="89"/>
      <c r="K2772" s="89"/>
      <c r="L2772" s="89"/>
      <c r="M2772" s="89"/>
      <c r="N2772" s="168">
        <v>41664.14</v>
      </c>
      <c r="O2772" s="168">
        <v>0</v>
      </c>
      <c r="P2772" s="89" t="s">
        <v>679</v>
      </c>
    </row>
    <row r="2773" spans="1:16" ht="38.25">
      <c r="A2773" s="214" t="s">
        <v>720</v>
      </c>
      <c r="B2773" s="89"/>
      <c r="C2773" s="90" t="s">
        <v>13784</v>
      </c>
      <c r="D2773" s="84">
        <v>43249</v>
      </c>
      <c r="E2773" s="85" t="s">
        <v>4956</v>
      </c>
      <c r="F2773" s="85" t="s">
        <v>13</v>
      </c>
      <c r="G2773" s="85">
        <v>383009</v>
      </c>
      <c r="H2773" s="89"/>
      <c r="I2773" s="93" t="s">
        <v>745</v>
      </c>
      <c r="J2773" s="89"/>
      <c r="K2773" s="89"/>
      <c r="L2773" s="89"/>
      <c r="M2773" s="89"/>
      <c r="N2773" s="168">
        <v>41664.14</v>
      </c>
      <c r="O2773" s="168">
        <v>0</v>
      </c>
      <c r="P2773" s="89" t="s">
        <v>679</v>
      </c>
    </row>
    <row r="2774" spans="1:16" ht="38.25">
      <c r="A2774" s="214" t="s">
        <v>720</v>
      </c>
      <c r="B2774" s="89"/>
      <c r="C2774" s="90" t="s">
        <v>13784</v>
      </c>
      <c r="D2774" s="84">
        <v>43249</v>
      </c>
      <c r="E2774" s="85" t="s">
        <v>4957</v>
      </c>
      <c r="F2774" s="85" t="s">
        <v>13</v>
      </c>
      <c r="G2774" s="85">
        <v>383011</v>
      </c>
      <c r="H2774" s="89"/>
      <c r="I2774" s="93" t="s">
        <v>745</v>
      </c>
      <c r="J2774" s="89"/>
      <c r="K2774" s="89"/>
      <c r="L2774" s="89"/>
      <c r="M2774" s="89"/>
      <c r="N2774" s="168">
        <v>41664.14</v>
      </c>
      <c r="O2774" s="168">
        <v>0</v>
      </c>
      <c r="P2774" s="89" t="s">
        <v>679</v>
      </c>
    </row>
    <row r="2775" spans="1:16" ht="38.25">
      <c r="A2775" s="214" t="s">
        <v>720</v>
      </c>
      <c r="B2775" s="89"/>
      <c r="C2775" s="90" t="s">
        <v>13784</v>
      </c>
      <c r="D2775" s="84">
        <v>43249</v>
      </c>
      <c r="E2775" s="85" t="s">
        <v>4958</v>
      </c>
      <c r="F2775" s="85" t="s">
        <v>13</v>
      </c>
      <c r="G2775" s="85">
        <v>383013</v>
      </c>
      <c r="H2775" s="89"/>
      <c r="I2775" s="93" t="s">
        <v>745</v>
      </c>
      <c r="J2775" s="89"/>
      <c r="K2775" s="89"/>
      <c r="L2775" s="89"/>
      <c r="M2775" s="89"/>
      <c r="N2775" s="168">
        <v>41664.14</v>
      </c>
      <c r="O2775" s="168">
        <v>0</v>
      </c>
      <c r="P2775" s="89" t="s">
        <v>679</v>
      </c>
    </row>
    <row r="2776" spans="1:16" ht="38.25">
      <c r="A2776" s="214" t="s">
        <v>720</v>
      </c>
      <c r="B2776" s="89"/>
      <c r="C2776" s="90" t="s">
        <v>13784</v>
      </c>
      <c r="D2776" s="84">
        <v>43249</v>
      </c>
      <c r="E2776" s="85" t="s">
        <v>4959</v>
      </c>
      <c r="F2776" s="85" t="s">
        <v>13</v>
      </c>
      <c r="G2776" s="85">
        <v>383015</v>
      </c>
      <c r="H2776" s="89"/>
      <c r="I2776" s="93" t="s">
        <v>745</v>
      </c>
      <c r="J2776" s="89"/>
      <c r="K2776" s="89"/>
      <c r="L2776" s="89"/>
      <c r="M2776" s="89"/>
      <c r="N2776" s="168">
        <v>49755.65</v>
      </c>
      <c r="O2776" s="168">
        <v>0</v>
      </c>
      <c r="P2776" s="89" t="s">
        <v>679</v>
      </c>
    </row>
    <row r="2777" spans="1:16" ht="38.25">
      <c r="A2777" s="214" t="s">
        <v>720</v>
      </c>
      <c r="B2777" s="89"/>
      <c r="C2777" s="90" t="s">
        <v>13784</v>
      </c>
      <c r="D2777" s="84">
        <v>43249</v>
      </c>
      <c r="E2777" s="85" t="s">
        <v>4960</v>
      </c>
      <c r="F2777" s="85" t="s">
        <v>13</v>
      </c>
      <c r="G2777" s="85">
        <v>383017</v>
      </c>
      <c r="H2777" s="89"/>
      <c r="I2777" s="93" t="s">
        <v>745</v>
      </c>
      <c r="J2777" s="89"/>
      <c r="K2777" s="89"/>
      <c r="L2777" s="89"/>
      <c r="M2777" s="89"/>
      <c r="N2777" s="168">
        <v>4998.3999999999996</v>
      </c>
      <c r="O2777" s="168">
        <v>0</v>
      </c>
      <c r="P2777" s="89" t="s">
        <v>679</v>
      </c>
    </row>
    <row r="2778" spans="1:16" ht="38.25">
      <c r="A2778" s="214" t="s">
        <v>720</v>
      </c>
      <c r="B2778" s="89"/>
      <c r="C2778" s="90" t="s">
        <v>13784</v>
      </c>
      <c r="D2778" s="84">
        <v>43249</v>
      </c>
      <c r="E2778" s="85" t="s">
        <v>4961</v>
      </c>
      <c r="F2778" s="85" t="s">
        <v>13</v>
      </c>
      <c r="G2778" s="85">
        <v>383019</v>
      </c>
      <c r="H2778" s="89"/>
      <c r="I2778" s="93" t="s">
        <v>745</v>
      </c>
      <c r="J2778" s="89"/>
      <c r="K2778" s="89"/>
      <c r="L2778" s="89"/>
      <c r="M2778" s="89"/>
      <c r="N2778" s="168">
        <v>1962.78</v>
      </c>
      <c r="O2778" s="168">
        <v>0</v>
      </c>
      <c r="P2778" s="89" t="s">
        <v>679</v>
      </c>
    </row>
    <row r="2779" spans="1:16" ht="38.25">
      <c r="A2779" s="214" t="s">
        <v>720</v>
      </c>
      <c r="B2779" s="89"/>
      <c r="C2779" s="90" t="s">
        <v>13784</v>
      </c>
      <c r="D2779" s="84">
        <v>43249</v>
      </c>
      <c r="E2779" s="85" t="s">
        <v>4962</v>
      </c>
      <c r="F2779" s="85" t="s">
        <v>13</v>
      </c>
      <c r="G2779" s="85">
        <v>383021</v>
      </c>
      <c r="H2779" s="89"/>
      <c r="I2779" s="93" t="s">
        <v>745</v>
      </c>
      <c r="J2779" s="89"/>
      <c r="K2779" s="89"/>
      <c r="L2779" s="89"/>
      <c r="M2779" s="89"/>
      <c r="N2779" s="168">
        <v>5553.58</v>
      </c>
      <c r="O2779" s="168">
        <v>0</v>
      </c>
      <c r="P2779" s="89" t="s">
        <v>679</v>
      </c>
    </row>
    <row r="2780" spans="1:16" ht="38.25">
      <c r="A2780" s="214" t="s">
        <v>720</v>
      </c>
      <c r="B2780" s="89"/>
      <c r="C2780" s="90" t="s">
        <v>13784</v>
      </c>
      <c r="D2780" s="84">
        <v>43249</v>
      </c>
      <c r="E2780" s="85" t="s">
        <v>4963</v>
      </c>
      <c r="F2780" s="85" t="s">
        <v>13</v>
      </c>
      <c r="G2780" s="85">
        <v>383023</v>
      </c>
      <c r="H2780" s="89"/>
      <c r="I2780" s="93" t="s">
        <v>745</v>
      </c>
      <c r="J2780" s="89"/>
      <c r="K2780" s="89"/>
      <c r="L2780" s="89"/>
      <c r="M2780" s="89"/>
      <c r="N2780" s="168">
        <v>11051.8</v>
      </c>
      <c r="O2780" s="168">
        <v>0</v>
      </c>
      <c r="P2780" s="89" t="s">
        <v>679</v>
      </c>
    </row>
    <row r="2781" spans="1:16" ht="38.25">
      <c r="A2781" s="214" t="s">
        <v>720</v>
      </c>
      <c r="B2781" s="89"/>
      <c r="C2781" s="90" t="s">
        <v>13784</v>
      </c>
      <c r="D2781" s="84">
        <v>43249</v>
      </c>
      <c r="E2781" s="85" t="s">
        <v>4964</v>
      </c>
      <c r="F2781" s="85" t="s">
        <v>13</v>
      </c>
      <c r="G2781" s="85">
        <v>383025</v>
      </c>
      <c r="H2781" s="89"/>
      <c r="I2781" s="93" t="s">
        <v>745</v>
      </c>
      <c r="J2781" s="89"/>
      <c r="K2781" s="89"/>
      <c r="L2781" s="89"/>
      <c r="M2781" s="89"/>
      <c r="N2781" s="168">
        <v>15253.62</v>
      </c>
      <c r="O2781" s="168">
        <v>0</v>
      </c>
      <c r="P2781" s="89" t="s">
        <v>679</v>
      </c>
    </row>
    <row r="2782" spans="1:16" ht="38.25">
      <c r="A2782" s="214" t="s">
        <v>720</v>
      </c>
      <c r="B2782" s="89"/>
      <c r="C2782" s="90" t="s">
        <v>13784</v>
      </c>
      <c r="D2782" s="84">
        <v>43249</v>
      </c>
      <c r="E2782" s="85" t="s">
        <v>4965</v>
      </c>
      <c r="F2782" s="85" t="s">
        <v>13</v>
      </c>
      <c r="G2782" s="85">
        <v>383027</v>
      </c>
      <c r="H2782" s="89"/>
      <c r="I2782" s="93" t="s">
        <v>745</v>
      </c>
      <c r="J2782" s="89"/>
      <c r="K2782" s="89"/>
      <c r="L2782" s="89"/>
      <c r="M2782" s="89"/>
      <c r="N2782" s="168">
        <v>38844.82</v>
      </c>
      <c r="O2782" s="168">
        <v>0</v>
      </c>
      <c r="P2782" s="89" t="s">
        <v>679</v>
      </c>
    </row>
    <row r="2783" spans="1:16" ht="63.75">
      <c r="A2783" s="214" t="s">
        <v>560</v>
      </c>
      <c r="B2783" s="89"/>
      <c r="C2783" s="90" t="s">
        <v>622</v>
      </c>
      <c r="D2783" s="84">
        <v>43249</v>
      </c>
      <c r="E2783" s="85" t="s">
        <v>4966</v>
      </c>
      <c r="F2783" s="85" t="s">
        <v>11</v>
      </c>
      <c r="G2783" s="85">
        <v>923154</v>
      </c>
      <c r="H2783" s="89"/>
      <c r="I2783" s="93" t="s">
        <v>5353</v>
      </c>
      <c r="J2783" s="89"/>
      <c r="K2783" s="89"/>
      <c r="L2783" s="89"/>
      <c r="M2783" s="89"/>
      <c r="N2783" s="168">
        <v>50</v>
      </c>
      <c r="O2783" s="168">
        <v>0</v>
      </c>
      <c r="P2783" s="89" t="s">
        <v>679</v>
      </c>
    </row>
    <row r="2784" spans="1:16" ht="51">
      <c r="A2784" s="214" t="s">
        <v>560</v>
      </c>
      <c r="B2784" s="89"/>
      <c r="C2784" s="90" t="s">
        <v>622</v>
      </c>
      <c r="D2784" s="84">
        <v>43250</v>
      </c>
      <c r="E2784" s="85" t="s">
        <v>4967</v>
      </c>
      <c r="F2784" s="85" t="s">
        <v>3</v>
      </c>
      <c r="G2784" s="85">
        <v>1627343</v>
      </c>
      <c r="H2784" s="89"/>
      <c r="I2784" s="93" t="s">
        <v>5354</v>
      </c>
      <c r="J2784" s="89"/>
      <c r="K2784" s="89"/>
      <c r="L2784" s="89"/>
      <c r="M2784" s="89"/>
      <c r="N2784" s="168">
        <v>0</v>
      </c>
      <c r="O2784" s="168">
        <v>329</v>
      </c>
      <c r="P2784" s="89" t="s">
        <v>679</v>
      </c>
    </row>
    <row r="2785" spans="1:16" ht="51">
      <c r="A2785" s="214" t="s">
        <v>560</v>
      </c>
      <c r="B2785" s="89"/>
      <c r="C2785" s="90" t="s">
        <v>622</v>
      </c>
      <c r="D2785" s="84">
        <v>43250</v>
      </c>
      <c r="E2785" s="85" t="s">
        <v>4968</v>
      </c>
      <c r="F2785" s="85" t="s">
        <v>3</v>
      </c>
      <c r="G2785" s="85">
        <v>1627345</v>
      </c>
      <c r="H2785" s="89"/>
      <c r="I2785" s="93" t="s">
        <v>5355</v>
      </c>
      <c r="J2785" s="89"/>
      <c r="K2785" s="89"/>
      <c r="L2785" s="89"/>
      <c r="M2785" s="89"/>
      <c r="N2785" s="168">
        <v>0</v>
      </c>
      <c r="O2785" s="168">
        <v>157</v>
      </c>
      <c r="P2785" s="89" t="s">
        <v>679</v>
      </c>
    </row>
    <row r="2786" spans="1:16" ht="51">
      <c r="A2786" s="214" t="s">
        <v>560</v>
      </c>
      <c r="B2786" s="89"/>
      <c r="C2786" s="90" t="s">
        <v>622</v>
      </c>
      <c r="D2786" s="84">
        <v>43250</v>
      </c>
      <c r="E2786" s="85" t="s">
        <v>4969</v>
      </c>
      <c r="F2786" s="85" t="s">
        <v>3</v>
      </c>
      <c r="G2786" s="85">
        <v>1627346</v>
      </c>
      <c r="H2786" s="89"/>
      <c r="I2786" s="93" t="s">
        <v>5356</v>
      </c>
      <c r="J2786" s="89"/>
      <c r="K2786" s="89"/>
      <c r="L2786" s="89"/>
      <c r="M2786" s="89"/>
      <c r="N2786" s="168">
        <v>0</v>
      </c>
      <c r="O2786" s="168">
        <v>345</v>
      </c>
      <c r="P2786" s="89" t="s">
        <v>679</v>
      </c>
    </row>
    <row r="2787" spans="1:16" ht="51">
      <c r="A2787" s="214">
        <v>20</v>
      </c>
      <c r="B2787" s="89"/>
      <c r="C2787" s="90" t="s">
        <v>47</v>
      </c>
      <c r="D2787" s="84">
        <v>43250</v>
      </c>
      <c r="E2787" s="85" t="s">
        <v>4970</v>
      </c>
      <c r="F2787" s="85" t="s">
        <v>3</v>
      </c>
      <c r="G2787" s="85">
        <v>1627354</v>
      </c>
      <c r="H2787" s="89"/>
      <c r="I2787" s="93" t="s">
        <v>5357</v>
      </c>
      <c r="J2787" s="89"/>
      <c r="K2787" s="89"/>
      <c r="L2787" s="89"/>
      <c r="M2787" s="89"/>
      <c r="N2787" s="168">
        <v>0</v>
      </c>
      <c r="O2787" s="168">
        <v>1913</v>
      </c>
      <c r="P2787" s="89" t="s">
        <v>679</v>
      </c>
    </row>
    <row r="2788" spans="1:16" ht="51">
      <c r="A2788" s="214" t="s">
        <v>560</v>
      </c>
      <c r="B2788" s="89"/>
      <c r="C2788" s="90" t="s">
        <v>622</v>
      </c>
      <c r="D2788" s="84">
        <v>43250</v>
      </c>
      <c r="E2788" s="85" t="s">
        <v>4971</v>
      </c>
      <c r="F2788" s="85" t="s">
        <v>3</v>
      </c>
      <c r="G2788" s="85">
        <v>1627369</v>
      </c>
      <c r="H2788" s="89"/>
      <c r="I2788" s="93" t="s">
        <v>5358</v>
      </c>
      <c r="J2788" s="89"/>
      <c r="K2788" s="89"/>
      <c r="L2788" s="89"/>
      <c r="M2788" s="89"/>
      <c r="N2788" s="168">
        <v>0</v>
      </c>
      <c r="O2788" s="168">
        <v>1819</v>
      </c>
      <c r="P2788" s="89" t="s">
        <v>679</v>
      </c>
    </row>
    <row r="2789" spans="1:16" ht="51">
      <c r="A2789" s="214">
        <v>373</v>
      </c>
      <c r="B2789" s="89"/>
      <c r="C2789" s="90" t="s">
        <v>644</v>
      </c>
      <c r="D2789" s="84">
        <v>43250</v>
      </c>
      <c r="E2789" s="85" t="s">
        <v>4972</v>
      </c>
      <c r="F2789" s="85" t="s">
        <v>3</v>
      </c>
      <c r="G2789" s="85">
        <v>1627372</v>
      </c>
      <c r="H2789" s="89"/>
      <c r="I2789" s="93" t="s">
        <v>5359</v>
      </c>
      <c r="J2789" s="89"/>
      <c r="K2789" s="89"/>
      <c r="L2789" s="89"/>
      <c r="M2789" s="89"/>
      <c r="N2789" s="168">
        <v>0</v>
      </c>
      <c r="O2789" s="168">
        <v>8</v>
      </c>
      <c r="P2789" s="89" t="s">
        <v>679</v>
      </c>
    </row>
    <row r="2790" spans="1:16" ht="51">
      <c r="A2790" s="214" t="s">
        <v>560</v>
      </c>
      <c r="B2790" s="89"/>
      <c r="C2790" s="90" t="s">
        <v>622</v>
      </c>
      <c r="D2790" s="84">
        <v>43250</v>
      </c>
      <c r="E2790" s="85" t="s">
        <v>4973</v>
      </c>
      <c r="F2790" s="85" t="s">
        <v>3</v>
      </c>
      <c r="G2790" s="85">
        <v>1627223</v>
      </c>
      <c r="H2790" s="89"/>
      <c r="I2790" s="93" t="s">
        <v>4126</v>
      </c>
      <c r="J2790" s="89"/>
      <c r="K2790" s="89"/>
      <c r="L2790" s="89"/>
      <c r="M2790" s="89"/>
      <c r="N2790" s="168">
        <v>0</v>
      </c>
      <c r="O2790" s="168">
        <v>800</v>
      </c>
      <c r="P2790" s="89" t="s">
        <v>679</v>
      </c>
    </row>
    <row r="2791" spans="1:16" ht="51">
      <c r="A2791" s="214" t="s">
        <v>560</v>
      </c>
      <c r="B2791" s="89"/>
      <c r="C2791" s="90" t="s">
        <v>622</v>
      </c>
      <c r="D2791" s="84">
        <v>43250</v>
      </c>
      <c r="E2791" s="85" t="s">
        <v>4974</v>
      </c>
      <c r="F2791" s="85" t="s">
        <v>3</v>
      </c>
      <c r="G2791" s="85">
        <v>1627221</v>
      </c>
      <c r="H2791" s="89"/>
      <c r="I2791" s="93" t="s">
        <v>5360</v>
      </c>
      <c r="J2791" s="89"/>
      <c r="K2791" s="89"/>
      <c r="L2791" s="89"/>
      <c r="M2791" s="89"/>
      <c r="N2791" s="168">
        <v>0</v>
      </c>
      <c r="O2791" s="168">
        <v>11.33</v>
      </c>
      <c r="P2791" s="89" t="s">
        <v>679</v>
      </c>
    </row>
    <row r="2792" spans="1:16" ht="51">
      <c r="A2792" s="214">
        <v>130</v>
      </c>
      <c r="B2792" s="89"/>
      <c r="C2792" s="90" t="s">
        <v>70</v>
      </c>
      <c r="D2792" s="84">
        <v>43250</v>
      </c>
      <c r="E2792" s="85" t="s">
        <v>4975</v>
      </c>
      <c r="F2792" s="85" t="s">
        <v>3</v>
      </c>
      <c r="G2792" s="85">
        <v>1627246</v>
      </c>
      <c r="H2792" s="89"/>
      <c r="I2792" s="93" t="s">
        <v>5361</v>
      </c>
      <c r="J2792" s="89"/>
      <c r="K2792" s="89"/>
      <c r="L2792" s="89"/>
      <c r="M2792" s="89"/>
      <c r="N2792" s="168">
        <v>0</v>
      </c>
      <c r="O2792" s="168">
        <v>400000</v>
      </c>
      <c r="P2792" s="89" t="s">
        <v>679</v>
      </c>
    </row>
    <row r="2793" spans="1:16" ht="51">
      <c r="A2793" s="214" t="s">
        <v>560</v>
      </c>
      <c r="B2793" s="89"/>
      <c r="C2793" s="90" t="s">
        <v>622</v>
      </c>
      <c r="D2793" s="84">
        <v>43250</v>
      </c>
      <c r="E2793" s="85" t="s">
        <v>4976</v>
      </c>
      <c r="F2793" s="85" t="s">
        <v>3</v>
      </c>
      <c r="G2793" s="85">
        <v>1627260</v>
      </c>
      <c r="H2793" s="89"/>
      <c r="I2793" s="93" t="s">
        <v>5362</v>
      </c>
      <c r="J2793" s="89"/>
      <c r="K2793" s="89"/>
      <c r="L2793" s="89"/>
      <c r="M2793" s="89"/>
      <c r="N2793" s="168">
        <v>0</v>
      </c>
      <c r="O2793" s="168">
        <v>2268.6</v>
      </c>
      <c r="P2793" s="89" t="s">
        <v>679</v>
      </c>
    </row>
    <row r="2794" spans="1:16" ht="51">
      <c r="A2794" s="214">
        <v>902</v>
      </c>
      <c r="B2794" s="89"/>
      <c r="C2794" s="90" t="s">
        <v>207</v>
      </c>
      <c r="D2794" s="84">
        <v>43250</v>
      </c>
      <c r="E2794" s="85" t="s">
        <v>4977</v>
      </c>
      <c r="F2794" s="85" t="s">
        <v>3</v>
      </c>
      <c r="G2794" s="85">
        <v>1627262</v>
      </c>
      <c r="H2794" s="89"/>
      <c r="I2794" s="93" t="s">
        <v>5363</v>
      </c>
      <c r="J2794" s="89"/>
      <c r="K2794" s="89"/>
      <c r="L2794" s="89"/>
      <c r="M2794" s="89"/>
      <c r="N2794" s="168">
        <v>0</v>
      </c>
      <c r="O2794" s="168">
        <v>333.68</v>
      </c>
      <c r="P2794" s="89" t="s">
        <v>679</v>
      </c>
    </row>
    <row r="2795" spans="1:16" ht="51">
      <c r="A2795" s="214">
        <v>86</v>
      </c>
      <c r="B2795" s="89"/>
      <c r="C2795" s="90" t="s">
        <v>59</v>
      </c>
      <c r="D2795" s="84">
        <v>43250</v>
      </c>
      <c r="E2795" s="85" t="s">
        <v>4978</v>
      </c>
      <c r="F2795" s="85" t="s">
        <v>3</v>
      </c>
      <c r="G2795" s="85">
        <v>1627188</v>
      </c>
      <c r="H2795" s="89"/>
      <c r="I2795" s="93" t="s">
        <v>5364</v>
      </c>
      <c r="J2795" s="89"/>
      <c r="K2795" s="89"/>
      <c r="L2795" s="89"/>
      <c r="M2795" s="89"/>
      <c r="N2795" s="168">
        <v>0</v>
      </c>
      <c r="O2795" s="168">
        <v>371</v>
      </c>
      <c r="P2795" s="89" t="s">
        <v>679</v>
      </c>
    </row>
    <row r="2796" spans="1:16" ht="51">
      <c r="A2796" s="214">
        <v>86</v>
      </c>
      <c r="B2796" s="89"/>
      <c r="C2796" s="90" t="s">
        <v>59</v>
      </c>
      <c r="D2796" s="84">
        <v>43250</v>
      </c>
      <c r="E2796" s="85" t="s">
        <v>4979</v>
      </c>
      <c r="F2796" s="85" t="s">
        <v>3</v>
      </c>
      <c r="G2796" s="85">
        <v>1627189</v>
      </c>
      <c r="H2796" s="89"/>
      <c r="I2796" s="93" t="s">
        <v>5365</v>
      </c>
      <c r="J2796" s="89"/>
      <c r="K2796" s="89"/>
      <c r="L2796" s="89"/>
      <c r="M2796" s="89"/>
      <c r="N2796" s="168">
        <v>0</v>
      </c>
      <c r="O2796" s="168">
        <v>255</v>
      </c>
      <c r="P2796" s="89" t="s">
        <v>679</v>
      </c>
    </row>
    <row r="2797" spans="1:16" ht="51">
      <c r="A2797" s="214" t="s">
        <v>560</v>
      </c>
      <c r="B2797" s="89"/>
      <c r="C2797" s="90" t="s">
        <v>622</v>
      </c>
      <c r="D2797" s="84">
        <v>43250</v>
      </c>
      <c r="E2797" s="85" t="s">
        <v>4980</v>
      </c>
      <c r="F2797" s="85" t="s">
        <v>3</v>
      </c>
      <c r="G2797" s="85">
        <v>1627204</v>
      </c>
      <c r="H2797" s="89"/>
      <c r="I2797" s="93" t="s">
        <v>5366</v>
      </c>
      <c r="J2797" s="89"/>
      <c r="K2797" s="89"/>
      <c r="L2797" s="89"/>
      <c r="M2797" s="89"/>
      <c r="N2797" s="168">
        <v>0</v>
      </c>
      <c r="O2797" s="168">
        <v>0.02</v>
      </c>
      <c r="P2797" s="89" t="s">
        <v>2900</v>
      </c>
    </row>
    <row r="2798" spans="1:16" ht="51">
      <c r="A2798" s="214" t="s">
        <v>560</v>
      </c>
      <c r="B2798" s="89"/>
      <c r="C2798" s="90" t="s">
        <v>622</v>
      </c>
      <c r="D2798" s="84">
        <v>43250</v>
      </c>
      <c r="E2798" s="85" t="s">
        <v>4981</v>
      </c>
      <c r="F2798" s="85" t="s">
        <v>3</v>
      </c>
      <c r="G2798" s="85">
        <v>1627207</v>
      </c>
      <c r="H2798" s="89"/>
      <c r="I2798" s="93" t="s">
        <v>5367</v>
      </c>
      <c r="J2798" s="89"/>
      <c r="K2798" s="89"/>
      <c r="L2798" s="89"/>
      <c r="M2798" s="89"/>
      <c r="N2798" s="168">
        <v>0</v>
      </c>
      <c r="O2798" s="168">
        <v>718.7</v>
      </c>
      <c r="P2798" s="89" t="s">
        <v>679</v>
      </c>
    </row>
    <row r="2799" spans="1:16" ht="51">
      <c r="A2799" s="214">
        <v>132</v>
      </c>
      <c r="B2799" s="89"/>
      <c r="C2799" s="90" t="s">
        <v>71</v>
      </c>
      <c r="D2799" s="84">
        <v>43250</v>
      </c>
      <c r="E2799" s="85" t="s">
        <v>4982</v>
      </c>
      <c r="F2799" s="85" t="s">
        <v>3</v>
      </c>
      <c r="G2799" s="85">
        <v>1627213</v>
      </c>
      <c r="H2799" s="89"/>
      <c r="I2799" s="93" t="s">
        <v>5368</v>
      </c>
      <c r="J2799" s="89"/>
      <c r="K2799" s="89"/>
      <c r="L2799" s="89"/>
      <c r="M2799" s="89"/>
      <c r="N2799" s="168">
        <v>0</v>
      </c>
      <c r="O2799" s="168">
        <v>785.61</v>
      </c>
      <c r="P2799" s="89" t="s">
        <v>679</v>
      </c>
    </row>
    <row r="2800" spans="1:16" ht="102">
      <c r="A2800" s="214">
        <v>20</v>
      </c>
      <c r="B2800" s="89"/>
      <c r="C2800" s="90" t="s">
        <v>47</v>
      </c>
      <c r="D2800" s="84">
        <v>43250</v>
      </c>
      <c r="E2800" s="85" t="s">
        <v>4983</v>
      </c>
      <c r="F2800" s="85" t="s">
        <v>15</v>
      </c>
      <c r="G2800" s="85">
        <v>5111</v>
      </c>
      <c r="H2800" s="89"/>
      <c r="I2800" s="93" t="s">
        <v>5369</v>
      </c>
      <c r="J2800" s="89"/>
      <c r="K2800" s="89"/>
      <c r="L2800" s="89"/>
      <c r="M2800" s="89"/>
      <c r="N2800" s="168">
        <v>625.35</v>
      </c>
      <c r="O2800" s="168">
        <v>0</v>
      </c>
      <c r="P2800" s="89" t="s">
        <v>679</v>
      </c>
    </row>
    <row r="2801" spans="1:16" ht="51">
      <c r="A2801" s="214" t="s">
        <v>563</v>
      </c>
      <c r="B2801" s="89"/>
      <c r="C2801" s="90" t="s">
        <v>9054</v>
      </c>
      <c r="D2801" s="84">
        <v>43250</v>
      </c>
      <c r="E2801" s="85" t="s">
        <v>4984</v>
      </c>
      <c r="F2801" s="85" t="s">
        <v>6</v>
      </c>
      <c r="G2801" s="85">
        <v>980897</v>
      </c>
      <c r="H2801" s="89"/>
      <c r="I2801" s="93" t="s">
        <v>5370</v>
      </c>
      <c r="J2801" s="89"/>
      <c r="K2801" s="89"/>
      <c r="L2801" s="89"/>
      <c r="M2801" s="89"/>
      <c r="N2801" s="168">
        <v>0</v>
      </c>
      <c r="O2801" s="168">
        <v>12594.05</v>
      </c>
      <c r="P2801" s="89" t="s">
        <v>679</v>
      </c>
    </row>
    <row r="2802" spans="1:16" ht="76.5">
      <c r="A2802" s="214">
        <v>513</v>
      </c>
      <c r="B2802" s="89"/>
      <c r="C2802" s="90" t="s">
        <v>175</v>
      </c>
      <c r="D2802" s="84">
        <v>43250</v>
      </c>
      <c r="E2802" s="85" t="s">
        <v>4985</v>
      </c>
      <c r="F2802" s="85" t="s">
        <v>13</v>
      </c>
      <c r="G2802" s="85">
        <v>923319</v>
      </c>
      <c r="H2802" s="89"/>
      <c r="I2802" s="93" t="s">
        <v>5371</v>
      </c>
      <c r="J2802" s="89"/>
      <c r="K2802" s="89"/>
      <c r="L2802" s="89"/>
      <c r="M2802" s="89"/>
      <c r="N2802" s="168">
        <v>120.46</v>
      </c>
      <c r="O2802" s="168">
        <v>0</v>
      </c>
      <c r="P2802" s="89" t="s">
        <v>679</v>
      </c>
    </row>
    <row r="2803" spans="1:16" ht="63.75">
      <c r="A2803" s="214" t="s">
        <v>560</v>
      </c>
      <c r="B2803" s="89"/>
      <c r="C2803" s="90" t="s">
        <v>622</v>
      </c>
      <c r="D2803" s="84">
        <v>43250</v>
      </c>
      <c r="E2803" s="85" t="s">
        <v>4986</v>
      </c>
      <c r="F2803" s="85" t="s">
        <v>6</v>
      </c>
      <c r="G2803" s="85">
        <v>980993</v>
      </c>
      <c r="H2803" s="89"/>
      <c r="I2803" s="93" t="s">
        <v>5372</v>
      </c>
      <c r="J2803" s="89"/>
      <c r="K2803" s="89"/>
      <c r="L2803" s="89"/>
      <c r="M2803" s="89"/>
      <c r="N2803" s="168">
        <v>0</v>
      </c>
      <c r="O2803" s="168">
        <v>0.61</v>
      </c>
      <c r="P2803" s="89" t="s">
        <v>679</v>
      </c>
    </row>
    <row r="2804" spans="1:16" ht="51">
      <c r="A2804" s="214">
        <v>373</v>
      </c>
      <c r="B2804" s="89"/>
      <c r="C2804" s="90" t="s">
        <v>644</v>
      </c>
      <c r="D2804" s="84">
        <v>43252</v>
      </c>
      <c r="E2804" s="85" t="s">
        <v>5407</v>
      </c>
      <c r="F2804" s="85" t="s">
        <v>3</v>
      </c>
      <c r="G2804" s="85">
        <v>1627713</v>
      </c>
      <c r="H2804" s="89"/>
      <c r="I2804" s="93" t="s">
        <v>6079</v>
      </c>
      <c r="J2804" s="89"/>
      <c r="K2804" s="89"/>
      <c r="L2804" s="89"/>
      <c r="M2804" s="89"/>
      <c r="N2804" s="168">
        <v>0</v>
      </c>
      <c r="O2804" s="168">
        <v>32810.47</v>
      </c>
      <c r="P2804" s="89" t="s">
        <v>679</v>
      </c>
    </row>
    <row r="2805" spans="1:16" ht="51">
      <c r="A2805" s="214" t="s">
        <v>560</v>
      </c>
      <c r="B2805" s="89"/>
      <c r="C2805" s="90" t="s">
        <v>622</v>
      </c>
      <c r="D2805" s="84">
        <v>43252</v>
      </c>
      <c r="E2805" s="85" t="s">
        <v>5408</v>
      </c>
      <c r="F2805" s="85" t="s">
        <v>3</v>
      </c>
      <c r="G2805" s="85">
        <v>1627749</v>
      </c>
      <c r="H2805" s="89"/>
      <c r="I2805" s="93" t="s">
        <v>738</v>
      </c>
      <c r="J2805" s="89"/>
      <c r="K2805" s="89"/>
      <c r="L2805" s="89"/>
      <c r="M2805" s="89"/>
      <c r="N2805" s="168">
        <v>0</v>
      </c>
      <c r="O2805" s="168">
        <v>851.99</v>
      </c>
      <c r="P2805" s="89" t="s">
        <v>679</v>
      </c>
    </row>
    <row r="2806" spans="1:16" ht="51">
      <c r="A2806" s="214" t="s">
        <v>560</v>
      </c>
      <c r="B2806" s="89"/>
      <c r="C2806" s="90" t="s">
        <v>622</v>
      </c>
      <c r="D2806" s="84">
        <v>43252</v>
      </c>
      <c r="E2806" s="85" t="s">
        <v>5409</v>
      </c>
      <c r="F2806" s="85" t="s">
        <v>3</v>
      </c>
      <c r="G2806" s="85">
        <v>1627674</v>
      </c>
      <c r="H2806" s="89"/>
      <c r="I2806" s="93" t="s">
        <v>755</v>
      </c>
      <c r="J2806" s="89"/>
      <c r="K2806" s="89"/>
      <c r="L2806" s="89"/>
      <c r="M2806" s="89"/>
      <c r="N2806" s="168">
        <v>0</v>
      </c>
      <c r="O2806" s="168">
        <v>400</v>
      </c>
      <c r="P2806" s="89" t="s">
        <v>679</v>
      </c>
    </row>
    <row r="2807" spans="1:16" ht="51">
      <c r="A2807" s="214" t="s">
        <v>560</v>
      </c>
      <c r="B2807" s="89"/>
      <c r="C2807" s="90" t="s">
        <v>622</v>
      </c>
      <c r="D2807" s="84">
        <v>43252</v>
      </c>
      <c r="E2807" s="85" t="s">
        <v>5410</v>
      </c>
      <c r="F2807" s="85" t="s">
        <v>3</v>
      </c>
      <c r="G2807" s="85">
        <v>1627667</v>
      </c>
      <c r="H2807" s="89"/>
      <c r="I2807" s="93" t="s">
        <v>6080</v>
      </c>
      <c r="J2807" s="89"/>
      <c r="K2807" s="89"/>
      <c r="L2807" s="89"/>
      <c r="M2807" s="89"/>
      <c r="N2807" s="168">
        <v>0</v>
      </c>
      <c r="O2807" s="168">
        <v>5516</v>
      </c>
      <c r="P2807" s="89" t="s">
        <v>679</v>
      </c>
    </row>
    <row r="2808" spans="1:16" ht="51">
      <c r="A2808" s="214" t="s">
        <v>560</v>
      </c>
      <c r="B2808" s="89"/>
      <c r="C2808" s="90" t="s">
        <v>622</v>
      </c>
      <c r="D2808" s="84">
        <v>43252</v>
      </c>
      <c r="E2808" s="85" t="s">
        <v>5411</v>
      </c>
      <c r="F2808" s="85" t="s">
        <v>3</v>
      </c>
      <c r="G2808" s="85">
        <v>1627657</v>
      </c>
      <c r="H2808" s="89"/>
      <c r="I2808" s="93" t="s">
        <v>724</v>
      </c>
      <c r="J2808" s="89"/>
      <c r="K2808" s="89"/>
      <c r="L2808" s="89"/>
      <c r="M2808" s="89"/>
      <c r="N2808" s="168">
        <v>0</v>
      </c>
      <c r="O2808" s="168">
        <v>1000</v>
      </c>
      <c r="P2808" s="89" t="s">
        <v>679</v>
      </c>
    </row>
    <row r="2809" spans="1:16" ht="38.25">
      <c r="A2809" s="214">
        <v>86</v>
      </c>
      <c r="B2809" s="89"/>
      <c r="C2809" s="90" t="s">
        <v>59</v>
      </c>
      <c r="D2809" s="84">
        <v>43252</v>
      </c>
      <c r="E2809" s="85" t="s">
        <v>5412</v>
      </c>
      <c r="F2809" s="85" t="s">
        <v>3</v>
      </c>
      <c r="G2809" s="85">
        <v>1627653</v>
      </c>
      <c r="H2809" s="89"/>
      <c r="I2809" s="93" t="s">
        <v>6081</v>
      </c>
      <c r="J2809" s="89"/>
      <c r="K2809" s="89"/>
      <c r="L2809" s="89"/>
      <c r="M2809" s="89"/>
      <c r="N2809" s="168">
        <v>0</v>
      </c>
      <c r="O2809" s="168">
        <v>180</v>
      </c>
      <c r="P2809" s="89" t="s">
        <v>679</v>
      </c>
    </row>
    <row r="2810" spans="1:16" ht="63.75">
      <c r="A2810" s="214">
        <v>221</v>
      </c>
      <c r="B2810" s="89"/>
      <c r="C2810" s="90" t="s">
        <v>105</v>
      </c>
      <c r="D2810" s="84">
        <v>43252</v>
      </c>
      <c r="E2810" s="85" t="s">
        <v>5413</v>
      </c>
      <c r="F2810" s="85" t="s">
        <v>3</v>
      </c>
      <c r="G2810" s="85">
        <v>1627622</v>
      </c>
      <c r="H2810" s="89"/>
      <c r="I2810" s="93" t="s">
        <v>6082</v>
      </c>
      <c r="J2810" s="89"/>
      <c r="K2810" s="89"/>
      <c r="L2810" s="89"/>
      <c r="M2810" s="89"/>
      <c r="N2810" s="168">
        <v>0</v>
      </c>
      <c r="O2810" s="168">
        <v>17</v>
      </c>
      <c r="P2810" s="89" t="s">
        <v>679</v>
      </c>
    </row>
    <row r="2811" spans="1:16" ht="51">
      <c r="A2811" s="214">
        <v>130</v>
      </c>
      <c r="B2811" s="89"/>
      <c r="C2811" s="90" t="s">
        <v>70</v>
      </c>
      <c r="D2811" s="84">
        <v>43252</v>
      </c>
      <c r="E2811" s="85" t="s">
        <v>5414</v>
      </c>
      <c r="F2811" s="85" t="s">
        <v>3</v>
      </c>
      <c r="G2811" s="85">
        <v>1627775</v>
      </c>
      <c r="H2811" s="89"/>
      <c r="I2811" s="93" t="s">
        <v>6083</v>
      </c>
      <c r="J2811" s="89"/>
      <c r="K2811" s="89"/>
      <c r="L2811" s="89"/>
      <c r="M2811" s="89"/>
      <c r="N2811" s="168">
        <v>0</v>
      </c>
      <c r="O2811" s="168">
        <v>12</v>
      </c>
      <c r="P2811" s="89" t="s">
        <v>679</v>
      </c>
    </row>
    <row r="2812" spans="1:16" ht="63.75">
      <c r="A2812" s="214">
        <v>35</v>
      </c>
      <c r="B2812" s="89"/>
      <c r="C2812" s="90" t="s">
        <v>49</v>
      </c>
      <c r="D2812" s="84">
        <v>43252</v>
      </c>
      <c r="E2812" s="85" t="s">
        <v>5415</v>
      </c>
      <c r="F2812" s="85" t="s">
        <v>3</v>
      </c>
      <c r="G2812" s="85">
        <v>1627660</v>
      </c>
      <c r="H2812" s="89"/>
      <c r="I2812" s="93" t="s">
        <v>6084</v>
      </c>
      <c r="J2812" s="89"/>
      <c r="K2812" s="89"/>
      <c r="L2812" s="89"/>
      <c r="M2812" s="89"/>
      <c r="N2812" s="168">
        <v>0</v>
      </c>
      <c r="O2812" s="168">
        <v>1200</v>
      </c>
      <c r="P2812" s="89" t="s">
        <v>679</v>
      </c>
    </row>
    <row r="2813" spans="1:16" ht="63.75">
      <c r="A2813" s="214">
        <v>35</v>
      </c>
      <c r="B2813" s="89"/>
      <c r="C2813" s="90" t="s">
        <v>49</v>
      </c>
      <c r="D2813" s="84">
        <v>43252</v>
      </c>
      <c r="E2813" s="85" t="s">
        <v>5416</v>
      </c>
      <c r="F2813" s="85" t="s">
        <v>3</v>
      </c>
      <c r="G2813" s="85">
        <v>1627658</v>
      </c>
      <c r="H2813" s="89"/>
      <c r="I2813" s="93" t="s">
        <v>6085</v>
      </c>
      <c r="J2813" s="89"/>
      <c r="K2813" s="89"/>
      <c r="L2813" s="89"/>
      <c r="M2813" s="89"/>
      <c r="N2813" s="168">
        <v>0</v>
      </c>
      <c r="O2813" s="168">
        <v>235418.80000000002</v>
      </c>
      <c r="P2813" s="89" t="s">
        <v>679</v>
      </c>
    </row>
    <row r="2814" spans="1:16" ht="63.75">
      <c r="A2814" s="214">
        <v>35</v>
      </c>
      <c r="B2814" s="89"/>
      <c r="C2814" s="90" t="s">
        <v>49</v>
      </c>
      <c r="D2814" s="84">
        <v>43252</v>
      </c>
      <c r="E2814" s="85" t="s">
        <v>5417</v>
      </c>
      <c r="F2814" s="85" t="s">
        <v>3</v>
      </c>
      <c r="G2814" s="85">
        <v>1627656</v>
      </c>
      <c r="H2814" s="89"/>
      <c r="I2814" s="93" t="s">
        <v>6086</v>
      </c>
      <c r="J2814" s="89"/>
      <c r="K2814" s="89"/>
      <c r="L2814" s="89"/>
      <c r="M2814" s="89"/>
      <c r="N2814" s="168">
        <v>0</v>
      </c>
      <c r="O2814" s="168">
        <v>250</v>
      </c>
      <c r="P2814" s="89" t="s">
        <v>679</v>
      </c>
    </row>
    <row r="2815" spans="1:16" ht="63.75">
      <c r="A2815" s="214">
        <v>35</v>
      </c>
      <c r="B2815" s="89"/>
      <c r="C2815" s="90" t="s">
        <v>49</v>
      </c>
      <c r="D2815" s="84">
        <v>43252</v>
      </c>
      <c r="E2815" s="85" t="s">
        <v>5418</v>
      </c>
      <c r="F2815" s="85" t="s">
        <v>3</v>
      </c>
      <c r="G2815" s="85">
        <v>1627652</v>
      </c>
      <c r="H2815" s="89"/>
      <c r="I2815" s="93" t="s">
        <v>6087</v>
      </c>
      <c r="J2815" s="89"/>
      <c r="K2815" s="89"/>
      <c r="L2815" s="89"/>
      <c r="M2815" s="89"/>
      <c r="N2815" s="168">
        <v>0</v>
      </c>
      <c r="O2815" s="168">
        <v>1500</v>
      </c>
      <c r="P2815" s="89" t="s">
        <v>679</v>
      </c>
    </row>
    <row r="2816" spans="1:16" ht="51">
      <c r="A2816" s="214" t="s">
        <v>560</v>
      </c>
      <c r="B2816" s="89"/>
      <c r="C2816" s="90" t="s">
        <v>622</v>
      </c>
      <c r="D2816" s="84">
        <v>43252</v>
      </c>
      <c r="E2816" s="85" t="s">
        <v>5419</v>
      </c>
      <c r="F2816" s="85" t="s">
        <v>3</v>
      </c>
      <c r="G2816" s="85">
        <v>1627649</v>
      </c>
      <c r="H2816" s="89"/>
      <c r="I2816" s="93" t="s">
        <v>6088</v>
      </c>
      <c r="J2816" s="89"/>
      <c r="K2816" s="89"/>
      <c r="L2816" s="89"/>
      <c r="M2816" s="89"/>
      <c r="N2816" s="168">
        <v>0</v>
      </c>
      <c r="O2816" s="168">
        <v>2972.21</v>
      </c>
      <c r="P2816" s="89" t="s">
        <v>679</v>
      </c>
    </row>
    <row r="2817" spans="1:16" ht="51">
      <c r="A2817" s="214" t="s">
        <v>561</v>
      </c>
      <c r="B2817" s="89"/>
      <c r="C2817" s="90" t="s">
        <v>10493</v>
      </c>
      <c r="D2817" s="84">
        <v>43252</v>
      </c>
      <c r="E2817" s="85" t="s">
        <v>5420</v>
      </c>
      <c r="F2817" s="85" t="s">
        <v>11</v>
      </c>
      <c r="G2817" s="85">
        <v>10821</v>
      </c>
      <c r="H2817" s="89"/>
      <c r="I2817" s="93" t="s">
        <v>6089</v>
      </c>
      <c r="J2817" s="89"/>
      <c r="K2817" s="89"/>
      <c r="L2817" s="89"/>
      <c r="M2817" s="89"/>
      <c r="N2817" s="168">
        <v>1212.6300000000001</v>
      </c>
      <c r="O2817" s="168">
        <v>0</v>
      </c>
      <c r="P2817" s="89" t="s">
        <v>679</v>
      </c>
    </row>
    <row r="2818" spans="1:16" ht="89.25">
      <c r="A2818" s="214">
        <v>41</v>
      </c>
      <c r="B2818" s="89"/>
      <c r="C2818" s="90" t="s">
        <v>50</v>
      </c>
      <c r="D2818" s="84">
        <v>43252</v>
      </c>
      <c r="E2818" s="85" t="s">
        <v>5421</v>
      </c>
      <c r="F2818" s="85" t="s">
        <v>6</v>
      </c>
      <c r="G2818" s="85">
        <v>923472</v>
      </c>
      <c r="H2818" s="89"/>
      <c r="I2818" s="93" t="s">
        <v>6090</v>
      </c>
      <c r="J2818" s="89"/>
      <c r="K2818" s="89"/>
      <c r="L2818" s="89"/>
      <c r="M2818" s="89"/>
      <c r="N2818" s="168">
        <v>0</v>
      </c>
      <c r="O2818" s="168">
        <v>1800000</v>
      </c>
      <c r="P2818" s="89" t="s">
        <v>679</v>
      </c>
    </row>
    <row r="2819" spans="1:16" ht="63.75">
      <c r="A2819" s="214">
        <v>291</v>
      </c>
      <c r="B2819" s="89"/>
      <c r="C2819" s="90" t="s">
        <v>133</v>
      </c>
      <c r="D2819" s="84">
        <v>43252</v>
      </c>
      <c r="E2819" s="85" t="s">
        <v>5422</v>
      </c>
      <c r="F2819" s="85" t="s">
        <v>11</v>
      </c>
      <c r="G2819" s="85">
        <v>750475</v>
      </c>
      <c r="H2819" s="89"/>
      <c r="I2819" s="93" t="s">
        <v>6091</v>
      </c>
      <c r="J2819" s="89"/>
      <c r="K2819" s="89"/>
      <c r="L2819" s="89"/>
      <c r="M2819" s="89"/>
      <c r="N2819" s="168">
        <v>50</v>
      </c>
      <c r="O2819" s="168">
        <v>0</v>
      </c>
      <c r="P2819" s="89" t="s">
        <v>679</v>
      </c>
    </row>
    <row r="2820" spans="1:16" ht="63.75">
      <c r="A2820" s="214">
        <v>291</v>
      </c>
      <c r="B2820" s="89"/>
      <c r="C2820" s="90" t="s">
        <v>133</v>
      </c>
      <c r="D2820" s="84">
        <v>43252</v>
      </c>
      <c r="E2820" s="85" t="s">
        <v>5423</v>
      </c>
      <c r="F2820" s="85" t="s">
        <v>11</v>
      </c>
      <c r="G2820" s="85">
        <v>750476</v>
      </c>
      <c r="H2820" s="89"/>
      <c r="I2820" s="93" t="s">
        <v>6092</v>
      </c>
      <c r="J2820" s="89"/>
      <c r="K2820" s="89"/>
      <c r="L2820" s="89"/>
      <c r="M2820" s="89"/>
      <c r="N2820" s="168">
        <v>50</v>
      </c>
      <c r="O2820" s="168">
        <v>0</v>
      </c>
      <c r="P2820" s="89" t="s">
        <v>679</v>
      </c>
    </row>
    <row r="2821" spans="1:16" ht="63.75">
      <c r="A2821" s="214">
        <v>291</v>
      </c>
      <c r="B2821" s="89"/>
      <c r="C2821" s="90" t="s">
        <v>133</v>
      </c>
      <c r="D2821" s="84">
        <v>43252</v>
      </c>
      <c r="E2821" s="85" t="s">
        <v>5424</v>
      </c>
      <c r="F2821" s="85" t="s">
        <v>11</v>
      </c>
      <c r="G2821" s="85">
        <v>750477</v>
      </c>
      <c r="H2821" s="89"/>
      <c r="I2821" s="93" t="s">
        <v>6093</v>
      </c>
      <c r="J2821" s="89"/>
      <c r="K2821" s="89"/>
      <c r="L2821" s="89"/>
      <c r="M2821" s="89"/>
      <c r="N2821" s="168">
        <v>50</v>
      </c>
      <c r="O2821" s="168">
        <v>0</v>
      </c>
      <c r="P2821" s="89" t="s">
        <v>679</v>
      </c>
    </row>
    <row r="2822" spans="1:16" ht="76.5">
      <c r="A2822" s="214">
        <v>291</v>
      </c>
      <c r="B2822" s="89"/>
      <c r="C2822" s="90" t="s">
        <v>133</v>
      </c>
      <c r="D2822" s="84">
        <v>43252</v>
      </c>
      <c r="E2822" s="85" t="s">
        <v>5425</v>
      </c>
      <c r="F2822" s="85" t="s">
        <v>11</v>
      </c>
      <c r="G2822" s="85">
        <v>923450</v>
      </c>
      <c r="H2822" s="89"/>
      <c r="I2822" s="93" t="s">
        <v>6094</v>
      </c>
      <c r="J2822" s="89"/>
      <c r="K2822" s="89"/>
      <c r="L2822" s="89"/>
      <c r="M2822" s="89"/>
      <c r="N2822" s="168">
        <v>50</v>
      </c>
      <c r="O2822" s="168">
        <v>0</v>
      </c>
      <c r="P2822" s="89" t="s">
        <v>679</v>
      </c>
    </row>
    <row r="2823" spans="1:16" ht="51">
      <c r="A2823" s="214" t="s">
        <v>560</v>
      </c>
      <c r="B2823" s="89"/>
      <c r="C2823" s="90" t="s">
        <v>622</v>
      </c>
      <c r="D2823" s="84">
        <v>43255</v>
      </c>
      <c r="E2823" s="85" t="s">
        <v>5426</v>
      </c>
      <c r="F2823" s="85" t="s">
        <v>3</v>
      </c>
      <c r="G2823" s="85">
        <v>1628110</v>
      </c>
      <c r="H2823" s="89"/>
      <c r="I2823" s="93" t="s">
        <v>6095</v>
      </c>
      <c r="J2823" s="89"/>
      <c r="K2823" s="89"/>
      <c r="L2823" s="89"/>
      <c r="M2823" s="89"/>
      <c r="N2823" s="168">
        <v>0</v>
      </c>
      <c r="O2823" s="168">
        <v>1573.28</v>
      </c>
      <c r="P2823" s="89" t="s">
        <v>679</v>
      </c>
    </row>
    <row r="2824" spans="1:16" ht="51">
      <c r="A2824" s="214" t="s">
        <v>560</v>
      </c>
      <c r="B2824" s="89"/>
      <c r="C2824" s="90" t="s">
        <v>622</v>
      </c>
      <c r="D2824" s="84">
        <v>43255</v>
      </c>
      <c r="E2824" s="85" t="s">
        <v>5427</v>
      </c>
      <c r="F2824" s="85" t="s">
        <v>3</v>
      </c>
      <c r="G2824" s="85">
        <v>1628129</v>
      </c>
      <c r="H2824" s="89"/>
      <c r="I2824" s="93" t="s">
        <v>6096</v>
      </c>
      <c r="J2824" s="89"/>
      <c r="K2824" s="89"/>
      <c r="L2824" s="89"/>
      <c r="M2824" s="89"/>
      <c r="N2824" s="168">
        <v>0</v>
      </c>
      <c r="O2824" s="168">
        <v>695</v>
      </c>
      <c r="P2824" s="89" t="s">
        <v>679</v>
      </c>
    </row>
    <row r="2825" spans="1:16" ht="51">
      <c r="A2825" s="214">
        <v>86</v>
      </c>
      <c r="B2825" s="89"/>
      <c r="C2825" s="90" t="s">
        <v>59</v>
      </c>
      <c r="D2825" s="84">
        <v>43255</v>
      </c>
      <c r="E2825" s="85" t="s">
        <v>5428</v>
      </c>
      <c r="F2825" s="85" t="s">
        <v>3</v>
      </c>
      <c r="G2825" s="85">
        <v>1628155</v>
      </c>
      <c r="H2825" s="89"/>
      <c r="I2825" s="93" t="s">
        <v>6097</v>
      </c>
      <c r="J2825" s="89"/>
      <c r="K2825" s="89"/>
      <c r="L2825" s="89"/>
      <c r="M2825" s="89"/>
      <c r="N2825" s="168">
        <v>0</v>
      </c>
      <c r="O2825" s="168">
        <v>412</v>
      </c>
      <c r="P2825" s="89" t="s">
        <v>679</v>
      </c>
    </row>
    <row r="2826" spans="1:16" ht="51">
      <c r="A2826" s="214">
        <v>86</v>
      </c>
      <c r="B2826" s="89"/>
      <c r="C2826" s="90" t="s">
        <v>59</v>
      </c>
      <c r="D2826" s="84">
        <v>43255</v>
      </c>
      <c r="E2826" s="85" t="s">
        <v>5429</v>
      </c>
      <c r="F2826" s="85" t="s">
        <v>3</v>
      </c>
      <c r="G2826" s="85">
        <v>1628157</v>
      </c>
      <c r="H2826" s="89"/>
      <c r="I2826" s="93" t="s">
        <v>6097</v>
      </c>
      <c r="J2826" s="89"/>
      <c r="K2826" s="89"/>
      <c r="L2826" s="89"/>
      <c r="M2826" s="89"/>
      <c r="N2826" s="168">
        <v>0</v>
      </c>
      <c r="O2826" s="168">
        <v>18</v>
      </c>
      <c r="P2826" s="89" t="s">
        <v>679</v>
      </c>
    </row>
    <row r="2827" spans="1:16" ht="51">
      <c r="A2827" s="214">
        <v>86</v>
      </c>
      <c r="B2827" s="89"/>
      <c r="C2827" s="90" t="s">
        <v>59</v>
      </c>
      <c r="D2827" s="84">
        <v>43255</v>
      </c>
      <c r="E2827" s="85" t="s">
        <v>5430</v>
      </c>
      <c r="F2827" s="85" t="s">
        <v>3</v>
      </c>
      <c r="G2827" s="85">
        <v>1628158</v>
      </c>
      <c r="H2827" s="89"/>
      <c r="I2827" s="93" t="s">
        <v>6097</v>
      </c>
      <c r="J2827" s="89"/>
      <c r="K2827" s="89"/>
      <c r="L2827" s="89"/>
      <c r="M2827" s="89"/>
      <c r="N2827" s="168">
        <v>0</v>
      </c>
      <c r="O2827" s="168">
        <v>110</v>
      </c>
      <c r="P2827" s="89" t="s">
        <v>679</v>
      </c>
    </row>
    <row r="2828" spans="1:16" ht="51">
      <c r="A2828" s="214" t="s">
        <v>560</v>
      </c>
      <c r="B2828" s="89"/>
      <c r="C2828" s="90" t="s">
        <v>622</v>
      </c>
      <c r="D2828" s="84">
        <v>43255</v>
      </c>
      <c r="E2828" s="85" t="s">
        <v>5431</v>
      </c>
      <c r="F2828" s="85" t="s">
        <v>3</v>
      </c>
      <c r="G2828" s="85">
        <v>1628174</v>
      </c>
      <c r="H2828" s="89"/>
      <c r="I2828" s="93" t="s">
        <v>6098</v>
      </c>
      <c r="J2828" s="89"/>
      <c r="K2828" s="89"/>
      <c r="L2828" s="89"/>
      <c r="M2828" s="89"/>
      <c r="N2828" s="168">
        <v>0</v>
      </c>
      <c r="O2828" s="168">
        <v>1000</v>
      </c>
      <c r="P2828" s="89" t="s">
        <v>679</v>
      </c>
    </row>
    <row r="2829" spans="1:16" ht="51">
      <c r="A2829" s="214">
        <v>373</v>
      </c>
      <c r="B2829" s="89"/>
      <c r="C2829" s="90" t="s">
        <v>644</v>
      </c>
      <c r="D2829" s="84">
        <v>43255</v>
      </c>
      <c r="E2829" s="85" t="s">
        <v>5432</v>
      </c>
      <c r="F2829" s="85" t="s">
        <v>3</v>
      </c>
      <c r="G2829" s="85">
        <v>1628177</v>
      </c>
      <c r="H2829" s="89"/>
      <c r="I2829" s="93" t="s">
        <v>6099</v>
      </c>
      <c r="J2829" s="89"/>
      <c r="K2829" s="89"/>
      <c r="L2829" s="89"/>
      <c r="M2829" s="89"/>
      <c r="N2829" s="168">
        <v>0</v>
      </c>
      <c r="O2829" s="168">
        <v>981</v>
      </c>
      <c r="P2829" s="89" t="s">
        <v>679</v>
      </c>
    </row>
    <row r="2830" spans="1:16" ht="51">
      <c r="A2830" s="214" t="s">
        <v>560</v>
      </c>
      <c r="B2830" s="89"/>
      <c r="C2830" s="90" t="s">
        <v>622</v>
      </c>
      <c r="D2830" s="84">
        <v>43255</v>
      </c>
      <c r="E2830" s="85" t="s">
        <v>5433</v>
      </c>
      <c r="F2830" s="85" t="s">
        <v>3</v>
      </c>
      <c r="G2830" s="85">
        <v>1628071</v>
      </c>
      <c r="H2830" s="89"/>
      <c r="I2830" s="93" t="s">
        <v>723</v>
      </c>
      <c r="J2830" s="89"/>
      <c r="K2830" s="89"/>
      <c r="L2830" s="89"/>
      <c r="M2830" s="89"/>
      <c r="N2830" s="168">
        <v>0</v>
      </c>
      <c r="O2830" s="168">
        <v>545</v>
      </c>
      <c r="P2830" s="89" t="s">
        <v>679</v>
      </c>
    </row>
    <row r="2831" spans="1:16" ht="51">
      <c r="A2831" s="214" t="s">
        <v>560</v>
      </c>
      <c r="B2831" s="89"/>
      <c r="C2831" s="90" t="s">
        <v>622</v>
      </c>
      <c r="D2831" s="84">
        <v>43255</v>
      </c>
      <c r="E2831" s="85" t="s">
        <v>5434</v>
      </c>
      <c r="F2831" s="85" t="s">
        <v>3</v>
      </c>
      <c r="G2831" s="85">
        <v>1628068</v>
      </c>
      <c r="H2831" s="89"/>
      <c r="I2831" s="93" t="s">
        <v>725</v>
      </c>
      <c r="J2831" s="89"/>
      <c r="K2831" s="89"/>
      <c r="L2831" s="89"/>
      <c r="M2831" s="89"/>
      <c r="N2831" s="168">
        <v>0</v>
      </c>
      <c r="O2831" s="168">
        <v>711.18000000000006</v>
      </c>
      <c r="P2831" s="89" t="s">
        <v>679</v>
      </c>
    </row>
    <row r="2832" spans="1:16" ht="63.75">
      <c r="A2832" s="214">
        <v>35</v>
      </c>
      <c r="B2832" s="89"/>
      <c r="C2832" s="90" t="s">
        <v>49</v>
      </c>
      <c r="D2832" s="84">
        <v>43255</v>
      </c>
      <c r="E2832" s="85" t="s">
        <v>5435</v>
      </c>
      <c r="F2832" s="85" t="s">
        <v>3</v>
      </c>
      <c r="G2832" s="85">
        <v>1628066</v>
      </c>
      <c r="H2832" s="89"/>
      <c r="I2832" s="93" t="s">
        <v>6100</v>
      </c>
      <c r="J2832" s="89"/>
      <c r="K2832" s="89"/>
      <c r="L2832" s="89"/>
      <c r="M2832" s="89"/>
      <c r="N2832" s="168">
        <v>0</v>
      </c>
      <c r="O2832" s="168">
        <v>1660</v>
      </c>
      <c r="P2832" s="89" t="s">
        <v>679</v>
      </c>
    </row>
    <row r="2833" spans="1:16" ht="51">
      <c r="A2833" s="214" t="s">
        <v>560</v>
      </c>
      <c r="B2833" s="89"/>
      <c r="C2833" s="90" t="s">
        <v>622</v>
      </c>
      <c r="D2833" s="84">
        <v>43255</v>
      </c>
      <c r="E2833" s="85" t="s">
        <v>5436</v>
      </c>
      <c r="F2833" s="85" t="s">
        <v>3</v>
      </c>
      <c r="G2833" s="85">
        <v>1628272</v>
      </c>
      <c r="H2833" s="89"/>
      <c r="I2833" s="93" t="s">
        <v>735</v>
      </c>
      <c r="J2833" s="89"/>
      <c r="K2833" s="89"/>
      <c r="L2833" s="89"/>
      <c r="M2833" s="89"/>
      <c r="N2833" s="168">
        <v>0</v>
      </c>
      <c r="O2833" s="168">
        <v>4748.6000000000004</v>
      </c>
      <c r="P2833" s="89" t="s">
        <v>679</v>
      </c>
    </row>
    <row r="2834" spans="1:16" ht="51">
      <c r="A2834" s="214" t="s">
        <v>560</v>
      </c>
      <c r="B2834" s="89"/>
      <c r="C2834" s="90" t="s">
        <v>622</v>
      </c>
      <c r="D2834" s="84">
        <v>43255</v>
      </c>
      <c r="E2834" s="85" t="s">
        <v>5437</v>
      </c>
      <c r="F2834" s="85" t="s">
        <v>3</v>
      </c>
      <c r="G2834" s="85">
        <v>1628261</v>
      </c>
      <c r="H2834" s="89"/>
      <c r="I2834" s="93" t="s">
        <v>726</v>
      </c>
      <c r="J2834" s="89"/>
      <c r="K2834" s="89"/>
      <c r="L2834" s="89"/>
      <c r="M2834" s="89"/>
      <c r="N2834" s="168">
        <v>0</v>
      </c>
      <c r="O2834" s="168">
        <v>1713</v>
      </c>
      <c r="P2834" s="89" t="s">
        <v>679</v>
      </c>
    </row>
    <row r="2835" spans="1:16" ht="51">
      <c r="A2835" s="214" t="s">
        <v>560</v>
      </c>
      <c r="B2835" s="89"/>
      <c r="C2835" s="90" t="s">
        <v>622</v>
      </c>
      <c r="D2835" s="84">
        <v>43255</v>
      </c>
      <c r="E2835" s="85" t="s">
        <v>5438</v>
      </c>
      <c r="F2835" s="85" t="s">
        <v>3</v>
      </c>
      <c r="G2835" s="85">
        <v>1628206</v>
      </c>
      <c r="H2835" s="89"/>
      <c r="I2835" s="93" t="s">
        <v>6101</v>
      </c>
      <c r="J2835" s="89"/>
      <c r="K2835" s="89"/>
      <c r="L2835" s="89"/>
      <c r="M2835" s="89"/>
      <c r="N2835" s="168">
        <v>0</v>
      </c>
      <c r="O2835" s="168">
        <v>7611.1</v>
      </c>
      <c r="P2835" s="89" t="s">
        <v>679</v>
      </c>
    </row>
    <row r="2836" spans="1:16" ht="51">
      <c r="A2836" s="214" t="s">
        <v>560</v>
      </c>
      <c r="B2836" s="89"/>
      <c r="C2836" s="90" t="s">
        <v>622</v>
      </c>
      <c r="D2836" s="84">
        <v>43255</v>
      </c>
      <c r="E2836" s="85" t="s">
        <v>5439</v>
      </c>
      <c r="F2836" s="85" t="s">
        <v>3</v>
      </c>
      <c r="G2836" s="85">
        <v>1628216</v>
      </c>
      <c r="H2836" s="89"/>
      <c r="I2836" s="93" t="s">
        <v>5131</v>
      </c>
      <c r="J2836" s="89"/>
      <c r="K2836" s="89"/>
      <c r="L2836" s="89"/>
      <c r="M2836" s="89"/>
      <c r="N2836" s="168">
        <v>0</v>
      </c>
      <c r="O2836" s="168">
        <v>1636.74</v>
      </c>
      <c r="P2836" s="89" t="s">
        <v>679</v>
      </c>
    </row>
    <row r="2837" spans="1:16" ht="51">
      <c r="A2837" s="214" t="s">
        <v>560</v>
      </c>
      <c r="B2837" s="89"/>
      <c r="C2837" s="90" t="s">
        <v>622</v>
      </c>
      <c r="D2837" s="84">
        <v>43255</v>
      </c>
      <c r="E2837" s="85" t="s">
        <v>5440</v>
      </c>
      <c r="F2837" s="85" t="s">
        <v>3</v>
      </c>
      <c r="G2837" s="85">
        <v>1627959</v>
      </c>
      <c r="H2837" s="89"/>
      <c r="I2837" s="93" t="s">
        <v>5051</v>
      </c>
      <c r="J2837" s="89"/>
      <c r="K2837" s="89"/>
      <c r="L2837" s="89"/>
      <c r="M2837" s="89"/>
      <c r="N2837" s="168">
        <v>0</v>
      </c>
      <c r="O2837" s="168">
        <v>6200</v>
      </c>
      <c r="P2837" s="89" t="s">
        <v>679</v>
      </c>
    </row>
    <row r="2838" spans="1:16" ht="51">
      <c r="A2838" s="214" t="s">
        <v>560</v>
      </c>
      <c r="B2838" s="89"/>
      <c r="C2838" s="90" t="s">
        <v>622</v>
      </c>
      <c r="D2838" s="84">
        <v>43255</v>
      </c>
      <c r="E2838" s="85" t="s">
        <v>5441</v>
      </c>
      <c r="F2838" s="85" t="s">
        <v>3</v>
      </c>
      <c r="G2838" s="85">
        <v>1627973</v>
      </c>
      <c r="H2838" s="89"/>
      <c r="I2838" s="93" t="s">
        <v>1915</v>
      </c>
      <c r="J2838" s="89"/>
      <c r="K2838" s="89"/>
      <c r="L2838" s="89"/>
      <c r="M2838" s="89"/>
      <c r="N2838" s="168">
        <v>0</v>
      </c>
      <c r="O2838" s="168">
        <v>1506</v>
      </c>
      <c r="P2838" s="89" t="s">
        <v>679</v>
      </c>
    </row>
    <row r="2839" spans="1:16" ht="51">
      <c r="A2839" s="214" t="s">
        <v>560</v>
      </c>
      <c r="B2839" s="89"/>
      <c r="C2839" s="90" t="s">
        <v>622</v>
      </c>
      <c r="D2839" s="84">
        <v>43255</v>
      </c>
      <c r="E2839" s="85" t="s">
        <v>5442</v>
      </c>
      <c r="F2839" s="85" t="s">
        <v>3</v>
      </c>
      <c r="G2839" s="85">
        <v>1627974</v>
      </c>
      <c r="H2839" s="89"/>
      <c r="I2839" s="93" t="s">
        <v>6102</v>
      </c>
      <c r="J2839" s="89"/>
      <c r="K2839" s="89"/>
      <c r="L2839" s="89"/>
      <c r="M2839" s="89"/>
      <c r="N2839" s="168">
        <v>0</v>
      </c>
      <c r="O2839" s="168">
        <v>1506</v>
      </c>
      <c r="P2839" s="89" t="s">
        <v>679</v>
      </c>
    </row>
    <row r="2840" spans="1:16" ht="51">
      <c r="A2840" s="214" t="s">
        <v>560</v>
      </c>
      <c r="B2840" s="89"/>
      <c r="C2840" s="90" t="s">
        <v>622</v>
      </c>
      <c r="D2840" s="84">
        <v>43255</v>
      </c>
      <c r="E2840" s="85" t="s">
        <v>5443</v>
      </c>
      <c r="F2840" s="85" t="s">
        <v>3</v>
      </c>
      <c r="G2840" s="85">
        <v>1627976</v>
      </c>
      <c r="H2840" s="89"/>
      <c r="I2840" s="93" t="s">
        <v>1915</v>
      </c>
      <c r="J2840" s="89"/>
      <c r="K2840" s="89"/>
      <c r="L2840" s="89"/>
      <c r="M2840" s="89"/>
      <c r="N2840" s="168">
        <v>0</v>
      </c>
      <c r="O2840" s="168">
        <v>1506</v>
      </c>
      <c r="P2840" s="89" t="s">
        <v>679</v>
      </c>
    </row>
    <row r="2841" spans="1:16" ht="51">
      <c r="A2841" s="214" t="s">
        <v>560</v>
      </c>
      <c r="B2841" s="89"/>
      <c r="C2841" s="90" t="s">
        <v>622</v>
      </c>
      <c r="D2841" s="84">
        <v>43255</v>
      </c>
      <c r="E2841" s="85" t="s">
        <v>5444</v>
      </c>
      <c r="F2841" s="85" t="s">
        <v>3</v>
      </c>
      <c r="G2841" s="85">
        <v>1627985</v>
      </c>
      <c r="H2841" s="89"/>
      <c r="I2841" s="93" t="s">
        <v>739</v>
      </c>
      <c r="J2841" s="89"/>
      <c r="K2841" s="89"/>
      <c r="L2841" s="89"/>
      <c r="M2841" s="89"/>
      <c r="N2841" s="168">
        <v>0</v>
      </c>
      <c r="O2841" s="168">
        <v>800</v>
      </c>
      <c r="P2841" s="89" t="s">
        <v>679</v>
      </c>
    </row>
    <row r="2842" spans="1:16" ht="38.25">
      <c r="A2842" s="214">
        <v>25</v>
      </c>
      <c r="B2842" s="89"/>
      <c r="C2842" s="90" t="s">
        <v>48</v>
      </c>
      <c r="D2842" s="84">
        <v>43255</v>
      </c>
      <c r="E2842" s="85" t="s">
        <v>5445</v>
      </c>
      <c r="F2842" s="85" t="s">
        <v>3</v>
      </c>
      <c r="G2842" s="85">
        <v>1627996</v>
      </c>
      <c r="H2842" s="89"/>
      <c r="I2842" s="93" t="s">
        <v>6103</v>
      </c>
      <c r="J2842" s="89"/>
      <c r="K2842" s="89"/>
      <c r="L2842" s="89"/>
      <c r="M2842" s="89"/>
      <c r="N2842" s="168">
        <v>0</v>
      </c>
      <c r="O2842" s="168">
        <v>50</v>
      </c>
      <c r="P2842" s="89" t="s">
        <v>679</v>
      </c>
    </row>
    <row r="2843" spans="1:16" ht="51">
      <c r="A2843" s="214">
        <v>373</v>
      </c>
      <c r="B2843" s="89"/>
      <c r="C2843" s="90" t="s">
        <v>644</v>
      </c>
      <c r="D2843" s="84">
        <v>43255</v>
      </c>
      <c r="E2843" s="85" t="s">
        <v>5446</v>
      </c>
      <c r="F2843" s="85" t="s">
        <v>3</v>
      </c>
      <c r="G2843" s="85">
        <v>1628001</v>
      </c>
      <c r="H2843" s="89"/>
      <c r="I2843" s="93" t="s">
        <v>6104</v>
      </c>
      <c r="J2843" s="89"/>
      <c r="K2843" s="89"/>
      <c r="L2843" s="89"/>
      <c r="M2843" s="89"/>
      <c r="N2843" s="168">
        <v>0</v>
      </c>
      <c r="O2843" s="168">
        <v>121</v>
      </c>
      <c r="P2843" s="89" t="s">
        <v>679</v>
      </c>
    </row>
    <row r="2844" spans="1:16" ht="51">
      <c r="A2844" s="214" t="s">
        <v>560</v>
      </c>
      <c r="B2844" s="89"/>
      <c r="C2844" s="90" t="s">
        <v>622</v>
      </c>
      <c r="D2844" s="84">
        <v>43256</v>
      </c>
      <c r="E2844" s="85" t="s">
        <v>5447</v>
      </c>
      <c r="F2844" s="85" t="s">
        <v>3</v>
      </c>
      <c r="G2844" s="85">
        <v>1628537</v>
      </c>
      <c r="H2844" s="89"/>
      <c r="I2844" s="93" t="s">
        <v>6105</v>
      </c>
      <c r="J2844" s="89"/>
      <c r="K2844" s="89"/>
      <c r="L2844" s="89"/>
      <c r="M2844" s="89"/>
      <c r="N2844" s="168">
        <v>0</v>
      </c>
      <c r="O2844" s="168">
        <v>791.42000000000007</v>
      </c>
      <c r="P2844" s="89" t="s">
        <v>679</v>
      </c>
    </row>
    <row r="2845" spans="1:16" ht="51">
      <c r="A2845" s="214" t="s">
        <v>560</v>
      </c>
      <c r="B2845" s="89"/>
      <c r="C2845" s="90" t="s">
        <v>622</v>
      </c>
      <c r="D2845" s="84">
        <v>43256</v>
      </c>
      <c r="E2845" s="85" t="s">
        <v>5448</v>
      </c>
      <c r="F2845" s="85" t="s">
        <v>3</v>
      </c>
      <c r="G2845" s="85">
        <v>1628523</v>
      </c>
      <c r="H2845" s="89"/>
      <c r="I2845" s="93" t="s">
        <v>1919</v>
      </c>
      <c r="J2845" s="89"/>
      <c r="K2845" s="89"/>
      <c r="L2845" s="89"/>
      <c r="M2845" s="89"/>
      <c r="N2845" s="168">
        <v>0</v>
      </c>
      <c r="O2845" s="168">
        <v>800</v>
      </c>
      <c r="P2845" s="89" t="s">
        <v>679</v>
      </c>
    </row>
    <row r="2846" spans="1:16" ht="38.25">
      <c r="A2846" s="214">
        <v>86</v>
      </c>
      <c r="B2846" s="89"/>
      <c r="C2846" s="90" t="s">
        <v>59</v>
      </c>
      <c r="D2846" s="84">
        <v>43256</v>
      </c>
      <c r="E2846" s="85" t="s">
        <v>5449</v>
      </c>
      <c r="F2846" s="85" t="s">
        <v>3</v>
      </c>
      <c r="G2846" s="85">
        <v>1628520</v>
      </c>
      <c r="H2846" s="89"/>
      <c r="I2846" s="93" t="s">
        <v>6106</v>
      </c>
      <c r="J2846" s="89"/>
      <c r="K2846" s="89"/>
      <c r="L2846" s="89"/>
      <c r="M2846" s="89"/>
      <c r="N2846" s="168">
        <v>0</v>
      </c>
      <c r="O2846" s="168">
        <v>500</v>
      </c>
      <c r="P2846" s="89" t="s">
        <v>679</v>
      </c>
    </row>
    <row r="2847" spans="1:16" ht="38.25">
      <c r="A2847" s="214">
        <v>86</v>
      </c>
      <c r="B2847" s="89"/>
      <c r="C2847" s="90" t="s">
        <v>59</v>
      </c>
      <c r="D2847" s="84">
        <v>43256</v>
      </c>
      <c r="E2847" s="85" t="s">
        <v>5450</v>
      </c>
      <c r="F2847" s="85" t="s">
        <v>3</v>
      </c>
      <c r="G2847" s="85">
        <v>1628518</v>
      </c>
      <c r="H2847" s="89"/>
      <c r="I2847" s="93" t="s">
        <v>6107</v>
      </c>
      <c r="J2847" s="89"/>
      <c r="K2847" s="89"/>
      <c r="L2847" s="89"/>
      <c r="M2847" s="89"/>
      <c r="N2847" s="168">
        <v>0</v>
      </c>
      <c r="O2847" s="168">
        <v>5</v>
      </c>
      <c r="P2847" s="89" t="s">
        <v>679</v>
      </c>
    </row>
    <row r="2848" spans="1:16" ht="51">
      <c r="A2848" s="214" t="s">
        <v>560</v>
      </c>
      <c r="B2848" s="89"/>
      <c r="C2848" s="90" t="s">
        <v>622</v>
      </c>
      <c r="D2848" s="84">
        <v>43256</v>
      </c>
      <c r="E2848" s="85" t="s">
        <v>5451</v>
      </c>
      <c r="F2848" s="85" t="s">
        <v>3</v>
      </c>
      <c r="G2848" s="85">
        <v>1628502</v>
      </c>
      <c r="H2848" s="89"/>
      <c r="I2848" s="93" t="s">
        <v>6108</v>
      </c>
      <c r="J2848" s="89"/>
      <c r="K2848" s="89"/>
      <c r="L2848" s="89"/>
      <c r="M2848" s="89"/>
      <c r="N2848" s="168">
        <v>0</v>
      </c>
      <c r="O2848" s="168">
        <v>5998.26</v>
      </c>
      <c r="P2848" s="89" t="s">
        <v>679</v>
      </c>
    </row>
    <row r="2849" spans="1:16" ht="51">
      <c r="A2849" s="214" t="s">
        <v>560</v>
      </c>
      <c r="B2849" s="89"/>
      <c r="C2849" s="90" t="s">
        <v>622</v>
      </c>
      <c r="D2849" s="84">
        <v>43256</v>
      </c>
      <c r="E2849" s="85" t="s">
        <v>5452</v>
      </c>
      <c r="F2849" s="85" t="s">
        <v>3</v>
      </c>
      <c r="G2849" s="85">
        <v>1628490</v>
      </c>
      <c r="H2849" s="89"/>
      <c r="I2849" s="93" t="s">
        <v>6109</v>
      </c>
      <c r="J2849" s="89"/>
      <c r="K2849" s="89"/>
      <c r="L2849" s="89"/>
      <c r="M2849" s="89"/>
      <c r="N2849" s="168">
        <v>0</v>
      </c>
      <c r="O2849" s="168">
        <v>1277</v>
      </c>
      <c r="P2849" s="89" t="s">
        <v>679</v>
      </c>
    </row>
    <row r="2850" spans="1:16" ht="51">
      <c r="A2850" s="214" t="s">
        <v>560</v>
      </c>
      <c r="B2850" s="89"/>
      <c r="C2850" s="90" t="s">
        <v>622</v>
      </c>
      <c r="D2850" s="84">
        <v>43256</v>
      </c>
      <c r="E2850" s="85" t="s">
        <v>5453</v>
      </c>
      <c r="F2850" s="85" t="s">
        <v>3</v>
      </c>
      <c r="G2850" s="85">
        <v>1628404</v>
      </c>
      <c r="H2850" s="89"/>
      <c r="I2850" s="93" t="s">
        <v>2733</v>
      </c>
      <c r="J2850" s="89"/>
      <c r="K2850" s="89"/>
      <c r="L2850" s="89"/>
      <c r="M2850" s="89"/>
      <c r="N2850" s="168">
        <v>0</v>
      </c>
      <c r="O2850" s="168">
        <v>2075</v>
      </c>
      <c r="P2850" s="89" t="s">
        <v>679</v>
      </c>
    </row>
    <row r="2851" spans="1:16" ht="38.25">
      <c r="A2851" s="214">
        <v>35</v>
      </c>
      <c r="B2851" s="89"/>
      <c r="C2851" s="90" t="s">
        <v>49</v>
      </c>
      <c r="D2851" s="84">
        <v>43256</v>
      </c>
      <c r="E2851" s="85" t="s">
        <v>5454</v>
      </c>
      <c r="F2851" s="85" t="s">
        <v>3</v>
      </c>
      <c r="G2851" s="85">
        <v>1628418</v>
      </c>
      <c r="H2851" s="89"/>
      <c r="I2851" s="93" t="s">
        <v>2742</v>
      </c>
      <c r="J2851" s="89"/>
      <c r="K2851" s="89"/>
      <c r="L2851" s="89"/>
      <c r="M2851" s="89"/>
      <c r="N2851" s="168">
        <v>0</v>
      </c>
      <c r="O2851" s="168">
        <v>460</v>
      </c>
      <c r="P2851" s="89" t="s">
        <v>679</v>
      </c>
    </row>
    <row r="2852" spans="1:16" ht="51">
      <c r="A2852" s="214" t="s">
        <v>560</v>
      </c>
      <c r="B2852" s="89"/>
      <c r="C2852" s="90" t="s">
        <v>622</v>
      </c>
      <c r="D2852" s="84">
        <v>43256</v>
      </c>
      <c r="E2852" s="85" t="s">
        <v>5455</v>
      </c>
      <c r="F2852" s="85" t="s">
        <v>3</v>
      </c>
      <c r="G2852" s="85">
        <v>1628426</v>
      </c>
      <c r="H2852" s="89"/>
      <c r="I2852" s="93" t="s">
        <v>2744</v>
      </c>
      <c r="J2852" s="89"/>
      <c r="K2852" s="89"/>
      <c r="L2852" s="89"/>
      <c r="M2852" s="89"/>
      <c r="N2852" s="168">
        <v>0</v>
      </c>
      <c r="O2852" s="168">
        <v>150</v>
      </c>
      <c r="P2852" s="89" t="s">
        <v>679</v>
      </c>
    </row>
    <row r="2853" spans="1:16" ht="51">
      <c r="A2853" s="214" t="s">
        <v>560</v>
      </c>
      <c r="B2853" s="89"/>
      <c r="C2853" s="90" t="s">
        <v>622</v>
      </c>
      <c r="D2853" s="84">
        <v>43256</v>
      </c>
      <c r="E2853" s="85" t="s">
        <v>5456</v>
      </c>
      <c r="F2853" s="85" t="s">
        <v>3</v>
      </c>
      <c r="G2853" s="85">
        <v>1628459</v>
      </c>
      <c r="H2853" s="89"/>
      <c r="I2853" s="93" t="s">
        <v>6110</v>
      </c>
      <c r="J2853" s="89"/>
      <c r="K2853" s="89"/>
      <c r="L2853" s="89"/>
      <c r="M2853" s="89"/>
      <c r="N2853" s="168">
        <v>0</v>
      </c>
      <c r="O2853" s="168">
        <v>390</v>
      </c>
      <c r="P2853" s="89" t="s">
        <v>679</v>
      </c>
    </row>
    <row r="2854" spans="1:16" ht="51">
      <c r="A2854" s="214" t="s">
        <v>560</v>
      </c>
      <c r="B2854" s="89"/>
      <c r="C2854" s="90" t="s">
        <v>622</v>
      </c>
      <c r="D2854" s="84">
        <v>43256</v>
      </c>
      <c r="E2854" s="85" t="s">
        <v>5457</v>
      </c>
      <c r="F2854" s="85" t="s">
        <v>3</v>
      </c>
      <c r="G2854" s="85">
        <v>1628472</v>
      </c>
      <c r="H2854" s="89"/>
      <c r="I2854" s="93" t="s">
        <v>6111</v>
      </c>
      <c r="J2854" s="89"/>
      <c r="K2854" s="89"/>
      <c r="L2854" s="89"/>
      <c r="M2854" s="89"/>
      <c r="N2854" s="168">
        <v>0</v>
      </c>
      <c r="O2854" s="168">
        <v>4310</v>
      </c>
      <c r="P2854" s="89" t="s">
        <v>679</v>
      </c>
    </row>
    <row r="2855" spans="1:16" ht="38.25">
      <c r="A2855" s="214">
        <v>35</v>
      </c>
      <c r="B2855" s="89"/>
      <c r="C2855" s="90" t="s">
        <v>49</v>
      </c>
      <c r="D2855" s="84">
        <v>43256</v>
      </c>
      <c r="E2855" s="85" t="s">
        <v>5458</v>
      </c>
      <c r="F2855" s="85" t="s">
        <v>3</v>
      </c>
      <c r="G2855" s="85">
        <v>1628486</v>
      </c>
      <c r="H2855" s="89"/>
      <c r="I2855" s="93" t="s">
        <v>2725</v>
      </c>
      <c r="J2855" s="89"/>
      <c r="K2855" s="89"/>
      <c r="L2855" s="89"/>
      <c r="M2855" s="89"/>
      <c r="N2855" s="168">
        <v>0</v>
      </c>
      <c r="O2855" s="168">
        <v>1278</v>
      </c>
      <c r="P2855" s="89" t="s">
        <v>679</v>
      </c>
    </row>
    <row r="2856" spans="1:16" ht="51">
      <c r="A2856" s="214" t="s">
        <v>560</v>
      </c>
      <c r="B2856" s="89"/>
      <c r="C2856" s="90" t="s">
        <v>622</v>
      </c>
      <c r="D2856" s="84">
        <v>43256</v>
      </c>
      <c r="E2856" s="85" t="s">
        <v>5459</v>
      </c>
      <c r="F2856" s="85" t="s">
        <v>3</v>
      </c>
      <c r="G2856" s="85">
        <v>1628597</v>
      </c>
      <c r="H2856" s="89"/>
      <c r="I2856" s="93" t="s">
        <v>6112</v>
      </c>
      <c r="J2856" s="89"/>
      <c r="K2856" s="89"/>
      <c r="L2856" s="89"/>
      <c r="M2856" s="89"/>
      <c r="N2856" s="168">
        <v>0</v>
      </c>
      <c r="O2856" s="168">
        <v>300</v>
      </c>
      <c r="P2856" s="89" t="s">
        <v>679</v>
      </c>
    </row>
    <row r="2857" spans="1:16" ht="51">
      <c r="A2857" s="214" t="s">
        <v>560</v>
      </c>
      <c r="B2857" s="89"/>
      <c r="C2857" s="90" t="s">
        <v>622</v>
      </c>
      <c r="D2857" s="84">
        <v>43256</v>
      </c>
      <c r="E2857" s="85" t="s">
        <v>5460</v>
      </c>
      <c r="F2857" s="85" t="s">
        <v>3</v>
      </c>
      <c r="G2857" s="85">
        <v>1628626</v>
      </c>
      <c r="H2857" s="89"/>
      <c r="I2857" s="93" t="s">
        <v>6113</v>
      </c>
      <c r="J2857" s="89"/>
      <c r="K2857" s="89"/>
      <c r="L2857" s="89"/>
      <c r="M2857" s="89"/>
      <c r="N2857" s="168">
        <v>0</v>
      </c>
      <c r="O2857" s="168">
        <v>3607</v>
      </c>
      <c r="P2857" s="89" t="s">
        <v>679</v>
      </c>
    </row>
    <row r="2858" spans="1:16" ht="51">
      <c r="A2858" s="214" t="s">
        <v>560</v>
      </c>
      <c r="B2858" s="89"/>
      <c r="C2858" s="90" t="s">
        <v>622</v>
      </c>
      <c r="D2858" s="84">
        <v>43256</v>
      </c>
      <c r="E2858" s="85" t="s">
        <v>5461</v>
      </c>
      <c r="F2858" s="85" t="s">
        <v>3</v>
      </c>
      <c r="G2858" s="85">
        <v>1628653</v>
      </c>
      <c r="H2858" s="89"/>
      <c r="I2858" s="93" t="s">
        <v>1887</v>
      </c>
      <c r="J2858" s="89"/>
      <c r="K2858" s="89"/>
      <c r="L2858" s="89"/>
      <c r="M2858" s="89"/>
      <c r="N2858" s="168">
        <v>0</v>
      </c>
      <c r="O2858" s="168">
        <v>784</v>
      </c>
      <c r="P2858" s="89" t="s">
        <v>679</v>
      </c>
    </row>
    <row r="2859" spans="1:16" ht="51">
      <c r="A2859" s="214" t="s">
        <v>560</v>
      </c>
      <c r="B2859" s="89"/>
      <c r="C2859" s="90" t="s">
        <v>622</v>
      </c>
      <c r="D2859" s="84">
        <v>43256</v>
      </c>
      <c r="E2859" s="85" t="s">
        <v>5462</v>
      </c>
      <c r="F2859" s="85" t="s">
        <v>3</v>
      </c>
      <c r="G2859" s="85">
        <v>1628654</v>
      </c>
      <c r="H2859" s="89"/>
      <c r="I2859" s="93" t="s">
        <v>6114</v>
      </c>
      <c r="J2859" s="89"/>
      <c r="K2859" s="89"/>
      <c r="L2859" s="89"/>
      <c r="M2859" s="89"/>
      <c r="N2859" s="168">
        <v>0</v>
      </c>
      <c r="O2859" s="168">
        <v>14.46</v>
      </c>
      <c r="P2859" s="89" t="s">
        <v>679</v>
      </c>
    </row>
    <row r="2860" spans="1:16" ht="51">
      <c r="A2860" s="214">
        <v>373</v>
      </c>
      <c r="B2860" s="89"/>
      <c r="C2860" s="90" t="s">
        <v>644</v>
      </c>
      <c r="D2860" s="84">
        <v>43256</v>
      </c>
      <c r="E2860" s="85" t="s">
        <v>5463</v>
      </c>
      <c r="F2860" s="85" t="s">
        <v>3</v>
      </c>
      <c r="G2860" s="85">
        <v>1628662</v>
      </c>
      <c r="H2860" s="89"/>
      <c r="I2860" s="93" t="s">
        <v>6115</v>
      </c>
      <c r="J2860" s="89"/>
      <c r="K2860" s="89"/>
      <c r="L2860" s="89"/>
      <c r="M2860" s="89"/>
      <c r="N2860" s="168">
        <v>0</v>
      </c>
      <c r="O2860" s="168">
        <v>4404.84</v>
      </c>
      <c r="P2860" s="89" t="s">
        <v>679</v>
      </c>
    </row>
    <row r="2861" spans="1:16" ht="63.75">
      <c r="A2861" s="214">
        <v>512</v>
      </c>
      <c r="B2861" s="89"/>
      <c r="C2861" s="90" t="s">
        <v>10495</v>
      </c>
      <c r="D2861" s="84">
        <v>43256</v>
      </c>
      <c r="E2861" s="85" t="s">
        <v>5464</v>
      </c>
      <c r="F2861" s="85" t="s">
        <v>3</v>
      </c>
      <c r="G2861" s="85">
        <v>1628425</v>
      </c>
      <c r="H2861" s="89"/>
      <c r="I2861" s="93" t="s">
        <v>6116</v>
      </c>
      <c r="J2861" s="89"/>
      <c r="K2861" s="89"/>
      <c r="L2861" s="89"/>
      <c r="M2861" s="89"/>
      <c r="N2861" s="168">
        <v>0</v>
      </c>
      <c r="O2861" s="168">
        <v>2371.1999999999998</v>
      </c>
      <c r="P2861" s="89" t="s">
        <v>2900</v>
      </c>
    </row>
    <row r="2862" spans="1:16" ht="63.75">
      <c r="A2862" s="214">
        <v>20</v>
      </c>
      <c r="B2862" s="89"/>
      <c r="C2862" s="90" t="s">
        <v>47</v>
      </c>
      <c r="D2862" s="84">
        <v>43256</v>
      </c>
      <c r="E2862" s="85" t="s">
        <v>5464</v>
      </c>
      <c r="F2862" s="85" t="s">
        <v>3</v>
      </c>
      <c r="G2862" s="85">
        <v>1628425</v>
      </c>
      <c r="H2862" s="89"/>
      <c r="I2862" s="93" t="s">
        <v>6116</v>
      </c>
      <c r="J2862" s="89"/>
      <c r="K2862" s="89"/>
      <c r="L2862" s="89"/>
      <c r="M2862" s="89"/>
      <c r="N2862" s="168">
        <v>0</v>
      </c>
      <c r="O2862" s="168">
        <v>5349.41</v>
      </c>
      <c r="P2862" s="89" t="s">
        <v>2900</v>
      </c>
    </row>
    <row r="2863" spans="1:16" ht="63.75">
      <c r="A2863" s="214">
        <v>16</v>
      </c>
      <c r="B2863" s="89"/>
      <c r="C2863" s="90" t="s">
        <v>46</v>
      </c>
      <c r="D2863" s="84">
        <v>43256</v>
      </c>
      <c r="E2863" s="85" t="s">
        <v>5464</v>
      </c>
      <c r="F2863" s="85" t="s">
        <v>3</v>
      </c>
      <c r="G2863" s="85">
        <v>1628425</v>
      </c>
      <c r="H2863" s="89"/>
      <c r="I2863" s="93" t="s">
        <v>6116</v>
      </c>
      <c r="J2863" s="89"/>
      <c r="K2863" s="89"/>
      <c r="L2863" s="89"/>
      <c r="M2863" s="89"/>
      <c r="N2863" s="168">
        <v>0</v>
      </c>
      <c r="O2863" s="168">
        <v>655669.64</v>
      </c>
      <c r="P2863" s="89" t="s">
        <v>2900</v>
      </c>
    </row>
    <row r="2864" spans="1:16" ht="63.75">
      <c r="A2864" s="214">
        <v>16</v>
      </c>
      <c r="B2864" s="89"/>
      <c r="C2864" s="90" t="s">
        <v>46</v>
      </c>
      <c r="D2864" s="84">
        <v>43256</v>
      </c>
      <c r="E2864" s="85" t="s">
        <v>5464</v>
      </c>
      <c r="F2864" s="85" t="s">
        <v>3</v>
      </c>
      <c r="G2864" s="85">
        <v>1628425</v>
      </c>
      <c r="H2864" s="89"/>
      <c r="I2864" s="93" t="s">
        <v>6116</v>
      </c>
      <c r="J2864" s="89"/>
      <c r="K2864" s="89"/>
      <c r="L2864" s="89"/>
      <c r="M2864" s="89"/>
      <c r="N2864" s="168">
        <v>0</v>
      </c>
      <c r="O2864" s="168">
        <v>845951.03</v>
      </c>
      <c r="P2864" s="89" t="s">
        <v>2900</v>
      </c>
    </row>
    <row r="2865" spans="1:16" ht="63.75">
      <c r="A2865" s="214">
        <v>15</v>
      </c>
      <c r="B2865" s="89"/>
      <c r="C2865" s="90" t="s">
        <v>45</v>
      </c>
      <c r="D2865" s="84">
        <v>43256</v>
      </c>
      <c r="E2865" s="85" t="s">
        <v>5464</v>
      </c>
      <c r="F2865" s="85" t="s">
        <v>3</v>
      </c>
      <c r="G2865" s="85">
        <v>1628425</v>
      </c>
      <c r="H2865" s="89"/>
      <c r="I2865" s="93" t="s">
        <v>6116</v>
      </c>
      <c r="J2865" s="89"/>
      <c r="K2865" s="89"/>
      <c r="L2865" s="89"/>
      <c r="M2865" s="89"/>
      <c r="N2865" s="168">
        <v>0</v>
      </c>
      <c r="O2865" s="168">
        <v>310.72000000000003</v>
      </c>
      <c r="P2865" s="89" t="s">
        <v>2900</v>
      </c>
    </row>
    <row r="2866" spans="1:16" ht="63.75">
      <c r="A2866" s="214">
        <v>15</v>
      </c>
      <c r="B2866" s="89"/>
      <c r="C2866" s="90" t="s">
        <v>45</v>
      </c>
      <c r="D2866" s="84">
        <v>43256</v>
      </c>
      <c r="E2866" s="85" t="s">
        <v>5464</v>
      </c>
      <c r="F2866" s="85" t="s">
        <v>3</v>
      </c>
      <c r="G2866" s="85">
        <v>1628425</v>
      </c>
      <c r="H2866" s="89"/>
      <c r="I2866" s="93" t="s">
        <v>6116</v>
      </c>
      <c r="J2866" s="89"/>
      <c r="K2866" s="89"/>
      <c r="L2866" s="89"/>
      <c r="M2866" s="89"/>
      <c r="N2866" s="168">
        <v>0</v>
      </c>
      <c r="O2866" s="168">
        <v>113136.79</v>
      </c>
      <c r="P2866" s="89" t="s">
        <v>2900</v>
      </c>
    </row>
    <row r="2867" spans="1:16" ht="63.75">
      <c r="A2867" s="214">
        <v>572</v>
      </c>
      <c r="B2867" s="89"/>
      <c r="C2867" s="90" t="s">
        <v>181</v>
      </c>
      <c r="D2867" s="84">
        <v>43256</v>
      </c>
      <c r="E2867" s="85" t="s">
        <v>5464</v>
      </c>
      <c r="F2867" s="85" t="s">
        <v>3</v>
      </c>
      <c r="G2867" s="85">
        <v>1628425</v>
      </c>
      <c r="H2867" s="89"/>
      <c r="I2867" s="93" t="s">
        <v>6116</v>
      </c>
      <c r="J2867" s="89"/>
      <c r="K2867" s="89"/>
      <c r="L2867" s="89"/>
      <c r="M2867" s="89"/>
      <c r="N2867" s="168">
        <v>0</v>
      </c>
      <c r="O2867" s="168">
        <v>65.72</v>
      </c>
      <c r="P2867" s="89" t="s">
        <v>2900</v>
      </c>
    </row>
    <row r="2868" spans="1:16" ht="63.75">
      <c r="A2868" s="214">
        <v>681</v>
      </c>
      <c r="B2868" s="89"/>
      <c r="C2868" s="90" t="s">
        <v>196</v>
      </c>
      <c r="D2868" s="84">
        <v>43256</v>
      </c>
      <c r="E2868" s="85" t="s">
        <v>5464</v>
      </c>
      <c r="F2868" s="85" t="s">
        <v>3</v>
      </c>
      <c r="G2868" s="85">
        <v>1628425</v>
      </c>
      <c r="H2868" s="89"/>
      <c r="I2868" s="93" t="s">
        <v>6116</v>
      </c>
      <c r="J2868" s="89"/>
      <c r="K2868" s="89"/>
      <c r="L2868" s="89"/>
      <c r="M2868" s="89"/>
      <c r="N2868" s="168">
        <v>0</v>
      </c>
      <c r="O2868" s="168">
        <v>9715.14</v>
      </c>
      <c r="P2868" s="89" t="s">
        <v>2900</v>
      </c>
    </row>
    <row r="2869" spans="1:16" ht="63.75">
      <c r="A2869" s="214">
        <v>206</v>
      </c>
      <c r="B2869" s="89"/>
      <c r="C2869" s="90" t="s">
        <v>100</v>
      </c>
      <c r="D2869" s="84">
        <v>43256</v>
      </c>
      <c r="E2869" s="85" t="s">
        <v>5464</v>
      </c>
      <c r="F2869" s="85" t="s">
        <v>3</v>
      </c>
      <c r="G2869" s="85">
        <v>1628425</v>
      </c>
      <c r="H2869" s="89"/>
      <c r="I2869" s="93" t="s">
        <v>6116</v>
      </c>
      <c r="J2869" s="89"/>
      <c r="K2869" s="89"/>
      <c r="L2869" s="89"/>
      <c r="M2869" s="89"/>
      <c r="N2869" s="168">
        <v>0</v>
      </c>
      <c r="O2869" s="168">
        <v>542.32000000000005</v>
      </c>
      <c r="P2869" s="89" t="s">
        <v>2900</v>
      </c>
    </row>
    <row r="2870" spans="1:16" ht="63.75">
      <c r="A2870" s="214" t="s">
        <v>560</v>
      </c>
      <c r="B2870" s="89"/>
      <c r="C2870" s="90" t="s">
        <v>622</v>
      </c>
      <c r="D2870" s="84">
        <v>43256</v>
      </c>
      <c r="E2870" s="85" t="s">
        <v>5464</v>
      </c>
      <c r="F2870" s="85" t="s">
        <v>3</v>
      </c>
      <c r="G2870" s="85">
        <v>1628425</v>
      </c>
      <c r="H2870" s="89"/>
      <c r="I2870" s="93" t="s">
        <v>6116</v>
      </c>
      <c r="J2870" s="89"/>
      <c r="K2870" s="89"/>
      <c r="L2870" s="89"/>
      <c r="M2870" s="89"/>
      <c r="N2870" s="168">
        <v>0</v>
      </c>
      <c r="O2870" s="168">
        <v>913.56</v>
      </c>
      <c r="P2870" s="89" t="s">
        <v>2900</v>
      </c>
    </row>
    <row r="2871" spans="1:16" ht="63.75">
      <c r="A2871" s="214">
        <v>15</v>
      </c>
      <c r="B2871" s="89"/>
      <c r="C2871" s="90" t="s">
        <v>45</v>
      </c>
      <c r="D2871" s="84">
        <v>43256</v>
      </c>
      <c r="E2871" s="85" t="s">
        <v>5464</v>
      </c>
      <c r="F2871" s="85" t="s">
        <v>3</v>
      </c>
      <c r="G2871" s="85">
        <v>1628425</v>
      </c>
      <c r="H2871" s="89"/>
      <c r="I2871" s="93" t="s">
        <v>6116</v>
      </c>
      <c r="J2871" s="89"/>
      <c r="K2871" s="89"/>
      <c r="L2871" s="89"/>
      <c r="M2871" s="89"/>
      <c r="N2871" s="168">
        <v>0</v>
      </c>
      <c r="O2871" s="168">
        <v>661.5</v>
      </c>
      <c r="P2871" s="89" t="s">
        <v>2900</v>
      </c>
    </row>
    <row r="2872" spans="1:16" ht="63.75">
      <c r="A2872" s="214">
        <v>15</v>
      </c>
      <c r="B2872" s="89"/>
      <c r="C2872" s="90" t="s">
        <v>45</v>
      </c>
      <c r="D2872" s="84">
        <v>43256</v>
      </c>
      <c r="E2872" s="85" t="s">
        <v>5464</v>
      </c>
      <c r="F2872" s="85" t="s">
        <v>3</v>
      </c>
      <c r="G2872" s="85">
        <v>1628425</v>
      </c>
      <c r="H2872" s="89"/>
      <c r="I2872" s="93" t="s">
        <v>6116</v>
      </c>
      <c r="J2872" s="89"/>
      <c r="K2872" s="89"/>
      <c r="L2872" s="89"/>
      <c r="M2872" s="89"/>
      <c r="N2872" s="168">
        <v>0</v>
      </c>
      <c r="O2872" s="168">
        <v>510.78</v>
      </c>
      <c r="P2872" s="89" t="s">
        <v>2900</v>
      </c>
    </row>
    <row r="2873" spans="1:16" ht="63.75">
      <c r="A2873" s="214">
        <v>15</v>
      </c>
      <c r="B2873" s="89"/>
      <c r="C2873" s="90" t="s">
        <v>45</v>
      </c>
      <c r="D2873" s="84">
        <v>43256</v>
      </c>
      <c r="E2873" s="85" t="s">
        <v>5464</v>
      </c>
      <c r="F2873" s="85" t="s">
        <v>3</v>
      </c>
      <c r="G2873" s="85">
        <v>1628425</v>
      </c>
      <c r="H2873" s="89"/>
      <c r="I2873" s="93" t="s">
        <v>6116</v>
      </c>
      <c r="J2873" s="89"/>
      <c r="K2873" s="89"/>
      <c r="L2873" s="89"/>
      <c r="M2873" s="89"/>
      <c r="N2873" s="168">
        <v>0</v>
      </c>
      <c r="O2873" s="168">
        <v>25295.59</v>
      </c>
      <c r="P2873" s="89" t="s">
        <v>2900</v>
      </c>
    </row>
    <row r="2874" spans="1:16" ht="63.75">
      <c r="A2874" s="214">
        <v>15</v>
      </c>
      <c r="B2874" s="89"/>
      <c r="C2874" s="90" t="s">
        <v>45</v>
      </c>
      <c r="D2874" s="84">
        <v>43256</v>
      </c>
      <c r="E2874" s="85" t="s">
        <v>5464</v>
      </c>
      <c r="F2874" s="85" t="s">
        <v>3</v>
      </c>
      <c r="G2874" s="85">
        <v>1628425</v>
      </c>
      <c r="H2874" s="89"/>
      <c r="I2874" s="93" t="s">
        <v>6116</v>
      </c>
      <c r="J2874" s="89"/>
      <c r="K2874" s="89"/>
      <c r="L2874" s="89"/>
      <c r="M2874" s="89"/>
      <c r="N2874" s="168">
        <v>0</v>
      </c>
      <c r="O2874" s="168">
        <v>15801.74</v>
      </c>
      <c r="P2874" s="89" t="s">
        <v>2900</v>
      </c>
    </row>
    <row r="2875" spans="1:16" ht="63.75">
      <c r="A2875" s="214" t="s">
        <v>560</v>
      </c>
      <c r="B2875" s="89"/>
      <c r="C2875" s="90" t="s">
        <v>622</v>
      </c>
      <c r="D2875" s="84">
        <v>43256</v>
      </c>
      <c r="E2875" s="85" t="s">
        <v>5464</v>
      </c>
      <c r="F2875" s="85" t="s">
        <v>3</v>
      </c>
      <c r="G2875" s="85">
        <v>1628425</v>
      </c>
      <c r="H2875" s="89"/>
      <c r="I2875" s="93" t="s">
        <v>6116</v>
      </c>
      <c r="J2875" s="89"/>
      <c r="K2875" s="89"/>
      <c r="L2875" s="89"/>
      <c r="M2875" s="89"/>
      <c r="N2875" s="168">
        <v>0</v>
      </c>
      <c r="O2875" s="168">
        <v>647.9</v>
      </c>
      <c r="P2875" s="89" t="s">
        <v>2900</v>
      </c>
    </row>
    <row r="2876" spans="1:16" ht="63.75">
      <c r="A2876" s="214" t="s">
        <v>560</v>
      </c>
      <c r="B2876" s="89"/>
      <c r="C2876" s="90" t="s">
        <v>622</v>
      </c>
      <c r="D2876" s="84">
        <v>43256</v>
      </c>
      <c r="E2876" s="85" t="s">
        <v>5464</v>
      </c>
      <c r="F2876" s="85" t="s">
        <v>3</v>
      </c>
      <c r="G2876" s="85">
        <v>1628425</v>
      </c>
      <c r="H2876" s="89"/>
      <c r="I2876" s="93" t="s">
        <v>6116</v>
      </c>
      <c r="J2876" s="89"/>
      <c r="K2876" s="89"/>
      <c r="L2876" s="89"/>
      <c r="M2876" s="89"/>
      <c r="N2876" s="168">
        <v>0</v>
      </c>
      <c r="O2876" s="168">
        <v>1648.7</v>
      </c>
      <c r="P2876" s="89" t="s">
        <v>2900</v>
      </c>
    </row>
    <row r="2877" spans="1:16" ht="63.75">
      <c r="A2877" s="214">
        <v>253</v>
      </c>
      <c r="B2877" s="89"/>
      <c r="C2877" s="90" t="s">
        <v>117</v>
      </c>
      <c r="D2877" s="84">
        <v>43256</v>
      </c>
      <c r="E2877" s="85" t="s">
        <v>5464</v>
      </c>
      <c r="F2877" s="85" t="s">
        <v>3</v>
      </c>
      <c r="G2877" s="85">
        <v>1628425</v>
      </c>
      <c r="H2877" s="89"/>
      <c r="I2877" s="93" t="s">
        <v>6116</v>
      </c>
      <c r="J2877" s="89"/>
      <c r="K2877" s="89"/>
      <c r="L2877" s="89"/>
      <c r="M2877" s="89"/>
      <c r="N2877" s="168">
        <v>0</v>
      </c>
      <c r="O2877" s="168">
        <v>30828</v>
      </c>
      <c r="P2877" s="89" t="s">
        <v>2900</v>
      </c>
    </row>
    <row r="2878" spans="1:16" ht="63.75">
      <c r="A2878" s="214">
        <v>212</v>
      </c>
      <c r="B2878" s="89"/>
      <c r="C2878" s="90" t="s">
        <v>103</v>
      </c>
      <c r="D2878" s="84">
        <v>43256</v>
      </c>
      <c r="E2878" s="85" t="s">
        <v>5464</v>
      </c>
      <c r="F2878" s="85" t="s">
        <v>3</v>
      </c>
      <c r="G2878" s="85">
        <v>1628425</v>
      </c>
      <c r="H2878" s="89"/>
      <c r="I2878" s="93" t="s">
        <v>6116</v>
      </c>
      <c r="J2878" s="89"/>
      <c r="K2878" s="89"/>
      <c r="L2878" s="89"/>
      <c r="M2878" s="89"/>
      <c r="N2878" s="168">
        <v>0</v>
      </c>
      <c r="O2878" s="168">
        <v>20918.64</v>
      </c>
      <c r="P2878" s="89" t="s">
        <v>2900</v>
      </c>
    </row>
    <row r="2879" spans="1:16" ht="63.75">
      <c r="A2879" s="214">
        <v>15</v>
      </c>
      <c r="B2879" s="89"/>
      <c r="C2879" s="90" t="s">
        <v>45</v>
      </c>
      <c r="D2879" s="84">
        <v>43256</v>
      </c>
      <c r="E2879" s="85" t="s">
        <v>5464</v>
      </c>
      <c r="F2879" s="85" t="s">
        <v>3</v>
      </c>
      <c r="G2879" s="85">
        <v>1628425</v>
      </c>
      <c r="H2879" s="89"/>
      <c r="I2879" s="93" t="s">
        <v>6116</v>
      </c>
      <c r="J2879" s="89"/>
      <c r="K2879" s="89"/>
      <c r="L2879" s="89"/>
      <c r="M2879" s="89"/>
      <c r="N2879" s="168">
        <v>0</v>
      </c>
      <c r="O2879" s="168">
        <v>14090.35</v>
      </c>
      <c r="P2879" s="89" t="s">
        <v>2900</v>
      </c>
    </row>
    <row r="2880" spans="1:16" ht="63.75">
      <c r="A2880" s="214">
        <v>15</v>
      </c>
      <c r="B2880" s="89"/>
      <c r="C2880" s="90" t="s">
        <v>45</v>
      </c>
      <c r="D2880" s="84">
        <v>43256</v>
      </c>
      <c r="E2880" s="85" t="s">
        <v>5464</v>
      </c>
      <c r="F2880" s="85" t="s">
        <v>3</v>
      </c>
      <c r="G2880" s="85">
        <v>1628425</v>
      </c>
      <c r="H2880" s="89"/>
      <c r="I2880" s="93" t="s">
        <v>6116</v>
      </c>
      <c r="J2880" s="89"/>
      <c r="K2880" s="89"/>
      <c r="L2880" s="89"/>
      <c r="M2880" s="89"/>
      <c r="N2880" s="168">
        <v>0</v>
      </c>
      <c r="O2880" s="168">
        <v>1232.55</v>
      </c>
      <c r="P2880" s="89" t="s">
        <v>2900</v>
      </c>
    </row>
    <row r="2881" spans="1:16" ht="63.75">
      <c r="A2881" s="214">
        <v>20</v>
      </c>
      <c r="B2881" s="89"/>
      <c r="C2881" s="90" t="s">
        <v>47</v>
      </c>
      <c r="D2881" s="84">
        <v>43256</v>
      </c>
      <c r="E2881" s="85" t="s">
        <v>5465</v>
      </c>
      <c r="F2881" s="85" t="s">
        <v>3</v>
      </c>
      <c r="G2881" s="85">
        <v>1628488</v>
      </c>
      <c r="H2881" s="89"/>
      <c r="I2881" s="93" t="s">
        <v>6117</v>
      </c>
      <c r="J2881" s="89"/>
      <c r="K2881" s="89"/>
      <c r="L2881" s="89"/>
      <c r="M2881" s="89"/>
      <c r="N2881" s="168">
        <v>0</v>
      </c>
      <c r="O2881" s="168">
        <v>5479.2</v>
      </c>
      <c r="P2881" s="89" t="s">
        <v>679</v>
      </c>
    </row>
    <row r="2882" spans="1:16" ht="63.75">
      <c r="A2882" s="214" t="s">
        <v>560</v>
      </c>
      <c r="B2882" s="89"/>
      <c r="C2882" s="90" t="s">
        <v>622</v>
      </c>
      <c r="D2882" s="84">
        <v>43256</v>
      </c>
      <c r="E2882" s="85" t="s">
        <v>5466</v>
      </c>
      <c r="F2882" s="85" t="s">
        <v>3</v>
      </c>
      <c r="G2882" s="85">
        <v>1628496</v>
      </c>
      <c r="H2882" s="89"/>
      <c r="I2882" s="93" t="s">
        <v>6118</v>
      </c>
      <c r="J2882" s="89"/>
      <c r="K2882" s="89"/>
      <c r="L2882" s="89"/>
      <c r="M2882" s="89"/>
      <c r="N2882" s="168">
        <v>0</v>
      </c>
      <c r="O2882" s="168">
        <v>31333.73</v>
      </c>
      <c r="P2882" s="89" t="s">
        <v>679</v>
      </c>
    </row>
    <row r="2883" spans="1:16" ht="51">
      <c r="A2883" s="214">
        <v>20</v>
      </c>
      <c r="B2883" s="89"/>
      <c r="C2883" s="90" t="s">
        <v>47</v>
      </c>
      <c r="D2883" s="84">
        <v>43256</v>
      </c>
      <c r="E2883" s="85" t="s">
        <v>5467</v>
      </c>
      <c r="F2883" s="85" t="s">
        <v>3</v>
      </c>
      <c r="G2883" s="85">
        <v>1628503</v>
      </c>
      <c r="H2883" s="89"/>
      <c r="I2883" s="93" t="s">
        <v>6119</v>
      </c>
      <c r="J2883" s="89"/>
      <c r="K2883" s="89"/>
      <c r="L2883" s="89"/>
      <c r="M2883" s="89"/>
      <c r="N2883" s="168">
        <v>0</v>
      </c>
      <c r="O2883" s="168">
        <v>26.400000000000002</v>
      </c>
      <c r="P2883" s="89" t="s">
        <v>679</v>
      </c>
    </row>
    <row r="2884" spans="1:16" ht="89.25">
      <c r="A2884" s="214">
        <v>576</v>
      </c>
      <c r="B2884" s="89"/>
      <c r="C2884" s="90" t="s">
        <v>11083</v>
      </c>
      <c r="D2884" s="84">
        <v>43256</v>
      </c>
      <c r="E2884" s="85" t="s">
        <v>5468</v>
      </c>
      <c r="F2884" s="85" t="s">
        <v>15</v>
      </c>
      <c r="G2884" s="85">
        <v>5133</v>
      </c>
      <c r="H2884" s="89"/>
      <c r="I2884" s="93" t="s">
        <v>6120</v>
      </c>
      <c r="J2884" s="89"/>
      <c r="K2884" s="89"/>
      <c r="L2884" s="89"/>
      <c r="M2884" s="89"/>
      <c r="N2884" s="168">
        <v>502.14</v>
      </c>
      <c r="O2884" s="168">
        <v>0</v>
      </c>
      <c r="P2884" s="89" t="s">
        <v>679</v>
      </c>
    </row>
    <row r="2885" spans="1:16" ht="76.5">
      <c r="A2885" s="214">
        <v>20</v>
      </c>
      <c r="B2885" s="89"/>
      <c r="C2885" s="90" t="s">
        <v>47</v>
      </c>
      <c r="D2885" s="84">
        <v>43256</v>
      </c>
      <c r="E2885" s="85" t="s">
        <v>5469</v>
      </c>
      <c r="F2885" s="85" t="s">
        <v>15</v>
      </c>
      <c r="G2885" s="85">
        <v>5129</v>
      </c>
      <c r="H2885" s="89"/>
      <c r="I2885" s="93" t="s">
        <v>6121</v>
      </c>
      <c r="J2885" s="89"/>
      <c r="K2885" s="89"/>
      <c r="L2885" s="89"/>
      <c r="M2885" s="89"/>
      <c r="N2885" s="168">
        <v>613</v>
      </c>
      <c r="O2885" s="168">
        <v>0</v>
      </c>
      <c r="P2885" s="89" t="s">
        <v>679</v>
      </c>
    </row>
    <row r="2886" spans="1:16" ht="63.75">
      <c r="A2886" s="214" t="s">
        <v>560</v>
      </c>
      <c r="B2886" s="89"/>
      <c r="C2886" s="90" t="s">
        <v>622</v>
      </c>
      <c r="D2886" s="84">
        <v>43256</v>
      </c>
      <c r="E2886" s="85" t="s">
        <v>5470</v>
      </c>
      <c r="F2886" s="85" t="s">
        <v>11</v>
      </c>
      <c r="G2886" s="85">
        <v>923647</v>
      </c>
      <c r="H2886" s="89"/>
      <c r="I2886" s="93" t="s">
        <v>6122</v>
      </c>
      <c r="J2886" s="89"/>
      <c r="K2886" s="89"/>
      <c r="L2886" s="89"/>
      <c r="M2886" s="89"/>
      <c r="N2886" s="168">
        <v>270</v>
      </c>
      <c r="O2886" s="168">
        <v>0</v>
      </c>
      <c r="P2886" s="89" t="s">
        <v>679</v>
      </c>
    </row>
    <row r="2887" spans="1:16" ht="51">
      <c r="A2887" s="214" t="s">
        <v>560</v>
      </c>
      <c r="B2887" s="89"/>
      <c r="C2887" s="90" t="s">
        <v>622</v>
      </c>
      <c r="D2887" s="84">
        <v>43257</v>
      </c>
      <c r="E2887" s="85" t="s">
        <v>5471</v>
      </c>
      <c r="F2887" s="85" t="s">
        <v>3</v>
      </c>
      <c r="G2887" s="85">
        <v>1628887</v>
      </c>
      <c r="H2887" s="89"/>
      <c r="I2887" s="93" t="s">
        <v>6123</v>
      </c>
      <c r="J2887" s="89"/>
      <c r="K2887" s="89"/>
      <c r="L2887" s="89"/>
      <c r="M2887" s="89"/>
      <c r="N2887" s="168">
        <v>0</v>
      </c>
      <c r="O2887" s="168">
        <v>18</v>
      </c>
      <c r="P2887" s="89" t="s">
        <v>679</v>
      </c>
    </row>
    <row r="2888" spans="1:16" ht="51">
      <c r="A2888" s="214" t="s">
        <v>560</v>
      </c>
      <c r="B2888" s="89"/>
      <c r="C2888" s="90" t="s">
        <v>622</v>
      </c>
      <c r="D2888" s="84">
        <v>43257</v>
      </c>
      <c r="E2888" s="85" t="s">
        <v>5472</v>
      </c>
      <c r="F2888" s="85" t="s">
        <v>3</v>
      </c>
      <c r="G2888" s="85">
        <v>1628911</v>
      </c>
      <c r="H2888" s="89"/>
      <c r="I2888" s="93" t="s">
        <v>6124</v>
      </c>
      <c r="J2888" s="89"/>
      <c r="K2888" s="89"/>
      <c r="L2888" s="89"/>
      <c r="M2888" s="89"/>
      <c r="N2888" s="168">
        <v>0</v>
      </c>
      <c r="O2888" s="168">
        <v>1</v>
      </c>
      <c r="P2888" s="89" t="s">
        <v>679</v>
      </c>
    </row>
    <row r="2889" spans="1:16" ht="51">
      <c r="A2889" s="214" t="s">
        <v>560</v>
      </c>
      <c r="B2889" s="89"/>
      <c r="C2889" s="90" t="s">
        <v>622</v>
      </c>
      <c r="D2889" s="84">
        <v>43257</v>
      </c>
      <c r="E2889" s="85" t="s">
        <v>5473</v>
      </c>
      <c r="F2889" s="85" t="s">
        <v>3</v>
      </c>
      <c r="G2889" s="85">
        <v>1628912</v>
      </c>
      <c r="H2889" s="89"/>
      <c r="I2889" s="93" t="s">
        <v>6125</v>
      </c>
      <c r="J2889" s="89"/>
      <c r="K2889" s="89"/>
      <c r="L2889" s="89"/>
      <c r="M2889" s="89"/>
      <c r="N2889" s="168">
        <v>0</v>
      </c>
      <c r="O2889" s="168">
        <v>1.5</v>
      </c>
      <c r="P2889" s="89" t="s">
        <v>679</v>
      </c>
    </row>
    <row r="2890" spans="1:16" ht="51">
      <c r="A2890" s="214" t="s">
        <v>560</v>
      </c>
      <c r="B2890" s="89"/>
      <c r="C2890" s="90" t="s">
        <v>622</v>
      </c>
      <c r="D2890" s="84">
        <v>43257</v>
      </c>
      <c r="E2890" s="85" t="s">
        <v>5474</v>
      </c>
      <c r="F2890" s="85" t="s">
        <v>3</v>
      </c>
      <c r="G2890" s="220">
        <v>1628913</v>
      </c>
      <c r="H2890" s="89"/>
      <c r="I2890" s="93" t="s">
        <v>6126</v>
      </c>
      <c r="J2890" s="89"/>
      <c r="K2890" s="89"/>
      <c r="L2890" s="89"/>
      <c r="M2890" s="89"/>
      <c r="N2890" s="168">
        <v>0</v>
      </c>
      <c r="O2890" s="168">
        <v>2.1</v>
      </c>
      <c r="P2890" s="89" t="s">
        <v>679</v>
      </c>
    </row>
    <row r="2891" spans="1:16" ht="51">
      <c r="A2891" s="214" t="s">
        <v>560</v>
      </c>
      <c r="B2891" s="89"/>
      <c r="C2891" s="90" t="s">
        <v>622</v>
      </c>
      <c r="D2891" s="84">
        <v>43257</v>
      </c>
      <c r="E2891" s="85" t="s">
        <v>5475</v>
      </c>
      <c r="F2891" s="85" t="s">
        <v>3</v>
      </c>
      <c r="G2891" s="85">
        <v>1628914</v>
      </c>
      <c r="H2891" s="89"/>
      <c r="I2891" s="93" t="s">
        <v>6127</v>
      </c>
      <c r="J2891" s="89"/>
      <c r="K2891" s="89"/>
      <c r="L2891" s="89"/>
      <c r="M2891" s="89"/>
      <c r="N2891" s="168">
        <v>0</v>
      </c>
      <c r="O2891" s="168">
        <v>33.299999999999997</v>
      </c>
      <c r="P2891" s="89" t="s">
        <v>679</v>
      </c>
    </row>
    <row r="2892" spans="1:16" ht="51">
      <c r="A2892" s="214" t="s">
        <v>560</v>
      </c>
      <c r="B2892" s="89"/>
      <c r="C2892" s="90" t="s">
        <v>622</v>
      </c>
      <c r="D2892" s="84">
        <v>43257</v>
      </c>
      <c r="E2892" s="85" t="s">
        <v>5476</v>
      </c>
      <c r="F2892" s="85" t="s">
        <v>3</v>
      </c>
      <c r="G2892" s="85">
        <v>1628915</v>
      </c>
      <c r="H2892" s="89"/>
      <c r="I2892" s="93" t="s">
        <v>6128</v>
      </c>
      <c r="J2892" s="89"/>
      <c r="K2892" s="89"/>
      <c r="L2892" s="89"/>
      <c r="M2892" s="89"/>
      <c r="N2892" s="168">
        <v>0</v>
      </c>
      <c r="O2892" s="168">
        <v>24.3</v>
      </c>
      <c r="P2892" s="89" t="s">
        <v>679</v>
      </c>
    </row>
    <row r="2893" spans="1:16" ht="51">
      <c r="A2893" s="214" t="s">
        <v>560</v>
      </c>
      <c r="B2893" s="89"/>
      <c r="C2893" s="90" t="s">
        <v>622</v>
      </c>
      <c r="D2893" s="84">
        <v>43257</v>
      </c>
      <c r="E2893" s="85" t="s">
        <v>5477</v>
      </c>
      <c r="F2893" s="85" t="s">
        <v>3</v>
      </c>
      <c r="G2893" s="85">
        <v>1628916</v>
      </c>
      <c r="H2893" s="89"/>
      <c r="I2893" s="93" t="s">
        <v>6129</v>
      </c>
      <c r="J2893" s="89"/>
      <c r="K2893" s="89"/>
      <c r="L2893" s="89"/>
      <c r="M2893" s="89"/>
      <c r="N2893" s="168">
        <v>0</v>
      </c>
      <c r="O2893" s="168">
        <v>1.3</v>
      </c>
      <c r="P2893" s="89" t="s">
        <v>679</v>
      </c>
    </row>
    <row r="2894" spans="1:16" ht="51">
      <c r="A2894" s="214" t="s">
        <v>560</v>
      </c>
      <c r="B2894" s="89"/>
      <c r="C2894" s="90" t="s">
        <v>622</v>
      </c>
      <c r="D2894" s="84">
        <v>43257</v>
      </c>
      <c r="E2894" s="85" t="s">
        <v>5478</v>
      </c>
      <c r="F2894" s="85" t="s">
        <v>3</v>
      </c>
      <c r="G2894" s="85">
        <v>1628930</v>
      </c>
      <c r="H2894" s="89"/>
      <c r="I2894" s="93" t="s">
        <v>6130</v>
      </c>
      <c r="J2894" s="89"/>
      <c r="K2894" s="89"/>
      <c r="L2894" s="89"/>
      <c r="M2894" s="89"/>
      <c r="N2894" s="168">
        <v>0</v>
      </c>
      <c r="O2894" s="168">
        <v>1210</v>
      </c>
      <c r="P2894" s="89" t="s">
        <v>679</v>
      </c>
    </row>
    <row r="2895" spans="1:16" ht="51">
      <c r="A2895" s="214" t="s">
        <v>560</v>
      </c>
      <c r="B2895" s="89"/>
      <c r="C2895" s="90" t="s">
        <v>622</v>
      </c>
      <c r="D2895" s="84">
        <v>43257</v>
      </c>
      <c r="E2895" s="85" t="s">
        <v>5479</v>
      </c>
      <c r="F2895" s="85" t="s">
        <v>3</v>
      </c>
      <c r="G2895" s="85">
        <v>1628795</v>
      </c>
      <c r="H2895" s="89"/>
      <c r="I2895" s="93" t="s">
        <v>6131</v>
      </c>
      <c r="J2895" s="89"/>
      <c r="K2895" s="89"/>
      <c r="L2895" s="89"/>
      <c r="M2895" s="89"/>
      <c r="N2895" s="168">
        <v>0</v>
      </c>
      <c r="O2895" s="168">
        <v>14.97</v>
      </c>
      <c r="P2895" s="89" t="s">
        <v>679</v>
      </c>
    </row>
    <row r="2896" spans="1:16" ht="51">
      <c r="A2896" s="214">
        <v>373</v>
      </c>
      <c r="B2896" s="89"/>
      <c r="C2896" s="90" t="s">
        <v>644</v>
      </c>
      <c r="D2896" s="84">
        <v>43257</v>
      </c>
      <c r="E2896" s="85" t="s">
        <v>5480</v>
      </c>
      <c r="F2896" s="85" t="s">
        <v>3</v>
      </c>
      <c r="G2896" s="85">
        <v>1628804</v>
      </c>
      <c r="H2896" s="89"/>
      <c r="I2896" s="93" t="s">
        <v>6132</v>
      </c>
      <c r="J2896" s="89"/>
      <c r="K2896" s="89"/>
      <c r="L2896" s="89"/>
      <c r="M2896" s="89"/>
      <c r="N2896" s="168">
        <v>0</v>
      </c>
      <c r="O2896" s="168">
        <v>36000</v>
      </c>
      <c r="P2896" s="89" t="s">
        <v>679</v>
      </c>
    </row>
    <row r="2897" spans="1:16" ht="51">
      <c r="A2897" s="214" t="s">
        <v>560</v>
      </c>
      <c r="B2897" s="89"/>
      <c r="C2897" s="90" t="s">
        <v>622</v>
      </c>
      <c r="D2897" s="84">
        <v>43257</v>
      </c>
      <c r="E2897" s="85" t="s">
        <v>5481</v>
      </c>
      <c r="F2897" s="85" t="s">
        <v>3</v>
      </c>
      <c r="G2897" s="85">
        <v>1628826</v>
      </c>
      <c r="H2897" s="89"/>
      <c r="I2897" s="93" t="s">
        <v>6133</v>
      </c>
      <c r="J2897" s="89"/>
      <c r="K2897" s="89"/>
      <c r="L2897" s="89"/>
      <c r="M2897" s="89"/>
      <c r="N2897" s="168">
        <v>0</v>
      </c>
      <c r="O2897" s="168">
        <v>5632.26</v>
      </c>
      <c r="P2897" s="89" t="s">
        <v>679</v>
      </c>
    </row>
    <row r="2898" spans="1:16" ht="51">
      <c r="A2898" s="214" t="s">
        <v>560</v>
      </c>
      <c r="B2898" s="89"/>
      <c r="C2898" s="90" t="s">
        <v>622</v>
      </c>
      <c r="D2898" s="84">
        <v>43257</v>
      </c>
      <c r="E2898" s="85" t="s">
        <v>5482</v>
      </c>
      <c r="F2898" s="85" t="s">
        <v>3</v>
      </c>
      <c r="G2898" s="85">
        <v>1628829</v>
      </c>
      <c r="H2898" s="89"/>
      <c r="I2898" s="93" t="s">
        <v>6134</v>
      </c>
      <c r="J2898" s="89"/>
      <c r="K2898" s="89"/>
      <c r="L2898" s="89"/>
      <c r="M2898" s="89"/>
      <c r="N2898" s="168">
        <v>0</v>
      </c>
      <c r="O2898" s="168">
        <v>3321.19</v>
      </c>
      <c r="P2898" s="89" t="s">
        <v>679</v>
      </c>
    </row>
    <row r="2899" spans="1:16" ht="51">
      <c r="A2899" s="214" t="s">
        <v>560</v>
      </c>
      <c r="B2899" s="89"/>
      <c r="C2899" s="90" t="s">
        <v>622</v>
      </c>
      <c r="D2899" s="84">
        <v>43257</v>
      </c>
      <c r="E2899" s="85" t="s">
        <v>5483</v>
      </c>
      <c r="F2899" s="85" t="s">
        <v>3</v>
      </c>
      <c r="G2899" s="85">
        <v>1628840</v>
      </c>
      <c r="H2899" s="89"/>
      <c r="I2899" s="93" t="s">
        <v>6135</v>
      </c>
      <c r="J2899" s="89"/>
      <c r="K2899" s="89"/>
      <c r="L2899" s="89"/>
      <c r="M2899" s="89"/>
      <c r="N2899" s="168">
        <v>0</v>
      </c>
      <c r="O2899" s="168">
        <v>255.71</v>
      </c>
      <c r="P2899" s="89" t="s">
        <v>679</v>
      </c>
    </row>
    <row r="2900" spans="1:16" ht="51">
      <c r="A2900" s="214" t="s">
        <v>560</v>
      </c>
      <c r="B2900" s="89"/>
      <c r="C2900" s="90" t="s">
        <v>622</v>
      </c>
      <c r="D2900" s="84">
        <v>43257</v>
      </c>
      <c r="E2900" s="85" t="s">
        <v>5484</v>
      </c>
      <c r="F2900" s="85" t="s">
        <v>3</v>
      </c>
      <c r="G2900" s="85">
        <v>1628841</v>
      </c>
      <c r="H2900" s="89"/>
      <c r="I2900" s="93" t="s">
        <v>6136</v>
      </c>
      <c r="J2900" s="89"/>
      <c r="K2900" s="89"/>
      <c r="L2900" s="89"/>
      <c r="M2900" s="89"/>
      <c r="N2900" s="168">
        <v>0</v>
      </c>
      <c r="O2900" s="168">
        <v>2000</v>
      </c>
      <c r="P2900" s="89" t="s">
        <v>679</v>
      </c>
    </row>
    <row r="2901" spans="1:16" ht="51">
      <c r="A2901" s="214" t="s">
        <v>560</v>
      </c>
      <c r="B2901" s="89"/>
      <c r="C2901" s="90" t="s">
        <v>622</v>
      </c>
      <c r="D2901" s="84">
        <v>43257</v>
      </c>
      <c r="E2901" s="85" t="s">
        <v>5485</v>
      </c>
      <c r="F2901" s="85" t="s">
        <v>3</v>
      </c>
      <c r="G2901" s="85">
        <v>1628843</v>
      </c>
      <c r="H2901" s="89"/>
      <c r="I2901" s="93" t="s">
        <v>6137</v>
      </c>
      <c r="J2901" s="89"/>
      <c r="K2901" s="89"/>
      <c r="L2901" s="89"/>
      <c r="M2901" s="89"/>
      <c r="N2901" s="168">
        <v>0</v>
      </c>
      <c r="O2901" s="168">
        <v>269.70999999999998</v>
      </c>
      <c r="P2901" s="89" t="s">
        <v>679</v>
      </c>
    </row>
    <row r="2902" spans="1:16" ht="51">
      <c r="A2902" s="214" t="s">
        <v>560</v>
      </c>
      <c r="B2902" s="89"/>
      <c r="C2902" s="90" t="s">
        <v>622</v>
      </c>
      <c r="D2902" s="84">
        <v>43257</v>
      </c>
      <c r="E2902" s="85" t="s">
        <v>5486</v>
      </c>
      <c r="F2902" s="85" t="s">
        <v>3</v>
      </c>
      <c r="G2902" s="85">
        <v>1629002</v>
      </c>
      <c r="H2902" s="89"/>
      <c r="I2902" s="93" t="s">
        <v>5074</v>
      </c>
      <c r="J2902" s="89"/>
      <c r="K2902" s="89"/>
      <c r="L2902" s="89"/>
      <c r="M2902" s="89"/>
      <c r="N2902" s="168">
        <v>0</v>
      </c>
      <c r="O2902" s="168">
        <v>500</v>
      </c>
      <c r="P2902" s="89" t="s">
        <v>679</v>
      </c>
    </row>
    <row r="2903" spans="1:16" ht="38.25">
      <c r="A2903" s="214">
        <v>15</v>
      </c>
      <c r="B2903" s="89"/>
      <c r="C2903" s="90" t="s">
        <v>45</v>
      </c>
      <c r="D2903" s="84">
        <v>43257</v>
      </c>
      <c r="E2903" s="85" t="s">
        <v>5487</v>
      </c>
      <c r="F2903" s="85" t="s">
        <v>3</v>
      </c>
      <c r="G2903" s="85">
        <v>1629005</v>
      </c>
      <c r="H2903" s="89"/>
      <c r="I2903" s="93" t="s">
        <v>6138</v>
      </c>
      <c r="J2903" s="89"/>
      <c r="K2903" s="89"/>
      <c r="L2903" s="89"/>
      <c r="M2903" s="89"/>
      <c r="N2903" s="168">
        <v>0</v>
      </c>
      <c r="O2903" s="168">
        <v>463</v>
      </c>
      <c r="P2903" s="89" t="s">
        <v>679</v>
      </c>
    </row>
    <row r="2904" spans="1:16" ht="51">
      <c r="A2904" s="214">
        <v>35</v>
      </c>
      <c r="B2904" s="89"/>
      <c r="C2904" s="90" t="s">
        <v>49</v>
      </c>
      <c r="D2904" s="84">
        <v>43257</v>
      </c>
      <c r="E2904" s="85" t="s">
        <v>5488</v>
      </c>
      <c r="F2904" s="85" t="s">
        <v>3</v>
      </c>
      <c r="G2904" s="85">
        <v>1628944</v>
      </c>
      <c r="H2904" s="89"/>
      <c r="I2904" s="93" t="s">
        <v>6139</v>
      </c>
      <c r="J2904" s="89"/>
      <c r="K2904" s="89"/>
      <c r="L2904" s="89"/>
      <c r="M2904" s="89"/>
      <c r="N2904" s="168">
        <v>0</v>
      </c>
      <c r="O2904" s="168">
        <v>36</v>
      </c>
      <c r="P2904" s="89" t="s">
        <v>679</v>
      </c>
    </row>
    <row r="2905" spans="1:16" ht="38.25">
      <c r="A2905" s="214">
        <v>373</v>
      </c>
      <c r="B2905" s="89"/>
      <c r="C2905" s="90" t="s">
        <v>644</v>
      </c>
      <c r="D2905" s="84">
        <v>43257</v>
      </c>
      <c r="E2905" s="85" t="s">
        <v>5489</v>
      </c>
      <c r="F2905" s="85" t="s">
        <v>3</v>
      </c>
      <c r="G2905" s="85">
        <v>1628955</v>
      </c>
      <c r="H2905" s="89"/>
      <c r="I2905" s="93" t="s">
        <v>6140</v>
      </c>
      <c r="J2905" s="89"/>
      <c r="K2905" s="89"/>
      <c r="L2905" s="89"/>
      <c r="M2905" s="89"/>
      <c r="N2905" s="168">
        <v>0</v>
      </c>
      <c r="O2905" s="168">
        <v>1513.18</v>
      </c>
      <c r="P2905" s="89" t="s">
        <v>679</v>
      </c>
    </row>
    <row r="2906" spans="1:16" ht="51">
      <c r="A2906" s="214">
        <v>35</v>
      </c>
      <c r="B2906" s="89"/>
      <c r="C2906" s="90" t="s">
        <v>49</v>
      </c>
      <c r="D2906" s="84">
        <v>43257</v>
      </c>
      <c r="E2906" s="85" t="s">
        <v>5490</v>
      </c>
      <c r="F2906" s="85" t="s">
        <v>3</v>
      </c>
      <c r="G2906" s="85">
        <v>1628964</v>
      </c>
      <c r="H2906" s="89"/>
      <c r="I2906" s="93" t="s">
        <v>4191</v>
      </c>
      <c r="J2906" s="89"/>
      <c r="K2906" s="89"/>
      <c r="L2906" s="89"/>
      <c r="M2906" s="89"/>
      <c r="N2906" s="168">
        <v>0</v>
      </c>
      <c r="O2906" s="168">
        <v>1500</v>
      </c>
      <c r="P2906" s="89" t="s">
        <v>679</v>
      </c>
    </row>
    <row r="2907" spans="1:16" ht="63.75">
      <c r="A2907" s="214">
        <v>291</v>
      </c>
      <c r="B2907" s="89"/>
      <c r="C2907" s="90" t="s">
        <v>133</v>
      </c>
      <c r="D2907" s="84">
        <v>43257</v>
      </c>
      <c r="E2907" s="85" t="s">
        <v>5491</v>
      </c>
      <c r="F2907" s="85" t="s">
        <v>3</v>
      </c>
      <c r="G2907" s="85">
        <v>1628902</v>
      </c>
      <c r="H2907" s="89"/>
      <c r="I2907" s="93" t="s">
        <v>6142</v>
      </c>
      <c r="J2907" s="89"/>
      <c r="K2907" s="89"/>
      <c r="L2907" s="89"/>
      <c r="M2907" s="89"/>
      <c r="N2907" s="168">
        <v>0</v>
      </c>
      <c r="O2907" s="168">
        <v>1053010</v>
      </c>
      <c r="P2907" s="89" t="s">
        <v>679</v>
      </c>
    </row>
    <row r="2908" spans="1:16" ht="51">
      <c r="A2908" s="214" t="s">
        <v>560</v>
      </c>
      <c r="B2908" s="89"/>
      <c r="C2908" s="90" t="s">
        <v>622</v>
      </c>
      <c r="D2908" s="84">
        <v>43258</v>
      </c>
      <c r="E2908" s="85" t="s">
        <v>5492</v>
      </c>
      <c r="F2908" s="85" t="s">
        <v>3</v>
      </c>
      <c r="G2908" s="85">
        <v>1629249</v>
      </c>
      <c r="H2908" s="89"/>
      <c r="I2908" s="93" t="s">
        <v>6143</v>
      </c>
      <c r="J2908" s="89"/>
      <c r="K2908" s="89"/>
      <c r="L2908" s="89"/>
      <c r="M2908" s="89"/>
      <c r="N2908" s="168">
        <v>0</v>
      </c>
      <c r="O2908" s="168">
        <v>55.58</v>
      </c>
      <c r="P2908" s="89" t="s">
        <v>679</v>
      </c>
    </row>
    <row r="2909" spans="1:16" ht="51">
      <c r="A2909" s="214" t="s">
        <v>560</v>
      </c>
      <c r="B2909" s="89"/>
      <c r="C2909" s="90" t="s">
        <v>622</v>
      </c>
      <c r="D2909" s="84">
        <v>43258</v>
      </c>
      <c r="E2909" s="85" t="s">
        <v>5493</v>
      </c>
      <c r="F2909" s="85" t="s">
        <v>3</v>
      </c>
      <c r="G2909" s="85">
        <v>1629252</v>
      </c>
      <c r="H2909" s="89"/>
      <c r="I2909" s="93" t="s">
        <v>6144</v>
      </c>
      <c r="J2909" s="89"/>
      <c r="K2909" s="89"/>
      <c r="L2909" s="89"/>
      <c r="M2909" s="89"/>
      <c r="N2909" s="168">
        <v>0</v>
      </c>
      <c r="O2909" s="168">
        <v>55.58</v>
      </c>
      <c r="P2909" s="89" t="s">
        <v>679</v>
      </c>
    </row>
    <row r="2910" spans="1:16" ht="51">
      <c r="A2910" s="214" t="s">
        <v>560</v>
      </c>
      <c r="B2910" s="89"/>
      <c r="C2910" s="90" t="s">
        <v>622</v>
      </c>
      <c r="D2910" s="84">
        <v>43258</v>
      </c>
      <c r="E2910" s="85" t="s">
        <v>5494</v>
      </c>
      <c r="F2910" s="85" t="s">
        <v>3</v>
      </c>
      <c r="G2910" s="85">
        <v>1629255</v>
      </c>
      <c r="H2910" s="89"/>
      <c r="I2910" s="93" t="s">
        <v>6145</v>
      </c>
      <c r="J2910" s="89"/>
      <c r="K2910" s="89"/>
      <c r="L2910" s="89"/>
      <c r="M2910" s="89"/>
      <c r="N2910" s="168">
        <v>0</v>
      </c>
      <c r="O2910" s="168">
        <v>55.58</v>
      </c>
      <c r="P2910" s="89" t="s">
        <v>679</v>
      </c>
    </row>
    <row r="2911" spans="1:16" ht="51">
      <c r="A2911" s="214" t="s">
        <v>560</v>
      </c>
      <c r="B2911" s="89"/>
      <c r="C2911" s="90" t="s">
        <v>622</v>
      </c>
      <c r="D2911" s="84">
        <v>43258</v>
      </c>
      <c r="E2911" s="85" t="s">
        <v>5495</v>
      </c>
      <c r="F2911" s="85" t="s">
        <v>3</v>
      </c>
      <c r="G2911" s="85">
        <v>1629257</v>
      </c>
      <c r="H2911" s="89"/>
      <c r="I2911" s="93" t="s">
        <v>6146</v>
      </c>
      <c r="J2911" s="89"/>
      <c r="K2911" s="89"/>
      <c r="L2911" s="89"/>
      <c r="M2911" s="89"/>
      <c r="N2911" s="168">
        <v>0</v>
      </c>
      <c r="O2911" s="168">
        <v>55.58</v>
      </c>
      <c r="P2911" s="89" t="s">
        <v>679</v>
      </c>
    </row>
    <row r="2912" spans="1:16" ht="51">
      <c r="A2912" s="214" t="s">
        <v>560</v>
      </c>
      <c r="B2912" s="89"/>
      <c r="C2912" s="90" t="s">
        <v>622</v>
      </c>
      <c r="D2912" s="84">
        <v>43258</v>
      </c>
      <c r="E2912" s="85" t="s">
        <v>5496</v>
      </c>
      <c r="F2912" s="85" t="s">
        <v>3</v>
      </c>
      <c r="G2912" s="85">
        <v>1629259</v>
      </c>
      <c r="H2912" s="89"/>
      <c r="I2912" s="93" t="s">
        <v>6147</v>
      </c>
      <c r="J2912" s="89"/>
      <c r="K2912" s="89"/>
      <c r="L2912" s="89"/>
      <c r="M2912" s="89"/>
      <c r="N2912" s="168">
        <v>0</v>
      </c>
      <c r="O2912" s="168">
        <v>55.58</v>
      </c>
      <c r="P2912" s="89" t="s">
        <v>679</v>
      </c>
    </row>
    <row r="2913" spans="1:16" ht="51">
      <c r="A2913" s="214" t="s">
        <v>560</v>
      </c>
      <c r="B2913" s="89"/>
      <c r="C2913" s="90" t="s">
        <v>622</v>
      </c>
      <c r="D2913" s="84">
        <v>43258</v>
      </c>
      <c r="E2913" s="85" t="s">
        <v>5497</v>
      </c>
      <c r="F2913" s="85" t="s">
        <v>3</v>
      </c>
      <c r="G2913" s="85">
        <v>1629261</v>
      </c>
      <c r="H2913" s="89"/>
      <c r="I2913" s="93" t="s">
        <v>6148</v>
      </c>
      <c r="J2913" s="89"/>
      <c r="K2913" s="89"/>
      <c r="L2913" s="89"/>
      <c r="M2913" s="89"/>
      <c r="N2913" s="168">
        <v>0</v>
      </c>
      <c r="O2913" s="168">
        <v>55.58</v>
      </c>
      <c r="P2913" s="89" t="s">
        <v>679</v>
      </c>
    </row>
    <row r="2914" spans="1:16" ht="51">
      <c r="A2914" s="214" t="s">
        <v>560</v>
      </c>
      <c r="B2914" s="89"/>
      <c r="C2914" s="90" t="s">
        <v>622</v>
      </c>
      <c r="D2914" s="84">
        <v>43258</v>
      </c>
      <c r="E2914" s="85" t="s">
        <v>5498</v>
      </c>
      <c r="F2914" s="85" t="s">
        <v>3</v>
      </c>
      <c r="G2914" s="85">
        <v>1629268</v>
      </c>
      <c r="H2914" s="89"/>
      <c r="I2914" s="93" t="s">
        <v>6149</v>
      </c>
      <c r="J2914" s="89"/>
      <c r="K2914" s="89"/>
      <c r="L2914" s="89"/>
      <c r="M2914" s="89"/>
      <c r="N2914" s="168">
        <v>0</v>
      </c>
      <c r="O2914" s="168">
        <v>53</v>
      </c>
      <c r="P2914" s="89" t="s">
        <v>679</v>
      </c>
    </row>
    <row r="2915" spans="1:16" ht="63.75">
      <c r="A2915" s="214">
        <v>373</v>
      </c>
      <c r="B2915" s="89"/>
      <c r="C2915" s="90" t="s">
        <v>644</v>
      </c>
      <c r="D2915" s="84">
        <v>43258</v>
      </c>
      <c r="E2915" s="85" t="s">
        <v>5499</v>
      </c>
      <c r="F2915" s="85" t="s">
        <v>3</v>
      </c>
      <c r="G2915" s="85">
        <v>1629277</v>
      </c>
      <c r="H2915" s="89"/>
      <c r="I2915" s="93" t="s">
        <v>6150</v>
      </c>
      <c r="J2915" s="89"/>
      <c r="K2915" s="89"/>
      <c r="L2915" s="89"/>
      <c r="M2915" s="89"/>
      <c r="N2915" s="168">
        <v>0</v>
      </c>
      <c r="O2915" s="168">
        <v>1323</v>
      </c>
      <c r="P2915" s="89" t="s">
        <v>679</v>
      </c>
    </row>
    <row r="2916" spans="1:16" ht="51">
      <c r="A2916" s="214" t="s">
        <v>560</v>
      </c>
      <c r="B2916" s="89"/>
      <c r="C2916" s="90" t="s">
        <v>622</v>
      </c>
      <c r="D2916" s="84">
        <v>43258</v>
      </c>
      <c r="E2916" s="85" t="s">
        <v>5500</v>
      </c>
      <c r="F2916" s="85" t="s">
        <v>3</v>
      </c>
      <c r="G2916" s="85">
        <v>1629280</v>
      </c>
      <c r="H2916" s="89"/>
      <c r="I2916" s="93" t="s">
        <v>6151</v>
      </c>
      <c r="J2916" s="89"/>
      <c r="K2916" s="89"/>
      <c r="L2916" s="89"/>
      <c r="M2916" s="89"/>
      <c r="N2916" s="168">
        <v>0</v>
      </c>
      <c r="O2916" s="168">
        <v>1726</v>
      </c>
      <c r="P2916" s="89" t="s">
        <v>679</v>
      </c>
    </row>
    <row r="2917" spans="1:16" ht="51">
      <c r="A2917" s="214" t="s">
        <v>560</v>
      </c>
      <c r="B2917" s="89"/>
      <c r="C2917" s="90" t="s">
        <v>622</v>
      </c>
      <c r="D2917" s="84">
        <v>43258</v>
      </c>
      <c r="E2917" s="85" t="s">
        <v>5501</v>
      </c>
      <c r="F2917" s="85" t="s">
        <v>3</v>
      </c>
      <c r="G2917" s="85">
        <v>1629285</v>
      </c>
      <c r="H2917" s="89"/>
      <c r="I2917" s="93" t="s">
        <v>6152</v>
      </c>
      <c r="J2917" s="89"/>
      <c r="K2917" s="89"/>
      <c r="L2917" s="89"/>
      <c r="M2917" s="89"/>
      <c r="N2917" s="168">
        <v>0</v>
      </c>
      <c r="O2917" s="168">
        <v>818.85</v>
      </c>
      <c r="P2917" s="89" t="s">
        <v>679</v>
      </c>
    </row>
    <row r="2918" spans="1:16" ht="51">
      <c r="A2918" s="214" t="s">
        <v>560</v>
      </c>
      <c r="B2918" s="89"/>
      <c r="C2918" s="90" t="s">
        <v>622</v>
      </c>
      <c r="D2918" s="84">
        <v>43258</v>
      </c>
      <c r="E2918" s="85" t="s">
        <v>5502</v>
      </c>
      <c r="F2918" s="85" t="s">
        <v>3</v>
      </c>
      <c r="G2918" s="85">
        <v>1629286</v>
      </c>
      <c r="H2918" s="89"/>
      <c r="I2918" s="93" t="s">
        <v>6153</v>
      </c>
      <c r="J2918" s="89"/>
      <c r="K2918" s="89"/>
      <c r="L2918" s="89"/>
      <c r="M2918" s="89"/>
      <c r="N2918" s="168">
        <v>0</v>
      </c>
      <c r="O2918" s="168">
        <v>850.26</v>
      </c>
      <c r="P2918" s="89" t="s">
        <v>679</v>
      </c>
    </row>
    <row r="2919" spans="1:16" ht="51">
      <c r="A2919" s="214" t="s">
        <v>560</v>
      </c>
      <c r="B2919" s="89"/>
      <c r="C2919" s="90" t="s">
        <v>622</v>
      </c>
      <c r="D2919" s="84">
        <v>43258</v>
      </c>
      <c r="E2919" s="85" t="s">
        <v>5503</v>
      </c>
      <c r="F2919" s="85" t="s">
        <v>3</v>
      </c>
      <c r="G2919" s="85">
        <v>1629290</v>
      </c>
      <c r="H2919" s="89"/>
      <c r="I2919" s="93" t="s">
        <v>6154</v>
      </c>
      <c r="J2919" s="89"/>
      <c r="K2919" s="89"/>
      <c r="L2919" s="89"/>
      <c r="M2919" s="89"/>
      <c r="N2919" s="168">
        <v>0</v>
      </c>
      <c r="O2919" s="168">
        <v>1659.68</v>
      </c>
      <c r="P2919" s="89" t="s">
        <v>679</v>
      </c>
    </row>
    <row r="2920" spans="1:16" ht="51">
      <c r="A2920" s="214" t="s">
        <v>560</v>
      </c>
      <c r="B2920" s="89"/>
      <c r="C2920" s="90" t="s">
        <v>622</v>
      </c>
      <c r="D2920" s="84">
        <v>43258</v>
      </c>
      <c r="E2920" s="85" t="s">
        <v>5504</v>
      </c>
      <c r="F2920" s="85" t="s">
        <v>3</v>
      </c>
      <c r="G2920" s="85">
        <v>1629167</v>
      </c>
      <c r="H2920" s="89"/>
      <c r="I2920" s="93" t="s">
        <v>6155</v>
      </c>
      <c r="J2920" s="89"/>
      <c r="K2920" s="89"/>
      <c r="L2920" s="89"/>
      <c r="M2920" s="89"/>
      <c r="N2920" s="168">
        <v>0</v>
      </c>
      <c r="O2920" s="168">
        <v>531</v>
      </c>
      <c r="P2920" s="89" t="s">
        <v>679</v>
      </c>
    </row>
    <row r="2921" spans="1:16" ht="51">
      <c r="A2921" s="214" t="s">
        <v>560</v>
      </c>
      <c r="B2921" s="89"/>
      <c r="C2921" s="90" t="s">
        <v>622</v>
      </c>
      <c r="D2921" s="84">
        <v>43258</v>
      </c>
      <c r="E2921" s="85" t="s">
        <v>5505</v>
      </c>
      <c r="F2921" s="85" t="s">
        <v>3</v>
      </c>
      <c r="G2921" s="85">
        <v>1629168</v>
      </c>
      <c r="H2921" s="89"/>
      <c r="I2921" s="93" t="s">
        <v>6156</v>
      </c>
      <c r="J2921" s="89"/>
      <c r="K2921" s="89"/>
      <c r="L2921" s="89"/>
      <c r="M2921" s="89"/>
      <c r="N2921" s="168">
        <v>0</v>
      </c>
      <c r="O2921" s="168">
        <v>531</v>
      </c>
      <c r="P2921" s="89" t="s">
        <v>679</v>
      </c>
    </row>
    <row r="2922" spans="1:16" ht="51">
      <c r="A2922" s="214" t="s">
        <v>560</v>
      </c>
      <c r="B2922" s="89"/>
      <c r="C2922" s="90" t="s">
        <v>622</v>
      </c>
      <c r="D2922" s="84">
        <v>43258</v>
      </c>
      <c r="E2922" s="85" t="s">
        <v>5506</v>
      </c>
      <c r="F2922" s="85" t="s">
        <v>3</v>
      </c>
      <c r="G2922" s="85">
        <v>1629177</v>
      </c>
      <c r="H2922" s="89"/>
      <c r="I2922" s="93" t="s">
        <v>6157</v>
      </c>
      <c r="J2922" s="89"/>
      <c r="K2922" s="89"/>
      <c r="L2922" s="89"/>
      <c r="M2922" s="89"/>
      <c r="N2922" s="168">
        <v>0</v>
      </c>
      <c r="O2922" s="168">
        <v>530.5</v>
      </c>
      <c r="P2922" s="89" t="s">
        <v>679</v>
      </c>
    </row>
    <row r="2923" spans="1:16" ht="51">
      <c r="A2923" s="214" t="s">
        <v>560</v>
      </c>
      <c r="B2923" s="89"/>
      <c r="C2923" s="90" t="s">
        <v>622</v>
      </c>
      <c r="D2923" s="84">
        <v>43258</v>
      </c>
      <c r="E2923" s="85" t="s">
        <v>5507</v>
      </c>
      <c r="F2923" s="85" t="s">
        <v>3</v>
      </c>
      <c r="G2923" s="85">
        <v>1629179</v>
      </c>
      <c r="H2923" s="89"/>
      <c r="I2923" s="93" t="s">
        <v>6158</v>
      </c>
      <c r="J2923" s="89"/>
      <c r="K2923" s="89"/>
      <c r="L2923" s="89"/>
      <c r="M2923" s="89"/>
      <c r="N2923" s="168">
        <v>0</v>
      </c>
      <c r="O2923" s="168">
        <v>531</v>
      </c>
      <c r="P2923" s="89" t="s">
        <v>679</v>
      </c>
    </row>
    <row r="2924" spans="1:16" ht="51">
      <c r="A2924" s="214" t="s">
        <v>560</v>
      </c>
      <c r="B2924" s="89"/>
      <c r="C2924" s="90" t="s">
        <v>622</v>
      </c>
      <c r="D2924" s="84">
        <v>43258</v>
      </c>
      <c r="E2924" s="85" t="s">
        <v>5508</v>
      </c>
      <c r="F2924" s="85" t="s">
        <v>3</v>
      </c>
      <c r="G2924" s="85">
        <v>1629181</v>
      </c>
      <c r="H2924" s="89"/>
      <c r="I2924" s="93" t="s">
        <v>6159</v>
      </c>
      <c r="J2924" s="89"/>
      <c r="K2924" s="89"/>
      <c r="L2924" s="89"/>
      <c r="M2924" s="89"/>
      <c r="N2924" s="168">
        <v>0</v>
      </c>
      <c r="O2924" s="168">
        <v>5774.82</v>
      </c>
      <c r="P2924" s="89" t="s">
        <v>679</v>
      </c>
    </row>
    <row r="2925" spans="1:16" ht="51">
      <c r="A2925" s="214" t="s">
        <v>560</v>
      </c>
      <c r="B2925" s="89"/>
      <c r="C2925" s="90" t="s">
        <v>622</v>
      </c>
      <c r="D2925" s="84">
        <v>43258</v>
      </c>
      <c r="E2925" s="85" t="s">
        <v>5509</v>
      </c>
      <c r="F2925" s="85" t="s">
        <v>3</v>
      </c>
      <c r="G2925" s="85">
        <v>1629225</v>
      </c>
      <c r="H2925" s="89"/>
      <c r="I2925" s="93" t="s">
        <v>6160</v>
      </c>
      <c r="J2925" s="89"/>
      <c r="K2925" s="89"/>
      <c r="L2925" s="89"/>
      <c r="M2925" s="89"/>
      <c r="N2925" s="168">
        <v>0</v>
      </c>
      <c r="O2925" s="168">
        <v>465</v>
      </c>
      <c r="P2925" s="89" t="s">
        <v>679</v>
      </c>
    </row>
    <row r="2926" spans="1:16" ht="51">
      <c r="A2926" s="214" t="s">
        <v>560</v>
      </c>
      <c r="B2926" s="89"/>
      <c r="C2926" s="90" t="s">
        <v>622</v>
      </c>
      <c r="D2926" s="84">
        <v>43258</v>
      </c>
      <c r="E2926" s="85" t="s">
        <v>5510</v>
      </c>
      <c r="F2926" s="85" t="s">
        <v>3</v>
      </c>
      <c r="G2926" s="85">
        <v>1629238</v>
      </c>
      <c r="H2926" s="89"/>
      <c r="I2926" s="93" t="s">
        <v>6161</v>
      </c>
      <c r="J2926" s="89"/>
      <c r="K2926" s="89"/>
      <c r="L2926" s="89"/>
      <c r="M2926" s="89"/>
      <c r="N2926" s="168">
        <v>0</v>
      </c>
      <c r="O2926" s="168">
        <v>53.9</v>
      </c>
      <c r="P2926" s="89" t="s">
        <v>679</v>
      </c>
    </row>
    <row r="2927" spans="1:16" ht="51">
      <c r="A2927" s="214" t="s">
        <v>560</v>
      </c>
      <c r="B2927" s="89"/>
      <c r="C2927" s="90" t="s">
        <v>622</v>
      </c>
      <c r="D2927" s="84">
        <v>43258</v>
      </c>
      <c r="E2927" s="85" t="s">
        <v>5511</v>
      </c>
      <c r="F2927" s="85" t="s">
        <v>3</v>
      </c>
      <c r="G2927" s="85">
        <v>1629239</v>
      </c>
      <c r="H2927" s="89"/>
      <c r="I2927" s="93" t="s">
        <v>6162</v>
      </c>
      <c r="J2927" s="89"/>
      <c r="K2927" s="89"/>
      <c r="L2927" s="89"/>
      <c r="M2927" s="89"/>
      <c r="N2927" s="168">
        <v>0</v>
      </c>
      <c r="O2927" s="168">
        <v>0.12</v>
      </c>
      <c r="P2927" s="89" t="s">
        <v>2900</v>
      </c>
    </row>
    <row r="2928" spans="1:16" ht="51">
      <c r="A2928" s="214" t="s">
        <v>560</v>
      </c>
      <c r="B2928" s="89"/>
      <c r="C2928" s="90" t="s">
        <v>622</v>
      </c>
      <c r="D2928" s="84">
        <v>43258</v>
      </c>
      <c r="E2928" s="85" t="s">
        <v>5512</v>
      </c>
      <c r="F2928" s="85" t="s">
        <v>3</v>
      </c>
      <c r="G2928" s="85">
        <v>1629244</v>
      </c>
      <c r="H2928" s="89"/>
      <c r="I2928" s="93" t="s">
        <v>6163</v>
      </c>
      <c r="J2928" s="89"/>
      <c r="K2928" s="89"/>
      <c r="L2928" s="89"/>
      <c r="M2928" s="89"/>
      <c r="N2928" s="168">
        <v>0</v>
      </c>
      <c r="O2928" s="168">
        <v>1115.58</v>
      </c>
      <c r="P2928" s="89" t="s">
        <v>679</v>
      </c>
    </row>
    <row r="2929" spans="1:16" ht="51">
      <c r="A2929" s="214" t="s">
        <v>560</v>
      </c>
      <c r="B2929" s="89"/>
      <c r="C2929" s="90" t="s">
        <v>622</v>
      </c>
      <c r="D2929" s="84">
        <v>43258</v>
      </c>
      <c r="E2929" s="85" t="s">
        <v>5513</v>
      </c>
      <c r="F2929" s="85" t="s">
        <v>3</v>
      </c>
      <c r="G2929" s="85">
        <v>1629246</v>
      </c>
      <c r="H2929" s="89"/>
      <c r="I2929" s="93" t="s">
        <v>6164</v>
      </c>
      <c r="J2929" s="89"/>
      <c r="K2929" s="89"/>
      <c r="L2929" s="89"/>
      <c r="M2929" s="89"/>
      <c r="N2929" s="168">
        <v>0</v>
      </c>
      <c r="O2929" s="168">
        <v>1115.58</v>
      </c>
      <c r="P2929" s="89" t="s">
        <v>679</v>
      </c>
    </row>
    <row r="2930" spans="1:16" ht="51">
      <c r="A2930" s="214">
        <v>20</v>
      </c>
      <c r="B2930" s="89"/>
      <c r="C2930" s="90" t="s">
        <v>47</v>
      </c>
      <c r="D2930" s="84">
        <v>43258</v>
      </c>
      <c r="E2930" s="85" t="s">
        <v>5514</v>
      </c>
      <c r="F2930" s="85" t="s">
        <v>3</v>
      </c>
      <c r="G2930" s="85">
        <v>1629409</v>
      </c>
      <c r="H2930" s="89"/>
      <c r="I2930" s="93" t="s">
        <v>6165</v>
      </c>
      <c r="J2930" s="89"/>
      <c r="K2930" s="89"/>
      <c r="L2930" s="89"/>
      <c r="M2930" s="89"/>
      <c r="N2930" s="168">
        <v>0</v>
      </c>
      <c r="O2930" s="168">
        <v>300</v>
      </c>
      <c r="P2930" s="89" t="s">
        <v>679</v>
      </c>
    </row>
    <row r="2931" spans="1:16" ht="51">
      <c r="A2931" s="214">
        <v>20</v>
      </c>
      <c r="B2931" s="89"/>
      <c r="C2931" s="90" t="s">
        <v>47</v>
      </c>
      <c r="D2931" s="84">
        <v>43258</v>
      </c>
      <c r="E2931" s="85" t="s">
        <v>5515</v>
      </c>
      <c r="F2931" s="85" t="s">
        <v>3</v>
      </c>
      <c r="G2931" s="85">
        <v>1629410</v>
      </c>
      <c r="H2931" s="89"/>
      <c r="I2931" s="93" t="s">
        <v>6166</v>
      </c>
      <c r="J2931" s="89"/>
      <c r="K2931" s="89"/>
      <c r="L2931" s="89"/>
      <c r="M2931" s="89"/>
      <c r="N2931" s="168">
        <v>0</v>
      </c>
      <c r="O2931" s="168">
        <v>300</v>
      </c>
      <c r="P2931" s="89" t="s">
        <v>679</v>
      </c>
    </row>
    <row r="2932" spans="1:16" ht="51">
      <c r="A2932" s="214">
        <v>20</v>
      </c>
      <c r="B2932" s="89"/>
      <c r="C2932" s="90" t="s">
        <v>47</v>
      </c>
      <c r="D2932" s="84">
        <v>43258</v>
      </c>
      <c r="E2932" s="85" t="s">
        <v>5516</v>
      </c>
      <c r="F2932" s="85" t="s">
        <v>3</v>
      </c>
      <c r="G2932" s="85">
        <v>1629415</v>
      </c>
      <c r="H2932" s="89"/>
      <c r="I2932" s="93" t="s">
        <v>6167</v>
      </c>
      <c r="J2932" s="89"/>
      <c r="K2932" s="89"/>
      <c r="L2932" s="89"/>
      <c r="M2932" s="89"/>
      <c r="N2932" s="168">
        <v>0</v>
      </c>
      <c r="O2932" s="168">
        <v>300</v>
      </c>
      <c r="P2932" s="89" t="s">
        <v>679</v>
      </c>
    </row>
    <row r="2933" spans="1:16" ht="51">
      <c r="A2933" s="214">
        <v>20</v>
      </c>
      <c r="B2933" s="89"/>
      <c r="C2933" s="90" t="s">
        <v>47</v>
      </c>
      <c r="D2933" s="84">
        <v>43258</v>
      </c>
      <c r="E2933" s="85" t="s">
        <v>5517</v>
      </c>
      <c r="F2933" s="85" t="s">
        <v>3</v>
      </c>
      <c r="G2933" s="85">
        <v>1629418</v>
      </c>
      <c r="H2933" s="89"/>
      <c r="I2933" s="93" t="s">
        <v>6168</v>
      </c>
      <c r="J2933" s="89"/>
      <c r="K2933" s="89"/>
      <c r="L2933" s="89"/>
      <c r="M2933" s="89"/>
      <c r="N2933" s="168">
        <v>0</v>
      </c>
      <c r="O2933" s="168">
        <v>300</v>
      </c>
      <c r="P2933" s="89" t="s">
        <v>679</v>
      </c>
    </row>
    <row r="2934" spans="1:16" ht="38.25">
      <c r="A2934" s="214">
        <v>35</v>
      </c>
      <c r="B2934" s="89"/>
      <c r="C2934" s="90" t="s">
        <v>49</v>
      </c>
      <c r="D2934" s="84">
        <v>43258</v>
      </c>
      <c r="E2934" s="85" t="s">
        <v>5518</v>
      </c>
      <c r="F2934" s="85" t="s">
        <v>3</v>
      </c>
      <c r="G2934" s="85">
        <v>1629336</v>
      </c>
      <c r="H2934" s="89"/>
      <c r="I2934" s="93" t="s">
        <v>751</v>
      </c>
      <c r="J2934" s="89"/>
      <c r="K2934" s="89"/>
      <c r="L2934" s="89"/>
      <c r="M2934" s="89"/>
      <c r="N2934" s="168">
        <v>0</v>
      </c>
      <c r="O2934" s="168">
        <v>1203.3900000000001</v>
      </c>
      <c r="P2934" s="89" t="s">
        <v>679</v>
      </c>
    </row>
    <row r="2935" spans="1:16" ht="51">
      <c r="A2935" s="214" t="s">
        <v>560</v>
      </c>
      <c r="B2935" s="89"/>
      <c r="C2935" s="90" t="s">
        <v>622</v>
      </c>
      <c r="D2935" s="84">
        <v>43258</v>
      </c>
      <c r="E2935" s="85" t="s">
        <v>5519</v>
      </c>
      <c r="F2935" s="85" t="s">
        <v>3</v>
      </c>
      <c r="G2935" s="85">
        <v>1629357</v>
      </c>
      <c r="H2935" s="89"/>
      <c r="I2935" s="93" t="s">
        <v>6169</v>
      </c>
      <c r="J2935" s="89"/>
      <c r="K2935" s="89"/>
      <c r="L2935" s="89"/>
      <c r="M2935" s="89"/>
      <c r="N2935" s="168">
        <v>0</v>
      </c>
      <c r="O2935" s="168">
        <v>1709.28</v>
      </c>
      <c r="P2935" s="89" t="s">
        <v>679</v>
      </c>
    </row>
    <row r="2936" spans="1:16" ht="51">
      <c r="A2936" s="214" t="s">
        <v>560</v>
      </c>
      <c r="B2936" s="89"/>
      <c r="C2936" s="90" t="s">
        <v>622</v>
      </c>
      <c r="D2936" s="84">
        <v>43258</v>
      </c>
      <c r="E2936" s="85" t="s">
        <v>5520</v>
      </c>
      <c r="F2936" s="85" t="s">
        <v>3</v>
      </c>
      <c r="G2936" s="85">
        <v>1629358</v>
      </c>
      <c r="H2936" s="89"/>
      <c r="I2936" s="93" t="s">
        <v>6170</v>
      </c>
      <c r="J2936" s="89"/>
      <c r="K2936" s="89"/>
      <c r="L2936" s="89"/>
      <c r="M2936" s="89"/>
      <c r="N2936" s="168">
        <v>0</v>
      </c>
      <c r="O2936" s="168">
        <v>0.99</v>
      </c>
      <c r="P2936" s="89" t="s">
        <v>679</v>
      </c>
    </row>
    <row r="2937" spans="1:16" ht="51">
      <c r="A2937" s="214" t="s">
        <v>560</v>
      </c>
      <c r="B2937" s="89"/>
      <c r="C2937" s="90" t="s">
        <v>622</v>
      </c>
      <c r="D2937" s="84">
        <v>43258</v>
      </c>
      <c r="E2937" s="85" t="s">
        <v>5521</v>
      </c>
      <c r="F2937" s="85" t="s">
        <v>3</v>
      </c>
      <c r="G2937" s="85">
        <v>1629359</v>
      </c>
      <c r="H2937" s="89"/>
      <c r="I2937" s="93" t="s">
        <v>6171</v>
      </c>
      <c r="J2937" s="89"/>
      <c r="K2937" s="89"/>
      <c r="L2937" s="89"/>
      <c r="M2937" s="89"/>
      <c r="N2937" s="168">
        <v>0</v>
      </c>
      <c r="O2937" s="168">
        <v>63.14</v>
      </c>
      <c r="P2937" s="89" t="s">
        <v>679</v>
      </c>
    </row>
    <row r="2938" spans="1:16" ht="51">
      <c r="A2938" s="214" t="s">
        <v>560</v>
      </c>
      <c r="B2938" s="89"/>
      <c r="C2938" s="90" t="s">
        <v>622</v>
      </c>
      <c r="D2938" s="84">
        <v>43258</v>
      </c>
      <c r="E2938" s="85" t="s">
        <v>5522</v>
      </c>
      <c r="F2938" s="85" t="s">
        <v>3</v>
      </c>
      <c r="G2938" s="85">
        <v>1629360</v>
      </c>
      <c r="H2938" s="89"/>
      <c r="I2938" s="93" t="s">
        <v>6172</v>
      </c>
      <c r="J2938" s="89"/>
      <c r="K2938" s="89"/>
      <c r="L2938" s="89"/>
      <c r="M2938" s="89"/>
      <c r="N2938" s="168">
        <v>0</v>
      </c>
      <c r="O2938" s="168">
        <v>27.35</v>
      </c>
      <c r="P2938" s="89" t="s">
        <v>679</v>
      </c>
    </row>
    <row r="2939" spans="1:16" ht="51">
      <c r="A2939" s="214">
        <v>20</v>
      </c>
      <c r="B2939" s="89"/>
      <c r="C2939" s="90" t="s">
        <v>47</v>
      </c>
      <c r="D2939" s="84">
        <v>43258</v>
      </c>
      <c r="E2939" s="85" t="s">
        <v>5523</v>
      </c>
      <c r="F2939" s="85" t="s">
        <v>3</v>
      </c>
      <c r="G2939" s="85">
        <v>1629405</v>
      </c>
      <c r="H2939" s="89"/>
      <c r="I2939" s="93" t="s">
        <v>6173</v>
      </c>
      <c r="J2939" s="89"/>
      <c r="K2939" s="89"/>
      <c r="L2939" s="89"/>
      <c r="M2939" s="89"/>
      <c r="N2939" s="168">
        <v>0</v>
      </c>
      <c r="O2939" s="168">
        <v>300</v>
      </c>
      <c r="P2939" s="89" t="s">
        <v>679</v>
      </c>
    </row>
    <row r="2940" spans="1:16" ht="51">
      <c r="A2940" s="214" t="s">
        <v>560</v>
      </c>
      <c r="B2940" s="89"/>
      <c r="C2940" s="90" t="s">
        <v>622</v>
      </c>
      <c r="D2940" s="84">
        <v>43258</v>
      </c>
      <c r="E2940" s="85" t="s">
        <v>5524</v>
      </c>
      <c r="F2940" s="85" t="s">
        <v>3</v>
      </c>
      <c r="G2940" s="85">
        <v>1629241</v>
      </c>
      <c r="H2940" s="89"/>
      <c r="I2940" s="93" t="s">
        <v>6174</v>
      </c>
      <c r="J2940" s="89"/>
      <c r="K2940" s="89"/>
      <c r="L2940" s="89"/>
      <c r="M2940" s="89"/>
      <c r="N2940" s="168">
        <v>0</v>
      </c>
      <c r="O2940" s="168">
        <v>4793.26</v>
      </c>
      <c r="P2940" s="89" t="s">
        <v>679</v>
      </c>
    </row>
    <row r="2941" spans="1:16" ht="51">
      <c r="A2941" s="214" t="s">
        <v>560</v>
      </c>
      <c r="B2941" s="89"/>
      <c r="C2941" s="90" t="s">
        <v>622</v>
      </c>
      <c r="D2941" s="84">
        <v>43258</v>
      </c>
      <c r="E2941" s="85" t="s">
        <v>5525</v>
      </c>
      <c r="F2941" s="85" t="s">
        <v>3</v>
      </c>
      <c r="G2941" s="85">
        <v>1629247</v>
      </c>
      <c r="H2941" s="89"/>
      <c r="I2941" s="93" t="s">
        <v>6175</v>
      </c>
      <c r="J2941" s="89"/>
      <c r="K2941" s="89"/>
      <c r="L2941" s="89"/>
      <c r="M2941" s="89"/>
      <c r="N2941" s="168">
        <v>0</v>
      </c>
      <c r="O2941" s="168">
        <v>40825.5</v>
      </c>
      <c r="P2941" s="89" t="s">
        <v>679</v>
      </c>
    </row>
    <row r="2942" spans="1:16" ht="51">
      <c r="A2942" s="214" t="s">
        <v>560</v>
      </c>
      <c r="B2942" s="89"/>
      <c r="C2942" s="90" t="s">
        <v>622</v>
      </c>
      <c r="D2942" s="84">
        <v>43258</v>
      </c>
      <c r="E2942" s="85" t="s">
        <v>5526</v>
      </c>
      <c r="F2942" s="85" t="s">
        <v>3</v>
      </c>
      <c r="G2942" s="85">
        <v>1629251</v>
      </c>
      <c r="H2942" s="89"/>
      <c r="I2942" s="93" t="s">
        <v>6176</v>
      </c>
      <c r="J2942" s="89"/>
      <c r="K2942" s="89"/>
      <c r="L2942" s="89"/>
      <c r="M2942" s="89"/>
      <c r="N2942" s="168">
        <v>0</v>
      </c>
      <c r="O2942" s="168">
        <v>2553.4</v>
      </c>
      <c r="P2942" s="89" t="s">
        <v>679</v>
      </c>
    </row>
    <row r="2943" spans="1:16" ht="51">
      <c r="A2943" s="214" t="s">
        <v>560</v>
      </c>
      <c r="B2943" s="89"/>
      <c r="C2943" s="90" t="s">
        <v>622</v>
      </c>
      <c r="D2943" s="84">
        <v>43258</v>
      </c>
      <c r="E2943" s="85" t="s">
        <v>5527</v>
      </c>
      <c r="F2943" s="85" t="s">
        <v>3</v>
      </c>
      <c r="G2943" s="85">
        <v>1629260</v>
      </c>
      <c r="H2943" s="89"/>
      <c r="I2943" s="93" t="s">
        <v>6177</v>
      </c>
      <c r="J2943" s="89"/>
      <c r="K2943" s="89"/>
      <c r="L2943" s="89"/>
      <c r="M2943" s="89"/>
      <c r="N2943" s="168">
        <v>0</v>
      </c>
      <c r="O2943" s="168">
        <v>4493.54</v>
      </c>
      <c r="P2943" s="89" t="s">
        <v>679</v>
      </c>
    </row>
    <row r="2944" spans="1:16" ht="51">
      <c r="A2944" s="214" t="s">
        <v>560</v>
      </c>
      <c r="B2944" s="89"/>
      <c r="C2944" s="90" t="s">
        <v>622</v>
      </c>
      <c r="D2944" s="84">
        <v>43258</v>
      </c>
      <c r="E2944" s="85" t="s">
        <v>5528</v>
      </c>
      <c r="F2944" s="85" t="s">
        <v>3</v>
      </c>
      <c r="G2944" s="85">
        <v>1629262</v>
      </c>
      <c r="H2944" s="89"/>
      <c r="I2944" s="93" t="s">
        <v>6178</v>
      </c>
      <c r="J2944" s="89"/>
      <c r="K2944" s="89"/>
      <c r="L2944" s="89"/>
      <c r="M2944" s="89"/>
      <c r="N2944" s="168">
        <v>0</v>
      </c>
      <c r="O2944" s="168">
        <v>61918.33</v>
      </c>
      <c r="P2944" s="89" t="s">
        <v>679</v>
      </c>
    </row>
    <row r="2945" spans="1:16" ht="51">
      <c r="A2945" s="214" t="s">
        <v>560</v>
      </c>
      <c r="B2945" s="89"/>
      <c r="C2945" s="90" t="s">
        <v>622</v>
      </c>
      <c r="D2945" s="84">
        <v>43258</v>
      </c>
      <c r="E2945" s="85" t="s">
        <v>5529</v>
      </c>
      <c r="F2945" s="85" t="s">
        <v>3</v>
      </c>
      <c r="G2945" s="85">
        <v>1629265</v>
      </c>
      <c r="H2945" s="89"/>
      <c r="I2945" s="93" t="s">
        <v>6179</v>
      </c>
      <c r="J2945" s="89"/>
      <c r="K2945" s="89"/>
      <c r="L2945" s="89"/>
      <c r="M2945" s="89"/>
      <c r="N2945" s="168">
        <v>0</v>
      </c>
      <c r="O2945" s="168">
        <v>4917.18</v>
      </c>
      <c r="P2945" s="89" t="s">
        <v>679</v>
      </c>
    </row>
    <row r="2946" spans="1:16" ht="51">
      <c r="A2946" s="214" t="s">
        <v>560</v>
      </c>
      <c r="B2946" s="89"/>
      <c r="C2946" s="90" t="s">
        <v>622</v>
      </c>
      <c r="D2946" s="84">
        <v>43258</v>
      </c>
      <c r="E2946" s="85" t="s">
        <v>5530</v>
      </c>
      <c r="F2946" s="85" t="s">
        <v>3</v>
      </c>
      <c r="G2946" s="85">
        <v>1629267</v>
      </c>
      <c r="H2946" s="89"/>
      <c r="I2946" s="93" t="s">
        <v>6180</v>
      </c>
      <c r="J2946" s="89"/>
      <c r="K2946" s="89"/>
      <c r="L2946" s="89"/>
      <c r="M2946" s="89"/>
      <c r="N2946" s="168">
        <v>0</v>
      </c>
      <c r="O2946" s="168">
        <v>4917.18</v>
      </c>
      <c r="P2946" s="89" t="s">
        <v>679</v>
      </c>
    </row>
    <row r="2947" spans="1:16" ht="51">
      <c r="A2947" s="214" t="s">
        <v>560</v>
      </c>
      <c r="B2947" s="89"/>
      <c r="C2947" s="90" t="s">
        <v>622</v>
      </c>
      <c r="D2947" s="84">
        <v>43258</v>
      </c>
      <c r="E2947" s="85" t="s">
        <v>5531</v>
      </c>
      <c r="F2947" s="85" t="s">
        <v>3</v>
      </c>
      <c r="G2947" s="85">
        <v>1629269</v>
      </c>
      <c r="H2947" s="89"/>
      <c r="I2947" s="93" t="s">
        <v>6181</v>
      </c>
      <c r="J2947" s="89"/>
      <c r="K2947" s="89"/>
      <c r="L2947" s="89"/>
      <c r="M2947" s="89"/>
      <c r="N2947" s="168">
        <v>0</v>
      </c>
      <c r="O2947" s="168">
        <v>608.25</v>
      </c>
      <c r="P2947" s="89" t="s">
        <v>679</v>
      </c>
    </row>
    <row r="2948" spans="1:16" ht="51">
      <c r="A2948" s="214" t="s">
        <v>560</v>
      </c>
      <c r="B2948" s="89"/>
      <c r="C2948" s="90" t="s">
        <v>622</v>
      </c>
      <c r="D2948" s="84">
        <v>43258</v>
      </c>
      <c r="E2948" s="85" t="s">
        <v>5532</v>
      </c>
      <c r="F2948" s="85" t="s">
        <v>3</v>
      </c>
      <c r="G2948" s="85">
        <v>1629271</v>
      </c>
      <c r="H2948" s="89"/>
      <c r="I2948" s="93" t="s">
        <v>6182</v>
      </c>
      <c r="J2948" s="89"/>
      <c r="K2948" s="89"/>
      <c r="L2948" s="89"/>
      <c r="M2948" s="89"/>
      <c r="N2948" s="168">
        <v>0</v>
      </c>
      <c r="O2948" s="168">
        <v>608.4</v>
      </c>
      <c r="P2948" s="89" t="s">
        <v>679</v>
      </c>
    </row>
    <row r="2949" spans="1:16" ht="63.75">
      <c r="A2949" s="214">
        <v>373</v>
      </c>
      <c r="B2949" s="89"/>
      <c r="C2949" s="90" t="s">
        <v>644</v>
      </c>
      <c r="D2949" s="84">
        <v>43258</v>
      </c>
      <c r="E2949" s="85" t="s">
        <v>5533</v>
      </c>
      <c r="F2949" s="85" t="s">
        <v>3</v>
      </c>
      <c r="G2949" s="85">
        <v>1629273</v>
      </c>
      <c r="H2949" s="89"/>
      <c r="I2949" s="93" t="s">
        <v>6183</v>
      </c>
      <c r="J2949" s="89"/>
      <c r="K2949" s="89"/>
      <c r="L2949" s="89"/>
      <c r="M2949" s="89"/>
      <c r="N2949" s="168">
        <v>0</v>
      </c>
      <c r="O2949" s="168">
        <v>791.9</v>
      </c>
      <c r="P2949" s="89" t="s">
        <v>679</v>
      </c>
    </row>
    <row r="2950" spans="1:16" ht="51">
      <c r="A2950" s="214" t="s">
        <v>560</v>
      </c>
      <c r="B2950" s="89"/>
      <c r="C2950" s="90" t="s">
        <v>622</v>
      </c>
      <c r="D2950" s="84">
        <v>43258</v>
      </c>
      <c r="E2950" s="85" t="s">
        <v>5534</v>
      </c>
      <c r="F2950" s="85" t="s">
        <v>3</v>
      </c>
      <c r="G2950" s="85">
        <v>1629165</v>
      </c>
      <c r="H2950" s="89"/>
      <c r="I2950" s="93" t="s">
        <v>6184</v>
      </c>
      <c r="J2950" s="89"/>
      <c r="K2950" s="89"/>
      <c r="L2950" s="89"/>
      <c r="M2950" s="89"/>
      <c r="N2950" s="168">
        <v>0</v>
      </c>
      <c r="O2950" s="168">
        <v>531</v>
      </c>
      <c r="P2950" s="89" t="s">
        <v>679</v>
      </c>
    </row>
    <row r="2951" spans="1:16" ht="89.25">
      <c r="A2951" s="214">
        <v>20</v>
      </c>
      <c r="B2951" s="89"/>
      <c r="C2951" s="90" t="s">
        <v>47</v>
      </c>
      <c r="D2951" s="84">
        <v>43258</v>
      </c>
      <c r="E2951" s="85" t="s">
        <v>5535</v>
      </c>
      <c r="F2951" s="85" t="s">
        <v>11</v>
      </c>
      <c r="G2951" s="85">
        <v>923748</v>
      </c>
      <c r="H2951" s="89"/>
      <c r="I2951" s="93" t="s">
        <v>6185</v>
      </c>
      <c r="J2951" s="89"/>
      <c r="K2951" s="89"/>
      <c r="L2951" s="89"/>
      <c r="M2951" s="89"/>
      <c r="N2951" s="168">
        <v>480.12</v>
      </c>
      <c r="O2951" s="168">
        <v>0</v>
      </c>
      <c r="P2951" s="89" t="s">
        <v>679</v>
      </c>
    </row>
    <row r="2952" spans="1:16" ht="89.25">
      <c r="A2952" s="214">
        <v>513</v>
      </c>
      <c r="B2952" s="89"/>
      <c r="C2952" s="90" t="s">
        <v>175</v>
      </c>
      <c r="D2952" s="84">
        <v>43258</v>
      </c>
      <c r="E2952" s="85" t="s">
        <v>5536</v>
      </c>
      <c r="F2952" s="85" t="s">
        <v>15</v>
      </c>
      <c r="G2952" s="85">
        <v>5169</v>
      </c>
      <c r="H2952" s="89"/>
      <c r="I2952" s="93" t="s">
        <v>6186</v>
      </c>
      <c r="J2952" s="89"/>
      <c r="K2952" s="89"/>
      <c r="L2952" s="89"/>
      <c r="M2952" s="89"/>
      <c r="N2952" s="168">
        <v>940.5</v>
      </c>
      <c r="O2952" s="168">
        <v>0</v>
      </c>
      <c r="P2952" s="89" t="s">
        <v>679</v>
      </c>
    </row>
    <row r="2953" spans="1:16" ht="51">
      <c r="A2953" s="214">
        <v>163</v>
      </c>
      <c r="B2953" s="89"/>
      <c r="C2953" s="90" t="s">
        <v>91</v>
      </c>
      <c r="D2953" s="84">
        <v>43258</v>
      </c>
      <c r="E2953" s="85" t="s">
        <v>5537</v>
      </c>
      <c r="F2953" s="85" t="s">
        <v>680</v>
      </c>
      <c r="G2953" s="85">
        <v>17921033</v>
      </c>
      <c r="H2953" s="89"/>
      <c r="I2953" s="93" t="s">
        <v>6187</v>
      </c>
      <c r="J2953" s="89"/>
      <c r="K2953" s="89"/>
      <c r="L2953" s="89"/>
      <c r="M2953" s="89"/>
      <c r="N2953" s="168">
        <v>11299.51</v>
      </c>
      <c r="O2953" s="168">
        <v>0</v>
      </c>
      <c r="P2953" s="89" t="s">
        <v>679</v>
      </c>
    </row>
    <row r="2954" spans="1:16" ht="51">
      <c r="A2954" s="214">
        <v>163</v>
      </c>
      <c r="B2954" s="89"/>
      <c r="C2954" s="90" t="s">
        <v>91</v>
      </c>
      <c r="D2954" s="84">
        <v>43258</v>
      </c>
      <c r="E2954" s="85" t="s">
        <v>5538</v>
      </c>
      <c r="F2954" s="85" t="s">
        <v>680</v>
      </c>
      <c r="G2954" s="85">
        <v>17921034</v>
      </c>
      <c r="H2954" s="89"/>
      <c r="I2954" s="93" t="s">
        <v>6188</v>
      </c>
      <c r="J2954" s="89"/>
      <c r="K2954" s="89"/>
      <c r="L2954" s="89"/>
      <c r="M2954" s="89"/>
      <c r="N2954" s="168">
        <v>32365.040000000001</v>
      </c>
      <c r="O2954" s="168">
        <v>0</v>
      </c>
      <c r="P2954" s="89" t="s">
        <v>679</v>
      </c>
    </row>
    <row r="2955" spans="1:16" ht="51">
      <c r="A2955" s="214" t="s">
        <v>560</v>
      </c>
      <c r="B2955" s="89"/>
      <c r="C2955" s="90" t="s">
        <v>622</v>
      </c>
      <c r="D2955" s="84">
        <v>43258</v>
      </c>
      <c r="E2955" s="85" t="s">
        <v>5539</v>
      </c>
      <c r="F2955" s="85" t="s">
        <v>6</v>
      </c>
      <c r="G2955" s="85">
        <v>983934</v>
      </c>
      <c r="H2955" s="89"/>
      <c r="I2955" s="93" t="s">
        <v>6189</v>
      </c>
      <c r="J2955" s="89"/>
      <c r="K2955" s="89"/>
      <c r="L2955" s="89"/>
      <c r="M2955" s="89"/>
      <c r="N2955" s="168">
        <v>0</v>
      </c>
      <c r="O2955" s="168">
        <v>375.96</v>
      </c>
      <c r="P2955" s="89" t="s">
        <v>679</v>
      </c>
    </row>
    <row r="2956" spans="1:16" ht="51">
      <c r="A2956" s="214" t="s">
        <v>560</v>
      </c>
      <c r="B2956" s="89"/>
      <c r="C2956" s="90" t="s">
        <v>622</v>
      </c>
      <c r="D2956" s="84">
        <v>43258</v>
      </c>
      <c r="E2956" s="85" t="s">
        <v>5540</v>
      </c>
      <c r="F2956" s="85" t="s">
        <v>6</v>
      </c>
      <c r="G2956" s="85">
        <v>983933</v>
      </c>
      <c r="H2956" s="89"/>
      <c r="I2956" s="93" t="s">
        <v>6190</v>
      </c>
      <c r="J2956" s="89"/>
      <c r="K2956" s="89"/>
      <c r="L2956" s="89"/>
      <c r="M2956" s="89"/>
      <c r="N2956" s="168">
        <v>0</v>
      </c>
      <c r="O2956" s="168">
        <v>6943.64</v>
      </c>
      <c r="P2956" s="89" t="s">
        <v>679</v>
      </c>
    </row>
    <row r="2957" spans="1:16" ht="63.75">
      <c r="A2957" s="214" t="s">
        <v>561</v>
      </c>
      <c r="B2957" s="89"/>
      <c r="C2957" s="90" t="s">
        <v>10493</v>
      </c>
      <c r="D2957" s="84">
        <v>43258</v>
      </c>
      <c r="E2957" s="85" t="s">
        <v>5541</v>
      </c>
      <c r="F2957" s="85" t="s">
        <v>11</v>
      </c>
      <c r="G2957" s="85">
        <v>923781</v>
      </c>
      <c r="H2957" s="89"/>
      <c r="I2957" s="93" t="s">
        <v>6191</v>
      </c>
      <c r="J2957" s="89"/>
      <c r="K2957" s="89"/>
      <c r="L2957" s="89"/>
      <c r="M2957" s="89"/>
      <c r="N2957" s="168">
        <v>270</v>
      </c>
      <c r="O2957" s="168">
        <v>0</v>
      </c>
      <c r="P2957" s="89" t="s">
        <v>679</v>
      </c>
    </row>
    <row r="2958" spans="1:16" ht="51">
      <c r="A2958" s="214" t="s">
        <v>560</v>
      </c>
      <c r="B2958" s="89"/>
      <c r="C2958" s="90" t="s">
        <v>622</v>
      </c>
      <c r="D2958" s="84">
        <v>43259</v>
      </c>
      <c r="E2958" s="85" t="s">
        <v>5542</v>
      </c>
      <c r="F2958" s="85" t="s">
        <v>3</v>
      </c>
      <c r="G2958" s="85">
        <v>1629820</v>
      </c>
      <c r="H2958" s="89"/>
      <c r="I2958" s="93" t="s">
        <v>6192</v>
      </c>
      <c r="J2958" s="89"/>
      <c r="K2958" s="89"/>
      <c r="L2958" s="89"/>
      <c r="M2958" s="89"/>
      <c r="N2958" s="168">
        <v>0</v>
      </c>
      <c r="O2958" s="168">
        <v>1553.3700000000001</v>
      </c>
      <c r="P2958" s="89" t="s">
        <v>679</v>
      </c>
    </row>
    <row r="2959" spans="1:16" ht="51">
      <c r="A2959" s="214">
        <v>373</v>
      </c>
      <c r="B2959" s="89"/>
      <c r="C2959" s="90" t="s">
        <v>644</v>
      </c>
      <c r="D2959" s="84">
        <v>43259</v>
      </c>
      <c r="E2959" s="85" t="s">
        <v>5543</v>
      </c>
      <c r="F2959" s="85" t="s">
        <v>3</v>
      </c>
      <c r="G2959" s="85">
        <v>1629824</v>
      </c>
      <c r="H2959" s="89"/>
      <c r="I2959" s="93" t="s">
        <v>6193</v>
      </c>
      <c r="J2959" s="89"/>
      <c r="K2959" s="89"/>
      <c r="L2959" s="89"/>
      <c r="M2959" s="89"/>
      <c r="N2959" s="168">
        <v>0</v>
      </c>
      <c r="O2959" s="168">
        <v>191.46</v>
      </c>
      <c r="P2959" s="89" t="s">
        <v>679</v>
      </c>
    </row>
    <row r="2960" spans="1:16" ht="51">
      <c r="A2960" s="214" t="s">
        <v>560</v>
      </c>
      <c r="B2960" s="89"/>
      <c r="C2960" s="90" t="s">
        <v>622</v>
      </c>
      <c r="D2960" s="84">
        <v>43259</v>
      </c>
      <c r="E2960" s="85" t="s">
        <v>5544</v>
      </c>
      <c r="F2960" s="85" t="s">
        <v>3</v>
      </c>
      <c r="G2960" s="85">
        <v>1629837</v>
      </c>
      <c r="H2960" s="89"/>
      <c r="I2960" s="93" t="s">
        <v>6194</v>
      </c>
      <c r="J2960" s="89"/>
      <c r="K2960" s="89"/>
      <c r="L2960" s="89"/>
      <c r="M2960" s="89"/>
      <c r="N2960" s="168">
        <v>0</v>
      </c>
      <c r="O2960" s="168">
        <v>2251.23</v>
      </c>
      <c r="P2960" s="89" t="s">
        <v>679</v>
      </c>
    </row>
    <row r="2961" spans="1:16" ht="51">
      <c r="A2961" s="214" t="s">
        <v>560</v>
      </c>
      <c r="B2961" s="89"/>
      <c r="C2961" s="90" t="s">
        <v>622</v>
      </c>
      <c r="D2961" s="84">
        <v>43259</v>
      </c>
      <c r="E2961" s="85" t="s">
        <v>5545</v>
      </c>
      <c r="F2961" s="85" t="s">
        <v>3</v>
      </c>
      <c r="G2961" s="85">
        <v>1629871</v>
      </c>
      <c r="H2961" s="89"/>
      <c r="I2961" s="93" t="s">
        <v>6195</v>
      </c>
      <c r="J2961" s="89"/>
      <c r="K2961" s="89"/>
      <c r="L2961" s="89"/>
      <c r="M2961" s="89"/>
      <c r="N2961" s="168">
        <v>0</v>
      </c>
      <c r="O2961" s="168">
        <v>0.06</v>
      </c>
      <c r="P2961" s="89" t="s">
        <v>2900</v>
      </c>
    </row>
    <row r="2962" spans="1:16" ht="51">
      <c r="A2962" s="214">
        <v>513</v>
      </c>
      <c r="B2962" s="89"/>
      <c r="C2962" s="90" t="s">
        <v>175</v>
      </c>
      <c r="D2962" s="84">
        <v>43259</v>
      </c>
      <c r="E2962" s="85" t="s">
        <v>5546</v>
      </c>
      <c r="F2962" s="85" t="s">
        <v>3</v>
      </c>
      <c r="G2962" s="85">
        <v>1629697</v>
      </c>
      <c r="H2962" s="89"/>
      <c r="I2962" s="93" t="s">
        <v>6196</v>
      </c>
      <c r="J2962" s="89"/>
      <c r="K2962" s="89"/>
      <c r="L2962" s="89"/>
      <c r="M2962" s="89"/>
      <c r="N2962" s="168">
        <v>0</v>
      </c>
      <c r="O2962" s="168">
        <v>1970</v>
      </c>
      <c r="P2962" s="89" t="s">
        <v>679</v>
      </c>
    </row>
    <row r="2963" spans="1:16" ht="63.75">
      <c r="A2963" s="214" t="s">
        <v>560</v>
      </c>
      <c r="B2963" s="89"/>
      <c r="C2963" s="90" t="s">
        <v>622</v>
      </c>
      <c r="D2963" s="84">
        <v>43259</v>
      </c>
      <c r="E2963" s="85" t="s">
        <v>5547</v>
      </c>
      <c r="F2963" s="85" t="s">
        <v>3</v>
      </c>
      <c r="G2963" s="85">
        <v>1629714</v>
      </c>
      <c r="H2963" s="89"/>
      <c r="I2963" s="93" t="s">
        <v>6197</v>
      </c>
      <c r="J2963" s="89"/>
      <c r="K2963" s="89"/>
      <c r="L2963" s="89"/>
      <c r="M2963" s="89"/>
      <c r="N2963" s="168">
        <v>0</v>
      </c>
      <c r="O2963" s="168">
        <v>2.02</v>
      </c>
      <c r="P2963" s="89" t="s">
        <v>679</v>
      </c>
    </row>
    <row r="2964" spans="1:16" ht="63.75">
      <c r="A2964" s="214">
        <v>20</v>
      </c>
      <c r="B2964" s="89"/>
      <c r="C2964" s="90" t="s">
        <v>47</v>
      </c>
      <c r="D2964" s="84">
        <v>43259</v>
      </c>
      <c r="E2964" s="85" t="s">
        <v>5548</v>
      </c>
      <c r="F2964" s="85" t="s">
        <v>3</v>
      </c>
      <c r="G2964" s="85">
        <v>1629765</v>
      </c>
      <c r="H2964" s="89"/>
      <c r="I2964" s="93" t="s">
        <v>6198</v>
      </c>
      <c r="J2964" s="89"/>
      <c r="K2964" s="89"/>
      <c r="L2964" s="89"/>
      <c r="M2964" s="89"/>
      <c r="N2964" s="168">
        <v>0</v>
      </c>
      <c r="O2964" s="168">
        <v>8.5</v>
      </c>
      <c r="P2964" s="89" t="s">
        <v>679</v>
      </c>
    </row>
    <row r="2965" spans="1:16" ht="51">
      <c r="A2965" s="214" t="s">
        <v>560</v>
      </c>
      <c r="B2965" s="89"/>
      <c r="C2965" s="90" t="s">
        <v>622</v>
      </c>
      <c r="D2965" s="84">
        <v>43259</v>
      </c>
      <c r="E2965" s="85" t="s">
        <v>5549</v>
      </c>
      <c r="F2965" s="85" t="s">
        <v>3</v>
      </c>
      <c r="G2965" s="85">
        <v>1629772</v>
      </c>
      <c r="H2965" s="89"/>
      <c r="I2965" s="93" t="s">
        <v>6199</v>
      </c>
      <c r="J2965" s="89"/>
      <c r="K2965" s="89"/>
      <c r="L2965" s="89"/>
      <c r="M2965" s="89"/>
      <c r="N2965" s="168">
        <v>0</v>
      </c>
      <c r="O2965" s="168">
        <v>2195</v>
      </c>
      <c r="P2965" s="89" t="s">
        <v>679</v>
      </c>
    </row>
    <row r="2966" spans="1:16" ht="51">
      <c r="A2966" s="214" t="s">
        <v>560</v>
      </c>
      <c r="B2966" s="89"/>
      <c r="C2966" s="90" t="s">
        <v>622</v>
      </c>
      <c r="D2966" s="84">
        <v>43259</v>
      </c>
      <c r="E2966" s="85" t="s">
        <v>5550</v>
      </c>
      <c r="F2966" s="85" t="s">
        <v>3</v>
      </c>
      <c r="G2966" s="85">
        <v>1629778</v>
      </c>
      <c r="H2966" s="89"/>
      <c r="I2966" s="93" t="s">
        <v>6200</v>
      </c>
      <c r="J2966" s="89"/>
      <c r="K2966" s="89"/>
      <c r="L2966" s="89"/>
      <c r="M2966" s="89"/>
      <c r="N2966" s="168">
        <v>0</v>
      </c>
      <c r="O2966" s="168">
        <v>1426</v>
      </c>
      <c r="P2966" s="89" t="s">
        <v>679</v>
      </c>
    </row>
    <row r="2967" spans="1:16" ht="51">
      <c r="A2967" s="214" t="s">
        <v>560</v>
      </c>
      <c r="B2967" s="89"/>
      <c r="C2967" s="90" t="s">
        <v>622</v>
      </c>
      <c r="D2967" s="84">
        <v>43259</v>
      </c>
      <c r="E2967" s="85" t="s">
        <v>5551</v>
      </c>
      <c r="F2967" s="85" t="s">
        <v>3</v>
      </c>
      <c r="G2967" s="85">
        <v>1629789</v>
      </c>
      <c r="H2967" s="89"/>
      <c r="I2967" s="93" t="s">
        <v>740</v>
      </c>
      <c r="J2967" s="89"/>
      <c r="K2967" s="89"/>
      <c r="L2967" s="89"/>
      <c r="M2967" s="89"/>
      <c r="N2967" s="168">
        <v>0</v>
      </c>
      <c r="O2967" s="168">
        <v>1669</v>
      </c>
      <c r="P2967" s="89" t="s">
        <v>679</v>
      </c>
    </row>
    <row r="2968" spans="1:16" ht="51">
      <c r="A2968" s="214" t="s">
        <v>560</v>
      </c>
      <c r="B2968" s="89"/>
      <c r="C2968" s="90" t="s">
        <v>622</v>
      </c>
      <c r="D2968" s="84">
        <v>43259</v>
      </c>
      <c r="E2968" s="85" t="s">
        <v>5552</v>
      </c>
      <c r="F2968" s="85" t="s">
        <v>3</v>
      </c>
      <c r="G2968" s="85">
        <v>1629811</v>
      </c>
      <c r="H2968" s="89"/>
      <c r="I2968" s="93" t="s">
        <v>6201</v>
      </c>
      <c r="J2968" s="89"/>
      <c r="K2968" s="89"/>
      <c r="L2968" s="89"/>
      <c r="M2968" s="89"/>
      <c r="N2968" s="168">
        <v>0</v>
      </c>
      <c r="O2968" s="168">
        <v>10524.130000000001</v>
      </c>
      <c r="P2968" s="89" t="s">
        <v>679</v>
      </c>
    </row>
    <row r="2969" spans="1:16" ht="51">
      <c r="A2969" s="214" t="s">
        <v>560</v>
      </c>
      <c r="B2969" s="89"/>
      <c r="C2969" s="90" t="s">
        <v>622</v>
      </c>
      <c r="D2969" s="84">
        <v>43259</v>
      </c>
      <c r="E2969" s="85" t="s">
        <v>5553</v>
      </c>
      <c r="F2969" s="85" t="s">
        <v>3</v>
      </c>
      <c r="G2969" s="85">
        <v>1629814</v>
      </c>
      <c r="H2969" s="89"/>
      <c r="I2969" s="93" t="s">
        <v>6202</v>
      </c>
      <c r="J2969" s="89"/>
      <c r="K2969" s="89"/>
      <c r="L2969" s="89"/>
      <c r="M2969" s="89"/>
      <c r="N2969" s="168">
        <v>0</v>
      </c>
      <c r="O2969" s="168">
        <v>1092</v>
      </c>
      <c r="P2969" s="89" t="s">
        <v>679</v>
      </c>
    </row>
    <row r="2970" spans="1:16" ht="51">
      <c r="A2970" s="214" t="s">
        <v>560</v>
      </c>
      <c r="B2970" s="89"/>
      <c r="C2970" s="90" t="s">
        <v>622</v>
      </c>
      <c r="D2970" s="84">
        <v>43259</v>
      </c>
      <c r="E2970" s="85" t="s">
        <v>5554</v>
      </c>
      <c r="F2970" s="85" t="s">
        <v>3</v>
      </c>
      <c r="G2970" s="85">
        <v>1629817</v>
      </c>
      <c r="H2970" s="89"/>
      <c r="I2970" s="93" t="s">
        <v>6203</v>
      </c>
      <c r="J2970" s="89"/>
      <c r="K2970" s="89"/>
      <c r="L2970" s="89"/>
      <c r="M2970" s="89"/>
      <c r="N2970" s="168">
        <v>0</v>
      </c>
      <c r="O2970" s="168">
        <v>1000</v>
      </c>
      <c r="P2970" s="89" t="s">
        <v>679</v>
      </c>
    </row>
    <row r="2971" spans="1:16" ht="51">
      <c r="A2971" s="214" t="s">
        <v>560</v>
      </c>
      <c r="B2971" s="89"/>
      <c r="C2971" s="90" t="s">
        <v>622</v>
      </c>
      <c r="D2971" s="84">
        <v>43259</v>
      </c>
      <c r="E2971" s="85" t="s">
        <v>5555</v>
      </c>
      <c r="F2971" s="85" t="s">
        <v>3</v>
      </c>
      <c r="G2971" s="85">
        <v>1629872</v>
      </c>
      <c r="H2971" s="89"/>
      <c r="I2971" s="93" t="s">
        <v>6204</v>
      </c>
      <c r="J2971" s="89"/>
      <c r="K2971" s="89"/>
      <c r="L2971" s="89"/>
      <c r="M2971" s="89"/>
      <c r="N2971" s="168">
        <v>0</v>
      </c>
      <c r="O2971" s="168">
        <v>2541.88</v>
      </c>
      <c r="P2971" s="89" t="s">
        <v>679</v>
      </c>
    </row>
    <row r="2972" spans="1:16" ht="51">
      <c r="A2972" s="214" t="s">
        <v>560</v>
      </c>
      <c r="B2972" s="89"/>
      <c r="C2972" s="90" t="s">
        <v>622</v>
      </c>
      <c r="D2972" s="84">
        <v>43259</v>
      </c>
      <c r="E2972" s="85" t="s">
        <v>5556</v>
      </c>
      <c r="F2972" s="85" t="s">
        <v>3</v>
      </c>
      <c r="G2972" s="85">
        <v>1629880</v>
      </c>
      <c r="H2972" s="89"/>
      <c r="I2972" s="93" t="s">
        <v>6205</v>
      </c>
      <c r="J2972" s="89"/>
      <c r="K2972" s="89"/>
      <c r="L2972" s="89"/>
      <c r="M2972" s="89"/>
      <c r="N2972" s="168">
        <v>0</v>
      </c>
      <c r="O2972" s="168">
        <v>7564</v>
      </c>
      <c r="P2972" s="89" t="s">
        <v>679</v>
      </c>
    </row>
    <row r="2973" spans="1:16" ht="51">
      <c r="A2973" s="214">
        <v>373</v>
      </c>
      <c r="B2973" s="89"/>
      <c r="C2973" s="90" t="s">
        <v>644</v>
      </c>
      <c r="D2973" s="84">
        <v>43259</v>
      </c>
      <c r="E2973" s="85" t="s">
        <v>5557</v>
      </c>
      <c r="F2973" s="85" t="s">
        <v>3</v>
      </c>
      <c r="G2973" s="85">
        <v>1629933</v>
      </c>
      <c r="H2973" s="89"/>
      <c r="I2973" s="93" t="s">
        <v>6206</v>
      </c>
      <c r="J2973" s="89"/>
      <c r="K2973" s="89"/>
      <c r="L2973" s="89"/>
      <c r="M2973" s="89"/>
      <c r="N2973" s="168">
        <v>0</v>
      </c>
      <c r="O2973" s="168">
        <v>5000</v>
      </c>
      <c r="P2973" s="89" t="s">
        <v>679</v>
      </c>
    </row>
    <row r="2974" spans="1:16" ht="51">
      <c r="A2974" s="214" t="s">
        <v>560</v>
      </c>
      <c r="B2974" s="89"/>
      <c r="C2974" s="90" t="s">
        <v>622</v>
      </c>
      <c r="D2974" s="84">
        <v>43259</v>
      </c>
      <c r="E2974" s="85" t="s">
        <v>5558</v>
      </c>
      <c r="F2974" s="85" t="s">
        <v>3</v>
      </c>
      <c r="G2974" s="85">
        <v>1629938</v>
      </c>
      <c r="H2974" s="89"/>
      <c r="I2974" s="93" t="s">
        <v>6207</v>
      </c>
      <c r="J2974" s="89"/>
      <c r="K2974" s="89"/>
      <c r="L2974" s="89"/>
      <c r="M2974" s="89"/>
      <c r="N2974" s="168">
        <v>0</v>
      </c>
      <c r="O2974" s="168">
        <v>4051.12</v>
      </c>
      <c r="P2974" s="89" t="s">
        <v>679</v>
      </c>
    </row>
    <row r="2975" spans="1:16" ht="51">
      <c r="A2975" s="214">
        <v>373</v>
      </c>
      <c r="B2975" s="89"/>
      <c r="C2975" s="90" t="s">
        <v>644</v>
      </c>
      <c r="D2975" s="84">
        <v>43259</v>
      </c>
      <c r="E2975" s="85" t="s">
        <v>5559</v>
      </c>
      <c r="F2975" s="85" t="s">
        <v>3</v>
      </c>
      <c r="G2975" s="85">
        <v>1629947</v>
      </c>
      <c r="H2975" s="89"/>
      <c r="I2975" s="93" t="s">
        <v>6208</v>
      </c>
      <c r="J2975" s="89"/>
      <c r="K2975" s="89"/>
      <c r="L2975" s="89"/>
      <c r="M2975" s="89"/>
      <c r="N2975" s="168">
        <v>0</v>
      </c>
      <c r="O2975" s="168">
        <v>246.51000000000002</v>
      </c>
      <c r="P2975" s="89" t="s">
        <v>679</v>
      </c>
    </row>
    <row r="2976" spans="1:16" ht="51">
      <c r="A2976" s="214" t="s">
        <v>560</v>
      </c>
      <c r="B2976" s="89"/>
      <c r="C2976" s="90" t="s">
        <v>622</v>
      </c>
      <c r="D2976" s="84">
        <v>43259</v>
      </c>
      <c r="E2976" s="85" t="s">
        <v>5560</v>
      </c>
      <c r="F2976" s="85" t="s">
        <v>3</v>
      </c>
      <c r="G2976" s="85">
        <v>1629688</v>
      </c>
      <c r="H2976" s="89"/>
      <c r="I2976" s="93" t="s">
        <v>6209</v>
      </c>
      <c r="J2976" s="89"/>
      <c r="K2976" s="89"/>
      <c r="L2976" s="89"/>
      <c r="M2976" s="89"/>
      <c r="N2976" s="168">
        <v>0</v>
      </c>
      <c r="O2976" s="168">
        <v>1230.71</v>
      </c>
      <c r="P2976" s="89" t="s">
        <v>679</v>
      </c>
    </row>
    <row r="2977" spans="1:16" ht="63.75">
      <c r="A2977" s="214">
        <v>597</v>
      </c>
      <c r="B2977" s="89"/>
      <c r="C2977" s="90" t="s">
        <v>2577</v>
      </c>
      <c r="D2977" s="84">
        <v>43259</v>
      </c>
      <c r="E2977" s="85" t="s">
        <v>5561</v>
      </c>
      <c r="F2977" s="85" t="s">
        <v>3</v>
      </c>
      <c r="G2977" s="85">
        <v>1629653</v>
      </c>
      <c r="H2977" s="89"/>
      <c r="I2977" s="93" t="s">
        <v>6210</v>
      </c>
      <c r="J2977" s="89"/>
      <c r="K2977" s="89"/>
      <c r="L2977" s="89"/>
      <c r="M2977" s="89"/>
      <c r="N2977" s="168">
        <v>0</v>
      </c>
      <c r="O2977" s="168">
        <v>13.02</v>
      </c>
      <c r="P2977" s="89" t="s">
        <v>679</v>
      </c>
    </row>
    <row r="2978" spans="1:16" ht="63.75">
      <c r="A2978" s="214">
        <v>597</v>
      </c>
      <c r="B2978" s="89"/>
      <c r="C2978" s="90" t="s">
        <v>2577</v>
      </c>
      <c r="D2978" s="84">
        <v>43259</v>
      </c>
      <c r="E2978" s="85" t="s">
        <v>5562</v>
      </c>
      <c r="F2978" s="85" t="s">
        <v>3</v>
      </c>
      <c r="G2978" s="85">
        <v>1629654</v>
      </c>
      <c r="H2978" s="89"/>
      <c r="I2978" s="93" t="s">
        <v>6210</v>
      </c>
      <c r="J2978" s="89"/>
      <c r="K2978" s="89"/>
      <c r="L2978" s="89"/>
      <c r="M2978" s="89"/>
      <c r="N2978" s="168">
        <v>0</v>
      </c>
      <c r="O2978" s="168">
        <v>175</v>
      </c>
      <c r="P2978" s="89" t="s">
        <v>679</v>
      </c>
    </row>
    <row r="2979" spans="1:16" ht="102">
      <c r="A2979" s="214" t="s">
        <v>560</v>
      </c>
      <c r="B2979" s="89"/>
      <c r="C2979" s="90" t="s">
        <v>622</v>
      </c>
      <c r="D2979" s="84">
        <v>43259</v>
      </c>
      <c r="E2979" s="85" t="s">
        <v>5563</v>
      </c>
      <c r="F2979" s="85" t="s">
        <v>6</v>
      </c>
      <c r="G2979" s="85">
        <v>923930</v>
      </c>
      <c r="H2979" s="89"/>
      <c r="I2979" s="93" t="s">
        <v>6211</v>
      </c>
      <c r="J2979" s="89"/>
      <c r="K2979" s="89"/>
      <c r="L2979" s="89"/>
      <c r="M2979" s="89"/>
      <c r="N2979" s="168">
        <v>0</v>
      </c>
      <c r="O2979" s="168">
        <v>13343.99</v>
      </c>
      <c r="P2979" s="89" t="s">
        <v>679</v>
      </c>
    </row>
    <row r="2980" spans="1:16" ht="102">
      <c r="A2980" s="214" t="s">
        <v>560</v>
      </c>
      <c r="B2980" s="89"/>
      <c r="C2980" s="90" t="s">
        <v>622</v>
      </c>
      <c r="D2980" s="84">
        <v>43259</v>
      </c>
      <c r="E2980" s="85" t="s">
        <v>5564</v>
      </c>
      <c r="F2980" s="85" t="s">
        <v>6</v>
      </c>
      <c r="G2980" s="85">
        <v>923930</v>
      </c>
      <c r="H2980" s="89"/>
      <c r="I2980" s="93" t="s">
        <v>6212</v>
      </c>
      <c r="J2980" s="89"/>
      <c r="K2980" s="89"/>
      <c r="L2980" s="89"/>
      <c r="M2980" s="89"/>
      <c r="N2980" s="168">
        <v>0</v>
      </c>
      <c r="O2980" s="168">
        <v>4563.68</v>
      </c>
      <c r="P2980" s="89" t="s">
        <v>679</v>
      </c>
    </row>
    <row r="2981" spans="1:16" ht="89.25">
      <c r="A2981" s="214" t="s">
        <v>560</v>
      </c>
      <c r="B2981" s="89"/>
      <c r="C2981" s="90" t="s">
        <v>622</v>
      </c>
      <c r="D2981" s="84">
        <v>43259</v>
      </c>
      <c r="E2981" s="85" t="s">
        <v>5565</v>
      </c>
      <c r="F2981" s="85" t="s">
        <v>6</v>
      </c>
      <c r="G2981" s="85">
        <v>923930</v>
      </c>
      <c r="H2981" s="89"/>
      <c r="I2981" s="93" t="s">
        <v>6213</v>
      </c>
      <c r="J2981" s="89"/>
      <c r="K2981" s="89"/>
      <c r="L2981" s="89"/>
      <c r="M2981" s="89"/>
      <c r="N2981" s="168">
        <v>0</v>
      </c>
      <c r="O2981" s="168">
        <v>438</v>
      </c>
      <c r="P2981" s="89" t="s">
        <v>679</v>
      </c>
    </row>
    <row r="2982" spans="1:16" ht="63.75">
      <c r="A2982" s="214">
        <v>373</v>
      </c>
      <c r="B2982" s="89"/>
      <c r="C2982" s="90" t="s">
        <v>644</v>
      </c>
      <c r="D2982" s="84">
        <v>43262</v>
      </c>
      <c r="E2982" s="85" t="s">
        <v>5566</v>
      </c>
      <c r="F2982" s="85" t="s">
        <v>3</v>
      </c>
      <c r="G2982" s="85">
        <v>1630114</v>
      </c>
      <c r="H2982" s="89"/>
      <c r="I2982" s="93" t="s">
        <v>6214</v>
      </c>
      <c r="J2982" s="89"/>
      <c r="K2982" s="89"/>
      <c r="L2982" s="89"/>
      <c r="M2982" s="89"/>
      <c r="N2982" s="168">
        <v>0</v>
      </c>
      <c r="O2982" s="168">
        <v>2840.3</v>
      </c>
      <c r="P2982" s="89" t="s">
        <v>679</v>
      </c>
    </row>
    <row r="2983" spans="1:16" ht="51">
      <c r="A2983" s="214" t="s">
        <v>560</v>
      </c>
      <c r="B2983" s="89"/>
      <c r="C2983" s="90" t="s">
        <v>622</v>
      </c>
      <c r="D2983" s="84">
        <v>43262</v>
      </c>
      <c r="E2983" s="85" t="s">
        <v>5567</v>
      </c>
      <c r="F2983" s="85" t="s">
        <v>3</v>
      </c>
      <c r="G2983" s="85">
        <v>1630105</v>
      </c>
      <c r="H2983" s="89"/>
      <c r="I2983" s="93" t="s">
        <v>6215</v>
      </c>
      <c r="J2983" s="89"/>
      <c r="K2983" s="89"/>
      <c r="L2983" s="89"/>
      <c r="M2983" s="89"/>
      <c r="N2983" s="168">
        <v>0</v>
      </c>
      <c r="O2983" s="168">
        <v>858.32</v>
      </c>
      <c r="P2983" s="89" t="s">
        <v>679</v>
      </c>
    </row>
    <row r="2984" spans="1:16" ht="51">
      <c r="A2984" s="214" t="s">
        <v>560</v>
      </c>
      <c r="B2984" s="89"/>
      <c r="C2984" s="90" t="s">
        <v>622</v>
      </c>
      <c r="D2984" s="84">
        <v>43262</v>
      </c>
      <c r="E2984" s="85" t="s">
        <v>5568</v>
      </c>
      <c r="F2984" s="85" t="s">
        <v>3</v>
      </c>
      <c r="G2984" s="85">
        <v>1630103</v>
      </c>
      <c r="H2984" s="89"/>
      <c r="I2984" s="93" t="s">
        <v>6216</v>
      </c>
      <c r="J2984" s="89"/>
      <c r="K2984" s="89"/>
      <c r="L2984" s="89"/>
      <c r="M2984" s="89"/>
      <c r="N2984" s="168">
        <v>0</v>
      </c>
      <c r="O2984" s="168">
        <v>1961.44</v>
      </c>
      <c r="P2984" s="89" t="s">
        <v>679</v>
      </c>
    </row>
    <row r="2985" spans="1:16" ht="51">
      <c r="A2985" s="214" t="s">
        <v>560</v>
      </c>
      <c r="B2985" s="89"/>
      <c r="C2985" s="90" t="s">
        <v>622</v>
      </c>
      <c r="D2985" s="84">
        <v>43262</v>
      </c>
      <c r="E2985" s="85" t="s">
        <v>5569</v>
      </c>
      <c r="F2985" s="85" t="s">
        <v>3</v>
      </c>
      <c r="G2985" s="85">
        <v>1630085</v>
      </c>
      <c r="H2985" s="89"/>
      <c r="I2985" s="93" t="s">
        <v>6217</v>
      </c>
      <c r="J2985" s="89"/>
      <c r="K2985" s="89"/>
      <c r="L2985" s="89"/>
      <c r="M2985" s="89"/>
      <c r="N2985" s="168">
        <v>0</v>
      </c>
      <c r="O2985" s="168">
        <v>19400</v>
      </c>
      <c r="P2985" s="89" t="s">
        <v>679</v>
      </c>
    </row>
    <row r="2986" spans="1:16" ht="51">
      <c r="A2986" s="214" t="s">
        <v>560</v>
      </c>
      <c r="B2986" s="89"/>
      <c r="C2986" s="90" t="s">
        <v>622</v>
      </c>
      <c r="D2986" s="84">
        <v>43262</v>
      </c>
      <c r="E2986" s="85" t="s">
        <v>5570</v>
      </c>
      <c r="F2986" s="85" t="s">
        <v>3</v>
      </c>
      <c r="G2986" s="85">
        <v>1630073</v>
      </c>
      <c r="H2986" s="89"/>
      <c r="I2986" s="93" t="s">
        <v>722</v>
      </c>
      <c r="J2986" s="89"/>
      <c r="K2986" s="89"/>
      <c r="L2986" s="89"/>
      <c r="M2986" s="89"/>
      <c r="N2986" s="168">
        <v>0</v>
      </c>
      <c r="O2986" s="168">
        <v>1016</v>
      </c>
      <c r="P2986" s="89" t="s">
        <v>679</v>
      </c>
    </row>
    <row r="2987" spans="1:16" ht="51">
      <c r="A2987" s="214" t="s">
        <v>560</v>
      </c>
      <c r="B2987" s="89"/>
      <c r="C2987" s="90" t="s">
        <v>622</v>
      </c>
      <c r="D2987" s="84">
        <v>43262</v>
      </c>
      <c r="E2987" s="85" t="s">
        <v>5571</v>
      </c>
      <c r="F2987" s="85" t="s">
        <v>3</v>
      </c>
      <c r="G2987" s="85">
        <v>1630075</v>
      </c>
      <c r="H2987" s="89"/>
      <c r="I2987" s="93" t="s">
        <v>6218</v>
      </c>
      <c r="J2987" s="89"/>
      <c r="K2987" s="89"/>
      <c r="L2987" s="89"/>
      <c r="M2987" s="89"/>
      <c r="N2987" s="168">
        <v>0</v>
      </c>
      <c r="O2987" s="168">
        <v>44976.43</v>
      </c>
      <c r="P2987" s="89" t="s">
        <v>679</v>
      </c>
    </row>
    <row r="2988" spans="1:16" ht="51">
      <c r="A2988" s="214">
        <v>46</v>
      </c>
      <c r="B2988" s="89"/>
      <c r="C2988" s="90" t="s">
        <v>51</v>
      </c>
      <c r="D2988" s="84">
        <v>43262</v>
      </c>
      <c r="E2988" s="85" t="s">
        <v>5572</v>
      </c>
      <c r="F2988" s="85" t="s">
        <v>3</v>
      </c>
      <c r="G2988" s="85">
        <v>1630104</v>
      </c>
      <c r="H2988" s="89"/>
      <c r="I2988" s="93" t="s">
        <v>6219</v>
      </c>
      <c r="J2988" s="89"/>
      <c r="K2988" s="89"/>
      <c r="L2988" s="89"/>
      <c r="M2988" s="89"/>
      <c r="N2988" s="168">
        <v>0</v>
      </c>
      <c r="O2988" s="168">
        <v>16628</v>
      </c>
      <c r="P2988" s="89" t="s">
        <v>679</v>
      </c>
    </row>
    <row r="2989" spans="1:16" ht="63.75">
      <c r="A2989" s="214" t="s">
        <v>560</v>
      </c>
      <c r="B2989" s="89"/>
      <c r="C2989" s="90" t="s">
        <v>622</v>
      </c>
      <c r="D2989" s="84">
        <v>43262</v>
      </c>
      <c r="E2989" s="85" t="s">
        <v>5573</v>
      </c>
      <c r="F2989" s="85" t="s">
        <v>6</v>
      </c>
      <c r="G2989" s="85">
        <v>985023</v>
      </c>
      <c r="H2989" s="89"/>
      <c r="I2989" s="93" t="s">
        <v>6220</v>
      </c>
      <c r="J2989" s="89"/>
      <c r="K2989" s="89"/>
      <c r="L2989" s="89"/>
      <c r="M2989" s="89"/>
      <c r="N2989" s="168">
        <v>0</v>
      </c>
      <c r="O2989" s="168">
        <v>148495.29999999999</v>
      </c>
      <c r="P2989" s="89" t="s">
        <v>679</v>
      </c>
    </row>
    <row r="2990" spans="1:16" ht="51">
      <c r="A2990" s="214" t="s">
        <v>560</v>
      </c>
      <c r="B2990" s="89"/>
      <c r="C2990" s="90" t="s">
        <v>622</v>
      </c>
      <c r="D2990" s="84">
        <v>43263</v>
      </c>
      <c r="E2990" s="85" t="s">
        <v>5574</v>
      </c>
      <c r="F2990" s="85" t="s">
        <v>3</v>
      </c>
      <c r="G2990" s="85">
        <v>1630357</v>
      </c>
      <c r="H2990" s="89"/>
      <c r="I2990" s="93" t="s">
        <v>6221</v>
      </c>
      <c r="J2990" s="89"/>
      <c r="K2990" s="89"/>
      <c r="L2990" s="89"/>
      <c r="M2990" s="89"/>
      <c r="N2990" s="168">
        <v>0</v>
      </c>
      <c r="O2990" s="168">
        <v>37</v>
      </c>
      <c r="P2990" s="89" t="s">
        <v>679</v>
      </c>
    </row>
    <row r="2991" spans="1:16" ht="51">
      <c r="A2991" s="214" t="s">
        <v>560</v>
      </c>
      <c r="B2991" s="89"/>
      <c r="C2991" s="90" t="s">
        <v>622</v>
      </c>
      <c r="D2991" s="84">
        <v>43263</v>
      </c>
      <c r="E2991" s="85" t="s">
        <v>5575</v>
      </c>
      <c r="F2991" s="85" t="s">
        <v>3</v>
      </c>
      <c r="G2991" s="85">
        <v>1630354</v>
      </c>
      <c r="H2991" s="89"/>
      <c r="I2991" s="93" t="s">
        <v>6221</v>
      </c>
      <c r="J2991" s="89"/>
      <c r="K2991" s="89"/>
      <c r="L2991" s="89"/>
      <c r="M2991" s="89"/>
      <c r="N2991" s="168">
        <v>0</v>
      </c>
      <c r="O2991" s="168">
        <v>37</v>
      </c>
      <c r="P2991" s="89" t="s">
        <v>679</v>
      </c>
    </row>
    <row r="2992" spans="1:16" ht="51">
      <c r="A2992" s="214" t="s">
        <v>560</v>
      </c>
      <c r="B2992" s="89"/>
      <c r="C2992" s="90" t="s">
        <v>622</v>
      </c>
      <c r="D2992" s="84">
        <v>43263</v>
      </c>
      <c r="E2992" s="85" t="s">
        <v>5576</v>
      </c>
      <c r="F2992" s="85" t="s">
        <v>3</v>
      </c>
      <c r="G2992" s="85">
        <v>1630398</v>
      </c>
      <c r="H2992" s="89"/>
      <c r="I2992" s="93" t="s">
        <v>4162</v>
      </c>
      <c r="J2992" s="89"/>
      <c r="K2992" s="89"/>
      <c r="L2992" s="89"/>
      <c r="M2992" s="89"/>
      <c r="N2992" s="168">
        <v>0</v>
      </c>
      <c r="O2992" s="168">
        <v>1491.51</v>
      </c>
      <c r="P2992" s="89" t="s">
        <v>679</v>
      </c>
    </row>
    <row r="2993" spans="1:16" ht="51">
      <c r="A2993" s="214" t="s">
        <v>560</v>
      </c>
      <c r="B2993" s="89"/>
      <c r="C2993" s="90" t="s">
        <v>622</v>
      </c>
      <c r="D2993" s="84">
        <v>43263</v>
      </c>
      <c r="E2993" s="85" t="s">
        <v>5577</v>
      </c>
      <c r="F2993" s="85" t="s">
        <v>3</v>
      </c>
      <c r="G2993" s="85">
        <v>1630427</v>
      </c>
      <c r="H2993" s="89"/>
      <c r="I2993" s="93" t="s">
        <v>6222</v>
      </c>
      <c r="J2993" s="89"/>
      <c r="K2993" s="89"/>
      <c r="L2993" s="89"/>
      <c r="M2993" s="89"/>
      <c r="N2993" s="168">
        <v>0</v>
      </c>
      <c r="O2993" s="168">
        <v>4405</v>
      </c>
      <c r="P2993" s="89" t="s">
        <v>679</v>
      </c>
    </row>
    <row r="2994" spans="1:16" ht="51">
      <c r="A2994" s="214" t="s">
        <v>560</v>
      </c>
      <c r="B2994" s="89"/>
      <c r="C2994" s="90" t="s">
        <v>622</v>
      </c>
      <c r="D2994" s="84">
        <v>43263</v>
      </c>
      <c r="E2994" s="85" t="s">
        <v>5578</v>
      </c>
      <c r="F2994" s="85" t="s">
        <v>3</v>
      </c>
      <c r="G2994" s="85">
        <v>1630430</v>
      </c>
      <c r="H2994" s="89"/>
      <c r="I2994" s="93" t="s">
        <v>6222</v>
      </c>
      <c r="J2994" s="89"/>
      <c r="K2994" s="89"/>
      <c r="L2994" s="89"/>
      <c r="M2994" s="89"/>
      <c r="N2994" s="168">
        <v>0</v>
      </c>
      <c r="O2994" s="168">
        <v>4405</v>
      </c>
      <c r="P2994" s="89" t="s">
        <v>679</v>
      </c>
    </row>
    <row r="2995" spans="1:16" ht="51">
      <c r="A2995" s="214" t="s">
        <v>560</v>
      </c>
      <c r="B2995" s="89"/>
      <c r="C2995" s="90" t="s">
        <v>622</v>
      </c>
      <c r="D2995" s="84">
        <v>43263</v>
      </c>
      <c r="E2995" s="85" t="s">
        <v>5579</v>
      </c>
      <c r="F2995" s="85" t="s">
        <v>3</v>
      </c>
      <c r="G2995" s="85">
        <v>1630510</v>
      </c>
      <c r="H2995" s="89"/>
      <c r="I2995" s="93" t="s">
        <v>6223</v>
      </c>
      <c r="J2995" s="89"/>
      <c r="K2995" s="89"/>
      <c r="L2995" s="89"/>
      <c r="M2995" s="89"/>
      <c r="N2995" s="168">
        <v>0</v>
      </c>
      <c r="O2995" s="168">
        <v>4038.78</v>
      </c>
      <c r="P2995" s="89" t="s">
        <v>679</v>
      </c>
    </row>
    <row r="2996" spans="1:16" ht="51">
      <c r="A2996" s="214">
        <v>373</v>
      </c>
      <c r="B2996" s="89"/>
      <c r="C2996" s="90" t="s">
        <v>644</v>
      </c>
      <c r="D2996" s="84">
        <v>43263</v>
      </c>
      <c r="E2996" s="85" t="s">
        <v>5580</v>
      </c>
      <c r="F2996" s="85" t="s">
        <v>3</v>
      </c>
      <c r="G2996" s="85">
        <v>1630522</v>
      </c>
      <c r="H2996" s="89"/>
      <c r="I2996" s="93" t="s">
        <v>6224</v>
      </c>
      <c r="J2996" s="89"/>
      <c r="K2996" s="89"/>
      <c r="L2996" s="89"/>
      <c r="M2996" s="89"/>
      <c r="N2996" s="168">
        <v>0</v>
      </c>
      <c r="O2996" s="168">
        <v>690</v>
      </c>
      <c r="P2996" s="89" t="s">
        <v>679</v>
      </c>
    </row>
    <row r="2997" spans="1:16" ht="51">
      <c r="A2997" s="214" t="s">
        <v>560</v>
      </c>
      <c r="B2997" s="89"/>
      <c r="C2997" s="90" t="s">
        <v>622</v>
      </c>
      <c r="D2997" s="84">
        <v>43263</v>
      </c>
      <c r="E2997" s="85" t="s">
        <v>5581</v>
      </c>
      <c r="F2997" s="85" t="s">
        <v>3</v>
      </c>
      <c r="G2997" s="85">
        <v>1630433</v>
      </c>
      <c r="H2997" s="89"/>
      <c r="I2997" s="93" t="s">
        <v>6222</v>
      </c>
      <c r="J2997" s="89"/>
      <c r="K2997" s="89"/>
      <c r="L2997" s="89"/>
      <c r="M2997" s="89"/>
      <c r="N2997" s="168">
        <v>0</v>
      </c>
      <c r="O2997" s="168">
        <v>2447</v>
      </c>
      <c r="P2997" s="89" t="s">
        <v>679</v>
      </c>
    </row>
    <row r="2998" spans="1:16" ht="51">
      <c r="A2998" s="214" t="s">
        <v>560</v>
      </c>
      <c r="B2998" s="89"/>
      <c r="C2998" s="90" t="s">
        <v>622</v>
      </c>
      <c r="D2998" s="84">
        <v>43263</v>
      </c>
      <c r="E2998" s="85" t="s">
        <v>5582</v>
      </c>
      <c r="F2998" s="85" t="s">
        <v>3</v>
      </c>
      <c r="G2998" s="85">
        <v>1630482</v>
      </c>
      <c r="H2998" s="89"/>
      <c r="I2998" s="93" t="s">
        <v>6225</v>
      </c>
      <c r="J2998" s="89"/>
      <c r="K2998" s="89"/>
      <c r="L2998" s="89"/>
      <c r="M2998" s="89"/>
      <c r="N2998" s="168">
        <v>0</v>
      </c>
      <c r="O2998" s="168">
        <v>50</v>
      </c>
      <c r="P2998" s="89" t="s">
        <v>679</v>
      </c>
    </row>
    <row r="2999" spans="1:16" ht="51">
      <c r="A2999" s="214">
        <v>86</v>
      </c>
      <c r="B2999" s="89"/>
      <c r="C2999" s="90" t="s">
        <v>59</v>
      </c>
      <c r="D2999" s="84">
        <v>43263</v>
      </c>
      <c r="E2999" s="85" t="s">
        <v>5583</v>
      </c>
      <c r="F2999" s="85" t="s">
        <v>3</v>
      </c>
      <c r="G2999" s="85">
        <v>1630489</v>
      </c>
      <c r="H2999" s="89"/>
      <c r="I2999" s="93" t="s">
        <v>6226</v>
      </c>
      <c r="J2999" s="89"/>
      <c r="K2999" s="89"/>
      <c r="L2999" s="89"/>
      <c r="M2999" s="89"/>
      <c r="N2999" s="168">
        <v>0</v>
      </c>
      <c r="O2999" s="168">
        <v>30</v>
      </c>
      <c r="P2999" s="89" t="s">
        <v>679</v>
      </c>
    </row>
    <row r="3000" spans="1:16" ht="51">
      <c r="A3000" s="214" t="s">
        <v>560</v>
      </c>
      <c r="B3000" s="89"/>
      <c r="C3000" s="90" t="s">
        <v>622</v>
      </c>
      <c r="D3000" s="84">
        <v>43263</v>
      </c>
      <c r="E3000" s="85" t="s">
        <v>5584</v>
      </c>
      <c r="F3000" s="85" t="s">
        <v>3</v>
      </c>
      <c r="G3000" s="85">
        <v>1630494</v>
      </c>
      <c r="H3000" s="89"/>
      <c r="I3000" s="93" t="s">
        <v>6227</v>
      </c>
      <c r="J3000" s="89"/>
      <c r="K3000" s="89"/>
      <c r="L3000" s="89"/>
      <c r="M3000" s="89"/>
      <c r="N3000" s="168">
        <v>0</v>
      </c>
      <c r="O3000" s="168">
        <v>236</v>
      </c>
      <c r="P3000" s="89" t="s">
        <v>679</v>
      </c>
    </row>
    <row r="3001" spans="1:16" ht="51">
      <c r="A3001" s="214">
        <v>35</v>
      </c>
      <c r="B3001" s="89"/>
      <c r="C3001" s="90" t="s">
        <v>49</v>
      </c>
      <c r="D3001" s="84">
        <v>43263</v>
      </c>
      <c r="E3001" s="85" t="s">
        <v>5585</v>
      </c>
      <c r="F3001" s="85" t="s">
        <v>3</v>
      </c>
      <c r="G3001" s="85">
        <v>1630378</v>
      </c>
      <c r="H3001" s="89"/>
      <c r="I3001" s="93" t="s">
        <v>6228</v>
      </c>
      <c r="J3001" s="89"/>
      <c r="K3001" s="89"/>
      <c r="L3001" s="89"/>
      <c r="M3001" s="89"/>
      <c r="N3001" s="168">
        <v>0</v>
      </c>
      <c r="O3001" s="168">
        <v>3358.52</v>
      </c>
      <c r="P3001" s="89" t="s">
        <v>2900</v>
      </c>
    </row>
    <row r="3002" spans="1:16" ht="51">
      <c r="A3002" s="214" t="s">
        <v>560</v>
      </c>
      <c r="B3002" s="89"/>
      <c r="C3002" s="90" t="s">
        <v>622</v>
      </c>
      <c r="D3002" s="84">
        <v>43263</v>
      </c>
      <c r="E3002" s="85" t="s">
        <v>5586</v>
      </c>
      <c r="F3002" s="85" t="s">
        <v>3</v>
      </c>
      <c r="G3002" s="85">
        <v>1630423</v>
      </c>
      <c r="H3002" s="89"/>
      <c r="I3002" s="93" t="s">
        <v>6229</v>
      </c>
      <c r="J3002" s="89"/>
      <c r="K3002" s="89"/>
      <c r="L3002" s="89"/>
      <c r="M3002" s="89"/>
      <c r="N3002" s="168">
        <v>0</v>
      </c>
      <c r="O3002" s="168">
        <v>5449.08</v>
      </c>
      <c r="P3002" s="89" t="s">
        <v>679</v>
      </c>
    </row>
    <row r="3003" spans="1:16" ht="51">
      <c r="A3003" s="214" t="s">
        <v>560</v>
      </c>
      <c r="B3003" s="89"/>
      <c r="C3003" s="90" t="s">
        <v>622</v>
      </c>
      <c r="D3003" s="84">
        <v>43263</v>
      </c>
      <c r="E3003" s="85" t="s">
        <v>5587</v>
      </c>
      <c r="F3003" s="85" t="s">
        <v>3</v>
      </c>
      <c r="G3003" s="85">
        <v>1630428</v>
      </c>
      <c r="H3003" s="89"/>
      <c r="I3003" s="93" t="s">
        <v>6230</v>
      </c>
      <c r="J3003" s="89"/>
      <c r="K3003" s="89"/>
      <c r="L3003" s="89"/>
      <c r="M3003" s="89"/>
      <c r="N3003" s="168">
        <v>0</v>
      </c>
      <c r="O3003" s="168">
        <v>12324.24</v>
      </c>
      <c r="P3003" s="89" t="s">
        <v>679</v>
      </c>
    </row>
    <row r="3004" spans="1:16" ht="51">
      <c r="A3004" s="214" t="s">
        <v>560</v>
      </c>
      <c r="B3004" s="89"/>
      <c r="C3004" s="90" t="s">
        <v>622</v>
      </c>
      <c r="D3004" s="84">
        <v>43263</v>
      </c>
      <c r="E3004" s="85" t="s">
        <v>5588</v>
      </c>
      <c r="F3004" s="85" t="s">
        <v>3</v>
      </c>
      <c r="G3004" s="85">
        <v>1630432</v>
      </c>
      <c r="H3004" s="89"/>
      <c r="I3004" s="93" t="s">
        <v>6231</v>
      </c>
      <c r="J3004" s="89"/>
      <c r="K3004" s="89"/>
      <c r="L3004" s="89"/>
      <c r="M3004" s="89"/>
      <c r="N3004" s="168">
        <v>0</v>
      </c>
      <c r="O3004" s="168">
        <v>282.82</v>
      </c>
      <c r="P3004" s="89" t="s">
        <v>679</v>
      </c>
    </row>
    <row r="3005" spans="1:16" ht="51">
      <c r="A3005" s="214" t="s">
        <v>560</v>
      </c>
      <c r="B3005" s="89"/>
      <c r="C3005" s="90" t="s">
        <v>622</v>
      </c>
      <c r="D3005" s="84">
        <v>43263</v>
      </c>
      <c r="E3005" s="85" t="s">
        <v>5589</v>
      </c>
      <c r="F3005" s="85" t="s">
        <v>3</v>
      </c>
      <c r="G3005" s="85">
        <v>1630434</v>
      </c>
      <c r="H3005" s="89"/>
      <c r="I3005" s="93" t="s">
        <v>6232</v>
      </c>
      <c r="J3005" s="89"/>
      <c r="K3005" s="89"/>
      <c r="L3005" s="89"/>
      <c r="M3005" s="89"/>
      <c r="N3005" s="168">
        <v>0</v>
      </c>
      <c r="O3005" s="168">
        <v>1223.3800000000001</v>
      </c>
      <c r="P3005" s="89" t="s">
        <v>679</v>
      </c>
    </row>
    <row r="3006" spans="1:16" ht="51">
      <c r="A3006" s="214" t="s">
        <v>560</v>
      </c>
      <c r="B3006" s="89"/>
      <c r="C3006" s="90" t="s">
        <v>622</v>
      </c>
      <c r="D3006" s="84">
        <v>43263</v>
      </c>
      <c r="E3006" s="85" t="s">
        <v>5590</v>
      </c>
      <c r="F3006" s="85" t="s">
        <v>6</v>
      </c>
      <c r="G3006" s="85">
        <v>985545</v>
      </c>
      <c r="H3006" s="89"/>
      <c r="I3006" s="93" t="s">
        <v>6233</v>
      </c>
      <c r="J3006" s="89"/>
      <c r="K3006" s="89"/>
      <c r="L3006" s="89"/>
      <c r="M3006" s="89"/>
      <c r="N3006" s="168">
        <v>0</v>
      </c>
      <c r="O3006" s="168">
        <v>9216.42</v>
      </c>
      <c r="P3006" s="89" t="s">
        <v>679</v>
      </c>
    </row>
    <row r="3007" spans="1:16" ht="76.5">
      <c r="A3007" s="214">
        <v>291</v>
      </c>
      <c r="B3007" s="89"/>
      <c r="C3007" s="90" t="s">
        <v>133</v>
      </c>
      <c r="D3007" s="84">
        <v>43263</v>
      </c>
      <c r="E3007" s="85" t="s">
        <v>5591</v>
      </c>
      <c r="F3007" s="85" t="s">
        <v>6</v>
      </c>
      <c r="G3007" s="85">
        <v>985566</v>
      </c>
      <c r="H3007" s="89"/>
      <c r="I3007" s="93" t="s">
        <v>6234</v>
      </c>
      <c r="J3007" s="89"/>
      <c r="K3007" s="89"/>
      <c r="L3007" s="89"/>
      <c r="M3007" s="89"/>
      <c r="N3007" s="168">
        <v>0</v>
      </c>
      <c r="O3007" s="168">
        <v>47670</v>
      </c>
      <c r="P3007" s="89" t="s">
        <v>679</v>
      </c>
    </row>
    <row r="3008" spans="1:16" ht="51">
      <c r="A3008" s="214" t="s">
        <v>560</v>
      </c>
      <c r="B3008" s="89"/>
      <c r="C3008" s="90" t="s">
        <v>622</v>
      </c>
      <c r="D3008" s="84">
        <v>43264</v>
      </c>
      <c r="E3008" s="85" t="s">
        <v>5592</v>
      </c>
      <c r="F3008" s="85" t="s">
        <v>3</v>
      </c>
      <c r="G3008" s="85">
        <v>1630853</v>
      </c>
      <c r="H3008" s="89"/>
      <c r="I3008" s="93" t="s">
        <v>6235</v>
      </c>
      <c r="J3008" s="89"/>
      <c r="K3008" s="89"/>
      <c r="L3008" s="89"/>
      <c r="M3008" s="89"/>
      <c r="N3008" s="168">
        <v>0</v>
      </c>
      <c r="O3008" s="168">
        <v>1305.97</v>
      </c>
      <c r="P3008" s="89" t="s">
        <v>679</v>
      </c>
    </row>
    <row r="3009" spans="1:16" ht="51">
      <c r="A3009" s="214">
        <v>16</v>
      </c>
      <c r="B3009" s="89"/>
      <c r="C3009" s="90" t="s">
        <v>46</v>
      </c>
      <c r="D3009" s="84">
        <v>43264</v>
      </c>
      <c r="E3009" s="85" t="s">
        <v>5593</v>
      </c>
      <c r="F3009" s="85" t="s">
        <v>3</v>
      </c>
      <c r="G3009" s="85">
        <v>1630881</v>
      </c>
      <c r="H3009" s="89"/>
      <c r="I3009" s="93" t="s">
        <v>6236</v>
      </c>
      <c r="J3009" s="89"/>
      <c r="K3009" s="89"/>
      <c r="L3009" s="89"/>
      <c r="M3009" s="89"/>
      <c r="N3009" s="168">
        <v>0</v>
      </c>
      <c r="O3009" s="168">
        <v>5537.97</v>
      </c>
      <c r="P3009" s="89" t="s">
        <v>679</v>
      </c>
    </row>
    <row r="3010" spans="1:16" ht="63.75">
      <c r="A3010" s="214">
        <v>373</v>
      </c>
      <c r="B3010" s="89"/>
      <c r="C3010" s="90" t="s">
        <v>644</v>
      </c>
      <c r="D3010" s="84">
        <v>43264</v>
      </c>
      <c r="E3010" s="85" t="s">
        <v>5594</v>
      </c>
      <c r="F3010" s="85" t="s">
        <v>3</v>
      </c>
      <c r="G3010" s="85">
        <v>1630735</v>
      </c>
      <c r="H3010" s="89"/>
      <c r="I3010" s="93" t="s">
        <v>6237</v>
      </c>
      <c r="J3010" s="89"/>
      <c r="K3010" s="89"/>
      <c r="L3010" s="89"/>
      <c r="M3010" s="89"/>
      <c r="N3010" s="168">
        <v>0</v>
      </c>
      <c r="O3010" s="168">
        <v>10000</v>
      </c>
      <c r="P3010" s="89" t="s">
        <v>679</v>
      </c>
    </row>
    <row r="3011" spans="1:16" ht="51">
      <c r="A3011" s="214" t="s">
        <v>560</v>
      </c>
      <c r="B3011" s="89"/>
      <c r="C3011" s="90" t="s">
        <v>622</v>
      </c>
      <c r="D3011" s="84">
        <v>43264</v>
      </c>
      <c r="E3011" s="85" t="s">
        <v>5595</v>
      </c>
      <c r="F3011" s="85" t="s">
        <v>3</v>
      </c>
      <c r="G3011" s="85">
        <v>1630753</v>
      </c>
      <c r="H3011" s="89"/>
      <c r="I3011" s="93" t="s">
        <v>2894</v>
      </c>
      <c r="J3011" s="89"/>
      <c r="K3011" s="89"/>
      <c r="L3011" s="89"/>
      <c r="M3011" s="89"/>
      <c r="N3011" s="168">
        <v>0</v>
      </c>
      <c r="O3011" s="168">
        <v>2100</v>
      </c>
      <c r="P3011" s="89" t="s">
        <v>679</v>
      </c>
    </row>
    <row r="3012" spans="1:16" ht="63.75">
      <c r="A3012" s="214">
        <v>48</v>
      </c>
      <c r="B3012" s="89"/>
      <c r="C3012" s="90" t="s">
        <v>53</v>
      </c>
      <c r="D3012" s="84">
        <v>43264</v>
      </c>
      <c r="E3012" s="85" t="s">
        <v>5596</v>
      </c>
      <c r="F3012" s="85" t="s">
        <v>3</v>
      </c>
      <c r="G3012" s="85">
        <v>1630755</v>
      </c>
      <c r="H3012" s="89"/>
      <c r="I3012" s="93" t="s">
        <v>6238</v>
      </c>
      <c r="J3012" s="89"/>
      <c r="K3012" s="89"/>
      <c r="L3012" s="89"/>
      <c r="M3012" s="89"/>
      <c r="N3012" s="168">
        <v>0</v>
      </c>
      <c r="O3012" s="168">
        <v>633</v>
      </c>
      <c r="P3012" s="89" t="s">
        <v>679</v>
      </c>
    </row>
    <row r="3013" spans="1:16" ht="51">
      <c r="A3013" s="214" t="s">
        <v>560</v>
      </c>
      <c r="B3013" s="89"/>
      <c r="C3013" s="90" t="s">
        <v>622</v>
      </c>
      <c r="D3013" s="84">
        <v>43264</v>
      </c>
      <c r="E3013" s="85" t="s">
        <v>5597</v>
      </c>
      <c r="F3013" s="85" t="s">
        <v>3</v>
      </c>
      <c r="G3013" s="85">
        <v>1630918</v>
      </c>
      <c r="H3013" s="89"/>
      <c r="I3013" s="93" t="s">
        <v>6239</v>
      </c>
      <c r="J3013" s="89"/>
      <c r="K3013" s="89"/>
      <c r="L3013" s="89"/>
      <c r="M3013" s="89"/>
      <c r="N3013" s="168">
        <v>0</v>
      </c>
      <c r="O3013" s="168">
        <v>1078.79</v>
      </c>
      <c r="P3013" s="89" t="s">
        <v>679</v>
      </c>
    </row>
    <row r="3014" spans="1:16" ht="63.75">
      <c r="A3014" s="214">
        <v>271</v>
      </c>
      <c r="B3014" s="89"/>
      <c r="C3014" s="90" t="s">
        <v>125</v>
      </c>
      <c r="D3014" s="84">
        <v>43264</v>
      </c>
      <c r="E3014" s="85" t="s">
        <v>5598</v>
      </c>
      <c r="F3014" s="85" t="s">
        <v>3</v>
      </c>
      <c r="G3014" s="85">
        <v>1630926</v>
      </c>
      <c r="H3014" s="89"/>
      <c r="I3014" s="93" t="s">
        <v>6240</v>
      </c>
      <c r="J3014" s="89"/>
      <c r="K3014" s="89"/>
      <c r="L3014" s="89"/>
      <c r="M3014" s="89"/>
      <c r="N3014" s="168">
        <v>0</v>
      </c>
      <c r="O3014" s="168">
        <v>27.62</v>
      </c>
      <c r="P3014" s="89" t="s">
        <v>679</v>
      </c>
    </row>
    <row r="3015" spans="1:16" ht="63.75">
      <c r="A3015" s="214">
        <v>271</v>
      </c>
      <c r="B3015" s="89"/>
      <c r="C3015" s="90" t="s">
        <v>125</v>
      </c>
      <c r="D3015" s="84">
        <v>43264</v>
      </c>
      <c r="E3015" s="85" t="s">
        <v>5599</v>
      </c>
      <c r="F3015" s="85" t="s">
        <v>3</v>
      </c>
      <c r="G3015" s="85">
        <v>1630927</v>
      </c>
      <c r="H3015" s="89"/>
      <c r="I3015" s="93" t="s">
        <v>6241</v>
      </c>
      <c r="J3015" s="89"/>
      <c r="K3015" s="89"/>
      <c r="L3015" s="89"/>
      <c r="M3015" s="89"/>
      <c r="N3015" s="168">
        <v>0</v>
      </c>
      <c r="O3015" s="168">
        <v>27.62</v>
      </c>
      <c r="P3015" s="89" t="s">
        <v>679</v>
      </c>
    </row>
    <row r="3016" spans="1:16" ht="63.75">
      <c r="A3016" s="214">
        <v>271</v>
      </c>
      <c r="B3016" s="89"/>
      <c r="C3016" s="90" t="s">
        <v>125</v>
      </c>
      <c r="D3016" s="84">
        <v>43264</v>
      </c>
      <c r="E3016" s="85" t="s">
        <v>5600</v>
      </c>
      <c r="F3016" s="85" t="s">
        <v>3</v>
      </c>
      <c r="G3016" s="85">
        <v>1630932</v>
      </c>
      <c r="H3016" s="89"/>
      <c r="I3016" s="93" t="s">
        <v>6242</v>
      </c>
      <c r="J3016" s="89"/>
      <c r="K3016" s="89"/>
      <c r="L3016" s="89"/>
      <c r="M3016" s="89"/>
      <c r="N3016" s="168">
        <v>0</v>
      </c>
      <c r="O3016" s="168">
        <v>25.080000000000002</v>
      </c>
      <c r="P3016" s="89" t="s">
        <v>679</v>
      </c>
    </row>
    <row r="3017" spans="1:16" ht="63.75">
      <c r="A3017" s="214" t="s">
        <v>560</v>
      </c>
      <c r="B3017" s="89"/>
      <c r="C3017" s="90" t="s">
        <v>622</v>
      </c>
      <c r="D3017" s="84">
        <v>43264</v>
      </c>
      <c r="E3017" s="85" t="s">
        <v>5601</v>
      </c>
      <c r="F3017" s="85" t="s">
        <v>3</v>
      </c>
      <c r="G3017" s="85">
        <v>1630819</v>
      </c>
      <c r="H3017" s="89"/>
      <c r="I3017" s="93" t="s">
        <v>6243</v>
      </c>
      <c r="J3017" s="89"/>
      <c r="K3017" s="89"/>
      <c r="L3017" s="89"/>
      <c r="M3017" s="89"/>
      <c r="N3017" s="168">
        <v>0</v>
      </c>
      <c r="O3017" s="168">
        <v>7240.5</v>
      </c>
      <c r="P3017" s="89" t="s">
        <v>679</v>
      </c>
    </row>
    <row r="3018" spans="1:16" ht="63.75">
      <c r="A3018" s="214">
        <v>35</v>
      </c>
      <c r="B3018" s="89"/>
      <c r="C3018" s="90" t="s">
        <v>49</v>
      </c>
      <c r="D3018" s="84">
        <v>43264</v>
      </c>
      <c r="E3018" s="85" t="s">
        <v>5602</v>
      </c>
      <c r="F3018" s="85" t="s">
        <v>3</v>
      </c>
      <c r="G3018" s="85">
        <v>1630827</v>
      </c>
      <c r="H3018" s="89"/>
      <c r="I3018" s="93" t="s">
        <v>6244</v>
      </c>
      <c r="J3018" s="89"/>
      <c r="K3018" s="89"/>
      <c r="L3018" s="89"/>
      <c r="M3018" s="89"/>
      <c r="N3018" s="168">
        <v>0</v>
      </c>
      <c r="O3018" s="168">
        <v>22550</v>
      </c>
      <c r="P3018" s="89" t="s">
        <v>679</v>
      </c>
    </row>
    <row r="3019" spans="1:16" ht="63.75">
      <c r="A3019" s="214">
        <v>35</v>
      </c>
      <c r="B3019" s="89"/>
      <c r="C3019" s="90" t="s">
        <v>49</v>
      </c>
      <c r="D3019" s="84">
        <v>43264</v>
      </c>
      <c r="E3019" s="85" t="s">
        <v>5603</v>
      </c>
      <c r="F3019" s="85" t="s">
        <v>3</v>
      </c>
      <c r="G3019" s="85">
        <v>1630830</v>
      </c>
      <c r="H3019" s="89"/>
      <c r="I3019" s="93" t="s">
        <v>6245</v>
      </c>
      <c r="J3019" s="89"/>
      <c r="K3019" s="89"/>
      <c r="L3019" s="89"/>
      <c r="M3019" s="89"/>
      <c r="N3019" s="168">
        <v>0</v>
      </c>
      <c r="O3019" s="168">
        <v>64110</v>
      </c>
      <c r="P3019" s="89" t="s">
        <v>679</v>
      </c>
    </row>
    <row r="3020" spans="1:16" ht="51">
      <c r="A3020" s="214">
        <v>20</v>
      </c>
      <c r="B3020" s="89"/>
      <c r="C3020" s="90" t="s">
        <v>47</v>
      </c>
      <c r="D3020" s="84">
        <v>43264</v>
      </c>
      <c r="E3020" s="85" t="s">
        <v>5604</v>
      </c>
      <c r="F3020" s="85" t="s">
        <v>3</v>
      </c>
      <c r="G3020" s="85">
        <v>1630678</v>
      </c>
      <c r="H3020" s="89"/>
      <c r="I3020" s="93" t="s">
        <v>6246</v>
      </c>
      <c r="J3020" s="89"/>
      <c r="K3020" s="89"/>
      <c r="L3020" s="89"/>
      <c r="M3020" s="89"/>
      <c r="N3020" s="168">
        <v>0</v>
      </c>
      <c r="O3020" s="168">
        <v>452596.01</v>
      </c>
      <c r="P3020" s="89" t="s">
        <v>679</v>
      </c>
    </row>
    <row r="3021" spans="1:16" ht="51">
      <c r="A3021" s="214">
        <v>20</v>
      </c>
      <c r="B3021" s="89"/>
      <c r="C3021" s="90" t="s">
        <v>47</v>
      </c>
      <c r="D3021" s="84">
        <v>43264</v>
      </c>
      <c r="E3021" s="85" t="s">
        <v>5605</v>
      </c>
      <c r="F3021" s="85" t="s">
        <v>3</v>
      </c>
      <c r="G3021" s="85">
        <v>1630681</v>
      </c>
      <c r="H3021" s="89"/>
      <c r="I3021" s="93" t="s">
        <v>6247</v>
      </c>
      <c r="J3021" s="89"/>
      <c r="K3021" s="89"/>
      <c r="L3021" s="89"/>
      <c r="M3021" s="89"/>
      <c r="N3021" s="168">
        <v>0</v>
      </c>
      <c r="O3021" s="168">
        <v>37152</v>
      </c>
      <c r="P3021" s="89" t="s">
        <v>679</v>
      </c>
    </row>
    <row r="3022" spans="1:16" ht="51">
      <c r="A3022" s="214" t="s">
        <v>560</v>
      </c>
      <c r="B3022" s="89"/>
      <c r="C3022" s="90" t="s">
        <v>622</v>
      </c>
      <c r="D3022" s="84">
        <v>43264</v>
      </c>
      <c r="E3022" s="85" t="s">
        <v>5606</v>
      </c>
      <c r="F3022" s="85" t="s">
        <v>3</v>
      </c>
      <c r="G3022" s="85">
        <v>1630740</v>
      </c>
      <c r="H3022" s="89"/>
      <c r="I3022" s="93" t="s">
        <v>6248</v>
      </c>
      <c r="J3022" s="89"/>
      <c r="K3022" s="89"/>
      <c r="L3022" s="89"/>
      <c r="M3022" s="89"/>
      <c r="N3022" s="168">
        <v>0</v>
      </c>
      <c r="O3022" s="168">
        <v>4927.01</v>
      </c>
      <c r="P3022" s="89" t="s">
        <v>679</v>
      </c>
    </row>
    <row r="3023" spans="1:16" ht="51">
      <c r="A3023" s="214" t="s">
        <v>560</v>
      </c>
      <c r="B3023" s="89"/>
      <c r="C3023" s="90" t="s">
        <v>622</v>
      </c>
      <c r="D3023" s="84">
        <v>43264</v>
      </c>
      <c r="E3023" s="85" t="s">
        <v>5607</v>
      </c>
      <c r="F3023" s="85" t="s">
        <v>3</v>
      </c>
      <c r="G3023" s="85">
        <v>1630682</v>
      </c>
      <c r="H3023" s="89"/>
      <c r="I3023" s="93" t="s">
        <v>6249</v>
      </c>
      <c r="J3023" s="89"/>
      <c r="K3023" s="89"/>
      <c r="L3023" s="89"/>
      <c r="M3023" s="89"/>
      <c r="N3023" s="168">
        <v>0</v>
      </c>
      <c r="O3023" s="168">
        <v>1018</v>
      </c>
      <c r="P3023" s="89" t="s">
        <v>679</v>
      </c>
    </row>
    <row r="3024" spans="1:16" ht="51">
      <c r="A3024" s="214" t="s">
        <v>560</v>
      </c>
      <c r="B3024" s="89"/>
      <c r="C3024" s="90" t="s">
        <v>622</v>
      </c>
      <c r="D3024" s="84">
        <v>43264</v>
      </c>
      <c r="E3024" s="85" t="s">
        <v>5608</v>
      </c>
      <c r="F3024" s="85" t="s">
        <v>3</v>
      </c>
      <c r="G3024" s="85">
        <v>1630701</v>
      </c>
      <c r="H3024" s="89"/>
      <c r="I3024" s="93" t="s">
        <v>6250</v>
      </c>
      <c r="J3024" s="89"/>
      <c r="K3024" s="89"/>
      <c r="L3024" s="89"/>
      <c r="M3024" s="89"/>
      <c r="N3024" s="168">
        <v>0</v>
      </c>
      <c r="O3024" s="168">
        <v>72</v>
      </c>
      <c r="P3024" s="89" t="s">
        <v>679</v>
      </c>
    </row>
    <row r="3025" spans="1:16" ht="63.75">
      <c r="A3025" s="214">
        <v>35</v>
      </c>
      <c r="B3025" s="89"/>
      <c r="C3025" s="90" t="s">
        <v>49</v>
      </c>
      <c r="D3025" s="84">
        <v>43264</v>
      </c>
      <c r="E3025" s="85" t="s">
        <v>5609</v>
      </c>
      <c r="F3025" s="85" t="s">
        <v>3</v>
      </c>
      <c r="G3025" s="85">
        <v>1630707</v>
      </c>
      <c r="H3025" s="89"/>
      <c r="I3025" s="93" t="s">
        <v>6251</v>
      </c>
      <c r="J3025" s="89"/>
      <c r="K3025" s="89"/>
      <c r="L3025" s="89"/>
      <c r="M3025" s="89"/>
      <c r="N3025" s="168">
        <v>0</v>
      </c>
      <c r="O3025" s="168">
        <v>900</v>
      </c>
      <c r="P3025" s="89" t="s">
        <v>679</v>
      </c>
    </row>
    <row r="3026" spans="1:16" ht="51">
      <c r="A3026" s="214">
        <v>513</v>
      </c>
      <c r="B3026" s="89"/>
      <c r="C3026" s="90" t="s">
        <v>175</v>
      </c>
      <c r="D3026" s="84">
        <v>43264</v>
      </c>
      <c r="E3026" s="85" t="s">
        <v>5610</v>
      </c>
      <c r="F3026" s="85" t="s">
        <v>15</v>
      </c>
      <c r="G3026" s="85">
        <v>759915</v>
      </c>
      <c r="H3026" s="89"/>
      <c r="I3026" s="93" t="s">
        <v>6252</v>
      </c>
      <c r="J3026" s="89"/>
      <c r="K3026" s="89"/>
      <c r="L3026" s="89"/>
      <c r="M3026" s="89"/>
      <c r="N3026" s="168">
        <v>50</v>
      </c>
      <c r="O3026" s="168">
        <v>0</v>
      </c>
      <c r="P3026" s="89" t="s">
        <v>679</v>
      </c>
    </row>
    <row r="3027" spans="1:16" ht="51">
      <c r="A3027" s="214" t="s">
        <v>560</v>
      </c>
      <c r="B3027" s="89"/>
      <c r="C3027" s="90" t="s">
        <v>622</v>
      </c>
      <c r="D3027" s="84">
        <v>43265</v>
      </c>
      <c r="E3027" s="85" t="s">
        <v>5611</v>
      </c>
      <c r="F3027" s="85" t="s">
        <v>3</v>
      </c>
      <c r="G3027" s="85">
        <v>1631203</v>
      </c>
      <c r="H3027" s="89"/>
      <c r="I3027" s="93" t="s">
        <v>6253</v>
      </c>
      <c r="J3027" s="89"/>
      <c r="K3027" s="89"/>
      <c r="L3027" s="89"/>
      <c r="M3027" s="89"/>
      <c r="N3027" s="168">
        <v>0</v>
      </c>
      <c r="O3027" s="168">
        <v>6733.6</v>
      </c>
      <c r="P3027" s="89" t="s">
        <v>679</v>
      </c>
    </row>
    <row r="3028" spans="1:16" ht="51">
      <c r="A3028" s="214">
        <v>253</v>
      </c>
      <c r="B3028" s="89"/>
      <c r="C3028" s="90" t="s">
        <v>117</v>
      </c>
      <c r="D3028" s="84">
        <v>43265</v>
      </c>
      <c r="E3028" s="85" t="s">
        <v>5612</v>
      </c>
      <c r="F3028" s="85" t="s">
        <v>3</v>
      </c>
      <c r="G3028" s="85">
        <v>1631158</v>
      </c>
      <c r="H3028" s="89"/>
      <c r="I3028" s="93" t="s">
        <v>6254</v>
      </c>
      <c r="J3028" s="89"/>
      <c r="K3028" s="89"/>
      <c r="L3028" s="89"/>
      <c r="M3028" s="89"/>
      <c r="N3028" s="168">
        <v>0</v>
      </c>
      <c r="O3028" s="168">
        <v>200</v>
      </c>
      <c r="P3028" s="89" t="s">
        <v>679</v>
      </c>
    </row>
    <row r="3029" spans="1:16" ht="51">
      <c r="A3029" s="214" t="s">
        <v>560</v>
      </c>
      <c r="B3029" s="89"/>
      <c r="C3029" s="90" t="s">
        <v>622</v>
      </c>
      <c r="D3029" s="84">
        <v>43265</v>
      </c>
      <c r="E3029" s="85" t="s">
        <v>5613</v>
      </c>
      <c r="F3029" s="85" t="s">
        <v>3</v>
      </c>
      <c r="G3029" s="85">
        <v>1631244</v>
      </c>
      <c r="H3029" s="89"/>
      <c r="I3029" s="93" t="s">
        <v>6255</v>
      </c>
      <c r="J3029" s="89"/>
      <c r="K3029" s="89"/>
      <c r="L3029" s="89"/>
      <c r="M3029" s="89"/>
      <c r="N3029" s="168">
        <v>0</v>
      </c>
      <c r="O3029" s="168">
        <v>7444.09</v>
      </c>
      <c r="P3029" s="89" t="s">
        <v>679</v>
      </c>
    </row>
    <row r="3030" spans="1:16" ht="51">
      <c r="A3030" s="214" t="s">
        <v>560</v>
      </c>
      <c r="B3030" s="89"/>
      <c r="C3030" s="90" t="s">
        <v>622</v>
      </c>
      <c r="D3030" s="84">
        <v>43265</v>
      </c>
      <c r="E3030" s="85" t="s">
        <v>5614</v>
      </c>
      <c r="F3030" s="85" t="s">
        <v>3</v>
      </c>
      <c r="G3030" s="85">
        <v>1631383</v>
      </c>
      <c r="H3030" s="89"/>
      <c r="I3030" s="93" t="s">
        <v>6256</v>
      </c>
      <c r="J3030" s="89"/>
      <c r="K3030" s="89"/>
      <c r="L3030" s="89"/>
      <c r="M3030" s="89"/>
      <c r="N3030" s="168">
        <v>0</v>
      </c>
      <c r="O3030" s="168">
        <v>3207</v>
      </c>
      <c r="P3030" s="89" t="s">
        <v>679</v>
      </c>
    </row>
    <row r="3031" spans="1:16" ht="51">
      <c r="A3031" s="214">
        <v>591</v>
      </c>
      <c r="B3031" s="89"/>
      <c r="C3031" s="90" t="s">
        <v>11084</v>
      </c>
      <c r="D3031" s="84">
        <v>43265</v>
      </c>
      <c r="E3031" s="85" t="s">
        <v>5615</v>
      </c>
      <c r="F3031" s="85" t="s">
        <v>3</v>
      </c>
      <c r="G3031" s="85">
        <v>1631400</v>
      </c>
      <c r="H3031" s="89"/>
      <c r="I3031" s="93" t="s">
        <v>1960</v>
      </c>
      <c r="J3031" s="89"/>
      <c r="K3031" s="89"/>
      <c r="L3031" s="89"/>
      <c r="M3031" s="89"/>
      <c r="N3031" s="168">
        <v>0</v>
      </c>
      <c r="O3031" s="168">
        <v>91</v>
      </c>
      <c r="P3031" s="89" t="s">
        <v>679</v>
      </c>
    </row>
    <row r="3032" spans="1:16" ht="51">
      <c r="A3032" s="214" t="s">
        <v>560</v>
      </c>
      <c r="B3032" s="89"/>
      <c r="C3032" s="90" t="s">
        <v>622</v>
      </c>
      <c r="D3032" s="84">
        <v>43265</v>
      </c>
      <c r="E3032" s="85" t="s">
        <v>5616</v>
      </c>
      <c r="F3032" s="85" t="s">
        <v>3</v>
      </c>
      <c r="G3032" s="85">
        <v>1631297</v>
      </c>
      <c r="H3032" s="89"/>
      <c r="I3032" s="93" t="s">
        <v>6257</v>
      </c>
      <c r="J3032" s="89"/>
      <c r="K3032" s="89"/>
      <c r="L3032" s="89"/>
      <c r="M3032" s="89"/>
      <c r="N3032" s="168">
        <v>0</v>
      </c>
      <c r="O3032" s="168">
        <v>3567.12</v>
      </c>
      <c r="P3032" s="89" t="s">
        <v>679</v>
      </c>
    </row>
    <row r="3033" spans="1:16" ht="51">
      <c r="A3033" s="214" t="s">
        <v>560</v>
      </c>
      <c r="B3033" s="89"/>
      <c r="C3033" s="90" t="s">
        <v>622</v>
      </c>
      <c r="D3033" s="84">
        <v>43265</v>
      </c>
      <c r="E3033" s="85" t="s">
        <v>5617</v>
      </c>
      <c r="F3033" s="85" t="s">
        <v>3</v>
      </c>
      <c r="G3033" s="85">
        <v>1631342</v>
      </c>
      <c r="H3033" s="89"/>
      <c r="I3033" s="93" t="s">
        <v>6258</v>
      </c>
      <c r="J3033" s="89"/>
      <c r="K3033" s="89"/>
      <c r="L3033" s="89"/>
      <c r="M3033" s="89"/>
      <c r="N3033" s="168">
        <v>0</v>
      </c>
      <c r="O3033" s="168">
        <v>1940</v>
      </c>
      <c r="P3033" s="89" t="s">
        <v>679</v>
      </c>
    </row>
    <row r="3034" spans="1:16" ht="51">
      <c r="A3034" s="214">
        <v>130</v>
      </c>
      <c r="B3034" s="89"/>
      <c r="C3034" s="90" t="s">
        <v>70</v>
      </c>
      <c r="D3034" s="84">
        <v>43265</v>
      </c>
      <c r="E3034" s="85" t="s">
        <v>5618</v>
      </c>
      <c r="F3034" s="85" t="s">
        <v>3</v>
      </c>
      <c r="G3034" s="85">
        <v>1631344</v>
      </c>
      <c r="H3034" s="89"/>
      <c r="I3034" s="93" t="s">
        <v>6259</v>
      </c>
      <c r="J3034" s="89"/>
      <c r="K3034" s="89"/>
      <c r="L3034" s="89"/>
      <c r="M3034" s="89"/>
      <c r="N3034" s="168">
        <v>0</v>
      </c>
      <c r="O3034" s="168">
        <v>96</v>
      </c>
      <c r="P3034" s="89" t="s">
        <v>679</v>
      </c>
    </row>
    <row r="3035" spans="1:16" ht="51">
      <c r="A3035" s="214" t="s">
        <v>560</v>
      </c>
      <c r="B3035" s="89"/>
      <c r="C3035" s="90" t="s">
        <v>622</v>
      </c>
      <c r="D3035" s="84">
        <v>43265</v>
      </c>
      <c r="E3035" s="85" t="s">
        <v>5619</v>
      </c>
      <c r="F3035" s="85" t="s">
        <v>3</v>
      </c>
      <c r="G3035" s="85">
        <v>1631358</v>
      </c>
      <c r="H3035" s="89"/>
      <c r="I3035" s="93" t="s">
        <v>6260</v>
      </c>
      <c r="J3035" s="89"/>
      <c r="K3035" s="89"/>
      <c r="L3035" s="89"/>
      <c r="M3035" s="89"/>
      <c r="N3035" s="168">
        <v>0</v>
      </c>
      <c r="O3035" s="168">
        <v>468.90000000000003</v>
      </c>
      <c r="P3035" s="89" t="s">
        <v>679</v>
      </c>
    </row>
    <row r="3036" spans="1:16" ht="63.75">
      <c r="A3036" s="214">
        <v>52</v>
      </c>
      <c r="B3036" s="89"/>
      <c r="C3036" s="90" t="s">
        <v>54</v>
      </c>
      <c r="D3036" s="84">
        <v>43265</v>
      </c>
      <c r="E3036" s="85" t="s">
        <v>5620</v>
      </c>
      <c r="F3036" s="85" t="s">
        <v>3</v>
      </c>
      <c r="G3036" s="85">
        <v>1631157</v>
      </c>
      <c r="H3036" s="89"/>
      <c r="I3036" s="93" t="s">
        <v>6261</v>
      </c>
      <c r="J3036" s="89"/>
      <c r="K3036" s="89"/>
      <c r="L3036" s="89"/>
      <c r="M3036" s="89"/>
      <c r="N3036" s="168">
        <v>0</v>
      </c>
      <c r="O3036" s="168">
        <v>109000</v>
      </c>
      <c r="P3036" s="89" t="s">
        <v>679</v>
      </c>
    </row>
    <row r="3037" spans="1:16" ht="51">
      <c r="A3037" s="214" t="s">
        <v>560</v>
      </c>
      <c r="B3037" s="89"/>
      <c r="C3037" s="90" t="s">
        <v>622</v>
      </c>
      <c r="D3037" s="84">
        <v>43265</v>
      </c>
      <c r="E3037" s="85" t="s">
        <v>5621</v>
      </c>
      <c r="F3037" s="85" t="s">
        <v>3</v>
      </c>
      <c r="G3037" s="85">
        <v>1631182</v>
      </c>
      <c r="H3037" s="89"/>
      <c r="I3037" s="93" t="s">
        <v>6262</v>
      </c>
      <c r="J3037" s="89"/>
      <c r="K3037" s="89"/>
      <c r="L3037" s="89"/>
      <c r="M3037" s="89"/>
      <c r="N3037" s="168">
        <v>0</v>
      </c>
      <c r="O3037" s="168">
        <v>17163.72</v>
      </c>
      <c r="P3037" s="89" t="s">
        <v>679</v>
      </c>
    </row>
    <row r="3038" spans="1:16" ht="63.75">
      <c r="A3038" s="214">
        <v>35</v>
      </c>
      <c r="B3038" s="89"/>
      <c r="C3038" s="90" t="s">
        <v>49</v>
      </c>
      <c r="D3038" s="84">
        <v>43265</v>
      </c>
      <c r="E3038" s="85" t="s">
        <v>5622</v>
      </c>
      <c r="F3038" s="85" t="s">
        <v>3</v>
      </c>
      <c r="G3038" s="85">
        <v>1631226</v>
      </c>
      <c r="H3038" s="89"/>
      <c r="I3038" s="93" t="s">
        <v>6263</v>
      </c>
      <c r="J3038" s="89"/>
      <c r="K3038" s="89"/>
      <c r="L3038" s="89"/>
      <c r="M3038" s="89"/>
      <c r="N3038" s="168">
        <v>0</v>
      </c>
      <c r="O3038" s="168">
        <v>120</v>
      </c>
      <c r="P3038" s="89" t="s">
        <v>679</v>
      </c>
    </row>
    <row r="3039" spans="1:16" ht="51">
      <c r="A3039" s="214" t="s">
        <v>567</v>
      </c>
      <c r="B3039" s="89"/>
      <c r="C3039" s="90" t="s">
        <v>620</v>
      </c>
      <c r="D3039" s="84">
        <v>43265</v>
      </c>
      <c r="E3039" s="85" t="s">
        <v>5623</v>
      </c>
      <c r="F3039" s="85" t="s">
        <v>3</v>
      </c>
      <c r="G3039" s="85">
        <v>1631248</v>
      </c>
      <c r="H3039" s="89"/>
      <c r="I3039" s="93" t="s">
        <v>6264</v>
      </c>
      <c r="J3039" s="89"/>
      <c r="K3039" s="89"/>
      <c r="L3039" s="89"/>
      <c r="M3039" s="89"/>
      <c r="N3039" s="168">
        <v>0</v>
      </c>
      <c r="O3039" s="168">
        <v>295820.78999999998</v>
      </c>
      <c r="P3039" s="89" t="s">
        <v>679</v>
      </c>
    </row>
    <row r="3040" spans="1:16" ht="51">
      <c r="A3040" s="214" t="s">
        <v>567</v>
      </c>
      <c r="B3040" s="89"/>
      <c r="C3040" s="90" t="s">
        <v>620</v>
      </c>
      <c r="D3040" s="84">
        <v>43265</v>
      </c>
      <c r="E3040" s="85" t="s">
        <v>5624</v>
      </c>
      <c r="F3040" s="85" t="s">
        <v>3</v>
      </c>
      <c r="G3040" s="85">
        <v>1631250</v>
      </c>
      <c r="H3040" s="89"/>
      <c r="I3040" s="93" t="s">
        <v>6265</v>
      </c>
      <c r="J3040" s="89"/>
      <c r="K3040" s="89"/>
      <c r="L3040" s="89"/>
      <c r="M3040" s="89"/>
      <c r="N3040" s="168">
        <v>0</v>
      </c>
      <c r="O3040" s="168">
        <v>6133.24</v>
      </c>
      <c r="P3040" s="89" t="s">
        <v>679</v>
      </c>
    </row>
    <row r="3041" spans="1:16" ht="89.25">
      <c r="A3041" s="214">
        <v>373</v>
      </c>
      <c r="B3041" s="89"/>
      <c r="C3041" s="90" t="s">
        <v>644</v>
      </c>
      <c r="D3041" s="84">
        <v>43265</v>
      </c>
      <c r="E3041" s="85" t="s">
        <v>5625</v>
      </c>
      <c r="F3041" s="85" t="s">
        <v>680</v>
      </c>
      <c r="G3041" s="85">
        <v>18060471</v>
      </c>
      <c r="H3041" s="89"/>
      <c r="I3041" s="93" t="s">
        <v>6266</v>
      </c>
      <c r="J3041" s="89"/>
      <c r="K3041" s="89"/>
      <c r="L3041" s="89"/>
      <c r="M3041" s="89"/>
      <c r="N3041" s="168">
        <v>0</v>
      </c>
      <c r="O3041" s="168">
        <v>8624295.0600000005</v>
      </c>
      <c r="P3041" s="89" t="s">
        <v>679</v>
      </c>
    </row>
    <row r="3042" spans="1:16" ht="63.75">
      <c r="A3042" s="214">
        <v>373</v>
      </c>
      <c r="B3042" s="89"/>
      <c r="C3042" s="90" t="s">
        <v>644</v>
      </c>
      <c r="D3042" s="84">
        <v>43265</v>
      </c>
      <c r="E3042" s="85" t="s">
        <v>5626</v>
      </c>
      <c r="F3042" s="85" t="s">
        <v>680</v>
      </c>
      <c r="G3042" s="85">
        <v>18062810</v>
      </c>
      <c r="H3042" s="89"/>
      <c r="I3042" s="93" t="s">
        <v>6267</v>
      </c>
      <c r="J3042" s="89"/>
      <c r="K3042" s="89"/>
      <c r="L3042" s="89"/>
      <c r="M3042" s="89"/>
      <c r="N3042" s="168">
        <v>0</v>
      </c>
      <c r="O3042" s="168">
        <v>2616734.9</v>
      </c>
      <c r="P3042" s="89" t="s">
        <v>679</v>
      </c>
    </row>
    <row r="3043" spans="1:16" ht="76.5">
      <c r="A3043" s="214">
        <v>86</v>
      </c>
      <c r="B3043" s="89"/>
      <c r="C3043" s="90" t="s">
        <v>59</v>
      </c>
      <c r="D3043" s="84">
        <v>43265</v>
      </c>
      <c r="E3043" s="85" t="s">
        <v>5627</v>
      </c>
      <c r="F3043" s="85" t="s">
        <v>6</v>
      </c>
      <c r="G3043" s="85">
        <v>924500</v>
      </c>
      <c r="H3043" s="89"/>
      <c r="I3043" s="93" t="s">
        <v>6268</v>
      </c>
      <c r="J3043" s="89"/>
      <c r="K3043" s="89"/>
      <c r="L3043" s="89"/>
      <c r="M3043" s="89"/>
      <c r="N3043" s="168">
        <v>0</v>
      </c>
      <c r="O3043" s="168">
        <v>173750.22</v>
      </c>
      <c r="P3043" s="89" t="s">
        <v>679</v>
      </c>
    </row>
    <row r="3044" spans="1:16" ht="51">
      <c r="A3044" s="214" t="s">
        <v>560</v>
      </c>
      <c r="B3044" s="89"/>
      <c r="C3044" s="90" t="s">
        <v>622</v>
      </c>
      <c r="D3044" s="84">
        <v>43266</v>
      </c>
      <c r="E3044" s="85" t="s">
        <v>5628</v>
      </c>
      <c r="F3044" s="85" t="s">
        <v>3</v>
      </c>
      <c r="G3044" s="85">
        <v>1631749</v>
      </c>
      <c r="H3044" s="89"/>
      <c r="I3044" s="93" t="s">
        <v>6269</v>
      </c>
      <c r="J3044" s="89"/>
      <c r="K3044" s="89"/>
      <c r="L3044" s="89"/>
      <c r="M3044" s="89"/>
      <c r="N3044" s="168">
        <v>0</v>
      </c>
      <c r="O3044" s="168">
        <v>1279.52</v>
      </c>
      <c r="P3044" s="89" t="s">
        <v>679</v>
      </c>
    </row>
    <row r="3045" spans="1:16" ht="51">
      <c r="A3045" s="214" t="s">
        <v>560</v>
      </c>
      <c r="B3045" s="89"/>
      <c r="C3045" s="90" t="s">
        <v>622</v>
      </c>
      <c r="D3045" s="84">
        <v>43266</v>
      </c>
      <c r="E3045" s="85" t="s">
        <v>5629</v>
      </c>
      <c r="F3045" s="85" t="s">
        <v>3</v>
      </c>
      <c r="G3045" s="85">
        <v>1631750</v>
      </c>
      <c r="H3045" s="89"/>
      <c r="I3045" s="93" t="s">
        <v>6270</v>
      </c>
      <c r="J3045" s="89"/>
      <c r="K3045" s="89"/>
      <c r="L3045" s="89"/>
      <c r="M3045" s="89"/>
      <c r="N3045" s="168">
        <v>0</v>
      </c>
      <c r="O3045" s="168">
        <v>149.41</v>
      </c>
      <c r="P3045" s="89" t="s">
        <v>679</v>
      </c>
    </row>
    <row r="3046" spans="1:16" ht="51">
      <c r="A3046" s="214" t="s">
        <v>560</v>
      </c>
      <c r="B3046" s="89"/>
      <c r="C3046" s="90" t="s">
        <v>622</v>
      </c>
      <c r="D3046" s="84">
        <v>43266</v>
      </c>
      <c r="E3046" s="85" t="s">
        <v>5630</v>
      </c>
      <c r="F3046" s="85" t="s">
        <v>3</v>
      </c>
      <c r="G3046" s="85">
        <v>1631752</v>
      </c>
      <c r="H3046" s="89"/>
      <c r="I3046" s="93" t="s">
        <v>6271</v>
      </c>
      <c r="J3046" s="89"/>
      <c r="K3046" s="89"/>
      <c r="L3046" s="89"/>
      <c r="M3046" s="89"/>
      <c r="N3046" s="168">
        <v>0</v>
      </c>
      <c r="O3046" s="168">
        <v>321.09000000000003</v>
      </c>
      <c r="P3046" s="89" t="s">
        <v>679</v>
      </c>
    </row>
    <row r="3047" spans="1:16" ht="51">
      <c r="A3047" s="214" t="s">
        <v>560</v>
      </c>
      <c r="B3047" s="89"/>
      <c r="C3047" s="90" t="s">
        <v>622</v>
      </c>
      <c r="D3047" s="84">
        <v>43266</v>
      </c>
      <c r="E3047" s="85" t="s">
        <v>5631</v>
      </c>
      <c r="F3047" s="85" t="s">
        <v>3</v>
      </c>
      <c r="G3047" s="85">
        <v>1631754</v>
      </c>
      <c r="H3047" s="89"/>
      <c r="I3047" s="93" t="s">
        <v>6272</v>
      </c>
      <c r="J3047" s="89"/>
      <c r="K3047" s="89"/>
      <c r="L3047" s="89"/>
      <c r="M3047" s="89"/>
      <c r="N3047" s="168">
        <v>0</v>
      </c>
      <c r="O3047" s="168">
        <v>373.2</v>
      </c>
      <c r="P3047" s="89" t="s">
        <v>679</v>
      </c>
    </row>
    <row r="3048" spans="1:16" ht="51">
      <c r="A3048" s="214" t="s">
        <v>560</v>
      </c>
      <c r="B3048" s="89"/>
      <c r="C3048" s="90" t="s">
        <v>622</v>
      </c>
      <c r="D3048" s="84">
        <v>43266</v>
      </c>
      <c r="E3048" s="85" t="s">
        <v>5632</v>
      </c>
      <c r="F3048" s="85" t="s">
        <v>3</v>
      </c>
      <c r="G3048" s="85">
        <v>1631756</v>
      </c>
      <c r="H3048" s="89"/>
      <c r="I3048" s="93" t="s">
        <v>6273</v>
      </c>
      <c r="J3048" s="89"/>
      <c r="K3048" s="89"/>
      <c r="L3048" s="89"/>
      <c r="M3048" s="89"/>
      <c r="N3048" s="168">
        <v>0</v>
      </c>
      <c r="O3048" s="168">
        <v>981.91</v>
      </c>
      <c r="P3048" s="89" t="s">
        <v>679</v>
      </c>
    </row>
    <row r="3049" spans="1:16" ht="51">
      <c r="A3049" s="214" t="s">
        <v>560</v>
      </c>
      <c r="B3049" s="89"/>
      <c r="C3049" s="90" t="s">
        <v>622</v>
      </c>
      <c r="D3049" s="84">
        <v>43266</v>
      </c>
      <c r="E3049" s="85" t="s">
        <v>5633</v>
      </c>
      <c r="F3049" s="85" t="s">
        <v>3</v>
      </c>
      <c r="G3049" s="85">
        <v>1631768</v>
      </c>
      <c r="H3049" s="89"/>
      <c r="I3049" s="93" t="s">
        <v>6274</v>
      </c>
      <c r="J3049" s="89"/>
      <c r="K3049" s="89"/>
      <c r="L3049" s="89"/>
      <c r="M3049" s="89"/>
      <c r="N3049" s="168">
        <v>0</v>
      </c>
      <c r="O3049" s="168">
        <v>1890.2</v>
      </c>
      <c r="P3049" s="89" t="s">
        <v>679</v>
      </c>
    </row>
    <row r="3050" spans="1:16" ht="51">
      <c r="A3050" s="214">
        <v>373</v>
      </c>
      <c r="B3050" s="89"/>
      <c r="C3050" s="90" t="s">
        <v>644</v>
      </c>
      <c r="D3050" s="84">
        <v>43266</v>
      </c>
      <c r="E3050" s="85" t="s">
        <v>5634</v>
      </c>
      <c r="F3050" s="85" t="s">
        <v>3</v>
      </c>
      <c r="G3050" s="85">
        <v>1631654</v>
      </c>
      <c r="H3050" s="89"/>
      <c r="I3050" s="93" t="s">
        <v>6275</v>
      </c>
      <c r="J3050" s="89"/>
      <c r="K3050" s="89"/>
      <c r="L3050" s="89"/>
      <c r="M3050" s="89"/>
      <c r="N3050" s="168">
        <v>0</v>
      </c>
      <c r="O3050" s="168">
        <v>1268.54</v>
      </c>
      <c r="P3050" s="89" t="s">
        <v>679</v>
      </c>
    </row>
    <row r="3051" spans="1:16" ht="51">
      <c r="A3051" s="214">
        <v>35</v>
      </c>
      <c r="B3051" s="89"/>
      <c r="C3051" s="90" t="s">
        <v>49</v>
      </c>
      <c r="D3051" s="84">
        <v>43266</v>
      </c>
      <c r="E3051" s="85" t="s">
        <v>5635</v>
      </c>
      <c r="F3051" s="85" t="s">
        <v>3</v>
      </c>
      <c r="G3051" s="85">
        <v>1631700</v>
      </c>
      <c r="H3051" s="89"/>
      <c r="I3051" s="93" t="s">
        <v>6276</v>
      </c>
      <c r="J3051" s="89"/>
      <c r="K3051" s="89"/>
      <c r="L3051" s="89"/>
      <c r="M3051" s="89"/>
      <c r="N3051" s="168">
        <v>0</v>
      </c>
      <c r="O3051" s="168">
        <v>1200</v>
      </c>
      <c r="P3051" s="89" t="s">
        <v>679</v>
      </c>
    </row>
    <row r="3052" spans="1:16" ht="51">
      <c r="A3052" s="214">
        <v>48</v>
      </c>
      <c r="B3052" s="89"/>
      <c r="C3052" s="90" t="s">
        <v>53</v>
      </c>
      <c r="D3052" s="84">
        <v>43266</v>
      </c>
      <c r="E3052" s="85" t="s">
        <v>5636</v>
      </c>
      <c r="F3052" s="85" t="s">
        <v>3</v>
      </c>
      <c r="G3052" s="85">
        <v>1631786</v>
      </c>
      <c r="H3052" s="89"/>
      <c r="I3052" s="93" t="s">
        <v>6277</v>
      </c>
      <c r="J3052" s="89"/>
      <c r="K3052" s="89"/>
      <c r="L3052" s="89"/>
      <c r="M3052" s="89"/>
      <c r="N3052" s="168">
        <v>0</v>
      </c>
      <c r="O3052" s="168">
        <v>0.01</v>
      </c>
      <c r="P3052" s="89" t="s">
        <v>2900</v>
      </c>
    </row>
    <row r="3053" spans="1:16" ht="38.25">
      <c r="A3053" s="214">
        <v>373</v>
      </c>
      <c r="B3053" s="89"/>
      <c r="C3053" s="90" t="s">
        <v>644</v>
      </c>
      <c r="D3053" s="84">
        <v>43266</v>
      </c>
      <c r="E3053" s="85" t="s">
        <v>5637</v>
      </c>
      <c r="F3053" s="85" t="s">
        <v>3</v>
      </c>
      <c r="G3053" s="85">
        <v>1631795</v>
      </c>
      <c r="H3053" s="89"/>
      <c r="I3053" s="93" t="s">
        <v>6278</v>
      </c>
      <c r="J3053" s="89"/>
      <c r="K3053" s="89"/>
      <c r="L3053" s="89"/>
      <c r="M3053" s="89"/>
      <c r="N3053" s="168">
        <v>0</v>
      </c>
      <c r="O3053" s="168">
        <v>224.16</v>
      </c>
      <c r="P3053" s="89" t="s">
        <v>679</v>
      </c>
    </row>
    <row r="3054" spans="1:16" ht="51">
      <c r="A3054" s="214">
        <v>25</v>
      </c>
      <c r="B3054" s="89"/>
      <c r="C3054" s="90" t="s">
        <v>48</v>
      </c>
      <c r="D3054" s="84">
        <v>43266</v>
      </c>
      <c r="E3054" s="85" t="s">
        <v>5638</v>
      </c>
      <c r="F3054" s="85" t="s">
        <v>3</v>
      </c>
      <c r="G3054" s="85">
        <v>1631845</v>
      </c>
      <c r="H3054" s="89"/>
      <c r="I3054" s="93" t="s">
        <v>6279</v>
      </c>
      <c r="J3054" s="89"/>
      <c r="K3054" s="89"/>
      <c r="L3054" s="89"/>
      <c r="M3054" s="89"/>
      <c r="N3054" s="168">
        <v>0</v>
      </c>
      <c r="O3054" s="168">
        <v>2572</v>
      </c>
      <c r="P3054" s="89" t="s">
        <v>679</v>
      </c>
    </row>
    <row r="3055" spans="1:16" ht="63.75">
      <c r="A3055" s="214">
        <v>291</v>
      </c>
      <c r="B3055" s="89"/>
      <c r="C3055" s="90" t="s">
        <v>133</v>
      </c>
      <c r="D3055" s="84">
        <v>43266</v>
      </c>
      <c r="E3055" s="85" t="s">
        <v>5639</v>
      </c>
      <c r="F3055" s="85" t="s">
        <v>3</v>
      </c>
      <c r="G3055" s="85">
        <v>1631565</v>
      </c>
      <c r="H3055" s="89"/>
      <c r="I3055" s="93" t="s">
        <v>6280</v>
      </c>
      <c r="J3055" s="89"/>
      <c r="K3055" s="89"/>
      <c r="L3055" s="89"/>
      <c r="M3055" s="89"/>
      <c r="N3055" s="168">
        <v>0</v>
      </c>
      <c r="O3055" s="168">
        <v>3091437.43</v>
      </c>
      <c r="P3055" s="89" t="s">
        <v>679</v>
      </c>
    </row>
    <row r="3056" spans="1:16" ht="51">
      <c r="A3056" s="214" t="s">
        <v>560</v>
      </c>
      <c r="B3056" s="89"/>
      <c r="C3056" s="90" t="s">
        <v>622</v>
      </c>
      <c r="D3056" s="84">
        <v>43266</v>
      </c>
      <c r="E3056" s="85" t="s">
        <v>5640</v>
      </c>
      <c r="F3056" s="85" t="s">
        <v>3</v>
      </c>
      <c r="G3056" s="85">
        <v>1631609</v>
      </c>
      <c r="H3056" s="89"/>
      <c r="I3056" s="93" t="s">
        <v>6281</v>
      </c>
      <c r="J3056" s="89"/>
      <c r="K3056" s="89"/>
      <c r="L3056" s="89"/>
      <c r="M3056" s="89"/>
      <c r="N3056" s="168">
        <v>0</v>
      </c>
      <c r="O3056" s="168">
        <v>462</v>
      </c>
      <c r="P3056" s="89" t="s">
        <v>679</v>
      </c>
    </row>
    <row r="3057" spans="1:16" ht="51">
      <c r="A3057" s="214" t="s">
        <v>561</v>
      </c>
      <c r="B3057" s="89"/>
      <c r="C3057" s="90" t="s">
        <v>10493</v>
      </c>
      <c r="D3057" s="84">
        <v>43266</v>
      </c>
      <c r="E3057" s="85" t="s">
        <v>5641</v>
      </c>
      <c r="F3057" s="85" t="s">
        <v>11</v>
      </c>
      <c r="G3057" s="85">
        <v>10909</v>
      </c>
      <c r="H3057" s="89"/>
      <c r="I3057" s="93" t="s">
        <v>6282</v>
      </c>
      <c r="J3057" s="89"/>
      <c r="K3057" s="89"/>
      <c r="L3057" s="89"/>
      <c r="M3057" s="89"/>
      <c r="N3057" s="168">
        <v>335.24</v>
      </c>
      <c r="O3057" s="168">
        <v>0</v>
      </c>
      <c r="P3057" s="89" t="s">
        <v>679</v>
      </c>
    </row>
    <row r="3058" spans="1:16" ht="51">
      <c r="A3058" s="214" t="s">
        <v>560</v>
      </c>
      <c r="B3058" s="89"/>
      <c r="C3058" s="90" t="s">
        <v>622</v>
      </c>
      <c r="D3058" s="84">
        <v>43269</v>
      </c>
      <c r="E3058" s="85" t="s">
        <v>5642</v>
      </c>
      <c r="F3058" s="85" t="s">
        <v>3</v>
      </c>
      <c r="G3058" s="85">
        <v>1632133</v>
      </c>
      <c r="H3058" s="89"/>
      <c r="I3058" s="93" t="s">
        <v>6283</v>
      </c>
      <c r="J3058" s="89"/>
      <c r="K3058" s="89"/>
      <c r="L3058" s="89"/>
      <c r="M3058" s="89"/>
      <c r="N3058" s="168">
        <v>0</v>
      </c>
      <c r="O3058" s="168">
        <v>1136</v>
      </c>
      <c r="P3058" s="89" t="s">
        <v>679</v>
      </c>
    </row>
    <row r="3059" spans="1:16" ht="51">
      <c r="A3059" s="214" t="s">
        <v>560</v>
      </c>
      <c r="B3059" s="89"/>
      <c r="C3059" s="90" t="s">
        <v>622</v>
      </c>
      <c r="D3059" s="84">
        <v>43269</v>
      </c>
      <c r="E3059" s="85" t="s">
        <v>5643</v>
      </c>
      <c r="F3059" s="85" t="s">
        <v>3</v>
      </c>
      <c r="G3059" s="85">
        <v>1632132</v>
      </c>
      <c r="H3059" s="89"/>
      <c r="I3059" s="93" t="s">
        <v>6284</v>
      </c>
      <c r="J3059" s="89"/>
      <c r="K3059" s="89"/>
      <c r="L3059" s="89"/>
      <c r="M3059" s="89"/>
      <c r="N3059" s="168">
        <v>0</v>
      </c>
      <c r="O3059" s="168">
        <v>2564.3000000000002</v>
      </c>
      <c r="P3059" s="89" t="s">
        <v>679</v>
      </c>
    </row>
    <row r="3060" spans="1:16" ht="63.75">
      <c r="A3060" s="214" t="s">
        <v>560</v>
      </c>
      <c r="B3060" s="89"/>
      <c r="C3060" s="90" t="s">
        <v>622</v>
      </c>
      <c r="D3060" s="84">
        <v>43269</v>
      </c>
      <c r="E3060" s="85" t="s">
        <v>5644</v>
      </c>
      <c r="F3060" s="85" t="s">
        <v>3</v>
      </c>
      <c r="G3060" s="85">
        <v>1632183</v>
      </c>
      <c r="H3060" s="89"/>
      <c r="I3060" s="93" t="s">
        <v>6285</v>
      </c>
      <c r="J3060" s="89"/>
      <c r="K3060" s="89"/>
      <c r="L3060" s="89"/>
      <c r="M3060" s="89"/>
      <c r="N3060" s="168">
        <v>0</v>
      </c>
      <c r="O3060" s="168">
        <v>10518.84</v>
      </c>
      <c r="P3060" s="89" t="s">
        <v>679</v>
      </c>
    </row>
    <row r="3061" spans="1:16" ht="51">
      <c r="A3061" s="214" t="s">
        <v>560</v>
      </c>
      <c r="B3061" s="89"/>
      <c r="C3061" s="90" t="s">
        <v>622</v>
      </c>
      <c r="D3061" s="84">
        <v>43269</v>
      </c>
      <c r="E3061" s="85" t="s">
        <v>5645</v>
      </c>
      <c r="F3061" s="85" t="s">
        <v>3</v>
      </c>
      <c r="G3061" s="85">
        <v>1632085</v>
      </c>
      <c r="H3061" s="89"/>
      <c r="I3061" s="93" t="s">
        <v>6286</v>
      </c>
      <c r="J3061" s="89"/>
      <c r="K3061" s="89"/>
      <c r="L3061" s="89"/>
      <c r="M3061" s="89"/>
      <c r="N3061" s="168">
        <v>0</v>
      </c>
      <c r="O3061" s="168">
        <v>0.48</v>
      </c>
      <c r="P3061" s="89" t="s">
        <v>2900</v>
      </c>
    </row>
    <row r="3062" spans="1:16" ht="51">
      <c r="A3062" s="214" t="s">
        <v>560</v>
      </c>
      <c r="B3062" s="89"/>
      <c r="C3062" s="90" t="s">
        <v>622</v>
      </c>
      <c r="D3062" s="84">
        <v>43269</v>
      </c>
      <c r="E3062" s="85" t="s">
        <v>5646</v>
      </c>
      <c r="F3062" s="85" t="s">
        <v>3</v>
      </c>
      <c r="G3062" s="85">
        <v>1632086</v>
      </c>
      <c r="H3062" s="89"/>
      <c r="I3062" s="93" t="s">
        <v>6287</v>
      </c>
      <c r="J3062" s="89"/>
      <c r="K3062" s="89"/>
      <c r="L3062" s="89"/>
      <c r="M3062" s="89"/>
      <c r="N3062" s="168">
        <v>0</v>
      </c>
      <c r="O3062" s="168">
        <v>300</v>
      </c>
      <c r="P3062" s="89" t="s">
        <v>679</v>
      </c>
    </row>
    <row r="3063" spans="1:16" ht="51">
      <c r="A3063" s="214" t="s">
        <v>560</v>
      </c>
      <c r="B3063" s="89"/>
      <c r="C3063" s="90" t="s">
        <v>622</v>
      </c>
      <c r="D3063" s="84">
        <v>43269</v>
      </c>
      <c r="E3063" s="85" t="s">
        <v>5647</v>
      </c>
      <c r="F3063" s="85" t="s">
        <v>3</v>
      </c>
      <c r="G3063" s="85">
        <v>1632109</v>
      </c>
      <c r="H3063" s="89"/>
      <c r="I3063" s="93" t="s">
        <v>6288</v>
      </c>
      <c r="J3063" s="89"/>
      <c r="K3063" s="89"/>
      <c r="L3063" s="89"/>
      <c r="M3063" s="89"/>
      <c r="N3063" s="168">
        <v>0</v>
      </c>
      <c r="O3063" s="168">
        <v>1484</v>
      </c>
      <c r="P3063" s="89" t="s">
        <v>679</v>
      </c>
    </row>
    <row r="3064" spans="1:16" ht="38.25">
      <c r="A3064" s="214">
        <v>130</v>
      </c>
      <c r="B3064" s="89"/>
      <c r="C3064" s="90" t="s">
        <v>70</v>
      </c>
      <c r="D3064" s="84">
        <v>43269</v>
      </c>
      <c r="E3064" s="85" t="s">
        <v>5648</v>
      </c>
      <c r="F3064" s="85" t="s">
        <v>3</v>
      </c>
      <c r="G3064" s="85">
        <v>1632113</v>
      </c>
      <c r="H3064" s="89"/>
      <c r="I3064" s="93" t="s">
        <v>6289</v>
      </c>
      <c r="J3064" s="89"/>
      <c r="K3064" s="89"/>
      <c r="L3064" s="89"/>
      <c r="M3064" s="89"/>
      <c r="N3064" s="168">
        <v>0</v>
      </c>
      <c r="O3064" s="168">
        <v>20</v>
      </c>
      <c r="P3064" s="89" t="s">
        <v>679</v>
      </c>
    </row>
    <row r="3065" spans="1:16" ht="63.75">
      <c r="A3065" s="214" t="s">
        <v>560</v>
      </c>
      <c r="B3065" s="89"/>
      <c r="C3065" s="90" t="s">
        <v>622</v>
      </c>
      <c r="D3065" s="84">
        <v>43269</v>
      </c>
      <c r="E3065" s="85" t="s">
        <v>5649</v>
      </c>
      <c r="F3065" s="85" t="s">
        <v>3</v>
      </c>
      <c r="G3065" s="85">
        <v>1632123</v>
      </c>
      <c r="H3065" s="89"/>
      <c r="I3065" s="93" t="s">
        <v>6290</v>
      </c>
      <c r="J3065" s="89"/>
      <c r="K3065" s="89"/>
      <c r="L3065" s="89"/>
      <c r="M3065" s="89"/>
      <c r="N3065" s="168">
        <v>0</v>
      </c>
      <c r="O3065" s="168">
        <v>5278</v>
      </c>
      <c r="P3065" s="89" t="s">
        <v>679</v>
      </c>
    </row>
    <row r="3066" spans="1:16" ht="51">
      <c r="A3066" s="214" t="s">
        <v>560</v>
      </c>
      <c r="B3066" s="89"/>
      <c r="C3066" s="90" t="s">
        <v>622</v>
      </c>
      <c r="D3066" s="84">
        <v>43269</v>
      </c>
      <c r="E3066" s="85" t="s">
        <v>5650</v>
      </c>
      <c r="F3066" s="85" t="s">
        <v>3</v>
      </c>
      <c r="G3066" s="85">
        <v>1632321</v>
      </c>
      <c r="H3066" s="89"/>
      <c r="I3066" s="93" t="s">
        <v>6292</v>
      </c>
      <c r="J3066" s="89"/>
      <c r="K3066" s="89"/>
      <c r="L3066" s="89"/>
      <c r="M3066" s="89"/>
      <c r="N3066" s="168">
        <v>0</v>
      </c>
      <c r="O3066" s="168">
        <v>247.87</v>
      </c>
      <c r="P3066" s="89" t="s">
        <v>679</v>
      </c>
    </row>
    <row r="3067" spans="1:16" ht="51">
      <c r="A3067" s="214" t="s">
        <v>560</v>
      </c>
      <c r="B3067" s="89"/>
      <c r="C3067" s="90" t="s">
        <v>622</v>
      </c>
      <c r="D3067" s="84">
        <v>43269</v>
      </c>
      <c r="E3067" s="85" t="s">
        <v>5651</v>
      </c>
      <c r="F3067" s="85" t="s">
        <v>3</v>
      </c>
      <c r="G3067" s="85">
        <v>1632323</v>
      </c>
      <c r="H3067" s="89"/>
      <c r="I3067" s="93" t="s">
        <v>6293</v>
      </c>
      <c r="J3067" s="89"/>
      <c r="K3067" s="89"/>
      <c r="L3067" s="89"/>
      <c r="M3067" s="89"/>
      <c r="N3067" s="168">
        <v>0</v>
      </c>
      <c r="O3067" s="168">
        <v>70</v>
      </c>
      <c r="P3067" s="89" t="s">
        <v>679</v>
      </c>
    </row>
    <row r="3068" spans="1:16" ht="51">
      <c r="A3068" s="214">
        <v>35</v>
      </c>
      <c r="B3068" s="89"/>
      <c r="C3068" s="90" t="s">
        <v>49</v>
      </c>
      <c r="D3068" s="84">
        <v>43269</v>
      </c>
      <c r="E3068" s="85" t="s">
        <v>5652</v>
      </c>
      <c r="F3068" s="85" t="s">
        <v>3</v>
      </c>
      <c r="G3068" s="85">
        <v>1632217</v>
      </c>
      <c r="H3068" s="89"/>
      <c r="I3068" s="93" t="s">
        <v>6294</v>
      </c>
      <c r="J3068" s="89"/>
      <c r="K3068" s="89"/>
      <c r="L3068" s="89"/>
      <c r="M3068" s="89"/>
      <c r="N3068" s="168">
        <v>0</v>
      </c>
      <c r="O3068" s="168">
        <v>0.03</v>
      </c>
      <c r="P3068" s="89" t="s">
        <v>2900</v>
      </c>
    </row>
    <row r="3069" spans="1:16" ht="38.25">
      <c r="A3069" s="214">
        <v>373</v>
      </c>
      <c r="B3069" s="89"/>
      <c r="C3069" s="90" t="s">
        <v>644</v>
      </c>
      <c r="D3069" s="84">
        <v>43269</v>
      </c>
      <c r="E3069" s="85" t="s">
        <v>5653</v>
      </c>
      <c r="F3069" s="85" t="s">
        <v>3</v>
      </c>
      <c r="G3069" s="85">
        <v>1632226</v>
      </c>
      <c r="H3069" s="89"/>
      <c r="I3069" s="93" t="s">
        <v>6295</v>
      </c>
      <c r="J3069" s="89"/>
      <c r="K3069" s="89"/>
      <c r="L3069" s="89"/>
      <c r="M3069" s="89"/>
      <c r="N3069" s="168">
        <v>0</v>
      </c>
      <c r="O3069" s="168">
        <v>408.56</v>
      </c>
      <c r="P3069" s="89" t="s">
        <v>679</v>
      </c>
    </row>
    <row r="3070" spans="1:16" ht="51">
      <c r="A3070" s="214" t="s">
        <v>560</v>
      </c>
      <c r="B3070" s="89"/>
      <c r="C3070" s="90" t="s">
        <v>622</v>
      </c>
      <c r="D3070" s="84">
        <v>43269</v>
      </c>
      <c r="E3070" s="85" t="s">
        <v>5654</v>
      </c>
      <c r="F3070" s="85" t="s">
        <v>3</v>
      </c>
      <c r="G3070" s="85">
        <v>1632231</v>
      </c>
      <c r="H3070" s="89"/>
      <c r="I3070" s="93" t="s">
        <v>6296</v>
      </c>
      <c r="J3070" s="89"/>
      <c r="K3070" s="89"/>
      <c r="L3070" s="89"/>
      <c r="M3070" s="89"/>
      <c r="N3070" s="168">
        <v>0</v>
      </c>
      <c r="O3070" s="168">
        <v>0.04</v>
      </c>
      <c r="P3070" s="89" t="s">
        <v>2900</v>
      </c>
    </row>
    <row r="3071" spans="1:16" ht="51">
      <c r="A3071" s="214">
        <v>373</v>
      </c>
      <c r="B3071" s="89"/>
      <c r="C3071" s="90" t="s">
        <v>644</v>
      </c>
      <c r="D3071" s="84">
        <v>43269</v>
      </c>
      <c r="E3071" s="85" t="s">
        <v>5655</v>
      </c>
      <c r="F3071" s="85" t="s">
        <v>3</v>
      </c>
      <c r="G3071" s="85">
        <v>1632029</v>
      </c>
      <c r="H3071" s="89"/>
      <c r="I3071" s="93" t="s">
        <v>6297</v>
      </c>
      <c r="J3071" s="89"/>
      <c r="K3071" s="89"/>
      <c r="L3071" s="89"/>
      <c r="M3071" s="89"/>
      <c r="N3071" s="168">
        <v>0</v>
      </c>
      <c r="O3071" s="168">
        <v>59536.74</v>
      </c>
      <c r="P3071" s="89" t="s">
        <v>679</v>
      </c>
    </row>
    <row r="3072" spans="1:16" ht="51">
      <c r="A3072" s="214" t="s">
        <v>560</v>
      </c>
      <c r="B3072" s="89"/>
      <c r="C3072" s="90" t="s">
        <v>622</v>
      </c>
      <c r="D3072" s="84">
        <v>43269</v>
      </c>
      <c r="E3072" s="85" t="s">
        <v>5656</v>
      </c>
      <c r="F3072" s="85" t="s">
        <v>3</v>
      </c>
      <c r="G3072" s="85">
        <v>1632033</v>
      </c>
      <c r="H3072" s="89"/>
      <c r="I3072" s="93" t="s">
        <v>6298</v>
      </c>
      <c r="J3072" s="89"/>
      <c r="K3072" s="89"/>
      <c r="L3072" s="89"/>
      <c r="M3072" s="89"/>
      <c r="N3072" s="168">
        <v>0</v>
      </c>
      <c r="O3072" s="168">
        <v>5987.13</v>
      </c>
      <c r="P3072" s="89" t="s">
        <v>679</v>
      </c>
    </row>
    <row r="3073" spans="1:16" ht="51">
      <c r="A3073" s="214" t="s">
        <v>560</v>
      </c>
      <c r="B3073" s="89"/>
      <c r="C3073" s="90" t="s">
        <v>622</v>
      </c>
      <c r="D3073" s="84">
        <v>43269</v>
      </c>
      <c r="E3073" s="85" t="s">
        <v>5657</v>
      </c>
      <c r="F3073" s="85" t="s">
        <v>3</v>
      </c>
      <c r="G3073" s="85">
        <v>1632036</v>
      </c>
      <c r="H3073" s="89"/>
      <c r="I3073" s="93" t="s">
        <v>6299</v>
      </c>
      <c r="J3073" s="89"/>
      <c r="K3073" s="89"/>
      <c r="L3073" s="89"/>
      <c r="M3073" s="89"/>
      <c r="N3073" s="168">
        <v>0</v>
      </c>
      <c r="O3073" s="168">
        <v>6249.24</v>
      </c>
      <c r="P3073" s="89" t="s">
        <v>679</v>
      </c>
    </row>
    <row r="3074" spans="1:16" ht="51">
      <c r="A3074" s="214">
        <v>291</v>
      </c>
      <c r="B3074" s="89"/>
      <c r="C3074" s="90" t="s">
        <v>133</v>
      </c>
      <c r="D3074" s="84">
        <v>43269</v>
      </c>
      <c r="E3074" s="85" t="s">
        <v>5658</v>
      </c>
      <c r="F3074" s="85" t="s">
        <v>3</v>
      </c>
      <c r="G3074" s="85">
        <v>1632047</v>
      </c>
      <c r="H3074" s="89"/>
      <c r="I3074" s="93" t="s">
        <v>6300</v>
      </c>
      <c r="J3074" s="89"/>
      <c r="K3074" s="89"/>
      <c r="L3074" s="89"/>
      <c r="M3074" s="89"/>
      <c r="N3074" s="168">
        <v>0</v>
      </c>
      <c r="O3074" s="168">
        <v>224</v>
      </c>
      <c r="P3074" s="89" t="s">
        <v>679</v>
      </c>
    </row>
    <row r="3075" spans="1:16" ht="63.75">
      <c r="A3075" s="214" t="s">
        <v>560</v>
      </c>
      <c r="B3075" s="89"/>
      <c r="C3075" s="90" t="s">
        <v>622</v>
      </c>
      <c r="D3075" s="84">
        <v>43269</v>
      </c>
      <c r="E3075" s="85" t="s">
        <v>5659</v>
      </c>
      <c r="F3075" s="85" t="s">
        <v>3</v>
      </c>
      <c r="G3075" s="85">
        <v>1632081</v>
      </c>
      <c r="H3075" s="89"/>
      <c r="I3075" s="93" t="s">
        <v>6301</v>
      </c>
      <c r="J3075" s="89"/>
      <c r="K3075" s="89"/>
      <c r="L3075" s="89"/>
      <c r="M3075" s="89"/>
      <c r="N3075" s="168">
        <v>0</v>
      </c>
      <c r="O3075" s="168">
        <v>1905.1200000000001</v>
      </c>
      <c r="P3075" s="89" t="s">
        <v>679</v>
      </c>
    </row>
    <row r="3076" spans="1:16" ht="63.75">
      <c r="A3076" s="214" t="s">
        <v>560</v>
      </c>
      <c r="B3076" s="89"/>
      <c r="C3076" s="90" t="s">
        <v>622</v>
      </c>
      <c r="D3076" s="84">
        <v>43269</v>
      </c>
      <c r="E3076" s="85" t="s">
        <v>5660</v>
      </c>
      <c r="F3076" s="85" t="s">
        <v>3</v>
      </c>
      <c r="G3076" s="85">
        <v>1632084</v>
      </c>
      <c r="H3076" s="89"/>
      <c r="I3076" s="93" t="s">
        <v>6302</v>
      </c>
      <c r="J3076" s="89"/>
      <c r="K3076" s="89"/>
      <c r="L3076" s="89"/>
      <c r="M3076" s="89"/>
      <c r="N3076" s="168">
        <v>0</v>
      </c>
      <c r="O3076" s="168">
        <v>2031.48</v>
      </c>
      <c r="P3076" s="89" t="s">
        <v>679</v>
      </c>
    </row>
    <row r="3077" spans="1:16" ht="51">
      <c r="A3077" s="214" t="s">
        <v>560</v>
      </c>
      <c r="B3077" s="89"/>
      <c r="C3077" s="90" t="s">
        <v>622</v>
      </c>
      <c r="D3077" s="84">
        <v>43269</v>
      </c>
      <c r="E3077" s="85" t="s">
        <v>5661</v>
      </c>
      <c r="F3077" s="85" t="s">
        <v>3</v>
      </c>
      <c r="G3077" s="85">
        <v>1631977</v>
      </c>
      <c r="H3077" s="89"/>
      <c r="I3077" s="93" t="s">
        <v>6303</v>
      </c>
      <c r="J3077" s="89"/>
      <c r="K3077" s="89"/>
      <c r="L3077" s="89"/>
      <c r="M3077" s="89"/>
      <c r="N3077" s="168">
        <v>0</v>
      </c>
      <c r="O3077" s="168">
        <v>1020.88</v>
      </c>
      <c r="P3077" s="89" t="s">
        <v>679</v>
      </c>
    </row>
    <row r="3078" spans="1:16" ht="76.5">
      <c r="A3078" s="214">
        <v>513</v>
      </c>
      <c r="B3078" s="89"/>
      <c r="C3078" s="90" t="s">
        <v>175</v>
      </c>
      <c r="D3078" s="84">
        <v>43269</v>
      </c>
      <c r="E3078" s="85" t="s">
        <v>5662</v>
      </c>
      <c r="F3078" s="85" t="s">
        <v>15</v>
      </c>
      <c r="G3078" s="85">
        <v>5249</v>
      </c>
      <c r="H3078" s="89"/>
      <c r="I3078" s="93" t="s">
        <v>6304</v>
      </c>
      <c r="J3078" s="89"/>
      <c r="K3078" s="89"/>
      <c r="L3078" s="89"/>
      <c r="M3078" s="89"/>
      <c r="N3078" s="168">
        <v>303</v>
      </c>
      <c r="O3078" s="168">
        <v>0</v>
      </c>
      <c r="P3078" s="89" t="s">
        <v>679</v>
      </c>
    </row>
    <row r="3079" spans="1:16" ht="76.5">
      <c r="A3079" s="214">
        <v>373</v>
      </c>
      <c r="B3079" s="89"/>
      <c r="C3079" s="90" t="s">
        <v>644</v>
      </c>
      <c r="D3079" s="84">
        <v>43269</v>
      </c>
      <c r="E3079" s="85" t="s">
        <v>5663</v>
      </c>
      <c r="F3079" s="85" t="s">
        <v>680</v>
      </c>
      <c r="G3079" s="85">
        <v>18099651</v>
      </c>
      <c r="H3079" s="89"/>
      <c r="I3079" s="93" t="s">
        <v>6305</v>
      </c>
      <c r="J3079" s="89"/>
      <c r="K3079" s="89"/>
      <c r="L3079" s="89"/>
      <c r="M3079" s="89"/>
      <c r="N3079" s="168">
        <v>0</v>
      </c>
      <c r="O3079" s="168">
        <v>4053513.75</v>
      </c>
      <c r="P3079" s="89" t="s">
        <v>679</v>
      </c>
    </row>
    <row r="3080" spans="1:16" ht="25.5">
      <c r="A3080" s="214">
        <v>16</v>
      </c>
      <c r="B3080" s="89"/>
      <c r="C3080" s="90" t="s">
        <v>46</v>
      </c>
      <c r="D3080" s="84">
        <v>43269</v>
      </c>
      <c r="E3080" s="85" t="s">
        <v>5664</v>
      </c>
      <c r="F3080" s="85" t="s">
        <v>680</v>
      </c>
      <c r="G3080" s="85">
        <v>18020786</v>
      </c>
      <c r="H3080" s="89"/>
      <c r="I3080" s="93" t="s">
        <v>6306</v>
      </c>
      <c r="J3080" s="89"/>
      <c r="K3080" s="89"/>
      <c r="L3080" s="89"/>
      <c r="M3080" s="89"/>
      <c r="N3080" s="168">
        <v>330</v>
      </c>
      <c r="O3080" s="168">
        <v>0</v>
      </c>
      <c r="P3080" s="89" t="s">
        <v>679</v>
      </c>
    </row>
    <row r="3081" spans="1:16" ht="63.75">
      <c r="A3081" s="214" t="s">
        <v>563</v>
      </c>
      <c r="B3081" s="89"/>
      <c r="C3081" s="90" t="s">
        <v>9054</v>
      </c>
      <c r="D3081" s="84">
        <v>43269</v>
      </c>
      <c r="E3081" s="85" t="s">
        <v>5665</v>
      </c>
      <c r="F3081" s="85" t="s">
        <v>680</v>
      </c>
      <c r="G3081" s="85">
        <v>18079427</v>
      </c>
      <c r="H3081" s="89"/>
      <c r="I3081" s="93" t="s">
        <v>6307</v>
      </c>
      <c r="J3081" s="89"/>
      <c r="K3081" s="89"/>
      <c r="L3081" s="89"/>
      <c r="M3081" s="89"/>
      <c r="N3081" s="168">
        <v>268703</v>
      </c>
      <c r="O3081" s="168">
        <v>0</v>
      </c>
      <c r="P3081" s="89" t="s">
        <v>679</v>
      </c>
    </row>
    <row r="3082" spans="1:16" ht="63.75">
      <c r="A3082" s="214" t="s">
        <v>563</v>
      </c>
      <c r="B3082" s="89"/>
      <c r="C3082" s="90" t="s">
        <v>9054</v>
      </c>
      <c r="D3082" s="84">
        <v>43269</v>
      </c>
      <c r="E3082" s="85" t="s">
        <v>5666</v>
      </c>
      <c r="F3082" s="85" t="s">
        <v>680</v>
      </c>
      <c r="G3082" s="85">
        <v>18081369</v>
      </c>
      <c r="H3082" s="89"/>
      <c r="I3082" s="93" t="s">
        <v>6308</v>
      </c>
      <c r="J3082" s="89"/>
      <c r="K3082" s="89"/>
      <c r="L3082" s="89"/>
      <c r="M3082" s="89"/>
      <c r="N3082" s="168">
        <v>16425</v>
      </c>
      <c r="O3082" s="168">
        <v>0</v>
      </c>
      <c r="P3082" s="89" t="s">
        <v>679</v>
      </c>
    </row>
    <row r="3083" spans="1:16" ht="63.75">
      <c r="A3083" s="214" t="s">
        <v>563</v>
      </c>
      <c r="B3083" s="89"/>
      <c r="C3083" s="90" t="s">
        <v>9054</v>
      </c>
      <c r="D3083" s="84">
        <v>43269</v>
      </c>
      <c r="E3083" s="85" t="s">
        <v>5667</v>
      </c>
      <c r="F3083" s="85" t="s">
        <v>680</v>
      </c>
      <c r="G3083" s="85">
        <v>18081479</v>
      </c>
      <c r="H3083" s="89"/>
      <c r="I3083" s="93" t="s">
        <v>6309</v>
      </c>
      <c r="J3083" s="89"/>
      <c r="K3083" s="89"/>
      <c r="L3083" s="89"/>
      <c r="M3083" s="89"/>
      <c r="N3083" s="168">
        <v>16386</v>
      </c>
      <c r="O3083" s="168">
        <v>0</v>
      </c>
      <c r="P3083" s="89" t="s">
        <v>679</v>
      </c>
    </row>
    <row r="3084" spans="1:16" ht="63.75">
      <c r="A3084" s="214" t="s">
        <v>563</v>
      </c>
      <c r="B3084" s="89"/>
      <c r="C3084" s="90" t="s">
        <v>9054</v>
      </c>
      <c r="D3084" s="84">
        <v>43269</v>
      </c>
      <c r="E3084" s="85" t="s">
        <v>5668</v>
      </c>
      <c r="F3084" s="85" t="s">
        <v>680</v>
      </c>
      <c r="G3084" s="85">
        <v>18081481</v>
      </c>
      <c r="H3084" s="89"/>
      <c r="I3084" s="93" t="s">
        <v>6310</v>
      </c>
      <c r="J3084" s="89"/>
      <c r="K3084" s="89"/>
      <c r="L3084" s="89"/>
      <c r="M3084" s="89"/>
      <c r="N3084" s="168">
        <v>35550</v>
      </c>
      <c r="O3084" s="168">
        <v>0</v>
      </c>
      <c r="P3084" s="89" t="s">
        <v>679</v>
      </c>
    </row>
    <row r="3085" spans="1:16" ht="63.75">
      <c r="A3085" s="214" t="s">
        <v>563</v>
      </c>
      <c r="B3085" s="89"/>
      <c r="C3085" s="90" t="s">
        <v>9054</v>
      </c>
      <c r="D3085" s="84">
        <v>43269</v>
      </c>
      <c r="E3085" s="85" t="s">
        <v>5669</v>
      </c>
      <c r="F3085" s="85" t="s">
        <v>680</v>
      </c>
      <c r="G3085" s="85">
        <v>18081483</v>
      </c>
      <c r="H3085" s="89"/>
      <c r="I3085" s="93" t="s">
        <v>6311</v>
      </c>
      <c r="J3085" s="89"/>
      <c r="K3085" s="89"/>
      <c r="L3085" s="89"/>
      <c r="M3085" s="89"/>
      <c r="N3085" s="168">
        <v>29475</v>
      </c>
      <c r="O3085" s="168">
        <v>0</v>
      </c>
      <c r="P3085" s="89" t="s">
        <v>679</v>
      </c>
    </row>
    <row r="3086" spans="1:16" ht="63.75">
      <c r="A3086" s="214" t="s">
        <v>563</v>
      </c>
      <c r="B3086" s="89"/>
      <c r="C3086" s="90" t="s">
        <v>9054</v>
      </c>
      <c r="D3086" s="84">
        <v>43269</v>
      </c>
      <c r="E3086" s="85" t="s">
        <v>5670</v>
      </c>
      <c r="F3086" s="85" t="s">
        <v>680</v>
      </c>
      <c r="G3086" s="85">
        <v>18081484</v>
      </c>
      <c r="H3086" s="89"/>
      <c r="I3086" s="93" t="s">
        <v>6312</v>
      </c>
      <c r="J3086" s="89"/>
      <c r="K3086" s="89"/>
      <c r="L3086" s="89"/>
      <c r="M3086" s="89"/>
      <c r="N3086" s="168">
        <v>21600</v>
      </c>
      <c r="O3086" s="168">
        <v>0</v>
      </c>
      <c r="P3086" s="89" t="s">
        <v>679</v>
      </c>
    </row>
    <row r="3087" spans="1:16" ht="63.75">
      <c r="A3087" s="214" t="s">
        <v>563</v>
      </c>
      <c r="B3087" s="89"/>
      <c r="C3087" s="90" t="s">
        <v>9054</v>
      </c>
      <c r="D3087" s="84">
        <v>43269</v>
      </c>
      <c r="E3087" s="85" t="s">
        <v>5671</v>
      </c>
      <c r="F3087" s="85" t="s">
        <v>680</v>
      </c>
      <c r="G3087" s="85">
        <v>18081485</v>
      </c>
      <c r="H3087" s="89"/>
      <c r="I3087" s="93" t="s">
        <v>6313</v>
      </c>
      <c r="J3087" s="89"/>
      <c r="K3087" s="89"/>
      <c r="L3087" s="89"/>
      <c r="M3087" s="89"/>
      <c r="N3087" s="168">
        <v>10350</v>
      </c>
      <c r="O3087" s="168">
        <v>0</v>
      </c>
      <c r="P3087" s="89" t="s">
        <v>679</v>
      </c>
    </row>
    <row r="3088" spans="1:16" ht="63.75">
      <c r="A3088" s="214" t="s">
        <v>563</v>
      </c>
      <c r="B3088" s="89"/>
      <c r="C3088" s="90" t="s">
        <v>9054</v>
      </c>
      <c r="D3088" s="84">
        <v>43269</v>
      </c>
      <c r="E3088" s="85" t="s">
        <v>5672</v>
      </c>
      <c r="F3088" s="85" t="s">
        <v>680</v>
      </c>
      <c r="G3088" s="85">
        <v>18081486</v>
      </c>
      <c r="H3088" s="89"/>
      <c r="I3088" s="93" t="s">
        <v>6314</v>
      </c>
      <c r="J3088" s="89"/>
      <c r="K3088" s="89"/>
      <c r="L3088" s="89"/>
      <c r="M3088" s="89"/>
      <c r="N3088" s="168">
        <v>18000</v>
      </c>
      <c r="O3088" s="168">
        <v>0</v>
      </c>
      <c r="P3088" s="89" t="s">
        <v>679</v>
      </c>
    </row>
    <row r="3089" spans="1:16" ht="63.75">
      <c r="A3089" s="214" t="s">
        <v>563</v>
      </c>
      <c r="B3089" s="89"/>
      <c r="C3089" s="90" t="s">
        <v>9054</v>
      </c>
      <c r="D3089" s="84">
        <v>43269</v>
      </c>
      <c r="E3089" s="85" t="s">
        <v>5673</v>
      </c>
      <c r="F3089" s="85" t="s">
        <v>680</v>
      </c>
      <c r="G3089" s="85">
        <v>18081487</v>
      </c>
      <c r="H3089" s="89"/>
      <c r="I3089" s="93" t="s">
        <v>6315</v>
      </c>
      <c r="J3089" s="89"/>
      <c r="K3089" s="89"/>
      <c r="L3089" s="89"/>
      <c r="M3089" s="89"/>
      <c r="N3089" s="168">
        <v>14625</v>
      </c>
      <c r="O3089" s="168">
        <v>0</v>
      </c>
      <c r="P3089" s="89" t="s">
        <v>679</v>
      </c>
    </row>
    <row r="3090" spans="1:16" ht="63.75">
      <c r="A3090" s="214" t="s">
        <v>563</v>
      </c>
      <c r="B3090" s="89"/>
      <c r="C3090" s="90" t="s">
        <v>9054</v>
      </c>
      <c r="D3090" s="84">
        <v>43269</v>
      </c>
      <c r="E3090" s="85" t="s">
        <v>5674</v>
      </c>
      <c r="F3090" s="85" t="s">
        <v>680</v>
      </c>
      <c r="G3090" s="85">
        <v>18081489</v>
      </c>
      <c r="H3090" s="89"/>
      <c r="I3090" s="93" t="s">
        <v>6316</v>
      </c>
      <c r="J3090" s="89"/>
      <c r="K3090" s="89"/>
      <c r="L3090" s="89"/>
      <c r="M3090" s="89"/>
      <c r="N3090" s="168">
        <v>33750</v>
      </c>
      <c r="O3090" s="168">
        <v>0</v>
      </c>
      <c r="P3090" s="89" t="s">
        <v>679</v>
      </c>
    </row>
    <row r="3091" spans="1:16" ht="63.75">
      <c r="A3091" s="214" t="s">
        <v>563</v>
      </c>
      <c r="B3091" s="89"/>
      <c r="C3091" s="90" t="s">
        <v>9054</v>
      </c>
      <c r="D3091" s="84">
        <v>43269</v>
      </c>
      <c r="E3091" s="85" t="s">
        <v>5675</v>
      </c>
      <c r="F3091" s="85" t="s">
        <v>680</v>
      </c>
      <c r="G3091" s="85">
        <v>18081492</v>
      </c>
      <c r="H3091" s="89"/>
      <c r="I3091" s="93" t="s">
        <v>6317</v>
      </c>
      <c r="J3091" s="89"/>
      <c r="K3091" s="89"/>
      <c r="L3091" s="89"/>
      <c r="M3091" s="89"/>
      <c r="N3091" s="168">
        <v>26550</v>
      </c>
      <c r="O3091" s="168">
        <v>0</v>
      </c>
      <c r="P3091" s="89" t="s">
        <v>679</v>
      </c>
    </row>
    <row r="3092" spans="1:16" ht="63.75">
      <c r="A3092" s="214" t="s">
        <v>563</v>
      </c>
      <c r="B3092" s="89"/>
      <c r="C3092" s="90" t="s">
        <v>9054</v>
      </c>
      <c r="D3092" s="84">
        <v>43269</v>
      </c>
      <c r="E3092" s="85" t="s">
        <v>5676</v>
      </c>
      <c r="F3092" s="85" t="s">
        <v>680</v>
      </c>
      <c r="G3092" s="85">
        <v>18081525</v>
      </c>
      <c r="H3092" s="89"/>
      <c r="I3092" s="93" t="s">
        <v>6318</v>
      </c>
      <c r="J3092" s="89"/>
      <c r="K3092" s="89"/>
      <c r="L3092" s="89"/>
      <c r="M3092" s="89"/>
      <c r="N3092" s="168">
        <v>20475</v>
      </c>
      <c r="O3092" s="168">
        <v>0</v>
      </c>
      <c r="P3092" s="89" t="s">
        <v>679</v>
      </c>
    </row>
    <row r="3093" spans="1:16" ht="63.75">
      <c r="A3093" s="214" t="s">
        <v>563</v>
      </c>
      <c r="B3093" s="89"/>
      <c r="C3093" s="90" t="s">
        <v>9054</v>
      </c>
      <c r="D3093" s="84">
        <v>43269</v>
      </c>
      <c r="E3093" s="85" t="s">
        <v>5677</v>
      </c>
      <c r="F3093" s="85" t="s">
        <v>680</v>
      </c>
      <c r="G3093" s="85">
        <v>18081526</v>
      </c>
      <c r="H3093" s="89"/>
      <c r="I3093" s="93" t="s">
        <v>6319</v>
      </c>
      <c r="J3093" s="89"/>
      <c r="K3093" s="89"/>
      <c r="L3093" s="89"/>
      <c r="M3093" s="89"/>
      <c r="N3093" s="168">
        <v>64500</v>
      </c>
      <c r="O3093" s="168">
        <v>0</v>
      </c>
      <c r="P3093" s="89" t="s">
        <v>679</v>
      </c>
    </row>
    <row r="3094" spans="1:16" ht="63.75">
      <c r="A3094" s="214" t="s">
        <v>563</v>
      </c>
      <c r="B3094" s="89"/>
      <c r="C3094" s="90" t="s">
        <v>9054</v>
      </c>
      <c r="D3094" s="84">
        <v>43269</v>
      </c>
      <c r="E3094" s="85" t="s">
        <v>5678</v>
      </c>
      <c r="F3094" s="85" t="s">
        <v>680</v>
      </c>
      <c r="G3094" s="85">
        <v>18081527</v>
      </c>
      <c r="H3094" s="89"/>
      <c r="I3094" s="93" t="s">
        <v>6320</v>
      </c>
      <c r="J3094" s="89"/>
      <c r="K3094" s="89"/>
      <c r="L3094" s="89"/>
      <c r="M3094" s="89"/>
      <c r="N3094" s="168">
        <v>124500</v>
      </c>
      <c r="O3094" s="168">
        <v>0</v>
      </c>
      <c r="P3094" s="89" t="s">
        <v>679</v>
      </c>
    </row>
    <row r="3095" spans="1:16" ht="63.75">
      <c r="A3095" s="214" t="s">
        <v>563</v>
      </c>
      <c r="B3095" s="89"/>
      <c r="C3095" s="90" t="s">
        <v>9054</v>
      </c>
      <c r="D3095" s="84">
        <v>43269</v>
      </c>
      <c r="E3095" s="85" t="s">
        <v>5679</v>
      </c>
      <c r="F3095" s="85" t="s">
        <v>680</v>
      </c>
      <c r="G3095" s="85">
        <v>18081704</v>
      </c>
      <c r="H3095" s="89"/>
      <c r="I3095" s="93" t="s">
        <v>6321</v>
      </c>
      <c r="J3095" s="89"/>
      <c r="K3095" s="89"/>
      <c r="L3095" s="89"/>
      <c r="M3095" s="89"/>
      <c r="N3095" s="168">
        <v>42874</v>
      </c>
      <c r="O3095" s="168">
        <v>0</v>
      </c>
      <c r="P3095" s="89" t="s">
        <v>679</v>
      </c>
    </row>
    <row r="3096" spans="1:16" ht="76.5">
      <c r="A3096" s="214" t="s">
        <v>563</v>
      </c>
      <c r="B3096" s="89"/>
      <c r="C3096" s="90" t="s">
        <v>9054</v>
      </c>
      <c r="D3096" s="84">
        <v>43269</v>
      </c>
      <c r="E3096" s="85" t="s">
        <v>5680</v>
      </c>
      <c r="F3096" s="85" t="s">
        <v>680</v>
      </c>
      <c r="G3096" s="85">
        <v>18081728</v>
      </c>
      <c r="H3096" s="89"/>
      <c r="I3096" s="93" t="s">
        <v>6322</v>
      </c>
      <c r="J3096" s="89"/>
      <c r="K3096" s="89"/>
      <c r="L3096" s="89"/>
      <c r="M3096" s="89"/>
      <c r="N3096" s="168">
        <v>27225</v>
      </c>
      <c r="O3096" s="168">
        <v>0</v>
      </c>
      <c r="P3096" s="89" t="s">
        <v>679</v>
      </c>
    </row>
    <row r="3097" spans="1:16" ht="63.75">
      <c r="A3097" s="214" t="s">
        <v>563</v>
      </c>
      <c r="B3097" s="89"/>
      <c r="C3097" s="90" t="s">
        <v>9054</v>
      </c>
      <c r="D3097" s="84">
        <v>43269</v>
      </c>
      <c r="E3097" s="85" t="s">
        <v>5681</v>
      </c>
      <c r="F3097" s="85" t="s">
        <v>680</v>
      </c>
      <c r="G3097" s="85">
        <v>18081730</v>
      </c>
      <c r="H3097" s="89"/>
      <c r="I3097" s="93" t="s">
        <v>6323</v>
      </c>
      <c r="J3097" s="89"/>
      <c r="K3097" s="89"/>
      <c r="L3097" s="89"/>
      <c r="M3097" s="89"/>
      <c r="N3097" s="168">
        <v>11088</v>
      </c>
      <c r="O3097" s="168">
        <v>0</v>
      </c>
      <c r="P3097" s="89" t="s">
        <v>679</v>
      </c>
    </row>
    <row r="3098" spans="1:16" ht="63.75">
      <c r="A3098" s="214" t="s">
        <v>563</v>
      </c>
      <c r="B3098" s="89"/>
      <c r="C3098" s="90" t="s">
        <v>9054</v>
      </c>
      <c r="D3098" s="84">
        <v>43269</v>
      </c>
      <c r="E3098" s="85" t="s">
        <v>5682</v>
      </c>
      <c r="F3098" s="85" t="s">
        <v>680</v>
      </c>
      <c r="G3098" s="85">
        <v>18081746</v>
      </c>
      <c r="H3098" s="89"/>
      <c r="I3098" s="93" t="s">
        <v>6324</v>
      </c>
      <c r="J3098" s="89"/>
      <c r="K3098" s="89"/>
      <c r="L3098" s="89"/>
      <c r="M3098" s="89"/>
      <c r="N3098" s="168">
        <v>12150</v>
      </c>
      <c r="O3098" s="168">
        <v>0</v>
      </c>
      <c r="P3098" s="89" t="s">
        <v>679</v>
      </c>
    </row>
    <row r="3099" spans="1:16" ht="63.75">
      <c r="A3099" s="214" t="s">
        <v>563</v>
      </c>
      <c r="B3099" s="89"/>
      <c r="C3099" s="90" t="s">
        <v>9054</v>
      </c>
      <c r="D3099" s="84">
        <v>43269</v>
      </c>
      <c r="E3099" s="85" t="s">
        <v>5683</v>
      </c>
      <c r="F3099" s="85" t="s">
        <v>680</v>
      </c>
      <c r="G3099" s="85">
        <v>18081771</v>
      </c>
      <c r="H3099" s="89"/>
      <c r="I3099" s="93" t="s">
        <v>6325</v>
      </c>
      <c r="J3099" s="89"/>
      <c r="K3099" s="89"/>
      <c r="L3099" s="89"/>
      <c r="M3099" s="89"/>
      <c r="N3099" s="168">
        <v>19342.5</v>
      </c>
      <c r="O3099" s="168">
        <v>0</v>
      </c>
      <c r="P3099" s="89" t="s">
        <v>679</v>
      </c>
    </row>
    <row r="3100" spans="1:16" ht="63.75">
      <c r="A3100" s="214" t="s">
        <v>563</v>
      </c>
      <c r="B3100" s="89"/>
      <c r="C3100" s="90" t="s">
        <v>9054</v>
      </c>
      <c r="D3100" s="84">
        <v>43269</v>
      </c>
      <c r="E3100" s="85" t="s">
        <v>5684</v>
      </c>
      <c r="F3100" s="85" t="s">
        <v>680</v>
      </c>
      <c r="G3100" s="85">
        <v>18081979</v>
      </c>
      <c r="H3100" s="89"/>
      <c r="I3100" s="93" t="s">
        <v>6326</v>
      </c>
      <c r="J3100" s="89"/>
      <c r="K3100" s="89"/>
      <c r="L3100" s="89"/>
      <c r="M3100" s="89"/>
      <c r="N3100" s="168">
        <v>17741</v>
      </c>
      <c r="O3100" s="168">
        <v>0</v>
      </c>
      <c r="P3100" s="89" t="s">
        <v>679</v>
      </c>
    </row>
    <row r="3101" spans="1:16" ht="63.75">
      <c r="A3101" s="214" t="s">
        <v>563</v>
      </c>
      <c r="B3101" s="89"/>
      <c r="C3101" s="90" t="s">
        <v>9054</v>
      </c>
      <c r="D3101" s="84">
        <v>43269</v>
      </c>
      <c r="E3101" s="85" t="s">
        <v>5685</v>
      </c>
      <c r="F3101" s="85" t="s">
        <v>680</v>
      </c>
      <c r="G3101" s="85">
        <v>18081983</v>
      </c>
      <c r="H3101" s="89"/>
      <c r="I3101" s="93" t="s">
        <v>6327</v>
      </c>
      <c r="J3101" s="89"/>
      <c r="K3101" s="89"/>
      <c r="L3101" s="89"/>
      <c r="M3101" s="89"/>
      <c r="N3101" s="168">
        <v>23175</v>
      </c>
      <c r="O3101" s="168">
        <v>0</v>
      </c>
      <c r="P3101" s="89" t="s">
        <v>679</v>
      </c>
    </row>
    <row r="3102" spans="1:16" ht="63.75">
      <c r="A3102" s="214" t="s">
        <v>563</v>
      </c>
      <c r="B3102" s="89"/>
      <c r="C3102" s="90" t="s">
        <v>9054</v>
      </c>
      <c r="D3102" s="84">
        <v>43269</v>
      </c>
      <c r="E3102" s="85" t="s">
        <v>5686</v>
      </c>
      <c r="F3102" s="85" t="s">
        <v>680</v>
      </c>
      <c r="G3102" s="85">
        <v>18081984</v>
      </c>
      <c r="H3102" s="89"/>
      <c r="I3102" s="93" t="s">
        <v>6328</v>
      </c>
      <c r="J3102" s="89"/>
      <c r="K3102" s="89"/>
      <c r="L3102" s="89"/>
      <c r="M3102" s="89"/>
      <c r="N3102" s="168">
        <v>40725</v>
      </c>
      <c r="O3102" s="168">
        <v>0</v>
      </c>
      <c r="P3102" s="89" t="s">
        <v>679</v>
      </c>
    </row>
    <row r="3103" spans="1:16" ht="63.75">
      <c r="A3103" s="214" t="s">
        <v>563</v>
      </c>
      <c r="B3103" s="89"/>
      <c r="C3103" s="90" t="s">
        <v>9054</v>
      </c>
      <c r="D3103" s="84">
        <v>43269</v>
      </c>
      <c r="E3103" s="85" t="s">
        <v>5687</v>
      </c>
      <c r="F3103" s="85" t="s">
        <v>680</v>
      </c>
      <c r="G3103" s="85">
        <v>18081985</v>
      </c>
      <c r="H3103" s="89"/>
      <c r="I3103" s="93" t="s">
        <v>6329</v>
      </c>
      <c r="J3103" s="89"/>
      <c r="K3103" s="89"/>
      <c r="L3103" s="89"/>
      <c r="M3103" s="89"/>
      <c r="N3103" s="168">
        <v>45000</v>
      </c>
      <c r="O3103" s="168">
        <v>0</v>
      </c>
      <c r="P3103" s="89" t="s">
        <v>679</v>
      </c>
    </row>
    <row r="3104" spans="1:16" ht="63.75">
      <c r="A3104" s="214" t="s">
        <v>563</v>
      </c>
      <c r="B3104" s="89"/>
      <c r="C3104" s="90" t="s">
        <v>9054</v>
      </c>
      <c r="D3104" s="84">
        <v>43269</v>
      </c>
      <c r="E3104" s="85" t="s">
        <v>5688</v>
      </c>
      <c r="F3104" s="85" t="s">
        <v>680</v>
      </c>
      <c r="G3104" s="85">
        <v>18082015</v>
      </c>
      <c r="H3104" s="89"/>
      <c r="I3104" s="93" t="s">
        <v>6330</v>
      </c>
      <c r="J3104" s="89"/>
      <c r="K3104" s="89"/>
      <c r="L3104" s="89"/>
      <c r="M3104" s="89"/>
      <c r="N3104" s="168">
        <v>13059.5</v>
      </c>
      <c r="O3104" s="168">
        <v>0</v>
      </c>
      <c r="P3104" s="89" t="s">
        <v>679</v>
      </c>
    </row>
    <row r="3105" spans="1:16" ht="63.75">
      <c r="A3105" s="214" t="s">
        <v>563</v>
      </c>
      <c r="B3105" s="89"/>
      <c r="C3105" s="90" t="s">
        <v>9054</v>
      </c>
      <c r="D3105" s="84">
        <v>43269</v>
      </c>
      <c r="E3105" s="85" t="s">
        <v>5689</v>
      </c>
      <c r="F3105" s="85" t="s">
        <v>680</v>
      </c>
      <c r="G3105" s="85">
        <v>18082016</v>
      </c>
      <c r="H3105" s="89"/>
      <c r="I3105" s="93" t="s">
        <v>6331</v>
      </c>
      <c r="J3105" s="89"/>
      <c r="K3105" s="89"/>
      <c r="L3105" s="89"/>
      <c r="M3105" s="89"/>
      <c r="N3105" s="168">
        <v>24000</v>
      </c>
      <c r="O3105" s="168">
        <v>0</v>
      </c>
      <c r="P3105" s="89" t="s">
        <v>679</v>
      </c>
    </row>
    <row r="3106" spans="1:16" ht="63.75">
      <c r="A3106" s="214" t="s">
        <v>563</v>
      </c>
      <c r="B3106" s="89"/>
      <c r="C3106" s="90" t="s">
        <v>9054</v>
      </c>
      <c r="D3106" s="84">
        <v>43269</v>
      </c>
      <c r="E3106" s="85" t="s">
        <v>5690</v>
      </c>
      <c r="F3106" s="85" t="s">
        <v>680</v>
      </c>
      <c r="G3106" s="85">
        <v>18082017</v>
      </c>
      <c r="H3106" s="89"/>
      <c r="I3106" s="93" t="s">
        <v>6332</v>
      </c>
      <c r="J3106" s="89"/>
      <c r="K3106" s="89"/>
      <c r="L3106" s="89"/>
      <c r="M3106" s="89"/>
      <c r="N3106" s="168">
        <v>27225</v>
      </c>
      <c r="O3106" s="168">
        <v>0</v>
      </c>
      <c r="P3106" s="89" t="s">
        <v>679</v>
      </c>
    </row>
    <row r="3107" spans="1:16" ht="63.75">
      <c r="A3107" s="214" t="s">
        <v>563</v>
      </c>
      <c r="B3107" s="89"/>
      <c r="C3107" s="90" t="s">
        <v>9054</v>
      </c>
      <c r="D3107" s="84">
        <v>43269</v>
      </c>
      <c r="E3107" s="85" t="s">
        <v>5691</v>
      </c>
      <c r="F3107" s="85" t="s">
        <v>680</v>
      </c>
      <c r="G3107" s="85">
        <v>18082019</v>
      </c>
      <c r="H3107" s="89"/>
      <c r="I3107" s="93" t="s">
        <v>6333</v>
      </c>
      <c r="J3107" s="89"/>
      <c r="K3107" s="89"/>
      <c r="L3107" s="89"/>
      <c r="M3107" s="89"/>
      <c r="N3107" s="168">
        <v>43500</v>
      </c>
      <c r="O3107" s="168">
        <v>0</v>
      </c>
      <c r="P3107" s="89" t="s">
        <v>679</v>
      </c>
    </row>
    <row r="3108" spans="1:16" ht="63.75">
      <c r="A3108" s="214" t="s">
        <v>563</v>
      </c>
      <c r="B3108" s="89"/>
      <c r="C3108" s="90" t="s">
        <v>9054</v>
      </c>
      <c r="D3108" s="84">
        <v>43269</v>
      </c>
      <c r="E3108" s="85" t="s">
        <v>5692</v>
      </c>
      <c r="F3108" s="85" t="s">
        <v>680</v>
      </c>
      <c r="G3108" s="85">
        <v>18082021</v>
      </c>
      <c r="H3108" s="89"/>
      <c r="I3108" s="93" t="s">
        <v>6334</v>
      </c>
      <c r="J3108" s="89"/>
      <c r="K3108" s="89"/>
      <c r="L3108" s="89"/>
      <c r="M3108" s="89"/>
      <c r="N3108" s="168">
        <v>13725</v>
      </c>
      <c r="O3108" s="168">
        <v>0</v>
      </c>
      <c r="P3108" s="89" t="s">
        <v>679</v>
      </c>
    </row>
    <row r="3109" spans="1:16" ht="63.75">
      <c r="A3109" s="214" t="s">
        <v>563</v>
      </c>
      <c r="B3109" s="89"/>
      <c r="C3109" s="90" t="s">
        <v>9054</v>
      </c>
      <c r="D3109" s="84">
        <v>43269</v>
      </c>
      <c r="E3109" s="85" t="s">
        <v>5693</v>
      </c>
      <c r="F3109" s="85" t="s">
        <v>680</v>
      </c>
      <c r="G3109" s="85">
        <v>18095906</v>
      </c>
      <c r="H3109" s="89"/>
      <c r="I3109" s="93" t="s">
        <v>6335</v>
      </c>
      <c r="J3109" s="89"/>
      <c r="K3109" s="89"/>
      <c r="L3109" s="89"/>
      <c r="M3109" s="89"/>
      <c r="N3109" s="168">
        <v>479747</v>
      </c>
      <c r="O3109" s="168">
        <v>0</v>
      </c>
      <c r="P3109" s="89" t="s">
        <v>679</v>
      </c>
    </row>
    <row r="3110" spans="1:16" ht="63.75">
      <c r="A3110" s="214" t="s">
        <v>563</v>
      </c>
      <c r="B3110" s="89"/>
      <c r="C3110" s="90" t="s">
        <v>9054</v>
      </c>
      <c r="D3110" s="84">
        <v>43269</v>
      </c>
      <c r="E3110" s="85" t="s">
        <v>5694</v>
      </c>
      <c r="F3110" s="85" t="s">
        <v>680</v>
      </c>
      <c r="G3110" s="85">
        <v>18095916</v>
      </c>
      <c r="H3110" s="89"/>
      <c r="I3110" s="93" t="s">
        <v>6336</v>
      </c>
      <c r="J3110" s="89"/>
      <c r="K3110" s="89"/>
      <c r="L3110" s="89"/>
      <c r="M3110" s="89"/>
      <c r="N3110" s="168">
        <v>426770.5</v>
      </c>
      <c r="O3110" s="168">
        <v>0</v>
      </c>
      <c r="P3110" s="89" t="s">
        <v>679</v>
      </c>
    </row>
    <row r="3111" spans="1:16" ht="89.25">
      <c r="A3111" s="214" t="s">
        <v>561</v>
      </c>
      <c r="B3111" s="89"/>
      <c r="C3111" s="90" t="s">
        <v>10493</v>
      </c>
      <c r="D3111" s="84">
        <v>43269</v>
      </c>
      <c r="E3111" s="85" t="s">
        <v>5695</v>
      </c>
      <c r="F3111" s="85" t="s">
        <v>6</v>
      </c>
      <c r="G3111" s="85">
        <v>924756</v>
      </c>
      <c r="H3111" s="89"/>
      <c r="I3111" s="93" t="s">
        <v>6337</v>
      </c>
      <c r="J3111" s="89"/>
      <c r="K3111" s="89"/>
      <c r="L3111" s="89"/>
      <c r="M3111" s="89"/>
      <c r="N3111" s="168">
        <v>0</v>
      </c>
      <c r="O3111" s="168">
        <v>414262941.38999999</v>
      </c>
      <c r="P3111" s="89" t="s">
        <v>679</v>
      </c>
    </row>
    <row r="3112" spans="1:16" ht="51">
      <c r="A3112" s="214" t="s">
        <v>560</v>
      </c>
      <c r="B3112" s="89"/>
      <c r="C3112" s="90" t="s">
        <v>622</v>
      </c>
      <c r="D3112" s="84">
        <v>43269</v>
      </c>
      <c r="E3112" s="85" t="s">
        <v>5696</v>
      </c>
      <c r="F3112" s="85" t="s">
        <v>11</v>
      </c>
      <c r="G3112" s="85">
        <v>924757</v>
      </c>
      <c r="H3112" s="89"/>
      <c r="I3112" s="93" t="s">
        <v>6338</v>
      </c>
      <c r="J3112" s="89"/>
      <c r="K3112" s="89"/>
      <c r="L3112" s="89"/>
      <c r="M3112" s="89"/>
      <c r="N3112" s="168">
        <v>50</v>
      </c>
      <c r="O3112" s="168">
        <v>0</v>
      </c>
      <c r="P3112" s="89" t="s">
        <v>679</v>
      </c>
    </row>
    <row r="3113" spans="1:16" ht="51">
      <c r="A3113" s="214" t="s">
        <v>560</v>
      </c>
      <c r="B3113" s="89"/>
      <c r="C3113" s="90" t="s">
        <v>622</v>
      </c>
      <c r="D3113" s="84">
        <v>43270</v>
      </c>
      <c r="E3113" s="85" t="s">
        <v>5697</v>
      </c>
      <c r="F3113" s="85" t="s">
        <v>3</v>
      </c>
      <c r="G3113" s="85">
        <v>1632519</v>
      </c>
      <c r="H3113" s="89"/>
      <c r="I3113" s="93" t="s">
        <v>6339</v>
      </c>
      <c r="J3113" s="89"/>
      <c r="K3113" s="89"/>
      <c r="L3113" s="89"/>
      <c r="M3113" s="89"/>
      <c r="N3113" s="168">
        <v>0</v>
      </c>
      <c r="O3113" s="168">
        <v>6.0200000000000005</v>
      </c>
      <c r="P3113" s="89" t="s">
        <v>679</v>
      </c>
    </row>
    <row r="3114" spans="1:16" ht="51">
      <c r="A3114" s="214" t="s">
        <v>560</v>
      </c>
      <c r="B3114" s="89"/>
      <c r="C3114" s="90" t="s">
        <v>622</v>
      </c>
      <c r="D3114" s="84">
        <v>43270</v>
      </c>
      <c r="E3114" s="85" t="s">
        <v>5698</v>
      </c>
      <c r="F3114" s="85" t="s">
        <v>3</v>
      </c>
      <c r="G3114" s="85">
        <v>1632501</v>
      </c>
      <c r="H3114" s="89"/>
      <c r="I3114" s="93" t="s">
        <v>6340</v>
      </c>
      <c r="J3114" s="89"/>
      <c r="K3114" s="89"/>
      <c r="L3114" s="89"/>
      <c r="M3114" s="89"/>
      <c r="N3114" s="168">
        <v>0</v>
      </c>
      <c r="O3114" s="168">
        <v>32523.200000000001</v>
      </c>
      <c r="P3114" s="89" t="s">
        <v>679</v>
      </c>
    </row>
    <row r="3115" spans="1:16" ht="51">
      <c r="A3115" s="214" t="s">
        <v>560</v>
      </c>
      <c r="B3115" s="89"/>
      <c r="C3115" s="90" t="s">
        <v>622</v>
      </c>
      <c r="D3115" s="84">
        <v>43270</v>
      </c>
      <c r="E3115" s="85" t="s">
        <v>5699</v>
      </c>
      <c r="F3115" s="85" t="s">
        <v>3</v>
      </c>
      <c r="G3115" s="85">
        <v>1632496</v>
      </c>
      <c r="H3115" s="89"/>
      <c r="I3115" s="93" t="s">
        <v>6341</v>
      </c>
      <c r="J3115" s="89"/>
      <c r="K3115" s="89"/>
      <c r="L3115" s="89"/>
      <c r="M3115" s="89"/>
      <c r="N3115" s="168">
        <v>0</v>
      </c>
      <c r="O3115" s="168">
        <v>3654</v>
      </c>
      <c r="P3115" s="89" t="s">
        <v>679</v>
      </c>
    </row>
    <row r="3116" spans="1:16" ht="51">
      <c r="A3116" s="214" t="s">
        <v>560</v>
      </c>
      <c r="B3116" s="89"/>
      <c r="C3116" s="90" t="s">
        <v>622</v>
      </c>
      <c r="D3116" s="84">
        <v>43270</v>
      </c>
      <c r="E3116" s="85" t="s">
        <v>5700</v>
      </c>
      <c r="F3116" s="85" t="s">
        <v>3</v>
      </c>
      <c r="G3116" s="85">
        <v>1632492</v>
      </c>
      <c r="H3116" s="89"/>
      <c r="I3116" s="93" t="s">
        <v>6342</v>
      </c>
      <c r="J3116" s="89"/>
      <c r="K3116" s="89"/>
      <c r="L3116" s="89"/>
      <c r="M3116" s="89"/>
      <c r="N3116" s="168">
        <v>0</v>
      </c>
      <c r="O3116" s="168">
        <v>2037</v>
      </c>
      <c r="P3116" s="89" t="s">
        <v>679</v>
      </c>
    </row>
    <row r="3117" spans="1:16" ht="51">
      <c r="A3117" s="214" t="s">
        <v>560</v>
      </c>
      <c r="B3117" s="89"/>
      <c r="C3117" s="90" t="s">
        <v>622</v>
      </c>
      <c r="D3117" s="84">
        <v>43270</v>
      </c>
      <c r="E3117" s="85" t="s">
        <v>5701</v>
      </c>
      <c r="F3117" s="85" t="s">
        <v>3</v>
      </c>
      <c r="G3117" s="85">
        <v>1632489</v>
      </c>
      <c r="H3117" s="89"/>
      <c r="I3117" s="93" t="s">
        <v>6343</v>
      </c>
      <c r="J3117" s="89"/>
      <c r="K3117" s="89"/>
      <c r="L3117" s="89"/>
      <c r="M3117" s="89"/>
      <c r="N3117" s="168">
        <v>0</v>
      </c>
      <c r="O3117" s="168">
        <v>1636.53</v>
      </c>
      <c r="P3117" s="89" t="s">
        <v>679</v>
      </c>
    </row>
    <row r="3118" spans="1:16" ht="38.25">
      <c r="A3118" s="214">
        <v>20</v>
      </c>
      <c r="B3118" s="89"/>
      <c r="C3118" s="90" t="s">
        <v>47</v>
      </c>
      <c r="D3118" s="84">
        <v>43270</v>
      </c>
      <c r="E3118" s="85" t="s">
        <v>5702</v>
      </c>
      <c r="F3118" s="85" t="s">
        <v>3</v>
      </c>
      <c r="G3118" s="85">
        <v>1632479</v>
      </c>
      <c r="H3118" s="89"/>
      <c r="I3118" s="93" t="s">
        <v>6344</v>
      </c>
      <c r="J3118" s="89"/>
      <c r="K3118" s="89"/>
      <c r="L3118" s="89"/>
      <c r="M3118" s="89"/>
      <c r="N3118" s="168">
        <v>0</v>
      </c>
      <c r="O3118" s="168">
        <v>19</v>
      </c>
      <c r="P3118" s="89" t="s">
        <v>679</v>
      </c>
    </row>
    <row r="3119" spans="1:16" ht="51">
      <c r="A3119" s="214" t="s">
        <v>560</v>
      </c>
      <c r="B3119" s="89"/>
      <c r="C3119" s="90" t="s">
        <v>622</v>
      </c>
      <c r="D3119" s="84">
        <v>43270</v>
      </c>
      <c r="E3119" s="85" t="s">
        <v>5703</v>
      </c>
      <c r="F3119" s="85" t="s">
        <v>3</v>
      </c>
      <c r="G3119" s="85">
        <v>1632592</v>
      </c>
      <c r="H3119" s="89"/>
      <c r="I3119" s="93" t="s">
        <v>6345</v>
      </c>
      <c r="J3119" s="89"/>
      <c r="K3119" s="89"/>
      <c r="L3119" s="89"/>
      <c r="M3119" s="89"/>
      <c r="N3119" s="168">
        <v>0</v>
      </c>
      <c r="O3119" s="168">
        <v>300</v>
      </c>
      <c r="P3119" s="89" t="s">
        <v>679</v>
      </c>
    </row>
    <row r="3120" spans="1:16" ht="51">
      <c r="A3120" s="214">
        <v>373</v>
      </c>
      <c r="B3120" s="89"/>
      <c r="C3120" s="90" t="s">
        <v>644</v>
      </c>
      <c r="D3120" s="84">
        <v>43270</v>
      </c>
      <c r="E3120" s="85" t="s">
        <v>5704</v>
      </c>
      <c r="F3120" s="85" t="s">
        <v>3</v>
      </c>
      <c r="G3120" s="85">
        <v>1632429</v>
      </c>
      <c r="H3120" s="89"/>
      <c r="I3120" s="93" t="s">
        <v>6346</v>
      </c>
      <c r="J3120" s="89"/>
      <c r="K3120" s="89"/>
      <c r="L3120" s="89"/>
      <c r="M3120" s="89"/>
      <c r="N3120" s="168">
        <v>0</v>
      </c>
      <c r="O3120" s="168">
        <v>35.35</v>
      </c>
      <c r="P3120" s="89" t="s">
        <v>679</v>
      </c>
    </row>
    <row r="3121" spans="1:16" ht="51">
      <c r="A3121" s="214">
        <v>291</v>
      </c>
      <c r="B3121" s="89"/>
      <c r="C3121" s="90" t="s">
        <v>133</v>
      </c>
      <c r="D3121" s="84">
        <v>43270</v>
      </c>
      <c r="E3121" s="85" t="s">
        <v>5705</v>
      </c>
      <c r="F3121" s="85" t="s">
        <v>3</v>
      </c>
      <c r="G3121" s="85">
        <v>1632782</v>
      </c>
      <c r="H3121" s="89"/>
      <c r="I3121" s="93" t="s">
        <v>6347</v>
      </c>
      <c r="J3121" s="89"/>
      <c r="K3121" s="89"/>
      <c r="L3121" s="89"/>
      <c r="M3121" s="89"/>
      <c r="N3121" s="168">
        <v>0</v>
      </c>
      <c r="O3121" s="168">
        <v>1515</v>
      </c>
      <c r="P3121" s="89" t="s">
        <v>679</v>
      </c>
    </row>
    <row r="3122" spans="1:16" ht="51">
      <c r="A3122" s="214" t="s">
        <v>560</v>
      </c>
      <c r="B3122" s="89"/>
      <c r="C3122" s="90" t="s">
        <v>622</v>
      </c>
      <c r="D3122" s="84">
        <v>43270</v>
      </c>
      <c r="E3122" s="85" t="s">
        <v>5706</v>
      </c>
      <c r="F3122" s="85" t="s">
        <v>3</v>
      </c>
      <c r="G3122" s="85">
        <v>1632664</v>
      </c>
      <c r="H3122" s="89"/>
      <c r="I3122" s="93" t="s">
        <v>4162</v>
      </c>
      <c r="J3122" s="89"/>
      <c r="K3122" s="89"/>
      <c r="L3122" s="89"/>
      <c r="M3122" s="89"/>
      <c r="N3122" s="168">
        <v>0</v>
      </c>
      <c r="O3122" s="168">
        <v>1491.52</v>
      </c>
      <c r="P3122" s="89" t="s">
        <v>679</v>
      </c>
    </row>
    <row r="3123" spans="1:16" ht="51">
      <c r="A3123" s="214">
        <v>373</v>
      </c>
      <c r="B3123" s="89"/>
      <c r="C3123" s="90" t="s">
        <v>644</v>
      </c>
      <c r="D3123" s="84">
        <v>43270</v>
      </c>
      <c r="E3123" s="85" t="s">
        <v>5707</v>
      </c>
      <c r="F3123" s="85" t="s">
        <v>3</v>
      </c>
      <c r="G3123" s="85">
        <v>1632656</v>
      </c>
      <c r="H3123" s="89"/>
      <c r="I3123" s="93" t="s">
        <v>6348</v>
      </c>
      <c r="J3123" s="89"/>
      <c r="K3123" s="89"/>
      <c r="L3123" s="89"/>
      <c r="M3123" s="89"/>
      <c r="N3123" s="168">
        <v>0</v>
      </c>
      <c r="O3123" s="168">
        <v>3699.6</v>
      </c>
      <c r="P3123" s="89" t="s">
        <v>679</v>
      </c>
    </row>
    <row r="3124" spans="1:16" ht="51">
      <c r="A3124" s="214">
        <v>163</v>
      </c>
      <c r="B3124" s="89"/>
      <c r="C3124" s="90" t="s">
        <v>91</v>
      </c>
      <c r="D3124" s="84">
        <v>43270</v>
      </c>
      <c r="E3124" s="85" t="s">
        <v>5708</v>
      </c>
      <c r="F3124" s="85" t="s">
        <v>3</v>
      </c>
      <c r="G3124" s="85">
        <v>1632650</v>
      </c>
      <c r="H3124" s="89"/>
      <c r="I3124" s="93" t="s">
        <v>6349</v>
      </c>
      <c r="J3124" s="89"/>
      <c r="K3124" s="89"/>
      <c r="L3124" s="89"/>
      <c r="M3124" s="89"/>
      <c r="N3124" s="168">
        <v>0</v>
      </c>
      <c r="O3124" s="168">
        <v>14.61</v>
      </c>
      <c r="P3124" s="89" t="s">
        <v>679</v>
      </c>
    </row>
    <row r="3125" spans="1:16" ht="51">
      <c r="A3125" s="214" t="s">
        <v>560</v>
      </c>
      <c r="B3125" s="89"/>
      <c r="C3125" s="90" t="s">
        <v>622</v>
      </c>
      <c r="D3125" s="84">
        <v>43270</v>
      </c>
      <c r="E3125" s="85" t="s">
        <v>5709</v>
      </c>
      <c r="F3125" s="85" t="s">
        <v>3</v>
      </c>
      <c r="G3125" s="85">
        <v>1632631</v>
      </c>
      <c r="H3125" s="89"/>
      <c r="I3125" s="93" t="s">
        <v>6350</v>
      </c>
      <c r="J3125" s="89"/>
      <c r="K3125" s="89"/>
      <c r="L3125" s="89"/>
      <c r="M3125" s="89"/>
      <c r="N3125" s="168">
        <v>0</v>
      </c>
      <c r="O3125" s="168">
        <v>1445.5</v>
      </c>
      <c r="P3125" s="89" t="s">
        <v>679</v>
      </c>
    </row>
    <row r="3126" spans="1:16" ht="51">
      <c r="A3126" s="214" t="s">
        <v>560</v>
      </c>
      <c r="B3126" s="89"/>
      <c r="C3126" s="90" t="s">
        <v>622</v>
      </c>
      <c r="D3126" s="84">
        <v>43270</v>
      </c>
      <c r="E3126" s="85" t="s">
        <v>5710</v>
      </c>
      <c r="F3126" s="85" t="s">
        <v>3</v>
      </c>
      <c r="G3126" s="85">
        <v>1632620</v>
      </c>
      <c r="H3126" s="89"/>
      <c r="I3126" s="93" t="s">
        <v>6351</v>
      </c>
      <c r="J3126" s="89"/>
      <c r="K3126" s="89"/>
      <c r="L3126" s="89"/>
      <c r="M3126" s="89"/>
      <c r="N3126" s="168">
        <v>0</v>
      </c>
      <c r="O3126" s="168">
        <v>228192.73</v>
      </c>
      <c r="P3126" s="89" t="s">
        <v>679</v>
      </c>
    </row>
    <row r="3127" spans="1:16" ht="51">
      <c r="A3127" s="214">
        <v>373</v>
      </c>
      <c r="B3127" s="89"/>
      <c r="C3127" s="90" t="s">
        <v>644</v>
      </c>
      <c r="D3127" s="84">
        <v>43270</v>
      </c>
      <c r="E3127" s="85" t="s">
        <v>5711</v>
      </c>
      <c r="F3127" s="85" t="s">
        <v>3</v>
      </c>
      <c r="G3127" s="85">
        <v>1632617</v>
      </c>
      <c r="H3127" s="89"/>
      <c r="I3127" s="93" t="s">
        <v>6352</v>
      </c>
      <c r="J3127" s="89"/>
      <c r="K3127" s="89"/>
      <c r="L3127" s="89"/>
      <c r="M3127" s="89"/>
      <c r="N3127" s="168">
        <v>0</v>
      </c>
      <c r="O3127" s="168">
        <v>1011</v>
      </c>
      <c r="P3127" s="89" t="s">
        <v>679</v>
      </c>
    </row>
    <row r="3128" spans="1:16" ht="51">
      <c r="A3128" s="214" t="s">
        <v>560</v>
      </c>
      <c r="B3128" s="89"/>
      <c r="C3128" s="90" t="s">
        <v>622</v>
      </c>
      <c r="D3128" s="84">
        <v>43270</v>
      </c>
      <c r="E3128" s="85" t="s">
        <v>5712</v>
      </c>
      <c r="F3128" s="85" t="s">
        <v>3</v>
      </c>
      <c r="G3128" s="85">
        <v>1632614</v>
      </c>
      <c r="H3128" s="89"/>
      <c r="I3128" s="93" t="s">
        <v>2838</v>
      </c>
      <c r="J3128" s="89"/>
      <c r="K3128" s="89"/>
      <c r="L3128" s="89"/>
      <c r="M3128" s="89"/>
      <c r="N3128" s="168">
        <v>0</v>
      </c>
      <c r="O3128" s="168">
        <v>700</v>
      </c>
      <c r="P3128" s="89" t="s">
        <v>679</v>
      </c>
    </row>
    <row r="3129" spans="1:16" ht="51">
      <c r="A3129" s="214" t="s">
        <v>560</v>
      </c>
      <c r="B3129" s="89"/>
      <c r="C3129" s="90" t="s">
        <v>622</v>
      </c>
      <c r="D3129" s="84">
        <v>43270</v>
      </c>
      <c r="E3129" s="85" t="s">
        <v>5713</v>
      </c>
      <c r="F3129" s="85" t="s">
        <v>3</v>
      </c>
      <c r="G3129" s="85">
        <v>1632735</v>
      </c>
      <c r="H3129" s="89"/>
      <c r="I3129" s="93" t="s">
        <v>6353</v>
      </c>
      <c r="J3129" s="89"/>
      <c r="K3129" s="89"/>
      <c r="L3129" s="89"/>
      <c r="M3129" s="89"/>
      <c r="N3129" s="168">
        <v>0</v>
      </c>
      <c r="O3129" s="168">
        <v>35.700000000000003</v>
      </c>
      <c r="P3129" s="89" t="s">
        <v>679</v>
      </c>
    </row>
    <row r="3130" spans="1:16" ht="63.75">
      <c r="A3130" s="214">
        <v>299</v>
      </c>
      <c r="B3130" s="89"/>
      <c r="C3130" s="90" t="s">
        <v>140</v>
      </c>
      <c r="D3130" s="84">
        <v>43270</v>
      </c>
      <c r="E3130" s="85" t="s">
        <v>5714</v>
      </c>
      <c r="F3130" s="85" t="s">
        <v>3</v>
      </c>
      <c r="G3130" s="85">
        <v>1632698</v>
      </c>
      <c r="H3130" s="89"/>
      <c r="I3130" s="93" t="s">
        <v>6354</v>
      </c>
      <c r="J3130" s="89"/>
      <c r="K3130" s="89"/>
      <c r="L3130" s="89"/>
      <c r="M3130" s="89"/>
      <c r="N3130" s="168">
        <v>0</v>
      </c>
      <c r="O3130" s="168">
        <v>419.94</v>
      </c>
      <c r="P3130" s="89" t="s">
        <v>679</v>
      </c>
    </row>
    <row r="3131" spans="1:16" ht="63.75">
      <c r="A3131" s="214">
        <v>20</v>
      </c>
      <c r="B3131" s="89"/>
      <c r="C3131" s="90" t="s">
        <v>47</v>
      </c>
      <c r="D3131" s="84">
        <v>43270</v>
      </c>
      <c r="E3131" s="85" t="s">
        <v>5715</v>
      </c>
      <c r="F3131" s="85" t="s">
        <v>3</v>
      </c>
      <c r="G3131" s="85">
        <v>1632597</v>
      </c>
      <c r="H3131" s="89"/>
      <c r="I3131" s="93" t="s">
        <v>6355</v>
      </c>
      <c r="J3131" s="89"/>
      <c r="K3131" s="89"/>
      <c r="L3131" s="89"/>
      <c r="M3131" s="89"/>
      <c r="N3131" s="168">
        <v>0</v>
      </c>
      <c r="O3131" s="168">
        <v>2990.3</v>
      </c>
      <c r="P3131" s="89" t="s">
        <v>679</v>
      </c>
    </row>
    <row r="3132" spans="1:16" ht="51">
      <c r="A3132" s="214" t="s">
        <v>560</v>
      </c>
      <c r="B3132" s="89"/>
      <c r="C3132" s="90" t="s">
        <v>622</v>
      </c>
      <c r="D3132" s="84">
        <v>43270</v>
      </c>
      <c r="E3132" s="85" t="s">
        <v>5716</v>
      </c>
      <c r="F3132" s="85" t="s">
        <v>3</v>
      </c>
      <c r="G3132" s="85">
        <v>1632513</v>
      </c>
      <c r="H3132" s="89"/>
      <c r="I3132" s="93" t="s">
        <v>6356</v>
      </c>
      <c r="J3132" s="89"/>
      <c r="K3132" s="89"/>
      <c r="L3132" s="89"/>
      <c r="M3132" s="89"/>
      <c r="N3132" s="168">
        <v>0</v>
      </c>
      <c r="O3132" s="168">
        <v>795</v>
      </c>
      <c r="P3132" s="89" t="s">
        <v>679</v>
      </c>
    </row>
    <row r="3133" spans="1:16" ht="51">
      <c r="A3133" s="214" t="s">
        <v>560</v>
      </c>
      <c r="B3133" s="89"/>
      <c r="C3133" s="90" t="s">
        <v>622</v>
      </c>
      <c r="D3133" s="84">
        <v>43270</v>
      </c>
      <c r="E3133" s="85" t="s">
        <v>5717</v>
      </c>
      <c r="F3133" s="85" t="s">
        <v>3</v>
      </c>
      <c r="G3133" s="85">
        <v>1632510</v>
      </c>
      <c r="H3133" s="89"/>
      <c r="I3133" s="93" t="s">
        <v>6357</v>
      </c>
      <c r="J3133" s="89"/>
      <c r="K3133" s="89"/>
      <c r="L3133" s="89"/>
      <c r="M3133" s="89"/>
      <c r="N3133" s="168">
        <v>0</v>
      </c>
      <c r="O3133" s="168">
        <v>2689.78</v>
      </c>
      <c r="P3133" s="89" t="s">
        <v>679</v>
      </c>
    </row>
    <row r="3134" spans="1:16" ht="51">
      <c r="A3134" s="214" t="s">
        <v>560</v>
      </c>
      <c r="B3134" s="89"/>
      <c r="C3134" s="90" t="s">
        <v>622</v>
      </c>
      <c r="D3134" s="84">
        <v>43270</v>
      </c>
      <c r="E3134" s="85" t="s">
        <v>5718</v>
      </c>
      <c r="F3134" s="85" t="s">
        <v>3</v>
      </c>
      <c r="G3134" s="85">
        <v>1632508</v>
      </c>
      <c r="H3134" s="89"/>
      <c r="I3134" s="93" t="s">
        <v>6358</v>
      </c>
      <c r="J3134" s="89"/>
      <c r="K3134" s="89"/>
      <c r="L3134" s="89"/>
      <c r="M3134" s="89"/>
      <c r="N3134" s="168">
        <v>0</v>
      </c>
      <c r="O3134" s="168">
        <v>1290.8500000000001</v>
      </c>
      <c r="P3134" s="89" t="s">
        <v>679</v>
      </c>
    </row>
    <row r="3135" spans="1:16" ht="63.75">
      <c r="A3135" s="214">
        <v>253</v>
      </c>
      <c r="B3135" s="89"/>
      <c r="C3135" s="90" t="s">
        <v>117</v>
      </c>
      <c r="D3135" s="84">
        <v>43270</v>
      </c>
      <c r="E3135" s="85" t="s">
        <v>5719</v>
      </c>
      <c r="F3135" s="85" t="s">
        <v>3</v>
      </c>
      <c r="G3135" s="85">
        <v>1632488</v>
      </c>
      <c r="H3135" s="89"/>
      <c r="I3135" s="93" t="s">
        <v>6359</v>
      </c>
      <c r="J3135" s="89"/>
      <c r="K3135" s="89"/>
      <c r="L3135" s="89"/>
      <c r="M3135" s="89"/>
      <c r="N3135" s="168">
        <v>0</v>
      </c>
      <c r="O3135" s="168">
        <v>450114.8</v>
      </c>
      <c r="P3135" s="89" t="s">
        <v>8976</v>
      </c>
    </row>
    <row r="3136" spans="1:16" ht="63.75">
      <c r="A3136" s="214">
        <v>526</v>
      </c>
      <c r="B3136" s="89"/>
      <c r="C3136" s="90" t="s">
        <v>616</v>
      </c>
      <c r="D3136" s="84">
        <v>43270</v>
      </c>
      <c r="E3136" s="85" t="s">
        <v>5720</v>
      </c>
      <c r="F3136" s="85" t="s">
        <v>3</v>
      </c>
      <c r="G3136" s="85">
        <v>1632569</v>
      </c>
      <c r="H3136" s="89"/>
      <c r="I3136" s="93" t="s">
        <v>6360</v>
      </c>
      <c r="J3136" s="89"/>
      <c r="K3136" s="89"/>
      <c r="L3136" s="89"/>
      <c r="M3136" s="89"/>
      <c r="N3136" s="168">
        <v>0</v>
      </c>
      <c r="O3136" s="168">
        <v>265</v>
      </c>
      <c r="P3136" s="89" t="s">
        <v>2900</v>
      </c>
    </row>
    <row r="3137" spans="1:16" ht="63.75">
      <c r="A3137" s="214">
        <v>35</v>
      </c>
      <c r="B3137" s="89"/>
      <c r="C3137" s="90" t="s">
        <v>49</v>
      </c>
      <c r="D3137" s="84">
        <v>43270</v>
      </c>
      <c r="E3137" s="85" t="s">
        <v>5721</v>
      </c>
      <c r="F3137" s="85" t="s">
        <v>3</v>
      </c>
      <c r="G3137" s="85">
        <v>1632550</v>
      </c>
      <c r="H3137" s="89"/>
      <c r="I3137" s="93" t="s">
        <v>6361</v>
      </c>
      <c r="J3137" s="89"/>
      <c r="K3137" s="89"/>
      <c r="L3137" s="89"/>
      <c r="M3137" s="89"/>
      <c r="N3137" s="168">
        <v>0</v>
      </c>
      <c r="O3137" s="168">
        <v>16797.5</v>
      </c>
      <c r="P3137" s="89" t="s">
        <v>679</v>
      </c>
    </row>
    <row r="3138" spans="1:16" ht="63.75">
      <c r="A3138" s="214">
        <v>35</v>
      </c>
      <c r="B3138" s="89"/>
      <c r="C3138" s="90" t="s">
        <v>49</v>
      </c>
      <c r="D3138" s="84">
        <v>43270</v>
      </c>
      <c r="E3138" s="85" t="s">
        <v>5722</v>
      </c>
      <c r="F3138" s="85" t="s">
        <v>3</v>
      </c>
      <c r="G3138" s="85">
        <v>1632547</v>
      </c>
      <c r="H3138" s="89"/>
      <c r="I3138" s="93" t="s">
        <v>6362</v>
      </c>
      <c r="J3138" s="89"/>
      <c r="K3138" s="89"/>
      <c r="L3138" s="89"/>
      <c r="M3138" s="89"/>
      <c r="N3138" s="168">
        <v>0</v>
      </c>
      <c r="O3138" s="168">
        <v>800</v>
      </c>
      <c r="P3138" s="89" t="s">
        <v>679</v>
      </c>
    </row>
    <row r="3139" spans="1:16" ht="51">
      <c r="A3139" s="214">
        <v>35</v>
      </c>
      <c r="B3139" s="89"/>
      <c r="C3139" s="90" t="s">
        <v>49</v>
      </c>
      <c r="D3139" s="84">
        <v>43270</v>
      </c>
      <c r="E3139" s="85" t="s">
        <v>5723</v>
      </c>
      <c r="F3139" s="85" t="s">
        <v>3</v>
      </c>
      <c r="G3139" s="85">
        <v>1632542</v>
      </c>
      <c r="H3139" s="89"/>
      <c r="I3139" s="93" t="s">
        <v>6363</v>
      </c>
      <c r="J3139" s="89"/>
      <c r="K3139" s="89"/>
      <c r="L3139" s="89"/>
      <c r="M3139" s="89"/>
      <c r="N3139" s="168">
        <v>0</v>
      </c>
      <c r="O3139" s="168">
        <v>3832</v>
      </c>
      <c r="P3139" s="89" t="s">
        <v>679</v>
      </c>
    </row>
    <row r="3140" spans="1:16" ht="63.75">
      <c r="A3140" s="214">
        <v>35</v>
      </c>
      <c r="B3140" s="89"/>
      <c r="C3140" s="90" t="s">
        <v>49</v>
      </c>
      <c r="D3140" s="84">
        <v>43270</v>
      </c>
      <c r="E3140" s="85" t="s">
        <v>5724</v>
      </c>
      <c r="F3140" s="85" t="s">
        <v>3</v>
      </c>
      <c r="G3140" s="85">
        <v>1632541</v>
      </c>
      <c r="H3140" s="89"/>
      <c r="I3140" s="93" t="s">
        <v>6364</v>
      </c>
      <c r="J3140" s="89"/>
      <c r="K3140" s="89"/>
      <c r="L3140" s="89"/>
      <c r="M3140" s="89"/>
      <c r="N3140" s="168">
        <v>0</v>
      </c>
      <c r="O3140" s="168">
        <v>9300</v>
      </c>
      <c r="P3140" s="89" t="s">
        <v>679</v>
      </c>
    </row>
    <row r="3141" spans="1:16" ht="63.75">
      <c r="A3141" s="214">
        <v>35</v>
      </c>
      <c r="B3141" s="89"/>
      <c r="C3141" s="90" t="s">
        <v>49</v>
      </c>
      <c r="D3141" s="84">
        <v>43270</v>
      </c>
      <c r="E3141" s="85" t="s">
        <v>5725</v>
      </c>
      <c r="F3141" s="85" t="s">
        <v>3</v>
      </c>
      <c r="G3141" s="85">
        <v>1632539</v>
      </c>
      <c r="H3141" s="89"/>
      <c r="I3141" s="93" t="s">
        <v>6365</v>
      </c>
      <c r="J3141" s="89"/>
      <c r="K3141" s="89"/>
      <c r="L3141" s="89"/>
      <c r="M3141" s="89"/>
      <c r="N3141" s="168">
        <v>0</v>
      </c>
      <c r="O3141" s="168">
        <v>300</v>
      </c>
      <c r="P3141" s="89" t="s">
        <v>679</v>
      </c>
    </row>
    <row r="3142" spans="1:16" ht="63.75">
      <c r="A3142" s="214">
        <v>35</v>
      </c>
      <c r="B3142" s="89"/>
      <c r="C3142" s="90" t="s">
        <v>49</v>
      </c>
      <c r="D3142" s="84">
        <v>43270</v>
      </c>
      <c r="E3142" s="85" t="s">
        <v>5726</v>
      </c>
      <c r="F3142" s="85" t="s">
        <v>3</v>
      </c>
      <c r="G3142" s="85">
        <v>1632537</v>
      </c>
      <c r="H3142" s="89"/>
      <c r="I3142" s="93" t="s">
        <v>6366</v>
      </c>
      <c r="J3142" s="89"/>
      <c r="K3142" s="89"/>
      <c r="L3142" s="89"/>
      <c r="M3142" s="89"/>
      <c r="N3142" s="168">
        <v>0</v>
      </c>
      <c r="O3142" s="168">
        <v>300</v>
      </c>
      <c r="P3142" s="89" t="s">
        <v>679</v>
      </c>
    </row>
    <row r="3143" spans="1:16" ht="63.75">
      <c r="A3143" s="214" t="s">
        <v>563</v>
      </c>
      <c r="B3143" s="89"/>
      <c r="C3143" s="90" t="s">
        <v>9054</v>
      </c>
      <c r="D3143" s="84">
        <v>43270</v>
      </c>
      <c r="E3143" s="85" t="s">
        <v>5727</v>
      </c>
      <c r="F3143" s="85" t="s">
        <v>680</v>
      </c>
      <c r="G3143" s="85">
        <v>18096452</v>
      </c>
      <c r="H3143" s="89"/>
      <c r="I3143" s="93" t="s">
        <v>6367</v>
      </c>
      <c r="J3143" s="89"/>
      <c r="K3143" s="89"/>
      <c r="L3143" s="89"/>
      <c r="M3143" s="89"/>
      <c r="N3143" s="168">
        <v>44352.5</v>
      </c>
      <c r="O3143" s="168">
        <v>0</v>
      </c>
      <c r="P3143" s="89" t="s">
        <v>679</v>
      </c>
    </row>
    <row r="3144" spans="1:16" ht="63.75">
      <c r="A3144" s="214" t="s">
        <v>563</v>
      </c>
      <c r="B3144" s="89"/>
      <c r="C3144" s="90" t="s">
        <v>9054</v>
      </c>
      <c r="D3144" s="84">
        <v>43270</v>
      </c>
      <c r="E3144" s="85" t="s">
        <v>5728</v>
      </c>
      <c r="F3144" s="85" t="s">
        <v>680</v>
      </c>
      <c r="G3144" s="85">
        <v>18096454</v>
      </c>
      <c r="H3144" s="89"/>
      <c r="I3144" s="93" t="s">
        <v>6368</v>
      </c>
      <c r="J3144" s="89"/>
      <c r="K3144" s="89"/>
      <c r="L3144" s="89"/>
      <c r="M3144" s="89"/>
      <c r="N3144" s="168">
        <v>44968.5</v>
      </c>
      <c r="O3144" s="168">
        <v>0</v>
      </c>
      <c r="P3144" s="89" t="s">
        <v>679</v>
      </c>
    </row>
    <row r="3145" spans="1:16" ht="63.75">
      <c r="A3145" s="214" t="s">
        <v>563</v>
      </c>
      <c r="B3145" s="89"/>
      <c r="C3145" s="90" t="s">
        <v>9054</v>
      </c>
      <c r="D3145" s="84">
        <v>43270</v>
      </c>
      <c r="E3145" s="85" t="s">
        <v>5729</v>
      </c>
      <c r="F3145" s="85" t="s">
        <v>680</v>
      </c>
      <c r="G3145" s="85">
        <v>18096457</v>
      </c>
      <c r="H3145" s="89"/>
      <c r="I3145" s="93" t="s">
        <v>6369</v>
      </c>
      <c r="J3145" s="89"/>
      <c r="K3145" s="89"/>
      <c r="L3145" s="89"/>
      <c r="M3145" s="89"/>
      <c r="N3145" s="168">
        <v>101764.5</v>
      </c>
      <c r="O3145" s="168">
        <v>0</v>
      </c>
      <c r="P3145" s="89" t="s">
        <v>679</v>
      </c>
    </row>
    <row r="3146" spans="1:16" ht="63.75">
      <c r="A3146" s="214" t="s">
        <v>563</v>
      </c>
      <c r="B3146" s="89"/>
      <c r="C3146" s="90" t="s">
        <v>9054</v>
      </c>
      <c r="D3146" s="84">
        <v>43270</v>
      </c>
      <c r="E3146" s="85" t="s">
        <v>5730</v>
      </c>
      <c r="F3146" s="85" t="s">
        <v>680</v>
      </c>
      <c r="G3146" s="85">
        <v>18096461</v>
      </c>
      <c r="H3146" s="89"/>
      <c r="I3146" s="93" t="s">
        <v>6370</v>
      </c>
      <c r="J3146" s="89"/>
      <c r="K3146" s="89"/>
      <c r="L3146" s="89"/>
      <c r="M3146" s="89"/>
      <c r="N3146" s="168">
        <v>27104.5</v>
      </c>
      <c r="O3146" s="168">
        <v>0</v>
      </c>
      <c r="P3146" s="89" t="s">
        <v>679</v>
      </c>
    </row>
    <row r="3147" spans="1:16" ht="63.75">
      <c r="A3147" s="214" t="s">
        <v>563</v>
      </c>
      <c r="B3147" s="89"/>
      <c r="C3147" s="90" t="s">
        <v>9054</v>
      </c>
      <c r="D3147" s="84">
        <v>43270</v>
      </c>
      <c r="E3147" s="85" t="s">
        <v>5731</v>
      </c>
      <c r="F3147" s="85" t="s">
        <v>680</v>
      </c>
      <c r="G3147" s="85">
        <v>18096464</v>
      </c>
      <c r="H3147" s="89"/>
      <c r="I3147" s="93" t="s">
        <v>6371</v>
      </c>
      <c r="J3147" s="89"/>
      <c r="K3147" s="89"/>
      <c r="L3147" s="89"/>
      <c r="M3147" s="89"/>
      <c r="N3147" s="168">
        <v>35112.5</v>
      </c>
      <c r="O3147" s="168">
        <v>0</v>
      </c>
      <c r="P3147" s="89" t="s">
        <v>679</v>
      </c>
    </row>
    <row r="3148" spans="1:16" ht="63.75">
      <c r="A3148" s="214" t="s">
        <v>563</v>
      </c>
      <c r="B3148" s="89"/>
      <c r="C3148" s="90" t="s">
        <v>9054</v>
      </c>
      <c r="D3148" s="84">
        <v>43270</v>
      </c>
      <c r="E3148" s="85" t="s">
        <v>5732</v>
      </c>
      <c r="F3148" s="85" t="s">
        <v>680</v>
      </c>
      <c r="G3148" s="85">
        <v>18096466</v>
      </c>
      <c r="H3148" s="89"/>
      <c r="I3148" s="93" t="s">
        <v>6372</v>
      </c>
      <c r="J3148" s="89"/>
      <c r="K3148" s="89"/>
      <c r="L3148" s="89"/>
      <c r="M3148" s="89"/>
      <c r="N3148" s="168">
        <v>42975</v>
      </c>
      <c r="O3148" s="168">
        <v>0</v>
      </c>
      <c r="P3148" s="89" t="s">
        <v>679</v>
      </c>
    </row>
    <row r="3149" spans="1:16" ht="63.75">
      <c r="A3149" s="214" t="s">
        <v>563</v>
      </c>
      <c r="B3149" s="89"/>
      <c r="C3149" s="90" t="s">
        <v>9054</v>
      </c>
      <c r="D3149" s="84">
        <v>43270</v>
      </c>
      <c r="E3149" s="85" t="s">
        <v>5733</v>
      </c>
      <c r="F3149" s="85" t="s">
        <v>680</v>
      </c>
      <c r="G3149" s="85">
        <v>18096468</v>
      </c>
      <c r="H3149" s="89"/>
      <c r="I3149" s="93" t="s">
        <v>6373</v>
      </c>
      <c r="J3149" s="89"/>
      <c r="K3149" s="89"/>
      <c r="L3149" s="89"/>
      <c r="M3149" s="89"/>
      <c r="N3149" s="168">
        <v>18675</v>
      </c>
      <c r="O3149" s="168">
        <v>0</v>
      </c>
      <c r="P3149" s="89" t="s">
        <v>679</v>
      </c>
    </row>
    <row r="3150" spans="1:16" ht="63.75">
      <c r="A3150" s="214" t="s">
        <v>563</v>
      </c>
      <c r="B3150" s="89"/>
      <c r="C3150" s="90" t="s">
        <v>9054</v>
      </c>
      <c r="D3150" s="84">
        <v>43270</v>
      </c>
      <c r="E3150" s="85" t="s">
        <v>5734</v>
      </c>
      <c r="F3150" s="85" t="s">
        <v>680</v>
      </c>
      <c r="G3150" s="85">
        <v>18096470</v>
      </c>
      <c r="H3150" s="89"/>
      <c r="I3150" s="93" t="s">
        <v>6374</v>
      </c>
      <c r="J3150" s="89"/>
      <c r="K3150" s="89"/>
      <c r="L3150" s="89"/>
      <c r="M3150" s="89"/>
      <c r="N3150" s="168">
        <v>59876</v>
      </c>
      <c r="O3150" s="168">
        <v>0</v>
      </c>
      <c r="P3150" s="89" t="s">
        <v>679</v>
      </c>
    </row>
    <row r="3151" spans="1:16" ht="63.75">
      <c r="A3151" s="214" t="s">
        <v>563</v>
      </c>
      <c r="B3151" s="89"/>
      <c r="C3151" s="90" t="s">
        <v>9054</v>
      </c>
      <c r="D3151" s="84">
        <v>43270</v>
      </c>
      <c r="E3151" s="85" t="s">
        <v>5735</v>
      </c>
      <c r="F3151" s="85" t="s">
        <v>680</v>
      </c>
      <c r="G3151" s="85">
        <v>18096478</v>
      </c>
      <c r="H3151" s="89"/>
      <c r="I3151" s="93" t="s">
        <v>6375</v>
      </c>
      <c r="J3151" s="89"/>
      <c r="K3151" s="89"/>
      <c r="L3151" s="89"/>
      <c r="M3151" s="89"/>
      <c r="N3151" s="168">
        <v>36675</v>
      </c>
      <c r="O3151" s="168">
        <v>0</v>
      </c>
      <c r="P3151" s="89" t="s">
        <v>679</v>
      </c>
    </row>
    <row r="3152" spans="1:16" ht="63.75">
      <c r="A3152" s="214" t="s">
        <v>563</v>
      </c>
      <c r="B3152" s="89"/>
      <c r="C3152" s="90" t="s">
        <v>9054</v>
      </c>
      <c r="D3152" s="84">
        <v>43270</v>
      </c>
      <c r="E3152" s="85" t="s">
        <v>5736</v>
      </c>
      <c r="F3152" s="85" t="s">
        <v>680</v>
      </c>
      <c r="G3152" s="85">
        <v>18096481</v>
      </c>
      <c r="H3152" s="89"/>
      <c r="I3152" s="93" t="s">
        <v>6376</v>
      </c>
      <c r="J3152" s="89"/>
      <c r="K3152" s="89"/>
      <c r="L3152" s="89"/>
      <c r="M3152" s="89"/>
      <c r="N3152" s="168">
        <v>47309.5</v>
      </c>
      <c r="O3152" s="168">
        <v>0</v>
      </c>
      <c r="P3152" s="89" t="s">
        <v>679</v>
      </c>
    </row>
    <row r="3153" spans="1:16" ht="76.5">
      <c r="A3153" s="214" t="s">
        <v>563</v>
      </c>
      <c r="B3153" s="89"/>
      <c r="C3153" s="90" t="s">
        <v>9054</v>
      </c>
      <c r="D3153" s="84">
        <v>43270</v>
      </c>
      <c r="E3153" s="85" t="s">
        <v>5737</v>
      </c>
      <c r="F3153" s="85" t="s">
        <v>680</v>
      </c>
      <c r="G3153" s="85">
        <v>18096437</v>
      </c>
      <c r="H3153" s="89"/>
      <c r="I3153" s="93" t="s">
        <v>6377</v>
      </c>
      <c r="J3153" s="89"/>
      <c r="K3153" s="89"/>
      <c r="L3153" s="89"/>
      <c r="M3153" s="89"/>
      <c r="N3153" s="168">
        <v>857976</v>
      </c>
      <c r="O3153" s="168">
        <v>0</v>
      </c>
      <c r="P3153" s="89" t="s">
        <v>679</v>
      </c>
    </row>
    <row r="3154" spans="1:16" ht="63.75">
      <c r="A3154" s="214" t="s">
        <v>563</v>
      </c>
      <c r="B3154" s="89"/>
      <c r="C3154" s="90" t="s">
        <v>9054</v>
      </c>
      <c r="D3154" s="84">
        <v>43270</v>
      </c>
      <c r="E3154" s="85" t="s">
        <v>5738</v>
      </c>
      <c r="F3154" s="85" t="s">
        <v>680</v>
      </c>
      <c r="G3154" s="85">
        <v>18096438</v>
      </c>
      <c r="H3154" s="89"/>
      <c r="I3154" s="93" t="s">
        <v>6378</v>
      </c>
      <c r="J3154" s="89"/>
      <c r="K3154" s="89"/>
      <c r="L3154" s="89"/>
      <c r="M3154" s="89"/>
      <c r="N3154" s="168">
        <v>41519</v>
      </c>
      <c r="O3154" s="168">
        <v>0</v>
      </c>
      <c r="P3154" s="89" t="s">
        <v>679</v>
      </c>
    </row>
    <row r="3155" spans="1:16" ht="63.75">
      <c r="A3155" s="214" t="s">
        <v>563</v>
      </c>
      <c r="B3155" s="89"/>
      <c r="C3155" s="90" t="s">
        <v>9054</v>
      </c>
      <c r="D3155" s="84">
        <v>43270</v>
      </c>
      <c r="E3155" s="85" t="s">
        <v>5739</v>
      </c>
      <c r="F3155" s="85" t="s">
        <v>680</v>
      </c>
      <c r="G3155" s="85">
        <v>18096453</v>
      </c>
      <c r="H3155" s="89"/>
      <c r="I3155" s="93" t="s">
        <v>6379</v>
      </c>
      <c r="J3155" s="89"/>
      <c r="K3155" s="89"/>
      <c r="L3155" s="89"/>
      <c r="M3155" s="89"/>
      <c r="N3155" s="168">
        <v>24886.5</v>
      </c>
      <c r="O3155" s="168">
        <v>0</v>
      </c>
      <c r="P3155" s="89" t="s">
        <v>679</v>
      </c>
    </row>
    <row r="3156" spans="1:16" ht="63.75">
      <c r="A3156" s="214" t="s">
        <v>563</v>
      </c>
      <c r="B3156" s="89"/>
      <c r="C3156" s="90" t="s">
        <v>9054</v>
      </c>
      <c r="D3156" s="84">
        <v>43270</v>
      </c>
      <c r="E3156" s="85" t="s">
        <v>5740</v>
      </c>
      <c r="F3156" s="85" t="s">
        <v>680</v>
      </c>
      <c r="G3156" s="85">
        <v>18096456</v>
      </c>
      <c r="H3156" s="89"/>
      <c r="I3156" s="93" t="s">
        <v>6380</v>
      </c>
      <c r="J3156" s="89"/>
      <c r="K3156" s="89"/>
      <c r="L3156" s="89"/>
      <c r="M3156" s="89"/>
      <c r="N3156" s="168">
        <v>33634</v>
      </c>
      <c r="O3156" s="168">
        <v>0</v>
      </c>
      <c r="P3156" s="89" t="s">
        <v>679</v>
      </c>
    </row>
    <row r="3157" spans="1:16" ht="63.75">
      <c r="A3157" s="214" t="s">
        <v>563</v>
      </c>
      <c r="B3157" s="89"/>
      <c r="C3157" s="90" t="s">
        <v>9054</v>
      </c>
      <c r="D3157" s="84">
        <v>43270</v>
      </c>
      <c r="E3157" s="85" t="s">
        <v>5741</v>
      </c>
      <c r="F3157" s="85" t="s">
        <v>680</v>
      </c>
      <c r="G3157" s="85">
        <v>18096463</v>
      </c>
      <c r="H3157" s="89"/>
      <c r="I3157" s="93" t="s">
        <v>6381</v>
      </c>
      <c r="J3157" s="89"/>
      <c r="K3157" s="89"/>
      <c r="L3157" s="89"/>
      <c r="M3157" s="89"/>
      <c r="N3157" s="168">
        <v>29691.5</v>
      </c>
      <c r="O3157" s="168">
        <v>0</v>
      </c>
      <c r="P3157" s="89" t="s">
        <v>679</v>
      </c>
    </row>
    <row r="3158" spans="1:16" ht="76.5">
      <c r="A3158" s="214" t="s">
        <v>563</v>
      </c>
      <c r="B3158" s="89"/>
      <c r="C3158" s="90" t="s">
        <v>9054</v>
      </c>
      <c r="D3158" s="84">
        <v>43270</v>
      </c>
      <c r="E3158" s="85" t="s">
        <v>5742</v>
      </c>
      <c r="F3158" s="85" t="s">
        <v>680</v>
      </c>
      <c r="G3158" s="85">
        <v>18096465</v>
      </c>
      <c r="H3158" s="89"/>
      <c r="I3158" s="93" t="s">
        <v>6382</v>
      </c>
      <c r="J3158" s="89"/>
      <c r="K3158" s="89"/>
      <c r="L3158" s="89"/>
      <c r="M3158" s="89"/>
      <c r="N3158" s="168">
        <v>28706</v>
      </c>
      <c r="O3158" s="168">
        <v>0</v>
      </c>
      <c r="P3158" s="89" t="s">
        <v>679</v>
      </c>
    </row>
    <row r="3159" spans="1:16" ht="63.75">
      <c r="A3159" s="214" t="s">
        <v>563</v>
      </c>
      <c r="B3159" s="89"/>
      <c r="C3159" s="90" t="s">
        <v>9054</v>
      </c>
      <c r="D3159" s="84">
        <v>43270</v>
      </c>
      <c r="E3159" s="85" t="s">
        <v>5743</v>
      </c>
      <c r="F3159" s="85" t="s">
        <v>680</v>
      </c>
      <c r="G3159" s="85">
        <v>18096467</v>
      </c>
      <c r="H3159" s="89"/>
      <c r="I3159" s="93" t="s">
        <v>6383</v>
      </c>
      <c r="J3159" s="89"/>
      <c r="K3159" s="89"/>
      <c r="L3159" s="89"/>
      <c r="M3159" s="89"/>
      <c r="N3159" s="168">
        <v>22050</v>
      </c>
      <c r="O3159" s="168">
        <v>0</v>
      </c>
      <c r="P3159" s="89" t="s">
        <v>679</v>
      </c>
    </row>
    <row r="3160" spans="1:16" ht="63.75">
      <c r="A3160" s="214" t="s">
        <v>563</v>
      </c>
      <c r="B3160" s="89"/>
      <c r="C3160" s="90" t="s">
        <v>9054</v>
      </c>
      <c r="D3160" s="84">
        <v>43270</v>
      </c>
      <c r="E3160" s="85" t="s">
        <v>5744</v>
      </c>
      <c r="F3160" s="85" t="s">
        <v>680</v>
      </c>
      <c r="G3160" s="85">
        <v>18096473</v>
      </c>
      <c r="H3160" s="89"/>
      <c r="I3160" s="93" t="s">
        <v>6384</v>
      </c>
      <c r="J3160" s="89"/>
      <c r="K3160" s="89"/>
      <c r="L3160" s="89"/>
      <c r="M3160" s="89"/>
      <c r="N3160" s="168">
        <v>13798.5</v>
      </c>
      <c r="O3160" s="168">
        <v>0</v>
      </c>
      <c r="P3160" s="89" t="s">
        <v>679</v>
      </c>
    </row>
    <row r="3161" spans="1:16" ht="63.75">
      <c r="A3161" s="214" t="s">
        <v>563</v>
      </c>
      <c r="B3161" s="89"/>
      <c r="C3161" s="90" t="s">
        <v>9054</v>
      </c>
      <c r="D3161" s="84">
        <v>43270</v>
      </c>
      <c r="E3161" s="85" t="s">
        <v>5745</v>
      </c>
      <c r="F3161" s="85" t="s">
        <v>680</v>
      </c>
      <c r="G3161" s="85">
        <v>18095917</v>
      </c>
      <c r="H3161" s="89"/>
      <c r="I3161" s="93" t="s">
        <v>6385</v>
      </c>
      <c r="J3161" s="89"/>
      <c r="K3161" s="89"/>
      <c r="L3161" s="89"/>
      <c r="M3161" s="89"/>
      <c r="N3161" s="168">
        <v>33757</v>
      </c>
      <c r="O3161" s="168">
        <v>0</v>
      </c>
      <c r="P3161" s="89" t="s">
        <v>679</v>
      </c>
    </row>
    <row r="3162" spans="1:16" ht="63.75">
      <c r="A3162" s="214" t="s">
        <v>563</v>
      </c>
      <c r="B3162" s="89"/>
      <c r="C3162" s="90" t="s">
        <v>9054</v>
      </c>
      <c r="D3162" s="84">
        <v>43270</v>
      </c>
      <c r="E3162" s="85" t="s">
        <v>5746</v>
      </c>
      <c r="F3162" s="85" t="s">
        <v>680</v>
      </c>
      <c r="G3162" s="85">
        <v>18095918</v>
      </c>
      <c r="H3162" s="89"/>
      <c r="I3162" s="93" t="s">
        <v>6386</v>
      </c>
      <c r="J3162" s="89"/>
      <c r="K3162" s="89"/>
      <c r="L3162" s="89"/>
      <c r="M3162" s="89"/>
      <c r="N3162" s="168">
        <v>10125</v>
      </c>
      <c r="O3162" s="168">
        <v>0</v>
      </c>
      <c r="P3162" s="89" t="s">
        <v>679</v>
      </c>
    </row>
    <row r="3163" spans="1:16" ht="63.75">
      <c r="A3163" s="214" t="s">
        <v>563</v>
      </c>
      <c r="B3163" s="89"/>
      <c r="C3163" s="90" t="s">
        <v>9054</v>
      </c>
      <c r="D3163" s="84">
        <v>43270</v>
      </c>
      <c r="E3163" s="85" t="s">
        <v>5747</v>
      </c>
      <c r="F3163" s="85" t="s">
        <v>680</v>
      </c>
      <c r="G3163" s="85">
        <v>18096024</v>
      </c>
      <c r="H3163" s="89"/>
      <c r="I3163" s="93" t="s">
        <v>6387</v>
      </c>
      <c r="J3163" s="89"/>
      <c r="K3163" s="89"/>
      <c r="L3163" s="89"/>
      <c r="M3163" s="89"/>
      <c r="N3163" s="168">
        <v>25749</v>
      </c>
      <c r="O3163" s="168">
        <v>0</v>
      </c>
      <c r="P3163" s="89" t="s">
        <v>679</v>
      </c>
    </row>
    <row r="3164" spans="1:16" ht="63.75">
      <c r="A3164" s="214" t="s">
        <v>563</v>
      </c>
      <c r="B3164" s="89"/>
      <c r="C3164" s="90" t="s">
        <v>9054</v>
      </c>
      <c r="D3164" s="84">
        <v>43270</v>
      </c>
      <c r="E3164" s="85" t="s">
        <v>5748</v>
      </c>
      <c r="F3164" s="85" t="s">
        <v>680</v>
      </c>
      <c r="G3164" s="85">
        <v>18096026</v>
      </c>
      <c r="H3164" s="89"/>
      <c r="I3164" s="93" t="s">
        <v>6388</v>
      </c>
      <c r="J3164" s="89"/>
      <c r="K3164" s="89"/>
      <c r="L3164" s="89"/>
      <c r="M3164" s="89"/>
      <c r="N3164" s="168">
        <v>13050</v>
      </c>
      <c r="O3164" s="168">
        <v>0</v>
      </c>
      <c r="P3164" s="89" t="s">
        <v>679</v>
      </c>
    </row>
    <row r="3165" spans="1:16" ht="63.75">
      <c r="A3165" s="214" t="s">
        <v>563</v>
      </c>
      <c r="B3165" s="89"/>
      <c r="C3165" s="90" t="s">
        <v>9054</v>
      </c>
      <c r="D3165" s="84">
        <v>43270</v>
      </c>
      <c r="E3165" s="85" t="s">
        <v>5749</v>
      </c>
      <c r="F3165" s="85" t="s">
        <v>680</v>
      </c>
      <c r="G3165" s="85">
        <v>18096027</v>
      </c>
      <c r="H3165" s="89"/>
      <c r="I3165" s="93" t="s">
        <v>6389</v>
      </c>
      <c r="J3165" s="89"/>
      <c r="K3165" s="89"/>
      <c r="L3165" s="89"/>
      <c r="M3165" s="89"/>
      <c r="N3165" s="168">
        <v>10125</v>
      </c>
      <c r="O3165" s="168">
        <v>0</v>
      </c>
      <c r="P3165" s="89" t="s">
        <v>679</v>
      </c>
    </row>
    <row r="3166" spans="1:16" ht="63.75">
      <c r="A3166" s="214" t="s">
        <v>563</v>
      </c>
      <c r="B3166" s="89"/>
      <c r="C3166" s="90" t="s">
        <v>9054</v>
      </c>
      <c r="D3166" s="84">
        <v>43270</v>
      </c>
      <c r="E3166" s="85" t="s">
        <v>5750</v>
      </c>
      <c r="F3166" s="85" t="s">
        <v>680</v>
      </c>
      <c r="G3166" s="85">
        <v>18096034</v>
      </c>
      <c r="H3166" s="89"/>
      <c r="I3166" s="93" t="s">
        <v>6390</v>
      </c>
      <c r="J3166" s="89"/>
      <c r="K3166" s="89"/>
      <c r="L3166" s="89"/>
      <c r="M3166" s="89"/>
      <c r="N3166" s="168">
        <v>22299.5</v>
      </c>
      <c r="O3166" s="168">
        <v>0</v>
      </c>
      <c r="P3166" s="89" t="s">
        <v>679</v>
      </c>
    </row>
    <row r="3167" spans="1:16" ht="63.75">
      <c r="A3167" s="214" t="s">
        <v>563</v>
      </c>
      <c r="B3167" s="89"/>
      <c r="C3167" s="90" t="s">
        <v>9054</v>
      </c>
      <c r="D3167" s="84">
        <v>43270</v>
      </c>
      <c r="E3167" s="85" t="s">
        <v>5751</v>
      </c>
      <c r="F3167" s="85" t="s">
        <v>680</v>
      </c>
      <c r="G3167" s="85">
        <v>18096037</v>
      </c>
      <c r="H3167" s="89"/>
      <c r="I3167" s="93" t="s">
        <v>6391</v>
      </c>
      <c r="J3167" s="89"/>
      <c r="K3167" s="89"/>
      <c r="L3167" s="89"/>
      <c r="M3167" s="89"/>
      <c r="N3167" s="168">
        <v>15300</v>
      </c>
      <c r="O3167" s="168">
        <v>0</v>
      </c>
      <c r="P3167" s="89" t="s">
        <v>679</v>
      </c>
    </row>
    <row r="3168" spans="1:16" ht="63.75">
      <c r="A3168" s="214" t="s">
        <v>563</v>
      </c>
      <c r="B3168" s="89"/>
      <c r="C3168" s="90" t="s">
        <v>9054</v>
      </c>
      <c r="D3168" s="84">
        <v>43270</v>
      </c>
      <c r="E3168" s="85" t="s">
        <v>5752</v>
      </c>
      <c r="F3168" s="85" t="s">
        <v>680</v>
      </c>
      <c r="G3168" s="85">
        <v>18096039</v>
      </c>
      <c r="H3168" s="89"/>
      <c r="I3168" s="93" t="s">
        <v>6392</v>
      </c>
      <c r="J3168" s="89"/>
      <c r="K3168" s="89"/>
      <c r="L3168" s="89"/>
      <c r="M3168" s="89"/>
      <c r="N3168" s="168">
        <v>18000</v>
      </c>
      <c r="O3168" s="168">
        <v>0</v>
      </c>
      <c r="P3168" s="89" t="s">
        <v>679</v>
      </c>
    </row>
    <row r="3169" spans="1:16" ht="63.75">
      <c r="A3169" s="214" t="s">
        <v>563</v>
      </c>
      <c r="B3169" s="89"/>
      <c r="C3169" s="90" t="s">
        <v>9054</v>
      </c>
      <c r="D3169" s="84">
        <v>43270</v>
      </c>
      <c r="E3169" s="85" t="s">
        <v>5753</v>
      </c>
      <c r="F3169" s="85" t="s">
        <v>680</v>
      </c>
      <c r="G3169" s="85">
        <v>18096041</v>
      </c>
      <c r="H3169" s="89"/>
      <c r="I3169" s="93" t="s">
        <v>6393</v>
      </c>
      <c r="J3169" s="89"/>
      <c r="K3169" s="89"/>
      <c r="L3169" s="89"/>
      <c r="M3169" s="89"/>
      <c r="N3169" s="168">
        <v>13500</v>
      </c>
      <c r="O3169" s="168">
        <v>0</v>
      </c>
      <c r="P3169" s="89" t="s">
        <v>679</v>
      </c>
    </row>
    <row r="3170" spans="1:16" ht="63.75">
      <c r="A3170" s="214" t="s">
        <v>563</v>
      </c>
      <c r="B3170" s="89"/>
      <c r="C3170" s="90" t="s">
        <v>9054</v>
      </c>
      <c r="D3170" s="84">
        <v>43270</v>
      </c>
      <c r="E3170" s="85" t="s">
        <v>5754</v>
      </c>
      <c r="F3170" s="85" t="s">
        <v>680</v>
      </c>
      <c r="G3170" s="85">
        <v>18096045</v>
      </c>
      <c r="H3170" s="89"/>
      <c r="I3170" s="93" t="s">
        <v>6394</v>
      </c>
      <c r="J3170" s="89"/>
      <c r="K3170" s="89"/>
      <c r="L3170" s="89"/>
      <c r="M3170" s="89"/>
      <c r="N3170" s="168">
        <v>14175</v>
      </c>
      <c r="O3170" s="168">
        <v>0</v>
      </c>
      <c r="P3170" s="89" t="s">
        <v>679</v>
      </c>
    </row>
    <row r="3171" spans="1:16" ht="63.75">
      <c r="A3171" s="214" t="s">
        <v>563</v>
      </c>
      <c r="B3171" s="89"/>
      <c r="C3171" s="90" t="s">
        <v>9054</v>
      </c>
      <c r="D3171" s="84">
        <v>43270</v>
      </c>
      <c r="E3171" s="85" t="s">
        <v>5755</v>
      </c>
      <c r="F3171" s="85" t="s">
        <v>680</v>
      </c>
      <c r="G3171" s="85">
        <v>18096048</v>
      </c>
      <c r="H3171" s="89"/>
      <c r="I3171" s="93" t="s">
        <v>6395</v>
      </c>
      <c r="J3171" s="89"/>
      <c r="K3171" s="89"/>
      <c r="L3171" s="89"/>
      <c r="M3171" s="89"/>
      <c r="N3171" s="168">
        <v>10575</v>
      </c>
      <c r="O3171" s="168">
        <v>0</v>
      </c>
      <c r="P3171" s="89" t="s">
        <v>679</v>
      </c>
    </row>
    <row r="3172" spans="1:16" ht="63.75">
      <c r="A3172" s="214" t="s">
        <v>563</v>
      </c>
      <c r="B3172" s="89"/>
      <c r="C3172" s="90" t="s">
        <v>9054</v>
      </c>
      <c r="D3172" s="84">
        <v>43270</v>
      </c>
      <c r="E3172" s="85" t="s">
        <v>5756</v>
      </c>
      <c r="F3172" s="85" t="s">
        <v>680</v>
      </c>
      <c r="G3172" s="85">
        <v>18096398</v>
      </c>
      <c r="H3172" s="89"/>
      <c r="I3172" s="93" t="s">
        <v>6396</v>
      </c>
      <c r="J3172" s="89"/>
      <c r="K3172" s="89"/>
      <c r="L3172" s="89"/>
      <c r="M3172" s="89"/>
      <c r="N3172" s="168">
        <v>18000</v>
      </c>
      <c r="O3172" s="168">
        <v>0</v>
      </c>
      <c r="P3172" s="89" t="s">
        <v>679</v>
      </c>
    </row>
    <row r="3173" spans="1:16" ht="76.5">
      <c r="A3173" s="214" t="s">
        <v>563</v>
      </c>
      <c r="B3173" s="89"/>
      <c r="C3173" s="90" t="s">
        <v>9054</v>
      </c>
      <c r="D3173" s="84">
        <v>43270</v>
      </c>
      <c r="E3173" s="85" t="s">
        <v>5757</v>
      </c>
      <c r="F3173" s="85" t="s">
        <v>680</v>
      </c>
      <c r="G3173" s="85">
        <v>18096403</v>
      </c>
      <c r="H3173" s="89"/>
      <c r="I3173" s="93" t="s">
        <v>6397</v>
      </c>
      <c r="J3173" s="89"/>
      <c r="K3173" s="89"/>
      <c r="L3173" s="89"/>
      <c r="M3173" s="89"/>
      <c r="N3173" s="168">
        <v>13306</v>
      </c>
      <c r="O3173" s="168">
        <v>0</v>
      </c>
      <c r="P3173" s="89" t="s">
        <v>679</v>
      </c>
    </row>
    <row r="3174" spans="1:16" ht="63.75">
      <c r="A3174" s="214" t="s">
        <v>563</v>
      </c>
      <c r="B3174" s="89"/>
      <c r="C3174" s="90" t="s">
        <v>9054</v>
      </c>
      <c r="D3174" s="84">
        <v>43270</v>
      </c>
      <c r="E3174" s="85" t="s">
        <v>5758</v>
      </c>
      <c r="F3174" s="85" t="s">
        <v>680</v>
      </c>
      <c r="G3174" s="85">
        <v>18096405</v>
      </c>
      <c r="H3174" s="89"/>
      <c r="I3174" s="93" t="s">
        <v>6398</v>
      </c>
      <c r="J3174" s="89"/>
      <c r="K3174" s="89"/>
      <c r="L3174" s="89"/>
      <c r="M3174" s="89"/>
      <c r="N3174" s="168">
        <v>11088</v>
      </c>
      <c r="O3174" s="168">
        <v>0</v>
      </c>
      <c r="P3174" s="89" t="s">
        <v>679</v>
      </c>
    </row>
    <row r="3175" spans="1:16" ht="63.75">
      <c r="A3175" s="214" t="s">
        <v>563</v>
      </c>
      <c r="B3175" s="89"/>
      <c r="C3175" s="90" t="s">
        <v>9054</v>
      </c>
      <c r="D3175" s="84">
        <v>43270</v>
      </c>
      <c r="E3175" s="85" t="s">
        <v>5759</v>
      </c>
      <c r="F3175" s="85" t="s">
        <v>680</v>
      </c>
      <c r="G3175" s="85">
        <v>18096408</v>
      </c>
      <c r="H3175" s="89"/>
      <c r="I3175" s="93" t="s">
        <v>6399</v>
      </c>
      <c r="J3175" s="89"/>
      <c r="K3175" s="89"/>
      <c r="L3175" s="89"/>
      <c r="M3175" s="89"/>
      <c r="N3175" s="168">
        <v>12813</v>
      </c>
      <c r="O3175" s="168">
        <v>0</v>
      </c>
      <c r="P3175" s="89" t="s">
        <v>679</v>
      </c>
    </row>
    <row r="3176" spans="1:16" ht="63.75">
      <c r="A3176" s="214" t="s">
        <v>563</v>
      </c>
      <c r="B3176" s="89"/>
      <c r="C3176" s="90" t="s">
        <v>9054</v>
      </c>
      <c r="D3176" s="84">
        <v>43270</v>
      </c>
      <c r="E3176" s="85" t="s">
        <v>5760</v>
      </c>
      <c r="F3176" s="85" t="s">
        <v>680</v>
      </c>
      <c r="G3176" s="85">
        <v>18096416</v>
      </c>
      <c r="H3176" s="89"/>
      <c r="I3176" s="93" t="s">
        <v>6400</v>
      </c>
      <c r="J3176" s="89"/>
      <c r="K3176" s="89"/>
      <c r="L3176" s="89"/>
      <c r="M3176" s="89"/>
      <c r="N3176" s="168">
        <v>14784</v>
      </c>
      <c r="O3176" s="168">
        <v>0</v>
      </c>
      <c r="P3176" s="89" t="s">
        <v>679</v>
      </c>
    </row>
    <row r="3177" spans="1:16" ht="63.75">
      <c r="A3177" s="214" t="s">
        <v>563</v>
      </c>
      <c r="B3177" s="89"/>
      <c r="C3177" s="90" t="s">
        <v>9054</v>
      </c>
      <c r="D3177" s="84">
        <v>43270</v>
      </c>
      <c r="E3177" s="85" t="s">
        <v>5761</v>
      </c>
      <c r="F3177" s="85" t="s">
        <v>680</v>
      </c>
      <c r="G3177" s="85">
        <v>18096432</v>
      </c>
      <c r="H3177" s="89"/>
      <c r="I3177" s="93" t="s">
        <v>6401</v>
      </c>
      <c r="J3177" s="89"/>
      <c r="K3177" s="89"/>
      <c r="L3177" s="89"/>
      <c r="M3177" s="89"/>
      <c r="N3177" s="168">
        <v>12320</v>
      </c>
      <c r="O3177" s="168">
        <v>0</v>
      </c>
      <c r="P3177" s="89" t="s">
        <v>679</v>
      </c>
    </row>
    <row r="3178" spans="1:16" ht="63.75">
      <c r="A3178" s="214" t="s">
        <v>563</v>
      </c>
      <c r="B3178" s="89"/>
      <c r="C3178" s="90" t="s">
        <v>9054</v>
      </c>
      <c r="D3178" s="84">
        <v>43270</v>
      </c>
      <c r="E3178" s="85" t="s">
        <v>5762</v>
      </c>
      <c r="F3178" s="85" t="s">
        <v>680</v>
      </c>
      <c r="G3178" s="85">
        <v>18096435</v>
      </c>
      <c r="H3178" s="89"/>
      <c r="I3178" s="93" t="s">
        <v>6402</v>
      </c>
      <c r="J3178" s="89"/>
      <c r="K3178" s="89"/>
      <c r="L3178" s="89"/>
      <c r="M3178" s="89"/>
      <c r="N3178" s="168">
        <v>10800</v>
      </c>
      <c r="O3178" s="168">
        <v>0</v>
      </c>
      <c r="P3178" s="89" t="s">
        <v>679</v>
      </c>
    </row>
    <row r="3179" spans="1:16" ht="63.75">
      <c r="A3179" s="214" t="s">
        <v>563</v>
      </c>
      <c r="B3179" s="89"/>
      <c r="C3179" s="90" t="s">
        <v>9054</v>
      </c>
      <c r="D3179" s="84">
        <v>43270</v>
      </c>
      <c r="E3179" s="85" t="s">
        <v>5763</v>
      </c>
      <c r="F3179" s="85" t="s">
        <v>680</v>
      </c>
      <c r="G3179" s="85">
        <v>18096440</v>
      </c>
      <c r="H3179" s="89"/>
      <c r="I3179" s="93" t="s">
        <v>6403</v>
      </c>
      <c r="J3179" s="89"/>
      <c r="K3179" s="89"/>
      <c r="L3179" s="89"/>
      <c r="M3179" s="89"/>
      <c r="N3179" s="168">
        <v>12150</v>
      </c>
      <c r="O3179" s="168">
        <v>0</v>
      </c>
      <c r="P3179" s="89" t="s">
        <v>679</v>
      </c>
    </row>
    <row r="3180" spans="1:16" ht="63.75">
      <c r="A3180" s="214" t="s">
        <v>563</v>
      </c>
      <c r="B3180" s="89"/>
      <c r="C3180" s="90" t="s">
        <v>9054</v>
      </c>
      <c r="D3180" s="84">
        <v>43270</v>
      </c>
      <c r="E3180" s="85" t="s">
        <v>5764</v>
      </c>
      <c r="F3180" s="85" t="s">
        <v>680</v>
      </c>
      <c r="G3180" s="85">
        <v>18096455</v>
      </c>
      <c r="H3180" s="89"/>
      <c r="I3180" s="93" t="s">
        <v>6404</v>
      </c>
      <c r="J3180" s="89"/>
      <c r="K3180" s="89"/>
      <c r="L3180" s="89"/>
      <c r="M3180" s="89"/>
      <c r="N3180" s="168">
        <v>42000</v>
      </c>
      <c r="O3180" s="168">
        <v>0</v>
      </c>
      <c r="P3180" s="89" t="s">
        <v>679</v>
      </c>
    </row>
    <row r="3181" spans="1:16" ht="63.75">
      <c r="A3181" s="214" t="s">
        <v>563</v>
      </c>
      <c r="B3181" s="89"/>
      <c r="C3181" s="90" t="s">
        <v>9054</v>
      </c>
      <c r="D3181" s="84">
        <v>43270</v>
      </c>
      <c r="E3181" s="85" t="s">
        <v>5765</v>
      </c>
      <c r="F3181" s="85" t="s">
        <v>680</v>
      </c>
      <c r="G3181" s="85">
        <v>18096459</v>
      </c>
      <c r="H3181" s="89"/>
      <c r="I3181" s="93" t="s">
        <v>6405</v>
      </c>
      <c r="J3181" s="89"/>
      <c r="K3181" s="89"/>
      <c r="L3181" s="89"/>
      <c r="M3181" s="89"/>
      <c r="N3181" s="168">
        <v>19500</v>
      </c>
      <c r="O3181" s="168">
        <v>0</v>
      </c>
      <c r="P3181" s="89" t="s">
        <v>679</v>
      </c>
    </row>
    <row r="3182" spans="1:16" ht="63.75">
      <c r="A3182" s="214" t="s">
        <v>563</v>
      </c>
      <c r="B3182" s="89"/>
      <c r="C3182" s="90" t="s">
        <v>9054</v>
      </c>
      <c r="D3182" s="84">
        <v>43270</v>
      </c>
      <c r="E3182" s="85" t="s">
        <v>5766</v>
      </c>
      <c r="F3182" s="85" t="s">
        <v>680</v>
      </c>
      <c r="G3182" s="85">
        <v>18096023</v>
      </c>
      <c r="H3182" s="89"/>
      <c r="I3182" s="93" t="s">
        <v>6406</v>
      </c>
      <c r="J3182" s="89"/>
      <c r="K3182" s="89"/>
      <c r="L3182" s="89"/>
      <c r="M3182" s="89"/>
      <c r="N3182" s="168">
        <v>341022</v>
      </c>
      <c r="O3182" s="168">
        <v>0</v>
      </c>
      <c r="P3182" s="89" t="s">
        <v>679</v>
      </c>
    </row>
    <row r="3183" spans="1:16" ht="63.75">
      <c r="A3183" s="214" t="s">
        <v>563</v>
      </c>
      <c r="B3183" s="89"/>
      <c r="C3183" s="90" t="s">
        <v>9054</v>
      </c>
      <c r="D3183" s="84">
        <v>43270</v>
      </c>
      <c r="E3183" s="85" t="s">
        <v>5767</v>
      </c>
      <c r="F3183" s="85" t="s">
        <v>680</v>
      </c>
      <c r="G3183" s="85">
        <v>18096028</v>
      </c>
      <c r="H3183" s="89"/>
      <c r="I3183" s="93" t="s">
        <v>6407</v>
      </c>
      <c r="J3183" s="89"/>
      <c r="K3183" s="89"/>
      <c r="L3183" s="89"/>
      <c r="M3183" s="89"/>
      <c r="N3183" s="168">
        <v>65543.5</v>
      </c>
      <c r="O3183" s="168">
        <v>0</v>
      </c>
      <c r="P3183" s="89" t="s">
        <v>679</v>
      </c>
    </row>
    <row r="3184" spans="1:16" ht="63.75">
      <c r="A3184" s="214" t="s">
        <v>563</v>
      </c>
      <c r="B3184" s="89"/>
      <c r="C3184" s="90" t="s">
        <v>9054</v>
      </c>
      <c r="D3184" s="84">
        <v>43270</v>
      </c>
      <c r="E3184" s="85" t="s">
        <v>5768</v>
      </c>
      <c r="F3184" s="85" t="s">
        <v>680</v>
      </c>
      <c r="G3184" s="85">
        <v>18096031</v>
      </c>
      <c r="H3184" s="89"/>
      <c r="I3184" s="93" t="s">
        <v>6408</v>
      </c>
      <c r="J3184" s="89"/>
      <c r="K3184" s="89"/>
      <c r="L3184" s="89"/>
      <c r="M3184" s="89"/>
      <c r="N3184" s="168">
        <v>13429</v>
      </c>
      <c r="O3184" s="168">
        <v>0</v>
      </c>
      <c r="P3184" s="89" t="s">
        <v>679</v>
      </c>
    </row>
    <row r="3185" spans="1:16" ht="63.75">
      <c r="A3185" s="214" t="s">
        <v>563</v>
      </c>
      <c r="B3185" s="89"/>
      <c r="C3185" s="90" t="s">
        <v>9054</v>
      </c>
      <c r="D3185" s="84">
        <v>43270</v>
      </c>
      <c r="E3185" s="85" t="s">
        <v>5769</v>
      </c>
      <c r="F3185" s="85" t="s">
        <v>680</v>
      </c>
      <c r="G3185" s="85">
        <v>18096033</v>
      </c>
      <c r="H3185" s="89"/>
      <c r="I3185" s="93" t="s">
        <v>6409</v>
      </c>
      <c r="J3185" s="89"/>
      <c r="K3185" s="89"/>
      <c r="L3185" s="89"/>
      <c r="M3185" s="89"/>
      <c r="N3185" s="168">
        <v>31047</v>
      </c>
      <c r="O3185" s="168">
        <v>0</v>
      </c>
      <c r="P3185" s="89" t="s">
        <v>679</v>
      </c>
    </row>
    <row r="3186" spans="1:16" ht="63.75">
      <c r="A3186" s="214" t="s">
        <v>563</v>
      </c>
      <c r="B3186" s="89"/>
      <c r="C3186" s="90" t="s">
        <v>9054</v>
      </c>
      <c r="D3186" s="84">
        <v>43270</v>
      </c>
      <c r="E3186" s="85" t="s">
        <v>5770</v>
      </c>
      <c r="F3186" s="85" t="s">
        <v>680</v>
      </c>
      <c r="G3186" s="85">
        <v>18096035</v>
      </c>
      <c r="H3186" s="89"/>
      <c r="I3186" s="93" t="s">
        <v>6410</v>
      </c>
      <c r="J3186" s="89"/>
      <c r="K3186" s="89"/>
      <c r="L3186" s="89"/>
      <c r="M3186" s="89"/>
      <c r="N3186" s="168">
        <v>16755.5</v>
      </c>
      <c r="O3186" s="168">
        <v>0</v>
      </c>
      <c r="P3186" s="89" t="s">
        <v>679</v>
      </c>
    </row>
    <row r="3187" spans="1:16" ht="63.75">
      <c r="A3187" s="214" t="s">
        <v>563</v>
      </c>
      <c r="B3187" s="89"/>
      <c r="C3187" s="90" t="s">
        <v>9054</v>
      </c>
      <c r="D3187" s="84">
        <v>43270</v>
      </c>
      <c r="E3187" s="85" t="s">
        <v>5771</v>
      </c>
      <c r="F3187" s="85" t="s">
        <v>680</v>
      </c>
      <c r="G3187" s="85">
        <v>18096036</v>
      </c>
      <c r="H3187" s="89"/>
      <c r="I3187" s="93" t="s">
        <v>6411</v>
      </c>
      <c r="J3187" s="89"/>
      <c r="K3187" s="89"/>
      <c r="L3187" s="89"/>
      <c r="M3187" s="89"/>
      <c r="N3187" s="168">
        <v>51498.5</v>
      </c>
      <c r="O3187" s="168">
        <v>0</v>
      </c>
      <c r="P3187" s="89" t="s">
        <v>679</v>
      </c>
    </row>
    <row r="3188" spans="1:16" ht="63.75">
      <c r="A3188" s="214" t="s">
        <v>563</v>
      </c>
      <c r="B3188" s="89"/>
      <c r="C3188" s="90" t="s">
        <v>9054</v>
      </c>
      <c r="D3188" s="84">
        <v>43270</v>
      </c>
      <c r="E3188" s="85" t="s">
        <v>5772</v>
      </c>
      <c r="F3188" s="85" t="s">
        <v>680</v>
      </c>
      <c r="G3188" s="85">
        <v>18096038</v>
      </c>
      <c r="H3188" s="89"/>
      <c r="I3188" s="93" t="s">
        <v>6412</v>
      </c>
      <c r="J3188" s="89"/>
      <c r="K3188" s="89"/>
      <c r="L3188" s="89"/>
      <c r="M3188" s="89"/>
      <c r="N3188" s="168">
        <v>16139.5</v>
      </c>
      <c r="O3188" s="168">
        <v>0</v>
      </c>
      <c r="P3188" s="89" t="s">
        <v>679</v>
      </c>
    </row>
    <row r="3189" spans="1:16" ht="63.75">
      <c r="A3189" s="214" t="s">
        <v>563</v>
      </c>
      <c r="B3189" s="89"/>
      <c r="C3189" s="90" t="s">
        <v>9054</v>
      </c>
      <c r="D3189" s="84">
        <v>43270</v>
      </c>
      <c r="E3189" s="85" t="s">
        <v>5773</v>
      </c>
      <c r="F3189" s="85" t="s">
        <v>680</v>
      </c>
      <c r="G3189" s="85">
        <v>18096040</v>
      </c>
      <c r="H3189" s="89"/>
      <c r="I3189" s="93" t="s">
        <v>6413</v>
      </c>
      <c r="J3189" s="89"/>
      <c r="K3189" s="89"/>
      <c r="L3189" s="89"/>
      <c r="M3189" s="89"/>
      <c r="N3189" s="168">
        <v>103859</v>
      </c>
      <c r="O3189" s="168">
        <v>0</v>
      </c>
      <c r="P3189" s="89" t="s">
        <v>679</v>
      </c>
    </row>
    <row r="3190" spans="1:16" ht="63.75">
      <c r="A3190" s="214" t="s">
        <v>563</v>
      </c>
      <c r="B3190" s="89"/>
      <c r="C3190" s="90" t="s">
        <v>9054</v>
      </c>
      <c r="D3190" s="84">
        <v>43270</v>
      </c>
      <c r="E3190" s="85" t="s">
        <v>5774</v>
      </c>
      <c r="F3190" s="85" t="s">
        <v>680</v>
      </c>
      <c r="G3190" s="85">
        <v>18096044</v>
      </c>
      <c r="H3190" s="89"/>
      <c r="I3190" s="93" t="s">
        <v>6414</v>
      </c>
      <c r="J3190" s="89"/>
      <c r="K3190" s="89"/>
      <c r="L3190" s="89"/>
      <c r="M3190" s="89"/>
      <c r="N3190" s="168">
        <v>20205</v>
      </c>
      <c r="O3190" s="168">
        <v>0</v>
      </c>
      <c r="P3190" s="89" t="s">
        <v>679</v>
      </c>
    </row>
    <row r="3191" spans="1:16" ht="63.75">
      <c r="A3191" s="214" t="s">
        <v>563</v>
      </c>
      <c r="B3191" s="89"/>
      <c r="C3191" s="90" t="s">
        <v>9054</v>
      </c>
      <c r="D3191" s="84">
        <v>43270</v>
      </c>
      <c r="E3191" s="85" t="s">
        <v>5775</v>
      </c>
      <c r="F3191" s="85" t="s">
        <v>680</v>
      </c>
      <c r="G3191" s="85">
        <v>18096047</v>
      </c>
      <c r="H3191" s="89"/>
      <c r="I3191" s="93" t="s">
        <v>6415</v>
      </c>
      <c r="J3191" s="89"/>
      <c r="K3191" s="89"/>
      <c r="L3191" s="89"/>
      <c r="M3191" s="89"/>
      <c r="N3191" s="168">
        <v>22915.5</v>
      </c>
      <c r="O3191" s="168">
        <v>0</v>
      </c>
      <c r="P3191" s="89" t="s">
        <v>679</v>
      </c>
    </row>
    <row r="3192" spans="1:16" ht="76.5">
      <c r="A3192" s="214" t="s">
        <v>563</v>
      </c>
      <c r="B3192" s="89"/>
      <c r="C3192" s="90" t="s">
        <v>9054</v>
      </c>
      <c r="D3192" s="84">
        <v>43270</v>
      </c>
      <c r="E3192" s="85" t="s">
        <v>5776</v>
      </c>
      <c r="F3192" s="85" t="s">
        <v>680</v>
      </c>
      <c r="G3192" s="85">
        <v>18096053</v>
      </c>
      <c r="H3192" s="89"/>
      <c r="I3192" s="93" t="s">
        <v>6416</v>
      </c>
      <c r="J3192" s="89"/>
      <c r="K3192" s="89"/>
      <c r="L3192" s="89"/>
      <c r="M3192" s="89"/>
      <c r="N3192" s="168">
        <v>10800</v>
      </c>
      <c r="O3192" s="168">
        <v>0</v>
      </c>
      <c r="P3192" s="89" t="s">
        <v>679</v>
      </c>
    </row>
    <row r="3193" spans="1:16" ht="63.75">
      <c r="A3193" s="214" t="s">
        <v>563</v>
      </c>
      <c r="B3193" s="89"/>
      <c r="C3193" s="90" t="s">
        <v>9054</v>
      </c>
      <c r="D3193" s="84">
        <v>43270</v>
      </c>
      <c r="E3193" s="85" t="s">
        <v>5777</v>
      </c>
      <c r="F3193" s="85" t="s">
        <v>680</v>
      </c>
      <c r="G3193" s="85">
        <v>18096103</v>
      </c>
      <c r="H3193" s="89"/>
      <c r="I3193" s="93" t="s">
        <v>6417</v>
      </c>
      <c r="J3193" s="89"/>
      <c r="K3193" s="89"/>
      <c r="L3193" s="89"/>
      <c r="M3193" s="89"/>
      <c r="N3193" s="168">
        <v>17325</v>
      </c>
      <c r="O3193" s="168">
        <v>0</v>
      </c>
      <c r="P3193" s="89" t="s">
        <v>679</v>
      </c>
    </row>
    <row r="3194" spans="1:16" ht="63.75">
      <c r="A3194" s="214" t="s">
        <v>563</v>
      </c>
      <c r="B3194" s="89"/>
      <c r="C3194" s="90" t="s">
        <v>9054</v>
      </c>
      <c r="D3194" s="84">
        <v>43270</v>
      </c>
      <c r="E3194" s="85" t="s">
        <v>5778</v>
      </c>
      <c r="F3194" s="85" t="s">
        <v>680</v>
      </c>
      <c r="G3194" s="85">
        <v>18096170</v>
      </c>
      <c r="H3194" s="89"/>
      <c r="I3194" s="93" t="s">
        <v>6418</v>
      </c>
      <c r="J3194" s="89"/>
      <c r="K3194" s="89"/>
      <c r="L3194" s="89"/>
      <c r="M3194" s="89"/>
      <c r="N3194" s="168">
        <v>12000</v>
      </c>
      <c r="O3194" s="168">
        <v>0</v>
      </c>
      <c r="P3194" s="89" t="s">
        <v>679</v>
      </c>
    </row>
    <row r="3195" spans="1:16" ht="63.75">
      <c r="A3195" s="214" t="s">
        <v>563</v>
      </c>
      <c r="B3195" s="89"/>
      <c r="C3195" s="90" t="s">
        <v>9054</v>
      </c>
      <c r="D3195" s="84">
        <v>43270</v>
      </c>
      <c r="E3195" s="85" t="s">
        <v>5779</v>
      </c>
      <c r="F3195" s="85" t="s">
        <v>680</v>
      </c>
      <c r="G3195" s="85">
        <v>18096172</v>
      </c>
      <c r="H3195" s="89"/>
      <c r="I3195" s="93" t="s">
        <v>6419</v>
      </c>
      <c r="J3195" s="89"/>
      <c r="K3195" s="89"/>
      <c r="L3195" s="89"/>
      <c r="M3195" s="89"/>
      <c r="N3195" s="168">
        <v>11334.5</v>
      </c>
      <c r="O3195" s="168">
        <v>0</v>
      </c>
      <c r="P3195" s="89" t="s">
        <v>679</v>
      </c>
    </row>
    <row r="3196" spans="1:16" ht="63.75">
      <c r="A3196" s="214" t="s">
        <v>563</v>
      </c>
      <c r="B3196" s="89"/>
      <c r="C3196" s="90" t="s">
        <v>9054</v>
      </c>
      <c r="D3196" s="84">
        <v>43270</v>
      </c>
      <c r="E3196" s="85" t="s">
        <v>5780</v>
      </c>
      <c r="F3196" s="85" t="s">
        <v>680</v>
      </c>
      <c r="G3196" s="85">
        <v>18096199</v>
      </c>
      <c r="H3196" s="89"/>
      <c r="I3196" s="93" t="s">
        <v>6420</v>
      </c>
      <c r="J3196" s="89"/>
      <c r="K3196" s="89"/>
      <c r="L3196" s="89"/>
      <c r="M3196" s="89"/>
      <c r="N3196" s="168">
        <v>10575</v>
      </c>
      <c r="O3196" s="168">
        <v>0</v>
      </c>
      <c r="P3196" s="89" t="s">
        <v>679</v>
      </c>
    </row>
    <row r="3197" spans="1:16" ht="63.75">
      <c r="A3197" s="214" t="s">
        <v>563</v>
      </c>
      <c r="B3197" s="89"/>
      <c r="C3197" s="90" t="s">
        <v>9054</v>
      </c>
      <c r="D3197" s="84">
        <v>43270</v>
      </c>
      <c r="E3197" s="85" t="s">
        <v>5781</v>
      </c>
      <c r="F3197" s="85" t="s">
        <v>680</v>
      </c>
      <c r="G3197" s="85">
        <v>18096375</v>
      </c>
      <c r="H3197" s="89"/>
      <c r="I3197" s="93" t="s">
        <v>6421</v>
      </c>
      <c r="J3197" s="89"/>
      <c r="K3197" s="89"/>
      <c r="L3197" s="89"/>
      <c r="M3197" s="89"/>
      <c r="N3197" s="168">
        <v>17494.5</v>
      </c>
      <c r="O3197" s="168">
        <v>0</v>
      </c>
      <c r="P3197" s="89" t="s">
        <v>679</v>
      </c>
    </row>
    <row r="3198" spans="1:16" ht="63.75">
      <c r="A3198" s="214" t="s">
        <v>563</v>
      </c>
      <c r="B3198" s="89"/>
      <c r="C3198" s="90" t="s">
        <v>9054</v>
      </c>
      <c r="D3198" s="84">
        <v>43270</v>
      </c>
      <c r="E3198" s="85" t="s">
        <v>5782</v>
      </c>
      <c r="F3198" s="85" t="s">
        <v>680</v>
      </c>
      <c r="G3198" s="85">
        <v>18096376</v>
      </c>
      <c r="H3198" s="89"/>
      <c r="I3198" s="93" t="s">
        <v>6422</v>
      </c>
      <c r="J3198" s="89"/>
      <c r="K3198" s="89"/>
      <c r="L3198" s="89"/>
      <c r="M3198" s="89"/>
      <c r="N3198" s="168">
        <v>13552</v>
      </c>
      <c r="O3198" s="168">
        <v>0</v>
      </c>
      <c r="P3198" s="89" t="s">
        <v>679</v>
      </c>
    </row>
    <row r="3199" spans="1:16" ht="63.75">
      <c r="A3199" s="214" t="s">
        <v>563</v>
      </c>
      <c r="B3199" s="89"/>
      <c r="C3199" s="90" t="s">
        <v>9054</v>
      </c>
      <c r="D3199" s="84">
        <v>43270</v>
      </c>
      <c r="E3199" s="85" t="s">
        <v>5783</v>
      </c>
      <c r="F3199" s="85" t="s">
        <v>680</v>
      </c>
      <c r="G3199" s="85">
        <v>18096385</v>
      </c>
      <c r="H3199" s="89"/>
      <c r="I3199" s="93" t="s">
        <v>6423</v>
      </c>
      <c r="J3199" s="89"/>
      <c r="K3199" s="89"/>
      <c r="L3199" s="89"/>
      <c r="M3199" s="89"/>
      <c r="N3199" s="168">
        <v>10500</v>
      </c>
      <c r="O3199" s="168">
        <v>0</v>
      </c>
      <c r="P3199" s="89" t="s">
        <v>679</v>
      </c>
    </row>
    <row r="3200" spans="1:16" ht="63.75">
      <c r="A3200" s="214" t="s">
        <v>563</v>
      </c>
      <c r="B3200" s="89"/>
      <c r="C3200" s="90" t="s">
        <v>9054</v>
      </c>
      <c r="D3200" s="84">
        <v>43270</v>
      </c>
      <c r="E3200" s="85" t="s">
        <v>5784</v>
      </c>
      <c r="F3200" s="85" t="s">
        <v>680</v>
      </c>
      <c r="G3200" s="85">
        <v>18096390</v>
      </c>
      <c r="H3200" s="89"/>
      <c r="I3200" s="93" t="s">
        <v>6376</v>
      </c>
      <c r="J3200" s="89"/>
      <c r="K3200" s="89"/>
      <c r="L3200" s="89"/>
      <c r="M3200" s="89"/>
      <c r="N3200" s="168">
        <v>16016</v>
      </c>
      <c r="O3200" s="168">
        <v>0</v>
      </c>
      <c r="P3200" s="89" t="s">
        <v>679</v>
      </c>
    </row>
    <row r="3201" spans="1:16" ht="63.75">
      <c r="A3201" s="214" t="s">
        <v>563</v>
      </c>
      <c r="B3201" s="89"/>
      <c r="C3201" s="90" t="s">
        <v>9054</v>
      </c>
      <c r="D3201" s="84">
        <v>43270</v>
      </c>
      <c r="E3201" s="85" t="s">
        <v>5785</v>
      </c>
      <c r="F3201" s="85" t="s">
        <v>680</v>
      </c>
      <c r="G3201" s="85">
        <v>18096397</v>
      </c>
      <c r="H3201" s="89"/>
      <c r="I3201" s="93" t="s">
        <v>6424</v>
      </c>
      <c r="J3201" s="89"/>
      <c r="K3201" s="89"/>
      <c r="L3201" s="89"/>
      <c r="M3201" s="89"/>
      <c r="N3201" s="168">
        <v>182461.5</v>
      </c>
      <c r="O3201" s="168">
        <v>0</v>
      </c>
      <c r="P3201" s="89" t="s">
        <v>679</v>
      </c>
    </row>
    <row r="3202" spans="1:16" ht="63.75">
      <c r="A3202" s="214" t="s">
        <v>563</v>
      </c>
      <c r="B3202" s="89"/>
      <c r="C3202" s="90" t="s">
        <v>9054</v>
      </c>
      <c r="D3202" s="84">
        <v>43270</v>
      </c>
      <c r="E3202" s="85" t="s">
        <v>5786</v>
      </c>
      <c r="F3202" s="85" t="s">
        <v>680</v>
      </c>
      <c r="G3202" s="85">
        <v>18096402</v>
      </c>
      <c r="H3202" s="89"/>
      <c r="I3202" s="93" t="s">
        <v>6425</v>
      </c>
      <c r="J3202" s="89"/>
      <c r="K3202" s="89"/>
      <c r="L3202" s="89"/>
      <c r="M3202" s="89"/>
      <c r="N3202" s="168">
        <v>14907.5</v>
      </c>
      <c r="O3202" s="168">
        <v>0</v>
      </c>
      <c r="P3202" s="89" t="s">
        <v>679</v>
      </c>
    </row>
    <row r="3203" spans="1:16" ht="76.5">
      <c r="A3203" s="214" t="s">
        <v>563</v>
      </c>
      <c r="B3203" s="89"/>
      <c r="C3203" s="90" t="s">
        <v>9054</v>
      </c>
      <c r="D3203" s="84">
        <v>43270</v>
      </c>
      <c r="E3203" s="85" t="s">
        <v>5787</v>
      </c>
      <c r="F3203" s="85" t="s">
        <v>680</v>
      </c>
      <c r="G3203" s="85">
        <v>18096407</v>
      </c>
      <c r="H3203" s="89"/>
      <c r="I3203" s="93" t="s">
        <v>6426</v>
      </c>
      <c r="J3203" s="89"/>
      <c r="K3203" s="89"/>
      <c r="L3203" s="89"/>
      <c r="M3203" s="89"/>
      <c r="N3203" s="168">
        <v>10500</v>
      </c>
      <c r="O3203" s="168">
        <v>0</v>
      </c>
      <c r="P3203" s="89" t="s">
        <v>679</v>
      </c>
    </row>
    <row r="3204" spans="1:16" ht="63.75">
      <c r="A3204" s="214" t="s">
        <v>563</v>
      </c>
      <c r="B3204" s="89"/>
      <c r="C3204" s="90" t="s">
        <v>9054</v>
      </c>
      <c r="D3204" s="84">
        <v>43270</v>
      </c>
      <c r="E3204" s="85" t="s">
        <v>5788</v>
      </c>
      <c r="F3204" s="85" t="s">
        <v>680</v>
      </c>
      <c r="G3204" s="85">
        <v>18096410</v>
      </c>
      <c r="H3204" s="89"/>
      <c r="I3204" s="93" t="s">
        <v>6427</v>
      </c>
      <c r="J3204" s="89"/>
      <c r="K3204" s="89"/>
      <c r="L3204" s="89"/>
      <c r="M3204" s="89"/>
      <c r="N3204" s="168">
        <v>13922</v>
      </c>
      <c r="O3204" s="168">
        <v>0</v>
      </c>
      <c r="P3204" s="89" t="s">
        <v>679</v>
      </c>
    </row>
    <row r="3205" spans="1:16" ht="63.75">
      <c r="A3205" s="214" t="s">
        <v>563</v>
      </c>
      <c r="B3205" s="89"/>
      <c r="C3205" s="90" t="s">
        <v>9054</v>
      </c>
      <c r="D3205" s="84">
        <v>43270</v>
      </c>
      <c r="E3205" s="85" t="s">
        <v>5789</v>
      </c>
      <c r="F3205" s="85" t="s">
        <v>680</v>
      </c>
      <c r="G3205" s="85">
        <v>18096411</v>
      </c>
      <c r="H3205" s="89"/>
      <c r="I3205" s="93" t="s">
        <v>6428</v>
      </c>
      <c r="J3205" s="89"/>
      <c r="K3205" s="89"/>
      <c r="L3205" s="89"/>
      <c r="M3205" s="89"/>
      <c r="N3205" s="168">
        <v>22500</v>
      </c>
      <c r="O3205" s="168">
        <v>0</v>
      </c>
      <c r="P3205" s="89" t="s">
        <v>679</v>
      </c>
    </row>
    <row r="3206" spans="1:16" ht="76.5">
      <c r="A3206" s="214" t="s">
        <v>563</v>
      </c>
      <c r="B3206" s="89"/>
      <c r="C3206" s="90" t="s">
        <v>9054</v>
      </c>
      <c r="D3206" s="84">
        <v>43270</v>
      </c>
      <c r="E3206" s="85" t="s">
        <v>5790</v>
      </c>
      <c r="F3206" s="85" t="s">
        <v>680</v>
      </c>
      <c r="G3206" s="85">
        <v>18096431</v>
      </c>
      <c r="H3206" s="89"/>
      <c r="I3206" s="93" t="s">
        <v>6429</v>
      </c>
      <c r="J3206" s="89"/>
      <c r="K3206" s="89"/>
      <c r="L3206" s="89"/>
      <c r="M3206" s="89"/>
      <c r="N3206" s="168">
        <v>19500</v>
      </c>
      <c r="O3206" s="168">
        <v>0</v>
      </c>
      <c r="P3206" s="89" t="s">
        <v>679</v>
      </c>
    </row>
    <row r="3207" spans="1:16" ht="63.75">
      <c r="A3207" s="214" t="s">
        <v>563</v>
      </c>
      <c r="B3207" s="89"/>
      <c r="C3207" s="90" t="s">
        <v>9054</v>
      </c>
      <c r="D3207" s="84">
        <v>43270</v>
      </c>
      <c r="E3207" s="85" t="s">
        <v>5791</v>
      </c>
      <c r="F3207" s="85" t="s">
        <v>680</v>
      </c>
      <c r="G3207" s="85">
        <v>18096090</v>
      </c>
      <c r="H3207" s="89"/>
      <c r="I3207" s="93" t="s">
        <v>6430</v>
      </c>
      <c r="J3207" s="89"/>
      <c r="K3207" s="89"/>
      <c r="L3207" s="89"/>
      <c r="M3207" s="89"/>
      <c r="N3207" s="168">
        <v>107555</v>
      </c>
      <c r="O3207" s="168">
        <v>0</v>
      </c>
      <c r="P3207" s="89" t="s">
        <v>679</v>
      </c>
    </row>
    <row r="3208" spans="1:16" ht="63.75">
      <c r="A3208" s="214" t="s">
        <v>563</v>
      </c>
      <c r="B3208" s="89"/>
      <c r="C3208" s="90" t="s">
        <v>9054</v>
      </c>
      <c r="D3208" s="84">
        <v>43270</v>
      </c>
      <c r="E3208" s="85" t="s">
        <v>5792</v>
      </c>
      <c r="F3208" s="85" t="s">
        <v>680</v>
      </c>
      <c r="G3208" s="85">
        <v>18096171</v>
      </c>
      <c r="H3208" s="89"/>
      <c r="I3208" s="93" t="s">
        <v>6431</v>
      </c>
      <c r="J3208" s="89"/>
      <c r="K3208" s="89"/>
      <c r="L3208" s="89"/>
      <c r="M3208" s="89"/>
      <c r="N3208" s="168">
        <v>10500</v>
      </c>
      <c r="O3208" s="168">
        <v>0</v>
      </c>
      <c r="P3208" s="89" t="s">
        <v>679</v>
      </c>
    </row>
    <row r="3209" spans="1:16" ht="63.75">
      <c r="A3209" s="214" t="s">
        <v>563</v>
      </c>
      <c r="B3209" s="89"/>
      <c r="C3209" s="90" t="s">
        <v>9054</v>
      </c>
      <c r="D3209" s="84">
        <v>43270</v>
      </c>
      <c r="E3209" s="85" t="s">
        <v>5793</v>
      </c>
      <c r="F3209" s="85" t="s">
        <v>680</v>
      </c>
      <c r="G3209" s="85">
        <v>18096396</v>
      </c>
      <c r="H3209" s="89"/>
      <c r="I3209" s="93" t="s">
        <v>6432</v>
      </c>
      <c r="J3209" s="89"/>
      <c r="K3209" s="89"/>
      <c r="L3209" s="89"/>
      <c r="M3209" s="89"/>
      <c r="N3209" s="168">
        <v>13675.5</v>
      </c>
      <c r="O3209" s="168">
        <v>0</v>
      </c>
      <c r="P3209" s="89" t="s">
        <v>679</v>
      </c>
    </row>
    <row r="3210" spans="1:16" ht="63.75">
      <c r="A3210" s="214" t="s">
        <v>563</v>
      </c>
      <c r="B3210" s="89"/>
      <c r="C3210" s="90" t="s">
        <v>9054</v>
      </c>
      <c r="D3210" s="84">
        <v>43270</v>
      </c>
      <c r="E3210" s="85" t="s">
        <v>5794</v>
      </c>
      <c r="F3210" s="85" t="s">
        <v>680</v>
      </c>
      <c r="G3210" s="85">
        <v>18096173</v>
      </c>
      <c r="H3210" s="89"/>
      <c r="I3210" s="93" t="s">
        <v>6433</v>
      </c>
      <c r="J3210" s="89"/>
      <c r="K3210" s="89"/>
      <c r="L3210" s="89"/>
      <c r="M3210" s="89"/>
      <c r="N3210" s="168">
        <v>25626</v>
      </c>
      <c r="O3210" s="168">
        <v>0</v>
      </c>
      <c r="P3210" s="89" t="s">
        <v>679</v>
      </c>
    </row>
    <row r="3211" spans="1:16" ht="63.75">
      <c r="A3211" s="214" t="s">
        <v>563</v>
      </c>
      <c r="B3211" s="89"/>
      <c r="C3211" s="90" t="s">
        <v>9054</v>
      </c>
      <c r="D3211" s="84">
        <v>43270</v>
      </c>
      <c r="E3211" s="85" t="s">
        <v>5795</v>
      </c>
      <c r="F3211" s="85" t="s">
        <v>680</v>
      </c>
      <c r="G3211" s="85">
        <v>18096200</v>
      </c>
      <c r="H3211" s="89"/>
      <c r="I3211" s="93" t="s">
        <v>6434</v>
      </c>
      <c r="J3211" s="89"/>
      <c r="K3211" s="89"/>
      <c r="L3211" s="89"/>
      <c r="M3211" s="89"/>
      <c r="N3211" s="168">
        <v>11458</v>
      </c>
      <c r="O3211" s="168">
        <v>0</v>
      </c>
      <c r="P3211" s="89" t="s">
        <v>679</v>
      </c>
    </row>
    <row r="3212" spans="1:16" ht="76.5">
      <c r="A3212" s="214" t="s">
        <v>563</v>
      </c>
      <c r="B3212" s="89"/>
      <c r="C3212" s="90" t="s">
        <v>9054</v>
      </c>
      <c r="D3212" s="84">
        <v>43270</v>
      </c>
      <c r="E3212" s="85" t="s">
        <v>5796</v>
      </c>
      <c r="F3212" s="85" t="s">
        <v>680</v>
      </c>
      <c r="G3212" s="85">
        <v>18096374</v>
      </c>
      <c r="H3212" s="89"/>
      <c r="I3212" s="93" t="s">
        <v>6435</v>
      </c>
      <c r="J3212" s="89"/>
      <c r="K3212" s="89"/>
      <c r="L3212" s="89"/>
      <c r="M3212" s="89"/>
      <c r="N3212" s="168">
        <v>12197</v>
      </c>
      <c r="O3212" s="168">
        <v>0</v>
      </c>
      <c r="P3212" s="89" t="s">
        <v>679</v>
      </c>
    </row>
    <row r="3213" spans="1:16" ht="63.75">
      <c r="A3213" s="214" t="s">
        <v>563</v>
      </c>
      <c r="B3213" s="89"/>
      <c r="C3213" s="90" t="s">
        <v>9054</v>
      </c>
      <c r="D3213" s="84">
        <v>43270</v>
      </c>
      <c r="E3213" s="85" t="s">
        <v>5797</v>
      </c>
      <c r="F3213" s="85" t="s">
        <v>680</v>
      </c>
      <c r="G3213" s="85">
        <v>18096377</v>
      </c>
      <c r="H3213" s="89"/>
      <c r="I3213" s="93" t="s">
        <v>6436</v>
      </c>
      <c r="J3213" s="89"/>
      <c r="K3213" s="89"/>
      <c r="L3213" s="89"/>
      <c r="M3213" s="89"/>
      <c r="N3213" s="168">
        <v>14907.5</v>
      </c>
      <c r="O3213" s="168">
        <v>0</v>
      </c>
      <c r="P3213" s="89" t="s">
        <v>679</v>
      </c>
    </row>
    <row r="3214" spans="1:16" ht="63.75">
      <c r="A3214" s="214" t="s">
        <v>563</v>
      </c>
      <c r="B3214" s="89"/>
      <c r="C3214" s="90" t="s">
        <v>9054</v>
      </c>
      <c r="D3214" s="84">
        <v>43270</v>
      </c>
      <c r="E3214" s="85" t="s">
        <v>5798</v>
      </c>
      <c r="F3214" s="85" t="s">
        <v>680</v>
      </c>
      <c r="G3214" s="85">
        <v>18096387</v>
      </c>
      <c r="H3214" s="89"/>
      <c r="I3214" s="93" t="s">
        <v>6437</v>
      </c>
      <c r="J3214" s="89"/>
      <c r="K3214" s="89"/>
      <c r="L3214" s="89"/>
      <c r="M3214" s="89"/>
      <c r="N3214" s="168">
        <v>11925</v>
      </c>
      <c r="O3214" s="168">
        <v>0</v>
      </c>
      <c r="P3214" s="89" t="s">
        <v>679</v>
      </c>
    </row>
    <row r="3215" spans="1:16" ht="63.75">
      <c r="A3215" s="214" t="s">
        <v>563</v>
      </c>
      <c r="B3215" s="89"/>
      <c r="C3215" s="90" t="s">
        <v>9054</v>
      </c>
      <c r="D3215" s="84">
        <v>43270</v>
      </c>
      <c r="E3215" s="85" t="s">
        <v>5799</v>
      </c>
      <c r="F3215" s="85" t="s">
        <v>680</v>
      </c>
      <c r="G3215" s="85">
        <v>18096395</v>
      </c>
      <c r="H3215" s="89"/>
      <c r="I3215" s="93" t="s">
        <v>6438</v>
      </c>
      <c r="J3215" s="89"/>
      <c r="K3215" s="89"/>
      <c r="L3215" s="89"/>
      <c r="M3215" s="89"/>
      <c r="N3215" s="168">
        <v>31663</v>
      </c>
      <c r="O3215" s="168">
        <v>0</v>
      </c>
      <c r="P3215" s="89" t="s">
        <v>679</v>
      </c>
    </row>
    <row r="3216" spans="1:16" ht="63.75">
      <c r="A3216" s="214" t="s">
        <v>563</v>
      </c>
      <c r="B3216" s="89"/>
      <c r="C3216" s="90" t="s">
        <v>9054</v>
      </c>
      <c r="D3216" s="84">
        <v>43270</v>
      </c>
      <c r="E3216" s="85" t="s">
        <v>5800</v>
      </c>
      <c r="F3216" s="85" t="s">
        <v>680</v>
      </c>
      <c r="G3216" s="85">
        <v>18096401</v>
      </c>
      <c r="H3216" s="89"/>
      <c r="I3216" s="93" t="s">
        <v>6439</v>
      </c>
      <c r="J3216" s="89"/>
      <c r="K3216" s="89"/>
      <c r="L3216" s="89"/>
      <c r="M3216" s="89"/>
      <c r="N3216" s="168">
        <v>14625</v>
      </c>
      <c r="O3216" s="168">
        <v>0</v>
      </c>
      <c r="P3216" s="89" t="s">
        <v>679</v>
      </c>
    </row>
    <row r="3217" spans="1:16" ht="63.75">
      <c r="A3217" s="214" t="s">
        <v>563</v>
      </c>
      <c r="B3217" s="89"/>
      <c r="C3217" s="90" t="s">
        <v>9054</v>
      </c>
      <c r="D3217" s="84">
        <v>43270</v>
      </c>
      <c r="E3217" s="85" t="s">
        <v>5801</v>
      </c>
      <c r="F3217" s="85" t="s">
        <v>680</v>
      </c>
      <c r="G3217" s="85">
        <v>18096404</v>
      </c>
      <c r="H3217" s="89"/>
      <c r="I3217" s="93" t="s">
        <v>6440</v>
      </c>
      <c r="J3217" s="89"/>
      <c r="K3217" s="89"/>
      <c r="L3217" s="89"/>
      <c r="M3217" s="89"/>
      <c r="N3217" s="168">
        <v>19589</v>
      </c>
      <c r="O3217" s="168">
        <v>0</v>
      </c>
      <c r="P3217" s="89" t="s">
        <v>679</v>
      </c>
    </row>
    <row r="3218" spans="1:16" ht="63.75">
      <c r="A3218" s="214" t="s">
        <v>563</v>
      </c>
      <c r="B3218" s="89"/>
      <c r="C3218" s="90" t="s">
        <v>9054</v>
      </c>
      <c r="D3218" s="84">
        <v>43270</v>
      </c>
      <c r="E3218" s="85" t="s">
        <v>5802</v>
      </c>
      <c r="F3218" s="85" t="s">
        <v>680</v>
      </c>
      <c r="G3218" s="85">
        <v>18096406</v>
      </c>
      <c r="H3218" s="89"/>
      <c r="I3218" s="93" t="s">
        <v>6441</v>
      </c>
      <c r="J3218" s="89"/>
      <c r="K3218" s="89"/>
      <c r="L3218" s="89"/>
      <c r="M3218" s="89"/>
      <c r="N3218" s="168">
        <v>15750</v>
      </c>
      <c r="O3218" s="168">
        <v>0</v>
      </c>
      <c r="P3218" s="89" t="s">
        <v>679</v>
      </c>
    </row>
    <row r="3219" spans="1:16" ht="63.75">
      <c r="A3219" s="214" t="s">
        <v>563</v>
      </c>
      <c r="B3219" s="89"/>
      <c r="C3219" s="90" t="s">
        <v>9054</v>
      </c>
      <c r="D3219" s="84">
        <v>43270</v>
      </c>
      <c r="E3219" s="85" t="s">
        <v>5803</v>
      </c>
      <c r="F3219" s="85" t="s">
        <v>680</v>
      </c>
      <c r="G3219" s="85">
        <v>18096409</v>
      </c>
      <c r="H3219" s="89"/>
      <c r="I3219" s="93" t="s">
        <v>6442</v>
      </c>
      <c r="J3219" s="89"/>
      <c r="K3219" s="89"/>
      <c r="L3219" s="89"/>
      <c r="M3219" s="89"/>
      <c r="N3219" s="168">
        <v>13675.5</v>
      </c>
      <c r="O3219" s="168">
        <v>0</v>
      </c>
      <c r="P3219" s="89" t="s">
        <v>679</v>
      </c>
    </row>
    <row r="3220" spans="1:16" ht="63.75">
      <c r="A3220" s="214" t="s">
        <v>563</v>
      </c>
      <c r="B3220" s="89"/>
      <c r="C3220" s="90" t="s">
        <v>9054</v>
      </c>
      <c r="D3220" s="84">
        <v>43270</v>
      </c>
      <c r="E3220" s="85" t="s">
        <v>5804</v>
      </c>
      <c r="F3220" s="85" t="s">
        <v>680</v>
      </c>
      <c r="G3220" s="85">
        <v>18096421</v>
      </c>
      <c r="H3220" s="89"/>
      <c r="I3220" s="93" t="s">
        <v>6443</v>
      </c>
      <c r="J3220" s="89"/>
      <c r="K3220" s="89"/>
      <c r="L3220" s="89"/>
      <c r="M3220" s="89"/>
      <c r="N3220" s="168">
        <v>16500</v>
      </c>
      <c r="O3220" s="168">
        <v>0</v>
      </c>
      <c r="P3220" s="89" t="s">
        <v>679</v>
      </c>
    </row>
    <row r="3221" spans="1:16" ht="63.75">
      <c r="A3221" s="214" t="s">
        <v>563</v>
      </c>
      <c r="B3221" s="89"/>
      <c r="C3221" s="90" t="s">
        <v>9054</v>
      </c>
      <c r="D3221" s="84">
        <v>43270</v>
      </c>
      <c r="E3221" s="85" t="s">
        <v>5805</v>
      </c>
      <c r="F3221" s="85" t="s">
        <v>680</v>
      </c>
      <c r="G3221" s="85">
        <v>18096433</v>
      </c>
      <c r="H3221" s="89"/>
      <c r="I3221" s="93" t="s">
        <v>6444</v>
      </c>
      <c r="J3221" s="89"/>
      <c r="K3221" s="89"/>
      <c r="L3221" s="89"/>
      <c r="M3221" s="89"/>
      <c r="N3221" s="168">
        <v>18000</v>
      </c>
      <c r="O3221" s="168">
        <v>0</v>
      </c>
      <c r="P3221" s="89" t="s">
        <v>679</v>
      </c>
    </row>
    <row r="3222" spans="1:16" ht="63.75">
      <c r="A3222" s="214" t="s">
        <v>563</v>
      </c>
      <c r="B3222" s="89"/>
      <c r="C3222" s="90" t="s">
        <v>9054</v>
      </c>
      <c r="D3222" s="84">
        <v>43270</v>
      </c>
      <c r="E3222" s="85" t="s">
        <v>5806</v>
      </c>
      <c r="F3222" s="85" t="s">
        <v>680</v>
      </c>
      <c r="G3222" s="85">
        <v>18096434</v>
      </c>
      <c r="H3222" s="89"/>
      <c r="I3222" s="93" t="s">
        <v>6445</v>
      </c>
      <c r="J3222" s="89"/>
      <c r="K3222" s="89"/>
      <c r="L3222" s="89"/>
      <c r="M3222" s="89"/>
      <c r="N3222" s="168">
        <v>25379.5</v>
      </c>
      <c r="O3222" s="168">
        <v>0</v>
      </c>
      <c r="P3222" s="89" t="s">
        <v>679</v>
      </c>
    </row>
    <row r="3223" spans="1:16" ht="63.75">
      <c r="A3223" s="214" t="s">
        <v>563</v>
      </c>
      <c r="B3223" s="89"/>
      <c r="C3223" s="90" t="s">
        <v>9054</v>
      </c>
      <c r="D3223" s="84">
        <v>43270</v>
      </c>
      <c r="E3223" s="85" t="s">
        <v>5807</v>
      </c>
      <c r="F3223" s="85" t="s">
        <v>680</v>
      </c>
      <c r="G3223" s="85">
        <v>18096436</v>
      </c>
      <c r="H3223" s="89"/>
      <c r="I3223" s="93" t="s">
        <v>6446</v>
      </c>
      <c r="J3223" s="89"/>
      <c r="K3223" s="89"/>
      <c r="L3223" s="89"/>
      <c r="M3223" s="89"/>
      <c r="N3223" s="168">
        <v>12000</v>
      </c>
      <c r="O3223" s="168">
        <v>0</v>
      </c>
      <c r="P3223" s="89" t="s">
        <v>679</v>
      </c>
    </row>
    <row r="3224" spans="1:16" ht="63.75">
      <c r="A3224" s="214" t="s">
        <v>563</v>
      </c>
      <c r="B3224" s="89"/>
      <c r="C3224" s="90" t="s">
        <v>9054</v>
      </c>
      <c r="D3224" s="84">
        <v>43270</v>
      </c>
      <c r="E3224" s="85" t="s">
        <v>5808</v>
      </c>
      <c r="F3224" s="85" t="s">
        <v>680</v>
      </c>
      <c r="G3224" s="85">
        <v>18096439</v>
      </c>
      <c r="H3224" s="89"/>
      <c r="I3224" s="93" t="s">
        <v>6447</v>
      </c>
      <c r="J3224" s="89"/>
      <c r="K3224" s="89"/>
      <c r="L3224" s="89"/>
      <c r="M3224" s="89"/>
      <c r="N3224" s="168">
        <v>313178.5</v>
      </c>
      <c r="O3224" s="168">
        <v>0</v>
      </c>
      <c r="P3224" s="89" t="s">
        <v>679</v>
      </c>
    </row>
    <row r="3225" spans="1:16" ht="76.5">
      <c r="A3225" s="214" t="s">
        <v>563</v>
      </c>
      <c r="B3225" s="89"/>
      <c r="C3225" s="90" t="s">
        <v>9054</v>
      </c>
      <c r="D3225" s="84">
        <v>43270</v>
      </c>
      <c r="E3225" s="85" t="s">
        <v>5809</v>
      </c>
      <c r="F3225" s="85" t="s">
        <v>680</v>
      </c>
      <c r="G3225" s="85">
        <v>18098222</v>
      </c>
      <c r="H3225" s="89"/>
      <c r="I3225" s="93" t="s">
        <v>6448</v>
      </c>
      <c r="J3225" s="89"/>
      <c r="K3225" s="89"/>
      <c r="L3225" s="89"/>
      <c r="M3225" s="89"/>
      <c r="N3225" s="168">
        <v>12000</v>
      </c>
      <c r="O3225" s="168">
        <v>0</v>
      </c>
      <c r="P3225" s="89" t="s">
        <v>679</v>
      </c>
    </row>
    <row r="3226" spans="1:16" ht="63.75">
      <c r="A3226" s="214" t="s">
        <v>563</v>
      </c>
      <c r="B3226" s="89"/>
      <c r="C3226" s="90" t="s">
        <v>9054</v>
      </c>
      <c r="D3226" s="84">
        <v>43270</v>
      </c>
      <c r="E3226" s="85" t="s">
        <v>5810</v>
      </c>
      <c r="F3226" s="85" t="s">
        <v>680</v>
      </c>
      <c r="G3226" s="85">
        <v>18096480</v>
      </c>
      <c r="H3226" s="89"/>
      <c r="I3226" s="93" t="s">
        <v>6449</v>
      </c>
      <c r="J3226" s="89"/>
      <c r="K3226" s="89"/>
      <c r="L3226" s="89"/>
      <c r="M3226" s="89"/>
      <c r="N3226" s="168">
        <v>23038.5</v>
      </c>
      <c r="O3226" s="168">
        <v>0</v>
      </c>
      <c r="P3226" s="89" t="s">
        <v>679</v>
      </c>
    </row>
    <row r="3227" spans="1:16" ht="63.75">
      <c r="A3227" s="214" t="s">
        <v>563</v>
      </c>
      <c r="B3227" s="89"/>
      <c r="C3227" s="90" t="s">
        <v>9054</v>
      </c>
      <c r="D3227" s="84">
        <v>43270</v>
      </c>
      <c r="E3227" s="85" t="s">
        <v>5811</v>
      </c>
      <c r="F3227" s="85" t="s">
        <v>680</v>
      </c>
      <c r="G3227" s="85">
        <v>18098229</v>
      </c>
      <c r="H3227" s="89"/>
      <c r="I3227" s="93" t="s">
        <v>6450</v>
      </c>
      <c r="J3227" s="89"/>
      <c r="K3227" s="89"/>
      <c r="L3227" s="89"/>
      <c r="M3227" s="89"/>
      <c r="N3227" s="168">
        <v>12074</v>
      </c>
      <c r="O3227" s="168">
        <v>0</v>
      </c>
      <c r="P3227" s="89" t="s">
        <v>679</v>
      </c>
    </row>
    <row r="3228" spans="1:16" ht="63.75">
      <c r="A3228" s="214" t="s">
        <v>563</v>
      </c>
      <c r="B3228" s="89"/>
      <c r="C3228" s="90" t="s">
        <v>9054</v>
      </c>
      <c r="D3228" s="84">
        <v>43270</v>
      </c>
      <c r="E3228" s="85" t="s">
        <v>5812</v>
      </c>
      <c r="F3228" s="85" t="s">
        <v>680</v>
      </c>
      <c r="G3228" s="85">
        <v>18098230</v>
      </c>
      <c r="H3228" s="89"/>
      <c r="I3228" s="93" t="s">
        <v>6451</v>
      </c>
      <c r="J3228" s="89"/>
      <c r="K3228" s="89"/>
      <c r="L3228" s="89"/>
      <c r="M3228" s="89"/>
      <c r="N3228" s="168">
        <v>10595.5</v>
      </c>
      <c r="O3228" s="168">
        <v>0</v>
      </c>
      <c r="P3228" s="89" t="s">
        <v>679</v>
      </c>
    </row>
    <row r="3229" spans="1:16" ht="63.75">
      <c r="A3229" s="214" t="s">
        <v>563</v>
      </c>
      <c r="B3229" s="89"/>
      <c r="C3229" s="90" t="s">
        <v>9054</v>
      </c>
      <c r="D3229" s="84">
        <v>43270</v>
      </c>
      <c r="E3229" s="85" t="s">
        <v>5813</v>
      </c>
      <c r="F3229" s="85" t="s">
        <v>680</v>
      </c>
      <c r="G3229" s="85">
        <v>18098231</v>
      </c>
      <c r="H3229" s="89"/>
      <c r="I3229" s="93" t="s">
        <v>6452</v>
      </c>
      <c r="J3229" s="89"/>
      <c r="K3229" s="89"/>
      <c r="L3229" s="89"/>
      <c r="M3229" s="89"/>
      <c r="N3229" s="168">
        <v>24394</v>
      </c>
      <c r="O3229" s="168">
        <v>0</v>
      </c>
      <c r="P3229" s="89" t="s">
        <v>679</v>
      </c>
    </row>
    <row r="3230" spans="1:16" ht="63.75">
      <c r="A3230" s="214" t="s">
        <v>563</v>
      </c>
      <c r="B3230" s="89"/>
      <c r="C3230" s="90" t="s">
        <v>9054</v>
      </c>
      <c r="D3230" s="84">
        <v>43270</v>
      </c>
      <c r="E3230" s="85" t="s">
        <v>5814</v>
      </c>
      <c r="F3230" s="85" t="s">
        <v>680</v>
      </c>
      <c r="G3230" s="85">
        <v>18098232</v>
      </c>
      <c r="H3230" s="89"/>
      <c r="I3230" s="93" t="s">
        <v>6453</v>
      </c>
      <c r="J3230" s="89"/>
      <c r="K3230" s="89"/>
      <c r="L3230" s="89"/>
      <c r="M3230" s="89"/>
      <c r="N3230" s="168">
        <v>27720.5</v>
      </c>
      <c r="O3230" s="168">
        <v>0</v>
      </c>
      <c r="P3230" s="89" t="s">
        <v>679</v>
      </c>
    </row>
    <row r="3231" spans="1:16" ht="63.75">
      <c r="A3231" s="214" t="s">
        <v>563</v>
      </c>
      <c r="B3231" s="89"/>
      <c r="C3231" s="90" t="s">
        <v>9054</v>
      </c>
      <c r="D3231" s="84">
        <v>43270</v>
      </c>
      <c r="E3231" s="85" t="s">
        <v>5815</v>
      </c>
      <c r="F3231" s="85" t="s">
        <v>680</v>
      </c>
      <c r="G3231" s="85">
        <v>18098236</v>
      </c>
      <c r="H3231" s="89"/>
      <c r="I3231" s="93" t="s">
        <v>6454</v>
      </c>
      <c r="J3231" s="89"/>
      <c r="K3231" s="89"/>
      <c r="L3231" s="89"/>
      <c r="M3231" s="89"/>
      <c r="N3231" s="168">
        <v>13500</v>
      </c>
      <c r="O3231" s="168">
        <v>0</v>
      </c>
      <c r="P3231" s="89" t="s">
        <v>679</v>
      </c>
    </row>
    <row r="3232" spans="1:16" ht="63.75">
      <c r="A3232" s="214" t="s">
        <v>563</v>
      </c>
      <c r="B3232" s="89"/>
      <c r="C3232" s="90" t="s">
        <v>9054</v>
      </c>
      <c r="D3232" s="84">
        <v>43270</v>
      </c>
      <c r="E3232" s="85" t="s">
        <v>5816</v>
      </c>
      <c r="F3232" s="85" t="s">
        <v>680</v>
      </c>
      <c r="G3232" s="85">
        <v>18098240</v>
      </c>
      <c r="H3232" s="89"/>
      <c r="I3232" s="93" t="s">
        <v>6455</v>
      </c>
      <c r="J3232" s="89"/>
      <c r="K3232" s="89"/>
      <c r="L3232" s="89"/>
      <c r="M3232" s="89"/>
      <c r="N3232" s="168">
        <v>18000</v>
      </c>
      <c r="O3232" s="168">
        <v>0</v>
      </c>
      <c r="P3232" s="89" t="s">
        <v>679</v>
      </c>
    </row>
    <row r="3233" spans="1:16" ht="63.75">
      <c r="A3233" s="214" t="s">
        <v>563</v>
      </c>
      <c r="B3233" s="89"/>
      <c r="C3233" s="90" t="s">
        <v>9054</v>
      </c>
      <c r="D3233" s="84">
        <v>43270</v>
      </c>
      <c r="E3233" s="85" t="s">
        <v>5817</v>
      </c>
      <c r="F3233" s="85" t="s">
        <v>680</v>
      </c>
      <c r="G3233" s="85">
        <v>18098241</v>
      </c>
      <c r="H3233" s="89"/>
      <c r="I3233" s="93" t="s">
        <v>6456</v>
      </c>
      <c r="J3233" s="89"/>
      <c r="K3233" s="89"/>
      <c r="L3233" s="89"/>
      <c r="M3233" s="89"/>
      <c r="N3233" s="168">
        <v>33000</v>
      </c>
      <c r="O3233" s="168">
        <v>0</v>
      </c>
      <c r="P3233" s="89" t="s">
        <v>679</v>
      </c>
    </row>
    <row r="3234" spans="1:16" ht="63.75">
      <c r="A3234" s="214" t="s">
        <v>563</v>
      </c>
      <c r="B3234" s="89"/>
      <c r="C3234" s="90" t="s">
        <v>9054</v>
      </c>
      <c r="D3234" s="84">
        <v>43270</v>
      </c>
      <c r="E3234" s="85" t="s">
        <v>5818</v>
      </c>
      <c r="F3234" s="85" t="s">
        <v>680</v>
      </c>
      <c r="G3234" s="85">
        <v>18098242</v>
      </c>
      <c r="H3234" s="89"/>
      <c r="I3234" s="93" t="s">
        <v>6457</v>
      </c>
      <c r="J3234" s="89"/>
      <c r="K3234" s="89"/>
      <c r="L3234" s="89"/>
      <c r="M3234" s="89"/>
      <c r="N3234" s="168">
        <v>22500</v>
      </c>
      <c r="O3234" s="168">
        <v>0</v>
      </c>
      <c r="P3234" s="89" t="s">
        <v>679</v>
      </c>
    </row>
    <row r="3235" spans="1:16" ht="63.75">
      <c r="A3235" s="214" t="s">
        <v>563</v>
      </c>
      <c r="B3235" s="89"/>
      <c r="C3235" s="90" t="s">
        <v>9054</v>
      </c>
      <c r="D3235" s="84">
        <v>43270</v>
      </c>
      <c r="E3235" s="85" t="s">
        <v>5819</v>
      </c>
      <c r="F3235" s="85" t="s">
        <v>680</v>
      </c>
      <c r="G3235" s="85">
        <v>18098244</v>
      </c>
      <c r="H3235" s="89"/>
      <c r="I3235" s="93" t="s">
        <v>6458</v>
      </c>
      <c r="J3235" s="89"/>
      <c r="K3235" s="89"/>
      <c r="L3235" s="89"/>
      <c r="M3235" s="89"/>
      <c r="N3235" s="168">
        <v>11475</v>
      </c>
      <c r="O3235" s="168">
        <v>0</v>
      </c>
      <c r="P3235" s="89" t="s">
        <v>679</v>
      </c>
    </row>
    <row r="3236" spans="1:16" ht="63.75">
      <c r="A3236" s="214" t="s">
        <v>563</v>
      </c>
      <c r="B3236" s="89"/>
      <c r="C3236" s="90" t="s">
        <v>9054</v>
      </c>
      <c r="D3236" s="84">
        <v>43270</v>
      </c>
      <c r="E3236" s="85" t="s">
        <v>5820</v>
      </c>
      <c r="F3236" s="85" t="s">
        <v>680</v>
      </c>
      <c r="G3236" s="85">
        <v>18098709</v>
      </c>
      <c r="H3236" s="89"/>
      <c r="I3236" s="93" t="s">
        <v>6459</v>
      </c>
      <c r="J3236" s="89"/>
      <c r="K3236" s="89"/>
      <c r="L3236" s="89"/>
      <c r="M3236" s="89"/>
      <c r="N3236" s="168">
        <v>17550</v>
      </c>
      <c r="O3236" s="168">
        <v>0</v>
      </c>
      <c r="P3236" s="89" t="s">
        <v>679</v>
      </c>
    </row>
    <row r="3237" spans="1:16" ht="63.75">
      <c r="A3237" s="214" t="s">
        <v>563</v>
      </c>
      <c r="B3237" s="89"/>
      <c r="C3237" s="90" t="s">
        <v>9054</v>
      </c>
      <c r="D3237" s="84">
        <v>43270</v>
      </c>
      <c r="E3237" s="85" t="s">
        <v>5821</v>
      </c>
      <c r="F3237" s="85" t="s">
        <v>680</v>
      </c>
      <c r="G3237" s="85">
        <v>18098714</v>
      </c>
      <c r="H3237" s="89"/>
      <c r="I3237" s="93" t="s">
        <v>6460</v>
      </c>
      <c r="J3237" s="89"/>
      <c r="K3237" s="89"/>
      <c r="L3237" s="89"/>
      <c r="M3237" s="89"/>
      <c r="N3237" s="168">
        <v>78110</v>
      </c>
      <c r="O3237" s="168">
        <v>0</v>
      </c>
      <c r="P3237" s="89" t="s">
        <v>679</v>
      </c>
    </row>
    <row r="3238" spans="1:16" ht="76.5">
      <c r="A3238" s="214" t="s">
        <v>563</v>
      </c>
      <c r="B3238" s="89"/>
      <c r="C3238" s="90" t="s">
        <v>9054</v>
      </c>
      <c r="D3238" s="84">
        <v>43270</v>
      </c>
      <c r="E3238" s="85" t="s">
        <v>5822</v>
      </c>
      <c r="F3238" s="85" t="s">
        <v>680</v>
      </c>
      <c r="G3238" s="85">
        <v>18098717</v>
      </c>
      <c r="H3238" s="89"/>
      <c r="I3238" s="93" t="s">
        <v>6461</v>
      </c>
      <c r="J3238" s="89"/>
      <c r="K3238" s="89"/>
      <c r="L3238" s="89"/>
      <c r="M3238" s="89"/>
      <c r="N3238" s="168">
        <v>20475</v>
      </c>
      <c r="O3238" s="168">
        <v>0</v>
      </c>
      <c r="P3238" s="89" t="s">
        <v>679</v>
      </c>
    </row>
    <row r="3239" spans="1:16" ht="63.75">
      <c r="A3239" s="214" t="s">
        <v>563</v>
      </c>
      <c r="B3239" s="89"/>
      <c r="C3239" s="90" t="s">
        <v>9054</v>
      </c>
      <c r="D3239" s="84">
        <v>43270</v>
      </c>
      <c r="E3239" s="85" t="s">
        <v>5823</v>
      </c>
      <c r="F3239" s="85" t="s">
        <v>680</v>
      </c>
      <c r="G3239" s="85">
        <v>18098751</v>
      </c>
      <c r="H3239" s="89"/>
      <c r="I3239" s="93" t="s">
        <v>6462</v>
      </c>
      <c r="J3239" s="89"/>
      <c r="K3239" s="89"/>
      <c r="L3239" s="89"/>
      <c r="M3239" s="89"/>
      <c r="N3239" s="168">
        <v>19466</v>
      </c>
      <c r="O3239" s="168">
        <v>0</v>
      </c>
      <c r="P3239" s="89" t="s">
        <v>679</v>
      </c>
    </row>
    <row r="3240" spans="1:16" ht="63.75">
      <c r="A3240" s="214" t="s">
        <v>563</v>
      </c>
      <c r="B3240" s="89"/>
      <c r="C3240" s="90" t="s">
        <v>9054</v>
      </c>
      <c r="D3240" s="84">
        <v>43270</v>
      </c>
      <c r="E3240" s="85" t="s">
        <v>5824</v>
      </c>
      <c r="F3240" s="85" t="s">
        <v>680</v>
      </c>
      <c r="G3240" s="85">
        <v>18098753</v>
      </c>
      <c r="H3240" s="89"/>
      <c r="I3240" s="93" t="s">
        <v>6463</v>
      </c>
      <c r="J3240" s="89"/>
      <c r="K3240" s="89"/>
      <c r="L3240" s="89"/>
      <c r="M3240" s="89"/>
      <c r="N3240" s="168">
        <v>10718.5</v>
      </c>
      <c r="O3240" s="168">
        <v>0</v>
      </c>
      <c r="P3240" s="89" t="s">
        <v>679</v>
      </c>
    </row>
    <row r="3241" spans="1:16" ht="63.75">
      <c r="A3241" s="214" t="s">
        <v>563</v>
      </c>
      <c r="B3241" s="89"/>
      <c r="C3241" s="90" t="s">
        <v>9054</v>
      </c>
      <c r="D3241" s="84">
        <v>43270</v>
      </c>
      <c r="E3241" s="85" t="s">
        <v>5825</v>
      </c>
      <c r="F3241" s="85" t="s">
        <v>680</v>
      </c>
      <c r="G3241" s="85">
        <v>18098754</v>
      </c>
      <c r="H3241" s="89"/>
      <c r="I3241" s="93" t="s">
        <v>6464</v>
      </c>
      <c r="J3241" s="89"/>
      <c r="K3241" s="89"/>
      <c r="L3241" s="89"/>
      <c r="M3241" s="89"/>
      <c r="N3241" s="168">
        <v>21930</v>
      </c>
      <c r="O3241" s="168">
        <v>0</v>
      </c>
      <c r="P3241" s="89" t="s">
        <v>679</v>
      </c>
    </row>
    <row r="3242" spans="1:16" ht="63.75">
      <c r="A3242" s="214" t="s">
        <v>563</v>
      </c>
      <c r="B3242" s="89"/>
      <c r="C3242" s="90" t="s">
        <v>9054</v>
      </c>
      <c r="D3242" s="84">
        <v>43270</v>
      </c>
      <c r="E3242" s="85" t="s">
        <v>5826</v>
      </c>
      <c r="F3242" s="85" t="s">
        <v>680</v>
      </c>
      <c r="G3242" s="85">
        <v>18098755</v>
      </c>
      <c r="H3242" s="89"/>
      <c r="I3242" s="93" t="s">
        <v>6465</v>
      </c>
      <c r="J3242" s="89"/>
      <c r="K3242" s="89"/>
      <c r="L3242" s="89"/>
      <c r="M3242" s="89"/>
      <c r="N3242" s="168">
        <v>10125</v>
      </c>
      <c r="O3242" s="168">
        <v>0</v>
      </c>
      <c r="P3242" s="89" t="s">
        <v>679</v>
      </c>
    </row>
    <row r="3243" spans="1:16" ht="63.75">
      <c r="A3243" s="214" t="s">
        <v>563</v>
      </c>
      <c r="B3243" s="89"/>
      <c r="C3243" s="90" t="s">
        <v>9054</v>
      </c>
      <c r="D3243" s="84">
        <v>43270</v>
      </c>
      <c r="E3243" s="85" t="s">
        <v>5827</v>
      </c>
      <c r="F3243" s="85" t="s">
        <v>680</v>
      </c>
      <c r="G3243" s="85">
        <v>18098756</v>
      </c>
      <c r="H3243" s="89"/>
      <c r="I3243" s="93" t="s">
        <v>6466</v>
      </c>
      <c r="J3243" s="89"/>
      <c r="K3243" s="89"/>
      <c r="L3243" s="89"/>
      <c r="M3243" s="89"/>
      <c r="N3243" s="168">
        <v>11211.5</v>
      </c>
      <c r="O3243" s="168">
        <v>0</v>
      </c>
      <c r="P3243" s="89" t="s">
        <v>679</v>
      </c>
    </row>
    <row r="3244" spans="1:16" ht="76.5">
      <c r="A3244" s="214" t="s">
        <v>563</v>
      </c>
      <c r="B3244" s="89"/>
      <c r="C3244" s="90" t="s">
        <v>9054</v>
      </c>
      <c r="D3244" s="84">
        <v>43270</v>
      </c>
      <c r="E3244" s="85" t="s">
        <v>5828</v>
      </c>
      <c r="F3244" s="85" t="s">
        <v>680</v>
      </c>
      <c r="G3244" s="85">
        <v>18098757</v>
      </c>
      <c r="H3244" s="89"/>
      <c r="I3244" s="93" t="s">
        <v>6467</v>
      </c>
      <c r="J3244" s="89"/>
      <c r="K3244" s="89"/>
      <c r="L3244" s="89"/>
      <c r="M3244" s="89"/>
      <c r="N3244" s="168">
        <v>16509</v>
      </c>
      <c r="O3244" s="168">
        <v>0</v>
      </c>
      <c r="P3244" s="89" t="s">
        <v>679</v>
      </c>
    </row>
    <row r="3245" spans="1:16" ht="63.75">
      <c r="A3245" s="214" t="s">
        <v>563</v>
      </c>
      <c r="B3245" s="89"/>
      <c r="C3245" s="90" t="s">
        <v>9054</v>
      </c>
      <c r="D3245" s="84">
        <v>43270</v>
      </c>
      <c r="E3245" s="85" t="s">
        <v>5829</v>
      </c>
      <c r="F3245" s="85" t="s">
        <v>680</v>
      </c>
      <c r="G3245" s="85">
        <v>18096469</v>
      </c>
      <c r="H3245" s="89"/>
      <c r="I3245" s="93" t="s">
        <v>6468</v>
      </c>
      <c r="J3245" s="89"/>
      <c r="K3245" s="89"/>
      <c r="L3245" s="89"/>
      <c r="M3245" s="89"/>
      <c r="N3245" s="168">
        <v>113099</v>
      </c>
      <c r="O3245" s="168">
        <v>0</v>
      </c>
      <c r="P3245" s="89" t="s">
        <v>679</v>
      </c>
    </row>
    <row r="3246" spans="1:16" ht="63.75">
      <c r="A3246" s="214" t="s">
        <v>563</v>
      </c>
      <c r="B3246" s="89"/>
      <c r="C3246" s="90" t="s">
        <v>9054</v>
      </c>
      <c r="D3246" s="84">
        <v>43270</v>
      </c>
      <c r="E3246" s="85" t="s">
        <v>5830</v>
      </c>
      <c r="F3246" s="85" t="s">
        <v>680</v>
      </c>
      <c r="G3246" s="85">
        <v>18096479</v>
      </c>
      <c r="H3246" s="89"/>
      <c r="I3246" s="93" t="s">
        <v>6469</v>
      </c>
      <c r="J3246" s="89"/>
      <c r="K3246" s="89"/>
      <c r="L3246" s="89"/>
      <c r="M3246" s="89"/>
      <c r="N3246" s="168">
        <v>61601</v>
      </c>
      <c r="O3246" s="168">
        <v>0</v>
      </c>
      <c r="P3246" s="89" t="s">
        <v>679</v>
      </c>
    </row>
    <row r="3247" spans="1:16" ht="63.75">
      <c r="A3247" s="214" t="s">
        <v>563</v>
      </c>
      <c r="B3247" s="89"/>
      <c r="C3247" s="90" t="s">
        <v>9054</v>
      </c>
      <c r="D3247" s="84">
        <v>43270</v>
      </c>
      <c r="E3247" s="85" t="s">
        <v>5831</v>
      </c>
      <c r="F3247" s="85" t="s">
        <v>680</v>
      </c>
      <c r="G3247" s="85">
        <v>18096482</v>
      </c>
      <c r="H3247" s="89"/>
      <c r="I3247" s="93" t="s">
        <v>6470</v>
      </c>
      <c r="J3247" s="89"/>
      <c r="K3247" s="89"/>
      <c r="L3247" s="89"/>
      <c r="M3247" s="89"/>
      <c r="N3247" s="168">
        <v>32402</v>
      </c>
      <c r="O3247" s="168">
        <v>0</v>
      </c>
      <c r="P3247" s="89" t="s">
        <v>679</v>
      </c>
    </row>
    <row r="3248" spans="1:16" ht="63.75">
      <c r="A3248" s="214" t="s">
        <v>563</v>
      </c>
      <c r="B3248" s="89"/>
      <c r="C3248" s="90" t="s">
        <v>9054</v>
      </c>
      <c r="D3248" s="84">
        <v>43270</v>
      </c>
      <c r="E3248" s="85" t="s">
        <v>5832</v>
      </c>
      <c r="F3248" s="85" t="s">
        <v>680</v>
      </c>
      <c r="G3248" s="85">
        <v>18096829</v>
      </c>
      <c r="H3248" s="89"/>
      <c r="I3248" s="93" t="s">
        <v>6471</v>
      </c>
      <c r="J3248" s="89"/>
      <c r="K3248" s="89"/>
      <c r="L3248" s="89"/>
      <c r="M3248" s="89"/>
      <c r="N3248" s="168">
        <v>21600</v>
      </c>
      <c r="O3248" s="168">
        <v>0</v>
      </c>
      <c r="P3248" s="89" t="s">
        <v>679</v>
      </c>
    </row>
    <row r="3249" spans="1:16" ht="63.75">
      <c r="A3249" s="214" t="s">
        <v>563</v>
      </c>
      <c r="B3249" s="89"/>
      <c r="C3249" s="90" t="s">
        <v>9054</v>
      </c>
      <c r="D3249" s="84">
        <v>43270</v>
      </c>
      <c r="E3249" s="85" t="s">
        <v>5833</v>
      </c>
      <c r="F3249" s="85" t="s">
        <v>680</v>
      </c>
      <c r="G3249" s="85">
        <v>18097474</v>
      </c>
      <c r="H3249" s="89"/>
      <c r="I3249" s="93" t="s">
        <v>6472</v>
      </c>
      <c r="J3249" s="89"/>
      <c r="K3249" s="89"/>
      <c r="L3249" s="89"/>
      <c r="M3249" s="89"/>
      <c r="N3249" s="168">
        <v>23285</v>
      </c>
      <c r="O3249" s="168">
        <v>0</v>
      </c>
      <c r="P3249" s="89" t="s">
        <v>679</v>
      </c>
    </row>
    <row r="3250" spans="1:16" ht="63.75">
      <c r="A3250" s="214" t="s">
        <v>563</v>
      </c>
      <c r="B3250" s="89"/>
      <c r="C3250" s="90" t="s">
        <v>9054</v>
      </c>
      <c r="D3250" s="84">
        <v>43270</v>
      </c>
      <c r="E3250" s="85" t="s">
        <v>5834</v>
      </c>
      <c r="F3250" s="85" t="s">
        <v>680</v>
      </c>
      <c r="G3250" s="85">
        <v>18098220</v>
      </c>
      <c r="H3250" s="89"/>
      <c r="I3250" s="93" t="s">
        <v>6473</v>
      </c>
      <c r="J3250" s="89"/>
      <c r="K3250" s="89"/>
      <c r="L3250" s="89"/>
      <c r="M3250" s="89"/>
      <c r="N3250" s="168">
        <v>13050</v>
      </c>
      <c r="O3250" s="168">
        <v>0</v>
      </c>
      <c r="P3250" s="89" t="s">
        <v>679</v>
      </c>
    </row>
    <row r="3251" spans="1:16" ht="63.75">
      <c r="A3251" s="214" t="s">
        <v>563</v>
      </c>
      <c r="B3251" s="89"/>
      <c r="C3251" s="90" t="s">
        <v>9054</v>
      </c>
      <c r="D3251" s="84">
        <v>43270</v>
      </c>
      <c r="E3251" s="85" t="s">
        <v>5835</v>
      </c>
      <c r="F3251" s="85" t="s">
        <v>680</v>
      </c>
      <c r="G3251" s="85">
        <v>18098224</v>
      </c>
      <c r="H3251" s="89"/>
      <c r="I3251" s="93" t="s">
        <v>6474</v>
      </c>
      <c r="J3251" s="89"/>
      <c r="K3251" s="89"/>
      <c r="L3251" s="89"/>
      <c r="M3251" s="89"/>
      <c r="N3251" s="168">
        <v>10841.5</v>
      </c>
      <c r="O3251" s="168">
        <v>0</v>
      </c>
      <c r="P3251" s="89" t="s">
        <v>679</v>
      </c>
    </row>
    <row r="3252" spans="1:16" ht="63.75">
      <c r="A3252" s="214" t="s">
        <v>563</v>
      </c>
      <c r="B3252" s="89"/>
      <c r="C3252" s="90" t="s">
        <v>9054</v>
      </c>
      <c r="D3252" s="84">
        <v>43270</v>
      </c>
      <c r="E3252" s="85" t="s">
        <v>5836</v>
      </c>
      <c r="F3252" s="85" t="s">
        <v>680</v>
      </c>
      <c r="G3252" s="85">
        <v>18098228</v>
      </c>
      <c r="H3252" s="89"/>
      <c r="I3252" s="93" t="s">
        <v>6475</v>
      </c>
      <c r="J3252" s="89"/>
      <c r="K3252" s="89"/>
      <c r="L3252" s="89"/>
      <c r="M3252" s="89"/>
      <c r="N3252" s="168">
        <v>19589</v>
      </c>
      <c r="O3252" s="168">
        <v>0</v>
      </c>
      <c r="P3252" s="89" t="s">
        <v>679</v>
      </c>
    </row>
    <row r="3253" spans="1:16" ht="63.75">
      <c r="A3253" s="214" t="s">
        <v>563</v>
      </c>
      <c r="B3253" s="89"/>
      <c r="C3253" s="90" t="s">
        <v>9054</v>
      </c>
      <c r="D3253" s="84">
        <v>43270</v>
      </c>
      <c r="E3253" s="85" t="s">
        <v>5837</v>
      </c>
      <c r="F3253" s="85" t="s">
        <v>680</v>
      </c>
      <c r="G3253" s="85">
        <v>18098243</v>
      </c>
      <c r="H3253" s="89"/>
      <c r="I3253" s="93" t="s">
        <v>6476</v>
      </c>
      <c r="J3253" s="89"/>
      <c r="K3253" s="89"/>
      <c r="L3253" s="89"/>
      <c r="M3253" s="89"/>
      <c r="N3253" s="168">
        <v>10500</v>
      </c>
      <c r="O3253" s="168">
        <v>0</v>
      </c>
      <c r="P3253" s="89" t="s">
        <v>679</v>
      </c>
    </row>
    <row r="3254" spans="1:16" ht="63.75">
      <c r="A3254" s="214" t="s">
        <v>563</v>
      </c>
      <c r="B3254" s="89"/>
      <c r="C3254" s="90" t="s">
        <v>9054</v>
      </c>
      <c r="D3254" s="84">
        <v>43270</v>
      </c>
      <c r="E3254" s="85" t="s">
        <v>5838</v>
      </c>
      <c r="F3254" s="85" t="s">
        <v>680</v>
      </c>
      <c r="G3254" s="85">
        <v>18098420</v>
      </c>
      <c r="H3254" s="89"/>
      <c r="I3254" s="93" t="s">
        <v>6477</v>
      </c>
      <c r="J3254" s="89"/>
      <c r="K3254" s="89"/>
      <c r="L3254" s="89"/>
      <c r="M3254" s="89"/>
      <c r="N3254" s="168">
        <v>11250</v>
      </c>
      <c r="O3254" s="168">
        <v>0</v>
      </c>
      <c r="P3254" s="89" t="s">
        <v>679</v>
      </c>
    </row>
    <row r="3255" spans="1:16" ht="63.75">
      <c r="A3255" s="214" t="s">
        <v>563</v>
      </c>
      <c r="B3255" s="89"/>
      <c r="C3255" s="90" t="s">
        <v>9054</v>
      </c>
      <c r="D3255" s="84">
        <v>43270</v>
      </c>
      <c r="E3255" s="85" t="s">
        <v>5839</v>
      </c>
      <c r="F3255" s="85" t="s">
        <v>680</v>
      </c>
      <c r="G3255" s="85">
        <v>18098711</v>
      </c>
      <c r="H3255" s="89"/>
      <c r="I3255" s="93" t="s">
        <v>6478</v>
      </c>
      <c r="J3255" s="89"/>
      <c r="K3255" s="89"/>
      <c r="L3255" s="89"/>
      <c r="M3255" s="89"/>
      <c r="N3255" s="168">
        <v>64500</v>
      </c>
      <c r="O3255" s="168">
        <v>0</v>
      </c>
      <c r="P3255" s="89" t="s">
        <v>679</v>
      </c>
    </row>
    <row r="3256" spans="1:16" ht="63.75">
      <c r="A3256" s="214" t="s">
        <v>563</v>
      </c>
      <c r="B3256" s="89"/>
      <c r="C3256" s="90" t="s">
        <v>9054</v>
      </c>
      <c r="D3256" s="84">
        <v>43270</v>
      </c>
      <c r="E3256" s="85" t="s">
        <v>5840</v>
      </c>
      <c r="F3256" s="85" t="s">
        <v>680</v>
      </c>
      <c r="G3256" s="85">
        <v>18098715</v>
      </c>
      <c r="H3256" s="89"/>
      <c r="I3256" s="93" t="s">
        <v>6479</v>
      </c>
      <c r="J3256" s="89"/>
      <c r="K3256" s="89"/>
      <c r="L3256" s="89"/>
      <c r="M3256" s="89"/>
      <c r="N3256" s="168">
        <v>17550</v>
      </c>
      <c r="O3256" s="168">
        <v>0</v>
      </c>
      <c r="P3256" s="89" t="s">
        <v>679</v>
      </c>
    </row>
    <row r="3257" spans="1:16" ht="63.75">
      <c r="A3257" s="214" t="s">
        <v>563</v>
      </c>
      <c r="B3257" s="89"/>
      <c r="C3257" s="90" t="s">
        <v>9054</v>
      </c>
      <c r="D3257" s="84">
        <v>43270</v>
      </c>
      <c r="E3257" s="85" t="s">
        <v>5841</v>
      </c>
      <c r="F3257" s="85" t="s">
        <v>680</v>
      </c>
      <c r="G3257" s="85">
        <v>18098718</v>
      </c>
      <c r="H3257" s="89"/>
      <c r="I3257" s="93" t="s">
        <v>6480</v>
      </c>
      <c r="J3257" s="89"/>
      <c r="K3257" s="89"/>
      <c r="L3257" s="89"/>
      <c r="M3257" s="89"/>
      <c r="N3257" s="168">
        <v>46500</v>
      </c>
      <c r="O3257" s="168">
        <v>0</v>
      </c>
      <c r="P3257" s="89" t="s">
        <v>679</v>
      </c>
    </row>
    <row r="3258" spans="1:16" ht="63.75">
      <c r="A3258" s="214" t="s">
        <v>563</v>
      </c>
      <c r="B3258" s="89"/>
      <c r="C3258" s="90" t="s">
        <v>9054</v>
      </c>
      <c r="D3258" s="84">
        <v>43270</v>
      </c>
      <c r="E3258" s="85" t="s">
        <v>5842</v>
      </c>
      <c r="F3258" s="85" t="s">
        <v>680</v>
      </c>
      <c r="G3258" s="85">
        <v>18098845</v>
      </c>
      <c r="H3258" s="89"/>
      <c r="I3258" s="93" t="s">
        <v>6481</v>
      </c>
      <c r="J3258" s="89"/>
      <c r="K3258" s="89"/>
      <c r="L3258" s="89"/>
      <c r="M3258" s="89"/>
      <c r="N3258" s="168">
        <v>47679</v>
      </c>
      <c r="O3258" s="168">
        <v>0</v>
      </c>
      <c r="P3258" s="89" t="s">
        <v>679</v>
      </c>
    </row>
    <row r="3259" spans="1:16" ht="63.75">
      <c r="A3259" s="214" t="s">
        <v>563</v>
      </c>
      <c r="B3259" s="89"/>
      <c r="C3259" s="90" t="s">
        <v>9054</v>
      </c>
      <c r="D3259" s="84">
        <v>43270</v>
      </c>
      <c r="E3259" s="85" t="s">
        <v>5843</v>
      </c>
      <c r="F3259" s="85" t="s">
        <v>680</v>
      </c>
      <c r="G3259" s="85">
        <v>18096483</v>
      </c>
      <c r="H3259" s="89"/>
      <c r="I3259" s="93" t="s">
        <v>6482</v>
      </c>
      <c r="J3259" s="89"/>
      <c r="K3259" s="89"/>
      <c r="L3259" s="89"/>
      <c r="M3259" s="89"/>
      <c r="N3259" s="168">
        <v>10575</v>
      </c>
      <c r="O3259" s="168">
        <v>0</v>
      </c>
      <c r="P3259" s="89" t="s">
        <v>679</v>
      </c>
    </row>
    <row r="3260" spans="1:16" ht="63.75">
      <c r="A3260" s="214" t="s">
        <v>563</v>
      </c>
      <c r="B3260" s="89"/>
      <c r="C3260" s="90" t="s">
        <v>9054</v>
      </c>
      <c r="D3260" s="84">
        <v>43270</v>
      </c>
      <c r="E3260" s="85" t="s">
        <v>5844</v>
      </c>
      <c r="F3260" s="85" t="s">
        <v>680</v>
      </c>
      <c r="G3260" s="85">
        <v>18096831</v>
      </c>
      <c r="H3260" s="89"/>
      <c r="I3260" s="93" t="s">
        <v>6483</v>
      </c>
      <c r="J3260" s="89"/>
      <c r="K3260" s="89"/>
      <c r="L3260" s="89"/>
      <c r="M3260" s="89"/>
      <c r="N3260" s="168">
        <v>13500</v>
      </c>
      <c r="O3260" s="168">
        <v>0</v>
      </c>
      <c r="P3260" s="89" t="s">
        <v>679</v>
      </c>
    </row>
    <row r="3261" spans="1:16" ht="63.75">
      <c r="A3261" s="214" t="s">
        <v>563</v>
      </c>
      <c r="B3261" s="89"/>
      <c r="C3261" s="90" t="s">
        <v>9054</v>
      </c>
      <c r="D3261" s="84">
        <v>43270</v>
      </c>
      <c r="E3261" s="85" t="s">
        <v>5845</v>
      </c>
      <c r="F3261" s="85" t="s">
        <v>680</v>
      </c>
      <c r="G3261" s="85">
        <v>18097392</v>
      </c>
      <c r="H3261" s="89"/>
      <c r="I3261" s="93" t="s">
        <v>6484</v>
      </c>
      <c r="J3261" s="89"/>
      <c r="K3261" s="89"/>
      <c r="L3261" s="89"/>
      <c r="M3261" s="89"/>
      <c r="N3261" s="168">
        <v>24000</v>
      </c>
      <c r="O3261" s="168">
        <v>0</v>
      </c>
      <c r="P3261" s="89" t="s">
        <v>679</v>
      </c>
    </row>
    <row r="3262" spans="1:16" ht="63.75">
      <c r="A3262" s="214" t="s">
        <v>563</v>
      </c>
      <c r="B3262" s="89"/>
      <c r="C3262" s="90" t="s">
        <v>9054</v>
      </c>
      <c r="D3262" s="84">
        <v>43270</v>
      </c>
      <c r="E3262" s="85" t="s">
        <v>5846</v>
      </c>
      <c r="F3262" s="85" t="s">
        <v>680</v>
      </c>
      <c r="G3262" s="85">
        <v>18098205</v>
      </c>
      <c r="H3262" s="89"/>
      <c r="I3262" s="93" t="s">
        <v>6485</v>
      </c>
      <c r="J3262" s="89"/>
      <c r="K3262" s="89"/>
      <c r="L3262" s="89"/>
      <c r="M3262" s="89"/>
      <c r="N3262" s="168">
        <v>10500</v>
      </c>
      <c r="O3262" s="168">
        <v>0</v>
      </c>
      <c r="P3262" s="89" t="s">
        <v>679</v>
      </c>
    </row>
    <row r="3263" spans="1:16" ht="76.5">
      <c r="A3263" s="214">
        <v>20</v>
      </c>
      <c r="B3263" s="89"/>
      <c r="C3263" s="90" t="s">
        <v>47</v>
      </c>
      <c r="D3263" s="84">
        <v>43270</v>
      </c>
      <c r="E3263" s="85" t="s">
        <v>5847</v>
      </c>
      <c r="F3263" s="85" t="s">
        <v>15</v>
      </c>
      <c r="G3263" s="85">
        <v>5264</v>
      </c>
      <c r="H3263" s="89"/>
      <c r="I3263" s="93" t="s">
        <v>6486</v>
      </c>
      <c r="J3263" s="89"/>
      <c r="K3263" s="89"/>
      <c r="L3263" s="89"/>
      <c r="M3263" s="89"/>
      <c r="N3263" s="168">
        <v>407.2</v>
      </c>
      <c r="O3263" s="168">
        <v>0</v>
      </c>
      <c r="P3263" s="89" t="s">
        <v>679</v>
      </c>
    </row>
    <row r="3264" spans="1:16" ht="38.25">
      <c r="A3264" s="214">
        <v>650</v>
      </c>
      <c r="B3264" s="89"/>
      <c r="C3264" s="90" t="s">
        <v>191</v>
      </c>
      <c r="D3264" s="84">
        <v>43270</v>
      </c>
      <c r="E3264" s="85" t="s">
        <v>5848</v>
      </c>
      <c r="F3264" s="85" t="s">
        <v>6</v>
      </c>
      <c r="G3264" s="85">
        <v>988204</v>
      </c>
      <c r="H3264" s="89"/>
      <c r="I3264" s="93" t="s">
        <v>6487</v>
      </c>
      <c r="J3264" s="89"/>
      <c r="K3264" s="89"/>
      <c r="L3264" s="89"/>
      <c r="M3264" s="89"/>
      <c r="N3264" s="168">
        <v>0</v>
      </c>
      <c r="O3264" s="168">
        <v>76417</v>
      </c>
      <c r="P3264" s="89" t="s">
        <v>679</v>
      </c>
    </row>
    <row r="3265" spans="1:16" ht="63.75">
      <c r="A3265" s="214">
        <v>291</v>
      </c>
      <c r="B3265" s="89"/>
      <c r="C3265" s="90" t="s">
        <v>133</v>
      </c>
      <c r="D3265" s="84">
        <v>43270</v>
      </c>
      <c r="E3265" s="85" t="s">
        <v>5849</v>
      </c>
      <c r="F3265" s="85" t="s">
        <v>11</v>
      </c>
      <c r="G3265" s="85">
        <v>764606</v>
      </c>
      <c r="H3265" s="89"/>
      <c r="I3265" s="93" t="s">
        <v>6488</v>
      </c>
      <c r="J3265" s="89"/>
      <c r="K3265" s="89"/>
      <c r="L3265" s="89"/>
      <c r="M3265" s="89"/>
      <c r="N3265" s="168">
        <v>50</v>
      </c>
      <c r="O3265" s="168">
        <v>0</v>
      </c>
      <c r="P3265" s="89" t="s">
        <v>679</v>
      </c>
    </row>
    <row r="3266" spans="1:16" ht="63.75">
      <c r="A3266" s="214">
        <v>291</v>
      </c>
      <c r="B3266" s="89"/>
      <c r="C3266" s="90" t="s">
        <v>133</v>
      </c>
      <c r="D3266" s="84">
        <v>43270</v>
      </c>
      <c r="E3266" s="85" t="s">
        <v>5850</v>
      </c>
      <c r="F3266" s="85" t="s">
        <v>11</v>
      </c>
      <c r="G3266" s="85">
        <v>764607</v>
      </c>
      <c r="H3266" s="89"/>
      <c r="I3266" s="93" t="s">
        <v>6489</v>
      </c>
      <c r="J3266" s="89"/>
      <c r="K3266" s="89"/>
      <c r="L3266" s="89"/>
      <c r="M3266" s="89"/>
      <c r="N3266" s="168">
        <v>50</v>
      </c>
      <c r="O3266" s="168">
        <v>0</v>
      </c>
      <c r="P3266" s="89" t="s">
        <v>679</v>
      </c>
    </row>
    <row r="3267" spans="1:16" ht="51">
      <c r="A3267" s="214" t="s">
        <v>560</v>
      </c>
      <c r="B3267" s="89"/>
      <c r="C3267" s="90" t="s">
        <v>622</v>
      </c>
      <c r="D3267" s="84">
        <v>43271</v>
      </c>
      <c r="E3267" s="85" t="s">
        <v>5851</v>
      </c>
      <c r="F3267" s="85" t="s">
        <v>3</v>
      </c>
      <c r="G3267" s="85">
        <v>1633117</v>
      </c>
      <c r="H3267" s="89"/>
      <c r="I3267" s="93" t="s">
        <v>6490</v>
      </c>
      <c r="J3267" s="89"/>
      <c r="K3267" s="89"/>
      <c r="L3267" s="89"/>
      <c r="M3267" s="89"/>
      <c r="N3267" s="168">
        <v>0</v>
      </c>
      <c r="O3267" s="168">
        <v>23.35</v>
      </c>
      <c r="P3267" s="89" t="s">
        <v>679</v>
      </c>
    </row>
    <row r="3268" spans="1:16" ht="51">
      <c r="A3268" s="214">
        <v>20</v>
      </c>
      <c r="B3268" s="89"/>
      <c r="C3268" s="90" t="s">
        <v>47</v>
      </c>
      <c r="D3268" s="84">
        <v>43271</v>
      </c>
      <c r="E3268" s="85" t="s">
        <v>5852</v>
      </c>
      <c r="F3268" s="85" t="s">
        <v>3</v>
      </c>
      <c r="G3268" s="85">
        <v>1633216</v>
      </c>
      <c r="H3268" s="89"/>
      <c r="I3268" s="93" t="s">
        <v>6491</v>
      </c>
      <c r="J3268" s="89"/>
      <c r="K3268" s="89"/>
      <c r="L3268" s="89"/>
      <c r="M3268" s="89"/>
      <c r="N3268" s="168">
        <v>0</v>
      </c>
      <c r="O3268" s="168">
        <v>2</v>
      </c>
      <c r="P3268" s="89" t="s">
        <v>679</v>
      </c>
    </row>
    <row r="3269" spans="1:16" ht="51">
      <c r="A3269" s="214">
        <v>35</v>
      </c>
      <c r="B3269" s="89"/>
      <c r="C3269" s="90" t="s">
        <v>49</v>
      </c>
      <c r="D3269" s="84">
        <v>43271</v>
      </c>
      <c r="E3269" s="85" t="s">
        <v>5853</v>
      </c>
      <c r="F3269" s="85" t="s">
        <v>3</v>
      </c>
      <c r="G3269" s="85">
        <v>1632990</v>
      </c>
      <c r="H3269" s="89"/>
      <c r="I3269" s="93" t="s">
        <v>6492</v>
      </c>
      <c r="J3269" s="89"/>
      <c r="K3269" s="89"/>
      <c r="L3269" s="89"/>
      <c r="M3269" s="89"/>
      <c r="N3269" s="168">
        <v>0</v>
      </c>
      <c r="O3269" s="168">
        <v>2000</v>
      </c>
      <c r="P3269" s="89" t="s">
        <v>679</v>
      </c>
    </row>
    <row r="3270" spans="1:16" ht="51">
      <c r="A3270" s="214">
        <v>25</v>
      </c>
      <c r="B3270" s="89"/>
      <c r="C3270" s="90" t="s">
        <v>48</v>
      </c>
      <c r="D3270" s="84">
        <v>43271</v>
      </c>
      <c r="E3270" s="85" t="s">
        <v>5854</v>
      </c>
      <c r="F3270" s="85" t="s">
        <v>3</v>
      </c>
      <c r="G3270" s="85">
        <v>1632982</v>
      </c>
      <c r="H3270" s="89"/>
      <c r="I3270" s="93" t="s">
        <v>6493</v>
      </c>
      <c r="J3270" s="89"/>
      <c r="K3270" s="89"/>
      <c r="L3270" s="89"/>
      <c r="M3270" s="89"/>
      <c r="N3270" s="168">
        <v>0</v>
      </c>
      <c r="O3270" s="168">
        <v>654.96</v>
      </c>
      <c r="P3270" s="89" t="s">
        <v>679</v>
      </c>
    </row>
    <row r="3271" spans="1:16" ht="51">
      <c r="A3271" s="214" t="s">
        <v>560</v>
      </c>
      <c r="B3271" s="89"/>
      <c r="C3271" s="90" t="s">
        <v>622</v>
      </c>
      <c r="D3271" s="84">
        <v>43271</v>
      </c>
      <c r="E3271" s="85" t="s">
        <v>5855</v>
      </c>
      <c r="F3271" s="85" t="s">
        <v>3</v>
      </c>
      <c r="G3271" s="85">
        <v>1632954</v>
      </c>
      <c r="H3271" s="89"/>
      <c r="I3271" s="93" t="s">
        <v>6494</v>
      </c>
      <c r="J3271" s="89"/>
      <c r="K3271" s="89"/>
      <c r="L3271" s="89"/>
      <c r="M3271" s="89"/>
      <c r="N3271" s="168">
        <v>0</v>
      </c>
      <c r="O3271" s="168">
        <v>234</v>
      </c>
      <c r="P3271" s="89" t="s">
        <v>679</v>
      </c>
    </row>
    <row r="3272" spans="1:16" ht="51">
      <c r="A3272" s="214" t="s">
        <v>560</v>
      </c>
      <c r="B3272" s="89"/>
      <c r="C3272" s="90" t="s">
        <v>622</v>
      </c>
      <c r="D3272" s="84">
        <v>43271</v>
      </c>
      <c r="E3272" s="85" t="s">
        <v>5856</v>
      </c>
      <c r="F3272" s="85" t="s">
        <v>3</v>
      </c>
      <c r="G3272" s="85">
        <v>1633087</v>
      </c>
      <c r="H3272" s="89"/>
      <c r="I3272" s="93" t="s">
        <v>6495</v>
      </c>
      <c r="J3272" s="89"/>
      <c r="K3272" s="89"/>
      <c r="L3272" s="89"/>
      <c r="M3272" s="89"/>
      <c r="N3272" s="168">
        <v>0</v>
      </c>
      <c r="O3272" s="168">
        <v>1688.03</v>
      </c>
      <c r="P3272" s="89" t="s">
        <v>679</v>
      </c>
    </row>
    <row r="3273" spans="1:16" ht="38.25">
      <c r="A3273" s="214">
        <v>373</v>
      </c>
      <c r="B3273" s="89"/>
      <c r="C3273" s="90" t="s">
        <v>644</v>
      </c>
      <c r="D3273" s="84">
        <v>43271</v>
      </c>
      <c r="E3273" s="85" t="s">
        <v>5857</v>
      </c>
      <c r="F3273" s="85" t="s">
        <v>3</v>
      </c>
      <c r="G3273" s="85">
        <v>1633016</v>
      </c>
      <c r="H3273" s="89"/>
      <c r="I3273" s="93" t="s">
        <v>6496</v>
      </c>
      <c r="J3273" s="89"/>
      <c r="K3273" s="89"/>
      <c r="L3273" s="89"/>
      <c r="M3273" s="89"/>
      <c r="N3273" s="168">
        <v>0</v>
      </c>
      <c r="O3273" s="168">
        <v>10000</v>
      </c>
      <c r="P3273" s="89" t="s">
        <v>679</v>
      </c>
    </row>
    <row r="3274" spans="1:16" ht="63.75">
      <c r="A3274" s="214" t="s">
        <v>560</v>
      </c>
      <c r="B3274" s="89"/>
      <c r="C3274" s="90" t="s">
        <v>622</v>
      </c>
      <c r="D3274" s="84">
        <v>43271</v>
      </c>
      <c r="E3274" s="85" t="s">
        <v>5858</v>
      </c>
      <c r="F3274" s="85" t="s">
        <v>3</v>
      </c>
      <c r="G3274" s="85">
        <v>1632977</v>
      </c>
      <c r="H3274" s="89"/>
      <c r="I3274" s="93" t="s">
        <v>6497</v>
      </c>
      <c r="J3274" s="89"/>
      <c r="K3274" s="89"/>
      <c r="L3274" s="89"/>
      <c r="M3274" s="89"/>
      <c r="N3274" s="168">
        <v>0</v>
      </c>
      <c r="O3274" s="168">
        <v>582.80000000000007</v>
      </c>
      <c r="P3274" s="89" t="s">
        <v>679</v>
      </c>
    </row>
    <row r="3275" spans="1:16" ht="51">
      <c r="A3275" s="214" t="s">
        <v>560</v>
      </c>
      <c r="B3275" s="89"/>
      <c r="C3275" s="90" t="s">
        <v>622</v>
      </c>
      <c r="D3275" s="84">
        <v>43271</v>
      </c>
      <c r="E3275" s="85" t="s">
        <v>5859</v>
      </c>
      <c r="F3275" s="85" t="s">
        <v>3</v>
      </c>
      <c r="G3275" s="85">
        <v>1632950</v>
      </c>
      <c r="H3275" s="89"/>
      <c r="I3275" s="93" t="s">
        <v>6498</v>
      </c>
      <c r="J3275" s="89"/>
      <c r="K3275" s="89"/>
      <c r="L3275" s="89"/>
      <c r="M3275" s="89"/>
      <c r="N3275" s="168">
        <v>0</v>
      </c>
      <c r="O3275" s="168">
        <v>2362.3000000000002</v>
      </c>
      <c r="P3275" s="89" t="s">
        <v>679</v>
      </c>
    </row>
    <row r="3276" spans="1:16" ht="76.5">
      <c r="A3276" s="214" t="s">
        <v>560</v>
      </c>
      <c r="B3276" s="89"/>
      <c r="C3276" s="90" t="s">
        <v>622</v>
      </c>
      <c r="D3276" s="84">
        <v>43271</v>
      </c>
      <c r="E3276" s="85" t="s">
        <v>5860</v>
      </c>
      <c r="F3276" s="85" t="s">
        <v>6</v>
      </c>
      <c r="G3276" s="85">
        <v>988647</v>
      </c>
      <c r="H3276" s="89"/>
      <c r="I3276" s="93" t="s">
        <v>6499</v>
      </c>
      <c r="J3276" s="89"/>
      <c r="K3276" s="89"/>
      <c r="L3276" s="89"/>
      <c r="M3276" s="89"/>
      <c r="N3276" s="168">
        <v>0</v>
      </c>
      <c r="O3276" s="168">
        <v>170170.68</v>
      </c>
      <c r="P3276" s="89" t="s">
        <v>679</v>
      </c>
    </row>
    <row r="3277" spans="1:16" ht="51">
      <c r="A3277" s="214">
        <v>513</v>
      </c>
      <c r="B3277" s="89"/>
      <c r="C3277" s="90" t="s">
        <v>175</v>
      </c>
      <c r="D3277" s="84">
        <v>43271</v>
      </c>
      <c r="E3277" s="85" t="s">
        <v>5861</v>
      </c>
      <c r="F3277" s="85" t="s">
        <v>11</v>
      </c>
      <c r="G3277" s="85">
        <v>765617</v>
      </c>
      <c r="H3277" s="89"/>
      <c r="I3277" s="93" t="s">
        <v>6500</v>
      </c>
      <c r="J3277" s="89"/>
      <c r="K3277" s="89"/>
      <c r="L3277" s="89"/>
      <c r="M3277" s="89"/>
      <c r="N3277" s="168">
        <v>2999.78</v>
      </c>
      <c r="O3277" s="168">
        <v>0</v>
      </c>
      <c r="P3277" s="89" t="s">
        <v>679</v>
      </c>
    </row>
    <row r="3278" spans="1:16" ht="89.25">
      <c r="A3278" s="214">
        <v>373</v>
      </c>
      <c r="B3278" s="89"/>
      <c r="C3278" s="90" t="s">
        <v>644</v>
      </c>
      <c r="D3278" s="84">
        <v>43271</v>
      </c>
      <c r="E3278" s="85" t="s">
        <v>5862</v>
      </c>
      <c r="F3278" s="85" t="s">
        <v>680</v>
      </c>
      <c r="G3278" s="85">
        <v>18136797</v>
      </c>
      <c r="H3278" s="89"/>
      <c r="I3278" s="93" t="s">
        <v>6501</v>
      </c>
      <c r="J3278" s="89"/>
      <c r="K3278" s="89"/>
      <c r="L3278" s="89"/>
      <c r="M3278" s="89"/>
      <c r="N3278" s="168">
        <v>0</v>
      </c>
      <c r="O3278" s="168">
        <v>12873405.109999999</v>
      </c>
      <c r="P3278" s="89" t="s">
        <v>679</v>
      </c>
    </row>
    <row r="3279" spans="1:16" ht="51">
      <c r="A3279" s="214">
        <v>373</v>
      </c>
      <c r="B3279" s="89"/>
      <c r="C3279" s="90" t="s">
        <v>644</v>
      </c>
      <c r="D3279" s="84">
        <v>43271</v>
      </c>
      <c r="E3279" s="85" t="s">
        <v>5863</v>
      </c>
      <c r="F3279" s="85" t="s">
        <v>680</v>
      </c>
      <c r="G3279" s="85">
        <v>18024714</v>
      </c>
      <c r="H3279" s="89"/>
      <c r="I3279" s="93" t="s">
        <v>6502</v>
      </c>
      <c r="J3279" s="89"/>
      <c r="K3279" s="89"/>
      <c r="L3279" s="89"/>
      <c r="M3279" s="89"/>
      <c r="N3279" s="168">
        <v>0</v>
      </c>
      <c r="O3279" s="168">
        <v>3731675.31</v>
      </c>
      <c r="P3279" s="89" t="s">
        <v>679</v>
      </c>
    </row>
    <row r="3280" spans="1:16" ht="51">
      <c r="A3280" s="214">
        <v>373</v>
      </c>
      <c r="B3280" s="89"/>
      <c r="C3280" s="90" t="s">
        <v>644</v>
      </c>
      <c r="D3280" s="84">
        <v>43271</v>
      </c>
      <c r="E3280" s="85" t="s">
        <v>5864</v>
      </c>
      <c r="F3280" s="85" t="s">
        <v>680</v>
      </c>
      <c r="G3280" s="85">
        <v>18024390</v>
      </c>
      <c r="H3280" s="89"/>
      <c r="I3280" s="93" t="s">
        <v>6503</v>
      </c>
      <c r="J3280" s="89"/>
      <c r="K3280" s="89"/>
      <c r="L3280" s="89"/>
      <c r="M3280" s="89"/>
      <c r="N3280" s="168">
        <v>0</v>
      </c>
      <c r="O3280" s="168">
        <v>1119502.5900000001</v>
      </c>
      <c r="P3280" s="89" t="s">
        <v>679</v>
      </c>
    </row>
    <row r="3281" spans="1:16" ht="51">
      <c r="A3281" s="214" t="s">
        <v>560</v>
      </c>
      <c r="B3281" s="89"/>
      <c r="C3281" s="90" t="s">
        <v>622</v>
      </c>
      <c r="D3281" s="84">
        <v>43273</v>
      </c>
      <c r="E3281" s="85" t="s">
        <v>5865</v>
      </c>
      <c r="F3281" s="85" t="s">
        <v>3</v>
      </c>
      <c r="G3281" s="85">
        <v>1633520</v>
      </c>
      <c r="H3281" s="89"/>
      <c r="I3281" s="93" t="s">
        <v>6504</v>
      </c>
      <c r="J3281" s="89"/>
      <c r="K3281" s="89"/>
      <c r="L3281" s="89"/>
      <c r="M3281" s="89"/>
      <c r="N3281" s="168">
        <v>0</v>
      </c>
      <c r="O3281" s="168">
        <v>330</v>
      </c>
      <c r="P3281" s="89" t="s">
        <v>679</v>
      </c>
    </row>
    <row r="3282" spans="1:16" ht="38.25">
      <c r="A3282" s="214">
        <v>47</v>
      </c>
      <c r="B3282" s="89"/>
      <c r="C3282" s="90" t="s">
        <v>52</v>
      </c>
      <c r="D3282" s="84">
        <v>43273</v>
      </c>
      <c r="E3282" s="85" t="s">
        <v>5866</v>
      </c>
      <c r="F3282" s="85" t="s">
        <v>3</v>
      </c>
      <c r="G3282" s="85">
        <v>1633528</v>
      </c>
      <c r="H3282" s="89"/>
      <c r="I3282" s="93" t="s">
        <v>6505</v>
      </c>
      <c r="J3282" s="89"/>
      <c r="K3282" s="89"/>
      <c r="L3282" s="89"/>
      <c r="M3282" s="89"/>
      <c r="N3282" s="168">
        <v>0</v>
      </c>
      <c r="O3282" s="168">
        <v>525</v>
      </c>
      <c r="P3282" s="89" t="s">
        <v>679</v>
      </c>
    </row>
    <row r="3283" spans="1:16" ht="51">
      <c r="A3283" s="214" t="s">
        <v>560</v>
      </c>
      <c r="B3283" s="89"/>
      <c r="C3283" s="90" t="s">
        <v>622</v>
      </c>
      <c r="D3283" s="84">
        <v>43273</v>
      </c>
      <c r="E3283" s="85" t="s">
        <v>5867</v>
      </c>
      <c r="F3283" s="85" t="s">
        <v>3</v>
      </c>
      <c r="G3283" s="85">
        <v>1633551</v>
      </c>
      <c r="H3283" s="89"/>
      <c r="I3283" s="93" t="s">
        <v>6506</v>
      </c>
      <c r="J3283" s="89"/>
      <c r="K3283" s="89"/>
      <c r="L3283" s="89"/>
      <c r="M3283" s="89"/>
      <c r="N3283" s="168">
        <v>0</v>
      </c>
      <c r="O3283" s="168">
        <v>307.94</v>
      </c>
      <c r="P3283" s="89" t="s">
        <v>679</v>
      </c>
    </row>
    <row r="3284" spans="1:16" ht="51">
      <c r="A3284" s="214" t="s">
        <v>560</v>
      </c>
      <c r="B3284" s="89"/>
      <c r="C3284" s="90" t="s">
        <v>622</v>
      </c>
      <c r="D3284" s="84">
        <v>43273</v>
      </c>
      <c r="E3284" s="85" t="s">
        <v>5868</v>
      </c>
      <c r="F3284" s="85" t="s">
        <v>3</v>
      </c>
      <c r="G3284" s="85">
        <v>1633447</v>
      </c>
      <c r="H3284" s="89"/>
      <c r="I3284" s="93" t="s">
        <v>6507</v>
      </c>
      <c r="J3284" s="89"/>
      <c r="K3284" s="89"/>
      <c r="L3284" s="89"/>
      <c r="M3284" s="89"/>
      <c r="N3284" s="168">
        <v>0</v>
      </c>
      <c r="O3284" s="168">
        <v>1038.72</v>
      </c>
      <c r="P3284" s="89" t="s">
        <v>679</v>
      </c>
    </row>
    <row r="3285" spans="1:16" ht="51">
      <c r="A3285" s="214" t="s">
        <v>560</v>
      </c>
      <c r="B3285" s="89"/>
      <c r="C3285" s="90" t="s">
        <v>622</v>
      </c>
      <c r="D3285" s="84">
        <v>43273</v>
      </c>
      <c r="E3285" s="85" t="s">
        <v>5869</v>
      </c>
      <c r="F3285" s="85" t="s">
        <v>3</v>
      </c>
      <c r="G3285" s="85">
        <v>1633449</v>
      </c>
      <c r="H3285" s="89"/>
      <c r="I3285" s="93" t="s">
        <v>6507</v>
      </c>
      <c r="J3285" s="89"/>
      <c r="K3285" s="89"/>
      <c r="L3285" s="89"/>
      <c r="M3285" s="89"/>
      <c r="N3285" s="168">
        <v>0</v>
      </c>
      <c r="O3285" s="168">
        <v>1070.23</v>
      </c>
      <c r="P3285" s="89" t="s">
        <v>679</v>
      </c>
    </row>
    <row r="3286" spans="1:16" ht="51">
      <c r="A3286" s="214" t="s">
        <v>560</v>
      </c>
      <c r="B3286" s="89"/>
      <c r="C3286" s="90" t="s">
        <v>622</v>
      </c>
      <c r="D3286" s="84">
        <v>43273</v>
      </c>
      <c r="E3286" s="85" t="s">
        <v>5870</v>
      </c>
      <c r="F3286" s="85" t="s">
        <v>3</v>
      </c>
      <c r="G3286" s="85">
        <v>1633460</v>
      </c>
      <c r="H3286" s="89"/>
      <c r="I3286" s="93" t="s">
        <v>6508</v>
      </c>
      <c r="J3286" s="89"/>
      <c r="K3286" s="89"/>
      <c r="L3286" s="89"/>
      <c r="M3286" s="89"/>
      <c r="N3286" s="168">
        <v>0</v>
      </c>
      <c r="O3286" s="168">
        <v>3513</v>
      </c>
      <c r="P3286" s="89" t="s">
        <v>679</v>
      </c>
    </row>
    <row r="3287" spans="1:16" ht="51">
      <c r="A3287" s="214" t="s">
        <v>560</v>
      </c>
      <c r="B3287" s="89"/>
      <c r="C3287" s="90" t="s">
        <v>622</v>
      </c>
      <c r="D3287" s="84">
        <v>43273</v>
      </c>
      <c r="E3287" s="85" t="s">
        <v>5871</v>
      </c>
      <c r="F3287" s="85" t="s">
        <v>3</v>
      </c>
      <c r="G3287" s="85">
        <v>1633632</v>
      </c>
      <c r="H3287" s="89"/>
      <c r="I3287" s="93" t="s">
        <v>6509</v>
      </c>
      <c r="J3287" s="89"/>
      <c r="K3287" s="89"/>
      <c r="L3287" s="89"/>
      <c r="M3287" s="89"/>
      <c r="N3287" s="168">
        <v>0</v>
      </c>
      <c r="O3287" s="168">
        <v>4316</v>
      </c>
      <c r="P3287" s="89" t="s">
        <v>679</v>
      </c>
    </row>
    <row r="3288" spans="1:16" ht="51">
      <c r="A3288" s="214" t="s">
        <v>560</v>
      </c>
      <c r="B3288" s="89"/>
      <c r="C3288" s="90" t="s">
        <v>622</v>
      </c>
      <c r="D3288" s="84">
        <v>43273</v>
      </c>
      <c r="E3288" s="85" t="s">
        <v>5872</v>
      </c>
      <c r="F3288" s="85" t="s">
        <v>3</v>
      </c>
      <c r="G3288" s="85">
        <v>1633657</v>
      </c>
      <c r="H3288" s="89"/>
      <c r="I3288" s="93" t="s">
        <v>6510</v>
      </c>
      <c r="J3288" s="89"/>
      <c r="K3288" s="89"/>
      <c r="L3288" s="89"/>
      <c r="M3288" s="89"/>
      <c r="N3288" s="168">
        <v>0</v>
      </c>
      <c r="O3288" s="168">
        <v>78.040000000000006</v>
      </c>
      <c r="P3288" s="89" t="s">
        <v>679</v>
      </c>
    </row>
    <row r="3289" spans="1:16" ht="51">
      <c r="A3289" s="214" t="s">
        <v>560</v>
      </c>
      <c r="B3289" s="89"/>
      <c r="C3289" s="90" t="s">
        <v>622</v>
      </c>
      <c r="D3289" s="84">
        <v>43273</v>
      </c>
      <c r="E3289" s="85" t="s">
        <v>5873</v>
      </c>
      <c r="F3289" s="85" t="s">
        <v>3</v>
      </c>
      <c r="G3289" s="85">
        <v>1633343</v>
      </c>
      <c r="H3289" s="89"/>
      <c r="I3289" s="93" t="s">
        <v>6511</v>
      </c>
      <c r="J3289" s="89"/>
      <c r="K3289" s="89"/>
      <c r="L3289" s="89"/>
      <c r="M3289" s="89"/>
      <c r="N3289" s="168">
        <v>0</v>
      </c>
      <c r="O3289" s="168">
        <v>107.8</v>
      </c>
      <c r="P3289" s="89" t="s">
        <v>679</v>
      </c>
    </row>
    <row r="3290" spans="1:16" ht="63.75">
      <c r="A3290" s="214">
        <v>373</v>
      </c>
      <c r="B3290" s="89"/>
      <c r="C3290" s="90" t="s">
        <v>644</v>
      </c>
      <c r="D3290" s="84">
        <v>43273</v>
      </c>
      <c r="E3290" s="85" t="s">
        <v>5874</v>
      </c>
      <c r="F3290" s="85" t="s">
        <v>3</v>
      </c>
      <c r="G3290" s="85">
        <v>1633346</v>
      </c>
      <c r="H3290" s="89"/>
      <c r="I3290" s="93" t="s">
        <v>6512</v>
      </c>
      <c r="J3290" s="89"/>
      <c r="K3290" s="89"/>
      <c r="L3290" s="89"/>
      <c r="M3290" s="89"/>
      <c r="N3290" s="168">
        <v>0</v>
      </c>
      <c r="O3290" s="168">
        <v>13439.880000000001</v>
      </c>
      <c r="P3290" s="89" t="s">
        <v>679</v>
      </c>
    </row>
    <row r="3291" spans="1:16" ht="51">
      <c r="A3291" s="214">
        <v>20</v>
      </c>
      <c r="B3291" s="89"/>
      <c r="C3291" s="90" t="s">
        <v>47</v>
      </c>
      <c r="D3291" s="84">
        <v>43273</v>
      </c>
      <c r="E3291" s="85" t="s">
        <v>5875</v>
      </c>
      <c r="F3291" s="85" t="s">
        <v>3</v>
      </c>
      <c r="G3291" s="85">
        <v>1633349</v>
      </c>
      <c r="H3291" s="89"/>
      <c r="I3291" s="93" t="s">
        <v>6513</v>
      </c>
      <c r="J3291" s="89"/>
      <c r="K3291" s="89"/>
      <c r="L3291" s="89"/>
      <c r="M3291" s="89"/>
      <c r="N3291" s="168">
        <v>0</v>
      </c>
      <c r="O3291" s="168">
        <v>3802.5</v>
      </c>
      <c r="P3291" s="89" t="s">
        <v>679</v>
      </c>
    </row>
    <row r="3292" spans="1:16" ht="51">
      <c r="A3292" s="214" t="s">
        <v>560</v>
      </c>
      <c r="B3292" s="89"/>
      <c r="C3292" s="90" t="s">
        <v>622</v>
      </c>
      <c r="D3292" s="84">
        <v>43273</v>
      </c>
      <c r="E3292" s="85" t="s">
        <v>5876</v>
      </c>
      <c r="F3292" s="85" t="s">
        <v>3</v>
      </c>
      <c r="G3292" s="85">
        <v>1633372</v>
      </c>
      <c r="H3292" s="89"/>
      <c r="I3292" s="93" t="s">
        <v>6514</v>
      </c>
      <c r="J3292" s="89"/>
      <c r="K3292" s="89"/>
      <c r="L3292" s="89"/>
      <c r="M3292" s="89"/>
      <c r="N3292" s="168">
        <v>0</v>
      </c>
      <c r="O3292" s="168">
        <v>1520.67</v>
      </c>
      <c r="P3292" s="89" t="s">
        <v>679</v>
      </c>
    </row>
    <row r="3293" spans="1:16" ht="51">
      <c r="A3293" s="214" t="s">
        <v>560</v>
      </c>
      <c r="B3293" s="89"/>
      <c r="C3293" s="90" t="s">
        <v>622</v>
      </c>
      <c r="D3293" s="84">
        <v>43273</v>
      </c>
      <c r="E3293" s="85" t="s">
        <v>5877</v>
      </c>
      <c r="F3293" s="85" t="s">
        <v>3</v>
      </c>
      <c r="G3293" s="85">
        <v>1633397</v>
      </c>
      <c r="H3293" s="89"/>
      <c r="I3293" s="93" t="s">
        <v>6515</v>
      </c>
      <c r="J3293" s="89"/>
      <c r="K3293" s="89"/>
      <c r="L3293" s="89"/>
      <c r="M3293" s="89"/>
      <c r="N3293" s="168">
        <v>0</v>
      </c>
      <c r="O3293" s="168">
        <v>2243</v>
      </c>
      <c r="P3293" s="89" t="s">
        <v>679</v>
      </c>
    </row>
    <row r="3294" spans="1:16" ht="51">
      <c r="A3294" s="214" t="s">
        <v>560</v>
      </c>
      <c r="B3294" s="89"/>
      <c r="C3294" s="90" t="s">
        <v>622</v>
      </c>
      <c r="D3294" s="84">
        <v>43273</v>
      </c>
      <c r="E3294" s="85" t="s">
        <v>5878</v>
      </c>
      <c r="F3294" s="85" t="s">
        <v>3</v>
      </c>
      <c r="G3294" s="85">
        <v>1633403</v>
      </c>
      <c r="H3294" s="89"/>
      <c r="I3294" s="93" t="s">
        <v>6516</v>
      </c>
      <c r="J3294" s="89"/>
      <c r="K3294" s="89"/>
      <c r="L3294" s="89"/>
      <c r="M3294" s="89"/>
      <c r="N3294" s="168">
        <v>0</v>
      </c>
      <c r="O3294" s="168">
        <v>1633.5</v>
      </c>
      <c r="P3294" s="89" t="s">
        <v>679</v>
      </c>
    </row>
    <row r="3295" spans="1:16" ht="51">
      <c r="A3295" s="214" t="s">
        <v>560</v>
      </c>
      <c r="B3295" s="89"/>
      <c r="C3295" s="90" t="s">
        <v>622</v>
      </c>
      <c r="D3295" s="84">
        <v>43273</v>
      </c>
      <c r="E3295" s="85" t="s">
        <v>5879</v>
      </c>
      <c r="F3295" s="85" t="s">
        <v>3</v>
      </c>
      <c r="G3295" s="85">
        <v>1633407</v>
      </c>
      <c r="H3295" s="89"/>
      <c r="I3295" s="93" t="s">
        <v>6517</v>
      </c>
      <c r="J3295" s="89"/>
      <c r="K3295" s="89"/>
      <c r="L3295" s="89"/>
      <c r="M3295" s="89"/>
      <c r="N3295" s="168">
        <v>0</v>
      </c>
      <c r="O3295" s="168">
        <v>70</v>
      </c>
      <c r="P3295" s="89" t="s">
        <v>679</v>
      </c>
    </row>
    <row r="3296" spans="1:16" ht="76.5">
      <c r="A3296" s="214">
        <v>291</v>
      </c>
      <c r="B3296" s="89"/>
      <c r="C3296" s="90" t="s">
        <v>133</v>
      </c>
      <c r="D3296" s="84">
        <v>43273</v>
      </c>
      <c r="E3296" s="85" t="s">
        <v>5880</v>
      </c>
      <c r="F3296" s="85" t="s">
        <v>11</v>
      </c>
      <c r="G3296" s="85">
        <v>766329</v>
      </c>
      <c r="H3296" s="89"/>
      <c r="I3296" s="93" t="s">
        <v>6518</v>
      </c>
      <c r="J3296" s="89"/>
      <c r="K3296" s="89"/>
      <c r="L3296" s="89"/>
      <c r="M3296" s="89"/>
      <c r="N3296" s="168">
        <v>50</v>
      </c>
      <c r="O3296" s="168">
        <v>0</v>
      </c>
      <c r="P3296" s="89" t="s">
        <v>679</v>
      </c>
    </row>
    <row r="3297" spans="1:16" ht="76.5">
      <c r="A3297" s="214">
        <v>291</v>
      </c>
      <c r="B3297" s="89"/>
      <c r="C3297" s="90" t="s">
        <v>133</v>
      </c>
      <c r="D3297" s="84">
        <v>43273</v>
      </c>
      <c r="E3297" s="85" t="s">
        <v>5881</v>
      </c>
      <c r="F3297" s="85" t="s">
        <v>11</v>
      </c>
      <c r="G3297" s="85">
        <v>766330</v>
      </c>
      <c r="H3297" s="89"/>
      <c r="I3297" s="93" t="s">
        <v>6519</v>
      </c>
      <c r="J3297" s="89"/>
      <c r="K3297" s="89"/>
      <c r="L3297" s="89"/>
      <c r="M3297" s="89"/>
      <c r="N3297" s="168">
        <v>50</v>
      </c>
      <c r="O3297" s="168">
        <v>0</v>
      </c>
      <c r="P3297" s="89" t="s">
        <v>679</v>
      </c>
    </row>
    <row r="3298" spans="1:16" ht="76.5">
      <c r="A3298" s="214">
        <v>291</v>
      </c>
      <c r="B3298" s="89"/>
      <c r="C3298" s="90" t="s">
        <v>133</v>
      </c>
      <c r="D3298" s="84">
        <v>43273</v>
      </c>
      <c r="E3298" s="85" t="s">
        <v>5882</v>
      </c>
      <c r="F3298" s="85" t="s">
        <v>11</v>
      </c>
      <c r="G3298" s="85">
        <v>766331</v>
      </c>
      <c r="H3298" s="89"/>
      <c r="I3298" s="93" t="s">
        <v>6520</v>
      </c>
      <c r="J3298" s="89"/>
      <c r="K3298" s="89"/>
      <c r="L3298" s="89"/>
      <c r="M3298" s="89"/>
      <c r="N3298" s="168">
        <v>50</v>
      </c>
      <c r="O3298" s="168">
        <v>0</v>
      </c>
      <c r="P3298" s="89" t="s">
        <v>679</v>
      </c>
    </row>
    <row r="3299" spans="1:16" ht="76.5">
      <c r="A3299" s="214">
        <v>291</v>
      </c>
      <c r="B3299" s="89"/>
      <c r="C3299" s="90" t="s">
        <v>133</v>
      </c>
      <c r="D3299" s="84">
        <v>43273</v>
      </c>
      <c r="E3299" s="85" t="s">
        <v>5883</v>
      </c>
      <c r="F3299" s="85" t="s">
        <v>11</v>
      </c>
      <c r="G3299" s="85">
        <v>766332</v>
      </c>
      <c r="H3299" s="89"/>
      <c r="I3299" s="93" t="s">
        <v>6521</v>
      </c>
      <c r="J3299" s="89"/>
      <c r="K3299" s="89"/>
      <c r="L3299" s="89"/>
      <c r="M3299" s="89"/>
      <c r="N3299" s="168">
        <v>50</v>
      </c>
      <c r="O3299" s="168">
        <v>0</v>
      </c>
      <c r="P3299" s="89" t="s">
        <v>679</v>
      </c>
    </row>
    <row r="3300" spans="1:16" ht="76.5">
      <c r="A3300" s="214">
        <v>513</v>
      </c>
      <c r="B3300" s="89"/>
      <c r="C3300" s="90" t="s">
        <v>175</v>
      </c>
      <c r="D3300" s="84">
        <v>43273</v>
      </c>
      <c r="E3300" s="85" t="s">
        <v>5884</v>
      </c>
      <c r="F3300" s="85" t="s">
        <v>15</v>
      </c>
      <c r="G3300" s="85">
        <v>5293</v>
      </c>
      <c r="H3300" s="89"/>
      <c r="I3300" s="93" t="s">
        <v>6522</v>
      </c>
      <c r="J3300" s="89"/>
      <c r="K3300" s="89"/>
      <c r="L3300" s="89"/>
      <c r="M3300" s="89"/>
      <c r="N3300" s="168">
        <v>835.68</v>
      </c>
      <c r="O3300" s="168">
        <v>0</v>
      </c>
      <c r="P3300" s="89" t="s">
        <v>679</v>
      </c>
    </row>
    <row r="3301" spans="1:16" ht="63.75">
      <c r="A3301" s="214">
        <v>597</v>
      </c>
      <c r="B3301" s="89"/>
      <c r="C3301" s="90" t="s">
        <v>2577</v>
      </c>
      <c r="D3301" s="84">
        <v>43276</v>
      </c>
      <c r="E3301" s="85" t="s">
        <v>5885</v>
      </c>
      <c r="F3301" s="85" t="s">
        <v>3</v>
      </c>
      <c r="G3301" s="85">
        <v>1633867</v>
      </c>
      <c r="H3301" s="89"/>
      <c r="I3301" s="93" t="s">
        <v>6523</v>
      </c>
      <c r="J3301" s="89"/>
      <c r="K3301" s="89"/>
      <c r="L3301" s="89"/>
      <c r="M3301" s="89"/>
      <c r="N3301" s="168">
        <v>0</v>
      </c>
      <c r="O3301" s="168">
        <v>373.56</v>
      </c>
      <c r="P3301" s="89" t="s">
        <v>679</v>
      </c>
    </row>
    <row r="3302" spans="1:16" ht="51">
      <c r="A3302" s="214" t="s">
        <v>560</v>
      </c>
      <c r="B3302" s="89"/>
      <c r="C3302" s="90" t="s">
        <v>622</v>
      </c>
      <c r="D3302" s="84">
        <v>43276</v>
      </c>
      <c r="E3302" s="85" t="s">
        <v>5886</v>
      </c>
      <c r="F3302" s="85" t="s">
        <v>3</v>
      </c>
      <c r="G3302" s="85">
        <v>1633866</v>
      </c>
      <c r="H3302" s="89"/>
      <c r="I3302" s="93" t="s">
        <v>6524</v>
      </c>
      <c r="J3302" s="89"/>
      <c r="K3302" s="89"/>
      <c r="L3302" s="89"/>
      <c r="M3302" s="89"/>
      <c r="N3302" s="168">
        <v>0</v>
      </c>
      <c r="O3302" s="168">
        <v>3762.2000000000003</v>
      </c>
      <c r="P3302" s="89" t="s">
        <v>679</v>
      </c>
    </row>
    <row r="3303" spans="1:16" ht="51">
      <c r="A3303" s="214" t="s">
        <v>560</v>
      </c>
      <c r="B3303" s="89"/>
      <c r="C3303" s="90" t="s">
        <v>622</v>
      </c>
      <c r="D3303" s="84">
        <v>43276</v>
      </c>
      <c r="E3303" s="85" t="s">
        <v>5887</v>
      </c>
      <c r="F3303" s="85" t="s">
        <v>3</v>
      </c>
      <c r="G3303" s="85">
        <v>1633829</v>
      </c>
      <c r="H3303" s="89"/>
      <c r="I3303" s="93" t="s">
        <v>6525</v>
      </c>
      <c r="J3303" s="89"/>
      <c r="K3303" s="89"/>
      <c r="L3303" s="89"/>
      <c r="M3303" s="89"/>
      <c r="N3303" s="168">
        <v>0</v>
      </c>
      <c r="O3303" s="168">
        <v>1154</v>
      </c>
      <c r="P3303" s="89" t="s">
        <v>679</v>
      </c>
    </row>
    <row r="3304" spans="1:16" ht="63.75">
      <c r="A3304" s="214">
        <v>597</v>
      </c>
      <c r="B3304" s="89"/>
      <c r="C3304" s="90" t="s">
        <v>2577</v>
      </c>
      <c r="D3304" s="84">
        <v>43276</v>
      </c>
      <c r="E3304" s="85" t="s">
        <v>5888</v>
      </c>
      <c r="F3304" s="85" t="s">
        <v>3</v>
      </c>
      <c r="G3304" s="85">
        <v>1633868</v>
      </c>
      <c r="H3304" s="89"/>
      <c r="I3304" s="93" t="s">
        <v>6523</v>
      </c>
      <c r="J3304" s="89"/>
      <c r="K3304" s="89"/>
      <c r="L3304" s="89"/>
      <c r="M3304" s="89"/>
      <c r="N3304" s="168">
        <v>0</v>
      </c>
      <c r="O3304" s="168">
        <v>152.56</v>
      </c>
      <c r="P3304" s="89" t="s">
        <v>679</v>
      </c>
    </row>
    <row r="3305" spans="1:16" ht="51">
      <c r="A3305" s="214" t="s">
        <v>560</v>
      </c>
      <c r="B3305" s="89"/>
      <c r="C3305" s="90" t="s">
        <v>622</v>
      </c>
      <c r="D3305" s="84">
        <v>43276</v>
      </c>
      <c r="E3305" s="85" t="s">
        <v>5889</v>
      </c>
      <c r="F3305" s="85" t="s">
        <v>3</v>
      </c>
      <c r="G3305" s="85">
        <v>1634082</v>
      </c>
      <c r="H3305" s="89"/>
      <c r="I3305" s="93" t="s">
        <v>6526</v>
      </c>
      <c r="J3305" s="89"/>
      <c r="K3305" s="89"/>
      <c r="L3305" s="89"/>
      <c r="M3305" s="89"/>
      <c r="N3305" s="168">
        <v>0</v>
      </c>
      <c r="O3305" s="168">
        <v>519.84</v>
      </c>
      <c r="P3305" s="89" t="s">
        <v>679</v>
      </c>
    </row>
    <row r="3306" spans="1:16" ht="38.25">
      <c r="A3306" s="214">
        <v>373</v>
      </c>
      <c r="B3306" s="89"/>
      <c r="C3306" s="90" t="s">
        <v>644</v>
      </c>
      <c r="D3306" s="84">
        <v>43276</v>
      </c>
      <c r="E3306" s="85" t="s">
        <v>5890</v>
      </c>
      <c r="F3306" s="85" t="s">
        <v>3</v>
      </c>
      <c r="G3306" s="85">
        <v>1634089</v>
      </c>
      <c r="H3306" s="89"/>
      <c r="I3306" s="93" t="s">
        <v>6527</v>
      </c>
      <c r="J3306" s="89"/>
      <c r="K3306" s="89"/>
      <c r="L3306" s="89"/>
      <c r="M3306" s="89"/>
      <c r="N3306" s="168">
        <v>0</v>
      </c>
      <c r="O3306" s="168">
        <v>49599.1</v>
      </c>
      <c r="P3306" s="89" t="s">
        <v>679</v>
      </c>
    </row>
    <row r="3307" spans="1:16" ht="63.75">
      <c r="A3307" s="214" t="s">
        <v>560</v>
      </c>
      <c r="B3307" s="89"/>
      <c r="C3307" s="90" t="s">
        <v>622</v>
      </c>
      <c r="D3307" s="84">
        <v>43276</v>
      </c>
      <c r="E3307" s="85" t="s">
        <v>5891</v>
      </c>
      <c r="F3307" s="85" t="s">
        <v>3</v>
      </c>
      <c r="G3307" s="85">
        <v>1634036</v>
      </c>
      <c r="H3307" s="89"/>
      <c r="I3307" s="93" t="s">
        <v>6528</v>
      </c>
      <c r="J3307" s="89"/>
      <c r="K3307" s="89"/>
      <c r="L3307" s="89"/>
      <c r="M3307" s="89"/>
      <c r="N3307" s="168">
        <v>0</v>
      </c>
      <c r="O3307" s="168">
        <v>39.340000000000003</v>
      </c>
      <c r="P3307" s="89" t="s">
        <v>679</v>
      </c>
    </row>
    <row r="3308" spans="1:16" ht="63.75">
      <c r="A3308" s="214">
        <v>373</v>
      </c>
      <c r="B3308" s="89"/>
      <c r="C3308" s="90" t="s">
        <v>644</v>
      </c>
      <c r="D3308" s="84">
        <v>43276</v>
      </c>
      <c r="E3308" s="85" t="s">
        <v>5892</v>
      </c>
      <c r="F3308" s="85" t="s">
        <v>3</v>
      </c>
      <c r="G3308" s="85">
        <v>1634061</v>
      </c>
      <c r="H3308" s="89"/>
      <c r="I3308" s="93" t="s">
        <v>6529</v>
      </c>
      <c r="J3308" s="89"/>
      <c r="K3308" s="89"/>
      <c r="L3308" s="89"/>
      <c r="M3308" s="89"/>
      <c r="N3308" s="168">
        <v>0</v>
      </c>
      <c r="O3308" s="168">
        <v>56.95</v>
      </c>
      <c r="P3308" s="89" t="s">
        <v>679</v>
      </c>
    </row>
    <row r="3309" spans="1:16" ht="51">
      <c r="A3309" s="214" t="s">
        <v>560</v>
      </c>
      <c r="B3309" s="89"/>
      <c r="C3309" s="90" t="s">
        <v>622</v>
      </c>
      <c r="D3309" s="84">
        <v>43276</v>
      </c>
      <c r="E3309" s="85" t="s">
        <v>5893</v>
      </c>
      <c r="F3309" s="85" t="s">
        <v>3</v>
      </c>
      <c r="G3309" s="85">
        <v>1633896</v>
      </c>
      <c r="H3309" s="89"/>
      <c r="I3309" s="93" t="s">
        <v>6530</v>
      </c>
      <c r="J3309" s="89"/>
      <c r="K3309" s="89"/>
      <c r="L3309" s="89"/>
      <c r="M3309" s="89"/>
      <c r="N3309" s="168">
        <v>0</v>
      </c>
      <c r="O3309" s="168">
        <v>1397.5</v>
      </c>
      <c r="P3309" s="89" t="s">
        <v>679</v>
      </c>
    </row>
    <row r="3310" spans="1:16" ht="51">
      <c r="A3310" s="214" t="s">
        <v>560</v>
      </c>
      <c r="B3310" s="89"/>
      <c r="C3310" s="90" t="s">
        <v>622</v>
      </c>
      <c r="D3310" s="84">
        <v>43276</v>
      </c>
      <c r="E3310" s="85" t="s">
        <v>5894</v>
      </c>
      <c r="F3310" s="85" t="s">
        <v>3</v>
      </c>
      <c r="G3310" s="85">
        <v>1633899</v>
      </c>
      <c r="H3310" s="89"/>
      <c r="I3310" s="93" t="s">
        <v>6531</v>
      </c>
      <c r="J3310" s="89"/>
      <c r="K3310" s="89"/>
      <c r="L3310" s="89"/>
      <c r="M3310" s="89"/>
      <c r="N3310" s="168">
        <v>0</v>
      </c>
      <c r="O3310" s="168">
        <v>44163.89</v>
      </c>
      <c r="P3310" s="89" t="s">
        <v>679</v>
      </c>
    </row>
    <row r="3311" spans="1:16" ht="51">
      <c r="A3311" s="214">
        <v>287</v>
      </c>
      <c r="B3311" s="89"/>
      <c r="C3311" s="90" t="s">
        <v>130</v>
      </c>
      <c r="D3311" s="84">
        <v>43276</v>
      </c>
      <c r="E3311" s="85" t="s">
        <v>5895</v>
      </c>
      <c r="F3311" s="85" t="s">
        <v>3</v>
      </c>
      <c r="G3311" s="85">
        <v>1633974</v>
      </c>
      <c r="H3311" s="89"/>
      <c r="I3311" s="93" t="s">
        <v>6532</v>
      </c>
      <c r="J3311" s="89"/>
      <c r="K3311" s="89"/>
      <c r="L3311" s="89"/>
      <c r="M3311" s="89"/>
      <c r="N3311" s="168">
        <v>0</v>
      </c>
      <c r="O3311" s="168">
        <v>197782.01</v>
      </c>
      <c r="P3311" s="89" t="s">
        <v>679</v>
      </c>
    </row>
    <row r="3312" spans="1:16" ht="76.5">
      <c r="A3312" s="214">
        <v>35</v>
      </c>
      <c r="B3312" s="89"/>
      <c r="C3312" s="90" t="s">
        <v>49</v>
      </c>
      <c r="D3312" s="84">
        <v>43276</v>
      </c>
      <c r="E3312" s="85" t="s">
        <v>5896</v>
      </c>
      <c r="F3312" s="85" t="s">
        <v>680</v>
      </c>
      <c r="G3312" s="85">
        <v>18170917</v>
      </c>
      <c r="H3312" s="89"/>
      <c r="I3312" s="93" t="s">
        <v>6533</v>
      </c>
      <c r="J3312" s="89"/>
      <c r="K3312" s="89"/>
      <c r="L3312" s="89"/>
      <c r="M3312" s="89"/>
      <c r="N3312" s="168">
        <v>0</v>
      </c>
      <c r="O3312" s="168">
        <v>2007712.74</v>
      </c>
      <c r="P3312" s="89" t="s">
        <v>679</v>
      </c>
    </row>
    <row r="3313" spans="1:16" ht="89.25">
      <c r="A3313" s="214" t="s">
        <v>560</v>
      </c>
      <c r="B3313" s="89"/>
      <c r="C3313" s="90" t="s">
        <v>622</v>
      </c>
      <c r="D3313" s="84">
        <v>43276</v>
      </c>
      <c r="E3313" s="85" t="s">
        <v>5897</v>
      </c>
      <c r="F3313" s="85" t="s">
        <v>680</v>
      </c>
      <c r="G3313" s="85">
        <v>18171956</v>
      </c>
      <c r="H3313" s="89"/>
      <c r="I3313" s="93" t="s">
        <v>6534</v>
      </c>
      <c r="J3313" s="89"/>
      <c r="K3313" s="89"/>
      <c r="L3313" s="89"/>
      <c r="M3313" s="89"/>
      <c r="N3313" s="168">
        <v>0</v>
      </c>
      <c r="O3313" s="168">
        <v>22977.4</v>
      </c>
      <c r="P3313" s="89" t="s">
        <v>679</v>
      </c>
    </row>
    <row r="3314" spans="1:16" ht="63.75">
      <c r="A3314" s="214" t="s">
        <v>560</v>
      </c>
      <c r="B3314" s="89"/>
      <c r="C3314" s="90" t="s">
        <v>622</v>
      </c>
      <c r="D3314" s="84">
        <v>43276</v>
      </c>
      <c r="E3314" s="85" t="s">
        <v>5898</v>
      </c>
      <c r="F3314" s="85" t="s">
        <v>6</v>
      </c>
      <c r="G3314" s="85">
        <v>990049</v>
      </c>
      <c r="H3314" s="89"/>
      <c r="I3314" s="93" t="s">
        <v>6535</v>
      </c>
      <c r="J3314" s="89"/>
      <c r="K3314" s="89"/>
      <c r="L3314" s="89"/>
      <c r="M3314" s="89"/>
      <c r="N3314" s="168">
        <v>0</v>
      </c>
      <c r="O3314" s="168">
        <v>641.44000000000005</v>
      </c>
      <c r="P3314" s="89" t="s">
        <v>679</v>
      </c>
    </row>
    <row r="3315" spans="1:16" ht="76.5">
      <c r="A3315" s="214">
        <v>291</v>
      </c>
      <c r="B3315" s="89"/>
      <c r="C3315" s="90" t="s">
        <v>133</v>
      </c>
      <c r="D3315" s="84">
        <v>43276</v>
      </c>
      <c r="E3315" s="85" t="s">
        <v>5899</v>
      </c>
      <c r="F3315" s="85" t="s">
        <v>11</v>
      </c>
      <c r="G3315" s="85">
        <v>768274</v>
      </c>
      <c r="H3315" s="89"/>
      <c r="I3315" s="93" t="s">
        <v>6536</v>
      </c>
      <c r="J3315" s="89"/>
      <c r="K3315" s="89"/>
      <c r="L3315" s="89"/>
      <c r="M3315" s="89"/>
      <c r="N3315" s="168">
        <v>50</v>
      </c>
      <c r="O3315" s="168">
        <v>0</v>
      </c>
      <c r="P3315" s="89" t="s">
        <v>679</v>
      </c>
    </row>
    <row r="3316" spans="1:16" ht="76.5">
      <c r="A3316" s="214">
        <v>86</v>
      </c>
      <c r="B3316" s="89"/>
      <c r="C3316" s="90" t="s">
        <v>59</v>
      </c>
      <c r="D3316" s="84">
        <v>43276</v>
      </c>
      <c r="E3316" s="85" t="s">
        <v>5900</v>
      </c>
      <c r="F3316" s="85" t="s">
        <v>13</v>
      </c>
      <c r="G3316" s="85">
        <v>4412</v>
      </c>
      <c r="H3316" s="89"/>
      <c r="I3316" s="93" t="s">
        <v>6537</v>
      </c>
      <c r="J3316" s="89"/>
      <c r="K3316" s="89"/>
      <c r="L3316" s="89"/>
      <c r="M3316" s="89"/>
      <c r="N3316" s="168">
        <v>243.18</v>
      </c>
      <c r="O3316" s="168">
        <v>0</v>
      </c>
      <c r="P3316" s="89" t="s">
        <v>679</v>
      </c>
    </row>
    <row r="3317" spans="1:16" ht="51">
      <c r="A3317" s="214">
        <v>10</v>
      </c>
      <c r="B3317" s="89"/>
      <c r="C3317" s="90" t="s">
        <v>44</v>
      </c>
      <c r="D3317" s="84">
        <v>43277</v>
      </c>
      <c r="E3317" s="85" t="s">
        <v>5901</v>
      </c>
      <c r="F3317" s="85" t="s">
        <v>3</v>
      </c>
      <c r="G3317" s="85">
        <v>1634294</v>
      </c>
      <c r="H3317" s="89"/>
      <c r="I3317" s="93" t="s">
        <v>6538</v>
      </c>
      <c r="J3317" s="89"/>
      <c r="K3317" s="89"/>
      <c r="L3317" s="89"/>
      <c r="M3317" s="89"/>
      <c r="N3317" s="168">
        <v>0</v>
      </c>
      <c r="O3317" s="168">
        <v>2692</v>
      </c>
      <c r="P3317" s="89" t="s">
        <v>679</v>
      </c>
    </row>
    <row r="3318" spans="1:16" ht="38.25">
      <c r="A3318" s="214">
        <v>373</v>
      </c>
      <c r="B3318" s="89"/>
      <c r="C3318" s="90" t="s">
        <v>644</v>
      </c>
      <c r="D3318" s="84">
        <v>43277</v>
      </c>
      <c r="E3318" s="85" t="s">
        <v>5902</v>
      </c>
      <c r="F3318" s="85" t="s">
        <v>3</v>
      </c>
      <c r="G3318" s="85">
        <v>1634307</v>
      </c>
      <c r="H3318" s="89"/>
      <c r="I3318" s="93" t="s">
        <v>6539</v>
      </c>
      <c r="J3318" s="89"/>
      <c r="K3318" s="89"/>
      <c r="L3318" s="89"/>
      <c r="M3318" s="89"/>
      <c r="N3318" s="168">
        <v>0</v>
      </c>
      <c r="O3318" s="168">
        <v>238.70000000000002</v>
      </c>
      <c r="P3318" s="89" t="s">
        <v>679</v>
      </c>
    </row>
    <row r="3319" spans="1:16" ht="38.25">
      <c r="A3319" s="214">
        <v>373</v>
      </c>
      <c r="B3319" s="89"/>
      <c r="C3319" s="90" t="s">
        <v>644</v>
      </c>
      <c r="D3319" s="84">
        <v>43277</v>
      </c>
      <c r="E3319" s="85" t="s">
        <v>5903</v>
      </c>
      <c r="F3319" s="85" t="s">
        <v>3</v>
      </c>
      <c r="G3319" s="85">
        <v>1634309</v>
      </c>
      <c r="H3319" s="89"/>
      <c r="I3319" s="93" t="s">
        <v>6540</v>
      </c>
      <c r="J3319" s="89"/>
      <c r="K3319" s="89"/>
      <c r="L3319" s="89"/>
      <c r="M3319" s="89"/>
      <c r="N3319" s="168">
        <v>0</v>
      </c>
      <c r="O3319" s="168">
        <v>1017</v>
      </c>
      <c r="P3319" s="89" t="s">
        <v>679</v>
      </c>
    </row>
    <row r="3320" spans="1:16" ht="51">
      <c r="A3320" s="214">
        <v>130</v>
      </c>
      <c r="B3320" s="89"/>
      <c r="C3320" s="90" t="s">
        <v>70</v>
      </c>
      <c r="D3320" s="84">
        <v>43277</v>
      </c>
      <c r="E3320" s="85" t="s">
        <v>5904</v>
      </c>
      <c r="F3320" s="85" t="s">
        <v>3</v>
      </c>
      <c r="G3320" s="85">
        <v>1634334</v>
      </c>
      <c r="H3320" s="89"/>
      <c r="I3320" s="93" t="s">
        <v>6541</v>
      </c>
      <c r="J3320" s="89"/>
      <c r="K3320" s="89"/>
      <c r="L3320" s="89"/>
      <c r="M3320" s="89"/>
      <c r="N3320" s="168">
        <v>0</v>
      </c>
      <c r="O3320" s="168">
        <v>230</v>
      </c>
      <c r="P3320" s="89" t="s">
        <v>679</v>
      </c>
    </row>
    <row r="3321" spans="1:16" ht="51">
      <c r="A3321" s="214" t="s">
        <v>560</v>
      </c>
      <c r="B3321" s="89"/>
      <c r="C3321" s="90" t="s">
        <v>622</v>
      </c>
      <c r="D3321" s="84">
        <v>43277</v>
      </c>
      <c r="E3321" s="85" t="s">
        <v>5905</v>
      </c>
      <c r="F3321" s="85" t="s">
        <v>3</v>
      </c>
      <c r="G3321" s="85">
        <v>1634349</v>
      </c>
      <c r="H3321" s="89"/>
      <c r="I3321" s="93" t="s">
        <v>6542</v>
      </c>
      <c r="J3321" s="89"/>
      <c r="K3321" s="89"/>
      <c r="L3321" s="89"/>
      <c r="M3321" s="89"/>
      <c r="N3321" s="168">
        <v>0</v>
      </c>
      <c r="O3321" s="168">
        <v>750.19</v>
      </c>
      <c r="P3321" s="89" t="s">
        <v>679</v>
      </c>
    </row>
    <row r="3322" spans="1:16" ht="51">
      <c r="A3322" s="214">
        <v>373</v>
      </c>
      <c r="B3322" s="89"/>
      <c r="C3322" s="90" t="s">
        <v>644</v>
      </c>
      <c r="D3322" s="84">
        <v>43277</v>
      </c>
      <c r="E3322" s="85" t="s">
        <v>5906</v>
      </c>
      <c r="F3322" s="85" t="s">
        <v>3</v>
      </c>
      <c r="G3322" s="85">
        <v>1634481</v>
      </c>
      <c r="H3322" s="89"/>
      <c r="I3322" s="93" t="s">
        <v>6543</v>
      </c>
      <c r="J3322" s="89"/>
      <c r="K3322" s="89"/>
      <c r="L3322" s="89"/>
      <c r="M3322" s="89"/>
      <c r="N3322" s="168">
        <v>0</v>
      </c>
      <c r="O3322" s="168">
        <v>2513.13</v>
      </c>
      <c r="P3322" s="89" t="s">
        <v>679</v>
      </c>
    </row>
    <row r="3323" spans="1:16" ht="38.25">
      <c r="A3323" s="214">
        <v>292</v>
      </c>
      <c r="B3323" s="89"/>
      <c r="C3323" s="90" t="s">
        <v>134</v>
      </c>
      <c r="D3323" s="84">
        <v>43277</v>
      </c>
      <c r="E3323" s="85" t="s">
        <v>5907</v>
      </c>
      <c r="F3323" s="85" t="s">
        <v>3</v>
      </c>
      <c r="G3323" s="85">
        <v>1634512</v>
      </c>
      <c r="H3323" s="89"/>
      <c r="I3323" s="93" t="s">
        <v>6544</v>
      </c>
      <c r="J3323" s="89"/>
      <c r="K3323" s="89"/>
      <c r="L3323" s="89"/>
      <c r="M3323" s="89"/>
      <c r="N3323" s="168">
        <v>0</v>
      </c>
      <c r="O3323" s="168">
        <v>160</v>
      </c>
      <c r="P3323" s="89" t="s">
        <v>679</v>
      </c>
    </row>
    <row r="3324" spans="1:16" ht="51">
      <c r="A3324" s="214">
        <v>25</v>
      </c>
      <c r="B3324" s="89"/>
      <c r="C3324" s="90" t="s">
        <v>48</v>
      </c>
      <c r="D3324" s="84">
        <v>43277</v>
      </c>
      <c r="E3324" s="85" t="s">
        <v>5908</v>
      </c>
      <c r="F3324" s="85" t="s">
        <v>3</v>
      </c>
      <c r="G3324" s="85">
        <v>1634545</v>
      </c>
      <c r="H3324" s="89"/>
      <c r="I3324" s="93" t="s">
        <v>6545</v>
      </c>
      <c r="J3324" s="89"/>
      <c r="K3324" s="89"/>
      <c r="L3324" s="89"/>
      <c r="M3324" s="89"/>
      <c r="N3324" s="168">
        <v>0</v>
      </c>
      <c r="O3324" s="168">
        <v>8.5400000000000009</v>
      </c>
      <c r="P3324" s="89" t="s">
        <v>679</v>
      </c>
    </row>
    <row r="3325" spans="1:16" ht="51">
      <c r="A3325" s="214">
        <v>25</v>
      </c>
      <c r="B3325" s="89"/>
      <c r="C3325" s="90" t="s">
        <v>48</v>
      </c>
      <c r="D3325" s="84">
        <v>43277</v>
      </c>
      <c r="E3325" s="85" t="s">
        <v>5909</v>
      </c>
      <c r="F3325" s="85" t="s">
        <v>3</v>
      </c>
      <c r="G3325" s="85">
        <v>1634548</v>
      </c>
      <c r="H3325" s="89"/>
      <c r="I3325" s="93" t="s">
        <v>6546</v>
      </c>
      <c r="J3325" s="89"/>
      <c r="K3325" s="89"/>
      <c r="L3325" s="89"/>
      <c r="M3325" s="89"/>
      <c r="N3325" s="168">
        <v>0</v>
      </c>
      <c r="O3325" s="168">
        <v>242.17000000000002</v>
      </c>
      <c r="P3325" s="89" t="s">
        <v>679</v>
      </c>
    </row>
    <row r="3326" spans="1:16" ht="51">
      <c r="A3326" s="214" t="s">
        <v>560</v>
      </c>
      <c r="B3326" s="89"/>
      <c r="C3326" s="90" t="s">
        <v>622</v>
      </c>
      <c r="D3326" s="84">
        <v>43277</v>
      </c>
      <c r="E3326" s="85" t="s">
        <v>5910</v>
      </c>
      <c r="F3326" s="85" t="s">
        <v>3</v>
      </c>
      <c r="G3326" s="85">
        <v>1634360</v>
      </c>
      <c r="H3326" s="89"/>
      <c r="I3326" s="93" t="s">
        <v>6547</v>
      </c>
      <c r="J3326" s="89"/>
      <c r="K3326" s="89"/>
      <c r="L3326" s="89"/>
      <c r="M3326" s="89"/>
      <c r="N3326" s="168">
        <v>0</v>
      </c>
      <c r="O3326" s="168">
        <v>46172.39</v>
      </c>
      <c r="P3326" s="89" t="s">
        <v>679</v>
      </c>
    </row>
    <row r="3327" spans="1:16" ht="38.25">
      <c r="A3327" s="214">
        <v>373</v>
      </c>
      <c r="B3327" s="89"/>
      <c r="C3327" s="90" t="s">
        <v>644</v>
      </c>
      <c r="D3327" s="84">
        <v>43277</v>
      </c>
      <c r="E3327" s="85" t="s">
        <v>5911</v>
      </c>
      <c r="F3327" s="85" t="s">
        <v>3</v>
      </c>
      <c r="G3327" s="85">
        <v>1634379</v>
      </c>
      <c r="H3327" s="89"/>
      <c r="I3327" s="93" t="s">
        <v>6548</v>
      </c>
      <c r="J3327" s="89"/>
      <c r="K3327" s="89"/>
      <c r="L3327" s="89"/>
      <c r="M3327" s="89"/>
      <c r="N3327" s="168">
        <v>0</v>
      </c>
      <c r="O3327" s="168">
        <v>63.25</v>
      </c>
      <c r="P3327" s="89" t="s">
        <v>679</v>
      </c>
    </row>
    <row r="3328" spans="1:16" ht="63.75">
      <c r="A3328" s="214">
        <v>35</v>
      </c>
      <c r="B3328" s="89"/>
      <c r="C3328" s="90" t="s">
        <v>49</v>
      </c>
      <c r="D3328" s="84">
        <v>43277</v>
      </c>
      <c r="E3328" s="85" t="s">
        <v>5912</v>
      </c>
      <c r="F3328" s="85" t="s">
        <v>3</v>
      </c>
      <c r="G3328" s="85">
        <v>1634389</v>
      </c>
      <c r="H3328" s="89"/>
      <c r="I3328" s="93" t="s">
        <v>6549</v>
      </c>
      <c r="J3328" s="89"/>
      <c r="K3328" s="89"/>
      <c r="L3328" s="89"/>
      <c r="M3328" s="89"/>
      <c r="N3328" s="168">
        <v>0</v>
      </c>
      <c r="O3328" s="168">
        <v>93980</v>
      </c>
      <c r="P3328" s="89" t="s">
        <v>679</v>
      </c>
    </row>
    <row r="3329" spans="1:16" ht="76.5">
      <c r="A3329" s="214">
        <v>373</v>
      </c>
      <c r="B3329" s="89"/>
      <c r="C3329" s="90" t="s">
        <v>644</v>
      </c>
      <c r="D3329" s="84">
        <v>43277</v>
      </c>
      <c r="E3329" s="85" t="s">
        <v>5913</v>
      </c>
      <c r="F3329" s="85" t="s">
        <v>680</v>
      </c>
      <c r="G3329" s="85">
        <v>18177795</v>
      </c>
      <c r="H3329" s="89"/>
      <c r="I3329" s="93" t="s">
        <v>6550</v>
      </c>
      <c r="J3329" s="89"/>
      <c r="K3329" s="89"/>
      <c r="L3329" s="89"/>
      <c r="M3329" s="89"/>
      <c r="N3329" s="168">
        <v>0</v>
      </c>
      <c r="O3329" s="168">
        <v>10861305.02</v>
      </c>
      <c r="P3329" s="89" t="s">
        <v>679</v>
      </c>
    </row>
    <row r="3330" spans="1:16" ht="51">
      <c r="A3330" s="214" t="s">
        <v>560</v>
      </c>
      <c r="B3330" s="89"/>
      <c r="C3330" s="90" t="s">
        <v>622</v>
      </c>
      <c r="D3330" s="84">
        <v>43278</v>
      </c>
      <c r="E3330" s="85" t="s">
        <v>5914</v>
      </c>
      <c r="F3330" s="85" t="s">
        <v>3</v>
      </c>
      <c r="G3330" s="85">
        <v>1634812</v>
      </c>
      <c r="H3330" s="89"/>
      <c r="I3330" s="93" t="s">
        <v>6551</v>
      </c>
      <c r="J3330" s="89"/>
      <c r="K3330" s="89"/>
      <c r="L3330" s="89"/>
      <c r="M3330" s="89"/>
      <c r="N3330" s="168">
        <v>0</v>
      </c>
      <c r="O3330" s="168">
        <v>1</v>
      </c>
      <c r="P3330" s="89" t="s">
        <v>679</v>
      </c>
    </row>
    <row r="3331" spans="1:16" ht="51">
      <c r="A3331" s="214" t="s">
        <v>560</v>
      </c>
      <c r="B3331" s="89"/>
      <c r="C3331" s="90" t="s">
        <v>622</v>
      </c>
      <c r="D3331" s="84">
        <v>43278</v>
      </c>
      <c r="E3331" s="85" t="s">
        <v>5915</v>
      </c>
      <c r="F3331" s="85" t="s">
        <v>3</v>
      </c>
      <c r="G3331" s="85">
        <v>1634811</v>
      </c>
      <c r="H3331" s="89"/>
      <c r="I3331" s="93" t="s">
        <v>6552</v>
      </c>
      <c r="J3331" s="89"/>
      <c r="K3331" s="89"/>
      <c r="L3331" s="89"/>
      <c r="M3331" s="89"/>
      <c r="N3331" s="168">
        <v>0</v>
      </c>
      <c r="O3331" s="168">
        <v>1</v>
      </c>
      <c r="P3331" s="89" t="s">
        <v>679</v>
      </c>
    </row>
    <row r="3332" spans="1:16" ht="38.25">
      <c r="A3332" s="214">
        <v>526</v>
      </c>
      <c r="B3332" s="89"/>
      <c r="C3332" s="90" t="s">
        <v>616</v>
      </c>
      <c r="D3332" s="84">
        <v>43278</v>
      </c>
      <c r="E3332" s="85" t="s">
        <v>5916</v>
      </c>
      <c r="F3332" s="85" t="s">
        <v>3</v>
      </c>
      <c r="G3332" s="85">
        <v>1634793</v>
      </c>
      <c r="H3332" s="89"/>
      <c r="I3332" s="93" t="s">
        <v>6553</v>
      </c>
      <c r="J3332" s="89"/>
      <c r="K3332" s="89"/>
      <c r="L3332" s="89"/>
      <c r="M3332" s="89"/>
      <c r="N3332" s="168">
        <v>0</v>
      </c>
      <c r="O3332" s="168">
        <v>48</v>
      </c>
      <c r="P3332" s="89" t="s">
        <v>679</v>
      </c>
    </row>
    <row r="3333" spans="1:16" ht="51">
      <c r="A3333" s="214" t="s">
        <v>560</v>
      </c>
      <c r="B3333" s="89"/>
      <c r="C3333" s="90" t="s">
        <v>622</v>
      </c>
      <c r="D3333" s="84">
        <v>43278</v>
      </c>
      <c r="E3333" s="85" t="s">
        <v>5917</v>
      </c>
      <c r="F3333" s="85" t="s">
        <v>3</v>
      </c>
      <c r="G3333" s="85">
        <v>1634788</v>
      </c>
      <c r="H3333" s="89"/>
      <c r="I3333" s="93" t="s">
        <v>6554</v>
      </c>
      <c r="J3333" s="89"/>
      <c r="K3333" s="89"/>
      <c r="L3333" s="89"/>
      <c r="M3333" s="89"/>
      <c r="N3333" s="168">
        <v>0</v>
      </c>
      <c r="O3333" s="168">
        <v>134</v>
      </c>
      <c r="P3333" s="89" t="s">
        <v>679</v>
      </c>
    </row>
    <row r="3334" spans="1:16" ht="63.75">
      <c r="A3334" s="214" t="s">
        <v>560</v>
      </c>
      <c r="B3334" s="89"/>
      <c r="C3334" s="90" t="s">
        <v>622</v>
      </c>
      <c r="D3334" s="84">
        <v>43278</v>
      </c>
      <c r="E3334" s="85" t="s">
        <v>5918</v>
      </c>
      <c r="F3334" s="85" t="s">
        <v>3</v>
      </c>
      <c r="G3334" s="85">
        <v>1634821</v>
      </c>
      <c r="H3334" s="89"/>
      <c r="I3334" s="93" t="s">
        <v>6555</v>
      </c>
      <c r="J3334" s="89"/>
      <c r="K3334" s="89"/>
      <c r="L3334" s="89"/>
      <c r="M3334" s="89"/>
      <c r="N3334" s="168">
        <v>0</v>
      </c>
      <c r="O3334" s="168">
        <v>85</v>
      </c>
      <c r="P3334" s="89" t="s">
        <v>679</v>
      </c>
    </row>
    <row r="3335" spans="1:16" ht="51">
      <c r="A3335" s="214">
        <v>20</v>
      </c>
      <c r="B3335" s="89"/>
      <c r="C3335" s="90" t="s">
        <v>47</v>
      </c>
      <c r="D3335" s="84">
        <v>43278</v>
      </c>
      <c r="E3335" s="85" t="s">
        <v>5919</v>
      </c>
      <c r="F3335" s="85" t="s">
        <v>3</v>
      </c>
      <c r="G3335" s="85">
        <v>1634852</v>
      </c>
      <c r="H3335" s="89"/>
      <c r="I3335" s="93" t="s">
        <v>6556</v>
      </c>
      <c r="J3335" s="89"/>
      <c r="K3335" s="89"/>
      <c r="L3335" s="89"/>
      <c r="M3335" s="89"/>
      <c r="N3335" s="168">
        <v>0</v>
      </c>
      <c r="O3335" s="168">
        <v>300</v>
      </c>
      <c r="P3335" s="89" t="s">
        <v>679</v>
      </c>
    </row>
    <row r="3336" spans="1:16" ht="51">
      <c r="A3336" s="214">
        <v>20</v>
      </c>
      <c r="B3336" s="89"/>
      <c r="C3336" s="90" t="s">
        <v>47</v>
      </c>
      <c r="D3336" s="84">
        <v>43278</v>
      </c>
      <c r="E3336" s="85" t="s">
        <v>5920</v>
      </c>
      <c r="F3336" s="85" t="s">
        <v>3</v>
      </c>
      <c r="G3336" s="85">
        <v>1634853</v>
      </c>
      <c r="H3336" s="89"/>
      <c r="I3336" s="93" t="s">
        <v>6557</v>
      </c>
      <c r="J3336" s="89"/>
      <c r="K3336" s="89"/>
      <c r="L3336" s="89"/>
      <c r="M3336" s="89"/>
      <c r="N3336" s="168">
        <v>0</v>
      </c>
      <c r="O3336" s="168">
        <v>300</v>
      </c>
      <c r="P3336" s="89" t="s">
        <v>679</v>
      </c>
    </row>
    <row r="3337" spans="1:16" ht="63.75">
      <c r="A3337" s="214" t="s">
        <v>560</v>
      </c>
      <c r="B3337" s="89"/>
      <c r="C3337" s="90" t="s">
        <v>622</v>
      </c>
      <c r="D3337" s="84">
        <v>43278</v>
      </c>
      <c r="E3337" s="85" t="s">
        <v>5921</v>
      </c>
      <c r="F3337" s="85" t="s">
        <v>3</v>
      </c>
      <c r="G3337" s="85">
        <v>1634859</v>
      </c>
      <c r="H3337" s="89"/>
      <c r="I3337" s="93" t="s">
        <v>6558</v>
      </c>
      <c r="J3337" s="89"/>
      <c r="K3337" s="89"/>
      <c r="L3337" s="89"/>
      <c r="M3337" s="89"/>
      <c r="N3337" s="168">
        <v>0</v>
      </c>
      <c r="O3337" s="168">
        <v>13</v>
      </c>
      <c r="P3337" s="89" t="s">
        <v>679</v>
      </c>
    </row>
    <row r="3338" spans="1:16" ht="51">
      <c r="A3338" s="214" t="s">
        <v>560</v>
      </c>
      <c r="B3338" s="89"/>
      <c r="C3338" s="90" t="s">
        <v>622</v>
      </c>
      <c r="D3338" s="84">
        <v>43278</v>
      </c>
      <c r="E3338" s="85" t="s">
        <v>5922</v>
      </c>
      <c r="F3338" s="85" t="s">
        <v>3</v>
      </c>
      <c r="G3338" s="85">
        <v>1634671</v>
      </c>
      <c r="H3338" s="89"/>
      <c r="I3338" s="93" t="s">
        <v>6559</v>
      </c>
      <c r="J3338" s="89"/>
      <c r="K3338" s="89"/>
      <c r="L3338" s="89"/>
      <c r="M3338" s="89"/>
      <c r="N3338" s="168">
        <v>0</v>
      </c>
      <c r="O3338" s="168">
        <v>191</v>
      </c>
      <c r="P3338" s="89" t="s">
        <v>679</v>
      </c>
    </row>
    <row r="3339" spans="1:16" ht="51">
      <c r="A3339" s="214">
        <v>25</v>
      </c>
      <c r="B3339" s="89"/>
      <c r="C3339" s="90" t="s">
        <v>48</v>
      </c>
      <c r="D3339" s="84">
        <v>43278</v>
      </c>
      <c r="E3339" s="85" t="s">
        <v>5923</v>
      </c>
      <c r="F3339" s="85" t="s">
        <v>3</v>
      </c>
      <c r="G3339" s="85">
        <v>1634727</v>
      </c>
      <c r="H3339" s="89"/>
      <c r="I3339" s="93" t="s">
        <v>6560</v>
      </c>
      <c r="J3339" s="89"/>
      <c r="K3339" s="89"/>
      <c r="L3339" s="89"/>
      <c r="M3339" s="89"/>
      <c r="N3339" s="168">
        <v>0</v>
      </c>
      <c r="O3339" s="168">
        <v>400</v>
      </c>
      <c r="P3339" s="89" t="s">
        <v>679</v>
      </c>
    </row>
    <row r="3340" spans="1:16" ht="51">
      <c r="A3340" s="214" t="s">
        <v>560</v>
      </c>
      <c r="B3340" s="89"/>
      <c r="C3340" s="90" t="s">
        <v>622</v>
      </c>
      <c r="D3340" s="84">
        <v>43278</v>
      </c>
      <c r="E3340" s="85" t="s">
        <v>5924</v>
      </c>
      <c r="F3340" s="85" t="s">
        <v>3</v>
      </c>
      <c r="G3340" s="85">
        <v>1634731</v>
      </c>
      <c r="H3340" s="89"/>
      <c r="I3340" s="93" t="s">
        <v>6561</v>
      </c>
      <c r="J3340" s="89"/>
      <c r="K3340" s="89"/>
      <c r="L3340" s="89"/>
      <c r="M3340" s="89"/>
      <c r="N3340" s="168">
        <v>0</v>
      </c>
      <c r="O3340" s="168">
        <v>78</v>
      </c>
      <c r="P3340" s="89" t="s">
        <v>679</v>
      </c>
    </row>
    <row r="3341" spans="1:16" ht="63.75">
      <c r="A3341" s="214">
        <v>373</v>
      </c>
      <c r="B3341" s="89"/>
      <c r="C3341" s="90" t="s">
        <v>644</v>
      </c>
      <c r="D3341" s="84">
        <v>43278</v>
      </c>
      <c r="E3341" s="85" t="s">
        <v>5925</v>
      </c>
      <c r="F3341" s="85" t="s">
        <v>3</v>
      </c>
      <c r="G3341" s="85">
        <v>1634749</v>
      </c>
      <c r="H3341" s="89"/>
      <c r="I3341" s="93" t="s">
        <v>6562</v>
      </c>
      <c r="J3341" s="89"/>
      <c r="K3341" s="89"/>
      <c r="L3341" s="89"/>
      <c r="M3341" s="89"/>
      <c r="N3341" s="168">
        <v>0</v>
      </c>
      <c r="O3341" s="168">
        <v>13360</v>
      </c>
      <c r="P3341" s="89" t="s">
        <v>679</v>
      </c>
    </row>
    <row r="3342" spans="1:16" ht="63.75">
      <c r="A3342" s="214" t="s">
        <v>560</v>
      </c>
      <c r="B3342" s="89"/>
      <c r="C3342" s="90" t="s">
        <v>622</v>
      </c>
      <c r="D3342" s="84">
        <v>43278</v>
      </c>
      <c r="E3342" s="85" t="s">
        <v>5926</v>
      </c>
      <c r="F3342" s="85" t="s">
        <v>3</v>
      </c>
      <c r="G3342" s="85">
        <v>1634750</v>
      </c>
      <c r="H3342" s="89"/>
      <c r="I3342" s="93" t="s">
        <v>6563</v>
      </c>
      <c r="J3342" s="89"/>
      <c r="K3342" s="89"/>
      <c r="L3342" s="89"/>
      <c r="M3342" s="89"/>
      <c r="N3342" s="168">
        <v>0</v>
      </c>
      <c r="O3342" s="168">
        <v>1</v>
      </c>
      <c r="P3342" s="89" t="s">
        <v>679</v>
      </c>
    </row>
    <row r="3343" spans="1:16" ht="51">
      <c r="A3343" s="214">
        <v>48</v>
      </c>
      <c r="B3343" s="89"/>
      <c r="C3343" s="90" t="s">
        <v>53</v>
      </c>
      <c r="D3343" s="84">
        <v>43278</v>
      </c>
      <c r="E3343" s="85" t="s">
        <v>5927</v>
      </c>
      <c r="F3343" s="85" t="s">
        <v>3</v>
      </c>
      <c r="G3343" s="85">
        <v>1634880</v>
      </c>
      <c r="H3343" s="89"/>
      <c r="I3343" s="93" t="s">
        <v>6564</v>
      </c>
      <c r="J3343" s="89"/>
      <c r="K3343" s="89"/>
      <c r="L3343" s="89"/>
      <c r="M3343" s="89"/>
      <c r="N3343" s="168">
        <v>0</v>
      </c>
      <c r="O3343" s="168">
        <v>0.01</v>
      </c>
      <c r="P3343" s="89" t="s">
        <v>2900</v>
      </c>
    </row>
    <row r="3344" spans="1:16" ht="51">
      <c r="A3344" s="214" t="s">
        <v>560</v>
      </c>
      <c r="B3344" s="89"/>
      <c r="C3344" s="90" t="s">
        <v>622</v>
      </c>
      <c r="D3344" s="84">
        <v>43278</v>
      </c>
      <c r="E3344" s="85" t="s">
        <v>5928</v>
      </c>
      <c r="F3344" s="85" t="s">
        <v>3</v>
      </c>
      <c r="G3344" s="85">
        <v>1634887</v>
      </c>
      <c r="H3344" s="89"/>
      <c r="I3344" s="93" t="s">
        <v>6565</v>
      </c>
      <c r="J3344" s="89"/>
      <c r="K3344" s="89"/>
      <c r="L3344" s="89"/>
      <c r="M3344" s="89"/>
      <c r="N3344" s="168">
        <v>0</v>
      </c>
      <c r="O3344" s="168">
        <v>1254.18</v>
      </c>
      <c r="P3344" s="89" t="s">
        <v>679</v>
      </c>
    </row>
    <row r="3345" spans="1:16" ht="51">
      <c r="A3345" s="214" t="s">
        <v>567</v>
      </c>
      <c r="B3345" s="89"/>
      <c r="C3345" s="90" t="s">
        <v>620</v>
      </c>
      <c r="D3345" s="84">
        <v>43278</v>
      </c>
      <c r="E3345" s="85" t="s">
        <v>5929</v>
      </c>
      <c r="F3345" s="85" t="s">
        <v>3</v>
      </c>
      <c r="G3345" s="85">
        <v>1634699</v>
      </c>
      <c r="H3345" s="89"/>
      <c r="I3345" s="93" t="s">
        <v>6566</v>
      </c>
      <c r="J3345" s="89"/>
      <c r="K3345" s="89"/>
      <c r="L3345" s="89"/>
      <c r="M3345" s="89"/>
      <c r="N3345" s="168">
        <v>0</v>
      </c>
      <c r="O3345" s="168">
        <v>15919.98</v>
      </c>
      <c r="P3345" s="89" t="s">
        <v>679</v>
      </c>
    </row>
    <row r="3346" spans="1:16" ht="51">
      <c r="A3346" s="214">
        <v>292</v>
      </c>
      <c r="B3346" s="89"/>
      <c r="C3346" s="90" t="s">
        <v>134</v>
      </c>
      <c r="D3346" s="84">
        <v>43278</v>
      </c>
      <c r="E3346" s="85" t="s">
        <v>5930</v>
      </c>
      <c r="F3346" s="85" t="s">
        <v>6</v>
      </c>
      <c r="G3346" s="85">
        <v>991131</v>
      </c>
      <c r="H3346" s="89"/>
      <c r="I3346" s="93" t="s">
        <v>6567</v>
      </c>
      <c r="J3346" s="89"/>
      <c r="K3346" s="89"/>
      <c r="L3346" s="89"/>
      <c r="M3346" s="89"/>
      <c r="N3346" s="168">
        <v>0</v>
      </c>
      <c r="O3346" s="168">
        <v>176.4</v>
      </c>
      <c r="P3346" s="89" t="s">
        <v>679</v>
      </c>
    </row>
    <row r="3347" spans="1:16" ht="51">
      <c r="A3347" s="214" t="s">
        <v>560</v>
      </c>
      <c r="B3347" s="89"/>
      <c r="C3347" s="90" t="s">
        <v>622</v>
      </c>
      <c r="D3347" s="84">
        <v>43279</v>
      </c>
      <c r="E3347" s="85" t="s">
        <v>5931</v>
      </c>
      <c r="F3347" s="85" t="s">
        <v>3</v>
      </c>
      <c r="G3347" s="85">
        <v>1635247</v>
      </c>
      <c r="H3347" s="89"/>
      <c r="I3347" s="93" t="s">
        <v>6568</v>
      </c>
      <c r="J3347" s="89"/>
      <c r="K3347" s="89"/>
      <c r="L3347" s="89"/>
      <c r="M3347" s="89"/>
      <c r="N3347" s="168">
        <v>0</v>
      </c>
      <c r="O3347" s="168">
        <v>20000</v>
      </c>
      <c r="P3347" s="89" t="s">
        <v>679</v>
      </c>
    </row>
    <row r="3348" spans="1:16" ht="51">
      <c r="A3348" s="214">
        <v>373</v>
      </c>
      <c r="B3348" s="89"/>
      <c r="C3348" s="90" t="s">
        <v>644</v>
      </c>
      <c r="D3348" s="84">
        <v>43279</v>
      </c>
      <c r="E3348" s="85" t="s">
        <v>5932</v>
      </c>
      <c r="F3348" s="85" t="s">
        <v>3</v>
      </c>
      <c r="G3348" s="85">
        <v>1635124</v>
      </c>
      <c r="H3348" s="89"/>
      <c r="I3348" s="93" t="s">
        <v>6569</v>
      </c>
      <c r="J3348" s="89"/>
      <c r="K3348" s="89"/>
      <c r="L3348" s="89"/>
      <c r="M3348" s="89"/>
      <c r="N3348" s="168">
        <v>0</v>
      </c>
      <c r="O3348" s="168">
        <v>20</v>
      </c>
      <c r="P3348" s="89" t="s">
        <v>679</v>
      </c>
    </row>
    <row r="3349" spans="1:16" ht="51">
      <c r="A3349" s="214" t="s">
        <v>560</v>
      </c>
      <c r="B3349" s="89"/>
      <c r="C3349" s="90" t="s">
        <v>622</v>
      </c>
      <c r="D3349" s="84">
        <v>43279</v>
      </c>
      <c r="E3349" s="85" t="s">
        <v>5933</v>
      </c>
      <c r="F3349" s="85" t="s">
        <v>3</v>
      </c>
      <c r="G3349" s="85">
        <v>1635126</v>
      </c>
      <c r="H3349" s="89"/>
      <c r="I3349" s="93" t="s">
        <v>6570</v>
      </c>
      <c r="J3349" s="89"/>
      <c r="K3349" s="89"/>
      <c r="L3349" s="89"/>
      <c r="M3349" s="89"/>
      <c r="N3349" s="168">
        <v>0</v>
      </c>
      <c r="O3349" s="168">
        <v>3161.79</v>
      </c>
      <c r="P3349" s="89" t="s">
        <v>679</v>
      </c>
    </row>
    <row r="3350" spans="1:16" ht="38.25">
      <c r="A3350" s="214">
        <v>373</v>
      </c>
      <c r="B3350" s="89"/>
      <c r="C3350" s="90" t="s">
        <v>644</v>
      </c>
      <c r="D3350" s="84">
        <v>43279</v>
      </c>
      <c r="E3350" s="85" t="s">
        <v>5934</v>
      </c>
      <c r="F3350" s="85" t="s">
        <v>3</v>
      </c>
      <c r="G3350" s="85">
        <v>1635141</v>
      </c>
      <c r="H3350" s="89"/>
      <c r="I3350" s="93" t="s">
        <v>6571</v>
      </c>
      <c r="J3350" s="89"/>
      <c r="K3350" s="89"/>
      <c r="L3350" s="89"/>
      <c r="M3350" s="89"/>
      <c r="N3350" s="168">
        <v>0</v>
      </c>
      <c r="O3350" s="168">
        <v>748.32</v>
      </c>
      <c r="P3350" s="89" t="s">
        <v>679</v>
      </c>
    </row>
    <row r="3351" spans="1:16" ht="51">
      <c r="A3351" s="214" t="s">
        <v>560</v>
      </c>
      <c r="B3351" s="89"/>
      <c r="C3351" s="90" t="s">
        <v>622</v>
      </c>
      <c r="D3351" s="84">
        <v>43279</v>
      </c>
      <c r="E3351" s="85" t="s">
        <v>5935</v>
      </c>
      <c r="F3351" s="85" t="s">
        <v>3</v>
      </c>
      <c r="G3351" s="85">
        <v>1635143</v>
      </c>
      <c r="H3351" s="89"/>
      <c r="I3351" s="93" t="s">
        <v>6572</v>
      </c>
      <c r="J3351" s="89"/>
      <c r="K3351" s="89"/>
      <c r="L3351" s="89"/>
      <c r="M3351" s="89"/>
      <c r="N3351" s="168">
        <v>0</v>
      </c>
      <c r="O3351" s="168">
        <v>2774.85</v>
      </c>
      <c r="P3351" s="89" t="s">
        <v>679</v>
      </c>
    </row>
    <row r="3352" spans="1:16" ht="51">
      <c r="A3352" s="214" t="s">
        <v>560</v>
      </c>
      <c r="B3352" s="89"/>
      <c r="C3352" s="90" t="s">
        <v>622</v>
      </c>
      <c r="D3352" s="84">
        <v>43279</v>
      </c>
      <c r="E3352" s="85" t="s">
        <v>5936</v>
      </c>
      <c r="F3352" s="85" t="s">
        <v>3</v>
      </c>
      <c r="G3352" s="85">
        <v>1635179</v>
      </c>
      <c r="H3352" s="89"/>
      <c r="I3352" s="93" t="s">
        <v>6573</v>
      </c>
      <c r="J3352" s="89"/>
      <c r="K3352" s="89"/>
      <c r="L3352" s="89"/>
      <c r="M3352" s="89"/>
      <c r="N3352" s="168">
        <v>0</v>
      </c>
      <c r="O3352" s="168">
        <v>185.5</v>
      </c>
      <c r="P3352" s="89" t="s">
        <v>679</v>
      </c>
    </row>
    <row r="3353" spans="1:16" ht="51">
      <c r="A3353" s="214">
        <v>373</v>
      </c>
      <c r="B3353" s="89"/>
      <c r="C3353" s="90" t="s">
        <v>644</v>
      </c>
      <c r="D3353" s="84">
        <v>43279</v>
      </c>
      <c r="E3353" s="85" t="s">
        <v>5937</v>
      </c>
      <c r="F3353" s="85" t="s">
        <v>3</v>
      </c>
      <c r="G3353" s="85">
        <v>1635300</v>
      </c>
      <c r="H3353" s="89"/>
      <c r="I3353" s="93" t="s">
        <v>6574</v>
      </c>
      <c r="J3353" s="89"/>
      <c r="K3353" s="89"/>
      <c r="L3353" s="89"/>
      <c r="M3353" s="89"/>
      <c r="N3353" s="168">
        <v>0</v>
      </c>
      <c r="O3353" s="168">
        <v>39846.03</v>
      </c>
      <c r="P3353" s="89" t="s">
        <v>679</v>
      </c>
    </row>
    <row r="3354" spans="1:16" ht="51">
      <c r="A3354" s="214">
        <v>287</v>
      </c>
      <c r="B3354" s="89"/>
      <c r="C3354" s="90" t="s">
        <v>130</v>
      </c>
      <c r="D3354" s="84">
        <v>43279</v>
      </c>
      <c r="E3354" s="85" t="s">
        <v>5938</v>
      </c>
      <c r="F3354" s="85" t="s">
        <v>3</v>
      </c>
      <c r="G3354" s="85">
        <v>1635161</v>
      </c>
      <c r="H3354" s="89"/>
      <c r="I3354" s="93" t="s">
        <v>6575</v>
      </c>
      <c r="J3354" s="89"/>
      <c r="K3354" s="89"/>
      <c r="L3354" s="89"/>
      <c r="M3354" s="89"/>
      <c r="N3354" s="168">
        <v>0</v>
      </c>
      <c r="O3354" s="168">
        <v>95445.58</v>
      </c>
      <c r="P3354" s="89" t="s">
        <v>679</v>
      </c>
    </row>
    <row r="3355" spans="1:16" ht="51">
      <c r="A3355" s="214" t="s">
        <v>560</v>
      </c>
      <c r="B3355" s="89"/>
      <c r="C3355" s="90" t="s">
        <v>622</v>
      </c>
      <c r="D3355" s="84">
        <v>43279</v>
      </c>
      <c r="E3355" s="85" t="s">
        <v>5939</v>
      </c>
      <c r="F3355" s="85" t="s">
        <v>3</v>
      </c>
      <c r="G3355" s="85">
        <v>1635129</v>
      </c>
      <c r="H3355" s="89"/>
      <c r="I3355" s="93" t="s">
        <v>6576</v>
      </c>
      <c r="J3355" s="89"/>
      <c r="K3355" s="89"/>
      <c r="L3355" s="89"/>
      <c r="M3355" s="89"/>
      <c r="N3355" s="168">
        <v>0</v>
      </c>
      <c r="O3355" s="168">
        <v>380.28000000000003</v>
      </c>
      <c r="P3355" s="89" t="s">
        <v>679</v>
      </c>
    </row>
    <row r="3356" spans="1:16" ht="38.25">
      <c r="A3356" s="214">
        <v>70</v>
      </c>
      <c r="B3356" s="89"/>
      <c r="C3356" s="90" t="s">
        <v>56</v>
      </c>
      <c r="D3356" s="84">
        <v>43279</v>
      </c>
      <c r="E3356" s="85" t="s">
        <v>5940</v>
      </c>
      <c r="F3356" s="85" t="s">
        <v>3</v>
      </c>
      <c r="G3356" s="85">
        <v>1635063</v>
      </c>
      <c r="H3356" s="89"/>
      <c r="I3356" s="93" t="s">
        <v>6577</v>
      </c>
      <c r="J3356" s="89"/>
      <c r="K3356" s="89"/>
      <c r="L3356" s="89"/>
      <c r="M3356" s="89"/>
      <c r="N3356" s="168">
        <v>0</v>
      </c>
      <c r="O3356" s="168">
        <v>51</v>
      </c>
      <c r="P3356" s="89" t="s">
        <v>2900</v>
      </c>
    </row>
    <row r="3357" spans="1:16" ht="51">
      <c r="A3357" s="214" t="s">
        <v>560</v>
      </c>
      <c r="B3357" s="89"/>
      <c r="C3357" s="90" t="s">
        <v>622</v>
      </c>
      <c r="D3357" s="84">
        <v>43279</v>
      </c>
      <c r="E3357" s="85" t="s">
        <v>5941</v>
      </c>
      <c r="F3357" s="85" t="s">
        <v>3</v>
      </c>
      <c r="G3357" s="85">
        <v>1635065</v>
      </c>
      <c r="H3357" s="89"/>
      <c r="I3357" s="93" t="s">
        <v>6578</v>
      </c>
      <c r="J3357" s="89"/>
      <c r="K3357" s="89"/>
      <c r="L3357" s="89"/>
      <c r="M3357" s="89"/>
      <c r="N3357" s="168">
        <v>0</v>
      </c>
      <c r="O3357" s="168">
        <v>634</v>
      </c>
      <c r="P3357" s="89" t="s">
        <v>679</v>
      </c>
    </row>
    <row r="3358" spans="1:16" ht="51">
      <c r="A3358" s="214" t="s">
        <v>560</v>
      </c>
      <c r="B3358" s="89"/>
      <c r="C3358" s="90" t="s">
        <v>622</v>
      </c>
      <c r="D3358" s="84">
        <v>43279</v>
      </c>
      <c r="E3358" s="85" t="s">
        <v>5942</v>
      </c>
      <c r="F3358" s="85" t="s">
        <v>3</v>
      </c>
      <c r="G3358" s="85">
        <v>1635077</v>
      </c>
      <c r="H3358" s="89"/>
      <c r="I3358" s="93" t="s">
        <v>723</v>
      </c>
      <c r="J3358" s="89"/>
      <c r="K3358" s="89"/>
      <c r="L3358" s="89"/>
      <c r="M3358" s="89"/>
      <c r="N3358" s="168">
        <v>0</v>
      </c>
      <c r="O3358" s="168">
        <v>545</v>
      </c>
      <c r="P3358" s="89" t="s">
        <v>679</v>
      </c>
    </row>
    <row r="3359" spans="1:16" ht="63.75">
      <c r="A3359" s="214">
        <v>287</v>
      </c>
      <c r="B3359" s="89"/>
      <c r="C3359" s="90" t="s">
        <v>130</v>
      </c>
      <c r="D3359" s="84">
        <v>43279</v>
      </c>
      <c r="E3359" s="85" t="s">
        <v>5943</v>
      </c>
      <c r="F3359" s="85" t="s">
        <v>3</v>
      </c>
      <c r="G3359" s="85">
        <v>1635171</v>
      </c>
      <c r="H3359" s="89"/>
      <c r="I3359" s="93" t="s">
        <v>6579</v>
      </c>
      <c r="J3359" s="89"/>
      <c r="K3359" s="89"/>
      <c r="L3359" s="89"/>
      <c r="M3359" s="89"/>
      <c r="N3359" s="168">
        <v>0</v>
      </c>
      <c r="O3359" s="168">
        <v>3269.62</v>
      </c>
      <c r="P3359" s="89" t="s">
        <v>679</v>
      </c>
    </row>
    <row r="3360" spans="1:16" ht="63.75">
      <c r="A3360" s="214">
        <v>513</v>
      </c>
      <c r="B3360" s="89"/>
      <c r="C3360" s="90" t="s">
        <v>175</v>
      </c>
      <c r="D3360" s="84">
        <v>43279</v>
      </c>
      <c r="E3360" s="85" t="s">
        <v>5944</v>
      </c>
      <c r="F3360" s="85" t="s">
        <v>15</v>
      </c>
      <c r="G3360" s="85">
        <v>771079</v>
      </c>
      <c r="H3360" s="89"/>
      <c r="I3360" s="93" t="s">
        <v>6580</v>
      </c>
      <c r="J3360" s="89"/>
      <c r="K3360" s="89"/>
      <c r="L3360" s="89"/>
      <c r="M3360" s="89"/>
      <c r="N3360" s="168">
        <v>50</v>
      </c>
      <c r="O3360" s="168">
        <v>0</v>
      </c>
      <c r="P3360" s="89" t="s">
        <v>679</v>
      </c>
    </row>
    <row r="3361" spans="1:16" ht="63.75">
      <c r="A3361" s="214">
        <v>373</v>
      </c>
      <c r="B3361" s="89"/>
      <c r="C3361" s="90" t="s">
        <v>644</v>
      </c>
      <c r="D3361" s="84">
        <v>43279</v>
      </c>
      <c r="E3361" s="85" t="s">
        <v>5945</v>
      </c>
      <c r="F3361" s="85" t="s">
        <v>680</v>
      </c>
      <c r="G3361" s="85">
        <v>18214039</v>
      </c>
      <c r="H3361" s="89"/>
      <c r="I3361" s="93" t="s">
        <v>6581</v>
      </c>
      <c r="J3361" s="89"/>
      <c r="K3361" s="89"/>
      <c r="L3361" s="89"/>
      <c r="M3361" s="89"/>
      <c r="N3361" s="168">
        <v>0</v>
      </c>
      <c r="O3361" s="168">
        <v>4864525.72</v>
      </c>
      <c r="P3361" s="89" t="s">
        <v>679</v>
      </c>
    </row>
    <row r="3362" spans="1:16" ht="76.5">
      <c r="A3362" s="214">
        <v>35</v>
      </c>
      <c r="B3362" s="89"/>
      <c r="C3362" s="90" t="s">
        <v>49</v>
      </c>
      <c r="D3362" s="84">
        <v>43279</v>
      </c>
      <c r="E3362" s="85" t="s">
        <v>5946</v>
      </c>
      <c r="F3362" s="85" t="s">
        <v>6</v>
      </c>
      <c r="G3362" s="85">
        <v>991496</v>
      </c>
      <c r="H3362" s="89"/>
      <c r="I3362" s="93" t="s">
        <v>6582</v>
      </c>
      <c r="J3362" s="89"/>
      <c r="K3362" s="89"/>
      <c r="L3362" s="89"/>
      <c r="M3362" s="89"/>
      <c r="N3362" s="168">
        <v>0</v>
      </c>
      <c r="O3362" s="168">
        <v>554000</v>
      </c>
      <c r="P3362" s="89" t="s">
        <v>679</v>
      </c>
    </row>
    <row r="3363" spans="1:16" ht="63.75">
      <c r="A3363" s="214">
        <v>513</v>
      </c>
      <c r="B3363" s="89"/>
      <c r="C3363" s="90" t="s">
        <v>175</v>
      </c>
      <c r="D3363" s="84">
        <v>43279</v>
      </c>
      <c r="E3363" s="85" t="s">
        <v>5947</v>
      </c>
      <c r="F3363" s="85" t="s">
        <v>680</v>
      </c>
      <c r="G3363" s="85">
        <v>18212615</v>
      </c>
      <c r="H3363" s="89"/>
      <c r="I3363" s="93" t="s">
        <v>6583</v>
      </c>
      <c r="J3363" s="89"/>
      <c r="K3363" s="89"/>
      <c r="L3363" s="89"/>
      <c r="M3363" s="89"/>
      <c r="N3363" s="168">
        <v>49572.800000000003</v>
      </c>
      <c r="O3363" s="168">
        <v>0</v>
      </c>
      <c r="P3363" s="89" t="s">
        <v>679</v>
      </c>
    </row>
    <row r="3364" spans="1:16" ht="51">
      <c r="A3364" s="214" t="s">
        <v>560</v>
      </c>
      <c r="B3364" s="89"/>
      <c r="C3364" s="90" t="s">
        <v>622</v>
      </c>
      <c r="D3364" s="84">
        <v>43280</v>
      </c>
      <c r="E3364" s="85" t="s">
        <v>5948</v>
      </c>
      <c r="F3364" s="85" t="s">
        <v>3</v>
      </c>
      <c r="G3364" s="85">
        <v>1635699</v>
      </c>
      <c r="H3364" s="89"/>
      <c r="I3364" s="93" t="s">
        <v>6584</v>
      </c>
      <c r="J3364" s="89"/>
      <c r="K3364" s="89"/>
      <c r="L3364" s="89"/>
      <c r="M3364" s="89"/>
      <c r="N3364" s="168">
        <v>0</v>
      </c>
      <c r="O3364" s="168">
        <v>4</v>
      </c>
      <c r="P3364" s="89" t="s">
        <v>679</v>
      </c>
    </row>
    <row r="3365" spans="1:16" ht="51">
      <c r="A3365" s="214" t="s">
        <v>560</v>
      </c>
      <c r="B3365" s="89"/>
      <c r="C3365" s="90" t="s">
        <v>622</v>
      </c>
      <c r="D3365" s="84">
        <v>43280</v>
      </c>
      <c r="E3365" s="85" t="s">
        <v>5949</v>
      </c>
      <c r="F3365" s="85" t="s">
        <v>3</v>
      </c>
      <c r="G3365" s="85">
        <v>1635666</v>
      </c>
      <c r="H3365" s="89"/>
      <c r="I3365" s="93" t="s">
        <v>6585</v>
      </c>
      <c r="J3365" s="89"/>
      <c r="K3365" s="89"/>
      <c r="L3365" s="89"/>
      <c r="M3365" s="89"/>
      <c r="N3365" s="168">
        <v>0</v>
      </c>
      <c r="O3365" s="168">
        <v>300</v>
      </c>
      <c r="P3365" s="89" t="s">
        <v>679</v>
      </c>
    </row>
    <row r="3366" spans="1:16" ht="63.75">
      <c r="A3366" s="214" t="s">
        <v>560</v>
      </c>
      <c r="B3366" s="89"/>
      <c r="C3366" s="90" t="s">
        <v>622</v>
      </c>
      <c r="D3366" s="84">
        <v>43280</v>
      </c>
      <c r="E3366" s="85" t="s">
        <v>5950</v>
      </c>
      <c r="F3366" s="85" t="s">
        <v>3</v>
      </c>
      <c r="G3366" s="85">
        <v>1635647</v>
      </c>
      <c r="H3366" s="89"/>
      <c r="I3366" s="93" t="s">
        <v>6586</v>
      </c>
      <c r="J3366" s="89"/>
      <c r="K3366" s="89"/>
      <c r="L3366" s="89"/>
      <c r="M3366" s="89"/>
      <c r="N3366" s="168">
        <v>0</v>
      </c>
      <c r="O3366" s="168">
        <v>176</v>
      </c>
      <c r="P3366" s="89" t="s">
        <v>679</v>
      </c>
    </row>
    <row r="3367" spans="1:16" ht="51">
      <c r="A3367" s="214" t="s">
        <v>560</v>
      </c>
      <c r="B3367" s="89"/>
      <c r="C3367" s="90" t="s">
        <v>622</v>
      </c>
      <c r="D3367" s="84">
        <v>43280</v>
      </c>
      <c r="E3367" s="85" t="s">
        <v>5951</v>
      </c>
      <c r="F3367" s="85" t="s">
        <v>3</v>
      </c>
      <c r="G3367" s="85">
        <v>1635639</v>
      </c>
      <c r="H3367" s="89"/>
      <c r="I3367" s="93" t="s">
        <v>6587</v>
      </c>
      <c r="J3367" s="89"/>
      <c r="K3367" s="89"/>
      <c r="L3367" s="89"/>
      <c r="M3367" s="89"/>
      <c r="N3367" s="168">
        <v>0</v>
      </c>
      <c r="O3367" s="168">
        <v>33</v>
      </c>
      <c r="P3367" s="89" t="s">
        <v>679</v>
      </c>
    </row>
    <row r="3368" spans="1:16" ht="51">
      <c r="A3368" s="214">
        <v>681</v>
      </c>
      <c r="B3368" s="89"/>
      <c r="C3368" s="90" t="s">
        <v>196</v>
      </c>
      <c r="D3368" s="84">
        <v>43280</v>
      </c>
      <c r="E3368" s="85" t="s">
        <v>5952</v>
      </c>
      <c r="F3368" s="85" t="s">
        <v>3</v>
      </c>
      <c r="G3368" s="85">
        <v>1635815</v>
      </c>
      <c r="H3368" s="89"/>
      <c r="I3368" s="93" t="s">
        <v>6588</v>
      </c>
      <c r="J3368" s="89"/>
      <c r="K3368" s="89"/>
      <c r="L3368" s="89"/>
      <c r="M3368" s="89"/>
      <c r="N3368" s="168">
        <v>0</v>
      </c>
      <c r="O3368" s="168">
        <v>6</v>
      </c>
      <c r="P3368" s="89" t="s">
        <v>2900</v>
      </c>
    </row>
    <row r="3369" spans="1:16" ht="51">
      <c r="A3369" s="214">
        <v>132</v>
      </c>
      <c r="B3369" s="89"/>
      <c r="C3369" s="90" t="s">
        <v>71</v>
      </c>
      <c r="D3369" s="84">
        <v>43280</v>
      </c>
      <c r="E3369" s="85" t="s">
        <v>5953</v>
      </c>
      <c r="F3369" s="85" t="s">
        <v>3</v>
      </c>
      <c r="G3369" s="85">
        <v>1635779</v>
      </c>
      <c r="H3369" s="89"/>
      <c r="I3369" s="93" t="s">
        <v>6589</v>
      </c>
      <c r="J3369" s="89"/>
      <c r="K3369" s="89"/>
      <c r="L3369" s="89"/>
      <c r="M3369" s="89"/>
      <c r="N3369" s="168">
        <v>0</v>
      </c>
      <c r="O3369" s="168">
        <v>393</v>
      </c>
      <c r="P3369" s="89" t="s">
        <v>679</v>
      </c>
    </row>
    <row r="3370" spans="1:16" ht="51">
      <c r="A3370" s="214">
        <v>133</v>
      </c>
      <c r="B3370" s="89"/>
      <c r="C3370" s="90" t="s">
        <v>72</v>
      </c>
      <c r="D3370" s="84">
        <v>43280</v>
      </c>
      <c r="E3370" s="85" t="s">
        <v>5954</v>
      </c>
      <c r="F3370" s="85" t="s">
        <v>3</v>
      </c>
      <c r="G3370" s="85">
        <v>1635776</v>
      </c>
      <c r="H3370" s="89"/>
      <c r="I3370" s="93" t="s">
        <v>6590</v>
      </c>
      <c r="J3370" s="89"/>
      <c r="K3370" s="89"/>
      <c r="L3370" s="89"/>
      <c r="M3370" s="89"/>
      <c r="N3370" s="168">
        <v>0</v>
      </c>
      <c r="O3370" s="168">
        <v>7770</v>
      </c>
      <c r="P3370" s="89" t="s">
        <v>679</v>
      </c>
    </row>
    <row r="3371" spans="1:16" ht="51">
      <c r="A3371" s="214" t="s">
        <v>560</v>
      </c>
      <c r="B3371" s="89"/>
      <c r="C3371" s="90" t="s">
        <v>622</v>
      </c>
      <c r="D3371" s="84">
        <v>43280</v>
      </c>
      <c r="E3371" s="85" t="s">
        <v>5955</v>
      </c>
      <c r="F3371" s="85" t="s">
        <v>3</v>
      </c>
      <c r="G3371" s="85">
        <v>1635760</v>
      </c>
      <c r="H3371" s="89"/>
      <c r="I3371" s="93" t="s">
        <v>6591</v>
      </c>
      <c r="J3371" s="89"/>
      <c r="K3371" s="89"/>
      <c r="L3371" s="89"/>
      <c r="M3371" s="89"/>
      <c r="N3371" s="168">
        <v>0</v>
      </c>
      <c r="O3371" s="168">
        <v>130155.26000000001</v>
      </c>
      <c r="P3371" s="89" t="s">
        <v>679</v>
      </c>
    </row>
    <row r="3372" spans="1:16" ht="51">
      <c r="A3372" s="214">
        <v>373</v>
      </c>
      <c r="B3372" s="89"/>
      <c r="C3372" s="90" t="s">
        <v>644</v>
      </c>
      <c r="D3372" s="84">
        <v>43280</v>
      </c>
      <c r="E3372" s="85" t="s">
        <v>5956</v>
      </c>
      <c r="F3372" s="85" t="s">
        <v>3</v>
      </c>
      <c r="G3372" s="85">
        <v>1635753</v>
      </c>
      <c r="H3372" s="89"/>
      <c r="I3372" s="93" t="s">
        <v>6592</v>
      </c>
      <c r="J3372" s="89"/>
      <c r="K3372" s="89"/>
      <c r="L3372" s="89"/>
      <c r="M3372" s="89"/>
      <c r="N3372" s="168">
        <v>0</v>
      </c>
      <c r="O3372" s="168">
        <v>330.89</v>
      </c>
      <c r="P3372" s="89" t="s">
        <v>679</v>
      </c>
    </row>
    <row r="3373" spans="1:16" ht="51">
      <c r="A3373" s="214">
        <v>373</v>
      </c>
      <c r="B3373" s="89"/>
      <c r="C3373" s="90" t="s">
        <v>644</v>
      </c>
      <c r="D3373" s="84">
        <v>43280</v>
      </c>
      <c r="E3373" s="85" t="s">
        <v>5957</v>
      </c>
      <c r="F3373" s="85" t="s">
        <v>3</v>
      </c>
      <c r="G3373" s="85">
        <v>1635751</v>
      </c>
      <c r="H3373" s="89"/>
      <c r="I3373" s="93" t="s">
        <v>6593</v>
      </c>
      <c r="J3373" s="89"/>
      <c r="K3373" s="89"/>
      <c r="L3373" s="89"/>
      <c r="M3373" s="89"/>
      <c r="N3373" s="168">
        <v>0</v>
      </c>
      <c r="O3373" s="168">
        <v>66888.320000000007</v>
      </c>
      <c r="P3373" s="89" t="s">
        <v>679</v>
      </c>
    </row>
    <row r="3374" spans="1:16" ht="51">
      <c r="A3374" s="214">
        <v>373</v>
      </c>
      <c r="B3374" s="89"/>
      <c r="C3374" s="90" t="s">
        <v>644</v>
      </c>
      <c r="D3374" s="84">
        <v>43280</v>
      </c>
      <c r="E3374" s="85" t="s">
        <v>5958</v>
      </c>
      <c r="F3374" s="85" t="s">
        <v>3</v>
      </c>
      <c r="G3374" s="85">
        <v>1635739</v>
      </c>
      <c r="H3374" s="89"/>
      <c r="I3374" s="93" t="s">
        <v>6594</v>
      </c>
      <c r="J3374" s="89"/>
      <c r="K3374" s="89"/>
      <c r="L3374" s="89"/>
      <c r="M3374" s="89"/>
      <c r="N3374" s="168">
        <v>0</v>
      </c>
      <c r="O3374" s="168">
        <v>6434.2300000000005</v>
      </c>
      <c r="P3374" s="89" t="s">
        <v>679</v>
      </c>
    </row>
    <row r="3375" spans="1:16" ht="51">
      <c r="A3375" s="214" t="s">
        <v>560</v>
      </c>
      <c r="B3375" s="89"/>
      <c r="C3375" s="90" t="s">
        <v>622</v>
      </c>
      <c r="D3375" s="84">
        <v>43280</v>
      </c>
      <c r="E3375" s="85" t="s">
        <v>5959</v>
      </c>
      <c r="F3375" s="85" t="s">
        <v>3</v>
      </c>
      <c r="G3375" s="85">
        <v>1635527</v>
      </c>
      <c r="H3375" s="89"/>
      <c r="I3375" s="93" t="s">
        <v>6595</v>
      </c>
      <c r="J3375" s="89"/>
      <c r="K3375" s="89"/>
      <c r="L3375" s="89"/>
      <c r="M3375" s="89"/>
      <c r="N3375" s="168">
        <v>0</v>
      </c>
      <c r="O3375" s="168">
        <v>3442.13</v>
      </c>
      <c r="P3375" s="89" t="s">
        <v>679</v>
      </c>
    </row>
    <row r="3376" spans="1:16" ht="63.75">
      <c r="A3376" s="214">
        <v>526</v>
      </c>
      <c r="B3376" s="89"/>
      <c r="C3376" s="90" t="s">
        <v>616</v>
      </c>
      <c r="D3376" s="84">
        <v>43280</v>
      </c>
      <c r="E3376" s="85" t="s">
        <v>5960</v>
      </c>
      <c r="F3376" s="85" t="s">
        <v>3</v>
      </c>
      <c r="G3376" s="85">
        <v>1635609</v>
      </c>
      <c r="H3376" s="89"/>
      <c r="I3376" s="93" t="s">
        <v>6596</v>
      </c>
      <c r="J3376" s="89"/>
      <c r="K3376" s="89"/>
      <c r="L3376" s="89"/>
      <c r="M3376" s="89"/>
      <c r="N3376" s="168">
        <v>0</v>
      </c>
      <c r="O3376" s="168">
        <v>202.08</v>
      </c>
      <c r="P3376" s="89" t="s">
        <v>679</v>
      </c>
    </row>
    <row r="3377" spans="1:16" ht="63.75">
      <c r="A3377" s="214">
        <v>35</v>
      </c>
      <c r="B3377" s="89"/>
      <c r="C3377" s="90" t="s">
        <v>49</v>
      </c>
      <c r="D3377" s="84">
        <v>43280</v>
      </c>
      <c r="E3377" s="85" t="s">
        <v>5961</v>
      </c>
      <c r="F3377" s="85" t="s">
        <v>3</v>
      </c>
      <c r="G3377" s="85">
        <v>1635599</v>
      </c>
      <c r="H3377" s="89"/>
      <c r="I3377" s="93" t="s">
        <v>6597</v>
      </c>
      <c r="J3377" s="89"/>
      <c r="K3377" s="89"/>
      <c r="L3377" s="89"/>
      <c r="M3377" s="89"/>
      <c r="N3377" s="168">
        <v>0</v>
      </c>
      <c r="O3377" s="168">
        <v>56500</v>
      </c>
      <c r="P3377" s="89" t="s">
        <v>679</v>
      </c>
    </row>
    <row r="3378" spans="1:16" ht="51">
      <c r="A3378" s="214" t="s">
        <v>560</v>
      </c>
      <c r="B3378" s="89"/>
      <c r="C3378" s="90" t="s">
        <v>622</v>
      </c>
      <c r="D3378" s="84">
        <v>43280</v>
      </c>
      <c r="E3378" s="85" t="s">
        <v>5962</v>
      </c>
      <c r="F3378" s="85" t="s">
        <v>3</v>
      </c>
      <c r="G3378" s="85">
        <v>1635519</v>
      </c>
      <c r="H3378" s="89"/>
      <c r="I3378" s="93" t="s">
        <v>6598</v>
      </c>
      <c r="J3378" s="89"/>
      <c r="K3378" s="89"/>
      <c r="L3378" s="89"/>
      <c r="M3378" s="89"/>
      <c r="N3378" s="168">
        <v>0</v>
      </c>
      <c r="O3378" s="168">
        <v>300</v>
      </c>
      <c r="P3378" s="89" t="s">
        <v>679</v>
      </c>
    </row>
    <row r="3379" spans="1:16" ht="51">
      <c r="A3379" s="214" t="s">
        <v>560</v>
      </c>
      <c r="B3379" s="89"/>
      <c r="C3379" s="90" t="s">
        <v>622</v>
      </c>
      <c r="D3379" s="84">
        <v>43280</v>
      </c>
      <c r="E3379" s="85" t="s">
        <v>5963</v>
      </c>
      <c r="F3379" s="85" t="s">
        <v>3</v>
      </c>
      <c r="G3379" s="85">
        <v>1635577</v>
      </c>
      <c r="H3379" s="89"/>
      <c r="I3379" s="93" t="s">
        <v>6599</v>
      </c>
      <c r="J3379" s="89"/>
      <c r="K3379" s="89"/>
      <c r="L3379" s="89"/>
      <c r="M3379" s="89"/>
      <c r="N3379" s="168">
        <v>0</v>
      </c>
      <c r="O3379" s="168">
        <v>70</v>
      </c>
      <c r="P3379" s="89" t="s">
        <v>679</v>
      </c>
    </row>
    <row r="3380" spans="1:16" ht="51">
      <c r="A3380" s="214" t="s">
        <v>560</v>
      </c>
      <c r="B3380" s="89"/>
      <c r="C3380" s="90" t="s">
        <v>622</v>
      </c>
      <c r="D3380" s="84">
        <v>43280</v>
      </c>
      <c r="E3380" s="85" t="s">
        <v>5964</v>
      </c>
      <c r="F3380" s="85" t="s">
        <v>3</v>
      </c>
      <c r="G3380" s="85">
        <v>1635478</v>
      </c>
      <c r="H3380" s="89"/>
      <c r="I3380" s="93" t="s">
        <v>6600</v>
      </c>
      <c r="J3380" s="89"/>
      <c r="K3380" s="89"/>
      <c r="L3380" s="89"/>
      <c r="M3380" s="89"/>
      <c r="N3380" s="168">
        <v>0</v>
      </c>
      <c r="O3380" s="168">
        <v>220</v>
      </c>
      <c r="P3380" s="89" t="s">
        <v>679</v>
      </c>
    </row>
    <row r="3381" spans="1:16" ht="51">
      <c r="A3381" s="214" t="s">
        <v>560</v>
      </c>
      <c r="B3381" s="89"/>
      <c r="C3381" s="90" t="s">
        <v>622</v>
      </c>
      <c r="D3381" s="84">
        <v>43280</v>
      </c>
      <c r="E3381" s="85" t="s">
        <v>5965</v>
      </c>
      <c r="F3381" s="85" t="s">
        <v>3</v>
      </c>
      <c r="G3381" s="85">
        <v>1635481</v>
      </c>
      <c r="H3381" s="89"/>
      <c r="I3381" s="93" t="s">
        <v>6601</v>
      </c>
      <c r="J3381" s="89"/>
      <c r="K3381" s="89"/>
      <c r="L3381" s="89"/>
      <c r="M3381" s="89"/>
      <c r="N3381" s="168">
        <v>0</v>
      </c>
      <c r="O3381" s="168">
        <v>2000</v>
      </c>
      <c r="P3381" s="89" t="s">
        <v>679</v>
      </c>
    </row>
    <row r="3382" spans="1:16" ht="38.25">
      <c r="A3382" s="214">
        <v>373</v>
      </c>
      <c r="B3382" s="89"/>
      <c r="C3382" s="90" t="s">
        <v>644</v>
      </c>
      <c r="D3382" s="84">
        <v>43280</v>
      </c>
      <c r="E3382" s="85" t="s">
        <v>5966</v>
      </c>
      <c r="F3382" s="85" t="s">
        <v>3</v>
      </c>
      <c r="G3382" s="85">
        <v>1635483</v>
      </c>
      <c r="H3382" s="89"/>
      <c r="I3382" s="93" t="s">
        <v>6602</v>
      </c>
      <c r="J3382" s="89"/>
      <c r="K3382" s="89"/>
      <c r="L3382" s="89"/>
      <c r="M3382" s="89"/>
      <c r="N3382" s="168">
        <v>0</v>
      </c>
      <c r="O3382" s="168">
        <v>19112.2</v>
      </c>
      <c r="P3382" s="89" t="s">
        <v>679</v>
      </c>
    </row>
    <row r="3383" spans="1:16" ht="89.25">
      <c r="A3383" s="214">
        <v>576</v>
      </c>
      <c r="B3383" s="89"/>
      <c r="C3383" s="90" t="s">
        <v>11083</v>
      </c>
      <c r="D3383" s="84">
        <v>43280</v>
      </c>
      <c r="E3383" s="85" t="s">
        <v>5967</v>
      </c>
      <c r="F3383" s="85" t="s">
        <v>15</v>
      </c>
      <c r="G3383" s="85">
        <v>5343</v>
      </c>
      <c r="H3383" s="89"/>
      <c r="I3383" s="93" t="s">
        <v>6603</v>
      </c>
      <c r="J3383" s="89"/>
      <c r="K3383" s="89"/>
      <c r="L3383" s="89"/>
      <c r="M3383" s="89"/>
      <c r="N3383" s="168">
        <v>273.83999999999997</v>
      </c>
      <c r="O3383" s="168">
        <v>0</v>
      </c>
      <c r="P3383" s="89" t="s">
        <v>679</v>
      </c>
    </row>
    <row r="3384" spans="1:16" ht="51">
      <c r="A3384" s="214">
        <v>513</v>
      </c>
      <c r="B3384" s="89"/>
      <c r="C3384" s="90" t="s">
        <v>175</v>
      </c>
      <c r="D3384" s="84">
        <v>43280</v>
      </c>
      <c r="E3384" s="85" t="s">
        <v>5968</v>
      </c>
      <c r="F3384" s="85" t="s">
        <v>15</v>
      </c>
      <c r="G3384" s="85">
        <v>772590</v>
      </c>
      <c r="H3384" s="89"/>
      <c r="I3384" s="93" t="s">
        <v>3390</v>
      </c>
      <c r="J3384" s="89"/>
      <c r="K3384" s="89"/>
      <c r="L3384" s="89"/>
      <c r="M3384" s="89"/>
      <c r="N3384" s="168">
        <v>50</v>
      </c>
      <c r="O3384" s="168">
        <v>0</v>
      </c>
      <c r="P3384" s="89" t="s">
        <v>679</v>
      </c>
    </row>
    <row r="3385" spans="1:16" ht="89.25">
      <c r="A3385" s="214">
        <v>576</v>
      </c>
      <c r="B3385" s="89"/>
      <c r="C3385" s="90" t="s">
        <v>11083</v>
      </c>
      <c r="D3385" s="84">
        <v>43280</v>
      </c>
      <c r="E3385" s="85" t="s">
        <v>5969</v>
      </c>
      <c r="F3385" s="85" t="s">
        <v>15</v>
      </c>
      <c r="G3385" s="85">
        <v>5353</v>
      </c>
      <c r="H3385" s="89"/>
      <c r="I3385" s="93" t="s">
        <v>6604</v>
      </c>
      <c r="J3385" s="89"/>
      <c r="K3385" s="89"/>
      <c r="L3385" s="89"/>
      <c r="M3385" s="89"/>
      <c r="N3385" s="168">
        <v>283.02999999999997</v>
      </c>
      <c r="O3385" s="168">
        <v>0</v>
      </c>
      <c r="P3385" s="89" t="s">
        <v>679</v>
      </c>
    </row>
    <row r="3386" spans="1:16" ht="63.75">
      <c r="A3386" s="214">
        <v>20</v>
      </c>
      <c r="B3386" s="89"/>
      <c r="C3386" s="90" t="s">
        <v>47</v>
      </c>
      <c r="D3386" s="84">
        <v>43280</v>
      </c>
      <c r="E3386" s="85" t="s">
        <v>5970</v>
      </c>
      <c r="F3386" s="85" t="s">
        <v>15</v>
      </c>
      <c r="G3386" s="85">
        <v>5351</v>
      </c>
      <c r="H3386" s="89"/>
      <c r="I3386" s="93" t="s">
        <v>6605</v>
      </c>
      <c r="J3386" s="89"/>
      <c r="K3386" s="89"/>
      <c r="L3386" s="89"/>
      <c r="M3386" s="89"/>
      <c r="N3386" s="168">
        <v>307.87</v>
      </c>
      <c r="O3386" s="168">
        <v>0</v>
      </c>
      <c r="P3386" s="89" t="s">
        <v>679</v>
      </c>
    </row>
    <row r="3387" spans="1:16" ht="38.25">
      <c r="A3387" s="214" t="s">
        <v>720</v>
      </c>
      <c r="B3387" s="89"/>
      <c r="C3387" s="90" t="s">
        <v>13784</v>
      </c>
      <c r="D3387" s="84">
        <v>43280</v>
      </c>
      <c r="E3387" s="85" t="s">
        <v>5971</v>
      </c>
      <c r="F3387" s="85" t="s">
        <v>13</v>
      </c>
      <c r="G3387" s="85">
        <v>383927</v>
      </c>
      <c r="H3387" s="89"/>
      <c r="I3387" s="93" t="s">
        <v>745</v>
      </c>
      <c r="J3387" s="89"/>
      <c r="K3387" s="89"/>
      <c r="L3387" s="89"/>
      <c r="M3387" s="89"/>
      <c r="N3387" s="168">
        <v>2638866.11</v>
      </c>
      <c r="O3387" s="168">
        <v>0</v>
      </c>
      <c r="P3387" s="89" t="s">
        <v>679</v>
      </c>
    </row>
    <row r="3388" spans="1:16" ht="38.25">
      <c r="A3388" s="214" t="s">
        <v>720</v>
      </c>
      <c r="B3388" s="89"/>
      <c r="C3388" s="90" t="s">
        <v>13784</v>
      </c>
      <c r="D3388" s="84">
        <v>43280</v>
      </c>
      <c r="E3388" s="85" t="s">
        <v>5972</v>
      </c>
      <c r="F3388" s="85" t="s">
        <v>13</v>
      </c>
      <c r="G3388" s="85">
        <v>383929</v>
      </c>
      <c r="H3388" s="89"/>
      <c r="I3388" s="93" t="s">
        <v>745</v>
      </c>
      <c r="J3388" s="89"/>
      <c r="K3388" s="89"/>
      <c r="L3388" s="89"/>
      <c r="M3388" s="89"/>
      <c r="N3388" s="168">
        <v>6139761.8099999996</v>
      </c>
      <c r="O3388" s="168">
        <v>0</v>
      </c>
      <c r="P3388" s="89" t="s">
        <v>679</v>
      </c>
    </row>
    <row r="3389" spans="1:16" ht="38.25">
      <c r="A3389" s="214" t="s">
        <v>720</v>
      </c>
      <c r="B3389" s="89"/>
      <c r="C3389" s="90" t="s">
        <v>13784</v>
      </c>
      <c r="D3389" s="84">
        <v>43280</v>
      </c>
      <c r="E3389" s="85" t="s">
        <v>5973</v>
      </c>
      <c r="F3389" s="85" t="s">
        <v>13</v>
      </c>
      <c r="G3389" s="85">
        <v>383931</v>
      </c>
      <c r="H3389" s="89"/>
      <c r="I3389" s="93" t="s">
        <v>745</v>
      </c>
      <c r="J3389" s="89"/>
      <c r="K3389" s="89"/>
      <c r="L3389" s="89"/>
      <c r="M3389" s="89"/>
      <c r="N3389" s="168">
        <v>2638866.11</v>
      </c>
      <c r="O3389" s="168">
        <v>0</v>
      </c>
      <c r="P3389" s="89" t="s">
        <v>679</v>
      </c>
    </row>
    <row r="3390" spans="1:16" ht="38.25">
      <c r="A3390" s="214" t="s">
        <v>720</v>
      </c>
      <c r="B3390" s="89"/>
      <c r="C3390" s="90" t="s">
        <v>13784</v>
      </c>
      <c r="D3390" s="84">
        <v>43280</v>
      </c>
      <c r="E3390" s="85" t="s">
        <v>5974</v>
      </c>
      <c r="F3390" s="85" t="s">
        <v>13</v>
      </c>
      <c r="G3390" s="85">
        <v>383933</v>
      </c>
      <c r="H3390" s="89"/>
      <c r="I3390" s="93" t="s">
        <v>745</v>
      </c>
      <c r="J3390" s="89"/>
      <c r="K3390" s="89"/>
      <c r="L3390" s="89"/>
      <c r="M3390" s="89"/>
      <c r="N3390" s="168">
        <v>2638866.11</v>
      </c>
      <c r="O3390" s="168">
        <v>0</v>
      </c>
      <c r="P3390" s="89" t="s">
        <v>679</v>
      </c>
    </row>
    <row r="3391" spans="1:16" ht="38.25">
      <c r="A3391" s="214" t="s">
        <v>720</v>
      </c>
      <c r="B3391" s="89"/>
      <c r="C3391" s="90" t="s">
        <v>13784</v>
      </c>
      <c r="D3391" s="84">
        <v>43280</v>
      </c>
      <c r="E3391" s="85" t="s">
        <v>5975</v>
      </c>
      <c r="F3391" s="85" t="s">
        <v>13</v>
      </c>
      <c r="G3391" s="85">
        <v>383935</v>
      </c>
      <c r="H3391" s="89"/>
      <c r="I3391" s="93" t="s">
        <v>745</v>
      </c>
      <c r="J3391" s="89"/>
      <c r="K3391" s="89"/>
      <c r="L3391" s="89"/>
      <c r="M3391" s="89"/>
      <c r="N3391" s="168">
        <v>2638866.11</v>
      </c>
      <c r="O3391" s="168">
        <v>0</v>
      </c>
      <c r="P3391" s="89" t="s">
        <v>679</v>
      </c>
    </row>
    <row r="3392" spans="1:16" ht="38.25">
      <c r="A3392" s="214" t="s">
        <v>720</v>
      </c>
      <c r="B3392" s="89"/>
      <c r="C3392" s="90" t="s">
        <v>13784</v>
      </c>
      <c r="D3392" s="84">
        <v>43280</v>
      </c>
      <c r="E3392" s="85" t="s">
        <v>5976</v>
      </c>
      <c r="F3392" s="85" t="s">
        <v>13</v>
      </c>
      <c r="G3392" s="85">
        <v>383937</v>
      </c>
      <c r="H3392" s="89"/>
      <c r="I3392" s="93" t="s">
        <v>745</v>
      </c>
      <c r="J3392" s="89"/>
      <c r="K3392" s="89"/>
      <c r="L3392" s="89"/>
      <c r="M3392" s="89"/>
      <c r="N3392" s="168">
        <v>2638866.11</v>
      </c>
      <c r="O3392" s="168">
        <v>0</v>
      </c>
      <c r="P3392" s="89" t="s">
        <v>679</v>
      </c>
    </row>
    <row r="3393" spans="1:16" ht="38.25">
      <c r="A3393" s="214" t="s">
        <v>720</v>
      </c>
      <c r="B3393" s="89"/>
      <c r="C3393" s="90" t="s">
        <v>13784</v>
      </c>
      <c r="D3393" s="84">
        <v>43280</v>
      </c>
      <c r="E3393" s="85" t="s">
        <v>5977</v>
      </c>
      <c r="F3393" s="85" t="s">
        <v>13</v>
      </c>
      <c r="G3393" s="85">
        <v>383939</v>
      </c>
      <c r="H3393" s="89"/>
      <c r="I3393" s="93" t="s">
        <v>745</v>
      </c>
      <c r="J3393" s="89"/>
      <c r="K3393" s="89"/>
      <c r="L3393" s="89"/>
      <c r="M3393" s="89"/>
      <c r="N3393" s="168">
        <v>7247955.7800000003</v>
      </c>
      <c r="O3393" s="168">
        <v>0</v>
      </c>
      <c r="P3393" s="89" t="s">
        <v>679</v>
      </c>
    </row>
    <row r="3394" spans="1:16" ht="38.25">
      <c r="A3394" s="214" t="s">
        <v>720</v>
      </c>
      <c r="B3394" s="89"/>
      <c r="C3394" s="90" t="s">
        <v>13784</v>
      </c>
      <c r="D3394" s="84">
        <v>43280</v>
      </c>
      <c r="E3394" s="85" t="s">
        <v>5978</v>
      </c>
      <c r="F3394" s="85" t="s">
        <v>13</v>
      </c>
      <c r="G3394" s="85">
        <v>383941</v>
      </c>
      <c r="H3394" s="89"/>
      <c r="I3394" s="93" t="s">
        <v>745</v>
      </c>
      <c r="J3394" s="89"/>
      <c r="K3394" s="89"/>
      <c r="L3394" s="89"/>
      <c r="M3394" s="89"/>
      <c r="N3394" s="168">
        <v>7247955.7800000003</v>
      </c>
      <c r="O3394" s="168">
        <v>0</v>
      </c>
      <c r="P3394" s="89" t="s">
        <v>679</v>
      </c>
    </row>
    <row r="3395" spans="1:16" ht="38.25">
      <c r="A3395" s="214" t="s">
        <v>720</v>
      </c>
      <c r="B3395" s="89"/>
      <c r="C3395" s="90" t="s">
        <v>13784</v>
      </c>
      <c r="D3395" s="84">
        <v>43280</v>
      </c>
      <c r="E3395" s="85" t="s">
        <v>5979</v>
      </c>
      <c r="F3395" s="85" t="s">
        <v>13</v>
      </c>
      <c r="G3395" s="85">
        <v>383943</v>
      </c>
      <c r="H3395" s="89"/>
      <c r="I3395" s="93" t="s">
        <v>745</v>
      </c>
      <c r="J3395" s="89"/>
      <c r="K3395" s="89"/>
      <c r="L3395" s="89"/>
      <c r="M3395" s="89"/>
      <c r="N3395" s="168">
        <v>7247955.7800000003</v>
      </c>
      <c r="O3395" s="168">
        <v>0</v>
      </c>
      <c r="P3395" s="89" t="s">
        <v>679</v>
      </c>
    </row>
    <row r="3396" spans="1:16" ht="38.25">
      <c r="A3396" s="214" t="s">
        <v>720</v>
      </c>
      <c r="B3396" s="89"/>
      <c r="C3396" s="90" t="s">
        <v>13784</v>
      </c>
      <c r="D3396" s="84">
        <v>43280</v>
      </c>
      <c r="E3396" s="85" t="s">
        <v>5980</v>
      </c>
      <c r="F3396" s="85" t="s">
        <v>13</v>
      </c>
      <c r="G3396" s="85">
        <v>383945</v>
      </c>
      <c r="H3396" s="89"/>
      <c r="I3396" s="93" t="s">
        <v>745</v>
      </c>
      <c r="J3396" s="89"/>
      <c r="K3396" s="89"/>
      <c r="L3396" s="89"/>
      <c r="M3396" s="89"/>
      <c r="N3396" s="168">
        <v>7247955.7800000003</v>
      </c>
      <c r="O3396" s="168">
        <v>0</v>
      </c>
      <c r="P3396" s="89" t="s">
        <v>679</v>
      </c>
    </row>
    <row r="3397" spans="1:16" ht="38.25">
      <c r="A3397" s="214" t="s">
        <v>720</v>
      </c>
      <c r="B3397" s="89"/>
      <c r="C3397" s="90" t="s">
        <v>13784</v>
      </c>
      <c r="D3397" s="84">
        <v>43280</v>
      </c>
      <c r="E3397" s="85" t="s">
        <v>5981</v>
      </c>
      <c r="F3397" s="85" t="s">
        <v>13</v>
      </c>
      <c r="G3397" s="85">
        <v>383947</v>
      </c>
      <c r="H3397" s="89"/>
      <c r="I3397" s="93" t="s">
        <v>745</v>
      </c>
      <c r="J3397" s="89"/>
      <c r="K3397" s="89"/>
      <c r="L3397" s="89"/>
      <c r="M3397" s="89"/>
      <c r="N3397" s="168">
        <v>7247955.7800000003</v>
      </c>
      <c r="O3397" s="168">
        <v>0</v>
      </c>
      <c r="P3397" s="89" t="s">
        <v>679</v>
      </c>
    </row>
    <row r="3398" spans="1:16" ht="38.25">
      <c r="A3398" s="214" t="s">
        <v>720</v>
      </c>
      <c r="B3398" s="89"/>
      <c r="C3398" s="90" t="s">
        <v>13784</v>
      </c>
      <c r="D3398" s="84">
        <v>43280</v>
      </c>
      <c r="E3398" s="85" t="s">
        <v>5982</v>
      </c>
      <c r="F3398" s="85" t="s">
        <v>13</v>
      </c>
      <c r="G3398" s="85">
        <v>383949</v>
      </c>
      <c r="H3398" s="89"/>
      <c r="I3398" s="93" t="s">
        <v>745</v>
      </c>
      <c r="J3398" s="89"/>
      <c r="K3398" s="89"/>
      <c r="L3398" s="89"/>
      <c r="M3398" s="89"/>
      <c r="N3398" s="168">
        <v>6139761.8099999996</v>
      </c>
      <c r="O3398" s="168">
        <v>0</v>
      </c>
      <c r="P3398" s="89" t="s">
        <v>679</v>
      </c>
    </row>
    <row r="3399" spans="1:16" ht="38.25">
      <c r="A3399" s="214" t="s">
        <v>720</v>
      </c>
      <c r="B3399" s="89"/>
      <c r="C3399" s="90" t="s">
        <v>13784</v>
      </c>
      <c r="D3399" s="84">
        <v>43280</v>
      </c>
      <c r="E3399" s="85" t="s">
        <v>5983</v>
      </c>
      <c r="F3399" s="85" t="s">
        <v>13</v>
      </c>
      <c r="G3399" s="85">
        <v>383951</v>
      </c>
      <c r="H3399" s="89"/>
      <c r="I3399" s="93" t="s">
        <v>745</v>
      </c>
      <c r="J3399" s="89"/>
      <c r="K3399" s="89"/>
      <c r="L3399" s="89"/>
      <c r="M3399" s="89"/>
      <c r="N3399" s="168">
        <v>6139761.8099999996</v>
      </c>
      <c r="O3399" s="168">
        <v>0</v>
      </c>
      <c r="P3399" s="89" t="s">
        <v>679</v>
      </c>
    </row>
    <row r="3400" spans="1:16" ht="38.25">
      <c r="A3400" s="214" t="s">
        <v>720</v>
      </c>
      <c r="B3400" s="89"/>
      <c r="C3400" s="90" t="s">
        <v>13784</v>
      </c>
      <c r="D3400" s="84">
        <v>43280</v>
      </c>
      <c r="E3400" s="85" t="s">
        <v>5984</v>
      </c>
      <c r="F3400" s="85" t="s">
        <v>13</v>
      </c>
      <c r="G3400" s="85">
        <v>383953</v>
      </c>
      <c r="H3400" s="89"/>
      <c r="I3400" s="93" t="s">
        <v>745</v>
      </c>
      <c r="J3400" s="89"/>
      <c r="K3400" s="89"/>
      <c r="L3400" s="89"/>
      <c r="M3400" s="89"/>
      <c r="N3400" s="168">
        <v>6139761.8099999996</v>
      </c>
      <c r="O3400" s="168">
        <v>0</v>
      </c>
      <c r="P3400" s="89" t="s">
        <v>679</v>
      </c>
    </row>
    <row r="3401" spans="1:16" ht="38.25">
      <c r="A3401" s="214" t="s">
        <v>720</v>
      </c>
      <c r="B3401" s="89"/>
      <c r="C3401" s="90" t="s">
        <v>13784</v>
      </c>
      <c r="D3401" s="84">
        <v>43280</v>
      </c>
      <c r="E3401" s="85" t="s">
        <v>5985</v>
      </c>
      <c r="F3401" s="85" t="s">
        <v>13</v>
      </c>
      <c r="G3401" s="85">
        <v>383955</v>
      </c>
      <c r="H3401" s="89"/>
      <c r="I3401" s="93" t="s">
        <v>745</v>
      </c>
      <c r="J3401" s="89"/>
      <c r="K3401" s="89"/>
      <c r="L3401" s="89"/>
      <c r="M3401" s="89"/>
      <c r="N3401" s="168">
        <v>6139761.8099999996</v>
      </c>
      <c r="O3401" s="168">
        <v>0</v>
      </c>
      <c r="P3401" s="89" t="s">
        <v>679</v>
      </c>
    </row>
    <row r="3402" spans="1:16" ht="38.25">
      <c r="A3402" s="214" t="s">
        <v>720</v>
      </c>
      <c r="B3402" s="89"/>
      <c r="C3402" s="90" t="s">
        <v>13784</v>
      </c>
      <c r="D3402" s="84">
        <v>43280</v>
      </c>
      <c r="E3402" s="85" t="s">
        <v>5986</v>
      </c>
      <c r="F3402" s="85" t="s">
        <v>13</v>
      </c>
      <c r="G3402" s="85">
        <v>383957</v>
      </c>
      <c r="H3402" s="89"/>
      <c r="I3402" s="93" t="s">
        <v>745</v>
      </c>
      <c r="J3402" s="89"/>
      <c r="K3402" s="89"/>
      <c r="L3402" s="89"/>
      <c r="M3402" s="89"/>
      <c r="N3402" s="168">
        <v>16863577.030000001</v>
      </c>
      <c r="O3402" s="168">
        <v>0</v>
      </c>
      <c r="P3402" s="89" t="s">
        <v>679</v>
      </c>
    </row>
    <row r="3403" spans="1:16" ht="38.25">
      <c r="A3403" s="214" t="s">
        <v>720</v>
      </c>
      <c r="B3403" s="89"/>
      <c r="C3403" s="90" t="s">
        <v>13784</v>
      </c>
      <c r="D3403" s="84">
        <v>43280</v>
      </c>
      <c r="E3403" s="85" t="s">
        <v>5987</v>
      </c>
      <c r="F3403" s="85" t="s">
        <v>13</v>
      </c>
      <c r="G3403" s="85">
        <v>383959</v>
      </c>
      <c r="H3403" s="89"/>
      <c r="I3403" s="93" t="s">
        <v>745</v>
      </c>
      <c r="J3403" s="89"/>
      <c r="K3403" s="89"/>
      <c r="L3403" s="89"/>
      <c r="M3403" s="89"/>
      <c r="N3403" s="168">
        <v>16863577.030000001</v>
      </c>
      <c r="O3403" s="168">
        <v>0</v>
      </c>
      <c r="P3403" s="89" t="s">
        <v>679</v>
      </c>
    </row>
    <row r="3404" spans="1:16" ht="38.25">
      <c r="A3404" s="214" t="s">
        <v>720</v>
      </c>
      <c r="B3404" s="89"/>
      <c r="C3404" s="90" t="s">
        <v>13784</v>
      </c>
      <c r="D3404" s="84">
        <v>43280</v>
      </c>
      <c r="E3404" s="85" t="s">
        <v>5988</v>
      </c>
      <c r="F3404" s="85" t="s">
        <v>13</v>
      </c>
      <c r="G3404" s="85">
        <v>383961</v>
      </c>
      <c r="H3404" s="89"/>
      <c r="I3404" s="93" t="s">
        <v>745</v>
      </c>
      <c r="J3404" s="89"/>
      <c r="K3404" s="89"/>
      <c r="L3404" s="89"/>
      <c r="M3404" s="89"/>
      <c r="N3404" s="168">
        <v>16863577.030000001</v>
      </c>
      <c r="O3404" s="168">
        <v>0</v>
      </c>
      <c r="P3404" s="89" t="s">
        <v>679</v>
      </c>
    </row>
    <row r="3405" spans="1:16" ht="38.25">
      <c r="A3405" s="214" t="s">
        <v>720</v>
      </c>
      <c r="B3405" s="89"/>
      <c r="C3405" s="90" t="s">
        <v>13784</v>
      </c>
      <c r="D3405" s="84">
        <v>43280</v>
      </c>
      <c r="E3405" s="85" t="s">
        <v>5989</v>
      </c>
      <c r="F3405" s="85" t="s">
        <v>13</v>
      </c>
      <c r="G3405" s="85">
        <v>383963</v>
      </c>
      <c r="H3405" s="89"/>
      <c r="I3405" s="93" t="s">
        <v>745</v>
      </c>
      <c r="J3405" s="89"/>
      <c r="K3405" s="89"/>
      <c r="L3405" s="89"/>
      <c r="M3405" s="89"/>
      <c r="N3405" s="168">
        <v>16863577.030000001</v>
      </c>
      <c r="O3405" s="168">
        <v>0</v>
      </c>
      <c r="P3405" s="89" t="s">
        <v>679</v>
      </c>
    </row>
    <row r="3406" spans="1:16" ht="38.25">
      <c r="A3406" s="214" t="s">
        <v>720</v>
      </c>
      <c r="B3406" s="89"/>
      <c r="C3406" s="90" t="s">
        <v>13784</v>
      </c>
      <c r="D3406" s="84">
        <v>43280</v>
      </c>
      <c r="E3406" s="85" t="s">
        <v>5990</v>
      </c>
      <c r="F3406" s="85" t="s">
        <v>13</v>
      </c>
      <c r="G3406" s="85">
        <v>383965</v>
      </c>
      <c r="H3406" s="89"/>
      <c r="I3406" s="93" t="s">
        <v>745</v>
      </c>
      <c r="J3406" s="89"/>
      <c r="K3406" s="89"/>
      <c r="L3406" s="89"/>
      <c r="M3406" s="89"/>
      <c r="N3406" s="168">
        <v>16863577.030000001</v>
      </c>
      <c r="O3406" s="168">
        <v>0</v>
      </c>
      <c r="P3406" s="89" t="s">
        <v>679</v>
      </c>
    </row>
    <row r="3407" spans="1:16" ht="38.25">
      <c r="A3407" s="214" t="s">
        <v>720</v>
      </c>
      <c r="B3407" s="89"/>
      <c r="C3407" s="90" t="s">
        <v>13784</v>
      </c>
      <c r="D3407" s="84">
        <v>43280</v>
      </c>
      <c r="E3407" s="85" t="s">
        <v>5991</v>
      </c>
      <c r="F3407" s="85" t="s">
        <v>13</v>
      </c>
      <c r="G3407" s="85">
        <v>383967</v>
      </c>
      <c r="H3407" s="89"/>
      <c r="I3407" s="93" t="s">
        <v>745</v>
      </c>
      <c r="J3407" s="89"/>
      <c r="K3407" s="89"/>
      <c r="L3407" s="89"/>
      <c r="M3407" s="89"/>
      <c r="N3407" s="168">
        <v>3102573.71</v>
      </c>
      <c r="O3407" s="168">
        <v>0</v>
      </c>
      <c r="P3407" s="89" t="s">
        <v>679</v>
      </c>
    </row>
    <row r="3408" spans="1:16" ht="38.25">
      <c r="A3408" s="214" t="s">
        <v>720</v>
      </c>
      <c r="B3408" s="89"/>
      <c r="C3408" s="90" t="s">
        <v>13784</v>
      </c>
      <c r="D3408" s="84">
        <v>43280</v>
      </c>
      <c r="E3408" s="85" t="s">
        <v>5992</v>
      </c>
      <c r="F3408" s="85" t="s">
        <v>13</v>
      </c>
      <c r="G3408" s="85">
        <v>383969</v>
      </c>
      <c r="H3408" s="89"/>
      <c r="I3408" s="93" t="s">
        <v>745</v>
      </c>
      <c r="J3408" s="89"/>
      <c r="K3408" s="89"/>
      <c r="L3408" s="89"/>
      <c r="M3408" s="89"/>
      <c r="N3408" s="168">
        <v>3102573.71</v>
      </c>
      <c r="O3408" s="168">
        <v>0</v>
      </c>
      <c r="P3408" s="89" t="s">
        <v>679</v>
      </c>
    </row>
    <row r="3409" spans="1:16" ht="38.25">
      <c r="A3409" s="214" t="s">
        <v>720</v>
      </c>
      <c r="B3409" s="89"/>
      <c r="C3409" s="90" t="s">
        <v>13784</v>
      </c>
      <c r="D3409" s="84">
        <v>43280</v>
      </c>
      <c r="E3409" s="85" t="s">
        <v>5993</v>
      </c>
      <c r="F3409" s="85" t="s">
        <v>13</v>
      </c>
      <c r="G3409" s="85">
        <v>383971</v>
      </c>
      <c r="H3409" s="89"/>
      <c r="I3409" s="93" t="s">
        <v>745</v>
      </c>
      <c r="J3409" s="89"/>
      <c r="K3409" s="89"/>
      <c r="L3409" s="89"/>
      <c r="M3409" s="89"/>
      <c r="N3409" s="168">
        <v>3102573.71</v>
      </c>
      <c r="O3409" s="168">
        <v>0</v>
      </c>
      <c r="P3409" s="89" t="s">
        <v>679</v>
      </c>
    </row>
    <row r="3410" spans="1:16" ht="38.25">
      <c r="A3410" s="214" t="s">
        <v>720</v>
      </c>
      <c r="B3410" s="89"/>
      <c r="C3410" s="90" t="s">
        <v>13784</v>
      </c>
      <c r="D3410" s="84">
        <v>43280</v>
      </c>
      <c r="E3410" s="85" t="s">
        <v>5994</v>
      </c>
      <c r="F3410" s="85" t="s">
        <v>13</v>
      </c>
      <c r="G3410" s="85">
        <v>383973</v>
      </c>
      <c r="H3410" s="89"/>
      <c r="I3410" s="93" t="s">
        <v>745</v>
      </c>
      <c r="J3410" s="89"/>
      <c r="K3410" s="89"/>
      <c r="L3410" s="89"/>
      <c r="M3410" s="89"/>
      <c r="N3410" s="168">
        <v>3102573.71</v>
      </c>
      <c r="O3410" s="168">
        <v>0</v>
      </c>
      <c r="P3410" s="89" t="s">
        <v>679</v>
      </c>
    </row>
    <row r="3411" spans="1:16" ht="38.25">
      <c r="A3411" s="214" t="s">
        <v>720</v>
      </c>
      <c r="B3411" s="89"/>
      <c r="C3411" s="90" t="s">
        <v>13784</v>
      </c>
      <c r="D3411" s="84">
        <v>43280</v>
      </c>
      <c r="E3411" s="85" t="s">
        <v>5995</v>
      </c>
      <c r="F3411" s="85" t="s">
        <v>13</v>
      </c>
      <c r="G3411" s="85">
        <v>383975</v>
      </c>
      <c r="H3411" s="89"/>
      <c r="I3411" s="93" t="s">
        <v>745</v>
      </c>
      <c r="J3411" s="89"/>
      <c r="K3411" s="89"/>
      <c r="L3411" s="89"/>
      <c r="M3411" s="89"/>
      <c r="N3411" s="168">
        <v>3102573.71</v>
      </c>
      <c r="O3411" s="168">
        <v>0</v>
      </c>
      <c r="P3411" s="89" t="s">
        <v>679</v>
      </c>
    </row>
    <row r="3412" spans="1:16" ht="38.25">
      <c r="A3412" s="214" t="s">
        <v>720</v>
      </c>
      <c r="B3412" s="89"/>
      <c r="C3412" s="90" t="s">
        <v>13784</v>
      </c>
      <c r="D3412" s="84">
        <v>43280</v>
      </c>
      <c r="E3412" s="85" t="s">
        <v>5996</v>
      </c>
      <c r="F3412" s="85" t="s">
        <v>13</v>
      </c>
      <c r="G3412" s="85">
        <v>383977</v>
      </c>
      <c r="H3412" s="89"/>
      <c r="I3412" s="93" t="s">
        <v>745</v>
      </c>
      <c r="J3412" s="89"/>
      <c r="K3412" s="89"/>
      <c r="L3412" s="89"/>
      <c r="M3412" s="89"/>
      <c r="N3412" s="168">
        <v>1582273.34</v>
      </c>
      <c r="O3412" s="168">
        <v>0</v>
      </c>
      <c r="P3412" s="89" t="s">
        <v>679</v>
      </c>
    </row>
    <row r="3413" spans="1:16" ht="38.25">
      <c r="A3413" s="214" t="s">
        <v>720</v>
      </c>
      <c r="B3413" s="89"/>
      <c r="C3413" s="90" t="s">
        <v>13784</v>
      </c>
      <c r="D3413" s="84">
        <v>43280</v>
      </c>
      <c r="E3413" s="85" t="s">
        <v>5997</v>
      </c>
      <c r="F3413" s="85" t="s">
        <v>13</v>
      </c>
      <c r="G3413" s="85">
        <v>383979</v>
      </c>
      <c r="H3413" s="89"/>
      <c r="I3413" s="93" t="s">
        <v>745</v>
      </c>
      <c r="J3413" s="89"/>
      <c r="K3413" s="89"/>
      <c r="L3413" s="89"/>
      <c r="M3413" s="89"/>
      <c r="N3413" s="168">
        <v>168601.38</v>
      </c>
      <c r="O3413" s="168">
        <v>0</v>
      </c>
      <c r="P3413" s="89" t="s">
        <v>679</v>
      </c>
    </row>
    <row r="3414" spans="1:16" ht="38.25">
      <c r="A3414" s="214" t="s">
        <v>720</v>
      </c>
      <c r="B3414" s="89"/>
      <c r="C3414" s="90" t="s">
        <v>13784</v>
      </c>
      <c r="D3414" s="84">
        <v>43280</v>
      </c>
      <c r="E3414" s="85" t="s">
        <v>5998</v>
      </c>
      <c r="F3414" s="85" t="s">
        <v>13</v>
      </c>
      <c r="G3414" s="85">
        <v>383981</v>
      </c>
      <c r="H3414" s="89"/>
      <c r="I3414" s="93" t="s">
        <v>745</v>
      </c>
      <c r="J3414" s="89"/>
      <c r="K3414" s="89"/>
      <c r="L3414" s="89"/>
      <c r="M3414" s="89"/>
      <c r="N3414" s="168">
        <v>2787812.97</v>
      </c>
      <c r="O3414" s="168">
        <v>0</v>
      </c>
      <c r="P3414" s="89" t="s">
        <v>679</v>
      </c>
    </row>
    <row r="3415" spans="1:16" ht="38.25">
      <c r="A3415" s="214" t="s">
        <v>720</v>
      </c>
      <c r="B3415" s="89"/>
      <c r="C3415" s="90" t="s">
        <v>13784</v>
      </c>
      <c r="D3415" s="84">
        <v>43280</v>
      </c>
      <c r="E3415" s="85" t="s">
        <v>5999</v>
      </c>
      <c r="F3415" s="85" t="s">
        <v>13</v>
      </c>
      <c r="G3415" s="85">
        <v>383983</v>
      </c>
      <c r="H3415" s="89"/>
      <c r="I3415" s="93" t="s">
        <v>745</v>
      </c>
      <c r="J3415" s="89"/>
      <c r="K3415" s="89"/>
      <c r="L3415" s="89"/>
      <c r="M3415" s="89"/>
      <c r="N3415" s="168">
        <v>739044.54</v>
      </c>
      <c r="O3415" s="168">
        <v>0</v>
      </c>
      <c r="P3415" s="89" t="s">
        <v>679</v>
      </c>
    </row>
    <row r="3416" spans="1:16" ht="38.25">
      <c r="A3416" s="214" t="s">
        <v>720</v>
      </c>
      <c r="B3416" s="89"/>
      <c r="C3416" s="90" t="s">
        <v>13784</v>
      </c>
      <c r="D3416" s="84">
        <v>43280</v>
      </c>
      <c r="E3416" s="85" t="s">
        <v>6000</v>
      </c>
      <c r="F3416" s="85" t="s">
        <v>13</v>
      </c>
      <c r="G3416" s="85">
        <v>383985</v>
      </c>
      <c r="H3416" s="89"/>
      <c r="I3416" s="93" t="s">
        <v>745</v>
      </c>
      <c r="J3416" s="89"/>
      <c r="K3416" s="89"/>
      <c r="L3416" s="89"/>
      <c r="M3416" s="89"/>
      <c r="N3416" s="168">
        <v>4345899.66</v>
      </c>
      <c r="O3416" s="168">
        <v>0</v>
      </c>
      <c r="P3416" s="89" t="s">
        <v>679</v>
      </c>
    </row>
    <row r="3417" spans="1:16" ht="38.25">
      <c r="A3417" s="214" t="s">
        <v>720</v>
      </c>
      <c r="B3417" s="89"/>
      <c r="C3417" s="90" t="s">
        <v>13784</v>
      </c>
      <c r="D3417" s="84">
        <v>43280</v>
      </c>
      <c r="E3417" s="85" t="s">
        <v>6001</v>
      </c>
      <c r="F3417" s="85" t="s">
        <v>13</v>
      </c>
      <c r="G3417" s="85">
        <v>383987</v>
      </c>
      <c r="H3417" s="89"/>
      <c r="I3417" s="93" t="s">
        <v>745</v>
      </c>
      <c r="J3417" s="89"/>
      <c r="K3417" s="89"/>
      <c r="L3417" s="89"/>
      <c r="M3417" s="89"/>
      <c r="N3417" s="168">
        <v>2029872.63</v>
      </c>
      <c r="O3417" s="168">
        <v>0</v>
      </c>
      <c r="P3417" s="89" t="s">
        <v>679</v>
      </c>
    </row>
    <row r="3418" spans="1:16" ht="38.25">
      <c r="A3418" s="214" t="s">
        <v>720</v>
      </c>
      <c r="B3418" s="89"/>
      <c r="C3418" s="90" t="s">
        <v>13784</v>
      </c>
      <c r="D3418" s="84">
        <v>43280</v>
      </c>
      <c r="E3418" s="85" t="s">
        <v>6002</v>
      </c>
      <c r="F3418" s="85" t="s">
        <v>13</v>
      </c>
      <c r="G3418" s="85">
        <v>383989</v>
      </c>
      <c r="H3418" s="89"/>
      <c r="I3418" s="93" t="s">
        <v>745</v>
      </c>
      <c r="J3418" s="89"/>
      <c r="K3418" s="89"/>
      <c r="L3418" s="89"/>
      <c r="M3418" s="89"/>
      <c r="N3418" s="168">
        <v>7657055.79</v>
      </c>
      <c r="O3418" s="168">
        <v>0</v>
      </c>
      <c r="P3418" s="89" t="s">
        <v>679</v>
      </c>
    </row>
    <row r="3419" spans="1:16" ht="38.25">
      <c r="A3419" s="214" t="s">
        <v>720</v>
      </c>
      <c r="B3419" s="89"/>
      <c r="C3419" s="90" t="s">
        <v>13784</v>
      </c>
      <c r="D3419" s="84">
        <v>43280</v>
      </c>
      <c r="E3419" s="85" t="s">
        <v>6003</v>
      </c>
      <c r="F3419" s="85" t="s">
        <v>13</v>
      </c>
      <c r="G3419" s="85">
        <v>383991</v>
      </c>
      <c r="H3419" s="89"/>
      <c r="I3419" s="93" t="s">
        <v>745</v>
      </c>
      <c r="J3419" s="89"/>
      <c r="K3419" s="89"/>
      <c r="L3419" s="89"/>
      <c r="M3419" s="89"/>
      <c r="N3419" s="168">
        <v>463083.48</v>
      </c>
      <c r="O3419" s="168">
        <v>0</v>
      </c>
      <c r="P3419" s="89" t="s">
        <v>679</v>
      </c>
    </row>
    <row r="3420" spans="1:16" ht="38.25">
      <c r="A3420" s="214" t="s">
        <v>720</v>
      </c>
      <c r="B3420" s="89"/>
      <c r="C3420" s="90" t="s">
        <v>13784</v>
      </c>
      <c r="D3420" s="84">
        <v>43280</v>
      </c>
      <c r="E3420" s="85" t="s">
        <v>6004</v>
      </c>
      <c r="F3420" s="85" t="s">
        <v>13</v>
      </c>
      <c r="G3420" s="85">
        <v>383993</v>
      </c>
      <c r="H3420" s="89"/>
      <c r="I3420" s="93" t="s">
        <v>745</v>
      </c>
      <c r="J3420" s="89"/>
      <c r="K3420" s="89"/>
      <c r="L3420" s="89"/>
      <c r="M3420" s="89"/>
      <c r="N3420" s="168">
        <v>1719510.31</v>
      </c>
      <c r="O3420" s="168">
        <v>0</v>
      </c>
      <c r="P3420" s="89" t="s">
        <v>679</v>
      </c>
    </row>
    <row r="3421" spans="1:16" ht="38.25">
      <c r="A3421" s="214" t="s">
        <v>720</v>
      </c>
      <c r="B3421" s="89"/>
      <c r="C3421" s="90" t="s">
        <v>13784</v>
      </c>
      <c r="D3421" s="84">
        <v>43280</v>
      </c>
      <c r="E3421" s="85" t="s">
        <v>6005</v>
      </c>
      <c r="F3421" s="85" t="s">
        <v>13</v>
      </c>
      <c r="G3421" s="85">
        <v>383995</v>
      </c>
      <c r="H3421" s="89"/>
      <c r="I3421" s="93" t="s">
        <v>745</v>
      </c>
      <c r="J3421" s="89"/>
      <c r="K3421" s="89"/>
      <c r="L3421" s="89"/>
      <c r="M3421" s="89"/>
      <c r="N3421" s="168">
        <v>3681422.64</v>
      </c>
      <c r="O3421" s="168">
        <v>0</v>
      </c>
      <c r="P3421" s="89" t="s">
        <v>679</v>
      </c>
    </row>
    <row r="3422" spans="1:16" ht="38.25">
      <c r="A3422" s="214" t="s">
        <v>720</v>
      </c>
      <c r="B3422" s="89"/>
      <c r="C3422" s="90" t="s">
        <v>13784</v>
      </c>
      <c r="D3422" s="84">
        <v>43280</v>
      </c>
      <c r="E3422" s="85" t="s">
        <v>6006</v>
      </c>
      <c r="F3422" s="85" t="s">
        <v>13</v>
      </c>
      <c r="G3422" s="85">
        <v>383997</v>
      </c>
      <c r="H3422" s="89"/>
      <c r="I3422" s="93" t="s">
        <v>745</v>
      </c>
      <c r="J3422" s="89"/>
      <c r="K3422" s="89"/>
      <c r="L3422" s="89"/>
      <c r="M3422" s="89"/>
      <c r="N3422" s="168">
        <v>6486311.5199999996</v>
      </c>
      <c r="O3422" s="168">
        <v>0</v>
      </c>
      <c r="P3422" s="89" t="s">
        <v>679</v>
      </c>
    </row>
    <row r="3423" spans="1:16" ht="38.25">
      <c r="A3423" s="214" t="s">
        <v>720</v>
      </c>
      <c r="B3423" s="89"/>
      <c r="C3423" s="90" t="s">
        <v>13784</v>
      </c>
      <c r="D3423" s="84">
        <v>43280</v>
      </c>
      <c r="E3423" s="85" t="s">
        <v>6007</v>
      </c>
      <c r="F3423" s="85" t="s">
        <v>13</v>
      </c>
      <c r="G3423" s="85">
        <v>383999</v>
      </c>
      <c r="H3423" s="89"/>
      <c r="I3423" s="93" t="s">
        <v>745</v>
      </c>
      <c r="J3423" s="89"/>
      <c r="K3423" s="89"/>
      <c r="L3423" s="89"/>
      <c r="M3423" s="89"/>
      <c r="N3423" s="168">
        <v>392279.15</v>
      </c>
      <c r="O3423" s="168">
        <v>0</v>
      </c>
      <c r="P3423" s="89" t="s">
        <v>679</v>
      </c>
    </row>
    <row r="3424" spans="1:16" ht="38.25">
      <c r="A3424" s="214" t="s">
        <v>720</v>
      </c>
      <c r="B3424" s="89"/>
      <c r="C3424" s="90" t="s">
        <v>13784</v>
      </c>
      <c r="D3424" s="84">
        <v>43280</v>
      </c>
      <c r="E3424" s="85" t="s">
        <v>6008</v>
      </c>
      <c r="F3424" s="85" t="s">
        <v>13</v>
      </c>
      <c r="G3424" s="85">
        <v>384001</v>
      </c>
      <c r="H3424" s="89"/>
      <c r="I3424" s="93" t="s">
        <v>745</v>
      </c>
      <c r="J3424" s="89"/>
      <c r="K3424" s="89"/>
      <c r="L3424" s="89"/>
      <c r="M3424" s="89"/>
      <c r="N3424" s="168">
        <v>1077440.8600000001</v>
      </c>
      <c r="O3424" s="168">
        <v>0</v>
      </c>
      <c r="P3424" s="89" t="s">
        <v>679</v>
      </c>
    </row>
    <row r="3425" spans="1:16" ht="38.25">
      <c r="A3425" s="214" t="s">
        <v>720</v>
      </c>
      <c r="B3425" s="89"/>
      <c r="C3425" s="90" t="s">
        <v>13784</v>
      </c>
      <c r="D3425" s="84">
        <v>43280</v>
      </c>
      <c r="E3425" s="85" t="s">
        <v>6009</v>
      </c>
      <c r="F3425" s="85" t="s">
        <v>13</v>
      </c>
      <c r="G3425" s="85">
        <v>384003</v>
      </c>
      <c r="H3425" s="89"/>
      <c r="I3425" s="93" t="s">
        <v>745</v>
      </c>
      <c r="J3425" s="89"/>
      <c r="K3425" s="89"/>
      <c r="L3425" s="89"/>
      <c r="M3425" s="89"/>
      <c r="N3425" s="168">
        <v>17815416.5</v>
      </c>
      <c r="O3425" s="168">
        <v>0</v>
      </c>
      <c r="P3425" s="89" t="s">
        <v>679</v>
      </c>
    </row>
    <row r="3426" spans="1:16" ht="38.25">
      <c r="A3426" s="214" t="s">
        <v>720</v>
      </c>
      <c r="B3426" s="89"/>
      <c r="C3426" s="90" t="s">
        <v>13784</v>
      </c>
      <c r="D3426" s="84">
        <v>43280</v>
      </c>
      <c r="E3426" s="85" t="s">
        <v>6010</v>
      </c>
      <c r="F3426" s="85" t="s">
        <v>13</v>
      </c>
      <c r="G3426" s="85">
        <v>384005</v>
      </c>
      <c r="H3426" s="89"/>
      <c r="I3426" s="93" t="s">
        <v>745</v>
      </c>
      <c r="J3426" s="89"/>
      <c r="K3426" s="89"/>
      <c r="L3426" s="89"/>
      <c r="M3426" s="89"/>
      <c r="N3426" s="168">
        <v>4722836.97</v>
      </c>
      <c r="O3426" s="168">
        <v>0</v>
      </c>
      <c r="P3426" s="89" t="s">
        <v>679</v>
      </c>
    </row>
    <row r="3427" spans="1:16" ht="38.25">
      <c r="A3427" s="214" t="s">
        <v>720</v>
      </c>
      <c r="B3427" s="89"/>
      <c r="C3427" s="90" t="s">
        <v>13784</v>
      </c>
      <c r="D3427" s="84">
        <v>43280</v>
      </c>
      <c r="E3427" s="85" t="s">
        <v>6011</v>
      </c>
      <c r="F3427" s="85" t="s">
        <v>13</v>
      </c>
      <c r="G3427" s="85">
        <v>384007</v>
      </c>
      <c r="H3427" s="89"/>
      <c r="I3427" s="93" t="s">
        <v>745</v>
      </c>
      <c r="J3427" s="89"/>
      <c r="K3427" s="89"/>
      <c r="L3427" s="89"/>
      <c r="M3427" s="89"/>
      <c r="N3427" s="168">
        <v>10111459.789999999</v>
      </c>
      <c r="O3427" s="168">
        <v>0</v>
      </c>
      <c r="P3427" s="89" t="s">
        <v>679</v>
      </c>
    </row>
    <row r="3428" spans="1:16" ht="38.25">
      <c r="A3428" s="214" t="s">
        <v>720</v>
      </c>
      <c r="B3428" s="89"/>
      <c r="C3428" s="90" t="s">
        <v>13784</v>
      </c>
      <c r="D3428" s="84">
        <v>43280</v>
      </c>
      <c r="E3428" s="85" t="s">
        <v>6012</v>
      </c>
      <c r="F3428" s="85" t="s">
        <v>13</v>
      </c>
      <c r="G3428" s="85">
        <v>384009</v>
      </c>
      <c r="H3428" s="89"/>
      <c r="I3428" s="93" t="s">
        <v>745</v>
      </c>
      <c r="J3428" s="89"/>
      <c r="K3428" s="89"/>
      <c r="L3428" s="89"/>
      <c r="M3428" s="89"/>
      <c r="N3428" s="168">
        <v>3277693.87</v>
      </c>
      <c r="O3428" s="168">
        <v>0</v>
      </c>
      <c r="P3428" s="89" t="s">
        <v>679</v>
      </c>
    </row>
    <row r="3429" spans="1:16" ht="38.25">
      <c r="A3429" s="214" t="s">
        <v>720</v>
      </c>
      <c r="B3429" s="89"/>
      <c r="C3429" s="90" t="s">
        <v>13784</v>
      </c>
      <c r="D3429" s="84">
        <v>43280</v>
      </c>
      <c r="E3429" s="85" t="s">
        <v>6013</v>
      </c>
      <c r="F3429" s="85" t="s">
        <v>13</v>
      </c>
      <c r="G3429" s="85">
        <v>384011</v>
      </c>
      <c r="H3429" s="89"/>
      <c r="I3429" s="93" t="s">
        <v>745</v>
      </c>
      <c r="J3429" s="89"/>
      <c r="K3429" s="89"/>
      <c r="L3429" s="89"/>
      <c r="M3429" s="89"/>
      <c r="N3429" s="168">
        <v>868911.13</v>
      </c>
      <c r="O3429" s="168">
        <v>0</v>
      </c>
      <c r="P3429" s="89" t="s">
        <v>679</v>
      </c>
    </row>
    <row r="3430" spans="1:16" ht="38.25">
      <c r="A3430" s="214" t="s">
        <v>720</v>
      </c>
      <c r="B3430" s="89"/>
      <c r="C3430" s="90" t="s">
        <v>13784</v>
      </c>
      <c r="D3430" s="84">
        <v>43280</v>
      </c>
      <c r="E3430" s="85" t="s">
        <v>6014</v>
      </c>
      <c r="F3430" s="85" t="s">
        <v>13</v>
      </c>
      <c r="G3430" s="85">
        <v>384013</v>
      </c>
      <c r="H3430" s="89"/>
      <c r="I3430" s="93" t="s">
        <v>745</v>
      </c>
      <c r="J3430" s="89"/>
      <c r="K3430" s="89"/>
      <c r="L3430" s="89"/>
      <c r="M3430" s="89"/>
      <c r="N3430" s="168">
        <v>198228.41</v>
      </c>
      <c r="O3430" s="168">
        <v>0</v>
      </c>
      <c r="P3430" s="89" t="s">
        <v>679</v>
      </c>
    </row>
    <row r="3431" spans="1:16" ht="38.25">
      <c r="A3431" s="214" t="s">
        <v>720</v>
      </c>
      <c r="B3431" s="89"/>
      <c r="C3431" s="90" t="s">
        <v>13784</v>
      </c>
      <c r="D3431" s="84">
        <v>43280</v>
      </c>
      <c r="E3431" s="85" t="s">
        <v>6015</v>
      </c>
      <c r="F3431" s="85" t="s">
        <v>13</v>
      </c>
      <c r="G3431" s="85">
        <v>384015</v>
      </c>
      <c r="H3431" s="89"/>
      <c r="I3431" s="93" t="s">
        <v>745</v>
      </c>
      <c r="J3431" s="89"/>
      <c r="K3431" s="89"/>
      <c r="L3431" s="89"/>
      <c r="M3431" s="89"/>
      <c r="N3431" s="168">
        <v>1860314.08</v>
      </c>
      <c r="O3431" s="168">
        <v>0</v>
      </c>
      <c r="P3431" s="89" t="s">
        <v>679</v>
      </c>
    </row>
    <row r="3432" spans="1:16" ht="38.25">
      <c r="A3432" s="214" t="s">
        <v>720</v>
      </c>
      <c r="B3432" s="89"/>
      <c r="C3432" s="90" t="s">
        <v>13784</v>
      </c>
      <c r="D3432" s="84">
        <v>43280</v>
      </c>
      <c r="E3432" s="85" t="s">
        <v>6016</v>
      </c>
      <c r="F3432" s="85" t="s">
        <v>13</v>
      </c>
      <c r="G3432" s="85">
        <v>384017</v>
      </c>
      <c r="H3432" s="89"/>
      <c r="I3432" s="93" t="s">
        <v>745</v>
      </c>
      <c r="J3432" s="89"/>
      <c r="K3432" s="89"/>
      <c r="L3432" s="89"/>
      <c r="M3432" s="89"/>
      <c r="N3432" s="168">
        <v>2470264.73</v>
      </c>
      <c r="O3432" s="168">
        <v>0</v>
      </c>
      <c r="P3432" s="89" t="s">
        <v>679</v>
      </c>
    </row>
    <row r="3433" spans="1:16" ht="38.25">
      <c r="A3433" s="214" t="s">
        <v>720</v>
      </c>
      <c r="B3433" s="89"/>
      <c r="C3433" s="90" t="s">
        <v>13784</v>
      </c>
      <c r="D3433" s="84">
        <v>43280</v>
      </c>
      <c r="E3433" s="85" t="s">
        <v>6017</v>
      </c>
      <c r="F3433" s="85" t="s">
        <v>13</v>
      </c>
      <c r="G3433" s="85">
        <v>384019</v>
      </c>
      <c r="H3433" s="89"/>
      <c r="I3433" s="93" t="s">
        <v>745</v>
      </c>
      <c r="J3433" s="89"/>
      <c r="K3433" s="89"/>
      <c r="L3433" s="89"/>
      <c r="M3433" s="89"/>
      <c r="N3433" s="168">
        <v>1056592.77</v>
      </c>
      <c r="O3433" s="168">
        <v>0</v>
      </c>
      <c r="P3433" s="89" t="s">
        <v>679</v>
      </c>
    </row>
    <row r="3434" spans="1:16" ht="38.25">
      <c r="A3434" s="214" t="s">
        <v>720</v>
      </c>
      <c r="B3434" s="89"/>
      <c r="C3434" s="90" t="s">
        <v>13784</v>
      </c>
      <c r="D3434" s="84">
        <v>43280</v>
      </c>
      <c r="E3434" s="85" t="s">
        <v>6018</v>
      </c>
      <c r="F3434" s="85" t="s">
        <v>13</v>
      </c>
      <c r="G3434" s="85">
        <v>384021</v>
      </c>
      <c r="H3434" s="89"/>
      <c r="I3434" s="93" t="s">
        <v>745</v>
      </c>
      <c r="J3434" s="89"/>
      <c r="K3434" s="89"/>
      <c r="L3434" s="89"/>
      <c r="M3434" s="89"/>
      <c r="N3434" s="168">
        <v>1899821.57</v>
      </c>
      <c r="O3434" s="168">
        <v>0</v>
      </c>
      <c r="P3434" s="89" t="s">
        <v>679</v>
      </c>
    </row>
    <row r="3435" spans="1:16" ht="38.25">
      <c r="A3435" s="214" t="s">
        <v>720</v>
      </c>
      <c r="B3435" s="89"/>
      <c r="C3435" s="90" t="s">
        <v>13784</v>
      </c>
      <c r="D3435" s="84">
        <v>43280</v>
      </c>
      <c r="E3435" s="85" t="s">
        <v>6019</v>
      </c>
      <c r="F3435" s="85" t="s">
        <v>13</v>
      </c>
      <c r="G3435" s="85">
        <v>384023</v>
      </c>
      <c r="H3435" s="89"/>
      <c r="I3435" s="93" t="s">
        <v>745</v>
      </c>
      <c r="J3435" s="89"/>
      <c r="K3435" s="89"/>
      <c r="L3435" s="89"/>
      <c r="M3435" s="89"/>
      <c r="N3435" s="168">
        <v>5218083.1500000004</v>
      </c>
      <c r="O3435" s="168">
        <v>0</v>
      </c>
      <c r="P3435" s="89" t="s">
        <v>679</v>
      </c>
    </row>
    <row r="3436" spans="1:16" ht="38.25">
      <c r="A3436" s="214" t="s">
        <v>720</v>
      </c>
      <c r="B3436" s="89"/>
      <c r="C3436" s="90" t="s">
        <v>13784</v>
      </c>
      <c r="D3436" s="84">
        <v>43280</v>
      </c>
      <c r="E3436" s="85" t="s">
        <v>6020</v>
      </c>
      <c r="F3436" s="85" t="s">
        <v>13</v>
      </c>
      <c r="G3436" s="85">
        <v>384025</v>
      </c>
      <c r="H3436" s="89"/>
      <c r="I3436" s="93" t="s">
        <v>745</v>
      </c>
      <c r="J3436" s="89"/>
      <c r="K3436" s="89"/>
      <c r="L3436" s="89"/>
      <c r="M3436" s="89"/>
      <c r="N3436" s="168">
        <v>2902056.12</v>
      </c>
      <c r="O3436" s="168">
        <v>0</v>
      </c>
      <c r="P3436" s="89" t="s">
        <v>679</v>
      </c>
    </row>
    <row r="3437" spans="1:16" ht="38.25">
      <c r="A3437" s="214" t="s">
        <v>720</v>
      </c>
      <c r="B3437" s="89"/>
      <c r="C3437" s="90" t="s">
        <v>13784</v>
      </c>
      <c r="D3437" s="84">
        <v>43280</v>
      </c>
      <c r="E3437" s="85" t="s">
        <v>6021</v>
      </c>
      <c r="F3437" s="85" t="s">
        <v>13</v>
      </c>
      <c r="G3437" s="85">
        <v>384027</v>
      </c>
      <c r="H3437" s="89"/>
      <c r="I3437" s="93" t="s">
        <v>745</v>
      </c>
      <c r="J3437" s="89"/>
      <c r="K3437" s="89"/>
      <c r="L3437" s="89"/>
      <c r="M3437" s="89"/>
      <c r="N3437" s="168">
        <v>6784872.2999999998</v>
      </c>
      <c r="O3437" s="168">
        <v>0</v>
      </c>
      <c r="P3437" s="89" t="s">
        <v>679</v>
      </c>
    </row>
    <row r="3438" spans="1:16" ht="38.25">
      <c r="A3438" s="214" t="s">
        <v>720</v>
      </c>
      <c r="B3438" s="89"/>
      <c r="C3438" s="90" t="s">
        <v>13784</v>
      </c>
      <c r="D3438" s="84">
        <v>43280</v>
      </c>
      <c r="E3438" s="85" t="s">
        <v>6022</v>
      </c>
      <c r="F3438" s="85" t="s">
        <v>13</v>
      </c>
      <c r="G3438" s="85">
        <v>384029</v>
      </c>
      <c r="H3438" s="89"/>
      <c r="I3438" s="93" t="s">
        <v>745</v>
      </c>
      <c r="J3438" s="89"/>
      <c r="K3438" s="89"/>
      <c r="L3438" s="89"/>
      <c r="M3438" s="89"/>
      <c r="N3438" s="168">
        <v>4420251.5599999996</v>
      </c>
      <c r="O3438" s="168">
        <v>0</v>
      </c>
      <c r="P3438" s="89" t="s">
        <v>679</v>
      </c>
    </row>
    <row r="3439" spans="1:16" ht="38.25">
      <c r="A3439" s="214" t="s">
        <v>720</v>
      </c>
      <c r="B3439" s="89"/>
      <c r="C3439" s="90" t="s">
        <v>13784</v>
      </c>
      <c r="D3439" s="84">
        <v>43280</v>
      </c>
      <c r="E3439" s="85" t="s">
        <v>6023</v>
      </c>
      <c r="F3439" s="85" t="s">
        <v>13</v>
      </c>
      <c r="G3439" s="85">
        <v>384031</v>
      </c>
      <c r="H3439" s="89"/>
      <c r="I3439" s="93" t="s">
        <v>745</v>
      </c>
      <c r="J3439" s="89"/>
      <c r="K3439" s="89"/>
      <c r="L3439" s="89"/>
      <c r="M3439" s="89"/>
      <c r="N3439" s="168">
        <v>5747482.6600000001</v>
      </c>
      <c r="O3439" s="168">
        <v>0</v>
      </c>
      <c r="P3439" s="89" t="s">
        <v>679</v>
      </c>
    </row>
    <row r="3440" spans="1:16" ht="38.25">
      <c r="A3440" s="214" t="s">
        <v>720</v>
      </c>
      <c r="B3440" s="89"/>
      <c r="C3440" s="90" t="s">
        <v>13784</v>
      </c>
      <c r="D3440" s="84">
        <v>43280</v>
      </c>
      <c r="E3440" s="85" t="s">
        <v>6024</v>
      </c>
      <c r="F3440" s="85" t="s">
        <v>13</v>
      </c>
      <c r="G3440" s="85">
        <v>384033</v>
      </c>
      <c r="H3440" s="89"/>
      <c r="I3440" s="93" t="s">
        <v>745</v>
      </c>
      <c r="J3440" s="89"/>
      <c r="K3440" s="89"/>
      <c r="L3440" s="89"/>
      <c r="M3440" s="89"/>
      <c r="N3440" s="168">
        <v>2458339.17</v>
      </c>
      <c r="O3440" s="168">
        <v>0</v>
      </c>
      <c r="P3440" s="89" t="s">
        <v>679</v>
      </c>
    </row>
    <row r="3441" spans="1:16" ht="38.25">
      <c r="A3441" s="214" t="s">
        <v>720</v>
      </c>
      <c r="B3441" s="89"/>
      <c r="C3441" s="90" t="s">
        <v>13784</v>
      </c>
      <c r="D3441" s="84">
        <v>43280</v>
      </c>
      <c r="E3441" s="85" t="s">
        <v>6025</v>
      </c>
      <c r="F3441" s="85" t="s">
        <v>13</v>
      </c>
      <c r="G3441" s="85">
        <v>384035</v>
      </c>
      <c r="H3441" s="89"/>
      <c r="I3441" s="93" t="s">
        <v>745</v>
      </c>
      <c r="J3441" s="89"/>
      <c r="K3441" s="89"/>
      <c r="L3441" s="89"/>
      <c r="M3441" s="89"/>
      <c r="N3441" s="168">
        <v>15786136.23</v>
      </c>
      <c r="O3441" s="168">
        <v>0</v>
      </c>
      <c r="P3441" s="89" t="s">
        <v>679</v>
      </c>
    </row>
    <row r="3442" spans="1:16" ht="38.25">
      <c r="A3442" s="214" t="s">
        <v>720</v>
      </c>
      <c r="B3442" s="89"/>
      <c r="C3442" s="90" t="s">
        <v>13784</v>
      </c>
      <c r="D3442" s="84">
        <v>43280</v>
      </c>
      <c r="E3442" s="85" t="s">
        <v>6026</v>
      </c>
      <c r="F3442" s="85" t="s">
        <v>13</v>
      </c>
      <c r="G3442" s="85">
        <v>384037</v>
      </c>
      <c r="H3442" s="89"/>
      <c r="I3442" s="93" t="s">
        <v>745</v>
      </c>
      <c r="J3442" s="89"/>
      <c r="K3442" s="89"/>
      <c r="L3442" s="89"/>
      <c r="M3442" s="89"/>
      <c r="N3442" s="168">
        <v>6752117.2400000002</v>
      </c>
      <c r="O3442" s="168">
        <v>0</v>
      </c>
      <c r="P3442" s="89" t="s">
        <v>679</v>
      </c>
    </row>
    <row r="3443" spans="1:16" ht="38.25">
      <c r="A3443" s="214" t="s">
        <v>720</v>
      </c>
      <c r="B3443" s="89"/>
      <c r="C3443" s="90" t="s">
        <v>13784</v>
      </c>
      <c r="D3443" s="84">
        <v>43280</v>
      </c>
      <c r="E3443" s="85" t="s">
        <v>6027</v>
      </c>
      <c r="F3443" s="85" t="s">
        <v>13</v>
      </c>
      <c r="G3443" s="85">
        <v>384039</v>
      </c>
      <c r="H3443" s="89"/>
      <c r="I3443" s="93" t="s">
        <v>745</v>
      </c>
      <c r="J3443" s="89"/>
      <c r="K3443" s="89"/>
      <c r="L3443" s="89"/>
      <c r="M3443" s="89"/>
      <c r="N3443" s="168">
        <v>12140740.050000001</v>
      </c>
      <c r="O3443" s="168">
        <v>0</v>
      </c>
      <c r="P3443" s="89" t="s">
        <v>679</v>
      </c>
    </row>
    <row r="3444" spans="1:16" ht="38.25">
      <c r="A3444" s="214" t="s">
        <v>720</v>
      </c>
      <c r="B3444" s="89"/>
      <c r="C3444" s="90" t="s">
        <v>13784</v>
      </c>
      <c r="D3444" s="84">
        <v>43280</v>
      </c>
      <c r="E3444" s="85" t="s">
        <v>6028</v>
      </c>
      <c r="F3444" s="85" t="s">
        <v>13</v>
      </c>
      <c r="G3444" s="85">
        <v>384041</v>
      </c>
      <c r="H3444" s="89"/>
      <c r="I3444" s="93" t="s">
        <v>745</v>
      </c>
      <c r="J3444" s="89"/>
      <c r="K3444" s="89"/>
      <c r="L3444" s="89"/>
      <c r="M3444" s="89"/>
      <c r="N3444" s="168">
        <v>2233662.58</v>
      </c>
      <c r="O3444" s="168">
        <v>0</v>
      </c>
      <c r="P3444" s="89" t="s">
        <v>679</v>
      </c>
    </row>
    <row r="3445" spans="1:16" ht="38.25">
      <c r="A3445" s="214" t="s">
        <v>720</v>
      </c>
      <c r="B3445" s="89"/>
      <c r="C3445" s="90" t="s">
        <v>13784</v>
      </c>
      <c r="D3445" s="84">
        <v>43280</v>
      </c>
      <c r="E3445" s="85" t="s">
        <v>6029</v>
      </c>
      <c r="F3445" s="85" t="s">
        <v>13</v>
      </c>
      <c r="G3445" s="85">
        <v>384043</v>
      </c>
      <c r="H3445" s="89"/>
      <c r="I3445" s="93" t="s">
        <v>745</v>
      </c>
      <c r="J3445" s="89"/>
      <c r="K3445" s="89"/>
      <c r="L3445" s="89"/>
      <c r="M3445" s="89"/>
      <c r="N3445" s="168">
        <v>2904345.3</v>
      </c>
      <c r="O3445" s="168">
        <v>0</v>
      </c>
      <c r="P3445" s="89" t="s">
        <v>679</v>
      </c>
    </row>
    <row r="3446" spans="1:16" ht="38.25">
      <c r="A3446" s="214" t="s">
        <v>720</v>
      </c>
      <c r="B3446" s="89"/>
      <c r="C3446" s="90" t="s">
        <v>13784</v>
      </c>
      <c r="D3446" s="84">
        <v>43280</v>
      </c>
      <c r="E3446" s="85" t="s">
        <v>6030</v>
      </c>
      <c r="F3446" s="85" t="s">
        <v>13</v>
      </c>
      <c r="G3446" s="85">
        <v>384045</v>
      </c>
      <c r="H3446" s="89"/>
      <c r="I3446" s="93" t="s">
        <v>745</v>
      </c>
      <c r="J3446" s="89"/>
      <c r="K3446" s="89"/>
      <c r="L3446" s="89"/>
      <c r="M3446" s="89"/>
      <c r="N3446" s="168">
        <v>1242259.6299999999</v>
      </c>
      <c r="O3446" s="168">
        <v>0</v>
      </c>
      <c r="P3446" s="89" t="s">
        <v>679</v>
      </c>
    </row>
    <row r="3447" spans="1:16" ht="38.25">
      <c r="A3447" s="214" t="s">
        <v>720</v>
      </c>
      <c r="B3447" s="89"/>
      <c r="C3447" s="90" t="s">
        <v>13784</v>
      </c>
      <c r="D3447" s="84">
        <v>43280</v>
      </c>
      <c r="E3447" s="85" t="s">
        <v>6031</v>
      </c>
      <c r="F3447" s="85" t="s">
        <v>13</v>
      </c>
      <c r="G3447" s="85">
        <v>384047</v>
      </c>
      <c r="H3447" s="89"/>
      <c r="I3447" s="93" t="s">
        <v>745</v>
      </c>
      <c r="J3447" s="89"/>
      <c r="K3447" s="89"/>
      <c r="L3447" s="89"/>
      <c r="M3447" s="89"/>
      <c r="N3447" s="168">
        <v>20138620.120000001</v>
      </c>
      <c r="O3447" s="168">
        <v>0</v>
      </c>
      <c r="P3447" s="89" t="s">
        <v>679</v>
      </c>
    </row>
    <row r="3448" spans="1:16" ht="38.25">
      <c r="A3448" s="214" t="s">
        <v>720</v>
      </c>
      <c r="B3448" s="89"/>
      <c r="C3448" s="90" t="s">
        <v>13784</v>
      </c>
      <c r="D3448" s="84">
        <v>43280</v>
      </c>
      <c r="E3448" s="85" t="s">
        <v>6032</v>
      </c>
      <c r="F3448" s="85" t="s">
        <v>13</v>
      </c>
      <c r="G3448" s="85">
        <v>384049</v>
      </c>
      <c r="H3448" s="89"/>
      <c r="I3448" s="93" t="s">
        <v>745</v>
      </c>
      <c r="J3448" s="89"/>
      <c r="K3448" s="89"/>
      <c r="L3448" s="89"/>
      <c r="M3448" s="89"/>
      <c r="N3448" s="168">
        <v>19745657.370000001</v>
      </c>
      <c r="O3448" s="168">
        <v>0</v>
      </c>
      <c r="P3448" s="89" t="s">
        <v>679</v>
      </c>
    </row>
    <row r="3449" spans="1:16" ht="38.25">
      <c r="A3449" s="214" t="s">
        <v>720</v>
      </c>
      <c r="B3449" s="89"/>
      <c r="C3449" s="90" t="s">
        <v>13784</v>
      </c>
      <c r="D3449" s="84">
        <v>43280</v>
      </c>
      <c r="E3449" s="85" t="s">
        <v>6033</v>
      </c>
      <c r="F3449" s="85" t="s">
        <v>13</v>
      </c>
      <c r="G3449" s="85">
        <v>384051</v>
      </c>
      <c r="H3449" s="89"/>
      <c r="I3449" s="93" t="s">
        <v>745</v>
      </c>
      <c r="J3449" s="89"/>
      <c r="K3449" s="89"/>
      <c r="L3449" s="89"/>
      <c r="M3449" s="89"/>
      <c r="N3449" s="168">
        <v>25320708.370000001</v>
      </c>
      <c r="O3449" s="168">
        <v>0</v>
      </c>
      <c r="P3449" s="89" t="s">
        <v>679</v>
      </c>
    </row>
    <row r="3450" spans="1:16" ht="38.25">
      <c r="A3450" s="214" t="s">
        <v>720</v>
      </c>
      <c r="B3450" s="89"/>
      <c r="C3450" s="90" t="s">
        <v>13784</v>
      </c>
      <c r="D3450" s="84">
        <v>43280</v>
      </c>
      <c r="E3450" s="85" t="s">
        <v>6034</v>
      </c>
      <c r="F3450" s="85" t="s">
        <v>13</v>
      </c>
      <c r="G3450" s="85">
        <v>384053</v>
      </c>
      <c r="H3450" s="89"/>
      <c r="I3450" s="93" t="s">
        <v>745</v>
      </c>
      <c r="J3450" s="89"/>
      <c r="K3450" s="89"/>
      <c r="L3450" s="89"/>
      <c r="M3450" s="89"/>
      <c r="N3450" s="168">
        <v>9752227.7899999991</v>
      </c>
      <c r="O3450" s="168">
        <v>0</v>
      </c>
      <c r="P3450" s="89" t="s">
        <v>679</v>
      </c>
    </row>
    <row r="3451" spans="1:16" ht="38.25">
      <c r="A3451" s="214" t="s">
        <v>720</v>
      </c>
      <c r="B3451" s="89"/>
      <c r="C3451" s="90" t="s">
        <v>13784</v>
      </c>
      <c r="D3451" s="84">
        <v>43280</v>
      </c>
      <c r="E3451" s="85" t="s">
        <v>6035</v>
      </c>
      <c r="F3451" s="85" t="s">
        <v>13</v>
      </c>
      <c r="G3451" s="85">
        <v>384055</v>
      </c>
      <c r="H3451" s="89"/>
      <c r="I3451" s="93" t="s">
        <v>745</v>
      </c>
      <c r="J3451" s="89"/>
      <c r="K3451" s="89"/>
      <c r="L3451" s="89"/>
      <c r="M3451" s="89"/>
      <c r="N3451" s="168">
        <v>116390059.87</v>
      </c>
      <c r="O3451" s="168">
        <v>0</v>
      </c>
      <c r="P3451" s="89" t="s">
        <v>679</v>
      </c>
    </row>
    <row r="3452" spans="1:16" ht="38.25">
      <c r="A3452" s="214" t="s">
        <v>720</v>
      </c>
      <c r="B3452" s="89"/>
      <c r="C3452" s="90" t="s">
        <v>13784</v>
      </c>
      <c r="D3452" s="84">
        <v>43280</v>
      </c>
      <c r="E3452" s="85" t="s">
        <v>6036</v>
      </c>
      <c r="F3452" s="85" t="s">
        <v>13</v>
      </c>
      <c r="G3452" s="85">
        <v>384057</v>
      </c>
      <c r="H3452" s="89"/>
      <c r="I3452" s="93" t="s">
        <v>745</v>
      </c>
      <c r="J3452" s="89"/>
      <c r="K3452" s="89"/>
      <c r="L3452" s="89"/>
      <c r="M3452" s="89"/>
      <c r="N3452" s="168">
        <v>50024381.07</v>
      </c>
      <c r="O3452" s="168">
        <v>0</v>
      </c>
      <c r="P3452" s="89" t="s">
        <v>679</v>
      </c>
    </row>
    <row r="3453" spans="1:16" ht="38.25">
      <c r="A3453" s="214" t="s">
        <v>720</v>
      </c>
      <c r="B3453" s="89"/>
      <c r="C3453" s="90" t="s">
        <v>13784</v>
      </c>
      <c r="D3453" s="84">
        <v>43280</v>
      </c>
      <c r="E3453" s="85" t="s">
        <v>6037</v>
      </c>
      <c r="F3453" s="85" t="s">
        <v>13</v>
      </c>
      <c r="G3453" s="85">
        <v>384059</v>
      </c>
      <c r="H3453" s="89"/>
      <c r="I3453" s="93" t="s">
        <v>745</v>
      </c>
      <c r="J3453" s="89"/>
      <c r="K3453" s="89"/>
      <c r="L3453" s="89"/>
      <c r="M3453" s="89"/>
      <c r="N3453" s="168">
        <v>8655567.4100000001</v>
      </c>
      <c r="O3453" s="168">
        <v>0</v>
      </c>
      <c r="P3453" s="89" t="s">
        <v>679</v>
      </c>
    </row>
    <row r="3454" spans="1:16" ht="38.25">
      <c r="A3454" s="214" t="s">
        <v>720</v>
      </c>
      <c r="B3454" s="89"/>
      <c r="C3454" s="90" t="s">
        <v>13784</v>
      </c>
      <c r="D3454" s="84">
        <v>43280</v>
      </c>
      <c r="E3454" s="85" t="s">
        <v>6038</v>
      </c>
      <c r="F3454" s="85" t="s">
        <v>13</v>
      </c>
      <c r="G3454" s="85">
        <v>384061</v>
      </c>
      <c r="H3454" s="89"/>
      <c r="I3454" s="93" t="s">
        <v>745</v>
      </c>
      <c r="J3454" s="89"/>
      <c r="K3454" s="89"/>
      <c r="L3454" s="89"/>
      <c r="M3454" s="89"/>
      <c r="N3454" s="168">
        <v>10548.48</v>
      </c>
      <c r="O3454" s="168">
        <v>0</v>
      </c>
      <c r="P3454" s="89" t="s">
        <v>679</v>
      </c>
    </row>
    <row r="3455" spans="1:16" ht="38.25">
      <c r="A3455" s="214" t="s">
        <v>720</v>
      </c>
      <c r="B3455" s="89"/>
      <c r="C3455" s="90" t="s">
        <v>13784</v>
      </c>
      <c r="D3455" s="84">
        <v>43280</v>
      </c>
      <c r="E3455" s="85" t="s">
        <v>6039</v>
      </c>
      <c r="F3455" s="85" t="s">
        <v>13</v>
      </c>
      <c r="G3455" s="85">
        <v>384063</v>
      </c>
      <c r="H3455" s="89"/>
      <c r="I3455" s="93" t="s">
        <v>745</v>
      </c>
      <c r="J3455" s="89"/>
      <c r="K3455" s="89"/>
      <c r="L3455" s="89"/>
      <c r="M3455" s="89"/>
      <c r="N3455" s="168">
        <v>18585.39</v>
      </c>
      <c r="O3455" s="168">
        <v>0</v>
      </c>
      <c r="P3455" s="89" t="s">
        <v>679</v>
      </c>
    </row>
    <row r="3456" spans="1:16" ht="38.25">
      <c r="A3456" s="214" t="s">
        <v>720</v>
      </c>
      <c r="B3456" s="89"/>
      <c r="C3456" s="90" t="s">
        <v>13784</v>
      </c>
      <c r="D3456" s="84">
        <v>43280</v>
      </c>
      <c r="E3456" s="85" t="s">
        <v>6040</v>
      </c>
      <c r="F3456" s="85" t="s">
        <v>13</v>
      </c>
      <c r="G3456" s="85">
        <v>384065</v>
      </c>
      <c r="H3456" s="89"/>
      <c r="I3456" s="93" t="s">
        <v>745</v>
      </c>
      <c r="J3456" s="89"/>
      <c r="K3456" s="89"/>
      <c r="L3456" s="89"/>
      <c r="M3456" s="89"/>
      <c r="N3456" s="168">
        <v>1124.01</v>
      </c>
      <c r="O3456" s="168">
        <v>0</v>
      </c>
      <c r="P3456" s="89" t="s">
        <v>679</v>
      </c>
    </row>
    <row r="3457" spans="1:16" ht="38.25">
      <c r="A3457" s="214" t="s">
        <v>720</v>
      </c>
      <c r="B3457" s="89"/>
      <c r="C3457" s="90" t="s">
        <v>13784</v>
      </c>
      <c r="D3457" s="84">
        <v>43280</v>
      </c>
      <c r="E3457" s="85" t="s">
        <v>6041</v>
      </c>
      <c r="F3457" s="85" t="s">
        <v>13</v>
      </c>
      <c r="G3457" s="85">
        <v>384067</v>
      </c>
      <c r="H3457" s="89"/>
      <c r="I3457" s="93" t="s">
        <v>745</v>
      </c>
      <c r="J3457" s="89"/>
      <c r="K3457" s="89"/>
      <c r="L3457" s="89"/>
      <c r="M3457" s="89"/>
      <c r="N3457" s="168">
        <v>4926.99</v>
      </c>
      <c r="O3457" s="168">
        <v>0</v>
      </c>
      <c r="P3457" s="89" t="s">
        <v>679</v>
      </c>
    </row>
    <row r="3458" spans="1:16" ht="38.25">
      <c r="A3458" s="214" t="s">
        <v>720</v>
      </c>
      <c r="B3458" s="89"/>
      <c r="C3458" s="90" t="s">
        <v>13784</v>
      </c>
      <c r="D3458" s="84">
        <v>43280</v>
      </c>
      <c r="E3458" s="85" t="s">
        <v>6042</v>
      </c>
      <c r="F3458" s="85" t="s">
        <v>13</v>
      </c>
      <c r="G3458" s="85">
        <v>384069</v>
      </c>
      <c r="H3458" s="89"/>
      <c r="I3458" s="93" t="s">
        <v>745</v>
      </c>
      <c r="J3458" s="89"/>
      <c r="K3458" s="89"/>
      <c r="L3458" s="89"/>
      <c r="M3458" s="89"/>
      <c r="N3458" s="168">
        <v>17592.47</v>
      </c>
      <c r="O3458" s="168">
        <v>0</v>
      </c>
      <c r="P3458" s="89" t="s">
        <v>679</v>
      </c>
    </row>
    <row r="3459" spans="1:16" ht="38.25">
      <c r="A3459" s="214" t="s">
        <v>720</v>
      </c>
      <c r="B3459" s="89"/>
      <c r="C3459" s="90" t="s">
        <v>13784</v>
      </c>
      <c r="D3459" s="84">
        <v>43280</v>
      </c>
      <c r="E3459" s="85" t="s">
        <v>6043</v>
      </c>
      <c r="F3459" s="85" t="s">
        <v>13</v>
      </c>
      <c r="G3459" s="85">
        <v>384071</v>
      </c>
      <c r="H3459" s="89"/>
      <c r="I3459" s="93" t="s">
        <v>745</v>
      </c>
      <c r="J3459" s="89"/>
      <c r="K3459" s="89"/>
      <c r="L3459" s="89"/>
      <c r="M3459" s="89"/>
      <c r="N3459" s="168">
        <v>17592.47</v>
      </c>
      <c r="O3459" s="168">
        <v>0</v>
      </c>
      <c r="P3459" s="89" t="s">
        <v>679</v>
      </c>
    </row>
    <row r="3460" spans="1:16" ht="38.25">
      <c r="A3460" s="214" t="s">
        <v>720</v>
      </c>
      <c r="B3460" s="89"/>
      <c r="C3460" s="90" t="s">
        <v>13784</v>
      </c>
      <c r="D3460" s="84">
        <v>43280</v>
      </c>
      <c r="E3460" s="85" t="s">
        <v>6044</v>
      </c>
      <c r="F3460" s="85" t="s">
        <v>13</v>
      </c>
      <c r="G3460" s="85">
        <v>384073</v>
      </c>
      <c r="H3460" s="89"/>
      <c r="I3460" s="93" t="s">
        <v>745</v>
      </c>
      <c r="J3460" s="89"/>
      <c r="K3460" s="89"/>
      <c r="L3460" s="89"/>
      <c r="M3460" s="89"/>
      <c r="N3460" s="168">
        <v>17592.47</v>
      </c>
      <c r="O3460" s="168">
        <v>0</v>
      </c>
      <c r="P3460" s="89" t="s">
        <v>679</v>
      </c>
    </row>
    <row r="3461" spans="1:16" ht="38.25">
      <c r="A3461" s="214" t="s">
        <v>720</v>
      </c>
      <c r="B3461" s="89"/>
      <c r="C3461" s="90" t="s">
        <v>13784</v>
      </c>
      <c r="D3461" s="84">
        <v>43280</v>
      </c>
      <c r="E3461" s="85" t="s">
        <v>6045</v>
      </c>
      <c r="F3461" s="85" t="s">
        <v>13</v>
      </c>
      <c r="G3461" s="85">
        <v>384075</v>
      </c>
      <c r="H3461" s="89"/>
      <c r="I3461" s="93" t="s">
        <v>745</v>
      </c>
      <c r="J3461" s="89"/>
      <c r="K3461" s="89"/>
      <c r="L3461" s="89"/>
      <c r="M3461" s="89"/>
      <c r="N3461" s="168">
        <v>17592.47</v>
      </c>
      <c r="O3461" s="168">
        <v>0</v>
      </c>
      <c r="P3461" s="89" t="s">
        <v>679</v>
      </c>
    </row>
    <row r="3462" spans="1:16" ht="38.25">
      <c r="A3462" s="214" t="s">
        <v>720</v>
      </c>
      <c r="B3462" s="89"/>
      <c r="C3462" s="90" t="s">
        <v>13784</v>
      </c>
      <c r="D3462" s="84">
        <v>43280</v>
      </c>
      <c r="E3462" s="85" t="s">
        <v>6046</v>
      </c>
      <c r="F3462" s="85" t="s">
        <v>13</v>
      </c>
      <c r="G3462" s="85">
        <v>384077</v>
      </c>
      <c r="H3462" s="89"/>
      <c r="I3462" s="93" t="s">
        <v>745</v>
      </c>
      <c r="J3462" s="89"/>
      <c r="K3462" s="89"/>
      <c r="L3462" s="89"/>
      <c r="M3462" s="89"/>
      <c r="N3462" s="168">
        <v>17592.47</v>
      </c>
      <c r="O3462" s="168">
        <v>0</v>
      </c>
      <c r="P3462" s="89" t="s">
        <v>679</v>
      </c>
    </row>
    <row r="3463" spans="1:16" ht="38.25">
      <c r="A3463" s="214" t="s">
        <v>720</v>
      </c>
      <c r="B3463" s="89"/>
      <c r="C3463" s="90" t="s">
        <v>13784</v>
      </c>
      <c r="D3463" s="84">
        <v>43280</v>
      </c>
      <c r="E3463" s="85" t="s">
        <v>6047</v>
      </c>
      <c r="F3463" s="85" t="s">
        <v>13</v>
      </c>
      <c r="G3463" s="85">
        <v>384079</v>
      </c>
      <c r="H3463" s="89"/>
      <c r="I3463" s="93" t="s">
        <v>745</v>
      </c>
      <c r="J3463" s="89"/>
      <c r="K3463" s="89"/>
      <c r="L3463" s="89"/>
      <c r="M3463" s="89"/>
      <c r="N3463" s="168">
        <v>333495.88</v>
      </c>
      <c r="O3463" s="168">
        <v>0</v>
      </c>
      <c r="P3463" s="89" t="s">
        <v>679</v>
      </c>
    </row>
    <row r="3464" spans="1:16" ht="38.25">
      <c r="A3464" s="214" t="s">
        <v>720</v>
      </c>
      <c r="B3464" s="89"/>
      <c r="C3464" s="90" t="s">
        <v>13784</v>
      </c>
      <c r="D3464" s="84">
        <v>43280</v>
      </c>
      <c r="E3464" s="85" t="s">
        <v>6048</v>
      </c>
      <c r="F3464" s="85" t="s">
        <v>13</v>
      </c>
      <c r="G3464" s="85">
        <v>384081</v>
      </c>
      <c r="H3464" s="89"/>
      <c r="I3464" s="93" t="s">
        <v>745</v>
      </c>
      <c r="J3464" s="89"/>
      <c r="K3464" s="89"/>
      <c r="L3464" s="89"/>
      <c r="M3464" s="89"/>
      <c r="N3464" s="168">
        <v>6568.52</v>
      </c>
      <c r="O3464" s="168">
        <v>0</v>
      </c>
      <c r="P3464" s="89" t="s">
        <v>679</v>
      </c>
    </row>
    <row r="3465" spans="1:16" ht="38.25">
      <c r="A3465" s="214" t="s">
        <v>720</v>
      </c>
      <c r="B3465" s="89"/>
      <c r="C3465" s="90" t="s">
        <v>13784</v>
      </c>
      <c r="D3465" s="84">
        <v>43280</v>
      </c>
      <c r="E3465" s="85" t="s">
        <v>6049</v>
      </c>
      <c r="F3465" s="85" t="s">
        <v>13</v>
      </c>
      <c r="G3465" s="85">
        <v>384083</v>
      </c>
      <c r="H3465" s="89"/>
      <c r="I3465" s="93" t="s">
        <v>745</v>
      </c>
      <c r="J3465" s="89"/>
      <c r="K3465" s="89"/>
      <c r="L3465" s="89"/>
      <c r="M3465" s="89"/>
      <c r="N3465" s="168">
        <v>3728.07</v>
      </c>
      <c r="O3465" s="168">
        <v>0</v>
      </c>
      <c r="P3465" s="89" t="s">
        <v>679</v>
      </c>
    </row>
    <row r="3466" spans="1:16" ht="38.25">
      <c r="A3466" s="214" t="s">
        <v>720</v>
      </c>
      <c r="B3466" s="89"/>
      <c r="C3466" s="90" t="s">
        <v>13784</v>
      </c>
      <c r="D3466" s="84">
        <v>43280</v>
      </c>
      <c r="E3466" s="85" t="s">
        <v>6050</v>
      </c>
      <c r="F3466" s="85" t="s">
        <v>13</v>
      </c>
      <c r="G3466" s="85">
        <v>384085</v>
      </c>
      <c r="H3466" s="89"/>
      <c r="I3466" s="93" t="s">
        <v>745</v>
      </c>
      <c r="J3466" s="89"/>
      <c r="K3466" s="89"/>
      <c r="L3466" s="89"/>
      <c r="M3466" s="89"/>
      <c r="N3466" s="168">
        <v>397.26</v>
      </c>
      <c r="O3466" s="168">
        <v>0</v>
      </c>
      <c r="P3466" s="89" t="s">
        <v>679</v>
      </c>
    </row>
    <row r="3467" spans="1:16" ht="38.25">
      <c r="A3467" s="214" t="s">
        <v>720</v>
      </c>
      <c r="B3467" s="89"/>
      <c r="C3467" s="90" t="s">
        <v>13784</v>
      </c>
      <c r="D3467" s="84">
        <v>43280</v>
      </c>
      <c r="E3467" s="85" t="s">
        <v>6051</v>
      </c>
      <c r="F3467" s="85" t="s">
        <v>13</v>
      </c>
      <c r="G3467" s="85">
        <v>384087</v>
      </c>
      <c r="H3467" s="89"/>
      <c r="I3467" s="93" t="s">
        <v>745</v>
      </c>
      <c r="J3467" s="89"/>
      <c r="K3467" s="89"/>
      <c r="L3467" s="89"/>
      <c r="M3467" s="89"/>
      <c r="N3467" s="168">
        <v>1741.27</v>
      </c>
      <c r="O3467" s="168">
        <v>0</v>
      </c>
      <c r="P3467" s="89" t="s">
        <v>679</v>
      </c>
    </row>
    <row r="3468" spans="1:16" ht="38.25">
      <c r="A3468" s="214" t="s">
        <v>720</v>
      </c>
      <c r="B3468" s="89"/>
      <c r="C3468" s="90" t="s">
        <v>13784</v>
      </c>
      <c r="D3468" s="84">
        <v>43280</v>
      </c>
      <c r="E3468" s="85" t="s">
        <v>6052</v>
      </c>
      <c r="F3468" s="85" t="s">
        <v>13</v>
      </c>
      <c r="G3468" s="85">
        <v>384089</v>
      </c>
      <c r="H3468" s="89"/>
      <c r="I3468" s="93" t="s">
        <v>745</v>
      </c>
      <c r="J3468" s="89"/>
      <c r="K3468" s="89"/>
      <c r="L3468" s="89"/>
      <c r="M3468" s="89"/>
      <c r="N3468" s="168">
        <v>6217.56</v>
      </c>
      <c r="O3468" s="168">
        <v>0</v>
      </c>
      <c r="P3468" s="89" t="s">
        <v>679</v>
      </c>
    </row>
    <row r="3469" spans="1:16" ht="38.25">
      <c r="A3469" s="214" t="s">
        <v>720</v>
      </c>
      <c r="B3469" s="89"/>
      <c r="C3469" s="90" t="s">
        <v>13784</v>
      </c>
      <c r="D3469" s="84">
        <v>43280</v>
      </c>
      <c r="E3469" s="85" t="s">
        <v>6053</v>
      </c>
      <c r="F3469" s="85" t="s">
        <v>13</v>
      </c>
      <c r="G3469" s="85">
        <v>384091</v>
      </c>
      <c r="H3469" s="89"/>
      <c r="I3469" s="93" t="s">
        <v>745</v>
      </c>
      <c r="J3469" s="89"/>
      <c r="K3469" s="89"/>
      <c r="L3469" s="89"/>
      <c r="M3469" s="89"/>
      <c r="N3469" s="168">
        <v>6217.56</v>
      </c>
      <c r="O3469" s="168">
        <v>0</v>
      </c>
      <c r="P3469" s="89" t="s">
        <v>679</v>
      </c>
    </row>
    <row r="3470" spans="1:16" ht="38.25">
      <c r="A3470" s="214" t="s">
        <v>720</v>
      </c>
      <c r="B3470" s="89"/>
      <c r="C3470" s="90" t="s">
        <v>13784</v>
      </c>
      <c r="D3470" s="84">
        <v>43280</v>
      </c>
      <c r="E3470" s="85" t="s">
        <v>6054</v>
      </c>
      <c r="F3470" s="85" t="s">
        <v>13</v>
      </c>
      <c r="G3470" s="85">
        <v>384093</v>
      </c>
      <c r="H3470" s="89"/>
      <c r="I3470" s="93" t="s">
        <v>745</v>
      </c>
      <c r="J3470" s="89"/>
      <c r="K3470" s="89"/>
      <c r="L3470" s="89"/>
      <c r="M3470" s="89"/>
      <c r="N3470" s="168">
        <v>6217.56</v>
      </c>
      <c r="O3470" s="168">
        <v>0</v>
      </c>
      <c r="P3470" s="89" t="s">
        <v>679</v>
      </c>
    </row>
    <row r="3471" spans="1:16" ht="38.25">
      <c r="A3471" s="214" t="s">
        <v>720</v>
      </c>
      <c r="B3471" s="89"/>
      <c r="C3471" s="90" t="s">
        <v>13784</v>
      </c>
      <c r="D3471" s="84">
        <v>43280</v>
      </c>
      <c r="E3471" s="85" t="s">
        <v>6055</v>
      </c>
      <c r="F3471" s="85" t="s">
        <v>13</v>
      </c>
      <c r="G3471" s="85">
        <v>384095</v>
      </c>
      <c r="H3471" s="89"/>
      <c r="I3471" s="93" t="s">
        <v>745</v>
      </c>
      <c r="J3471" s="89"/>
      <c r="K3471" s="89"/>
      <c r="L3471" s="89"/>
      <c r="M3471" s="89"/>
      <c r="N3471" s="168">
        <v>6217.56</v>
      </c>
      <c r="O3471" s="168">
        <v>0</v>
      </c>
      <c r="P3471" s="89" t="s">
        <v>679</v>
      </c>
    </row>
    <row r="3472" spans="1:16" ht="38.25">
      <c r="A3472" s="214" t="s">
        <v>720</v>
      </c>
      <c r="B3472" s="89"/>
      <c r="C3472" s="90" t="s">
        <v>13784</v>
      </c>
      <c r="D3472" s="84">
        <v>43280</v>
      </c>
      <c r="E3472" s="85" t="s">
        <v>6056</v>
      </c>
      <c r="F3472" s="85" t="s">
        <v>13</v>
      </c>
      <c r="G3472" s="85">
        <v>384097</v>
      </c>
      <c r="H3472" s="89"/>
      <c r="I3472" s="93" t="s">
        <v>745</v>
      </c>
      <c r="J3472" s="89"/>
      <c r="K3472" s="89"/>
      <c r="L3472" s="89"/>
      <c r="M3472" s="89"/>
      <c r="N3472" s="168">
        <v>6217.56</v>
      </c>
      <c r="O3472" s="168">
        <v>0</v>
      </c>
      <c r="P3472" s="89" t="s">
        <v>679</v>
      </c>
    </row>
    <row r="3473" spans="1:16" ht="38.25">
      <c r="A3473" s="214" t="s">
        <v>720</v>
      </c>
      <c r="B3473" s="89"/>
      <c r="C3473" s="90" t="s">
        <v>13784</v>
      </c>
      <c r="D3473" s="84">
        <v>43280</v>
      </c>
      <c r="E3473" s="85" t="s">
        <v>6057</v>
      </c>
      <c r="F3473" s="85" t="s">
        <v>13</v>
      </c>
      <c r="G3473" s="85">
        <v>384099</v>
      </c>
      <c r="H3473" s="89"/>
      <c r="I3473" s="93" t="s">
        <v>745</v>
      </c>
      <c r="J3473" s="89"/>
      <c r="K3473" s="89"/>
      <c r="L3473" s="89"/>
      <c r="M3473" s="89"/>
      <c r="N3473" s="168">
        <v>51047.040000000001</v>
      </c>
      <c r="O3473" s="168">
        <v>0</v>
      </c>
      <c r="P3473" s="89" t="s">
        <v>679</v>
      </c>
    </row>
    <row r="3474" spans="1:16" ht="38.25">
      <c r="A3474" s="214" t="s">
        <v>720</v>
      </c>
      <c r="B3474" s="89"/>
      <c r="C3474" s="90" t="s">
        <v>13784</v>
      </c>
      <c r="D3474" s="84">
        <v>43280</v>
      </c>
      <c r="E3474" s="85" t="s">
        <v>6058</v>
      </c>
      <c r="F3474" s="85" t="s">
        <v>13</v>
      </c>
      <c r="G3474" s="85">
        <v>384101</v>
      </c>
      <c r="H3474" s="89"/>
      <c r="I3474" s="93" t="s">
        <v>745</v>
      </c>
      <c r="J3474" s="89"/>
      <c r="K3474" s="89"/>
      <c r="L3474" s="89"/>
      <c r="M3474" s="89"/>
      <c r="N3474" s="168">
        <v>28972.66</v>
      </c>
      <c r="O3474" s="168">
        <v>0</v>
      </c>
      <c r="P3474" s="89" t="s">
        <v>679</v>
      </c>
    </row>
    <row r="3475" spans="1:16" ht="38.25">
      <c r="A3475" s="214" t="s">
        <v>720</v>
      </c>
      <c r="B3475" s="89"/>
      <c r="C3475" s="90" t="s">
        <v>13784</v>
      </c>
      <c r="D3475" s="84">
        <v>43280</v>
      </c>
      <c r="E3475" s="85" t="s">
        <v>6059</v>
      </c>
      <c r="F3475" s="85" t="s">
        <v>13</v>
      </c>
      <c r="G3475" s="85">
        <v>384103</v>
      </c>
      <c r="H3475" s="89"/>
      <c r="I3475" s="93" t="s">
        <v>745</v>
      </c>
      <c r="J3475" s="89"/>
      <c r="K3475" s="89"/>
      <c r="L3475" s="89"/>
      <c r="M3475" s="89"/>
      <c r="N3475" s="168">
        <v>3087.21</v>
      </c>
      <c r="O3475" s="168">
        <v>0</v>
      </c>
      <c r="P3475" s="89" t="s">
        <v>679</v>
      </c>
    </row>
    <row r="3476" spans="1:16" ht="38.25">
      <c r="A3476" s="214" t="s">
        <v>720</v>
      </c>
      <c r="B3476" s="89"/>
      <c r="C3476" s="90" t="s">
        <v>13784</v>
      </c>
      <c r="D3476" s="84">
        <v>43280</v>
      </c>
      <c r="E3476" s="85" t="s">
        <v>6060</v>
      </c>
      <c r="F3476" s="85" t="s">
        <v>13</v>
      </c>
      <c r="G3476" s="85">
        <v>384105</v>
      </c>
      <c r="H3476" s="89"/>
      <c r="I3476" s="93" t="s">
        <v>745</v>
      </c>
      <c r="J3476" s="89"/>
      <c r="K3476" s="89"/>
      <c r="L3476" s="89"/>
      <c r="M3476" s="89"/>
      <c r="N3476" s="168">
        <v>13532.52</v>
      </c>
      <c r="O3476" s="168">
        <v>0</v>
      </c>
      <c r="P3476" s="89" t="s">
        <v>679</v>
      </c>
    </row>
    <row r="3477" spans="1:16" ht="38.25">
      <c r="A3477" s="214" t="s">
        <v>720</v>
      </c>
      <c r="B3477" s="89"/>
      <c r="C3477" s="90" t="s">
        <v>13784</v>
      </c>
      <c r="D3477" s="84">
        <v>43280</v>
      </c>
      <c r="E3477" s="85" t="s">
        <v>6061</v>
      </c>
      <c r="F3477" s="85" t="s">
        <v>13</v>
      </c>
      <c r="G3477" s="85">
        <v>384107</v>
      </c>
      <c r="H3477" s="89"/>
      <c r="I3477" s="93" t="s">
        <v>745</v>
      </c>
      <c r="J3477" s="89"/>
      <c r="K3477" s="89"/>
      <c r="L3477" s="89"/>
      <c r="M3477" s="89"/>
      <c r="N3477" s="168">
        <v>48319.71</v>
      </c>
      <c r="O3477" s="168">
        <v>0</v>
      </c>
      <c r="P3477" s="89" t="s">
        <v>679</v>
      </c>
    </row>
    <row r="3478" spans="1:16" ht="38.25">
      <c r="A3478" s="214" t="s">
        <v>720</v>
      </c>
      <c r="B3478" s="89"/>
      <c r="C3478" s="90" t="s">
        <v>13784</v>
      </c>
      <c r="D3478" s="84">
        <v>43280</v>
      </c>
      <c r="E3478" s="85" t="s">
        <v>6062</v>
      </c>
      <c r="F3478" s="85" t="s">
        <v>13</v>
      </c>
      <c r="G3478" s="85">
        <v>384109</v>
      </c>
      <c r="H3478" s="89"/>
      <c r="I3478" s="93" t="s">
        <v>745</v>
      </c>
      <c r="J3478" s="89"/>
      <c r="K3478" s="89"/>
      <c r="L3478" s="89"/>
      <c r="M3478" s="89"/>
      <c r="N3478" s="168">
        <v>48319.71</v>
      </c>
      <c r="O3478" s="168">
        <v>0</v>
      </c>
      <c r="P3478" s="89" t="s">
        <v>679</v>
      </c>
    </row>
    <row r="3479" spans="1:16" ht="38.25">
      <c r="A3479" s="214" t="s">
        <v>720</v>
      </c>
      <c r="B3479" s="89"/>
      <c r="C3479" s="90" t="s">
        <v>13784</v>
      </c>
      <c r="D3479" s="84">
        <v>43280</v>
      </c>
      <c r="E3479" s="85" t="s">
        <v>6063</v>
      </c>
      <c r="F3479" s="85" t="s">
        <v>13</v>
      </c>
      <c r="G3479" s="85">
        <v>384111</v>
      </c>
      <c r="H3479" s="89"/>
      <c r="I3479" s="93" t="s">
        <v>745</v>
      </c>
      <c r="J3479" s="89"/>
      <c r="K3479" s="89"/>
      <c r="L3479" s="89"/>
      <c r="M3479" s="89"/>
      <c r="N3479" s="168">
        <v>48319.71</v>
      </c>
      <c r="O3479" s="168">
        <v>0</v>
      </c>
      <c r="P3479" s="89" t="s">
        <v>679</v>
      </c>
    </row>
    <row r="3480" spans="1:16" ht="38.25">
      <c r="A3480" s="214" t="s">
        <v>720</v>
      </c>
      <c r="B3480" s="89"/>
      <c r="C3480" s="90" t="s">
        <v>13784</v>
      </c>
      <c r="D3480" s="84">
        <v>43280</v>
      </c>
      <c r="E3480" s="85" t="s">
        <v>6064</v>
      </c>
      <c r="F3480" s="85" t="s">
        <v>13</v>
      </c>
      <c r="G3480" s="85">
        <v>384113</v>
      </c>
      <c r="H3480" s="89"/>
      <c r="I3480" s="93" t="s">
        <v>745</v>
      </c>
      <c r="J3480" s="89"/>
      <c r="K3480" s="89"/>
      <c r="L3480" s="89"/>
      <c r="M3480" s="89"/>
      <c r="N3480" s="168">
        <v>48319.71</v>
      </c>
      <c r="O3480" s="168">
        <v>0</v>
      </c>
      <c r="P3480" s="89" t="s">
        <v>679</v>
      </c>
    </row>
    <row r="3481" spans="1:16" ht="38.25">
      <c r="A3481" s="214" t="s">
        <v>720</v>
      </c>
      <c r="B3481" s="89"/>
      <c r="C3481" s="90" t="s">
        <v>13784</v>
      </c>
      <c r="D3481" s="84">
        <v>43280</v>
      </c>
      <c r="E3481" s="85" t="s">
        <v>6065</v>
      </c>
      <c r="F3481" s="85" t="s">
        <v>13</v>
      </c>
      <c r="G3481" s="85">
        <v>384115</v>
      </c>
      <c r="H3481" s="89"/>
      <c r="I3481" s="93" t="s">
        <v>745</v>
      </c>
      <c r="J3481" s="89"/>
      <c r="K3481" s="89"/>
      <c r="L3481" s="89"/>
      <c r="M3481" s="89"/>
      <c r="N3481" s="168">
        <v>48319.71</v>
      </c>
      <c r="O3481" s="168">
        <v>0</v>
      </c>
      <c r="P3481" s="89" t="s">
        <v>679</v>
      </c>
    </row>
    <row r="3482" spans="1:16" ht="38.25">
      <c r="A3482" s="214" t="s">
        <v>720</v>
      </c>
      <c r="B3482" s="89"/>
      <c r="C3482" s="90" t="s">
        <v>13784</v>
      </c>
      <c r="D3482" s="84">
        <v>43280</v>
      </c>
      <c r="E3482" s="85" t="s">
        <v>6066</v>
      </c>
      <c r="F3482" s="85" t="s">
        <v>13</v>
      </c>
      <c r="G3482" s="85">
        <v>384117</v>
      </c>
      <c r="H3482" s="89"/>
      <c r="I3482" s="93" t="s">
        <v>745</v>
      </c>
      <c r="J3482" s="89"/>
      <c r="K3482" s="89"/>
      <c r="L3482" s="89"/>
      <c r="M3482" s="89"/>
      <c r="N3482" s="168">
        <v>57703.78</v>
      </c>
      <c r="O3482" s="168">
        <v>0</v>
      </c>
      <c r="P3482" s="89" t="s">
        <v>679</v>
      </c>
    </row>
    <row r="3483" spans="1:16" ht="38.25">
      <c r="A3483" s="214" t="s">
        <v>720</v>
      </c>
      <c r="B3483" s="89"/>
      <c r="C3483" s="90" t="s">
        <v>13784</v>
      </c>
      <c r="D3483" s="84">
        <v>43280</v>
      </c>
      <c r="E3483" s="85" t="s">
        <v>6067</v>
      </c>
      <c r="F3483" s="85" t="s">
        <v>13</v>
      </c>
      <c r="G3483" s="85">
        <v>384119</v>
      </c>
      <c r="H3483" s="89"/>
      <c r="I3483" s="93" t="s">
        <v>745</v>
      </c>
      <c r="J3483" s="89"/>
      <c r="K3483" s="89"/>
      <c r="L3483" s="89"/>
      <c r="M3483" s="89"/>
      <c r="N3483" s="168">
        <v>4476.29</v>
      </c>
      <c r="O3483" s="168">
        <v>0</v>
      </c>
      <c r="P3483" s="89" t="s">
        <v>679</v>
      </c>
    </row>
    <row r="3484" spans="1:16" ht="38.25">
      <c r="A3484" s="214" t="s">
        <v>720</v>
      </c>
      <c r="B3484" s="89"/>
      <c r="C3484" s="90" t="s">
        <v>13784</v>
      </c>
      <c r="D3484" s="84">
        <v>43280</v>
      </c>
      <c r="E3484" s="85" t="s">
        <v>6068</v>
      </c>
      <c r="F3484" s="85" t="s">
        <v>13</v>
      </c>
      <c r="G3484" s="85">
        <v>384121</v>
      </c>
      <c r="H3484" s="89"/>
      <c r="I3484" s="93" t="s">
        <v>745</v>
      </c>
      <c r="J3484" s="89"/>
      <c r="K3484" s="89"/>
      <c r="L3484" s="89"/>
      <c r="M3484" s="89"/>
      <c r="N3484" s="168">
        <v>5820.3</v>
      </c>
      <c r="O3484" s="168">
        <v>0</v>
      </c>
      <c r="P3484" s="89" t="s">
        <v>679</v>
      </c>
    </row>
    <row r="3485" spans="1:16" ht="38.25">
      <c r="A3485" s="214" t="s">
        <v>720</v>
      </c>
      <c r="B3485" s="89"/>
      <c r="C3485" s="90" t="s">
        <v>13784</v>
      </c>
      <c r="D3485" s="84">
        <v>43280</v>
      </c>
      <c r="E3485" s="85" t="s">
        <v>6069</v>
      </c>
      <c r="F3485" s="85" t="s">
        <v>13</v>
      </c>
      <c r="G3485" s="85">
        <v>384123</v>
      </c>
      <c r="H3485" s="89"/>
      <c r="I3485" s="93" t="s">
        <v>745</v>
      </c>
      <c r="J3485" s="89"/>
      <c r="K3485" s="89"/>
      <c r="L3485" s="89"/>
      <c r="M3485" s="89"/>
      <c r="N3485" s="168">
        <v>2489.4899999999998</v>
      </c>
      <c r="O3485" s="168">
        <v>0</v>
      </c>
      <c r="P3485" s="89" t="s">
        <v>679</v>
      </c>
    </row>
    <row r="3486" spans="1:16" ht="38.25">
      <c r="A3486" s="214" t="s">
        <v>720</v>
      </c>
      <c r="B3486" s="89"/>
      <c r="C3486" s="90" t="s">
        <v>13784</v>
      </c>
      <c r="D3486" s="84">
        <v>43280</v>
      </c>
      <c r="E3486" s="85" t="s">
        <v>6070</v>
      </c>
      <c r="F3486" s="85" t="s">
        <v>13</v>
      </c>
      <c r="G3486" s="85">
        <v>384125</v>
      </c>
      <c r="H3486" s="89"/>
      <c r="I3486" s="93" t="s">
        <v>745</v>
      </c>
      <c r="J3486" s="89"/>
      <c r="K3486" s="89"/>
      <c r="L3486" s="89"/>
      <c r="M3486" s="89"/>
      <c r="N3486" s="168">
        <v>16468.46</v>
      </c>
      <c r="O3486" s="168">
        <v>0</v>
      </c>
      <c r="P3486" s="89" t="s">
        <v>679</v>
      </c>
    </row>
    <row r="3487" spans="1:16" ht="38.25">
      <c r="A3487" s="214" t="s">
        <v>720</v>
      </c>
      <c r="B3487" s="89"/>
      <c r="C3487" s="90" t="s">
        <v>13784</v>
      </c>
      <c r="D3487" s="84">
        <v>43280</v>
      </c>
      <c r="E3487" s="85" t="s">
        <v>6071</v>
      </c>
      <c r="F3487" s="85" t="s">
        <v>13</v>
      </c>
      <c r="G3487" s="85">
        <v>384127</v>
      </c>
      <c r="H3487" s="89"/>
      <c r="I3487" s="93" t="s">
        <v>745</v>
      </c>
      <c r="J3487" s="89"/>
      <c r="K3487" s="89"/>
      <c r="L3487" s="89"/>
      <c r="M3487" s="89"/>
      <c r="N3487" s="168">
        <v>7043.99</v>
      </c>
      <c r="O3487" s="168">
        <v>0</v>
      </c>
      <c r="P3487" s="89" t="s">
        <v>679</v>
      </c>
    </row>
    <row r="3488" spans="1:16" ht="38.25">
      <c r="A3488" s="214" t="s">
        <v>720</v>
      </c>
      <c r="B3488" s="89"/>
      <c r="C3488" s="90" t="s">
        <v>13784</v>
      </c>
      <c r="D3488" s="84">
        <v>43280</v>
      </c>
      <c r="E3488" s="85" t="s">
        <v>6072</v>
      </c>
      <c r="F3488" s="85" t="s">
        <v>13</v>
      </c>
      <c r="G3488" s="85">
        <v>384129</v>
      </c>
      <c r="H3488" s="89"/>
      <c r="I3488" s="93" t="s">
        <v>745</v>
      </c>
      <c r="J3488" s="89"/>
      <c r="K3488" s="89"/>
      <c r="L3488" s="89"/>
      <c r="M3488" s="89"/>
      <c r="N3488" s="168">
        <v>12665.48</v>
      </c>
      <c r="O3488" s="168">
        <v>0</v>
      </c>
      <c r="P3488" s="89" t="s">
        <v>679</v>
      </c>
    </row>
    <row r="3489" spans="1:16" ht="38.25">
      <c r="A3489" s="214" t="s">
        <v>720</v>
      </c>
      <c r="B3489" s="89"/>
      <c r="C3489" s="90" t="s">
        <v>13784</v>
      </c>
      <c r="D3489" s="84">
        <v>43280</v>
      </c>
      <c r="E3489" s="85" t="s">
        <v>6073</v>
      </c>
      <c r="F3489" s="85" t="s">
        <v>13</v>
      </c>
      <c r="G3489" s="85">
        <v>384131</v>
      </c>
      <c r="H3489" s="89"/>
      <c r="I3489" s="93" t="s">
        <v>745</v>
      </c>
      <c r="J3489" s="89"/>
      <c r="K3489" s="89"/>
      <c r="L3489" s="89"/>
      <c r="M3489" s="89"/>
      <c r="N3489" s="168">
        <v>19347.05</v>
      </c>
      <c r="O3489" s="168">
        <v>0</v>
      </c>
      <c r="P3489" s="89" t="s">
        <v>679</v>
      </c>
    </row>
    <row r="3490" spans="1:16" ht="38.25">
      <c r="A3490" s="214" t="s">
        <v>720</v>
      </c>
      <c r="B3490" s="89"/>
      <c r="C3490" s="90" t="s">
        <v>13784</v>
      </c>
      <c r="D3490" s="84">
        <v>43280</v>
      </c>
      <c r="E3490" s="85" t="s">
        <v>6074</v>
      </c>
      <c r="F3490" s="85" t="s">
        <v>13</v>
      </c>
      <c r="G3490" s="85">
        <v>384133</v>
      </c>
      <c r="H3490" s="89"/>
      <c r="I3490" s="93" t="s">
        <v>745</v>
      </c>
      <c r="J3490" s="89"/>
      <c r="K3490" s="89"/>
      <c r="L3490" s="89"/>
      <c r="M3490" s="89"/>
      <c r="N3490" s="168">
        <v>34787.199999999997</v>
      </c>
      <c r="O3490" s="168">
        <v>0</v>
      </c>
      <c r="P3490" s="89" t="s">
        <v>679</v>
      </c>
    </row>
    <row r="3491" spans="1:16" ht="38.25">
      <c r="A3491" s="214" t="s">
        <v>720</v>
      </c>
      <c r="B3491" s="89"/>
      <c r="C3491" s="90" t="s">
        <v>13784</v>
      </c>
      <c r="D3491" s="84">
        <v>43280</v>
      </c>
      <c r="E3491" s="85" t="s">
        <v>6075</v>
      </c>
      <c r="F3491" s="85" t="s">
        <v>13</v>
      </c>
      <c r="G3491" s="85">
        <v>384135</v>
      </c>
      <c r="H3491" s="89"/>
      <c r="I3491" s="93" t="s">
        <v>745</v>
      </c>
      <c r="J3491" s="89"/>
      <c r="K3491" s="89"/>
      <c r="L3491" s="89"/>
      <c r="M3491" s="89"/>
      <c r="N3491" s="168">
        <v>45232.51</v>
      </c>
      <c r="O3491" s="168">
        <v>0</v>
      </c>
      <c r="P3491" s="89" t="s">
        <v>679</v>
      </c>
    </row>
    <row r="3492" spans="1:16" ht="63.75">
      <c r="A3492" s="214" t="s">
        <v>561</v>
      </c>
      <c r="B3492" s="89"/>
      <c r="C3492" s="90" t="s">
        <v>10493</v>
      </c>
      <c r="D3492" s="84">
        <v>43280</v>
      </c>
      <c r="E3492" s="85" t="s">
        <v>6076</v>
      </c>
      <c r="F3492" s="85" t="s">
        <v>20</v>
      </c>
      <c r="G3492" s="85">
        <v>925915</v>
      </c>
      <c r="H3492" s="89"/>
      <c r="I3492" s="93" t="s">
        <v>6606</v>
      </c>
      <c r="J3492" s="89"/>
      <c r="K3492" s="89"/>
      <c r="L3492" s="89"/>
      <c r="M3492" s="89"/>
      <c r="N3492" s="168">
        <v>102104.25</v>
      </c>
      <c r="O3492" s="168">
        <v>0</v>
      </c>
      <c r="P3492" s="89" t="s">
        <v>679</v>
      </c>
    </row>
    <row r="3493" spans="1:16" ht="63.75">
      <c r="A3493" s="214" t="s">
        <v>561</v>
      </c>
      <c r="B3493" s="89"/>
      <c r="C3493" s="90" t="s">
        <v>10493</v>
      </c>
      <c r="D3493" s="84">
        <v>43280</v>
      </c>
      <c r="E3493" s="85" t="s">
        <v>6077</v>
      </c>
      <c r="F3493" s="85" t="s">
        <v>20</v>
      </c>
      <c r="G3493" s="85">
        <v>925915</v>
      </c>
      <c r="H3493" s="89"/>
      <c r="I3493" s="93" t="s">
        <v>6606</v>
      </c>
      <c r="J3493" s="89"/>
      <c r="K3493" s="89"/>
      <c r="L3493" s="89"/>
      <c r="M3493" s="89"/>
      <c r="N3493" s="168">
        <v>131118.54</v>
      </c>
      <c r="O3493" s="168">
        <v>0</v>
      </c>
      <c r="P3493" s="89" t="s">
        <v>679</v>
      </c>
    </row>
    <row r="3494" spans="1:16" ht="51">
      <c r="A3494" s="214" t="s">
        <v>560</v>
      </c>
      <c r="B3494" s="89"/>
      <c r="C3494" s="90" t="s">
        <v>622</v>
      </c>
      <c r="D3494" s="84">
        <v>43280</v>
      </c>
      <c r="E3494" s="85" t="s">
        <v>6078</v>
      </c>
      <c r="F3494" s="85" t="s">
        <v>11</v>
      </c>
      <c r="G3494" s="85">
        <v>925912</v>
      </c>
      <c r="H3494" s="89"/>
      <c r="I3494" s="93" t="s">
        <v>6607</v>
      </c>
      <c r="J3494" s="89"/>
      <c r="K3494" s="89"/>
      <c r="L3494" s="89"/>
      <c r="M3494" s="89"/>
      <c r="N3494" s="168">
        <v>50</v>
      </c>
      <c r="O3494" s="168">
        <v>0</v>
      </c>
      <c r="P3494" s="89" t="s">
        <v>679</v>
      </c>
    </row>
    <row r="3495" spans="1:16" ht="51">
      <c r="A3495" s="214" t="s">
        <v>560</v>
      </c>
      <c r="B3495" s="89"/>
      <c r="C3495" s="90" t="s">
        <v>622</v>
      </c>
      <c r="D3495" s="84">
        <v>43283</v>
      </c>
      <c r="E3495" s="85" t="s">
        <v>6648</v>
      </c>
      <c r="F3495" s="85" t="s">
        <v>3</v>
      </c>
      <c r="G3495" s="85">
        <v>1636164</v>
      </c>
      <c r="H3495" s="89"/>
      <c r="I3495" s="93" t="s">
        <v>7278</v>
      </c>
      <c r="J3495" s="89"/>
      <c r="K3495" s="89"/>
      <c r="L3495" s="89"/>
      <c r="M3495" s="89"/>
      <c r="N3495" s="168">
        <v>0</v>
      </c>
      <c r="O3495" s="168">
        <v>125</v>
      </c>
      <c r="P3495" s="89" t="s">
        <v>679</v>
      </c>
    </row>
    <row r="3496" spans="1:16" ht="51">
      <c r="A3496" s="214">
        <v>373</v>
      </c>
      <c r="B3496" s="89"/>
      <c r="C3496" s="90" t="s">
        <v>644</v>
      </c>
      <c r="D3496" s="84">
        <v>43283</v>
      </c>
      <c r="E3496" s="85" t="s">
        <v>6649</v>
      </c>
      <c r="F3496" s="85" t="s">
        <v>3</v>
      </c>
      <c r="G3496" s="85">
        <v>1636159</v>
      </c>
      <c r="H3496" s="89"/>
      <c r="I3496" s="93" t="s">
        <v>7279</v>
      </c>
      <c r="J3496" s="89"/>
      <c r="K3496" s="89"/>
      <c r="L3496" s="89"/>
      <c r="M3496" s="89"/>
      <c r="N3496" s="168">
        <v>0</v>
      </c>
      <c r="O3496" s="168">
        <v>489.66</v>
      </c>
      <c r="P3496" s="89" t="s">
        <v>679</v>
      </c>
    </row>
    <row r="3497" spans="1:16" ht="51">
      <c r="A3497" s="214" t="s">
        <v>560</v>
      </c>
      <c r="B3497" s="89"/>
      <c r="C3497" s="90" t="s">
        <v>622</v>
      </c>
      <c r="D3497" s="84">
        <v>43283</v>
      </c>
      <c r="E3497" s="85" t="s">
        <v>6650</v>
      </c>
      <c r="F3497" s="85" t="s">
        <v>3</v>
      </c>
      <c r="G3497" s="85">
        <v>1636099</v>
      </c>
      <c r="H3497" s="89"/>
      <c r="I3497" s="93" t="s">
        <v>722</v>
      </c>
      <c r="J3497" s="89"/>
      <c r="K3497" s="89"/>
      <c r="L3497" s="89"/>
      <c r="M3497" s="89"/>
      <c r="N3497" s="168">
        <v>0</v>
      </c>
      <c r="O3497" s="168">
        <v>1016</v>
      </c>
      <c r="P3497" s="89" t="s">
        <v>679</v>
      </c>
    </row>
    <row r="3498" spans="1:16" ht="51">
      <c r="A3498" s="214" t="s">
        <v>560</v>
      </c>
      <c r="B3498" s="89"/>
      <c r="C3498" s="90" t="s">
        <v>622</v>
      </c>
      <c r="D3498" s="84">
        <v>43283</v>
      </c>
      <c r="E3498" s="85" t="s">
        <v>6651</v>
      </c>
      <c r="F3498" s="85" t="s">
        <v>3</v>
      </c>
      <c r="G3498" s="85">
        <v>1635986</v>
      </c>
      <c r="H3498" s="89"/>
      <c r="I3498" s="93" t="s">
        <v>7280</v>
      </c>
      <c r="J3498" s="89"/>
      <c r="K3498" s="89"/>
      <c r="L3498" s="89"/>
      <c r="M3498" s="89"/>
      <c r="N3498" s="168">
        <v>0</v>
      </c>
      <c r="O3498" s="168">
        <v>150</v>
      </c>
      <c r="P3498" s="89" t="s">
        <v>679</v>
      </c>
    </row>
    <row r="3499" spans="1:16" ht="51">
      <c r="A3499" s="214" t="s">
        <v>560</v>
      </c>
      <c r="B3499" s="89"/>
      <c r="C3499" s="90" t="s">
        <v>622</v>
      </c>
      <c r="D3499" s="84">
        <v>43283</v>
      </c>
      <c r="E3499" s="85" t="s">
        <v>6652</v>
      </c>
      <c r="F3499" s="85" t="s">
        <v>3</v>
      </c>
      <c r="G3499" s="85">
        <v>1635985</v>
      </c>
      <c r="H3499" s="89"/>
      <c r="I3499" s="93" t="s">
        <v>7281</v>
      </c>
      <c r="J3499" s="89"/>
      <c r="K3499" s="89"/>
      <c r="L3499" s="89"/>
      <c r="M3499" s="89"/>
      <c r="N3499" s="168">
        <v>0</v>
      </c>
      <c r="O3499" s="168">
        <v>150</v>
      </c>
      <c r="P3499" s="89" t="s">
        <v>679</v>
      </c>
    </row>
    <row r="3500" spans="1:16" ht="51">
      <c r="A3500" s="214" t="s">
        <v>560</v>
      </c>
      <c r="B3500" s="89"/>
      <c r="C3500" s="90" t="s">
        <v>622</v>
      </c>
      <c r="D3500" s="84">
        <v>43283</v>
      </c>
      <c r="E3500" s="85" t="s">
        <v>6653</v>
      </c>
      <c r="F3500" s="85" t="s">
        <v>3</v>
      </c>
      <c r="G3500" s="85">
        <v>1635982</v>
      </c>
      <c r="H3500" s="89"/>
      <c r="I3500" s="93" t="s">
        <v>724</v>
      </c>
      <c r="J3500" s="89"/>
      <c r="K3500" s="89"/>
      <c r="L3500" s="89"/>
      <c r="M3500" s="89"/>
      <c r="N3500" s="168">
        <v>0</v>
      </c>
      <c r="O3500" s="168">
        <v>1000</v>
      </c>
      <c r="P3500" s="89" t="s">
        <v>679</v>
      </c>
    </row>
    <row r="3501" spans="1:16" ht="51">
      <c r="A3501" s="214" t="s">
        <v>560</v>
      </c>
      <c r="B3501" s="89"/>
      <c r="C3501" s="90" t="s">
        <v>622</v>
      </c>
      <c r="D3501" s="84">
        <v>43283</v>
      </c>
      <c r="E3501" s="85" t="s">
        <v>6654</v>
      </c>
      <c r="F3501" s="85" t="s">
        <v>3</v>
      </c>
      <c r="G3501" s="85">
        <v>1635961</v>
      </c>
      <c r="H3501" s="89"/>
      <c r="I3501" s="93" t="s">
        <v>7282</v>
      </c>
      <c r="J3501" s="89"/>
      <c r="K3501" s="89"/>
      <c r="L3501" s="89"/>
      <c r="M3501" s="89"/>
      <c r="N3501" s="168">
        <v>0</v>
      </c>
      <c r="O3501" s="168">
        <v>1432.3</v>
      </c>
      <c r="P3501" s="89" t="s">
        <v>679</v>
      </c>
    </row>
    <row r="3502" spans="1:16" ht="51">
      <c r="A3502" s="214" t="s">
        <v>560</v>
      </c>
      <c r="B3502" s="89"/>
      <c r="C3502" s="90" t="s">
        <v>622</v>
      </c>
      <c r="D3502" s="84">
        <v>43283</v>
      </c>
      <c r="E3502" s="85" t="s">
        <v>6655</v>
      </c>
      <c r="F3502" s="85" t="s">
        <v>680</v>
      </c>
      <c r="G3502" s="85">
        <v>18246872</v>
      </c>
      <c r="H3502" s="89"/>
      <c r="I3502" s="93" t="s">
        <v>7283</v>
      </c>
      <c r="J3502" s="89"/>
      <c r="K3502" s="89"/>
      <c r="L3502" s="89"/>
      <c r="M3502" s="89"/>
      <c r="N3502" s="168">
        <v>0</v>
      </c>
      <c r="O3502" s="168">
        <v>1557824.78</v>
      </c>
      <c r="P3502" s="89" t="s">
        <v>679</v>
      </c>
    </row>
    <row r="3503" spans="1:16" ht="51">
      <c r="A3503" s="214">
        <v>513</v>
      </c>
      <c r="B3503" s="89"/>
      <c r="C3503" s="90" t="s">
        <v>175</v>
      </c>
      <c r="D3503" s="84">
        <v>43283</v>
      </c>
      <c r="E3503" s="85" t="s">
        <v>6656</v>
      </c>
      <c r="F3503" s="85" t="s">
        <v>11</v>
      </c>
      <c r="G3503" s="85">
        <v>926107</v>
      </c>
      <c r="H3503" s="89"/>
      <c r="I3503" s="93" t="s">
        <v>7284</v>
      </c>
      <c r="J3503" s="89"/>
      <c r="K3503" s="89"/>
      <c r="L3503" s="89"/>
      <c r="M3503" s="89"/>
      <c r="N3503" s="168">
        <v>50</v>
      </c>
      <c r="O3503" s="168">
        <v>0</v>
      </c>
      <c r="P3503" s="89" t="s">
        <v>679</v>
      </c>
    </row>
    <row r="3504" spans="1:16" ht="89.25">
      <c r="A3504" s="214">
        <v>25</v>
      </c>
      <c r="B3504" s="89"/>
      <c r="C3504" s="90" t="s">
        <v>48</v>
      </c>
      <c r="D3504" s="84">
        <v>43283</v>
      </c>
      <c r="E3504" s="85" t="s">
        <v>6657</v>
      </c>
      <c r="F3504" s="85" t="s">
        <v>15</v>
      </c>
      <c r="G3504" s="85">
        <v>5366</v>
      </c>
      <c r="H3504" s="89"/>
      <c r="I3504" s="93" t="s">
        <v>7285</v>
      </c>
      <c r="J3504" s="89"/>
      <c r="K3504" s="89"/>
      <c r="L3504" s="89"/>
      <c r="M3504" s="89"/>
      <c r="N3504" s="168">
        <v>605.32000000000005</v>
      </c>
      <c r="O3504" s="168">
        <v>0</v>
      </c>
      <c r="P3504" s="89" t="s">
        <v>679</v>
      </c>
    </row>
    <row r="3505" spans="1:16" ht="89.25">
      <c r="A3505" s="214">
        <v>25</v>
      </c>
      <c r="B3505" s="89"/>
      <c r="C3505" s="90" t="s">
        <v>48</v>
      </c>
      <c r="D3505" s="84">
        <v>43283</v>
      </c>
      <c r="E3505" s="85" t="s">
        <v>6658</v>
      </c>
      <c r="F3505" s="85" t="s">
        <v>15</v>
      </c>
      <c r="G3505" s="85">
        <v>5365</v>
      </c>
      <c r="H3505" s="89"/>
      <c r="I3505" s="93" t="s">
        <v>7286</v>
      </c>
      <c r="J3505" s="89"/>
      <c r="K3505" s="89"/>
      <c r="L3505" s="89"/>
      <c r="M3505" s="89"/>
      <c r="N3505" s="168">
        <v>292.57</v>
      </c>
      <c r="O3505" s="168">
        <v>0</v>
      </c>
      <c r="P3505" s="89" t="s">
        <v>679</v>
      </c>
    </row>
    <row r="3506" spans="1:16" ht="63.75">
      <c r="A3506" s="214">
        <v>20</v>
      </c>
      <c r="B3506" s="89"/>
      <c r="C3506" s="90" t="s">
        <v>47</v>
      </c>
      <c r="D3506" s="84">
        <v>43283</v>
      </c>
      <c r="E3506" s="85" t="s">
        <v>6659</v>
      </c>
      <c r="F3506" s="85" t="s">
        <v>15</v>
      </c>
      <c r="G3506" s="85">
        <v>5350</v>
      </c>
      <c r="H3506" s="89"/>
      <c r="I3506" s="93" t="s">
        <v>7287</v>
      </c>
      <c r="J3506" s="89"/>
      <c r="K3506" s="89"/>
      <c r="L3506" s="89"/>
      <c r="M3506" s="89"/>
      <c r="N3506" s="168">
        <v>333.94</v>
      </c>
      <c r="O3506" s="168">
        <v>0</v>
      </c>
      <c r="P3506" s="89" t="s">
        <v>679</v>
      </c>
    </row>
    <row r="3507" spans="1:16" ht="51">
      <c r="A3507" s="214" t="s">
        <v>560</v>
      </c>
      <c r="B3507" s="89"/>
      <c r="C3507" s="90" t="s">
        <v>622</v>
      </c>
      <c r="D3507" s="84">
        <v>43284</v>
      </c>
      <c r="E3507" s="85" t="s">
        <v>6660</v>
      </c>
      <c r="F3507" s="85" t="s">
        <v>3</v>
      </c>
      <c r="G3507" s="85">
        <v>1636492</v>
      </c>
      <c r="H3507" s="89"/>
      <c r="I3507" s="93" t="s">
        <v>7288</v>
      </c>
      <c r="J3507" s="89"/>
      <c r="K3507" s="89"/>
      <c r="L3507" s="89"/>
      <c r="M3507" s="89"/>
      <c r="N3507" s="168">
        <v>0</v>
      </c>
      <c r="O3507" s="168">
        <v>1026.18</v>
      </c>
      <c r="P3507" s="89" t="s">
        <v>679</v>
      </c>
    </row>
    <row r="3508" spans="1:16" ht="51">
      <c r="A3508" s="214">
        <v>155</v>
      </c>
      <c r="B3508" s="89"/>
      <c r="C3508" s="90" t="s">
        <v>88</v>
      </c>
      <c r="D3508" s="84">
        <v>43284</v>
      </c>
      <c r="E3508" s="85" t="s">
        <v>6661</v>
      </c>
      <c r="F3508" s="85" t="s">
        <v>3</v>
      </c>
      <c r="G3508" s="85">
        <v>1636513</v>
      </c>
      <c r="H3508" s="89"/>
      <c r="I3508" s="93" t="s">
        <v>7289</v>
      </c>
      <c r="J3508" s="89"/>
      <c r="K3508" s="89"/>
      <c r="L3508" s="89"/>
      <c r="M3508" s="89"/>
      <c r="N3508" s="168">
        <v>0</v>
      </c>
      <c r="O3508" s="168">
        <v>365</v>
      </c>
      <c r="P3508" s="89" t="s">
        <v>679</v>
      </c>
    </row>
    <row r="3509" spans="1:16" ht="51">
      <c r="A3509" s="214" t="s">
        <v>560</v>
      </c>
      <c r="B3509" s="89"/>
      <c r="C3509" s="90" t="s">
        <v>622</v>
      </c>
      <c r="D3509" s="84">
        <v>43284</v>
      </c>
      <c r="E3509" s="85" t="s">
        <v>6662</v>
      </c>
      <c r="F3509" s="85" t="s">
        <v>3</v>
      </c>
      <c r="G3509" s="85">
        <v>1636374</v>
      </c>
      <c r="H3509" s="89"/>
      <c r="I3509" s="93" t="s">
        <v>7290</v>
      </c>
      <c r="J3509" s="89"/>
      <c r="K3509" s="89"/>
      <c r="L3509" s="89"/>
      <c r="M3509" s="89"/>
      <c r="N3509" s="168">
        <v>0</v>
      </c>
      <c r="O3509" s="168">
        <v>3321.1800000000003</v>
      </c>
      <c r="P3509" s="89" t="s">
        <v>679</v>
      </c>
    </row>
    <row r="3510" spans="1:16" ht="51">
      <c r="A3510" s="214" t="s">
        <v>560</v>
      </c>
      <c r="B3510" s="89"/>
      <c r="C3510" s="90" t="s">
        <v>622</v>
      </c>
      <c r="D3510" s="84">
        <v>43284</v>
      </c>
      <c r="E3510" s="85" t="s">
        <v>6663</v>
      </c>
      <c r="F3510" s="85" t="s">
        <v>3</v>
      </c>
      <c r="G3510" s="85">
        <v>1636378</v>
      </c>
      <c r="H3510" s="89"/>
      <c r="I3510" s="93" t="s">
        <v>7291</v>
      </c>
      <c r="J3510" s="89"/>
      <c r="K3510" s="89"/>
      <c r="L3510" s="89"/>
      <c r="M3510" s="89"/>
      <c r="N3510" s="168">
        <v>0</v>
      </c>
      <c r="O3510" s="168">
        <v>695</v>
      </c>
      <c r="P3510" s="89" t="s">
        <v>679</v>
      </c>
    </row>
    <row r="3511" spans="1:16" ht="38.25">
      <c r="A3511" s="214">
        <v>86</v>
      </c>
      <c r="B3511" s="89"/>
      <c r="C3511" s="90" t="s">
        <v>59</v>
      </c>
      <c r="D3511" s="84">
        <v>43284</v>
      </c>
      <c r="E3511" s="85" t="s">
        <v>6664</v>
      </c>
      <c r="F3511" s="85" t="s">
        <v>3</v>
      </c>
      <c r="G3511" s="85">
        <v>1636412</v>
      </c>
      <c r="H3511" s="89"/>
      <c r="I3511" s="93" t="s">
        <v>7292</v>
      </c>
      <c r="J3511" s="89"/>
      <c r="K3511" s="89"/>
      <c r="L3511" s="89"/>
      <c r="M3511" s="89"/>
      <c r="N3511" s="168">
        <v>0</v>
      </c>
      <c r="O3511" s="168">
        <v>36</v>
      </c>
      <c r="P3511" s="89" t="s">
        <v>679</v>
      </c>
    </row>
    <row r="3512" spans="1:16" ht="51">
      <c r="A3512" s="214" t="s">
        <v>560</v>
      </c>
      <c r="B3512" s="89"/>
      <c r="C3512" s="90" t="s">
        <v>622</v>
      </c>
      <c r="D3512" s="84">
        <v>43284</v>
      </c>
      <c r="E3512" s="85" t="s">
        <v>6665</v>
      </c>
      <c r="F3512" s="85" t="s">
        <v>3</v>
      </c>
      <c r="G3512" s="85">
        <v>1636465</v>
      </c>
      <c r="H3512" s="89"/>
      <c r="I3512" s="93" t="s">
        <v>7293</v>
      </c>
      <c r="J3512" s="89"/>
      <c r="K3512" s="89"/>
      <c r="L3512" s="89"/>
      <c r="M3512" s="89"/>
      <c r="N3512" s="168">
        <v>0</v>
      </c>
      <c r="O3512" s="168">
        <v>1348.5</v>
      </c>
      <c r="P3512" s="89" t="s">
        <v>679</v>
      </c>
    </row>
    <row r="3513" spans="1:16" ht="38.25">
      <c r="A3513" s="214">
        <v>592</v>
      </c>
      <c r="B3513" s="89"/>
      <c r="C3513" s="90" t="s">
        <v>653</v>
      </c>
      <c r="D3513" s="84">
        <v>43284</v>
      </c>
      <c r="E3513" s="85" t="s">
        <v>6666</v>
      </c>
      <c r="F3513" s="85" t="s">
        <v>3</v>
      </c>
      <c r="G3513" s="85">
        <v>1636617</v>
      </c>
      <c r="H3513" s="89"/>
      <c r="I3513" s="93" t="s">
        <v>7294</v>
      </c>
      <c r="J3513" s="89"/>
      <c r="K3513" s="89"/>
      <c r="L3513" s="89"/>
      <c r="M3513" s="89"/>
      <c r="N3513" s="168">
        <v>0</v>
      </c>
      <c r="O3513" s="168">
        <v>750</v>
      </c>
      <c r="P3513" s="89" t="s">
        <v>679</v>
      </c>
    </row>
    <row r="3514" spans="1:16" ht="51">
      <c r="A3514" s="214" t="s">
        <v>560</v>
      </c>
      <c r="B3514" s="89"/>
      <c r="C3514" s="90" t="s">
        <v>622</v>
      </c>
      <c r="D3514" s="84">
        <v>43284</v>
      </c>
      <c r="E3514" s="85" t="s">
        <v>6667</v>
      </c>
      <c r="F3514" s="85" t="s">
        <v>3</v>
      </c>
      <c r="G3514" s="85">
        <v>1636532</v>
      </c>
      <c r="H3514" s="89"/>
      <c r="I3514" s="93" t="s">
        <v>7295</v>
      </c>
      <c r="J3514" s="89"/>
      <c r="K3514" s="89"/>
      <c r="L3514" s="89"/>
      <c r="M3514" s="89"/>
      <c r="N3514" s="168">
        <v>0</v>
      </c>
      <c r="O3514" s="168">
        <v>0.06</v>
      </c>
      <c r="P3514" s="89" t="s">
        <v>2900</v>
      </c>
    </row>
    <row r="3515" spans="1:16" ht="51">
      <c r="A3515" s="214" t="s">
        <v>560</v>
      </c>
      <c r="B3515" s="89"/>
      <c r="C3515" s="90" t="s">
        <v>622</v>
      </c>
      <c r="D3515" s="84">
        <v>43284</v>
      </c>
      <c r="E3515" s="85" t="s">
        <v>6668</v>
      </c>
      <c r="F3515" s="85" t="s">
        <v>3</v>
      </c>
      <c r="G3515" s="85">
        <v>1636548</v>
      </c>
      <c r="H3515" s="89"/>
      <c r="I3515" s="93" t="s">
        <v>7296</v>
      </c>
      <c r="J3515" s="89"/>
      <c r="K3515" s="89"/>
      <c r="L3515" s="89"/>
      <c r="M3515" s="89"/>
      <c r="N3515" s="168">
        <v>0</v>
      </c>
      <c r="O3515" s="168">
        <v>10431.950000000001</v>
      </c>
      <c r="P3515" s="89" t="s">
        <v>679</v>
      </c>
    </row>
    <row r="3516" spans="1:16" ht="51">
      <c r="A3516" s="214" t="s">
        <v>560</v>
      </c>
      <c r="B3516" s="89"/>
      <c r="C3516" s="90" t="s">
        <v>622</v>
      </c>
      <c r="D3516" s="84">
        <v>43284</v>
      </c>
      <c r="E3516" s="85" t="s">
        <v>6669</v>
      </c>
      <c r="F3516" s="85" t="s">
        <v>3</v>
      </c>
      <c r="G3516" s="85">
        <v>1636553</v>
      </c>
      <c r="H3516" s="89"/>
      <c r="I3516" s="93" t="s">
        <v>7297</v>
      </c>
      <c r="J3516" s="89"/>
      <c r="K3516" s="89"/>
      <c r="L3516" s="89"/>
      <c r="M3516" s="89"/>
      <c r="N3516" s="168">
        <v>0</v>
      </c>
      <c r="O3516" s="168">
        <v>11002.98</v>
      </c>
      <c r="P3516" s="89" t="s">
        <v>679</v>
      </c>
    </row>
    <row r="3517" spans="1:16" ht="38.25">
      <c r="A3517" s="214">
        <v>70</v>
      </c>
      <c r="B3517" s="89"/>
      <c r="C3517" s="90" t="s">
        <v>56</v>
      </c>
      <c r="D3517" s="84">
        <v>43284</v>
      </c>
      <c r="E3517" s="85" t="s">
        <v>6670</v>
      </c>
      <c r="F3517" s="85" t="s">
        <v>3</v>
      </c>
      <c r="G3517" s="85">
        <v>1636555</v>
      </c>
      <c r="H3517" s="89"/>
      <c r="I3517" s="93" t="s">
        <v>7298</v>
      </c>
      <c r="J3517" s="89"/>
      <c r="K3517" s="89"/>
      <c r="L3517" s="89"/>
      <c r="M3517" s="89"/>
      <c r="N3517" s="168">
        <v>0</v>
      </c>
      <c r="O3517" s="168">
        <v>25</v>
      </c>
      <c r="P3517" s="89" t="s">
        <v>2900</v>
      </c>
    </row>
    <row r="3518" spans="1:16" ht="51">
      <c r="A3518" s="214">
        <v>292</v>
      </c>
      <c r="B3518" s="89"/>
      <c r="C3518" s="90" t="s">
        <v>134</v>
      </c>
      <c r="D3518" s="84">
        <v>43284</v>
      </c>
      <c r="E3518" s="85" t="s">
        <v>6671</v>
      </c>
      <c r="F3518" s="85" t="s">
        <v>3</v>
      </c>
      <c r="G3518" s="85">
        <v>1636559</v>
      </c>
      <c r="H3518" s="89"/>
      <c r="I3518" s="93" t="s">
        <v>7299</v>
      </c>
      <c r="J3518" s="89"/>
      <c r="K3518" s="89"/>
      <c r="L3518" s="89"/>
      <c r="M3518" s="89"/>
      <c r="N3518" s="168">
        <v>0</v>
      </c>
      <c r="O3518" s="168">
        <v>1850</v>
      </c>
      <c r="P3518" s="89" t="s">
        <v>679</v>
      </c>
    </row>
    <row r="3519" spans="1:16" ht="51">
      <c r="A3519" s="214">
        <v>81</v>
      </c>
      <c r="B3519" s="89"/>
      <c r="C3519" s="90" t="s">
        <v>58</v>
      </c>
      <c r="D3519" s="84">
        <v>43284</v>
      </c>
      <c r="E3519" s="85" t="s">
        <v>6672</v>
      </c>
      <c r="F3519" s="85" t="s">
        <v>3</v>
      </c>
      <c r="G3519" s="85">
        <v>1636573</v>
      </c>
      <c r="H3519" s="89"/>
      <c r="I3519" s="93" t="s">
        <v>7300</v>
      </c>
      <c r="J3519" s="89"/>
      <c r="K3519" s="89"/>
      <c r="L3519" s="89"/>
      <c r="M3519" s="89"/>
      <c r="N3519" s="168">
        <v>0</v>
      </c>
      <c r="O3519" s="168">
        <v>1100</v>
      </c>
      <c r="P3519" s="89" t="s">
        <v>679</v>
      </c>
    </row>
    <row r="3520" spans="1:16" ht="51">
      <c r="A3520" s="214">
        <v>70</v>
      </c>
      <c r="B3520" s="89"/>
      <c r="C3520" s="90" t="s">
        <v>56</v>
      </c>
      <c r="D3520" s="84">
        <v>43284</v>
      </c>
      <c r="E3520" s="85" t="s">
        <v>6673</v>
      </c>
      <c r="F3520" s="85" t="s">
        <v>3</v>
      </c>
      <c r="G3520" s="85">
        <v>1636421</v>
      </c>
      <c r="H3520" s="89"/>
      <c r="I3520" s="93" t="s">
        <v>7301</v>
      </c>
      <c r="J3520" s="89"/>
      <c r="K3520" s="89"/>
      <c r="L3520" s="89"/>
      <c r="M3520" s="89"/>
      <c r="N3520" s="168">
        <v>0</v>
      </c>
      <c r="O3520" s="168">
        <v>289.5</v>
      </c>
      <c r="P3520" s="89" t="s">
        <v>2900</v>
      </c>
    </row>
    <row r="3521" spans="1:16" ht="51">
      <c r="A3521" s="214" t="s">
        <v>560</v>
      </c>
      <c r="B3521" s="89"/>
      <c r="C3521" s="90" t="s">
        <v>622</v>
      </c>
      <c r="D3521" s="84">
        <v>43284</v>
      </c>
      <c r="E3521" s="85" t="s">
        <v>6674</v>
      </c>
      <c r="F3521" s="85" t="s">
        <v>3</v>
      </c>
      <c r="G3521" s="85">
        <v>1636383</v>
      </c>
      <c r="H3521" s="89"/>
      <c r="I3521" s="93" t="s">
        <v>7302</v>
      </c>
      <c r="J3521" s="89"/>
      <c r="K3521" s="89"/>
      <c r="L3521" s="89"/>
      <c r="M3521" s="89"/>
      <c r="N3521" s="168">
        <v>0</v>
      </c>
      <c r="O3521" s="168">
        <v>3679.62</v>
      </c>
      <c r="P3521" s="89" t="s">
        <v>679</v>
      </c>
    </row>
    <row r="3522" spans="1:16" ht="51">
      <c r="A3522" s="214">
        <v>373</v>
      </c>
      <c r="B3522" s="89"/>
      <c r="C3522" s="90" t="s">
        <v>644</v>
      </c>
      <c r="D3522" s="84">
        <v>43284</v>
      </c>
      <c r="E3522" s="85" t="s">
        <v>6675</v>
      </c>
      <c r="F3522" s="85" t="s">
        <v>3</v>
      </c>
      <c r="G3522" s="85">
        <v>1636387</v>
      </c>
      <c r="H3522" s="89"/>
      <c r="I3522" s="93" t="s">
        <v>7303</v>
      </c>
      <c r="J3522" s="89"/>
      <c r="K3522" s="89"/>
      <c r="L3522" s="89"/>
      <c r="M3522" s="89"/>
      <c r="N3522" s="168">
        <v>0</v>
      </c>
      <c r="O3522" s="168">
        <v>1468.23</v>
      </c>
      <c r="P3522" s="89" t="s">
        <v>679</v>
      </c>
    </row>
    <row r="3523" spans="1:16" ht="51">
      <c r="A3523" s="214" t="s">
        <v>560</v>
      </c>
      <c r="B3523" s="89"/>
      <c r="C3523" s="90" t="s">
        <v>622</v>
      </c>
      <c r="D3523" s="84">
        <v>43284</v>
      </c>
      <c r="E3523" s="85" t="s">
        <v>6676</v>
      </c>
      <c r="F3523" s="85" t="s">
        <v>3</v>
      </c>
      <c r="G3523" s="85">
        <v>1636328</v>
      </c>
      <c r="H3523" s="89"/>
      <c r="I3523" s="93" t="s">
        <v>7304</v>
      </c>
      <c r="J3523" s="89"/>
      <c r="K3523" s="89"/>
      <c r="L3523" s="89"/>
      <c r="M3523" s="89"/>
      <c r="N3523" s="168">
        <v>0</v>
      </c>
      <c r="O3523" s="168">
        <v>460</v>
      </c>
      <c r="P3523" s="89" t="s">
        <v>679</v>
      </c>
    </row>
    <row r="3524" spans="1:16" ht="38.25">
      <c r="A3524" s="214">
        <v>20</v>
      </c>
      <c r="B3524" s="89"/>
      <c r="C3524" s="90" t="s">
        <v>47</v>
      </c>
      <c r="D3524" s="84">
        <v>43284</v>
      </c>
      <c r="E3524" s="85" t="s">
        <v>6677</v>
      </c>
      <c r="F3524" s="85" t="s">
        <v>3</v>
      </c>
      <c r="G3524" s="85">
        <v>1636331</v>
      </c>
      <c r="H3524" s="89"/>
      <c r="I3524" s="93" t="s">
        <v>7305</v>
      </c>
      <c r="J3524" s="89"/>
      <c r="K3524" s="89"/>
      <c r="L3524" s="89"/>
      <c r="M3524" s="89"/>
      <c r="N3524" s="168">
        <v>0</v>
      </c>
      <c r="O3524" s="168">
        <v>168</v>
      </c>
      <c r="P3524" s="89" t="s">
        <v>679</v>
      </c>
    </row>
    <row r="3525" spans="1:16" ht="51">
      <c r="A3525" s="214">
        <v>373</v>
      </c>
      <c r="B3525" s="89"/>
      <c r="C3525" s="90" t="s">
        <v>644</v>
      </c>
      <c r="D3525" s="84">
        <v>43284</v>
      </c>
      <c r="E3525" s="85" t="s">
        <v>6678</v>
      </c>
      <c r="F3525" s="85" t="s">
        <v>3</v>
      </c>
      <c r="G3525" s="85">
        <v>1636345</v>
      </c>
      <c r="H3525" s="89"/>
      <c r="I3525" s="93" t="s">
        <v>7306</v>
      </c>
      <c r="J3525" s="89"/>
      <c r="K3525" s="89"/>
      <c r="L3525" s="89"/>
      <c r="M3525" s="89"/>
      <c r="N3525" s="168">
        <v>0</v>
      </c>
      <c r="O3525" s="168">
        <v>2541</v>
      </c>
      <c r="P3525" s="89" t="s">
        <v>679</v>
      </c>
    </row>
    <row r="3526" spans="1:16" ht="51">
      <c r="A3526" s="214" t="s">
        <v>560</v>
      </c>
      <c r="B3526" s="89"/>
      <c r="C3526" s="90" t="s">
        <v>622</v>
      </c>
      <c r="D3526" s="84">
        <v>43284</v>
      </c>
      <c r="E3526" s="85" t="s">
        <v>6679</v>
      </c>
      <c r="F3526" s="85" t="s">
        <v>3</v>
      </c>
      <c r="G3526" s="85">
        <v>1636350</v>
      </c>
      <c r="H3526" s="89"/>
      <c r="I3526" s="93" t="s">
        <v>725</v>
      </c>
      <c r="J3526" s="89"/>
      <c r="K3526" s="89"/>
      <c r="L3526" s="89"/>
      <c r="M3526" s="89"/>
      <c r="N3526" s="168">
        <v>0</v>
      </c>
      <c r="O3526" s="168">
        <v>711.18000000000006</v>
      </c>
      <c r="P3526" s="89" t="s">
        <v>679</v>
      </c>
    </row>
    <row r="3527" spans="1:16" ht="51">
      <c r="A3527" s="214">
        <v>591</v>
      </c>
      <c r="B3527" s="89"/>
      <c r="C3527" s="90" t="s">
        <v>11084</v>
      </c>
      <c r="D3527" s="84">
        <v>43284</v>
      </c>
      <c r="E3527" s="85" t="s">
        <v>6680</v>
      </c>
      <c r="F3527" s="85" t="s">
        <v>3</v>
      </c>
      <c r="G3527" s="85">
        <v>1636356</v>
      </c>
      <c r="H3527" s="89"/>
      <c r="I3527" s="93" t="s">
        <v>7307</v>
      </c>
      <c r="J3527" s="89"/>
      <c r="K3527" s="89"/>
      <c r="L3527" s="89"/>
      <c r="M3527" s="89"/>
      <c r="N3527" s="168">
        <v>0</v>
      </c>
      <c r="O3527" s="168">
        <v>212.9</v>
      </c>
      <c r="P3527" s="89" t="s">
        <v>679</v>
      </c>
    </row>
    <row r="3528" spans="1:16" ht="51">
      <c r="A3528" s="214">
        <v>16</v>
      </c>
      <c r="B3528" s="89"/>
      <c r="C3528" s="90" t="s">
        <v>46</v>
      </c>
      <c r="D3528" s="84">
        <v>43284</v>
      </c>
      <c r="E3528" s="85" t="s">
        <v>6681</v>
      </c>
      <c r="F3528" s="85" t="s">
        <v>3</v>
      </c>
      <c r="G3528" s="85">
        <v>1636372</v>
      </c>
      <c r="H3528" s="89"/>
      <c r="I3528" s="93" t="s">
        <v>7308</v>
      </c>
      <c r="J3528" s="89"/>
      <c r="K3528" s="89"/>
      <c r="L3528" s="89"/>
      <c r="M3528" s="89"/>
      <c r="N3528" s="168">
        <v>0</v>
      </c>
      <c r="O3528" s="168">
        <v>710</v>
      </c>
      <c r="P3528" s="89" t="s">
        <v>679</v>
      </c>
    </row>
    <row r="3529" spans="1:16" ht="76.5">
      <c r="A3529" s="214">
        <v>291</v>
      </c>
      <c r="B3529" s="89"/>
      <c r="C3529" s="90" t="s">
        <v>133</v>
      </c>
      <c r="D3529" s="84">
        <v>43284</v>
      </c>
      <c r="E3529" s="85" t="s">
        <v>6682</v>
      </c>
      <c r="F3529" s="85" t="s">
        <v>11</v>
      </c>
      <c r="G3529" s="85">
        <v>774927</v>
      </c>
      <c r="H3529" s="89"/>
      <c r="I3529" s="93" t="s">
        <v>7309</v>
      </c>
      <c r="J3529" s="89"/>
      <c r="K3529" s="89"/>
      <c r="L3529" s="89"/>
      <c r="M3529" s="89"/>
      <c r="N3529" s="168">
        <v>50</v>
      </c>
      <c r="O3529" s="168">
        <v>0</v>
      </c>
      <c r="P3529" s="89" t="s">
        <v>679</v>
      </c>
    </row>
    <row r="3530" spans="1:16" ht="76.5">
      <c r="A3530" s="214">
        <v>291</v>
      </c>
      <c r="B3530" s="89"/>
      <c r="C3530" s="90" t="s">
        <v>133</v>
      </c>
      <c r="D3530" s="84">
        <v>43284</v>
      </c>
      <c r="E3530" s="85" t="s">
        <v>6683</v>
      </c>
      <c r="F3530" s="85" t="s">
        <v>11</v>
      </c>
      <c r="G3530" s="85">
        <v>774928</v>
      </c>
      <c r="H3530" s="89"/>
      <c r="I3530" s="93" t="s">
        <v>7310</v>
      </c>
      <c r="J3530" s="89"/>
      <c r="K3530" s="89"/>
      <c r="L3530" s="89"/>
      <c r="M3530" s="89"/>
      <c r="N3530" s="168">
        <v>50</v>
      </c>
      <c r="O3530" s="168">
        <v>0</v>
      </c>
      <c r="P3530" s="89" t="s">
        <v>679</v>
      </c>
    </row>
    <row r="3531" spans="1:16" ht="76.5">
      <c r="A3531" s="214">
        <v>513</v>
      </c>
      <c r="B3531" s="89"/>
      <c r="C3531" s="90" t="s">
        <v>175</v>
      </c>
      <c r="D3531" s="84">
        <v>43284</v>
      </c>
      <c r="E3531" s="85" t="s">
        <v>6684</v>
      </c>
      <c r="F3531" s="85" t="s">
        <v>15</v>
      </c>
      <c r="G3531" s="85">
        <v>5379</v>
      </c>
      <c r="H3531" s="89"/>
      <c r="I3531" s="93" t="s">
        <v>7311</v>
      </c>
      <c r="J3531" s="89"/>
      <c r="K3531" s="89"/>
      <c r="L3531" s="89"/>
      <c r="M3531" s="89"/>
      <c r="N3531" s="168">
        <v>50</v>
      </c>
      <c r="O3531" s="168">
        <v>0</v>
      </c>
      <c r="P3531" s="89" t="s">
        <v>679</v>
      </c>
    </row>
    <row r="3532" spans="1:16" ht="76.5">
      <c r="A3532" s="214">
        <v>513</v>
      </c>
      <c r="B3532" s="89"/>
      <c r="C3532" s="90" t="s">
        <v>175</v>
      </c>
      <c r="D3532" s="84">
        <v>43284</v>
      </c>
      <c r="E3532" s="85" t="s">
        <v>6685</v>
      </c>
      <c r="F3532" s="85" t="s">
        <v>15</v>
      </c>
      <c r="G3532" s="85">
        <v>5378</v>
      </c>
      <c r="H3532" s="89"/>
      <c r="I3532" s="93" t="s">
        <v>7312</v>
      </c>
      <c r="J3532" s="89"/>
      <c r="K3532" s="89"/>
      <c r="L3532" s="89"/>
      <c r="M3532" s="89"/>
      <c r="N3532" s="168">
        <v>50</v>
      </c>
      <c r="O3532" s="168">
        <v>0</v>
      </c>
      <c r="P3532" s="89" t="s">
        <v>679</v>
      </c>
    </row>
    <row r="3533" spans="1:16" ht="76.5">
      <c r="A3533" s="214">
        <v>513</v>
      </c>
      <c r="B3533" s="89"/>
      <c r="C3533" s="90" t="s">
        <v>175</v>
      </c>
      <c r="D3533" s="84">
        <v>43284</v>
      </c>
      <c r="E3533" s="85" t="s">
        <v>6686</v>
      </c>
      <c r="F3533" s="85" t="s">
        <v>15</v>
      </c>
      <c r="G3533" s="85">
        <v>5380</v>
      </c>
      <c r="H3533" s="89"/>
      <c r="I3533" s="93" t="s">
        <v>7313</v>
      </c>
      <c r="J3533" s="89"/>
      <c r="K3533" s="89"/>
      <c r="L3533" s="89"/>
      <c r="M3533" s="89"/>
      <c r="N3533" s="168">
        <v>50</v>
      </c>
      <c r="O3533" s="168">
        <v>0</v>
      </c>
      <c r="P3533" s="89" t="s">
        <v>679</v>
      </c>
    </row>
    <row r="3534" spans="1:16" ht="89.25">
      <c r="A3534" s="214">
        <v>25</v>
      </c>
      <c r="B3534" s="89"/>
      <c r="C3534" s="90" t="s">
        <v>48</v>
      </c>
      <c r="D3534" s="84">
        <v>43284</v>
      </c>
      <c r="E3534" s="85" t="s">
        <v>6687</v>
      </c>
      <c r="F3534" s="85" t="s">
        <v>15</v>
      </c>
      <c r="G3534" s="85">
        <v>5368</v>
      </c>
      <c r="H3534" s="89"/>
      <c r="I3534" s="93" t="s">
        <v>7314</v>
      </c>
      <c r="J3534" s="89"/>
      <c r="K3534" s="89"/>
      <c r="L3534" s="89"/>
      <c r="M3534" s="89"/>
      <c r="N3534" s="168">
        <v>884.45</v>
      </c>
      <c r="O3534" s="168">
        <v>0</v>
      </c>
      <c r="P3534" s="89" t="s">
        <v>679</v>
      </c>
    </row>
    <row r="3535" spans="1:16" ht="89.25">
      <c r="A3535" s="214">
        <v>25</v>
      </c>
      <c r="B3535" s="89"/>
      <c r="C3535" s="90" t="s">
        <v>48</v>
      </c>
      <c r="D3535" s="84">
        <v>43284</v>
      </c>
      <c r="E3535" s="85" t="s">
        <v>6688</v>
      </c>
      <c r="F3535" s="85" t="s">
        <v>15</v>
      </c>
      <c r="G3535" s="85">
        <v>5389</v>
      </c>
      <c r="H3535" s="89"/>
      <c r="I3535" s="93" t="s">
        <v>7315</v>
      </c>
      <c r="J3535" s="89"/>
      <c r="K3535" s="89"/>
      <c r="L3535" s="89"/>
      <c r="M3535" s="89"/>
      <c r="N3535" s="168">
        <v>272.68</v>
      </c>
      <c r="O3535" s="168">
        <v>0</v>
      </c>
      <c r="P3535" s="89" t="s">
        <v>679</v>
      </c>
    </row>
    <row r="3536" spans="1:16" ht="89.25">
      <c r="A3536" s="214">
        <v>25</v>
      </c>
      <c r="B3536" s="89"/>
      <c r="C3536" s="90" t="s">
        <v>48</v>
      </c>
      <c r="D3536" s="84">
        <v>43284</v>
      </c>
      <c r="E3536" s="85" t="s">
        <v>6689</v>
      </c>
      <c r="F3536" s="85" t="s">
        <v>15</v>
      </c>
      <c r="G3536" s="85">
        <v>5382</v>
      </c>
      <c r="H3536" s="89"/>
      <c r="I3536" s="93" t="s">
        <v>7316</v>
      </c>
      <c r="J3536" s="89"/>
      <c r="K3536" s="89"/>
      <c r="L3536" s="89"/>
      <c r="M3536" s="89"/>
      <c r="N3536" s="168">
        <v>271.85000000000002</v>
      </c>
      <c r="O3536" s="168">
        <v>0</v>
      </c>
      <c r="P3536" s="89" t="s">
        <v>679</v>
      </c>
    </row>
    <row r="3537" spans="1:16" ht="51">
      <c r="A3537" s="214">
        <v>513</v>
      </c>
      <c r="B3537" s="89"/>
      <c r="C3537" s="90" t="s">
        <v>175</v>
      </c>
      <c r="D3537" s="84">
        <v>43284</v>
      </c>
      <c r="E3537" s="85" t="s">
        <v>6690</v>
      </c>
      <c r="F3537" s="85" t="s">
        <v>11</v>
      </c>
      <c r="G3537" s="85">
        <v>926257</v>
      </c>
      <c r="H3537" s="89"/>
      <c r="I3537" s="93" t="s">
        <v>7318</v>
      </c>
      <c r="J3537" s="89"/>
      <c r="K3537" s="89"/>
      <c r="L3537" s="89"/>
      <c r="M3537" s="89"/>
      <c r="N3537" s="168">
        <v>50</v>
      </c>
      <c r="O3537" s="168">
        <v>0</v>
      </c>
      <c r="P3537" s="89" t="s">
        <v>679</v>
      </c>
    </row>
    <row r="3538" spans="1:16" ht="51">
      <c r="A3538" s="214">
        <v>513</v>
      </c>
      <c r="B3538" s="89"/>
      <c r="C3538" s="90" t="s">
        <v>175</v>
      </c>
      <c r="D3538" s="84">
        <v>43284</v>
      </c>
      <c r="E3538" s="85" t="s">
        <v>6691</v>
      </c>
      <c r="F3538" s="85" t="s">
        <v>15</v>
      </c>
      <c r="G3538" s="85">
        <v>775764</v>
      </c>
      <c r="H3538" s="89"/>
      <c r="I3538" s="93" t="s">
        <v>3376</v>
      </c>
      <c r="J3538" s="89"/>
      <c r="K3538" s="89"/>
      <c r="L3538" s="89"/>
      <c r="M3538" s="89"/>
      <c r="N3538" s="168">
        <v>50</v>
      </c>
      <c r="O3538" s="168">
        <v>0</v>
      </c>
      <c r="P3538" s="89" t="s">
        <v>679</v>
      </c>
    </row>
    <row r="3539" spans="1:16" ht="51">
      <c r="A3539" s="214">
        <v>513</v>
      </c>
      <c r="B3539" s="89"/>
      <c r="C3539" s="90" t="s">
        <v>175</v>
      </c>
      <c r="D3539" s="84">
        <v>43284</v>
      </c>
      <c r="E3539" s="85" t="s">
        <v>6692</v>
      </c>
      <c r="F3539" s="85" t="s">
        <v>15</v>
      </c>
      <c r="G3539" s="85">
        <v>775768</v>
      </c>
      <c r="H3539" s="89"/>
      <c r="I3539" s="93" t="s">
        <v>744</v>
      </c>
      <c r="J3539" s="89"/>
      <c r="K3539" s="89"/>
      <c r="L3539" s="89"/>
      <c r="M3539" s="89"/>
      <c r="N3539" s="168">
        <v>50</v>
      </c>
      <c r="O3539" s="168">
        <v>0</v>
      </c>
      <c r="P3539" s="89" t="s">
        <v>679</v>
      </c>
    </row>
    <row r="3540" spans="1:16" ht="51">
      <c r="A3540" s="214" t="s">
        <v>560</v>
      </c>
      <c r="B3540" s="89"/>
      <c r="C3540" s="90" t="s">
        <v>622</v>
      </c>
      <c r="D3540" s="84">
        <v>43285</v>
      </c>
      <c r="E3540" s="85" t="s">
        <v>6693</v>
      </c>
      <c r="F3540" s="85" t="s">
        <v>3</v>
      </c>
      <c r="G3540" s="85">
        <v>1636843</v>
      </c>
      <c r="H3540" s="89"/>
      <c r="I3540" s="93" t="s">
        <v>1919</v>
      </c>
      <c r="J3540" s="89"/>
      <c r="K3540" s="89"/>
      <c r="L3540" s="89"/>
      <c r="M3540" s="89"/>
      <c r="N3540" s="168">
        <v>0</v>
      </c>
      <c r="O3540" s="168">
        <v>800</v>
      </c>
      <c r="P3540" s="89" t="s">
        <v>679</v>
      </c>
    </row>
    <row r="3541" spans="1:16" ht="51">
      <c r="A3541" s="214">
        <v>373</v>
      </c>
      <c r="B3541" s="89"/>
      <c r="C3541" s="90" t="s">
        <v>644</v>
      </c>
      <c r="D3541" s="84">
        <v>43285</v>
      </c>
      <c r="E3541" s="85" t="s">
        <v>6694</v>
      </c>
      <c r="F3541" s="85" t="s">
        <v>3</v>
      </c>
      <c r="G3541" s="85">
        <v>1636836</v>
      </c>
      <c r="H3541" s="89"/>
      <c r="I3541" s="93" t="s">
        <v>7320</v>
      </c>
      <c r="J3541" s="89"/>
      <c r="K3541" s="89"/>
      <c r="L3541" s="89"/>
      <c r="M3541" s="89"/>
      <c r="N3541" s="168">
        <v>0</v>
      </c>
      <c r="O3541" s="168">
        <v>5948.46</v>
      </c>
      <c r="P3541" s="89" t="s">
        <v>679</v>
      </c>
    </row>
    <row r="3542" spans="1:16" ht="51">
      <c r="A3542" s="214" t="s">
        <v>560</v>
      </c>
      <c r="B3542" s="89"/>
      <c r="C3542" s="90" t="s">
        <v>622</v>
      </c>
      <c r="D3542" s="84">
        <v>43285</v>
      </c>
      <c r="E3542" s="85" t="s">
        <v>6695</v>
      </c>
      <c r="F3542" s="85" t="s">
        <v>3</v>
      </c>
      <c r="G3542" s="85">
        <v>1636827</v>
      </c>
      <c r="H3542" s="89"/>
      <c r="I3542" s="93" t="s">
        <v>7321</v>
      </c>
      <c r="J3542" s="89"/>
      <c r="K3542" s="89"/>
      <c r="L3542" s="89"/>
      <c r="M3542" s="89"/>
      <c r="N3542" s="168">
        <v>0</v>
      </c>
      <c r="O3542" s="168">
        <v>1060</v>
      </c>
      <c r="P3542" s="89" t="s">
        <v>679</v>
      </c>
    </row>
    <row r="3543" spans="1:16" ht="51">
      <c r="A3543" s="214" t="s">
        <v>560</v>
      </c>
      <c r="B3543" s="89"/>
      <c r="C3543" s="90" t="s">
        <v>622</v>
      </c>
      <c r="D3543" s="84">
        <v>43285</v>
      </c>
      <c r="E3543" s="85" t="s">
        <v>6696</v>
      </c>
      <c r="F3543" s="85" t="s">
        <v>3</v>
      </c>
      <c r="G3543" s="85">
        <v>1636819</v>
      </c>
      <c r="H3543" s="89"/>
      <c r="I3543" s="93" t="s">
        <v>7322</v>
      </c>
      <c r="J3543" s="89"/>
      <c r="K3543" s="89"/>
      <c r="L3543" s="89"/>
      <c r="M3543" s="89"/>
      <c r="N3543" s="168">
        <v>0</v>
      </c>
      <c r="O3543" s="168">
        <v>3737.82</v>
      </c>
      <c r="P3543" s="89" t="s">
        <v>679</v>
      </c>
    </row>
    <row r="3544" spans="1:16" ht="51">
      <c r="A3544" s="214" t="s">
        <v>560</v>
      </c>
      <c r="B3544" s="89"/>
      <c r="C3544" s="90" t="s">
        <v>622</v>
      </c>
      <c r="D3544" s="84">
        <v>43285</v>
      </c>
      <c r="E3544" s="85" t="s">
        <v>6697</v>
      </c>
      <c r="F3544" s="85" t="s">
        <v>3</v>
      </c>
      <c r="G3544" s="85">
        <v>1636903</v>
      </c>
      <c r="H3544" s="89"/>
      <c r="I3544" s="93" t="s">
        <v>735</v>
      </c>
      <c r="J3544" s="89"/>
      <c r="K3544" s="89"/>
      <c r="L3544" s="89"/>
      <c r="M3544" s="89"/>
      <c r="N3544" s="168">
        <v>0</v>
      </c>
      <c r="O3544" s="168">
        <v>9497</v>
      </c>
      <c r="P3544" s="89" t="s">
        <v>679</v>
      </c>
    </row>
    <row r="3545" spans="1:16" ht="51">
      <c r="A3545" s="214" t="s">
        <v>560</v>
      </c>
      <c r="B3545" s="89"/>
      <c r="C3545" s="90" t="s">
        <v>622</v>
      </c>
      <c r="D3545" s="84">
        <v>43285</v>
      </c>
      <c r="E3545" s="85" t="s">
        <v>6698</v>
      </c>
      <c r="F3545" s="85" t="s">
        <v>3</v>
      </c>
      <c r="G3545" s="85">
        <v>1636912</v>
      </c>
      <c r="H3545" s="89"/>
      <c r="I3545" s="93" t="s">
        <v>7323</v>
      </c>
      <c r="J3545" s="89"/>
      <c r="K3545" s="89"/>
      <c r="L3545" s="89"/>
      <c r="M3545" s="89"/>
      <c r="N3545" s="168">
        <v>0</v>
      </c>
      <c r="O3545" s="168">
        <v>91</v>
      </c>
      <c r="P3545" s="89" t="s">
        <v>679</v>
      </c>
    </row>
    <row r="3546" spans="1:16" ht="51">
      <c r="A3546" s="214" t="s">
        <v>560</v>
      </c>
      <c r="B3546" s="89"/>
      <c r="C3546" s="90" t="s">
        <v>622</v>
      </c>
      <c r="D3546" s="84">
        <v>43285</v>
      </c>
      <c r="E3546" s="85" t="s">
        <v>6699</v>
      </c>
      <c r="F3546" s="85" t="s">
        <v>3</v>
      </c>
      <c r="G3546" s="85">
        <v>1636751</v>
      </c>
      <c r="H3546" s="89"/>
      <c r="I3546" s="93" t="s">
        <v>7324</v>
      </c>
      <c r="J3546" s="89"/>
      <c r="K3546" s="89"/>
      <c r="L3546" s="89"/>
      <c r="M3546" s="89"/>
      <c r="N3546" s="168">
        <v>0</v>
      </c>
      <c r="O3546" s="168">
        <v>539.39</v>
      </c>
      <c r="P3546" s="89" t="s">
        <v>679</v>
      </c>
    </row>
    <row r="3547" spans="1:16" ht="51">
      <c r="A3547" s="214" t="s">
        <v>560</v>
      </c>
      <c r="B3547" s="89"/>
      <c r="C3547" s="90" t="s">
        <v>622</v>
      </c>
      <c r="D3547" s="84">
        <v>43285</v>
      </c>
      <c r="E3547" s="85" t="s">
        <v>6700</v>
      </c>
      <c r="F3547" s="85" t="s">
        <v>3</v>
      </c>
      <c r="G3547" s="85">
        <v>1636752</v>
      </c>
      <c r="H3547" s="89"/>
      <c r="I3547" s="93" t="s">
        <v>7325</v>
      </c>
      <c r="J3547" s="89"/>
      <c r="K3547" s="89"/>
      <c r="L3547" s="89"/>
      <c r="M3547" s="89"/>
      <c r="N3547" s="168">
        <v>0</v>
      </c>
      <c r="O3547" s="168">
        <v>431.52</v>
      </c>
      <c r="P3547" s="89" t="s">
        <v>679</v>
      </c>
    </row>
    <row r="3548" spans="1:16" ht="51">
      <c r="A3548" s="214" t="s">
        <v>560</v>
      </c>
      <c r="B3548" s="89"/>
      <c r="C3548" s="90" t="s">
        <v>622</v>
      </c>
      <c r="D3548" s="84">
        <v>43285</v>
      </c>
      <c r="E3548" s="85" t="s">
        <v>6701</v>
      </c>
      <c r="F3548" s="85" t="s">
        <v>3</v>
      </c>
      <c r="G3548" s="85">
        <v>1636754</v>
      </c>
      <c r="H3548" s="89"/>
      <c r="I3548" s="93" t="s">
        <v>7326</v>
      </c>
      <c r="J3548" s="89"/>
      <c r="K3548" s="89"/>
      <c r="L3548" s="89"/>
      <c r="M3548" s="89"/>
      <c r="N3548" s="168">
        <v>0</v>
      </c>
      <c r="O3548" s="168">
        <v>93</v>
      </c>
      <c r="P3548" s="89" t="s">
        <v>679</v>
      </c>
    </row>
    <row r="3549" spans="1:16" ht="51">
      <c r="A3549" s="214">
        <v>20</v>
      </c>
      <c r="B3549" s="89"/>
      <c r="C3549" s="90" t="s">
        <v>47</v>
      </c>
      <c r="D3549" s="84">
        <v>43285</v>
      </c>
      <c r="E3549" s="85" t="s">
        <v>6702</v>
      </c>
      <c r="F3549" s="85" t="s">
        <v>3</v>
      </c>
      <c r="G3549" s="85">
        <v>1636758</v>
      </c>
      <c r="H3549" s="89"/>
      <c r="I3549" s="93" t="s">
        <v>7327</v>
      </c>
      <c r="J3549" s="89"/>
      <c r="K3549" s="89"/>
      <c r="L3549" s="89"/>
      <c r="M3549" s="89"/>
      <c r="N3549" s="168">
        <v>0</v>
      </c>
      <c r="O3549" s="168">
        <v>240</v>
      </c>
      <c r="P3549" s="89" t="s">
        <v>679</v>
      </c>
    </row>
    <row r="3550" spans="1:16" ht="51">
      <c r="A3550" s="214" t="s">
        <v>560</v>
      </c>
      <c r="B3550" s="89"/>
      <c r="C3550" s="90" t="s">
        <v>622</v>
      </c>
      <c r="D3550" s="84">
        <v>43285</v>
      </c>
      <c r="E3550" s="85" t="s">
        <v>6703</v>
      </c>
      <c r="F3550" s="85" t="s">
        <v>3</v>
      </c>
      <c r="G3550" s="85">
        <v>1636760</v>
      </c>
      <c r="H3550" s="89"/>
      <c r="I3550" s="93" t="s">
        <v>7328</v>
      </c>
      <c r="J3550" s="89"/>
      <c r="K3550" s="89"/>
      <c r="L3550" s="89"/>
      <c r="M3550" s="89"/>
      <c r="N3550" s="168">
        <v>0</v>
      </c>
      <c r="O3550" s="168">
        <v>2075</v>
      </c>
      <c r="P3550" s="89" t="s">
        <v>679</v>
      </c>
    </row>
    <row r="3551" spans="1:16" ht="51">
      <c r="A3551" s="214" t="s">
        <v>560</v>
      </c>
      <c r="B3551" s="89"/>
      <c r="C3551" s="90" t="s">
        <v>622</v>
      </c>
      <c r="D3551" s="84">
        <v>43285</v>
      </c>
      <c r="E3551" s="85" t="s">
        <v>6704</v>
      </c>
      <c r="F3551" s="85" t="s">
        <v>3</v>
      </c>
      <c r="G3551" s="85">
        <v>1636778</v>
      </c>
      <c r="H3551" s="89"/>
      <c r="I3551" s="93" t="s">
        <v>7329</v>
      </c>
      <c r="J3551" s="89"/>
      <c r="K3551" s="89"/>
      <c r="L3551" s="89"/>
      <c r="M3551" s="89"/>
      <c r="N3551" s="168">
        <v>0</v>
      </c>
      <c r="O3551" s="168">
        <v>31</v>
      </c>
      <c r="P3551" s="89" t="s">
        <v>679</v>
      </c>
    </row>
    <row r="3552" spans="1:16" ht="51">
      <c r="A3552" s="214" t="s">
        <v>560</v>
      </c>
      <c r="B3552" s="89"/>
      <c r="C3552" s="90" t="s">
        <v>622</v>
      </c>
      <c r="D3552" s="84">
        <v>43285</v>
      </c>
      <c r="E3552" s="85" t="s">
        <v>6705</v>
      </c>
      <c r="F3552" s="85" t="s">
        <v>3</v>
      </c>
      <c r="G3552" s="85">
        <v>1637031</v>
      </c>
      <c r="H3552" s="89"/>
      <c r="I3552" s="93" t="s">
        <v>7330</v>
      </c>
      <c r="J3552" s="89"/>
      <c r="K3552" s="89"/>
      <c r="L3552" s="89"/>
      <c r="M3552" s="89"/>
      <c r="N3552" s="168">
        <v>0</v>
      </c>
      <c r="O3552" s="168">
        <v>395.83</v>
      </c>
      <c r="P3552" s="89" t="s">
        <v>2900</v>
      </c>
    </row>
    <row r="3553" spans="1:16" ht="51">
      <c r="A3553" s="214" t="s">
        <v>560</v>
      </c>
      <c r="B3553" s="89"/>
      <c r="C3553" s="90" t="s">
        <v>622</v>
      </c>
      <c r="D3553" s="84">
        <v>43285</v>
      </c>
      <c r="E3553" s="85" t="s">
        <v>6706</v>
      </c>
      <c r="F3553" s="85" t="s">
        <v>3</v>
      </c>
      <c r="G3553" s="85">
        <v>1636948</v>
      </c>
      <c r="H3553" s="89"/>
      <c r="I3553" s="93" t="s">
        <v>7331</v>
      </c>
      <c r="J3553" s="89"/>
      <c r="K3553" s="89"/>
      <c r="L3553" s="89"/>
      <c r="M3553" s="89"/>
      <c r="N3553" s="168">
        <v>0</v>
      </c>
      <c r="O3553" s="168">
        <v>1000</v>
      </c>
      <c r="P3553" s="89" t="s">
        <v>679</v>
      </c>
    </row>
    <row r="3554" spans="1:16" ht="51">
      <c r="A3554" s="214" t="s">
        <v>560</v>
      </c>
      <c r="B3554" s="89"/>
      <c r="C3554" s="90" t="s">
        <v>622</v>
      </c>
      <c r="D3554" s="84">
        <v>43285</v>
      </c>
      <c r="E3554" s="85" t="s">
        <v>6707</v>
      </c>
      <c r="F3554" s="85" t="s">
        <v>3</v>
      </c>
      <c r="G3554" s="85">
        <v>1636952</v>
      </c>
      <c r="H3554" s="89"/>
      <c r="I3554" s="93" t="s">
        <v>7332</v>
      </c>
      <c r="J3554" s="89"/>
      <c r="K3554" s="89"/>
      <c r="L3554" s="89"/>
      <c r="M3554" s="89"/>
      <c r="N3554" s="168">
        <v>0</v>
      </c>
      <c r="O3554" s="168">
        <v>7.63</v>
      </c>
      <c r="P3554" s="89" t="s">
        <v>679</v>
      </c>
    </row>
    <row r="3555" spans="1:16" ht="51">
      <c r="A3555" s="214" t="s">
        <v>560</v>
      </c>
      <c r="B3555" s="89"/>
      <c r="C3555" s="90" t="s">
        <v>622</v>
      </c>
      <c r="D3555" s="84">
        <v>43285</v>
      </c>
      <c r="E3555" s="85" t="s">
        <v>6708</v>
      </c>
      <c r="F3555" s="85" t="s">
        <v>3</v>
      </c>
      <c r="G3555" s="85">
        <v>1636960</v>
      </c>
      <c r="H3555" s="89"/>
      <c r="I3555" s="93" t="s">
        <v>5038</v>
      </c>
      <c r="J3555" s="89"/>
      <c r="K3555" s="89"/>
      <c r="L3555" s="89"/>
      <c r="M3555" s="89"/>
      <c r="N3555" s="168">
        <v>0</v>
      </c>
      <c r="O3555" s="168">
        <v>400</v>
      </c>
      <c r="P3555" s="89" t="s">
        <v>679</v>
      </c>
    </row>
    <row r="3556" spans="1:16" ht="51">
      <c r="A3556" s="214" t="s">
        <v>560</v>
      </c>
      <c r="B3556" s="89"/>
      <c r="C3556" s="90" t="s">
        <v>622</v>
      </c>
      <c r="D3556" s="84">
        <v>43285</v>
      </c>
      <c r="E3556" s="85" t="s">
        <v>6709</v>
      </c>
      <c r="F3556" s="85" t="s">
        <v>3</v>
      </c>
      <c r="G3556" s="85">
        <v>1636986</v>
      </c>
      <c r="H3556" s="89"/>
      <c r="I3556" s="93" t="s">
        <v>7333</v>
      </c>
      <c r="J3556" s="89"/>
      <c r="K3556" s="89"/>
      <c r="L3556" s="89"/>
      <c r="M3556" s="89"/>
      <c r="N3556" s="168">
        <v>0</v>
      </c>
      <c r="O3556" s="168">
        <v>39.46</v>
      </c>
      <c r="P3556" s="89" t="s">
        <v>679</v>
      </c>
    </row>
    <row r="3557" spans="1:16" ht="51">
      <c r="A3557" s="214" t="s">
        <v>560</v>
      </c>
      <c r="B3557" s="89"/>
      <c r="C3557" s="90" t="s">
        <v>622</v>
      </c>
      <c r="D3557" s="84">
        <v>43285</v>
      </c>
      <c r="E3557" s="85" t="s">
        <v>6710</v>
      </c>
      <c r="F3557" s="85" t="s">
        <v>3</v>
      </c>
      <c r="G3557" s="85">
        <v>1637023</v>
      </c>
      <c r="H3557" s="89"/>
      <c r="I3557" s="93" t="s">
        <v>7334</v>
      </c>
      <c r="J3557" s="89"/>
      <c r="K3557" s="89"/>
      <c r="L3557" s="89"/>
      <c r="M3557" s="89"/>
      <c r="N3557" s="168">
        <v>0</v>
      </c>
      <c r="O3557" s="168">
        <v>3260.57</v>
      </c>
      <c r="P3557" s="89" t="s">
        <v>679</v>
      </c>
    </row>
    <row r="3558" spans="1:16" ht="63.75">
      <c r="A3558" s="214">
        <v>597</v>
      </c>
      <c r="B3558" s="89"/>
      <c r="C3558" s="90" t="s">
        <v>2577</v>
      </c>
      <c r="D3558" s="84">
        <v>43285</v>
      </c>
      <c r="E3558" s="85" t="s">
        <v>6711</v>
      </c>
      <c r="F3558" s="85" t="s">
        <v>3</v>
      </c>
      <c r="G3558" s="85">
        <v>1636871</v>
      </c>
      <c r="H3558" s="89"/>
      <c r="I3558" s="93" t="s">
        <v>7335</v>
      </c>
      <c r="J3558" s="89"/>
      <c r="K3558" s="89"/>
      <c r="L3558" s="89"/>
      <c r="M3558" s="89"/>
      <c r="N3558" s="168">
        <v>0</v>
      </c>
      <c r="O3558" s="168">
        <v>9620.8000000000011</v>
      </c>
      <c r="P3558" s="89" t="s">
        <v>679</v>
      </c>
    </row>
    <row r="3559" spans="1:16" ht="76.5">
      <c r="A3559" s="214">
        <v>513</v>
      </c>
      <c r="B3559" s="89"/>
      <c r="C3559" s="90" t="s">
        <v>175</v>
      </c>
      <c r="D3559" s="84">
        <v>43285</v>
      </c>
      <c r="E3559" s="85" t="s">
        <v>6712</v>
      </c>
      <c r="F3559" s="85" t="s">
        <v>15</v>
      </c>
      <c r="G3559" s="85">
        <v>776242</v>
      </c>
      <c r="H3559" s="89"/>
      <c r="I3559" s="93" t="s">
        <v>7336</v>
      </c>
      <c r="J3559" s="89"/>
      <c r="K3559" s="89"/>
      <c r="L3559" s="89"/>
      <c r="M3559" s="89"/>
      <c r="N3559" s="168">
        <v>50</v>
      </c>
      <c r="O3559" s="168">
        <v>0</v>
      </c>
      <c r="P3559" s="89" t="s">
        <v>679</v>
      </c>
    </row>
    <row r="3560" spans="1:16" ht="63.75">
      <c r="A3560" s="214">
        <v>513</v>
      </c>
      <c r="B3560" s="89"/>
      <c r="C3560" s="90" t="s">
        <v>175</v>
      </c>
      <c r="D3560" s="84">
        <v>43285</v>
      </c>
      <c r="E3560" s="85" t="s">
        <v>6713</v>
      </c>
      <c r="F3560" s="85" t="s">
        <v>15</v>
      </c>
      <c r="G3560" s="85">
        <v>776109</v>
      </c>
      <c r="H3560" s="89"/>
      <c r="I3560" s="93" t="s">
        <v>7337</v>
      </c>
      <c r="J3560" s="89"/>
      <c r="K3560" s="89"/>
      <c r="L3560" s="89"/>
      <c r="M3560" s="89"/>
      <c r="N3560" s="168">
        <v>50</v>
      </c>
      <c r="O3560" s="168">
        <v>0</v>
      </c>
      <c r="P3560" s="89" t="s">
        <v>679</v>
      </c>
    </row>
    <row r="3561" spans="1:16" ht="51">
      <c r="A3561" s="214" t="s">
        <v>560</v>
      </c>
      <c r="B3561" s="89"/>
      <c r="C3561" s="90" t="s">
        <v>622</v>
      </c>
      <c r="D3561" s="84">
        <v>43286</v>
      </c>
      <c r="E3561" s="85" t="s">
        <v>6714</v>
      </c>
      <c r="F3561" s="85" t="s">
        <v>3</v>
      </c>
      <c r="G3561" s="85">
        <v>1637299</v>
      </c>
      <c r="H3561" s="89"/>
      <c r="I3561" s="93" t="s">
        <v>2744</v>
      </c>
      <c r="J3561" s="89"/>
      <c r="K3561" s="89"/>
      <c r="L3561" s="89"/>
      <c r="M3561" s="89"/>
      <c r="N3561" s="168">
        <v>0</v>
      </c>
      <c r="O3561" s="168">
        <v>150</v>
      </c>
      <c r="P3561" s="89" t="s">
        <v>679</v>
      </c>
    </row>
    <row r="3562" spans="1:16" ht="51">
      <c r="A3562" s="214" t="s">
        <v>560</v>
      </c>
      <c r="B3562" s="89"/>
      <c r="C3562" s="90" t="s">
        <v>622</v>
      </c>
      <c r="D3562" s="84">
        <v>43286</v>
      </c>
      <c r="E3562" s="85" t="s">
        <v>6715</v>
      </c>
      <c r="F3562" s="85" t="s">
        <v>3</v>
      </c>
      <c r="G3562" s="85">
        <v>1637303</v>
      </c>
      <c r="H3562" s="89"/>
      <c r="I3562" s="93" t="s">
        <v>7339</v>
      </c>
      <c r="J3562" s="89"/>
      <c r="K3562" s="89"/>
      <c r="L3562" s="89"/>
      <c r="M3562" s="89"/>
      <c r="N3562" s="168">
        <v>0</v>
      </c>
      <c r="O3562" s="168">
        <v>4310</v>
      </c>
      <c r="P3562" s="89" t="s">
        <v>679</v>
      </c>
    </row>
    <row r="3563" spans="1:16" ht="51">
      <c r="A3563" s="214" t="s">
        <v>560</v>
      </c>
      <c r="B3563" s="89"/>
      <c r="C3563" s="90" t="s">
        <v>622</v>
      </c>
      <c r="D3563" s="84">
        <v>43286</v>
      </c>
      <c r="E3563" s="85" t="s">
        <v>6716</v>
      </c>
      <c r="F3563" s="85" t="s">
        <v>3</v>
      </c>
      <c r="G3563" s="85">
        <v>1637319</v>
      </c>
      <c r="H3563" s="89"/>
      <c r="I3563" s="93" t="s">
        <v>7340</v>
      </c>
      <c r="J3563" s="89"/>
      <c r="K3563" s="89"/>
      <c r="L3563" s="89"/>
      <c r="M3563" s="89"/>
      <c r="N3563" s="168">
        <v>0</v>
      </c>
      <c r="O3563" s="168">
        <v>1573.55</v>
      </c>
      <c r="P3563" s="89" t="s">
        <v>679</v>
      </c>
    </row>
    <row r="3564" spans="1:16" ht="38.25">
      <c r="A3564" s="214">
        <v>35</v>
      </c>
      <c r="B3564" s="89"/>
      <c r="C3564" s="90" t="s">
        <v>49</v>
      </c>
      <c r="D3564" s="84">
        <v>43286</v>
      </c>
      <c r="E3564" s="85" t="s">
        <v>6717</v>
      </c>
      <c r="F3564" s="85" t="s">
        <v>3</v>
      </c>
      <c r="G3564" s="85">
        <v>1637333</v>
      </c>
      <c r="H3564" s="89"/>
      <c r="I3564" s="93" t="s">
        <v>7341</v>
      </c>
      <c r="J3564" s="89"/>
      <c r="K3564" s="89"/>
      <c r="L3564" s="89"/>
      <c r="M3564" s="89"/>
      <c r="N3564" s="168">
        <v>0</v>
      </c>
      <c r="O3564" s="168">
        <v>1278</v>
      </c>
      <c r="P3564" s="89" t="s">
        <v>679</v>
      </c>
    </row>
    <row r="3565" spans="1:16" ht="51">
      <c r="A3565" s="214" t="s">
        <v>560</v>
      </c>
      <c r="B3565" s="89"/>
      <c r="C3565" s="90" t="s">
        <v>622</v>
      </c>
      <c r="D3565" s="84">
        <v>43286</v>
      </c>
      <c r="E3565" s="85" t="s">
        <v>6718</v>
      </c>
      <c r="F3565" s="85" t="s">
        <v>3</v>
      </c>
      <c r="G3565" s="85">
        <v>1637209</v>
      </c>
      <c r="H3565" s="89"/>
      <c r="I3565" s="93" t="s">
        <v>3052</v>
      </c>
      <c r="J3565" s="89"/>
      <c r="K3565" s="89"/>
      <c r="L3565" s="89"/>
      <c r="M3565" s="89"/>
      <c r="N3565" s="168">
        <v>0</v>
      </c>
      <c r="O3565" s="168">
        <v>55</v>
      </c>
      <c r="P3565" s="89" t="s">
        <v>679</v>
      </c>
    </row>
    <row r="3566" spans="1:16" ht="51">
      <c r="A3566" s="214" t="s">
        <v>560</v>
      </c>
      <c r="B3566" s="89"/>
      <c r="C3566" s="90" t="s">
        <v>622</v>
      </c>
      <c r="D3566" s="84">
        <v>43286</v>
      </c>
      <c r="E3566" s="85" t="s">
        <v>6719</v>
      </c>
      <c r="F3566" s="85" t="s">
        <v>3</v>
      </c>
      <c r="G3566" s="85">
        <v>1637213</v>
      </c>
      <c r="H3566" s="89"/>
      <c r="I3566" s="93" t="s">
        <v>5051</v>
      </c>
      <c r="J3566" s="89"/>
      <c r="K3566" s="89"/>
      <c r="L3566" s="89"/>
      <c r="M3566" s="89"/>
      <c r="N3566" s="168">
        <v>0</v>
      </c>
      <c r="O3566" s="168">
        <v>6200</v>
      </c>
      <c r="P3566" s="89" t="s">
        <v>679</v>
      </c>
    </row>
    <row r="3567" spans="1:16" ht="63.75">
      <c r="A3567" s="214">
        <v>597</v>
      </c>
      <c r="B3567" s="89"/>
      <c r="C3567" s="90" t="s">
        <v>2577</v>
      </c>
      <c r="D3567" s="84">
        <v>43286</v>
      </c>
      <c r="E3567" s="85" t="s">
        <v>6720</v>
      </c>
      <c r="F3567" s="85" t="s">
        <v>3</v>
      </c>
      <c r="G3567" s="85">
        <v>1637261</v>
      </c>
      <c r="H3567" s="89"/>
      <c r="I3567" s="93" t="s">
        <v>7342</v>
      </c>
      <c r="J3567" s="89"/>
      <c r="K3567" s="89"/>
      <c r="L3567" s="89"/>
      <c r="M3567" s="89"/>
      <c r="N3567" s="168">
        <v>0</v>
      </c>
      <c r="O3567" s="168">
        <v>10000</v>
      </c>
      <c r="P3567" s="89" t="s">
        <v>679</v>
      </c>
    </row>
    <row r="3568" spans="1:16" ht="51">
      <c r="A3568" s="214" t="s">
        <v>560</v>
      </c>
      <c r="B3568" s="89"/>
      <c r="C3568" s="90" t="s">
        <v>622</v>
      </c>
      <c r="D3568" s="84">
        <v>43286</v>
      </c>
      <c r="E3568" s="85" t="s">
        <v>6721</v>
      </c>
      <c r="F3568" s="85" t="s">
        <v>3</v>
      </c>
      <c r="G3568" s="85">
        <v>1637264</v>
      </c>
      <c r="H3568" s="89"/>
      <c r="I3568" s="93" t="s">
        <v>6110</v>
      </c>
      <c r="J3568" s="89"/>
      <c r="K3568" s="89"/>
      <c r="L3568" s="89"/>
      <c r="M3568" s="89"/>
      <c r="N3568" s="168">
        <v>0</v>
      </c>
      <c r="O3568" s="168">
        <v>390</v>
      </c>
      <c r="P3568" s="89" t="s">
        <v>679</v>
      </c>
    </row>
    <row r="3569" spans="1:16" ht="63.75">
      <c r="A3569" s="214" t="s">
        <v>560</v>
      </c>
      <c r="B3569" s="89"/>
      <c r="C3569" s="90" t="s">
        <v>622</v>
      </c>
      <c r="D3569" s="84">
        <v>43286</v>
      </c>
      <c r="E3569" s="85" t="s">
        <v>6722</v>
      </c>
      <c r="F3569" s="85" t="s">
        <v>3</v>
      </c>
      <c r="G3569" s="85">
        <v>1637266</v>
      </c>
      <c r="H3569" s="89"/>
      <c r="I3569" s="93" t="s">
        <v>7343</v>
      </c>
      <c r="J3569" s="89"/>
      <c r="K3569" s="89"/>
      <c r="L3569" s="89"/>
      <c r="M3569" s="89"/>
      <c r="N3569" s="168">
        <v>0</v>
      </c>
      <c r="O3569" s="168">
        <v>534.25</v>
      </c>
      <c r="P3569" s="89" t="s">
        <v>679</v>
      </c>
    </row>
    <row r="3570" spans="1:16" ht="63.75">
      <c r="A3570" s="214" t="s">
        <v>560</v>
      </c>
      <c r="B3570" s="89"/>
      <c r="C3570" s="90" t="s">
        <v>622</v>
      </c>
      <c r="D3570" s="84">
        <v>43286</v>
      </c>
      <c r="E3570" s="85" t="s">
        <v>6723</v>
      </c>
      <c r="F3570" s="85" t="s">
        <v>3</v>
      </c>
      <c r="G3570" s="85">
        <v>1637267</v>
      </c>
      <c r="H3570" s="89"/>
      <c r="I3570" s="93" t="s">
        <v>7344</v>
      </c>
      <c r="J3570" s="89"/>
      <c r="K3570" s="89"/>
      <c r="L3570" s="89"/>
      <c r="M3570" s="89"/>
      <c r="N3570" s="168">
        <v>0</v>
      </c>
      <c r="O3570" s="168">
        <v>7192.52</v>
      </c>
      <c r="P3570" s="89" t="s">
        <v>679</v>
      </c>
    </row>
    <row r="3571" spans="1:16" ht="51">
      <c r="A3571" s="214">
        <v>25</v>
      </c>
      <c r="B3571" s="89"/>
      <c r="C3571" s="90" t="s">
        <v>48</v>
      </c>
      <c r="D3571" s="84">
        <v>43286</v>
      </c>
      <c r="E3571" s="85" t="s">
        <v>6724</v>
      </c>
      <c r="F3571" s="85" t="s">
        <v>3</v>
      </c>
      <c r="G3571" s="85">
        <v>1637276</v>
      </c>
      <c r="H3571" s="89"/>
      <c r="I3571" s="93" t="s">
        <v>7345</v>
      </c>
      <c r="J3571" s="89"/>
      <c r="K3571" s="89"/>
      <c r="L3571" s="89"/>
      <c r="M3571" s="89"/>
      <c r="N3571" s="168">
        <v>0</v>
      </c>
      <c r="O3571" s="168">
        <v>1750.82</v>
      </c>
      <c r="P3571" s="89" t="s">
        <v>679</v>
      </c>
    </row>
    <row r="3572" spans="1:16" ht="51">
      <c r="A3572" s="214" t="s">
        <v>560</v>
      </c>
      <c r="B3572" s="89"/>
      <c r="C3572" s="90" t="s">
        <v>622</v>
      </c>
      <c r="D3572" s="84">
        <v>43286</v>
      </c>
      <c r="E3572" s="85" t="s">
        <v>6725</v>
      </c>
      <c r="F3572" s="85" t="s">
        <v>3</v>
      </c>
      <c r="G3572" s="85">
        <v>1637279</v>
      </c>
      <c r="H3572" s="89"/>
      <c r="I3572" s="93" t="s">
        <v>7346</v>
      </c>
      <c r="J3572" s="89"/>
      <c r="K3572" s="89"/>
      <c r="L3572" s="89"/>
      <c r="M3572" s="89"/>
      <c r="N3572" s="168">
        <v>0</v>
      </c>
      <c r="O3572" s="168">
        <v>1277</v>
      </c>
      <c r="P3572" s="89" t="s">
        <v>679</v>
      </c>
    </row>
    <row r="3573" spans="1:16" ht="51">
      <c r="A3573" s="214">
        <v>132</v>
      </c>
      <c r="B3573" s="89"/>
      <c r="C3573" s="90" t="s">
        <v>71</v>
      </c>
      <c r="D3573" s="84">
        <v>43286</v>
      </c>
      <c r="E3573" s="85" t="s">
        <v>6726</v>
      </c>
      <c r="F3573" s="85" t="s">
        <v>3</v>
      </c>
      <c r="G3573" s="85">
        <v>1637280</v>
      </c>
      <c r="H3573" s="89"/>
      <c r="I3573" s="93" t="s">
        <v>7347</v>
      </c>
      <c r="J3573" s="89"/>
      <c r="K3573" s="89"/>
      <c r="L3573" s="89"/>
      <c r="M3573" s="89"/>
      <c r="N3573" s="168">
        <v>0</v>
      </c>
      <c r="O3573" s="168">
        <v>424.08</v>
      </c>
      <c r="P3573" s="89" t="s">
        <v>679</v>
      </c>
    </row>
    <row r="3574" spans="1:16" ht="51">
      <c r="A3574" s="214" t="s">
        <v>560</v>
      </c>
      <c r="B3574" s="89"/>
      <c r="C3574" s="90" t="s">
        <v>622</v>
      </c>
      <c r="D3574" s="84">
        <v>43286</v>
      </c>
      <c r="E3574" s="85" t="s">
        <v>6727</v>
      </c>
      <c r="F3574" s="85" t="s">
        <v>3</v>
      </c>
      <c r="G3574" s="85">
        <v>1637281</v>
      </c>
      <c r="H3574" s="89"/>
      <c r="I3574" s="93" t="s">
        <v>7348</v>
      </c>
      <c r="J3574" s="89"/>
      <c r="K3574" s="89"/>
      <c r="L3574" s="89"/>
      <c r="M3574" s="89"/>
      <c r="N3574" s="168">
        <v>0</v>
      </c>
      <c r="O3574" s="168">
        <v>0.4</v>
      </c>
      <c r="P3574" s="89" t="s">
        <v>679</v>
      </c>
    </row>
    <row r="3575" spans="1:16" ht="51">
      <c r="A3575" s="214" t="s">
        <v>560</v>
      </c>
      <c r="B3575" s="89"/>
      <c r="C3575" s="90" t="s">
        <v>622</v>
      </c>
      <c r="D3575" s="84">
        <v>43286</v>
      </c>
      <c r="E3575" s="85" t="s">
        <v>6728</v>
      </c>
      <c r="F3575" s="85" t="s">
        <v>3</v>
      </c>
      <c r="G3575" s="85">
        <v>1637428</v>
      </c>
      <c r="H3575" s="89"/>
      <c r="I3575" s="93" t="s">
        <v>739</v>
      </c>
      <c r="J3575" s="89"/>
      <c r="K3575" s="89"/>
      <c r="L3575" s="89"/>
      <c r="M3575" s="89"/>
      <c r="N3575" s="168">
        <v>0</v>
      </c>
      <c r="O3575" s="168">
        <v>800</v>
      </c>
      <c r="P3575" s="89" t="s">
        <v>679</v>
      </c>
    </row>
    <row r="3576" spans="1:16" ht="51">
      <c r="A3576" s="214" t="s">
        <v>560</v>
      </c>
      <c r="B3576" s="89"/>
      <c r="C3576" s="90" t="s">
        <v>622</v>
      </c>
      <c r="D3576" s="84">
        <v>43286</v>
      </c>
      <c r="E3576" s="85" t="s">
        <v>6729</v>
      </c>
      <c r="F3576" s="85" t="s">
        <v>3</v>
      </c>
      <c r="G3576" s="85">
        <v>1637433</v>
      </c>
      <c r="H3576" s="89"/>
      <c r="I3576" s="93" t="s">
        <v>7349</v>
      </c>
      <c r="J3576" s="89"/>
      <c r="K3576" s="89"/>
      <c r="L3576" s="89"/>
      <c r="M3576" s="89"/>
      <c r="N3576" s="168">
        <v>0</v>
      </c>
      <c r="O3576" s="168">
        <v>5.01</v>
      </c>
      <c r="P3576" s="89" t="s">
        <v>2900</v>
      </c>
    </row>
    <row r="3577" spans="1:16" ht="51">
      <c r="A3577" s="214">
        <v>20</v>
      </c>
      <c r="B3577" s="89"/>
      <c r="C3577" s="90" t="s">
        <v>47</v>
      </c>
      <c r="D3577" s="84">
        <v>43286</v>
      </c>
      <c r="E3577" s="85" t="s">
        <v>6730</v>
      </c>
      <c r="F3577" s="85" t="s">
        <v>3</v>
      </c>
      <c r="G3577" s="85">
        <v>1637462</v>
      </c>
      <c r="H3577" s="89"/>
      <c r="I3577" s="93" t="s">
        <v>7350</v>
      </c>
      <c r="J3577" s="89"/>
      <c r="K3577" s="89"/>
      <c r="L3577" s="89"/>
      <c r="M3577" s="89"/>
      <c r="N3577" s="168">
        <v>0</v>
      </c>
      <c r="O3577" s="168">
        <v>167</v>
      </c>
      <c r="P3577" s="89" t="s">
        <v>679</v>
      </c>
    </row>
    <row r="3578" spans="1:16" ht="51">
      <c r="A3578" s="214" t="s">
        <v>560</v>
      </c>
      <c r="B3578" s="89"/>
      <c r="C3578" s="90" t="s">
        <v>622</v>
      </c>
      <c r="D3578" s="84">
        <v>43286</v>
      </c>
      <c r="E3578" s="85" t="s">
        <v>6731</v>
      </c>
      <c r="F3578" s="85" t="s">
        <v>3</v>
      </c>
      <c r="G3578" s="85">
        <v>1637473</v>
      </c>
      <c r="H3578" s="89"/>
      <c r="I3578" s="93" t="s">
        <v>7351</v>
      </c>
      <c r="J3578" s="89"/>
      <c r="K3578" s="89"/>
      <c r="L3578" s="89"/>
      <c r="M3578" s="89"/>
      <c r="N3578" s="168">
        <v>0</v>
      </c>
      <c r="O3578" s="168">
        <v>2195</v>
      </c>
      <c r="P3578" s="89" t="s">
        <v>679</v>
      </c>
    </row>
    <row r="3579" spans="1:16" ht="51">
      <c r="A3579" s="214" t="s">
        <v>560</v>
      </c>
      <c r="B3579" s="89"/>
      <c r="C3579" s="90" t="s">
        <v>622</v>
      </c>
      <c r="D3579" s="84">
        <v>43286</v>
      </c>
      <c r="E3579" s="85" t="s">
        <v>6732</v>
      </c>
      <c r="F3579" s="85" t="s">
        <v>3</v>
      </c>
      <c r="G3579" s="85">
        <v>1637379</v>
      </c>
      <c r="H3579" s="89"/>
      <c r="I3579" s="93" t="s">
        <v>7352</v>
      </c>
      <c r="J3579" s="89"/>
      <c r="K3579" s="89"/>
      <c r="L3579" s="89"/>
      <c r="M3579" s="89"/>
      <c r="N3579" s="168">
        <v>0</v>
      </c>
      <c r="O3579" s="168">
        <v>1124.3800000000001</v>
      </c>
      <c r="P3579" s="89" t="s">
        <v>679</v>
      </c>
    </row>
    <row r="3580" spans="1:16" ht="51">
      <c r="A3580" s="214" t="s">
        <v>560</v>
      </c>
      <c r="B3580" s="89"/>
      <c r="C3580" s="90" t="s">
        <v>622</v>
      </c>
      <c r="D3580" s="84">
        <v>43286</v>
      </c>
      <c r="E3580" s="85" t="s">
        <v>6733</v>
      </c>
      <c r="F3580" s="85" t="s">
        <v>3</v>
      </c>
      <c r="G3580" s="85">
        <v>1637382</v>
      </c>
      <c r="H3580" s="89"/>
      <c r="I3580" s="93" t="s">
        <v>726</v>
      </c>
      <c r="J3580" s="89"/>
      <c r="K3580" s="89"/>
      <c r="L3580" s="89"/>
      <c r="M3580" s="89"/>
      <c r="N3580" s="168">
        <v>0</v>
      </c>
      <c r="O3580" s="168">
        <v>1713</v>
      </c>
      <c r="P3580" s="89" t="s">
        <v>679</v>
      </c>
    </row>
    <row r="3581" spans="1:16" ht="51">
      <c r="A3581" s="214" t="s">
        <v>560</v>
      </c>
      <c r="B3581" s="89"/>
      <c r="C3581" s="90" t="s">
        <v>622</v>
      </c>
      <c r="D3581" s="84">
        <v>43286</v>
      </c>
      <c r="E3581" s="85" t="s">
        <v>6734</v>
      </c>
      <c r="F3581" s="85" t="s">
        <v>3</v>
      </c>
      <c r="G3581" s="85">
        <v>1637420</v>
      </c>
      <c r="H3581" s="89"/>
      <c r="I3581" s="93" t="s">
        <v>7353</v>
      </c>
      <c r="J3581" s="89"/>
      <c r="K3581" s="89"/>
      <c r="L3581" s="89"/>
      <c r="M3581" s="89"/>
      <c r="N3581" s="168">
        <v>0</v>
      </c>
      <c r="O3581" s="168">
        <v>5020</v>
      </c>
      <c r="P3581" s="89" t="s">
        <v>679</v>
      </c>
    </row>
    <row r="3582" spans="1:16" ht="63.75">
      <c r="A3582" s="214">
        <v>287</v>
      </c>
      <c r="B3582" s="89"/>
      <c r="C3582" s="90" t="s">
        <v>130</v>
      </c>
      <c r="D3582" s="84">
        <v>43286</v>
      </c>
      <c r="E3582" s="85" t="s">
        <v>6735</v>
      </c>
      <c r="F3582" s="85" t="s">
        <v>3</v>
      </c>
      <c r="G3582" s="85">
        <v>1637335</v>
      </c>
      <c r="H3582" s="89"/>
      <c r="I3582" s="93" t="s">
        <v>7354</v>
      </c>
      <c r="J3582" s="89"/>
      <c r="K3582" s="89"/>
      <c r="L3582" s="89"/>
      <c r="M3582" s="89"/>
      <c r="N3582" s="168">
        <v>0</v>
      </c>
      <c r="O3582" s="168">
        <v>26658.52</v>
      </c>
      <c r="P3582" s="89" t="s">
        <v>679</v>
      </c>
    </row>
    <row r="3583" spans="1:16" ht="63.75">
      <c r="A3583" s="214" t="s">
        <v>560</v>
      </c>
      <c r="B3583" s="89"/>
      <c r="C3583" s="90" t="s">
        <v>622</v>
      </c>
      <c r="D3583" s="84">
        <v>43286</v>
      </c>
      <c r="E3583" s="85" t="s">
        <v>6736</v>
      </c>
      <c r="F3583" s="85" t="s">
        <v>3</v>
      </c>
      <c r="G3583" s="85">
        <v>1637204</v>
      </c>
      <c r="H3583" s="89"/>
      <c r="I3583" s="93" t="s">
        <v>7355</v>
      </c>
      <c r="J3583" s="89"/>
      <c r="K3583" s="89"/>
      <c r="L3583" s="89"/>
      <c r="M3583" s="89"/>
      <c r="N3583" s="168">
        <v>0</v>
      </c>
      <c r="O3583" s="168">
        <v>31235.78</v>
      </c>
      <c r="P3583" s="89" t="s">
        <v>679</v>
      </c>
    </row>
    <row r="3584" spans="1:16" ht="51">
      <c r="A3584" s="214" t="s">
        <v>560</v>
      </c>
      <c r="B3584" s="89"/>
      <c r="C3584" s="90" t="s">
        <v>622</v>
      </c>
      <c r="D3584" s="84">
        <v>43286</v>
      </c>
      <c r="E3584" s="85" t="s">
        <v>6737</v>
      </c>
      <c r="F3584" s="85" t="s">
        <v>3</v>
      </c>
      <c r="G3584" s="85">
        <v>1637243</v>
      </c>
      <c r="H3584" s="89"/>
      <c r="I3584" s="93" t="s">
        <v>7356</v>
      </c>
      <c r="J3584" s="89"/>
      <c r="K3584" s="89"/>
      <c r="L3584" s="89"/>
      <c r="M3584" s="89"/>
      <c r="N3584" s="168">
        <v>0</v>
      </c>
      <c r="O3584" s="168">
        <v>621</v>
      </c>
      <c r="P3584" s="89" t="s">
        <v>679</v>
      </c>
    </row>
    <row r="3585" spans="1:16" ht="51">
      <c r="A3585" s="214">
        <v>373</v>
      </c>
      <c r="B3585" s="89"/>
      <c r="C3585" s="90" t="s">
        <v>644</v>
      </c>
      <c r="D3585" s="84">
        <v>43286</v>
      </c>
      <c r="E3585" s="85" t="s">
        <v>6738</v>
      </c>
      <c r="F3585" s="85" t="s">
        <v>3</v>
      </c>
      <c r="G3585" s="85">
        <v>1637244</v>
      </c>
      <c r="H3585" s="89"/>
      <c r="I3585" s="93" t="s">
        <v>7357</v>
      </c>
      <c r="J3585" s="89"/>
      <c r="K3585" s="89"/>
      <c r="L3585" s="89"/>
      <c r="M3585" s="89"/>
      <c r="N3585" s="168">
        <v>0</v>
      </c>
      <c r="O3585" s="168">
        <v>16614.46</v>
      </c>
      <c r="P3585" s="89" t="s">
        <v>679</v>
      </c>
    </row>
    <row r="3586" spans="1:16" ht="51">
      <c r="A3586" s="214" t="s">
        <v>560</v>
      </c>
      <c r="B3586" s="89"/>
      <c r="C3586" s="90" t="s">
        <v>622</v>
      </c>
      <c r="D3586" s="84">
        <v>43286</v>
      </c>
      <c r="E3586" s="85" t="s">
        <v>6739</v>
      </c>
      <c r="F3586" s="85" t="s">
        <v>3</v>
      </c>
      <c r="G3586" s="85">
        <v>1637246</v>
      </c>
      <c r="H3586" s="89"/>
      <c r="I3586" s="93" t="s">
        <v>7358</v>
      </c>
      <c r="J3586" s="89"/>
      <c r="K3586" s="89"/>
      <c r="L3586" s="89"/>
      <c r="M3586" s="89"/>
      <c r="N3586" s="168">
        <v>0</v>
      </c>
      <c r="O3586" s="168">
        <v>6138.24</v>
      </c>
      <c r="P3586" s="89" t="s">
        <v>679</v>
      </c>
    </row>
    <row r="3587" spans="1:16" ht="51">
      <c r="A3587" s="214" t="s">
        <v>560</v>
      </c>
      <c r="B3587" s="89"/>
      <c r="C3587" s="90" t="s">
        <v>622</v>
      </c>
      <c r="D3587" s="84">
        <v>43286</v>
      </c>
      <c r="E3587" s="85" t="s">
        <v>6740</v>
      </c>
      <c r="F3587" s="85" t="s">
        <v>3</v>
      </c>
      <c r="G3587" s="85">
        <v>1637247</v>
      </c>
      <c r="H3587" s="89"/>
      <c r="I3587" s="93" t="s">
        <v>7359</v>
      </c>
      <c r="J3587" s="89"/>
      <c r="K3587" s="89"/>
      <c r="L3587" s="89"/>
      <c r="M3587" s="89"/>
      <c r="N3587" s="168">
        <v>0</v>
      </c>
      <c r="O3587" s="168">
        <v>6138.24</v>
      </c>
      <c r="P3587" s="89" t="s">
        <v>679</v>
      </c>
    </row>
    <row r="3588" spans="1:16" ht="51">
      <c r="A3588" s="214" t="s">
        <v>560</v>
      </c>
      <c r="B3588" s="89"/>
      <c r="C3588" s="90" t="s">
        <v>622</v>
      </c>
      <c r="D3588" s="84">
        <v>43286</v>
      </c>
      <c r="E3588" s="85" t="s">
        <v>6741</v>
      </c>
      <c r="F3588" s="85" t="s">
        <v>3</v>
      </c>
      <c r="G3588" s="85">
        <v>1637250</v>
      </c>
      <c r="H3588" s="89"/>
      <c r="I3588" s="93" t="s">
        <v>7360</v>
      </c>
      <c r="J3588" s="89"/>
      <c r="K3588" s="89"/>
      <c r="L3588" s="89"/>
      <c r="M3588" s="89"/>
      <c r="N3588" s="168">
        <v>0</v>
      </c>
      <c r="O3588" s="168">
        <v>6719.4400000000005</v>
      </c>
      <c r="P3588" s="89" t="s">
        <v>679</v>
      </c>
    </row>
    <row r="3589" spans="1:16" ht="51">
      <c r="A3589" s="214" t="s">
        <v>560</v>
      </c>
      <c r="B3589" s="89"/>
      <c r="C3589" s="90" t="s">
        <v>622</v>
      </c>
      <c r="D3589" s="84">
        <v>43286</v>
      </c>
      <c r="E3589" s="85" t="s">
        <v>6742</v>
      </c>
      <c r="F3589" s="85" t="s">
        <v>3</v>
      </c>
      <c r="G3589" s="85">
        <v>1637252</v>
      </c>
      <c r="H3589" s="89"/>
      <c r="I3589" s="93" t="s">
        <v>7361</v>
      </c>
      <c r="J3589" s="89"/>
      <c r="K3589" s="89"/>
      <c r="L3589" s="89"/>
      <c r="M3589" s="89"/>
      <c r="N3589" s="168">
        <v>0</v>
      </c>
      <c r="O3589" s="168">
        <v>6719.4400000000005</v>
      </c>
      <c r="P3589" s="89" t="s">
        <v>679</v>
      </c>
    </row>
    <row r="3590" spans="1:16" ht="51">
      <c r="A3590" s="214" t="s">
        <v>560</v>
      </c>
      <c r="B3590" s="89"/>
      <c r="C3590" s="90" t="s">
        <v>622</v>
      </c>
      <c r="D3590" s="84">
        <v>43286</v>
      </c>
      <c r="E3590" s="85" t="s">
        <v>6743</v>
      </c>
      <c r="F3590" s="85" t="s">
        <v>3</v>
      </c>
      <c r="G3590" s="85">
        <v>1637202</v>
      </c>
      <c r="H3590" s="89"/>
      <c r="I3590" s="93" t="s">
        <v>7362</v>
      </c>
      <c r="J3590" s="89"/>
      <c r="K3590" s="89"/>
      <c r="L3590" s="89"/>
      <c r="M3590" s="89"/>
      <c r="N3590" s="168">
        <v>0</v>
      </c>
      <c r="O3590" s="168">
        <v>2201.66</v>
      </c>
      <c r="P3590" s="89" t="s">
        <v>679</v>
      </c>
    </row>
    <row r="3591" spans="1:16" ht="51">
      <c r="A3591" s="214" t="s">
        <v>560</v>
      </c>
      <c r="B3591" s="89"/>
      <c r="C3591" s="90" t="s">
        <v>622</v>
      </c>
      <c r="D3591" s="84">
        <v>43286</v>
      </c>
      <c r="E3591" s="85" t="s">
        <v>6744</v>
      </c>
      <c r="F3591" s="85" t="s">
        <v>680</v>
      </c>
      <c r="G3591" s="85">
        <v>18301924</v>
      </c>
      <c r="H3591" s="89"/>
      <c r="I3591" s="93" t="s">
        <v>7363</v>
      </c>
      <c r="J3591" s="89"/>
      <c r="K3591" s="89"/>
      <c r="L3591" s="89"/>
      <c r="M3591" s="89"/>
      <c r="N3591" s="168">
        <v>0</v>
      </c>
      <c r="O3591" s="168">
        <v>544.32000000000005</v>
      </c>
      <c r="P3591" s="89" t="s">
        <v>679</v>
      </c>
    </row>
    <row r="3592" spans="1:16" ht="63.75">
      <c r="A3592" s="214">
        <v>373</v>
      </c>
      <c r="B3592" s="89"/>
      <c r="C3592" s="90" t="s">
        <v>644</v>
      </c>
      <c r="D3592" s="84">
        <v>43286</v>
      </c>
      <c r="E3592" s="85" t="s">
        <v>6745</v>
      </c>
      <c r="F3592" s="85" t="s">
        <v>680</v>
      </c>
      <c r="G3592" s="85">
        <v>18287739</v>
      </c>
      <c r="H3592" s="89"/>
      <c r="I3592" s="93" t="s">
        <v>7364</v>
      </c>
      <c r="J3592" s="89"/>
      <c r="K3592" s="89"/>
      <c r="L3592" s="89"/>
      <c r="M3592" s="89"/>
      <c r="N3592" s="168">
        <v>0</v>
      </c>
      <c r="O3592" s="168">
        <v>1720851.08</v>
      </c>
      <c r="P3592" s="89" t="s">
        <v>679</v>
      </c>
    </row>
    <row r="3593" spans="1:16" ht="89.25">
      <c r="A3593" s="214">
        <v>513</v>
      </c>
      <c r="B3593" s="89"/>
      <c r="C3593" s="90" t="s">
        <v>175</v>
      </c>
      <c r="D3593" s="84">
        <v>43286</v>
      </c>
      <c r="E3593" s="85" t="s">
        <v>6746</v>
      </c>
      <c r="F3593" s="85" t="s">
        <v>15</v>
      </c>
      <c r="G3593" s="85">
        <v>5392</v>
      </c>
      <c r="H3593" s="89"/>
      <c r="I3593" s="93" t="s">
        <v>7365</v>
      </c>
      <c r="J3593" s="89"/>
      <c r="K3593" s="89"/>
      <c r="L3593" s="89"/>
      <c r="M3593" s="89"/>
      <c r="N3593" s="168">
        <v>166527.10999999999</v>
      </c>
      <c r="O3593" s="168">
        <v>0</v>
      </c>
      <c r="P3593" s="89" t="s">
        <v>679</v>
      </c>
    </row>
    <row r="3594" spans="1:16" ht="89.25">
      <c r="A3594" s="214">
        <v>513</v>
      </c>
      <c r="B3594" s="89"/>
      <c r="C3594" s="90" t="s">
        <v>175</v>
      </c>
      <c r="D3594" s="84">
        <v>43286</v>
      </c>
      <c r="E3594" s="85" t="s">
        <v>6747</v>
      </c>
      <c r="F3594" s="85" t="s">
        <v>15</v>
      </c>
      <c r="G3594" s="85">
        <v>5394</v>
      </c>
      <c r="H3594" s="89"/>
      <c r="I3594" s="93" t="s">
        <v>7366</v>
      </c>
      <c r="J3594" s="89"/>
      <c r="K3594" s="89"/>
      <c r="L3594" s="89"/>
      <c r="M3594" s="89"/>
      <c r="N3594" s="168">
        <v>297208.19</v>
      </c>
      <c r="O3594" s="168">
        <v>0</v>
      </c>
      <c r="P3594" s="89" t="s">
        <v>679</v>
      </c>
    </row>
    <row r="3595" spans="1:16" ht="89.25">
      <c r="A3595" s="214">
        <v>513</v>
      </c>
      <c r="B3595" s="89"/>
      <c r="C3595" s="90" t="s">
        <v>175</v>
      </c>
      <c r="D3595" s="84">
        <v>43286</v>
      </c>
      <c r="E3595" s="85" t="s">
        <v>6748</v>
      </c>
      <c r="F3595" s="85" t="s">
        <v>15</v>
      </c>
      <c r="G3595" s="85">
        <v>5391</v>
      </c>
      <c r="H3595" s="89"/>
      <c r="I3595" s="93" t="s">
        <v>7367</v>
      </c>
      <c r="J3595" s="89"/>
      <c r="K3595" s="89"/>
      <c r="L3595" s="89"/>
      <c r="M3595" s="89"/>
      <c r="N3595" s="168">
        <v>348.48</v>
      </c>
      <c r="O3595" s="168">
        <v>0</v>
      </c>
      <c r="P3595" s="89" t="s">
        <v>679</v>
      </c>
    </row>
    <row r="3596" spans="1:16" ht="89.25">
      <c r="A3596" s="214">
        <v>576</v>
      </c>
      <c r="B3596" s="89"/>
      <c r="C3596" s="90" t="s">
        <v>11083</v>
      </c>
      <c r="D3596" s="84">
        <v>43286</v>
      </c>
      <c r="E3596" s="85" t="s">
        <v>6749</v>
      </c>
      <c r="F3596" s="85" t="s">
        <v>15</v>
      </c>
      <c r="G3596" s="85">
        <v>5396</v>
      </c>
      <c r="H3596" s="89"/>
      <c r="I3596" s="93" t="s">
        <v>7368</v>
      </c>
      <c r="J3596" s="89"/>
      <c r="K3596" s="89"/>
      <c r="L3596" s="89"/>
      <c r="M3596" s="89"/>
      <c r="N3596" s="168">
        <v>276.79000000000002</v>
      </c>
      <c r="O3596" s="168">
        <v>0</v>
      </c>
      <c r="P3596" s="89" t="s">
        <v>679</v>
      </c>
    </row>
    <row r="3597" spans="1:16" ht="63.75">
      <c r="A3597" s="214">
        <v>513</v>
      </c>
      <c r="B3597" s="89"/>
      <c r="C3597" s="90" t="s">
        <v>175</v>
      </c>
      <c r="D3597" s="84">
        <v>43286</v>
      </c>
      <c r="E3597" s="85" t="s">
        <v>6750</v>
      </c>
      <c r="F3597" s="85" t="s">
        <v>15</v>
      </c>
      <c r="G3597" s="85">
        <v>778025</v>
      </c>
      <c r="H3597" s="89"/>
      <c r="I3597" s="93" t="s">
        <v>7369</v>
      </c>
      <c r="J3597" s="89"/>
      <c r="K3597" s="89"/>
      <c r="L3597" s="89"/>
      <c r="M3597" s="89"/>
      <c r="N3597" s="168">
        <v>50</v>
      </c>
      <c r="O3597" s="168">
        <v>0</v>
      </c>
      <c r="P3597" s="89" t="s">
        <v>679</v>
      </c>
    </row>
    <row r="3598" spans="1:16" ht="51">
      <c r="A3598" s="214">
        <v>513</v>
      </c>
      <c r="B3598" s="89"/>
      <c r="C3598" s="90" t="s">
        <v>175</v>
      </c>
      <c r="D3598" s="84">
        <v>43286</v>
      </c>
      <c r="E3598" s="85" t="s">
        <v>6751</v>
      </c>
      <c r="F3598" s="85" t="s">
        <v>15</v>
      </c>
      <c r="G3598" s="85">
        <v>778027</v>
      </c>
      <c r="H3598" s="89"/>
      <c r="I3598" s="93" t="s">
        <v>4397</v>
      </c>
      <c r="J3598" s="89"/>
      <c r="K3598" s="89"/>
      <c r="L3598" s="89"/>
      <c r="M3598" s="89"/>
      <c r="N3598" s="168">
        <v>50</v>
      </c>
      <c r="O3598" s="168">
        <v>0</v>
      </c>
      <c r="P3598" s="89" t="s">
        <v>679</v>
      </c>
    </row>
    <row r="3599" spans="1:16" ht="51">
      <c r="A3599" s="214">
        <v>513</v>
      </c>
      <c r="B3599" s="89"/>
      <c r="C3599" s="90" t="s">
        <v>175</v>
      </c>
      <c r="D3599" s="84">
        <v>43286</v>
      </c>
      <c r="E3599" s="85" t="s">
        <v>6752</v>
      </c>
      <c r="F3599" s="85" t="s">
        <v>15</v>
      </c>
      <c r="G3599" s="85">
        <v>778154</v>
      </c>
      <c r="H3599" s="89"/>
      <c r="I3599" s="93" t="s">
        <v>7370</v>
      </c>
      <c r="J3599" s="89"/>
      <c r="K3599" s="89"/>
      <c r="L3599" s="89"/>
      <c r="M3599" s="89"/>
      <c r="N3599" s="168">
        <v>50</v>
      </c>
      <c r="O3599" s="168">
        <v>0</v>
      </c>
      <c r="P3599" s="89" t="s">
        <v>679</v>
      </c>
    </row>
    <row r="3600" spans="1:16" ht="51">
      <c r="A3600" s="214" t="s">
        <v>560</v>
      </c>
      <c r="B3600" s="89"/>
      <c r="C3600" s="90" t="s">
        <v>622</v>
      </c>
      <c r="D3600" s="84">
        <v>43287</v>
      </c>
      <c r="E3600" s="85" t="s">
        <v>6753</v>
      </c>
      <c r="F3600" s="85" t="s">
        <v>3</v>
      </c>
      <c r="G3600" s="85">
        <v>1637644</v>
      </c>
      <c r="H3600" s="89"/>
      <c r="I3600" s="93" t="s">
        <v>7371</v>
      </c>
      <c r="J3600" s="89"/>
      <c r="K3600" s="89"/>
      <c r="L3600" s="89"/>
      <c r="M3600" s="89"/>
      <c r="N3600" s="168">
        <v>0</v>
      </c>
      <c r="O3600" s="168">
        <v>876.7</v>
      </c>
      <c r="P3600" s="89" t="s">
        <v>679</v>
      </c>
    </row>
    <row r="3601" spans="1:16" ht="51">
      <c r="A3601" s="214" t="s">
        <v>560</v>
      </c>
      <c r="B3601" s="89"/>
      <c r="C3601" s="90" t="s">
        <v>622</v>
      </c>
      <c r="D3601" s="84">
        <v>43287</v>
      </c>
      <c r="E3601" s="85" t="s">
        <v>6754</v>
      </c>
      <c r="F3601" s="85" t="s">
        <v>3</v>
      </c>
      <c r="G3601" s="85">
        <v>1637649</v>
      </c>
      <c r="H3601" s="89"/>
      <c r="I3601" s="93" t="s">
        <v>7372</v>
      </c>
      <c r="J3601" s="89"/>
      <c r="K3601" s="89"/>
      <c r="L3601" s="89"/>
      <c r="M3601" s="89"/>
      <c r="N3601" s="168">
        <v>0</v>
      </c>
      <c r="O3601" s="168">
        <v>237.89000000000001</v>
      </c>
      <c r="P3601" s="89" t="s">
        <v>679</v>
      </c>
    </row>
    <row r="3602" spans="1:16" ht="51">
      <c r="A3602" s="214">
        <v>35</v>
      </c>
      <c r="B3602" s="89"/>
      <c r="C3602" s="90" t="s">
        <v>49</v>
      </c>
      <c r="D3602" s="84">
        <v>43287</v>
      </c>
      <c r="E3602" s="85" t="s">
        <v>6755</v>
      </c>
      <c r="F3602" s="85" t="s">
        <v>3</v>
      </c>
      <c r="G3602" s="85">
        <v>1637671</v>
      </c>
      <c r="H3602" s="89"/>
      <c r="I3602" s="93" t="s">
        <v>741</v>
      </c>
      <c r="J3602" s="89"/>
      <c r="K3602" s="89"/>
      <c r="L3602" s="89"/>
      <c r="M3602" s="89"/>
      <c r="N3602" s="168">
        <v>0</v>
      </c>
      <c r="O3602" s="168">
        <v>1500</v>
      </c>
      <c r="P3602" s="89" t="s">
        <v>679</v>
      </c>
    </row>
    <row r="3603" spans="1:16" ht="51">
      <c r="A3603" s="214" t="s">
        <v>560</v>
      </c>
      <c r="B3603" s="89"/>
      <c r="C3603" s="90" t="s">
        <v>622</v>
      </c>
      <c r="D3603" s="84">
        <v>43287</v>
      </c>
      <c r="E3603" s="85" t="s">
        <v>6756</v>
      </c>
      <c r="F3603" s="85" t="s">
        <v>3</v>
      </c>
      <c r="G3603" s="85">
        <v>1637678</v>
      </c>
      <c r="H3603" s="89"/>
      <c r="I3603" s="93" t="s">
        <v>3157</v>
      </c>
      <c r="J3603" s="89"/>
      <c r="K3603" s="89"/>
      <c r="L3603" s="89"/>
      <c r="M3603" s="89"/>
      <c r="N3603" s="168">
        <v>0</v>
      </c>
      <c r="O3603" s="168">
        <v>15477.64</v>
      </c>
      <c r="P3603" s="89" t="s">
        <v>679</v>
      </c>
    </row>
    <row r="3604" spans="1:16" ht="51">
      <c r="A3604" s="214">
        <v>20</v>
      </c>
      <c r="B3604" s="89"/>
      <c r="C3604" s="90" t="s">
        <v>47</v>
      </c>
      <c r="D3604" s="84">
        <v>43287</v>
      </c>
      <c r="E3604" s="85" t="s">
        <v>6757</v>
      </c>
      <c r="F3604" s="85" t="s">
        <v>3</v>
      </c>
      <c r="G3604" s="85">
        <v>1637740</v>
      </c>
      <c r="H3604" s="89"/>
      <c r="I3604" s="93" t="s">
        <v>7373</v>
      </c>
      <c r="J3604" s="89"/>
      <c r="K3604" s="89"/>
      <c r="L3604" s="89"/>
      <c r="M3604" s="89"/>
      <c r="N3604" s="168">
        <v>0</v>
      </c>
      <c r="O3604" s="168">
        <v>7248</v>
      </c>
      <c r="P3604" s="89" t="s">
        <v>679</v>
      </c>
    </row>
    <row r="3605" spans="1:16" ht="38.25">
      <c r="A3605" s="214">
        <v>572</v>
      </c>
      <c r="B3605" s="89"/>
      <c r="C3605" s="90" t="s">
        <v>181</v>
      </c>
      <c r="D3605" s="84">
        <v>43287</v>
      </c>
      <c r="E3605" s="85" t="s">
        <v>6758</v>
      </c>
      <c r="F3605" s="85" t="s">
        <v>3</v>
      </c>
      <c r="G3605" s="85">
        <v>1637805</v>
      </c>
      <c r="H3605" s="89"/>
      <c r="I3605" s="93" t="s">
        <v>7374</v>
      </c>
      <c r="J3605" s="89"/>
      <c r="K3605" s="89"/>
      <c r="L3605" s="89"/>
      <c r="M3605" s="89"/>
      <c r="N3605" s="168">
        <v>0</v>
      </c>
      <c r="O3605" s="168">
        <v>16</v>
      </c>
      <c r="P3605" s="89" t="s">
        <v>679</v>
      </c>
    </row>
    <row r="3606" spans="1:16" ht="51">
      <c r="A3606" s="214" t="s">
        <v>560</v>
      </c>
      <c r="B3606" s="89"/>
      <c r="C3606" s="90" t="s">
        <v>622</v>
      </c>
      <c r="D3606" s="84">
        <v>43287</v>
      </c>
      <c r="E3606" s="85" t="s">
        <v>6759</v>
      </c>
      <c r="F3606" s="85" t="s">
        <v>3</v>
      </c>
      <c r="G3606" s="85">
        <v>1637809</v>
      </c>
      <c r="H3606" s="89"/>
      <c r="I3606" s="93" t="s">
        <v>7375</v>
      </c>
      <c r="J3606" s="89"/>
      <c r="K3606" s="89"/>
      <c r="L3606" s="89"/>
      <c r="M3606" s="89"/>
      <c r="N3606" s="168">
        <v>0</v>
      </c>
      <c r="O3606" s="168">
        <v>3890</v>
      </c>
      <c r="P3606" s="89" t="s">
        <v>679</v>
      </c>
    </row>
    <row r="3607" spans="1:16" ht="63.75">
      <c r="A3607" s="214" t="s">
        <v>560</v>
      </c>
      <c r="B3607" s="89"/>
      <c r="C3607" s="90" t="s">
        <v>622</v>
      </c>
      <c r="D3607" s="84">
        <v>43287</v>
      </c>
      <c r="E3607" s="85" t="s">
        <v>6760</v>
      </c>
      <c r="F3607" s="85" t="s">
        <v>3</v>
      </c>
      <c r="G3607" s="85">
        <v>1637755</v>
      </c>
      <c r="H3607" s="89"/>
      <c r="I3607" s="93" t="s">
        <v>7376</v>
      </c>
      <c r="J3607" s="89"/>
      <c r="K3607" s="89"/>
      <c r="L3607" s="89"/>
      <c r="M3607" s="89"/>
      <c r="N3607" s="168">
        <v>0</v>
      </c>
      <c r="O3607" s="168">
        <v>1626.3</v>
      </c>
      <c r="P3607" s="89" t="s">
        <v>679</v>
      </c>
    </row>
    <row r="3608" spans="1:16" ht="51">
      <c r="A3608" s="214">
        <v>292</v>
      </c>
      <c r="B3608" s="89"/>
      <c r="C3608" s="90" t="s">
        <v>134</v>
      </c>
      <c r="D3608" s="84">
        <v>43287</v>
      </c>
      <c r="E3608" s="85" t="s">
        <v>6761</v>
      </c>
      <c r="F3608" s="85" t="s">
        <v>3</v>
      </c>
      <c r="G3608" s="85">
        <v>1637632</v>
      </c>
      <c r="H3608" s="89"/>
      <c r="I3608" s="93" t="s">
        <v>7377</v>
      </c>
      <c r="J3608" s="89"/>
      <c r="K3608" s="89"/>
      <c r="L3608" s="89"/>
      <c r="M3608" s="89"/>
      <c r="N3608" s="168">
        <v>0</v>
      </c>
      <c r="O3608" s="168">
        <v>900</v>
      </c>
      <c r="P3608" s="89" t="s">
        <v>679</v>
      </c>
    </row>
    <row r="3609" spans="1:16" ht="51">
      <c r="A3609" s="214">
        <v>47</v>
      </c>
      <c r="B3609" s="89"/>
      <c r="C3609" s="90" t="s">
        <v>52</v>
      </c>
      <c r="D3609" s="84">
        <v>43287</v>
      </c>
      <c r="E3609" s="85" t="s">
        <v>6762</v>
      </c>
      <c r="F3609" s="85" t="s">
        <v>3</v>
      </c>
      <c r="G3609" s="85">
        <v>1637641</v>
      </c>
      <c r="H3609" s="89"/>
      <c r="I3609" s="93" t="s">
        <v>7378</v>
      </c>
      <c r="J3609" s="89"/>
      <c r="K3609" s="89"/>
      <c r="L3609" s="89"/>
      <c r="M3609" s="89"/>
      <c r="N3609" s="168">
        <v>0</v>
      </c>
      <c r="O3609" s="168">
        <v>72629.5</v>
      </c>
      <c r="P3609" s="89" t="s">
        <v>679</v>
      </c>
    </row>
    <row r="3610" spans="1:16" ht="51">
      <c r="A3610" s="214" t="s">
        <v>560</v>
      </c>
      <c r="B3610" s="89"/>
      <c r="C3610" s="90" t="s">
        <v>622</v>
      </c>
      <c r="D3610" s="84">
        <v>43287</v>
      </c>
      <c r="E3610" s="85" t="s">
        <v>6763</v>
      </c>
      <c r="F3610" s="85" t="s">
        <v>3</v>
      </c>
      <c r="G3610" s="85">
        <v>1637654</v>
      </c>
      <c r="H3610" s="89"/>
      <c r="I3610" s="93" t="s">
        <v>7379</v>
      </c>
      <c r="J3610" s="89"/>
      <c r="K3610" s="89"/>
      <c r="L3610" s="89"/>
      <c r="M3610" s="89"/>
      <c r="N3610" s="168">
        <v>0</v>
      </c>
      <c r="O3610" s="168">
        <v>6836.99</v>
      </c>
      <c r="P3610" s="89" t="s">
        <v>679</v>
      </c>
    </row>
    <row r="3611" spans="1:16" ht="63.75">
      <c r="A3611" s="214">
        <v>347</v>
      </c>
      <c r="B3611" s="89"/>
      <c r="C3611" s="90" t="s">
        <v>157</v>
      </c>
      <c r="D3611" s="84">
        <v>43287</v>
      </c>
      <c r="E3611" s="85" t="s">
        <v>6764</v>
      </c>
      <c r="F3611" s="85" t="s">
        <v>3</v>
      </c>
      <c r="G3611" s="85">
        <v>1637656</v>
      </c>
      <c r="H3611" s="89"/>
      <c r="I3611" s="93" t="s">
        <v>7380</v>
      </c>
      <c r="J3611" s="89"/>
      <c r="K3611" s="89"/>
      <c r="L3611" s="89"/>
      <c r="M3611" s="89"/>
      <c r="N3611" s="168">
        <v>0</v>
      </c>
      <c r="O3611" s="168">
        <v>82.53</v>
      </c>
      <c r="P3611" s="89" t="s">
        <v>679</v>
      </c>
    </row>
    <row r="3612" spans="1:16" ht="63.75">
      <c r="A3612" s="214">
        <v>347</v>
      </c>
      <c r="B3612" s="89"/>
      <c r="C3612" s="90" t="s">
        <v>157</v>
      </c>
      <c r="D3612" s="84">
        <v>43287</v>
      </c>
      <c r="E3612" s="85" t="s">
        <v>6765</v>
      </c>
      <c r="F3612" s="85" t="s">
        <v>3</v>
      </c>
      <c r="G3612" s="85">
        <v>1637659</v>
      </c>
      <c r="H3612" s="89"/>
      <c r="I3612" s="93" t="s">
        <v>7381</v>
      </c>
      <c r="J3612" s="89"/>
      <c r="K3612" s="89"/>
      <c r="L3612" s="89"/>
      <c r="M3612" s="89"/>
      <c r="N3612" s="168">
        <v>0</v>
      </c>
      <c r="O3612" s="168">
        <v>512.26</v>
      </c>
      <c r="P3612" s="89" t="s">
        <v>679</v>
      </c>
    </row>
    <row r="3613" spans="1:16" ht="51">
      <c r="A3613" s="214" t="s">
        <v>560</v>
      </c>
      <c r="B3613" s="89"/>
      <c r="C3613" s="90" t="s">
        <v>622</v>
      </c>
      <c r="D3613" s="84">
        <v>43287</v>
      </c>
      <c r="E3613" s="85" t="s">
        <v>6766</v>
      </c>
      <c r="F3613" s="85" t="s">
        <v>3</v>
      </c>
      <c r="G3613" s="85">
        <v>1637690</v>
      </c>
      <c r="H3613" s="89"/>
      <c r="I3613" s="93" t="s">
        <v>7382</v>
      </c>
      <c r="J3613" s="89"/>
      <c r="K3613" s="89"/>
      <c r="L3613" s="89"/>
      <c r="M3613" s="89"/>
      <c r="N3613" s="168">
        <v>0</v>
      </c>
      <c r="O3613" s="168">
        <v>195.32</v>
      </c>
      <c r="P3613" s="89" t="s">
        <v>679</v>
      </c>
    </row>
    <row r="3614" spans="1:16" ht="76.5">
      <c r="A3614" s="214">
        <v>513</v>
      </c>
      <c r="B3614" s="89"/>
      <c r="C3614" s="90" t="s">
        <v>175</v>
      </c>
      <c r="D3614" s="84">
        <v>43287</v>
      </c>
      <c r="E3614" s="85" t="s">
        <v>6767</v>
      </c>
      <c r="F3614" s="85" t="s">
        <v>680</v>
      </c>
      <c r="G3614" s="85">
        <v>18320029</v>
      </c>
      <c r="H3614" s="89"/>
      <c r="I3614" s="93" t="s">
        <v>7383</v>
      </c>
      <c r="J3614" s="89"/>
      <c r="K3614" s="89"/>
      <c r="L3614" s="89"/>
      <c r="M3614" s="89"/>
      <c r="N3614" s="168">
        <v>55579.519999999997</v>
      </c>
      <c r="O3614" s="168">
        <v>0</v>
      </c>
      <c r="P3614" s="89" t="s">
        <v>679</v>
      </c>
    </row>
    <row r="3615" spans="1:16" ht="51">
      <c r="A3615" s="214">
        <v>513</v>
      </c>
      <c r="B3615" s="89"/>
      <c r="C3615" s="90" t="s">
        <v>175</v>
      </c>
      <c r="D3615" s="84">
        <v>43287</v>
      </c>
      <c r="E3615" s="85" t="s">
        <v>6768</v>
      </c>
      <c r="F3615" s="85" t="s">
        <v>15</v>
      </c>
      <c r="G3615" s="85">
        <v>778550</v>
      </c>
      <c r="H3615" s="89"/>
      <c r="I3615" s="93" t="s">
        <v>3390</v>
      </c>
      <c r="J3615" s="89"/>
      <c r="K3615" s="89"/>
      <c r="L3615" s="89"/>
      <c r="M3615" s="89"/>
      <c r="N3615" s="168">
        <v>50</v>
      </c>
      <c r="O3615" s="168">
        <v>0</v>
      </c>
      <c r="P3615" s="89" t="s">
        <v>679</v>
      </c>
    </row>
    <row r="3616" spans="1:16" ht="76.5">
      <c r="A3616" s="214">
        <v>513</v>
      </c>
      <c r="B3616" s="89"/>
      <c r="C3616" s="90" t="s">
        <v>175</v>
      </c>
      <c r="D3616" s="84">
        <v>43287</v>
      </c>
      <c r="E3616" s="85" t="s">
        <v>6769</v>
      </c>
      <c r="F3616" s="85" t="s">
        <v>13</v>
      </c>
      <c r="G3616" s="85">
        <v>926419</v>
      </c>
      <c r="H3616" s="89"/>
      <c r="I3616" s="93" t="s">
        <v>7384</v>
      </c>
      <c r="J3616" s="89"/>
      <c r="K3616" s="89"/>
      <c r="L3616" s="89"/>
      <c r="M3616" s="89"/>
      <c r="N3616" s="168">
        <v>39331.1</v>
      </c>
      <c r="O3616" s="168">
        <v>0</v>
      </c>
      <c r="P3616" s="89" t="s">
        <v>679</v>
      </c>
    </row>
    <row r="3617" spans="1:16" ht="51">
      <c r="A3617" s="214">
        <v>513</v>
      </c>
      <c r="B3617" s="89"/>
      <c r="C3617" s="90" t="s">
        <v>175</v>
      </c>
      <c r="D3617" s="84">
        <v>43287</v>
      </c>
      <c r="E3617" s="85" t="s">
        <v>6770</v>
      </c>
      <c r="F3617" s="85" t="s">
        <v>15</v>
      </c>
      <c r="G3617" s="85">
        <v>779253</v>
      </c>
      <c r="H3617" s="89"/>
      <c r="I3617" s="93" t="s">
        <v>3326</v>
      </c>
      <c r="J3617" s="89"/>
      <c r="K3617" s="89"/>
      <c r="L3617" s="89"/>
      <c r="M3617" s="89"/>
      <c r="N3617" s="168">
        <v>50</v>
      </c>
      <c r="O3617" s="168">
        <v>0</v>
      </c>
      <c r="P3617" s="89" t="s">
        <v>679</v>
      </c>
    </row>
    <row r="3618" spans="1:16" ht="51">
      <c r="A3618" s="214">
        <v>513</v>
      </c>
      <c r="B3618" s="89"/>
      <c r="C3618" s="90" t="s">
        <v>175</v>
      </c>
      <c r="D3618" s="84">
        <v>43287</v>
      </c>
      <c r="E3618" s="85" t="s">
        <v>6771</v>
      </c>
      <c r="F3618" s="85" t="s">
        <v>15</v>
      </c>
      <c r="G3618" s="85">
        <v>779251</v>
      </c>
      <c r="H3618" s="89"/>
      <c r="I3618" s="93" t="s">
        <v>3326</v>
      </c>
      <c r="J3618" s="89"/>
      <c r="K3618" s="89"/>
      <c r="L3618" s="89"/>
      <c r="M3618" s="89"/>
      <c r="N3618" s="168">
        <v>50</v>
      </c>
      <c r="O3618" s="168">
        <v>0</v>
      </c>
      <c r="P3618" s="89" t="s">
        <v>679</v>
      </c>
    </row>
    <row r="3619" spans="1:16" ht="63.75">
      <c r="A3619" s="214">
        <v>291</v>
      </c>
      <c r="B3619" s="89"/>
      <c r="C3619" s="90" t="s">
        <v>133</v>
      </c>
      <c r="D3619" s="84">
        <v>43287</v>
      </c>
      <c r="E3619" s="85" t="s">
        <v>6772</v>
      </c>
      <c r="F3619" s="85" t="s">
        <v>11</v>
      </c>
      <c r="G3619" s="85">
        <v>779125</v>
      </c>
      <c r="H3619" s="89"/>
      <c r="I3619" s="93" t="s">
        <v>7385</v>
      </c>
      <c r="J3619" s="89"/>
      <c r="K3619" s="89"/>
      <c r="L3619" s="89"/>
      <c r="M3619" s="89"/>
      <c r="N3619" s="168">
        <v>50</v>
      </c>
      <c r="O3619" s="168">
        <v>0</v>
      </c>
      <c r="P3619" s="89" t="s">
        <v>679</v>
      </c>
    </row>
    <row r="3620" spans="1:16" ht="51">
      <c r="A3620" s="214">
        <v>513</v>
      </c>
      <c r="B3620" s="89"/>
      <c r="C3620" s="90" t="s">
        <v>175</v>
      </c>
      <c r="D3620" s="84">
        <v>43287</v>
      </c>
      <c r="E3620" s="85" t="s">
        <v>6773</v>
      </c>
      <c r="F3620" s="85" t="s">
        <v>11</v>
      </c>
      <c r="G3620" s="85">
        <v>926474</v>
      </c>
      <c r="H3620" s="89"/>
      <c r="I3620" s="93" t="s">
        <v>7386</v>
      </c>
      <c r="J3620" s="89"/>
      <c r="K3620" s="89"/>
      <c r="L3620" s="89"/>
      <c r="M3620" s="89"/>
      <c r="N3620" s="168">
        <v>50</v>
      </c>
      <c r="O3620" s="168">
        <v>0</v>
      </c>
      <c r="P3620" s="89" t="s">
        <v>679</v>
      </c>
    </row>
    <row r="3621" spans="1:16" ht="38.25">
      <c r="A3621" s="214">
        <v>35</v>
      </c>
      <c r="B3621" s="89"/>
      <c r="C3621" s="90" t="s">
        <v>49</v>
      </c>
      <c r="D3621" s="84">
        <v>43290</v>
      </c>
      <c r="E3621" s="85" t="s">
        <v>6774</v>
      </c>
      <c r="F3621" s="85" t="s">
        <v>3</v>
      </c>
      <c r="G3621" s="85">
        <v>1638304</v>
      </c>
      <c r="H3621" s="89"/>
      <c r="I3621" s="93" t="s">
        <v>7387</v>
      </c>
      <c r="J3621" s="89"/>
      <c r="K3621" s="89"/>
      <c r="L3621" s="89"/>
      <c r="M3621" s="89"/>
      <c r="N3621" s="168">
        <v>0</v>
      </c>
      <c r="O3621" s="168">
        <v>1203.3900000000001</v>
      </c>
      <c r="P3621" s="89" t="s">
        <v>679</v>
      </c>
    </row>
    <row r="3622" spans="1:16" ht="51">
      <c r="A3622" s="214">
        <v>373</v>
      </c>
      <c r="B3622" s="89"/>
      <c r="C3622" s="90" t="s">
        <v>644</v>
      </c>
      <c r="D3622" s="84">
        <v>43290</v>
      </c>
      <c r="E3622" s="85" t="s">
        <v>6775</v>
      </c>
      <c r="F3622" s="85" t="s">
        <v>3</v>
      </c>
      <c r="G3622" s="85">
        <v>1638309</v>
      </c>
      <c r="H3622" s="89"/>
      <c r="I3622" s="93" t="s">
        <v>7388</v>
      </c>
      <c r="J3622" s="89"/>
      <c r="K3622" s="89"/>
      <c r="L3622" s="89"/>
      <c r="M3622" s="89"/>
      <c r="N3622" s="168">
        <v>0</v>
      </c>
      <c r="O3622" s="168">
        <v>634.28</v>
      </c>
      <c r="P3622" s="89" t="s">
        <v>679</v>
      </c>
    </row>
    <row r="3623" spans="1:16" ht="51">
      <c r="A3623" s="214">
        <v>20</v>
      </c>
      <c r="B3623" s="89"/>
      <c r="C3623" s="90" t="s">
        <v>47</v>
      </c>
      <c r="D3623" s="84">
        <v>43290</v>
      </c>
      <c r="E3623" s="85" t="s">
        <v>6776</v>
      </c>
      <c r="F3623" s="85" t="s">
        <v>3</v>
      </c>
      <c r="G3623" s="85">
        <v>1638341</v>
      </c>
      <c r="H3623" s="89"/>
      <c r="I3623" s="93" t="s">
        <v>7389</v>
      </c>
      <c r="J3623" s="89"/>
      <c r="K3623" s="89"/>
      <c r="L3623" s="89"/>
      <c r="M3623" s="89"/>
      <c r="N3623" s="168">
        <v>0</v>
      </c>
      <c r="O3623" s="168">
        <v>9060</v>
      </c>
      <c r="P3623" s="89" t="s">
        <v>679</v>
      </c>
    </row>
    <row r="3624" spans="1:16" ht="51">
      <c r="A3624" s="214" t="s">
        <v>560</v>
      </c>
      <c r="B3624" s="89"/>
      <c r="C3624" s="90" t="s">
        <v>622</v>
      </c>
      <c r="D3624" s="84">
        <v>43290</v>
      </c>
      <c r="E3624" s="85" t="s">
        <v>6777</v>
      </c>
      <c r="F3624" s="85" t="s">
        <v>3</v>
      </c>
      <c r="G3624" s="85">
        <v>1638263</v>
      </c>
      <c r="H3624" s="89"/>
      <c r="I3624" s="93" t="s">
        <v>7390</v>
      </c>
      <c r="J3624" s="89"/>
      <c r="K3624" s="89"/>
      <c r="L3624" s="89"/>
      <c r="M3624" s="89"/>
      <c r="N3624" s="168">
        <v>0</v>
      </c>
      <c r="O3624" s="168">
        <v>0.5</v>
      </c>
      <c r="P3624" s="89" t="s">
        <v>679</v>
      </c>
    </row>
    <row r="3625" spans="1:16" ht="51">
      <c r="A3625" s="214" t="s">
        <v>560</v>
      </c>
      <c r="B3625" s="89"/>
      <c r="C3625" s="90" t="s">
        <v>622</v>
      </c>
      <c r="D3625" s="84">
        <v>43290</v>
      </c>
      <c r="E3625" s="85" t="s">
        <v>6778</v>
      </c>
      <c r="F3625" s="85" t="s">
        <v>3</v>
      </c>
      <c r="G3625" s="85">
        <v>1638266</v>
      </c>
      <c r="H3625" s="89"/>
      <c r="I3625" s="93" t="s">
        <v>6506</v>
      </c>
      <c r="J3625" s="89"/>
      <c r="K3625" s="89"/>
      <c r="L3625" s="89"/>
      <c r="M3625" s="89"/>
      <c r="N3625" s="168">
        <v>0</v>
      </c>
      <c r="O3625" s="168">
        <v>0.01</v>
      </c>
      <c r="P3625" s="89" t="s">
        <v>679</v>
      </c>
    </row>
    <row r="3626" spans="1:16" ht="63.75">
      <c r="A3626" s="214" t="s">
        <v>560</v>
      </c>
      <c r="B3626" s="89"/>
      <c r="C3626" s="90" t="s">
        <v>622</v>
      </c>
      <c r="D3626" s="84">
        <v>43290</v>
      </c>
      <c r="E3626" s="85" t="s">
        <v>6779</v>
      </c>
      <c r="F3626" s="85" t="s">
        <v>3</v>
      </c>
      <c r="G3626" s="85">
        <v>1638089</v>
      </c>
      <c r="H3626" s="89"/>
      <c r="I3626" s="93" t="s">
        <v>7391</v>
      </c>
      <c r="J3626" s="89"/>
      <c r="K3626" s="89"/>
      <c r="L3626" s="89"/>
      <c r="M3626" s="89"/>
      <c r="N3626" s="168">
        <v>0</v>
      </c>
      <c r="O3626" s="168">
        <v>2668.15</v>
      </c>
      <c r="P3626" s="89" t="s">
        <v>679</v>
      </c>
    </row>
    <row r="3627" spans="1:16" ht="51">
      <c r="A3627" s="214" t="s">
        <v>560</v>
      </c>
      <c r="B3627" s="89"/>
      <c r="C3627" s="90" t="s">
        <v>622</v>
      </c>
      <c r="D3627" s="84">
        <v>43290</v>
      </c>
      <c r="E3627" s="85" t="s">
        <v>6780</v>
      </c>
      <c r="F3627" s="85" t="s">
        <v>3</v>
      </c>
      <c r="G3627" s="85">
        <v>1638126</v>
      </c>
      <c r="H3627" s="89"/>
      <c r="I3627" s="93" t="s">
        <v>7392</v>
      </c>
      <c r="J3627" s="89"/>
      <c r="K3627" s="89"/>
      <c r="L3627" s="89"/>
      <c r="M3627" s="89"/>
      <c r="N3627" s="168">
        <v>0</v>
      </c>
      <c r="O3627" s="168">
        <v>1126</v>
      </c>
      <c r="P3627" s="89" t="s">
        <v>679</v>
      </c>
    </row>
    <row r="3628" spans="1:16" ht="51">
      <c r="A3628" s="214" t="s">
        <v>560</v>
      </c>
      <c r="B3628" s="89"/>
      <c r="C3628" s="90" t="s">
        <v>622</v>
      </c>
      <c r="D3628" s="84">
        <v>43290</v>
      </c>
      <c r="E3628" s="85" t="s">
        <v>6781</v>
      </c>
      <c r="F3628" s="85" t="s">
        <v>3</v>
      </c>
      <c r="G3628" s="85">
        <v>1638132</v>
      </c>
      <c r="H3628" s="89"/>
      <c r="I3628" s="93" t="s">
        <v>7393</v>
      </c>
      <c r="J3628" s="89"/>
      <c r="K3628" s="89"/>
      <c r="L3628" s="89"/>
      <c r="M3628" s="89"/>
      <c r="N3628" s="168">
        <v>0</v>
      </c>
      <c r="O3628" s="168">
        <v>10958.32</v>
      </c>
      <c r="P3628" s="89" t="s">
        <v>679</v>
      </c>
    </row>
    <row r="3629" spans="1:16" ht="51">
      <c r="A3629" s="214" t="s">
        <v>560</v>
      </c>
      <c r="B3629" s="89"/>
      <c r="C3629" s="90" t="s">
        <v>622</v>
      </c>
      <c r="D3629" s="84">
        <v>43290</v>
      </c>
      <c r="E3629" s="85" t="s">
        <v>6782</v>
      </c>
      <c r="F3629" s="85" t="s">
        <v>3</v>
      </c>
      <c r="G3629" s="85">
        <v>1638144</v>
      </c>
      <c r="H3629" s="89"/>
      <c r="I3629" s="93" t="s">
        <v>7394</v>
      </c>
      <c r="J3629" s="89"/>
      <c r="K3629" s="89"/>
      <c r="L3629" s="89"/>
      <c r="M3629" s="89"/>
      <c r="N3629" s="168">
        <v>0</v>
      </c>
      <c r="O3629" s="168">
        <v>569.20000000000005</v>
      </c>
      <c r="P3629" s="89" t="s">
        <v>679</v>
      </c>
    </row>
    <row r="3630" spans="1:16" ht="51">
      <c r="A3630" s="214" t="s">
        <v>560</v>
      </c>
      <c r="B3630" s="89"/>
      <c r="C3630" s="90" t="s">
        <v>622</v>
      </c>
      <c r="D3630" s="84">
        <v>43290</v>
      </c>
      <c r="E3630" s="85" t="s">
        <v>6783</v>
      </c>
      <c r="F3630" s="85" t="s">
        <v>3</v>
      </c>
      <c r="G3630" s="85">
        <v>1638162</v>
      </c>
      <c r="H3630" s="89"/>
      <c r="I3630" s="93" t="s">
        <v>7395</v>
      </c>
      <c r="J3630" s="89"/>
      <c r="K3630" s="89"/>
      <c r="L3630" s="89"/>
      <c r="M3630" s="89"/>
      <c r="N3630" s="168">
        <v>0</v>
      </c>
      <c r="O3630" s="168">
        <v>133.91</v>
      </c>
      <c r="P3630" s="89" t="s">
        <v>679</v>
      </c>
    </row>
    <row r="3631" spans="1:16" ht="51">
      <c r="A3631" s="214">
        <v>20</v>
      </c>
      <c r="B3631" s="89"/>
      <c r="C3631" s="90" t="s">
        <v>47</v>
      </c>
      <c r="D3631" s="84">
        <v>43290</v>
      </c>
      <c r="E3631" s="85" t="s">
        <v>6784</v>
      </c>
      <c r="F3631" s="85" t="s">
        <v>3</v>
      </c>
      <c r="G3631" s="85">
        <v>1638192</v>
      </c>
      <c r="H3631" s="89"/>
      <c r="I3631" s="93" t="s">
        <v>7396</v>
      </c>
      <c r="J3631" s="89"/>
      <c r="K3631" s="89"/>
      <c r="L3631" s="89"/>
      <c r="M3631" s="89"/>
      <c r="N3631" s="168">
        <v>0</v>
      </c>
      <c r="O3631" s="168">
        <v>41032</v>
      </c>
      <c r="P3631" s="89" t="s">
        <v>679</v>
      </c>
    </row>
    <row r="3632" spans="1:16" ht="51">
      <c r="A3632" s="214" t="s">
        <v>560</v>
      </c>
      <c r="B3632" s="89"/>
      <c r="C3632" s="90" t="s">
        <v>622</v>
      </c>
      <c r="D3632" s="84">
        <v>43290</v>
      </c>
      <c r="E3632" s="85" t="s">
        <v>6785</v>
      </c>
      <c r="F3632" s="85" t="s">
        <v>3</v>
      </c>
      <c r="G3632" s="85">
        <v>1638063</v>
      </c>
      <c r="H3632" s="89"/>
      <c r="I3632" s="93" t="s">
        <v>7397</v>
      </c>
      <c r="J3632" s="89"/>
      <c r="K3632" s="89"/>
      <c r="L3632" s="89"/>
      <c r="M3632" s="89"/>
      <c r="N3632" s="168">
        <v>0</v>
      </c>
      <c r="O3632" s="168">
        <v>201</v>
      </c>
      <c r="P3632" s="89" t="s">
        <v>679</v>
      </c>
    </row>
    <row r="3633" spans="1:16" ht="51">
      <c r="A3633" s="214" t="s">
        <v>560</v>
      </c>
      <c r="B3633" s="89"/>
      <c r="C3633" s="90" t="s">
        <v>622</v>
      </c>
      <c r="D3633" s="84">
        <v>43290</v>
      </c>
      <c r="E3633" s="85" t="s">
        <v>6786</v>
      </c>
      <c r="F3633" s="85" t="s">
        <v>3</v>
      </c>
      <c r="G3633" s="85">
        <v>1638091</v>
      </c>
      <c r="H3633" s="89"/>
      <c r="I3633" s="93" t="s">
        <v>7398</v>
      </c>
      <c r="J3633" s="89"/>
      <c r="K3633" s="89"/>
      <c r="L3633" s="89"/>
      <c r="M3633" s="89"/>
      <c r="N3633" s="168">
        <v>0</v>
      </c>
      <c r="O3633" s="168">
        <v>3641.62</v>
      </c>
      <c r="P3633" s="89" t="s">
        <v>679</v>
      </c>
    </row>
    <row r="3634" spans="1:16" ht="51">
      <c r="A3634" s="214" t="s">
        <v>560</v>
      </c>
      <c r="B3634" s="89"/>
      <c r="C3634" s="90" t="s">
        <v>622</v>
      </c>
      <c r="D3634" s="84">
        <v>43290</v>
      </c>
      <c r="E3634" s="85" t="s">
        <v>6787</v>
      </c>
      <c r="F3634" s="85" t="s">
        <v>3</v>
      </c>
      <c r="G3634" s="85">
        <v>1638153</v>
      </c>
      <c r="H3634" s="89"/>
      <c r="I3634" s="93" t="s">
        <v>7399</v>
      </c>
      <c r="J3634" s="89"/>
      <c r="K3634" s="89"/>
      <c r="L3634" s="89"/>
      <c r="M3634" s="89"/>
      <c r="N3634" s="168">
        <v>0</v>
      </c>
      <c r="O3634" s="168">
        <v>1018</v>
      </c>
      <c r="P3634" s="89" t="s">
        <v>679</v>
      </c>
    </row>
    <row r="3635" spans="1:16" ht="51">
      <c r="A3635" s="214" t="s">
        <v>560</v>
      </c>
      <c r="B3635" s="89"/>
      <c r="C3635" s="90" t="s">
        <v>622</v>
      </c>
      <c r="D3635" s="84">
        <v>43290</v>
      </c>
      <c r="E3635" s="85" t="s">
        <v>6788</v>
      </c>
      <c r="F3635" s="85" t="s">
        <v>3</v>
      </c>
      <c r="G3635" s="85">
        <v>1638148</v>
      </c>
      <c r="H3635" s="89"/>
      <c r="I3635" s="93" t="s">
        <v>6506</v>
      </c>
      <c r="J3635" s="89"/>
      <c r="K3635" s="89"/>
      <c r="L3635" s="89"/>
      <c r="M3635" s="89"/>
      <c r="N3635" s="168">
        <v>0</v>
      </c>
      <c r="O3635" s="168">
        <v>307.94</v>
      </c>
      <c r="P3635" s="89" t="s">
        <v>679</v>
      </c>
    </row>
    <row r="3636" spans="1:16" ht="38.25">
      <c r="A3636" s="214">
        <v>234</v>
      </c>
      <c r="B3636" s="89"/>
      <c r="C3636" s="90" t="s">
        <v>652</v>
      </c>
      <c r="D3636" s="84">
        <v>43290</v>
      </c>
      <c r="E3636" s="85" t="s">
        <v>6789</v>
      </c>
      <c r="F3636" s="85" t="s">
        <v>3</v>
      </c>
      <c r="G3636" s="85">
        <v>1638139</v>
      </c>
      <c r="H3636" s="89"/>
      <c r="I3636" s="93" t="s">
        <v>7400</v>
      </c>
      <c r="J3636" s="89"/>
      <c r="K3636" s="89"/>
      <c r="L3636" s="89"/>
      <c r="M3636" s="89"/>
      <c r="N3636" s="168">
        <v>0</v>
      </c>
      <c r="O3636" s="168">
        <v>1045</v>
      </c>
      <c r="P3636" s="89" t="s">
        <v>679</v>
      </c>
    </row>
    <row r="3637" spans="1:16" ht="51">
      <c r="A3637" s="214" t="s">
        <v>560</v>
      </c>
      <c r="B3637" s="89"/>
      <c r="C3637" s="90" t="s">
        <v>622</v>
      </c>
      <c r="D3637" s="84">
        <v>43290</v>
      </c>
      <c r="E3637" s="85" t="s">
        <v>6790</v>
      </c>
      <c r="F3637" s="85" t="s">
        <v>3</v>
      </c>
      <c r="G3637" s="85">
        <v>1638135</v>
      </c>
      <c r="H3637" s="89"/>
      <c r="I3637" s="93" t="s">
        <v>7401</v>
      </c>
      <c r="J3637" s="89"/>
      <c r="K3637" s="89"/>
      <c r="L3637" s="89"/>
      <c r="M3637" s="89"/>
      <c r="N3637" s="168">
        <v>0</v>
      </c>
      <c r="O3637" s="168">
        <v>1669</v>
      </c>
      <c r="P3637" s="89" t="s">
        <v>679</v>
      </c>
    </row>
    <row r="3638" spans="1:16" ht="63.75">
      <c r="A3638" s="214">
        <v>513</v>
      </c>
      <c r="B3638" s="89"/>
      <c r="C3638" s="90" t="s">
        <v>175</v>
      </c>
      <c r="D3638" s="84">
        <v>43290</v>
      </c>
      <c r="E3638" s="85" t="s">
        <v>6791</v>
      </c>
      <c r="F3638" s="85" t="s">
        <v>15</v>
      </c>
      <c r="G3638" s="85">
        <v>779665</v>
      </c>
      <c r="H3638" s="89"/>
      <c r="I3638" s="93" t="s">
        <v>5108</v>
      </c>
      <c r="J3638" s="89"/>
      <c r="K3638" s="89"/>
      <c r="L3638" s="89"/>
      <c r="M3638" s="89"/>
      <c r="N3638" s="168">
        <v>50</v>
      </c>
      <c r="O3638" s="168">
        <v>0</v>
      </c>
      <c r="P3638" s="89" t="s">
        <v>679</v>
      </c>
    </row>
    <row r="3639" spans="1:16" ht="51">
      <c r="A3639" s="214">
        <v>513</v>
      </c>
      <c r="B3639" s="89"/>
      <c r="C3639" s="90" t="s">
        <v>175</v>
      </c>
      <c r="D3639" s="84">
        <v>43290</v>
      </c>
      <c r="E3639" s="85" t="s">
        <v>6792</v>
      </c>
      <c r="F3639" s="85" t="s">
        <v>15</v>
      </c>
      <c r="G3639" s="85">
        <v>779667</v>
      </c>
      <c r="H3639" s="89"/>
      <c r="I3639" s="93" t="s">
        <v>4424</v>
      </c>
      <c r="J3639" s="89"/>
      <c r="K3639" s="89"/>
      <c r="L3639" s="89"/>
      <c r="M3639" s="89"/>
      <c r="N3639" s="168">
        <v>50</v>
      </c>
      <c r="O3639" s="168">
        <v>0</v>
      </c>
      <c r="P3639" s="89" t="s">
        <v>679</v>
      </c>
    </row>
    <row r="3640" spans="1:16" ht="89.25">
      <c r="A3640" s="214" t="s">
        <v>560</v>
      </c>
      <c r="B3640" s="89"/>
      <c r="C3640" s="90" t="s">
        <v>622</v>
      </c>
      <c r="D3640" s="84">
        <v>43290</v>
      </c>
      <c r="E3640" s="85" t="s">
        <v>6793</v>
      </c>
      <c r="F3640" s="85" t="s">
        <v>6</v>
      </c>
      <c r="G3640" s="85">
        <v>926616</v>
      </c>
      <c r="H3640" s="89"/>
      <c r="I3640" s="93" t="s">
        <v>7402</v>
      </c>
      <c r="J3640" s="89"/>
      <c r="K3640" s="89"/>
      <c r="L3640" s="89"/>
      <c r="M3640" s="89"/>
      <c r="N3640" s="168">
        <v>0</v>
      </c>
      <c r="O3640" s="168">
        <v>3116.99</v>
      </c>
      <c r="P3640" s="89" t="s">
        <v>679</v>
      </c>
    </row>
    <row r="3641" spans="1:16" ht="89.25">
      <c r="A3641" s="214" t="s">
        <v>560</v>
      </c>
      <c r="B3641" s="89"/>
      <c r="C3641" s="90" t="s">
        <v>622</v>
      </c>
      <c r="D3641" s="84">
        <v>43290</v>
      </c>
      <c r="E3641" s="85" t="s">
        <v>6794</v>
      </c>
      <c r="F3641" s="85" t="s">
        <v>6</v>
      </c>
      <c r="G3641" s="85">
        <v>926616</v>
      </c>
      <c r="H3641" s="89"/>
      <c r="I3641" s="93" t="s">
        <v>7403</v>
      </c>
      <c r="J3641" s="89"/>
      <c r="K3641" s="89"/>
      <c r="L3641" s="89"/>
      <c r="M3641" s="89"/>
      <c r="N3641" s="168">
        <v>0</v>
      </c>
      <c r="O3641" s="168">
        <v>6460.13</v>
      </c>
      <c r="P3641" s="89" t="s">
        <v>679</v>
      </c>
    </row>
    <row r="3642" spans="1:16" ht="51">
      <c r="A3642" s="214">
        <v>513</v>
      </c>
      <c r="B3642" s="89"/>
      <c r="C3642" s="90" t="s">
        <v>175</v>
      </c>
      <c r="D3642" s="84">
        <v>43290</v>
      </c>
      <c r="E3642" s="85" t="s">
        <v>6795</v>
      </c>
      <c r="F3642" s="85" t="s">
        <v>15</v>
      </c>
      <c r="G3642" s="85">
        <v>779729</v>
      </c>
      <c r="H3642" s="89"/>
      <c r="I3642" s="93" t="s">
        <v>7404</v>
      </c>
      <c r="J3642" s="89"/>
      <c r="K3642" s="89"/>
      <c r="L3642" s="89"/>
      <c r="M3642" s="89"/>
      <c r="N3642" s="168">
        <v>50</v>
      </c>
      <c r="O3642" s="168">
        <v>0</v>
      </c>
      <c r="P3642" s="89" t="s">
        <v>679</v>
      </c>
    </row>
    <row r="3643" spans="1:16" ht="51">
      <c r="A3643" s="214">
        <v>513</v>
      </c>
      <c r="B3643" s="89"/>
      <c r="C3643" s="90" t="s">
        <v>175</v>
      </c>
      <c r="D3643" s="84">
        <v>43290</v>
      </c>
      <c r="E3643" s="85" t="s">
        <v>6796</v>
      </c>
      <c r="F3643" s="85" t="s">
        <v>15</v>
      </c>
      <c r="G3643" s="85">
        <v>779727</v>
      </c>
      <c r="H3643" s="89"/>
      <c r="I3643" s="93" t="s">
        <v>7405</v>
      </c>
      <c r="J3643" s="89"/>
      <c r="K3643" s="89"/>
      <c r="L3643" s="89"/>
      <c r="M3643" s="89"/>
      <c r="N3643" s="168">
        <v>50</v>
      </c>
      <c r="O3643" s="168">
        <v>0</v>
      </c>
      <c r="P3643" s="89" t="s">
        <v>679</v>
      </c>
    </row>
    <row r="3644" spans="1:16" ht="51">
      <c r="A3644" s="214">
        <v>513</v>
      </c>
      <c r="B3644" s="89"/>
      <c r="C3644" s="90" t="s">
        <v>175</v>
      </c>
      <c r="D3644" s="84">
        <v>43290</v>
      </c>
      <c r="E3644" s="85" t="s">
        <v>6797</v>
      </c>
      <c r="F3644" s="85" t="s">
        <v>15</v>
      </c>
      <c r="G3644" s="85">
        <v>779725</v>
      </c>
      <c r="H3644" s="89"/>
      <c r="I3644" s="93" t="s">
        <v>3376</v>
      </c>
      <c r="J3644" s="89"/>
      <c r="K3644" s="89"/>
      <c r="L3644" s="89"/>
      <c r="M3644" s="89"/>
      <c r="N3644" s="168">
        <v>50</v>
      </c>
      <c r="O3644" s="168">
        <v>0</v>
      </c>
      <c r="P3644" s="89" t="s">
        <v>679</v>
      </c>
    </row>
    <row r="3645" spans="1:16" ht="63.75">
      <c r="A3645" s="214">
        <v>597</v>
      </c>
      <c r="B3645" s="89"/>
      <c r="C3645" s="90" t="s">
        <v>2577</v>
      </c>
      <c r="D3645" s="84">
        <v>43290</v>
      </c>
      <c r="E3645" s="85" t="s">
        <v>6798</v>
      </c>
      <c r="F3645" s="85" t="s">
        <v>6</v>
      </c>
      <c r="G3645" s="85">
        <v>926676</v>
      </c>
      <c r="H3645" s="89"/>
      <c r="I3645" s="93" t="s">
        <v>7406</v>
      </c>
      <c r="J3645" s="89"/>
      <c r="K3645" s="89"/>
      <c r="L3645" s="89"/>
      <c r="M3645" s="89"/>
      <c r="N3645" s="168">
        <v>0</v>
      </c>
      <c r="O3645" s="168">
        <v>755231.88</v>
      </c>
      <c r="P3645" s="89" t="s">
        <v>679</v>
      </c>
    </row>
    <row r="3646" spans="1:16" ht="63.75">
      <c r="A3646" s="214">
        <v>597</v>
      </c>
      <c r="B3646" s="89"/>
      <c r="C3646" s="90" t="s">
        <v>2577</v>
      </c>
      <c r="D3646" s="84">
        <v>43290</v>
      </c>
      <c r="E3646" s="85" t="s">
        <v>6799</v>
      </c>
      <c r="F3646" s="85" t="s">
        <v>6</v>
      </c>
      <c r="G3646" s="85">
        <v>926676</v>
      </c>
      <c r="H3646" s="89"/>
      <c r="I3646" s="93" t="s">
        <v>7407</v>
      </c>
      <c r="J3646" s="89"/>
      <c r="K3646" s="89"/>
      <c r="L3646" s="89"/>
      <c r="M3646" s="89"/>
      <c r="N3646" s="168">
        <v>0</v>
      </c>
      <c r="O3646" s="168">
        <v>1905350.29</v>
      </c>
      <c r="P3646" s="89" t="s">
        <v>679</v>
      </c>
    </row>
    <row r="3647" spans="1:16" ht="63.75">
      <c r="A3647" s="214">
        <v>597</v>
      </c>
      <c r="B3647" s="89"/>
      <c r="C3647" s="90" t="s">
        <v>2577</v>
      </c>
      <c r="D3647" s="84">
        <v>43290</v>
      </c>
      <c r="E3647" s="85" t="s">
        <v>6800</v>
      </c>
      <c r="F3647" s="85" t="s">
        <v>6</v>
      </c>
      <c r="G3647" s="85">
        <v>926676</v>
      </c>
      <c r="H3647" s="89"/>
      <c r="I3647" s="93" t="s">
        <v>7408</v>
      </c>
      <c r="J3647" s="89"/>
      <c r="K3647" s="89"/>
      <c r="L3647" s="89"/>
      <c r="M3647" s="89"/>
      <c r="N3647" s="168">
        <v>0</v>
      </c>
      <c r="O3647" s="168">
        <v>144330.64000000001</v>
      </c>
      <c r="P3647" s="89" t="s">
        <v>679</v>
      </c>
    </row>
    <row r="3648" spans="1:16" ht="51">
      <c r="A3648" s="214">
        <v>132</v>
      </c>
      <c r="B3648" s="89"/>
      <c r="C3648" s="90" t="s">
        <v>71</v>
      </c>
      <c r="D3648" s="84">
        <v>43290</v>
      </c>
      <c r="E3648" s="85" t="s">
        <v>6801</v>
      </c>
      <c r="F3648" s="85" t="s">
        <v>15</v>
      </c>
      <c r="G3648" s="85">
        <v>926699</v>
      </c>
      <c r="H3648" s="89"/>
      <c r="I3648" s="93" t="s">
        <v>7409</v>
      </c>
      <c r="J3648" s="89"/>
      <c r="K3648" s="89"/>
      <c r="L3648" s="89"/>
      <c r="M3648" s="89"/>
      <c r="N3648" s="168">
        <v>242390.81</v>
      </c>
      <c r="O3648" s="168">
        <v>0</v>
      </c>
      <c r="P3648" s="89" t="s">
        <v>679</v>
      </c>
    </row>
    <row r="3649" spans="1:16" ht="63.75">
      <c r="A3649" s="214" t="s">
        <v>561</v>
      </c>
      <c r="B3649" s="89"/>
      <c r="C3649" s="90" t="s">
        <v>10493</v>
      </c>
      <c r="D3649" s="84">
        <v>43290</v>
      </c>
      <c r="E3649" s="85" t="s">
        <v>6802</v>
      </c>
      <c r="F3649" s="85" t="s">
        <v>13</v>
      </c>
      <c r="G3649" s="85">
        <v>926691</v>
      </c>
      <c r="H3649" s="89"/>
      <c r="I3649" s="93" t="s">
        <v>7410</v>
      </c>
      <c r="J3649" s="89"/>
      <c r="K3649" s="89"/>
      <c r="L3649" s="89"/>
      <c r="M3649" s="89"/>
      <c r="N3649" s="168">
        <v>16624579.15</v>
      </c>
      <c r="O3649" s="168">
        <v>0</v>
      </c>
      <c r="P3649" s="89" t="s">
        <v>679</v>
      </c>
    </row>
    <row r="3650" spans="1:16" ht="51">
      <c r="A3650" s="214">
        <v>373</v>
      </c>
      <c r="B3650" s="89"/>
      <c r="C3650" s="90" t="s">
        <v>644</v>
      </c>
      <c r="D3650" s="84">
        <v>43291</v>
      </c>
      <c r="E3650" s="85" t="s">
        <v>6803</v>
      </c>
      <c r="F3650" s="85" t="s">
        <v>3</v>
      </c>
      <c r="G3650" s="85">
        <v>1638655</v>
      </c>
      <c r="H3650" s="89"/>
      <c r="I3650" s="93" t="s">
        <v>7411</v>
      </c>
      <c r="J3650" s="89"/>
      <c r="K3650" s="89"/>
      <c r="L3650" s="89"/>
      <c r="M3650" s="89"/>
      <c r="N3650" s="168">
        <v>0</v>
      </c>
      <c r="O3650" s="168">
        <v>103.45</v>
      </c>
      <c r="P3650" s="89" t="s">
        <v>679</v>
      </c>
    </row>
    <row r="3651" spans="1:16" ht="51">
      <c r="A3651" s="214" t="s">
        <v>560</v>
      </c>
      <c r="B3651" s="89"/>
      <c r="C3651" s="90" t="s">
        <v>622</v>
      </c>
      <c r="D3651" s="84">
        <v>43291</v>
      </c>
      <c r="E3651" s="85" t="s">
        <v>6804</v>
      </c>
      <c r="F3651" s="85" t="s">
        <v>3</v>
      </c>
      <c r="G3651" s="85">
        <v>1638663</v>
      </c>
      <c r="H3651" s="89"/>
      <c r="I3651" s="93" t="s">
        <v>7412</v>
      </c>
      <c r="J3651" s="89"/>
      <c r="K3651" s="89"/>
      <c r="L3651" s="89"/>
      <c r="M3651" s="89"/>
      <c r="N3651" s="168">
        <v>0</v>
      </c>
      <c r="O3651" s="168">
        <v>3663</v>
      </c>
      <c r="P3651" s="89" t="s">
        <v>679</v>
      </c>
    </row>
    <row r="3652" spans="1:16" ht="51">
      <c r="A3652" s="214">
        <v>373</v>
      </c>
      <c r="B3652" s="89"/>
      <c r="C3652" s="90" t="s">
        <v>644</v>
      </c>
      <c r="D3652" s="84">
        <v>43291</v>
      </c>
      <c r="E3652" s="85" t="s">
        <v>6805</v>
      </c>
      <c r="F3652" s="85" t="s">
        <v>3</v>
      </c>
      <c r="G3652" s="85">
        <v>1638669</v>
      </c>
      <c r="H3652" s="89"/>
      <c r="I3652" s="93" t="s">
        <v>7413</v>
      </c>
      <c r="J3652" s="89"/>
      <c r="K3652" s="89"/>
      <c r="L3652" s="89"/>
      <c r="M3652" s="89"/>
      <c r="N3652" s="168">
        <v>0</v>
      </c>
      <c r="O3652" s="168">
        <v>14101.75</v>
      </c>
      <c r="P3652" s="89" t="s">
        <v>679</v>
      </c>
    </row>
    <row r="3653" spans="1:16" ht="51">
      <c r="A3653" s="214" t="s">
        <v>560</v>
      </c>
      <c r="B3653" s="89"/>
      <c r="C3653" s="90" t="s">
        <v>622</v>
      </c>
      <c r="D3653" s="84">
        <v>43291</v>
      </c>
      <c r="E3653" s="85" t="s">
        <v>6806</v>
      </c>
      <c r="F3653" s="85" t="s">
        <v>3</v>
      </c>
      <c r="G3653" s="85">
        <v>1638616</v>
      </c>
      <c r="H3653" s="89"/>
      <c r="I3653" s="93" t="s">
        <v>7414</v>
      </c>
      <c r="J3653" s="89"/>
      <c r="K3653" s="89"/>
      <c r="L3653" s="89"/>
      <c r="M3653" s="89"/>
      <c r="N3653" s="168">
        <v>0</v>
      </c>
      <c r="O3653" s="168">
        <v>1168.0899999999999</v>
      </c>
      <c r="P3653" s="89" t="s">
        <v>679</v>
      </c>
    </row>
    <row r="3654" spans="1:16" ht="51">
      <c r="A3654" s="214" t="s">
        <v>560</v>
      </c>
      <c r="B3654" s="89"/>
      <c r="C3654" s="90" t="s">
        <v>622</v>
      </c>
      <c r="D3654" s="84">
        <v>43291</v>
      </c>
      <c r="E3654" s="85" t="s">
        <v>6807</v>
      </c>
      <c r="F3654" s="85" t="s">
        <v>3</v>
      </c>
      <c r="G3654" s="85">
        <v>1638605</v>
      </c>
      <c r="H3654" s="89"/>
      <c r="I3654" s="93" t="s">
        <v>7415</v>
      </c>
      <c r="J3654" s="89"/>
      <c r="K3654" s="89"/>
      <c r="L3654" s="89"/>
      <c r="M3654" s="89"/>
      <c r="N3654" s="168">
        <v>0</v>
      </c>
      <c r="O3654" s="168">
        <v>24.05</v>
      </c>
      <c r="P3654" s="89" t="s">
        <v>679</v>
      </c>
    </row>
    <row r="3655" spans="1:16" ht="38.25">
      <c r="A3655" s="214">
        <v>10</v>
      </c>
      <c r="B3655" s="89"/>
      <c r="C3655" s="90" t="s">
        <v>44</v>
      </c>
      <c r="D3655" s="84">
        <v>43291</v>
      </c>
      <c r="E3655" s="85" t="s">
        <v>6808</v>
      </c>
      <c r="F3655" s="85" t="s">
        <v>3</v>
      </c>
      <c r="G3655" s="85">
        <v>1638578</v>
      </c>
      <c r="H3655" s="89"/>
      <c r="I3655" s="93" t="s">
        <v>7416</v>
      </c>
      <c r="J3655" s="89"/>
      <c r="K3655" s="89"/>
      <c r="L3655" s="89"/>
      <c r="M3655" s="89"/>
      <c r="N3655" s="168">
        <v>0</v>
      </c>
      <c r="O3655" s="168">
        <v>316.89</v>
      </c>
      <c r="P3655" s="89" t="s">
        <v>679</v>
      </c>
    </row>
    <row r="3656" spans="1:16" ht="38.25">
      <c r="A3656" s="214">
        <v>35</v>
      </c>
      <c r="B3656" s="89"/>
      <c r="C3656" s="90" t="s">
        <v>49</v>
      </c>
      <c r="D3656" s="84">
        <v>43291</v>
      </c>
      <c r="E3656" s="85" t="s">
        <v>6809</v>
      </c>
      <c r="F3656" s="85" t="s">
        <v>3</v>
      </c>
      <c r="G3656" s="85">
        <v>1638570</v>
      </c>
      <c r="H3656" s="89"/>
      <c r="I3656" s="93" t="s">
        <v>7417</v>
      </c>
      <c r="J3656" s="89"/>
      <c r="K3656" s="89"/>
      <c r="L3656" s="89"/>
      <c r="M3656" s="89"/>
      <c r="N3656" s="168">
        <v>0</v>
      </c>
      <c r="O3656" s="168">
        <v>232.5</v>
      </c>
      <c r="P3656" s="89" t="s">
        <v>679</v>
      </c>
    </row>
    <row r="3657" spans="1:16" ht="51">
      <c r="A3657" s="214" t="s">
        <v>560</v>
      </c>
      <c r="B3657" s="89"/>
      <c r="C3657" s="90" t="s">
        <v>622</v>
      </c>
      <c r="D3657" s="84">
        <v>43291</v>
      </c>
      <c r="E3657" s="85" t="s">
        <v>6810</v>
      </c>
      <c r="F3657" s="85" t="s">
        <v>3</v>
      </c>
      <c r="G3657" s="85">
        <v>1638733</v>
      </c>
      <c r="H3657" s="89"/>
      <c r="I3657" s="93" t="s">
        <v>7418</v>
      </c>
      <c r="J3657" s="89"/>
      <c r="K3657" s="89"/>
      <c r="L3657" s="89"/>
      <c r="M3657" s="89"/>
      <c r="N3657" s="168">
        <v>0</v>
      </c>
      <c r="O3657" s="168">
        <v>2143.1999999999998</v>
      </c>
      <c r="P3657" s="89" t="s">
        <v>679</v>
      </c>
    </row>
    <row r="3658" spans="1:16" ht="63.75">
      <c r="A3658" s="214">
        <v>20</v>
      </c>
      <c r="B3658" s="89"/>
      <c r="C3658" s="90" t="s">
        <v>47</v>
      </c>
      <c r="D3658" s="84">
        <v>43291</v>
      </c>
      <c r="E3658" s="85" t="s">
        <v>6811</v>
      </c>
      <c r="F3658" s="85" t="s">
        <v>3</v>
      </c>
      <c r="G3658" s="85">
        <v>1638590</v>
      </c>
      <c r="H3658" s="89"/>
      <c r="I3658" s="93" t="s">
        <v>7419</v>
      </c>
      <c r="J3658" s="89"/>
      <c r="K3658" s="89"/>
      <c r="L3658" s="89"/>
      <c r="M3658" s="89"/>
      <c r="N3658" s="168">
        <v>0</v>
      </c>
      <c r="O3658" s="168">
        <v>184</v>
      </c>
      <c r="P3658" s="89" t="s">
        <v>2900</v>
      </c>
    </row>
    <row r="3659" spans="1:16" ht="63.75">
      <c r="A3659" s="214">
        <v>20</v>
      </c>
      <c r="B3659" s="89"/>
      <c r="C3659" s="90" t="s">
        <v>47</v>
      </c>
      <c r="D3659" s="84">
        <v>43291</v>
      </c>
      <c r="E3659" s="85" t="s">
        <v>6812</v>
      </c>
      <c r="F3659" s="85" t="s">
        <v>3</v>
      </c>
      <c r="G3659" s="85">
        <v>1638588</v>
      </c>
      <c r="H3659" s="89"/>
      <c r="I3659" s="93" t="s">
        <v>7420</v>
      </c>
      <c r="J3659" s="89"/>
      <c r="K3659" s="89"/>
      <c r="L3659" s="89"/>
      <c r="M3659" s="89"/>
      <c r="N3659" s="168">
        <v>0</v>
      </c>
      <c r="O3659" s="168">
        <v>720</v>
      </c>
      <c r="P3659" s="89" t="s">
        <v>2900</v>
      </c>
    </row>
    <row r="3660" spans="1:16" ht="63.75">
      <c r="A3660" s="214">
        <v>20</v>
      </c>
      <c r="B3660" s="89"/>
      <c r="C3660" s="90" t="s">
        <v>47</v>
      </c>
      <c r="D3660" s="84">
        <v>43291</v>
      </c>
      <c r="E3660" s="85" t="s">
        <v>6813</v>
      </c>
      <c r="F3660" s="85" t="s">
        <v>3</v>
      </c>
      <c r="G3660" s="85">
        <v>1638587</v>
      </c>
      <c r="H3660" s="89"/>
      <c r="I3660" s="93" t="s">
        <v>7421</v>
      </c>
      <c r="J3660" s="89"/>
      <c r="K3660" s="89"/>
      <c r="L3660" s="89"/>
      <c r="M3660" s="89"/>
      <c r="N3660" s="168">
        <v>0</v>
      </c>
      <c r="O3660" s="168">
        <v>6146.62</v>
      </c>
      <c r="P3660" s="89" t="s">
        <v>2900</v>
      </c>
    </row>
    <row r="3661" spans="1:16" ht="63.75">
      <c r="A3661" s="214">
        <v>20</v>
      </c>
      <c r="B3661" s="89"/>
      <c r="C3661" s="90" t="s">
        <v>47</v>
      </c>
      <c r="D3661" s="84">
        <v>43291</v>
      </c>
      <c r="E3661" s="85" t="s">
        <v>6814</v>
      </c>
      <c r="F3661" s="85" t="s">
        <v>3</v>
      </c>
      <c r="G3661" s="85">
        <v>1638579</v>
      </c>
      <c r="H3661" s="89"/>
      <c r="I3661" s="93" t="s">
        <v>7422</v>
      </c>
      <c r="J3661" s="89"/>
      <c r="K3661" s="89"/>
      <c r="L3661" s="89"/>
      <c r="M3661" s="89"/>
      <c r="N3661" s="168">
        <v>0</v>
      </c>
      <c r="O3661" s="168">
        <v>400</v>
      </c>
      <c r="P3661" s="89" t="s">
        <v>2900</v>
      </c>
    </row>
    <row r="3662" spans="1:16" ht="51">
      <c r="A3662" s="214">
        <v>373</v>
      </c>
      <c r="B3662" s="89"/>
      <c r="C3662" s="90" t="s">
        <v>644</v>
      </c>
      <c r="D3662" s="84">
        <v>43291</v>
      </c>
      <c r="E3662" s="85" t="s">
        <v>6815</v>
      </c>
      <c r="F3662" s="85" t="s">
        <v>3</v>
      </c>
      <c r="G3662" s="85">
        <v>1638566</v>
      </c>
      <c r="H3662" s="89"/>
      <c r="I3662" s="93" t="s">
        <v>7423</v>
      </c>
      <c r="J3662" s="89"/>
      <c r="K3662" s="89"/>
      <c r="L3662" s="89"/>
      <c r="M3662" s="89"/>
      <c r="N3662" s="168">
        <v>0</v>
      </c>
      <c r="O3662" s="168">
        <v>10669.35</v>
      </c>
      <c r="P3662" s="89" t="s">
        <v>679</v>
      </c>
    </row>
    <row r="3663" spans="1:16" ht="51">
      <c r="A3663" s="214" t="s">
        <v>560</v>
      </c>
      <c r="B3663" s="89"/>
      <c r="C3663" s="90" t="s">
        <v>622</v>
      </c>
      <c r="D3663" s="84">
        <v>43291</v>
      </c>
      <c r="E3663" s="85" t="s">
        <v>6816</v>
      </c>
      <c r="F3663" s="85" t="s">
        <v>3</v>
      </c>
      <c r="G3663" s="85">
        <v>1638533</v>
      </c>
      <c r="H3663" s="89"/>
      <c r="I3663" s="93" t="s">
        <v>7424</v>
      </c>
      <c r="J3663" s="89"/>
      <c r="K3663" s="89"/>
      <c r="L3663" s="89"/>
      <c r="M3663" s="89"/>
      <c r="N3663" s="168">
        <v>0</v>
      </c>
      <c r="O3663" s="168">
        <v>1726</v>
      </c>
      <c r="P3663" s="89" t="s">
        <v>679</v>
      </c>
    </row>
    <row r="3664" spans="1:16" ht="38.25">
      <c r="A3664" s="214">
        <v>254</v>
      </c>
      <c r="B3664" s="89"/>
      <c r="C3664" s="90" t="s">
        <v>118</v>
      </c>
      <c r="D3664" s="84">
        <v>43291</v>
      </c>
      <c r="E3664" s="85" t="s">
        <v>6817</v>
      </c>
      <c r="F3664" s="85" t="s">
        <v>3</v>
      </c>
      <c r="G3664" s="85">
        <v>1638519</v>
      </c>
      <c r="H3664" s="89"/>
      <c r="I3664" s="93" t="s">
        <v>7425</v>
      </c>
      <c r="J3664" s="89"/>
      <c r="K3664" s="89"/>
      <c r="L3664" s="89"/>
      <c r="M3664" s="89"/>
      <c r="N3664" s="168">
        <v>0</v>
      </c>
      <c r="O3664" s="168">
        <v>185.5</v>
      </c>
      <c r="P3664" s="89" t="s">
        <v>679</v>
      </c>
    </row>
    <row r="3665" spans="1:16" ht="63.75">
      <c r="A3665" s="214">
        <v>513</v>
      </c>
      <c r="B3665" s="89"/>
      <c r="C3665" s="90" t="s">
        <v>175</v>
      </c>
      <c r="D3665" s="84">
        <v>43291</v>
      </c>
      <c r="E3665" s="85" t="s">
        <v>6818</v>
      </c>
      <c r="F3665" s="85" t="s">
        <v>15</v>
      </c>
      <c r="G3665" s="85">
        <v>780058</v>
      </c>
      <c r="H3665" s="89"/>
      <c r="I3665" s="93" t="s">
        <v>7426</v>
      </c>
      <c r="J3665" s="89"/>
      <c r="K3665" s="89"/>
      <c r="L3665" s="89"/>
      <c r="M3665" s="89"/>
      <c r="N3665" s="168">
        <v>50</v>
      </c>
      <c r="O3665" s="168">
        <v>0</v>
      </c>
      <c r="P3665" s="89" t="s">
        <v>679</v>
      </c>
    </row>
    <row r="3666" spans="1:16" ht="89.25">
      <c r="A3666" s="214">
        <v>513</v>
      </c>
      <c r="B3666" s="89"/>
      <c r="C3666" s="90" t="s">
        <v>175</v>
      </c>
      <c r="D3666" s="84">
        <v>43291</v>
      </c>
      <c r="E3666" s="85" t="s">
        <v>6819</v>
      </c>
      <c r="F3666" s="85" t="s">
        <v>15</v>
      </c>
      <c r="G3666" s="85">
        <v>5429</v>
      </c>
      <c r="H3666" s="89"/>
      <c r="I3666" s="93" t="s">
        <v>7427</v>
      </c>
      <c r="J3666" s="89"/>
      <c r="K3666" s="89"/>
      <c r="L3666" s="89"/>
      <c r="M3666" s="89"/>
      <c r="N3666" s="168">
        <v>1083.6600000000001</v>
      </c>
      <c r="O3666" s="168">
        <v>0</v>
      </c>
      <c r="P3666" s="89" t="s">
        <v>679</v>
      </c>
    </row>
    <row r="3667" spans="1:16" ht="102">
      <c r="A3667" s="214">
        <v>513</v>
      </c>
      <c r="B3667" s="89"/>
      <c r="C3667" s="90" t="s">
        <v>175</v>
      </c>
      <c r="D3667" s="84">
        <v>43291</v>
      </c>
      <c r="E3667" s="85" t="s">
        <v>6820</v>
      </c>
      <c r="F3667" s="85" t="s">
        <v>15</v>
      </c>
      <c r="G3667" s="85">
        <v>5428</v>
      </c>
      <c r="H3667" s="89"/>
      <c r="I3667" s="93" t="s">
        <v>7428</v>
      </c>
      <c r="J3667" s="89"/>
      <c r="K3667" s="89"/>
      <c r="L3667" s="89"/>
      <c r="M3667" s="89"/>
      <c r="N3667" s="168">
        <v>293.94</v>
      </c>
      <c r="O3667" s="168">
        <v>0</v>
      </c>
      <c r="P3667" s="89" t="s">
        <v>679</v>
      </c>
    </row>
    <row r="3668" spans="1:16" ht="38.25">
      <c r="A3668" s="214">
        <v>373</v>
      </c>
      <c r="B3668" s="89"/>
      <c r="C3668" s="90" t="s">
        <v>644</v>
      </c>
      <c r="D3668" s="84">
        <v>43291</v>
      </c>
      <c r="E3668" s="85" t="s">
        <v>6821</v>
      </c>
      <c r="F3668" s="85" t="s">
        <v>680</v>
      </c>
      <c r="G3668" s="85">
        <v>179381</v>
      </c>
      <c r="H3668" s="89"/>
      <c r="I3668" s="93" t="s">
        <v>7429</v>
      </c>
      <c r="J3668" s="89"/>
      <c r="K3668" s="89"/>
      <c r="L3668" s="89"/>
      <c r="M3668" s="89"/>
      <c r="N3668" s="168">
        <v>0</v>
      </c>
      <c r="O3668" s="168">
        <v>1298335.1100000001</v>
      </c>
      <c r="P3668" s="89" t="s">
        <v>679</v>
      </c>
    </row>
    <row r="3669" spans="1:16" ht="38.25">
      <c r="A3669" s="214">
        <v>373</v>
      </c>
      <c r="B3669" s="89"/>
      <c r="C3669" s="90" t="s">
        <v>644</v>
      </c>
      <c r="D3669" s="84">
        <v>43291</v>
      </c>
      <c r="E3669" s="85" t="s">
        <v>6822</v>
      </c>
      <c r="F3669" s="85" t="s">
        <v>680</v>
      </c>
      <c r="G3669" s="85">
        <v>179380</v>
      </c>
      <c r="H3669" s="89"/>
      <c r="I3669" s="93" t="s">
        <v>7430</v>
      </c>
      <c r="J3669" s="89"/>
      <c r="K3669" s="89"/>
      <c r="L3669" s="89"/>
      <c r="M3669" s="89"/>
      <c r="N3669" s="168">
        <v>0</v>
      </c>
      <c r="O3669" s="168">
        <v>4327783.7</v>
      </c>
      <c r="P3669" s="89" t="s">
        <v>679</v>
      </c>
    </row>
    <row r="3670" spans="1:16" ht="51">
      <c r="A3670" s="214" t="s">
        <v>560</v>
      </c>
      <c r="B3670" s="89"/>
      <c r="C3670" s="90" t="s">
        <v>622</v>
      </c>
      <c r="D3670" s="84">
        <v>43291</v>
      </c>
      <c r="E3670" s="85" t="s">
        <v>6823</v>
      </c>
      <c r="F3670" s="85" t="s">
        <v>6</v>
      </c>
      <c r="G3670" s="85">
        <v>996256</v>
      </c>
      <c r="H3670" s="89"/>
      <c r="I3670" s="93" t="s">
        <v>7431</v>
      </c>
      <c r="J3670" s="89"/>
      <c r="K3670" s="89"/>
      <c r="L3670" s="89"/>
      <c r="M3670" s="89"/>
      <c r="N3670" s="168">
        <v>0</v>
      </c>
      <c r="O3670" s="168">
        <v>9070.83</v>
      </c>
      <c r="P3670" s="89" t="s">
        <v>679</v>
      </c>
    </row>
    <row r="3671" spans="1:16" ht="63.75">
      <c r="A3671" s="214" t="s">
        <v>567</v>
      </c>
      <c r="B3671" s="89"/>
      <c r="C3671" s="90" t="s">
        <v>620</v>
      </c>
      <c r="D3671" s="84">
        <v>43291</v>
      </c>
      <c r="E3671" s="85" t="s">
        <v>6824</v>
      </c>
      <c r="F3671" s="85" t="s">
        <v>6</v>
      </c>
      <c r="G3671" s="85">
        <v>996284</v>
      </c>
      <c r="H3671" s="89"/>
      <c r="I3671" s="93" t="s">
        <v>7432</v>
      </c>
      <c r="J3671" s="89"/>
      <c r="K3671" s="89"/>
      <c r="L3671" s="89"/>
      <c r="M3671" s="89"/>
      <c r="N3671" s="168">
        <v>0</v>
      </c>
      <c r="O3671" s="168">
        <v>6124.8</v>
      </c>
      <c r="P3671" s="89" t="s">
        <v>679</v>
      </c>
    </row>
    <row r="3672" spans="1:16" ht="63.75">
      <c r="A3672" s="214" t="s">
        <v>567</v>
      </c>
      <c r="B3672" s="89"/>
      <c r="C3672" s="90" t="s">
        <v>620</v>
      </c>
      <c r="D3672" s="84">
        <v>43291</v>
      </c>
      <c r="E3672" s="85" t="s">
        <v>6825</v>
      </c>
      <c r="F3672" s="85" t="s">
        <v>6</v>
      </c>
      <c r="G3672" s="85">
        <v>996285</v>
      </c>
      <c r="H3672" s="89"/>
      <c r="I3672" s="93" t="s">
        <v>7433</v>
      </c>
      <c r="J3672" s="89"/>
      <c r="K3672" s="89"/>
      <c r="L3672" s="89"/>
      <c r="M3672" s="89"/>
      <c r="N3672" s="168">
        <v>0</v>
      </c>
      <c r="O3672" s="168">
        <v>375.96</v>
      </c>
      <c r="P3672" s="89" t="s">
        <v>679</v>
      </c>
    </row>
    <row r="3673" spans="1:16" ht="38.25">
      <c r="A3673" s="214">
        <v>373</v>
      </c>
      <c r="B3673" s="89"/>
      <c r="C3673" s="90" t="s">
        <v>644</v>
      </c>
      <c r="D3673" s="84">
        <v>43292</v>
      </c>
      <c r="E3673" s="85" t="s">
        <v>6826</v>
      </c>
      <c r="F3673" s="85" t="s">
        <v>3</v>
      </c>
      <c r="G3673" s="85">
        <v>1639033</v>
      </c>
      <c r="H3673" s="89"/>
      <c r="I3673" s="93" t="s">
        <v>7434</v>
      </c>
      <c r="J3673" s="89"/>
      <c r="K3673" s="89"/>
      <c r="L3673" s="89"/>
      <c r="M3673" s="89"/>
      <c r="N3673" s="168">
        <v>0</v>
      </c>
      <c r="O3673" s="168">
        <v>6.3900000000000006</v>
      </c>
      <c r="P3673" s="89" t="s">
        <v>679</v>
      </c>
    </row>
    <row r="3674" spans="1:16" ht="51">
      <c r="A3674" s="214" t="s">
        <v>560</v>
      </c>
      <c r="B3674" s="89"/>
      <c r="C3674" s="90" t="s">
        <v>622</v>
      </c>
      <c r="D3674" s="84">
        <v>43292</v>
      </c>
      <c r="E3674" s="85" t="s">
        <v>6827</v>
      </c>
      <c r="F3674" s="85" t="s">
        <v>3</v>
      </c>
      <c r="G3674" s="85">
        <v>1639048</v>
      </c>
      <c r="H3674" s="89"/>
      <c r="I3674" s="93" t="s">
        <v>7435</v>
      </c>
      <c r="J3674" s="89"/>
      <c r="K3674" s="89"/>
      <c r="L3674" s="89"/>
      <c r="M3674" s="89"/>
      <c r="N3674" s="168">
        <v>0</v>
      </c>
      <c r="O3674" s="168">
        <v>800</v>
      </c>
      <c r="P3674" s="89" t="s">
        <v>679</v>
      </c>
    </row>
    <row r="3675" spans="1:16" ht="51">
      <c r="A3675" s="214">
        <v>35</v>
      </c>
      <c r="B3675" s="89"/>
      <c r="C3675" s="90" t="s">
        <v>49</v>
      </c>
      <c r="D3675" s="84">
        <v>43292</v>
      </c>
      <c r="E3675" s="85" t="s">
        <v>6828</v>
      </c>
      <c r="F3675" s="85" t="s">
        <v>3</v>
      </c>
      <c r="G3675" s="85">
        <v>1639090</v>
      </c>
      <c r="H3675" s="89"/>
      <c r="I3675" s="93" t="s">
        <v>7436</v>
      </c>
      <c r="J3675" s="89"/>
      <c r="K3675" s="89"/>
      <c r="L3675" s="89"/>
      <c r="M3675" s="89"/>
      <c r="N3675" s="168">
        <v>0</v>
      </c>
      <c r="O3675" s="168">
        <v>1200</v>
      </c>
      <c r="P3675" s="89" t="s">
        <v>679</v>
      </c>
    </row>
    <row r="3676" spans="1:16" ht="51">
      <c r="A3676" s="214" t="s">
        <v>560</v>
      </c>
      <c r="B3676" s="89"/>
      <c r="C3676" s="90" t="s">
        <v>622</v>
      </c>
      <c r="D3676" s="84">
        <v>43292</v>
      </c>
      <c r="E3676" s="85" t="s">
        <v>6829</v>
      </c>
      <c r="F3676" s="85" t="s">
        <v>3</v>
      </c>
      <c r="G3676" s="85">
        <v>1639107</v>
      </c>
      <c r="H3676" s="89"/>
      <c r="I3676" s="93" t="s">
        <v>750</v>
      </c>
      <c r="J3676" s="89"/>
      <c r="K3676" s="89"/>
      <c r="L3676" s="89"/>
      <c r="M3676" s="89"/>
      <c r="N3676" s="168">
        <v>0</v>
      </c>
      <c r="O3676" s="168">
        <v>1015.09</v>
      </c>
      <c r="P3676" s="89" t="s">
        <v>679</v>
      </c>
    </row>
    <row r="3677" spans="1:16" ht="51">
      <c r="A3677" s="214" t="s">
        <v>560</v>
      </c>
      <c r="B3677" s="89"/>
      <c r="C3677" s="90" t="s">
        <v>622</v>
      </c>
      <c r="D3677" s="84">
        <v>43292</v>
      </c>
      <c r="E3677" s="85" t="s">
        <v>6830</v>
      </c>
      <c r="F3677" s="85" t="s">
        <v>3</v>
      </c>
      <c r="G3677" s="85">
        <v>1639110</v>
      </c>
      <c r="H3677" s="89"/>
      <c r="I3677" s="93" t="s">
        <v>728</v>
      </c>
      <c r="J3677" s="89"/>
      <c r="K3677" s="89"/>
      <c r="L3677" s="89"/>
      <c r="M3677" s="89"/>
      <c r="N3677" s="168">
        <v>0</v>
      </c>
      <c r="O3677" s="168">
        <v>1829.9</v>
      </c>
      <c r="P3677" s="89" t="s">
        <v>679</v>
      </c>
    </row>
    <row r="3678" spans="1:16" ht="51">
      <c r="A3678" s="214" t="s">
        <v>560</v>
      </c>
      <c r="B3678" s="89"/>
      <c r="C3678" s="90" t="s">
        <v>622</v>
      </c>
      <c r="D3678" s="84">
        <v>43292</v>
      </c>
      <c r="E3678" s="85" t="s">
        <v>6831</v>
      </c>
      <c r="F3678" s="85" t="s">
        <v>3</v>
      </c>
      <c r="G3678" s="85">
        <v>1639111</v>
      </c>
      <c r="H3678" s="89"/>
      <c r="I3678" s="93" t="s">
        <v>738</v>
      </c>
      <c r="J3678" s="89"/>
      <c r="K3678" s="89"/>
      <c r="L3678" s="89"/>
      <c r="M3678" s="89"/>
      <c r="N3678" s="168">
        <v>0</v>
      </c>
      <c r="O3678" s="168">
        <v>1212.6200000000001</v>
      </c>
      <c r="P3678" s="89" t="s">
        <v>679</v>
      </c>
    </row>
    <row r="3679" spans="1:16" ht="38.25">
      <c r="A3679" s="214">
        <v>35</v>
      </c>
      <c r="B3679" s="89"/>
      <c r="C3679" s="90" t="s">
        <v>49</v>
      </c>
      <c r="D3679" s="84">
        <v>43292</v>
      </c>
      <c r="E3679" s="85" t="s">
        <v>6832</v>
      </c>
      <c r="F3679" s="85" t="s">
        <v>3</v>
      </c>
      <c r="G3679" s="85">
        <v>1638984</v>
      </c>
      <c r="H3679" s="89"/>
      <c r="I3679" s="93" t="s">
        <v>7437</v>
      </c>
      <c r="J3679" s="89"/>
      <c r="K3679" s="89"/>
      <c r="L3679" s="89"/>
      <c r="M3679" s="89"/>
      <c r="N3679" s="168">
        <v>0</v>
      </c>
      <c r="O3679" s="168">
        <v>371</v>
      </c>
      <c r="P3679" s="89" t="s">
        <v>679</v>
      </c>
    </row>
    <row r="3680" spans="1:16" ht="51">
      <c r="A3680" s="214" t="s">
        <v>560</v>
      </c>
      <c r="B3680" s="89"/>
      <c r="C3680" s="90" t="s">
        <v>622</v>
      </c>
      <c r="D3680" s="84">
        <v>43292</v>
      </c>
      <c r="E3680" s="85" t="s">
        <v>6833</v>
      </c>
      <c r="F3680" s="85" t="s">
        <v>3</v>
      </c>
      <c r="G3680" s="85">
        <v>1638976</v>
      </c>
      <c r="H3680" s="89"/>
      <c r="I3680" s="93" t="s">
        <v>7438</v>
      </c>
      <c r="J3680" s="89"/>
      <c r="K3680" s="89"/>
      <c r="L3680" s="89"/>
      <c r="M3680" s="89"/>
      <c r="N3680" s="168">
        <v>0</v>
      </c>
      <c r="O3680" s="168">
        <v>173</v>
      </c>
      <c r="P3680" s="89" t="s">
        <v>679</v>
      </c>
    </row>
    <row r="3681" spans="1:16" ht="51">
      <c r="A3681" s="214" t="s">
        <v>560</v>
      </c>
      <c r="B3681" s="89"/>
      <c r="C3681" s="90" t="s">
        <v>622</v>
      </c>
      <c r="D3681" s="84">
        <v>43292</v>
      </c>
      <c r="E3681" s="85" t="s">
        <v>6834</v>
      </c>
      <c r="F3681" s="85" t="s">
        <v>3</v>
      </c>
      <c r="G3681" s="85">
        <v>1638975</v>
      </c>
      <c r="H3681" s="89"/>
      <c r="I3681" s="93" t="s">
        <v>7439</v>
      </c>
      <c r="J3681" s="89"/>
      <c r="K3681" s="89"/>
      <c r="L3681" s="89"/>
      <c r="M3681" s="89"/>
      <c r="N3681" s="168">
        <v>0</v>
      </c>
      <c r="O3681" s="168">
        <v>1250</v>
      </c>
      <c r="P3681" s="89" t="s">
        <v>679</v>
      </c>
    </row>
    <row r="3682" spans="1:16" ht="51">
      <c r="A3682" s="214">
        <v>373</v>
      </c>
      <c r="B3682" s="89"/>
      <c r="C3682" s="90" t="s">
        <v>644</v>
      </c>
      <c r="D3682" s="84">
        <v>43292</v>
      </c>
      <c r="E3682" s="85" t="s">
        <v>6835</v>
      </c>
      <c r="F3682" s="85" t="s">
        <v>3</v>
      </c>
      <c r="G3682" s="85">
        <v>1638968</v>
      </c>
      <c r="H3682" s="89"/>
      <c r="I3682" s="93" t="s">
        <v>7440</v>
      </c>
      <c r="J3682" s="89"/>
      <c r="K3682" s="89"/>
      <c r="L3682" s="89"/>
      <c r="M3682" s="89"/>
      <c r="N3682" s="168">
        <v>0</v>
      </c>
      <c r="O3682" s="168">
        <v>1203.97</v>
      </c>
      <c r="P3682" s="89" t="s">
        <v>679</v>
      </c>
    </row>
    <row r="3683" spans="1:16" ht="51">
      <c r="A3683" s="214" t="s">
        <v>560</v>
      </c>
      <c r="B3683" s="89"/>
      <c r="C3683" s="90" t="s">
        <v>622</v>
      </c>
      <c r="D3683" s="84">
        <v>43292</v>
      </c>
      <c r="E3683" s="85" t="s">
        <v>6836</v>
      </c>
      <c r="F3683" s="85" t="s">
        <v>3</v>
      </c>
      <c r="G3683" s="85">
        <v>1639144</v>
      </c>
      <c r="H3683" s="89"/>
      <c r="I3683" s="93" t="s">
        <v>7441</v>
      </c>
      <c r="J3683" s="89"/>
      <c r="K3683" s="89"/>
      <c r="L3683" s="89"/>
      <c r="M3683" s="89"/>
      <c r="N3683" s="168">
        <v>0</v>
      </c>
      <c r="O3683" s="168">
        <v>4135.08</v>
      </c>
      <c r="P3683" s="89" t="s">
        <v>679</v>
      </c>
    </row>
    <row r="3684" spans="1:16" ht="63.75">
      <c r="A3684" s="214" t="s">
        <v>560</v>
      </c>
      <c r="B3684" s="89"/>
      <c r="C3684" s="90" t="s">
        <v>622</v>
      </c>
      <c r="D3684" s="84">
        <v>43292</v>
      </c>
      <c r="E3684" s="85" t="s">
        <v>6837</v>
      </c>
      <c r="F3684" s="85" t="s">
        <v>3</v>
      </c>
      <c r="G3684" s="85">
        <v>1639037</v>
      </c>
      <c r="H3684" s="89"/>
      <c r="I3684" s="93" t="s">
        <v>7442</v>
      </c>
      <c r="J3684" s="89"/>
      <c r="K3684" s="89"/>
      <c r="L3684" s="89"/>
      <c r="M3684" s="89"/>
      <c r="N3684" s="168">
        <v>0</v>
      </c>
      <c r="O3684" s="168">
        <v>12</v>
      </c>
      <c r="P3684" s="89" t="s">
        <v>679</v>
      </c>
    </row>
    <row r="3685" spans="1:16" ht="63.75">
      <c r="A3685" s="214" t="s">
        <v>560</v>
      </c>
      <c r="B3685" s="89"/>
      <c r="C3685" s="90" t="s">
        <v>622</v>
      </c>
      <c r="D3685" s="84">
        <v>43292</v>
      </c>
      <c r="E3685" s="85" t="s">
        <v>6838</v>
      </c>
      <c r="F3685" s="85" t="s">
        <v>3</v>
      </c>
      <c r="G3685" s="85">
        <v>1639011</v>
      </c>
      <c r="H3685" s="89"/>
      <c r="I3685" s="93" t="s">
        <v>7443</v>
      </c>
      <c r="J3685" s="89"/>
      <c r="K3685" s="89"/>
      <c r="L3685" s="89"/>
      <c r="M3685" s="89"/>
      <c r="N3685" s="168">
        <v>0</v>
      </c>
      <c r="O3685" s="168">
        <v>15211.62</v>
      </c>
      <c r="P3685" s="89" t="s">
        <v>679</v>
      </c>
    </row>
    <row r="3686" spans="1:16" ht="51">
      <c r="A3686" s="214" t="s">
        <v>560</v>
      </c>
      <c r="B3686" s="89"/>
      <c r="C3686" s="90" t="s">
        <v>622</v>
      </c>
      <c r="D3686" s="84">
        <v>43292</v>
      </c>
      <c r="E3686" s="85" t="s">
        <v>6839</v>
      </c>
      <c r="F3686" s="85" t="s">
        <v>3</v>
      </c>
      <c r="G3686" s="85">
        <v>1638985</v>
      </c>
      <c r="H3686" s="89"/>
      <c r="I3686" s="93" t="s">
        <v>7444</v>
      </c>
      <c r="J3686" s="89"/>
      <c r="K3686" s="89"/>
      <c r="L3686" s="89"/>
      <c r="M3686" s="89"/>
      <c r="N3686" s="168">
        <v>0</v>
      </c>
      <c r="O3686" s="168">
        <v>21687.4</v>
      </c>
      <c r="P3686" s="89" t="s">
        <v>679</v>
      </c>
    </row>
    <row r="3687" spans="1:16" ht="51">
      <c r="A3687" s="214" t="s">
        <v>560</v>
      </c>
      <c r="B3687" s="89"/>
      <c r="C3687" s="90" t="s">
        <v>622</v>
      </c>
      <c r="D3687" s="84">
        <v>43292</v>
      </c>
      <c r="E3687" s="85" t="s">
        <v>6840</v>
      </c>
      <c r="F3687" s="85" t="s">
        <v>3</v>
      </c>
      <c r="G3687" s="85">
        <v>1638983</v>
      </c>
      <c r="H3687" s="89"/>
      <c r="I3687" s="93" t="s">
        <v>7445</v>
      </c>
      <c r="J3687" s="89"/>
      <c r="K3687" s="89"/>
      <c r="L3687" s="89"/>
      <c r="M3687" s="89"/>
      <c r="N3687" s="168">
        <v>0</v>
      </c>
      <c r="O3687" s="168">
        <v>728</v>
      </c>
      <c r="P3687" s="89" t="s">
        <v>679</v>
      </c>
    </row>
    <row r="3688" spans="1:16" ht="51">
      <c r="A3688" s="214" t="s">
        <v>560</v>
      </c>
      <c r="B3688" s="89"/>
      <c r="C3688" s="90" t="s">
        <v>622</v>
      </c>
      <c r="D3688" s="84">
        <v>43292</v>
      </c>
      <c r="E3688" s="85" t="s">
        <v>6841</v>
      </c>
      <c r="F3688" s="85" t="s">
        <v>3</v>
      </c>
      <c r="G3688" s="85">
        <v>1638982</v>
      </c>
      <c r="H3688" s="89"/>
      <c r="I3688" s="93" t="s">
        <v>7446</v>
      </c>
      <c r="J3688" s="89"/>
      <c r="K3688" s="89"/>
      <c r="L3688" s="89"/>
      <c r="M3688" s="89"/>
      <c r="N3688" s="168">
        <v>0</v>
      </c>
      <c r="O3688" s="168">
        <v>7253.78</v>
      </c>
      <c r="P3688" s="89" t="s">
        <v>679</v>
      </c>
    </row>
    <row r="3689" spans="1:16" ht="51">
      <c r="A3689" s="214" t="s">
        <v>560</v>
      </c>
      <c r="B3689" s="89"/>
      <c r="C3689" s="90" t="s">
        <v>622</v>
      </c>
      <c r="D3689" s="84">
        <v>43292</v>
      </c>
      <c r="E3689" s="85" t="s">
        <v>6842</v>
      </c>
      <c r="F3689" s="85" t="s">
        <v>3</v>
      </c>
      <c r="G3689" s="85">
        <v>1638957</v>
      </c>
      <c r="H3689" s="89"/>
      <c r="I3689" s="93" t="s">
        <v>7447</v>
      </c>
      <c r="J3689" s="89"/>
      <c r="K3689" s="89"/>
      <c r="L3689" s="89"/>
      <c r="M3689" s="89"/>
      <c r="N3689" s="168">
        <v>0</v>
      </c>
      <c r="O3689" s="168">
        <v>8541.5400000000009</v>
      </c>
      <c r="P3689" s="89" t="s">
        <v>679</v>
      </c>
    </row>
    <row r="3690" spans="1:16" ht="51">
      <c r="A3690" s="214" t="s">
        <v>560</v>
      </c>
      <c r="B3690" s="89"/>
      <c r="C3690" s="90" t="s">
        <v>622</v>
      </c>
      <c r="D3690" s="84">
        <v>43292</v>
      </c>
      <c r="E3690" s="85" t="s">
        <v>6843</v>
      </c>
      <c r="F3690" s="85" t="s">
        <v>3</v>
      </c>
      <c r="G3690" s="85">
        <v>1638931</v>
      </c>
      <c r="H3690" s="89"/>
      <c r="I3690" s="93" t="s">
        <v>7448</v>
      </c>
      <c r="J3690" s="89"/>
      <c r="K3690" s="89"/>
      <c r="L3690" s="89"/>
      <c r="M3690" s="89"/>
      <c r="N3690" s="168">
        <v>0</v>
      </c>
      <c r="O3690" s="168">
        <v>613.35</v>
      </c>
      <c r="P3690" s="89" t="s">
        <v>679</v>
      </c>
    </row>
    <row r="3691" spans="1:16" ht="51">
      <c r="A3691" s="214">
        <v>513</v>
      </c>
      <c r="B3691" s="89"/>
      <c r="C3691" s="90" t="s">
        <v>175</v>
      </c>
      <c r="D3691" s="84">
        <v>43292</v>
      </c>
      <c r="E3691" s="85" t="s">
        <v>6844</v>
      </c>
      <c r="F3691" s="85" t="s">
        <v>15</v>
      </c>
      <c r="G3691" s="85">
        <v>781392</v>
      </c>
      <c r="H3691" s="89"/>
      <c r="I3691" s="93" t="s">
        <v>4413</v>
      </c>
      <c r="J3691" s="89"/>
      <c r="K3691" s="89"/>
      <c r="L3691" s="89"/>
      <c r="M3691" s="89"/>
      <c r="N3691" s="168">
        <v>50</v>
      </c>
      <c r="O3691" s="168">
        <v>0</v>
      </c>
      <c r="P3691" s="89" t="s">
        <v>679</v>
      </c>
    </row>
    <row r="3692" spans="1:16" ht="51">
      <c r="A3692" s="214">
        <v>513</v>
      </c>
      <c r="B3692" s="89"/>
      <c r="C3692" s="90" t="s">
        <v>175</v>
      </c>
      <c r="D3692" s="84">
        <v>43292</v>
      </c>
      <c r="E3692" s="85" t="s">
        <v>6845</v>
      </c>
      <c r="F3692" s="85" t="s">
        <v>15</v>
      </c>
      <c r="G3692" s="85">
        <v>781389</v>
      </c>
      <c r="H3692" s="89"/>
      <c r="I3692" s="93" t="s">
        <v>7449</v>
      </c>
      <c r="J3692" s="89"/>
      <c r="K3692" s="89"/>
      <c r="L3692" s="89"/>
      <c r="M3692" s="89"/>
      <c r="N3692" s="168">
        <v>50</v>
      </c>
      <c r="O3692" s="168">
        <v>0</v>
      </c>
      <c r="P3692" s="89" t="s">
        <v>679</v>
      </c>
    </row>
    <row r="3693" spans="1:16" ht="51">
      <c r="A3693" s="214">
        <v>513</v>
      </c>
      <c r="B3693" s="89"/>
      <c r="C3693" s="90" t="s">
        <v>175</v>
      </c>
      <c r="D3693" s="84">
        <v>43292</v>
      </c>
      <c r="E3693" s="85" t="s">
        <v>6846</v>
      </c>
      <c r="F3693" s="85" t="s">
        <v>15</v>
      </c>
      <c r="G3693" s="85">
        <v>781382</v>
      </c>
      <c r="H3693" s="89"/>
      <c r="I3693" s="93" t="s">
        <v>7449</v>
      </c>
      <c r="J3693" s="89"/>
      <c r="K3693" s="89"/>
      <c r="L3693" s="89"/>
      <c r="M3693" s="89"/>
      <c r="N3693" s="168">
        <v>50</v>
      </c>
      <c r="O3693" s="168">
        <v>0</v>
      </c>
      <c r="P3693" s="89" t="s">
        <v>679</v>
      </c>
    </row>
    <row r="3694" spans="1:16" ht="76.5">
      <c r="A3694" s="214">
        <v>291</v>
      </c>
      <c r="B3694" s="89"/>
      <c r="C3694" s="90" t="s">
        <v>133</v>
      </c>
      <c r="D3694" s="84">
        <v>43292</v>
      </c>
      <c r="E3694" s="85" t="s">
        <v>6847</v>
      </c>
      <c r="F3694" s="85" t="s">
        <v>11</v>
      </c>
      <c r="G3694" s="85">
        <v>781398</v>
      </c>
      <c r="H3694" s="89"/>
      <c r="I3694" s="93" t="s">
        <v>7450</v>
      </c>
      <c r="J3694" s="89"/>
      <c r="K3694" s="89"/>
      <c r="L3694" s="89"/>
      <c r="M3694" s="89"/>
      <c r="N3694" s="168">
        <v>50</v>
      </c>
      <c r="O3694" s="168">
        <v>0</v>
      </c>
      <c r="P3694" s="89" t="s">
        <v>679</v>
      </c>
    </row>
    <row r="3695" spans="1:16" ht="89.25">
      <c r="A3695" s="214">
        <v>25</v>
      </c>
      <c r="B3695" s="89"/>
      <c r="C3695" s="90" t="s">
        <v>48</v>
      </c>
      <c r="D3695" s="84">
        <v>43292</v>
      </c>
      <c r="E3695" s="85" t="s">
        <v>6848</v>
      </c>
      <c r="F3695" s="85" t="s">
        <v>15</v>
      </c>
      <c r="G3695" s="85">
        <v>5441</v>
      </c>
      <c r="H3695" s="89"/>
      <c r="I3695" s="93" t="s">
        <v>7451</v>
      </c>
      <c r="J3695" s="89"/>
      <c r="K3695" s="89"/>
      <c r="L3695" s="89"/>
      <c r="M3695" s="89"/>
      <c r="N3695" s="168">
        <v>362.2</v>
      </c>
      <c r="O3695" s="168">
        <v>0</v>
      </c>
      <c r="P3695" s="89" t="s">
        <v>679</v>
      </c>
    </row>
    <row r="3696" spans="1:16" ht="89.25">
      <c r="A3696" s="214">
        <v>25</v>
      </c>
      <c r="B3696" s="89"/>
      <c r="C3696" s="90" t="s">
        <v>48</v>
      </c>
      <c r="D3696" s="84">
        <v>43292</v>
      </c>
      <c r="E3696" s="85" t="s">
        <v>6849</v>
      </c>
      <c r="F3696" s="85" t="s">
        <v>15</v>
      </c>
      <c r="G3696" s="85">
        <v>5440</v>
      </c>
      <c r="H3696" s="89"/>
      <c r="I3696" s="93" t="s">
        <v>7452</v>
      </c>
      <c r="J3696" s="89"/>
      <c r="K3696" s="89"/>
      <c r="L3696" s="89"/>
      <c r="M3696" s="89"/>
      <c r="N3696" s="168">
        <v>373.31</v>
      </c>
      <c r="O3696" s="168">
        <v>0</v>
      </c>
      <c r="P3696" s="89" t="s">
        <v>679</v>
      </c>
    </row>
    <row r="3697" spans="1:16" ht="89.25">
      <c r="A3697" s="214">
        <v>513</v>
      </c>
      <c r="B3697" s="89"/>
      <c r="C3697" s="90" t="s">
        <v>175</v>
      </c>
      <c r="D3697" s="84">
        <v>43292</v>
      </c>
      <c r="E3697" s="85" t="s">
        <v>6850</v>
      </c>
      <c r="F3697" s="85" t="s">
        <v>15</v>
      </c>
      <c r="G3697" s="85">
        <v>5437</v>
      </c>
      <c r="H3697" s="89"/>
      <c r="I3697" s="93" t="s">
        <v>7453</v>
      </c>
      <c r="J3697" s="89"/>
      <c r="K3697" s="89"/>
      <c r="L3697" s="89"/>
      <c r="M3697" s="89"/>
      <c r="N3697" s="168">
        <v>12691.13</v>
      </c>
      <c r="O3697" s="168">
        <v>0</v>
      </c>
      <c r="P3697" s="89" t="s">
        <v>679</v>
      </c>
    </row>
    <row r="3698" spans="1:16" ht="51">
      <c r="A3698" s="214">
        <v>513</v>
      </c>
      <c r="B3698" s="89"/>
      <c r="C3698" s="90" t="s">
        <v>175</v>
      </c>
      <c r="D3698" s="84">
        <v>43292</v>
      </c>
      <c r="E3698" s="85" t="s">
        <v>6851</v>
      </c>
      <c r="F3698" s="85" t="s">
        <v>11</v>
      </c>
      <c r="G3698" s="85">
        <v>927053</v>
      </c>
      <c r="H3698" s="89"/>
      <c r="I3698" s="93" t="s">
        <v>7454</v>
      </c>
      <c r="J3698" s="89"/>
      <c r="K3698" s="89"/>
      <c r="L3698" s="89"/>
      <c r="M3698" s="89"/>
      <c r="N3698" s="168">
        <v>50</v>
      </c>
      <c r="O3698" s="168">
        <v>0</v>
      </c>
      <c r="P3698" s="89" t="s">
        <v>679</v>
      </c>
    </row>
    <row r="3699" spans="1:16" ht="51">
      <c r="A3699" s="214">
        <v>373</v>
      </c>
      <c r="B3699" s="89"/>
      <c r="C3699" s="90" t="s">
        <v>644</v>
      </c>
      <c r="D3699" s="84">
        <v>43293</v>
      </c>
      <c r="E3699" s="85" t="s">
        <v>6852</v>
      </c>
      <c r="F3699" s="85" t="s">
        <v>3</v>
      </c>
      <c r="G3699" s="85">
        <v>1639489</v>
      </c>
      <c r="H3699" s="89"/>
      <c r="I3699" s="93" t="s">
        <v>7455</v>
      </c>
      <c r="J3699" s="89"/>
      <c r="K3699" s="89"/>
      <c r="L3699" s="89"/>
      <c r="M3699" s="89"/>
      <c r="N3699" s="168">
        <v>0</v>
      </c>
      <c r="O3699" s="168">
        <v>24054.47</v>
      </c>
      <c r="P3699" s="89" t="s">
        <v>679</v>
      </c>
    </row>
    <row r="3700" spans="1:16" ht="63.75">
      <c r="A3700" s="214">
        <v>266</v>
      </c>
      <c r="B3700" s="89"/>
      <c r="C3700" s="90" t="s">
        <v>11070</v>
      </c>
      <c r="D3700" s="84">
        <v>43293</v>
      </c>
      <c r="E3700" s="85" t="s">
        <v>6853</v>
      </c>
      <c r="F3700" s="85" t="s">
        <v>3</v>
      </c>
      <c r="G3700" s="85">
        <v>1639378</v>
      </c>
      <c r="H3700" s="89"/>
      <c r="I3700" s="93" t="s">
        <v>7457</v>
      </c>
      <c r="J3700" s="89"/>
      <c r="K3700" s="89"/>
      <c r="L3700" s="89"/>
      <c r="M3700" s="89"/>
      <c r="N3700" s="168">
        <v>0</v>
      </c>
      <c r="O3700" s="168">
        <v>6864.1500000000005</v>
      </c>
      <c r="P3700" s="89" t="s">
        <v>679</v>
      </c>
    </row>
    <row r="3701" spans="1:16" ht="51">
      <c r="A3701" s="214">
        <v>591</v>
      </c>
      <c r="B3701" s="89"/>
      <c r="C3701" s="90" t="s">
        <v>11084</v>
      </c>
      <c r="D3701" s="84">
        <v>43293</v>
      </c>
      <c r="E3701" s="85" t="s">
        <v>6854</v>
      </c>
      <c r="F3701" s="85" t="s">
        <v>3</v>
      </c>
      <c r="G3701" s="85">
        <v>1639380</v>
      </c>
      <c r="H3701" s="89"/>
      <c r="I3701" s="93" t="s">
        <v>7458</v>
      </c>
      <c r="J3701" s="89"/>
      <c r="K3701" s="89"/>
      <c r="L3701" s="89"/>
      <c r="M3701" s="89"/>
      <c r="N3701" s="168">
        <v>0</v>
      </c>
      <c r="O3701" s="168">
        <v>306.67</v>
      </c>
      <c r="P3701" s="89" t="s">
        <v>679</v>
      </c>
    </row>
    <row r="3702" spans="1:16" ht="51">
      <c r="A3702" s="214" t="s">
        <v>560</v>
      </c>
      <c r="B3702" s="89"/>
      <c r="C3702" s="90" t="s">
        <v>622</v>
      </c>
      <c r="D3702" s="84">
        <v>43293</v>
      </c>
      <c r="E3702" s="85" t="s">
        <v>6855</v>
      </c>
      <c r="F3702" s="85" t="s">
        <v>3</v>
      </c>
      <c r="G3702" s="85">
        <v>1639410</v>
      </c>
      <c r="H3702" s="89"/>
      <c r="I3702" s="93" t="s">
        <v>7459</v>
      </c>
      <c r="J3702" s="89"/>
      <c r="K3702" s="89"/>
      <c r="L3702" s="89"/>
      <c r="M3702" s="89"/>
      <c r="N3702" s="168">
        <v>0</v>
      </c>
      <c r="O3702" s="168">
        <v>195.5</v>
      </c>
      <c r="P3702" s="89" t="s">
        <v>679</v>
      </c>
    </row>
    <row r="3703" spans="1:16" ht="51">
      <c r="A3703" s="214" t="s">
        <v>560</v>
      </c>
      <c r="B3703" s="89"/>
      <c r="C3703" s="90" t="s">
        <v>622</v>
      </c>
      <c r="D3703" s="84">
        <v>43293</v>
      </c>
      <c r="E3703" s="85" t="s">
        <v>6856</v>
      </c>
      <c r="F3703" s="85" t="s">
        <v>3</v>
      </c>
      <c r="G3703" s="85">
        <v>1639412</v>
      </c>
      <c r="H3703" s="89"/>
      <c r="I3703" s="93" t="s">
        <v>7460</v>
      </c>
      <c r="J3703" s="89"/>
      <c r="K3703" s="89"/>
      <c r="L3703" s="89"/>
      <c r="M3703" s="89"/>
      <c r="N3703" s="168">
        <v>0</v>
      </c>
      <c r="O3703" s="168">
        <v>93.5</v>
      </c>
      <c r="P3703" s="89" t="s">
        <v>679</v>
      </c>
    </row>
    <row r="3704" spans="1:16" ht="51">
      <c r="A3704" s="214" t="s">
        <v>560</v>
      </c>
      <c r="B3704" s="89"/>
      <c r="C3704" s="90" t="s">
        <v>622</v>
      </c>
      <c r="D3704" s="84">
        <v>43293</v>
      </c>
      <c r="E3704" s="85" t="s">
        <v>6857</v>
      </c>
      <c r="F3704" s="85" t="s">
        <v>3</v>
      </c>
      <c r="G3704" s="85">
        <v>1639415</v>
      </c>
      <c r="H3704" s="89"/>
      <c r="I3704" s="93" t="s">
        <v>7461</v>
      </c>
      <c r="J3704" s="89"/>
      <c r="K3704" s="89"/>
      <c r="L3704" s="89"/>
      <c r="M3704" s="89"/>
      <c r="N3704" s="168">
        <v>0</v>
      </c>
      <c r="O3704" s="168">
        <v>93.5</v>
      </c>
      <c r="P3704" s="89" t="s">
        <v>679</v>
      </c>
    </row>
    <row r="3705" spans="1:16" ht="51">
      <c r="A3705" s="214" t="s">
        <v>560</v>
      </c>
      <c r="B3705" s="89"/>
      <c r="C3705" s="90" t="s">
        <v>622</v>
      </c>
      <c r="D3705" s="84">
        <v>43293</v>
      </c>
      <c r="E3705" s="85" t="s">
        <v>6858</v>
      </c>
      <c r="F3705" s="85" t="s">
        <v>3</v>
      </c>
      <c r="G3705" s="85">
        <v>1639417</v>
      </c>
      <c r="H3705" s="89"/>
      <c r="I3705" s="93" t="s">
        <v>7462</v>
      </c>
      <c r="J3705" s="89"/>
      <c r="K3705" s="89"/>
      <c r="L3705" s="89"/>
      <c r="M3705" s="89"/>
      <c r="N3705" s="168">
        <v>0</v>
      </c>
      <c r="O3705" s="168">
        <v>93.5</v>
      </c>
      <c r="P3705" s="89" t="s">
        <v>679</v>
      </c>
    </row>
    <row r="3706" spans="1:16" ht="51">
      <c r="A3706" s="214" t="s">
        <v>560</v>
      </c>
      <c r="B3706" s="89"/>
      <c r="C3706" s="90" t="s">
        <v>622</v>
      </c>
      <c r="D3706" s="84">
        <v>43293</v>
      </c>
      <c r="E3706" s="85" t="s">
        <v>6859</v>
      </c>
      <c r="F3706" s="85" t="s">
        <v>3</v>
      </c>
      <c r="G3706" s="85">
        <v>1639420</v>
      </c>
      <c r="H3706" s="89"/>
      <c r="I3706" s="93" t="s">
        <v>7463</v>
      </c>
      <c r="J3706" s="89"/>
      <c r="K3706" s="89"/>
      <c r="L3706" s="89"/>
      <c r="M3706" s="89"/>
      <c r="N3706" s="168">
        <v>0</v>
      </c>
      <c r="O3706" s="168">
        <v>195.5</v>
      </c>
      <c r="P3706" s="89" t="s">
        <v>679</v>
      </c>
    </row>
    <row r="3707" spans="1:16" ht="51">
      <c r="A3707" s="214" t="s">
        <v>560</v>
      </c>
      <c r="B3707" s="89"/>
      <c r="C3707" s="90" t="s">
        <v>622</v>
      </c>
      <c r="D3707" s="84">
        <v>43293</v>
      </c>
      <c r="E3707" s="85" t="s">
        <v>6860</v>
      </c>
      <c r="F3707" s="85" t="s">
        <v>3</v>
      </c>
      <c r="G3707" s="85">
        <v>1639422</v>
      </c>
      <c r="H3707" s="89"/>
      <c r="I3707" s="93" t="s">
        <v>7464</v>
      </c>
      <c r="J3707" s="89"/>
      <c r="K3707" s="89"/>
      <c r="L3707" s="89"/>
      <c r="M3707" s="89"/>
      <c r="N3707" s="168">
        <v>0</v>
      </c>
      <c r="O3707" s="168">
        <v>195.5</v>
      </c>
      <c r="P3707" s="89" t="s">
        <v>679</v>
      </c>
    </row>
    <row r="3708" spans="1:16" ht="51">
      <c r="A3708" s="214" t="s">
        <v>560</v>
      </c>
      <c r="B3708" s="89"/>
      <c r="C3708" s="90" t="s">
        <v>622</v>
      </c>
      <c r="D3708" s="84">
        <v>43293</v>
      </c>
      <c r="E3708" s="85" t="s">
        <v>6861</v>
      </c>
      <c r="F3708" s="85" t="s">
        <v>3</v>
      </c>
      <c r="G3708" s="85">
        <v>1639423</v>
      </c>
      <c r="H3708" s="89"/>
      <c r="I3708" s="93" t="s">
        <v>7465</v>
      </c>
      <c r="J3708" s="89"/>
      <c r="K3708" s="89"/>
      <c r="L3708" s="89"/>
      <c r="M3708" s="89"/>
      <c r="N3708" s="168">
        <v>0</v>
      </c>
      <c r="O3708" s="168">
        <v>93.5</v>
      </c>
      <c r="P3708" s="89" t="s">
        <v>679</v>
      </c>
    </row>
    <row r="3709" spans="1:16" ht="51">
      <c r="A3709" s="214" t="s">
        <v>560</v>
      </c>
      <c r="B3709" s="89"/>
      <c r="C3709" s="90" t="s">
        <v>622</v>
      </c>
      <c r="D3709" s="84">
        <v>43293</v>
      </c>
      <c r="E3709" s="85" t="s">
        <v>6862</v>
      </c>
      <c r="F3709" s="85" t="s">
        <v>3</v>
      </c>
      <c r="G3709" s="85">
        <v>1639454</v>
      </c>
      <c r="H3709" s="89"/>
      <c r="I3709" s="93" t="s">
        <v>7466</v>
      </c>
      <c r="J3709" s="89"/>
      <c r="K3709" s="89"/>
      <c r="L3709" s="89"/>
      <c r="M3709" s="89"/>
      <c r="N3709" s="168">
        <v>0</v>
      </c>
      <c r="O3709" s="168">
        <v>446.31</v>
      </c>
      <c r="P3709" s="89" t="s">
        <v>679</v>
      </c>
    </row>
    <row r="3710" spans="1:16" ht="51">
      <c r="A3710" s="214">
        <v>47</v>
      </c>
      <c r="B3710" s="89"/>
      <c r="C3710" s="90" t="s">
        <v>52</v>
      </c>
      <c r="D3710" s="84">
        <v>43293</v>
      </c>
      <c r="E3710" s="85" t="s">
        <v>6863</v>
      </c>
      <c r="F3710" s="85" t="s">
        <v>3</v>
      </c>
      <c r="G3710" s="85">
        <v>1639625</v>
      </c>
      <c r="H3710" s="89"/>
      <c r="I3710" s="93" t="s">
        <v>7467</v>
      </c>
      <c r="J3710" s="89"/>
      <c r="K3710" s="89"/>
      <c r="L3710" s="89"/>
      <c r="M3710" s="89"/>
      <c r="N3710" s="168">
        <v>0</v>
      </c>
      <c r="O3710" s="168">
        <v>1373</v>
      </c>
      <c r="P3710" s="89" t="s">
        <v>679</v>
      </c>
    </row>
    <row r="3711" spans="1:16" ht="51">
      <c r="A3711" s="214" t="s">
        <v>560</v>
      </c>
      <c r="B3711" s="89"/>
      <c r="C3711" s="90" t="s">
        <v>622</v>
      </c>
      <c r="D3711" s="84">
        <v>43293</v>
      </c>
      <c r="E3711" s="85" t="s">
        <v>6864</v>
      </c>
      <c r="F3711" s="85" t="s">
        <v>3</v>
      </c>
      <c r="G3711" s="85">
        <v>1639549</v>
      </c>
      <c r="H3711" s="89"/>
      <c r="I3711" s="93" t="s">
        <v>7468</v>
      </c>
      <c r="J3711" s="89"/>
      <c r="K3711" s="89"/>
      <c r="L3711" s="89"/>
      <c r="M3711" s="89"/>
      <c r="N3711" s="168">
        <v>0</v>
      </c>
      <c r="O3711" s="168">
        <v>0.01</v>
      </c>
      <c r="P3711" s="89" t="s">
        <v>2900</v>
      </c>
    </row>
    <row r="3712" spans="1:16" ht="51">
      <c r="A3712" s="214">
        <v>132</v>
      </c>
      <c r="B3712" s="89"/>
      <c r="C3712" s="90" t="s">
        <v>71</v>
      </c>
      <c r="D3712" s="84">
        <v>43293</v>
      </c>
      <c r="E3712" s="85" t="s">
        <v>6865</v>
      </c>
      <c r="F3712" s="85" t="s">
        <v>3</v>
      </c>
      <c r="G3712" s="85">
        <v>1639568</v>
      </c>
      <c r="H3712" s="89"/>
      <c r="I3712" s="93" t="s">
        <v>7469</v>
      </c>
      <c r="J3712" s="89"/>
      <c r="K3712" s="89"/>
      <c r="L3712" s="89"/>
      <c r="M3712" s="89"/>
      <c r="N3712" s="168">
        <v>0</v>
      </c>
      <c r="O3712" s="168">
        <v>25</v>
      </c>
      <c r="P3712" s="89" t="s">
        <v>679</v>
      </c>
    </row>
    <row r="3713" spans="1:16" ht="51">
      <c r="A3713" s="214" t="s">
        <v>560</v>
      </c>
      <c r="B3713" s="89"/>
      <c r="C3713" s="90" t="s">
        <v>622</v>
      </c>
      <c r="D3713" s="84">
        <v>43293</v>
      </c>
      <c r="E3713" s="85" t="s">
        <v>6866</v>
      </c>
      <c r="F3713" s="85" t="s">
        <v>3</v>
      </c>
      <c r="G3713" s="85">
        <v>1639578</v>
      </c>
      <c r="H3713" s="89"/>
      <c r="I3713" s="93" t="s">
        <v>5074</v>
      </c>
      <c r="J3713" s="89"/>
      <c r="K3713" s="89"/>
      <c r="L3713" s="89"/>
      <c r="M3713" s="89"/>
      <c r="N3713" s="168">
        <v>0</v>
      </c>
      <c r="O3713" s="168">
        <v>500</v>
      </c>
      <c r="P3713" s="89" t="s">
        <v>679</v>
      </c>
    </row>
    <row r="3714" spans="1:16" ht="51">
      <c r="A3714" s="214">
        <v>41</v>
      </c>
      <c r="B3714" s="89"/>
      <c r="C3714" s="90" t="s">
        <v>50</v>
      </c>
      <c r="D3714" s="84">
        <v>43293</v>
      </c>
      <c r="E3714" s="85" t="s">
        <v>6867</v>
      </c>
      <c r="F3714" s="85" t="s">
        <v>3</v>
      </c>
      <c r="G3714" s="85">
        <v>1639589</v>
      </c>
      <c r="H3714" s="89"/>
      <c r="I3714" s="93" t="s">
        <v>7470</v>
      </c>
      <c r="J3714" s="89"/>
      <c r="K3714" s="89"/>
      <c r="L3714" s="89"/>
      <c r="M3714" s="89"/>
      <c r="N3714" s="168">
        <v>0</v>
      </c>
      <c r="O3714" s="168">
        <v>27</v>
      </c>
      <c r="P3714" s="89" t="s">
        <v>2900</v>
      </c>
    </row>
    <row r="3715" spans="1:16" ht="51">
      <c r="A3715" s="214" t="s">
        <v>560</v>
      </c>
      <c r="B3715" s="89"/>
      <c r="C3715" s="90" t="s">
        <v>622</v>
      </c>
      <c r="D3715" s="84">
        <v>43293</v>
      </c>
      <c r="E3715" s="85" t="s">
        <v>6868</v>
      </c>
      <c r="F3715" s="85" t="s">
        <v>3</v>
      </c>
      <c r="G3715" s="85">
        <v>1639328</v>
      </c>
      <c r="H3715" s="89"/>
      <c r="I3715" s="93" t="s">
        <v>3031</v>
      </c>
      <c r="J3715" s="89"/>
      <c r="K3715" s="89"/>
      <c r="L3715" s="89"/>
      <c r="M3715" s="89"/>
      <c r="N3715" s="168">
        <v>0</v>
      </c>
      <c r="O3715" s="168">
        <v>647.59</v>
      </c>
      <c r="P3715" s="89" t="s">
        <v>679</v>
      </c>
    </row>
    <row r="3716" spans="1:16" ht="51">
      <c r="A3716" s="214">
        <v>378</v>
      </c>
      <c r="B3716" s="89"/>
      <c r="C3716" s="90" t="s">
        <v>647</v>
      </c>
      <c r="D3716" s="84">
        <v>43293</v>
      </c>
      <c r="E3716" s="85" t="s">
        <v>6869</v>
      </c>
      <c r="F3716" s="85" t="s">
        <v>3</v>
      </c>
      <c r="G3716" s="85">
        <v>1639358</v>
      </c>
      <c r="H3716" s="89"/>
      <c r="I3716" s="93" t="s">
        <v>7471</v>
      </c>
      <c r="J3716" s="89"/>
      <c r="K3716" s="89"/>
      <c r="L3716" s="89"/>
      <c r="M3716" s="89"/>
      <c r="N3716" s="168">
        <v>0</v>
      </c>
      <c r="O3716" s="168">
        <v>299.15000000000003</v>
      </c>
      <c r="P3716" s="89" t="s">
        <v>679</v>
      </c>
    </row>
    <row r="3717" spans="1:16" ht="76.5">
      <c r="A3717" s="214">
        <v>373</v>
      </c>
      <c r="B3717" s="89"/>
      <c r="C3717" s="90" t="s">
        <v>644</v>
      </c>
      <c r="D3717" s="84">
        <v>43293</v>
      </c>
      <c r="E3717" s="85" t="s">
        <v>6870</v>
      </c>
      <c r="F3717" s="85" t="s">
        <v>680</v>
      </c>
      <c r="G3717" s="85">
        <v>179432</v>
      </c>
      <c r="H3717" s="89"/>
      <c r="I3717" s="93" t="s">
        <v>7472</v>
      </c>
      <c r="J3717" s="89"/>
      <c r="K3717" s="89"/>
      <c r="L3717" s="89"/>
      <c r="M3717" s="89"/>
      <c r="N3717" s="168">
        <v>0</v>
      </c>
      <c r="O3717" s="168">
        <v>2850171.53</v>
      </c>
      <c r="P3717" s="89" t="s">
        <v>679</v>
      </c>
    </row>
    <row r="3718" spans="1:16" ht="89.25">
      <c r="A3718" s="214">
        <v>513</v>
      </c>
      <c r="B3718" s="89"/>
      <c r="C3718" s="90" t="s">
        <v>175</v>
      </c>
      <c r="D3718" s="84">
        <v>43293</v>
      </c>
      <c r="E3718" s="85" t="s">
        <v>6871</v>
      </c>
      <c r="F3718" s="85" t="s">
        <v>15</v>
      </c>
      <c r="G3718" s="85">
        <v>5448</v>
      </c>
      <c r="H3718" s="89"/>
      <c r="I3718" s="93" t="s">
        <v>7473</v>
      </c>
      <c r="J3718" s="89"/>
      <c r="K3718" s="89"/>
      <c r="L3718" s="89"/>
      <c r="M3718" s="89"/>
      <c r="N3718" s="168">
        <v>294.56</v>
      </c>
      <c r="O3718" s="168">
        <v>0</v>
      </c>
      <c r="P3718" s="89" t="s">
        <v>679</v>
      </c>
    </row>
    <row r="3719" spans="1:16" ht="63.75">
      <c r="A3719" s="214">
        <v>513</v>
      </c>
      <c r="B3719" s="89"/>
      <c r="C3719" s="90" t="s">
        <v>175</v>
      </c>
      <c r="D3719" s="84">
        <v>43293</v>
      </c>
      <c r="E3719" s="85" t="s">
        <v>6872</v>
      </c>
      <c r="F3719" s="85" t="s">
        <v>15</v>
      </c>
      <c r="G3719" s="85">
        <v>782993</v>
      </c>
      <c r="H3719" s="89"/>
      <c r="I3719" s="93" t="s">
        <v>7474</v>
      </c>
      <c r="J3719" s="89"/>
      <c r="K3719" s="89"/>
      <c r="L3719" s="89"/>
      <c r="M3719" s="89"/>
      <c r="N3719" s="168">
        <v>50</v>
      </c>
      <c r="O3719" s="168">
        <v>0</v>
      </c>
      <c r="P3719" s="89" t="s">
        <v>679</v>
      </c>
    </row>
    <row r="3720" spans="1:16" ht="51">
      <c r="A3720" s="214">
        <v>513</v>
      </c>
      <c r="B3720" s="89"/>
      <c r="C3720" s="90" t="s">
        <v>175</v>
      </c>
      <c r="D3720" s="84">
        <v>43293</v>
      </c>
      <c r="E3720" s="85" t="s">
        <v>6873</v>
      </c>
      <c r="F3720" s="85" t="s">
        <v>11</v>
      </c>
      <c r="G3720" s="85">
        <v>927122</v>
      </c>
      <c r="H3720" s="89"/>
      <c r="I3720" s="93" t="s">
        <v>7475</v>
      </c>
      <c r="J3720" s="89"/>
      <c r="K3720" s="89"/>
      <c r="L3720" s="89"/>
      <c r="M3720" s="89"/>
      <c r="N3720" s="168">
        <v>50</v>
      </c>
      <c r="O3720" s="168">
        <v>0</v>
      </c>
      <c r="P3720" s="89" t="s">
        <v>679</v>
      </c>
    </row>
    <row r="3721" spans="1:16" ht="63.75">
      <c r="A3721" s="214">
        <v>525</v>
      </c>
      <c r="B3721" s="89"/>
      <c r="C3721" s="90" t="s">
        <v>179</v>
      </c>
      <c r="D3721" s="84">
        <v>43293</v>
      </c>
      <c r="E3721" s="85" t="s">
        <v>6874</v>
      </c>
      <c r="F3721" s="85" t="s">
        <v>15</v>
      </c>
      <c r="G3721" s="85">
        <v>783154</v>
      </c>
      <c r="H3721" s="89"/>
      <c r="I3721" s="93" t="s">
        <v>7477</v>
      </c>
      <c r="J3721" s="89"/>
      <c r="K3721" s="89"/>
      <c r="L3721" s="89"/>
      <c r="M3721" s="89"/>
      <c r="N3721" s="168">
        <v>50</v>
      </c>
      <c r="O3721" s="168">
        <v>0</v>
      </c>
      <c r="P3721" s="89" t="s">
        <v>679</v>
      </c>
    </row>
    <row r="3722" spans="1:16" ht="51">
      <c r="A3722" s="214">
        <v>513</v>
      </c>
      <c r="B3722" s="89"/>
      <c r="C3722" s="90" t="s">
        <v>175</v>
      </c>
      <c r="D3722" s="84">
        <v>43293</v>
      </c>
      <c r="E3722" s="85" t="s">
        <v>6875</v>
      </c>
      <c r="F3722" s="85" t="s">
        <v>15</v>
      </c>
      <c r="G3722" s="85">
        <v>783248</v>
      </c>
      <c r="H3722" s="89"/>
      <c r="I3722" s="93" t="s">
        <v>3390</v>
      </c>
      <c r="J3722" s="89"/>
      <c r="K3722" s="89"/>
      <c r="L3722" s="89"/>
      <c r="M3722" s="89"/>
      <c r="N3722" s="168">
        <v>50</v>
      </c>
      <c r="O3722" s="168">
        <v>0</v>
      </c>
      <c r="P3722" s="89" t="s">
        <v>679</v>
      </c>
    </row>
    <row r="3723" spans="1:16" ht="51">
      <c r="A3723" s="214">
        <v>373</v>
      </c>
      <c r="B3723" s="89"/>
      <c r="C3723" s="90" t="s">
        <v>644</v>
      </c>
      <c r="D3723" s="84">
        <v>43294</v>
      </c>
      <c r="E3723" s="85" t="s">
        <v>6876</v>
      </c>
      <c r="F3723" s="85" t="s">
        <v>3</v>
      </c>
      <c r="G3723" s="85">
        <v>1639889</v>
      </c>
      <c r="H3723" s="89"/>
      <c r="I3723" s="93" t="s">
        <v>7478</v>
      </c>
      <c r="J3723" s="89"/>
      <c r="K3723" s="89"/>
      <c r="L3723" s="89"/>
      <c r="M3723" s="89"/>
      <c r="N3723" s="168">
        <v>0</v>
      </c>
      <c r="O3723" s="168">
        <v>86688.49</v>
      </c>
      <c r="P3723" s="89" t="s">
        <v>679</v>
      </c>
    </row>
    <row r="3724" spans="1:16" ht="51">
      <c r="A3724" s="214">
        <v>340</v>
      </c>
      <c r="B3724" s="89"/>
      <c r="C3724" s="90" t="s">
        <v>151</v>
      </c>
      <c r="D3724" s="84">
        <v>43294</v>
      </c>
      <c r="E3724" s="85" t="s">
        <v>6877</v>
      </c>
      <c r="F3724" s="85" t="s">
        <v>3</v>
      </c>
      <c r="G3724" s="85">
        <v>1639857</v>
      </c>
      <c r="H3724" s="89"/>
      <c r="I3724" s="93" t="s">
        <v>7479</v>
      </c>
      <c r="J3724" s="89"/>
      <c r="K3724" s="89"/>
      <c r="L3724" s="89"/>
      <c r="M3724" s="89"/>
      <c r="N3724" s="168">
        <v>0</v>
      </c>
      <c r="O3724" s="168">
        <v>0.97</v>
      </c>
      <c r="P3724" s="89" t="s">
        <v>679</v>
      </c>
    </row>
    <row r="3725" spans="1:16" ht="63.75">
      <c r="A3725" s="214">
        <v>10</v>
      </c>
      <c r="B3725" s="89"/>
      <c r="C3725" s="90" t="s">
        <v>44</v>
      </c>
      <c r="D3725" s="84">
        <v>43294</v>
      </c>
      <c r="E3725" s="85" t="s">
        <v>6878</v>
      </c>
      <c r="F3725" s="85" t="s">
        <v>3</v>
      </c>
      <c r="G3725" s="85">
        <v>1639905</v>
      </c>
      <c r="H3725" s="89"/>
      <c r="I3725" s="93" t="s">
        <v>7480</v>
      </c>
      <c r="J3725" s="89"/>
      <c r="K3725" s="89"/>
      <c r="L3725" s="89"/>
      <c r="M3725" s="89"/>
      <c r="N3725" s="168">
        <v>0</v>
      </c>
      <c r="O3725" s="168">
        <v>13093.36</v>
      </c>
      <c r="P3725" s="89" t="s">
        <v>679</v>
      </c>
    </row>
    <row r="3726" spans="1:16" ht="51">
      <c r="A3726" s="214" t="s">
        <v>560</v>
      </c>
      <c r="B3726" s="89"/>
      <c r="C3726" s="90" t="s">
        <v>622</v>
      </c>
      <c r="D3726" s="84">
        <v>43294</v>
      </c>
      <c r="E3726" s="85" t="s">
        <v>6879</v>
      </c>
      <c r="F3726" s="85" t="s">
        <v>3</v>
      </c>
      <c r="G3726" s="85">
        <v>1639923</v>
      </c>
      <c r="H3726" s="89"/>
      <c r="I3726" s="93" t="s">
        <v>7456</v>
      </c>
      <c r="J3726" s="89"/>
      <c r="K3726" s="89"/>
      <c r="L3726" s="89"/>
      <c r="M3726" s="89"/>
      <c r="N3726" s="168">
        <v>0</v>
      </c>
      <c r="O3726" s="168">
        <v>0.55000000000000004</v>
      </c>
      <c r="P3726" s="89" t="s">
        <v>679</v>
      </c>
    </row>
    <row r="3727" spans="1:16" ht="51">
      <c r="A3727" s="214" t="s">
        <v>560</v>
      </c>
      <c r="B3727" s="89"/>
      <c r="C3727" s="90" t="s">
        <v>622</v>
      </c>
      <c r="D3727" s="84">
        <v>43294</v>
      </c>
      <c r="E3727" s="85" t="s">
        <v>6880</v>
      </c>
      <c r="F3727" s="85" t="s">
        <v>3</v>
      </c>
      <c r="G3727" s="85">
        <v>1639954</v>
      </c>
      <c r="H3727" s="89"/>
      <c r="I3727" s="93" t="s">
        <v>7481</v>
      </c>
      <c r="J3727" s="89"/>
      <c r="K3727" s="89"/>
      <c r="L3727" s="89"/>
      <c r="M3727" s="89"/>
      <c r="N3727" s="168">
        <v>0</v>
      </c>
      <c r="O3727" s="168">
        <v>1050.5</v>
      </c>
      <c r="P3727" s="89" t="s">
        <v>679</v>
      </c>
    </row>
    <row r="3728" spans="1:16" ht="51">
      <c r="A3728" s="214" t="s">
        <v>560</v>
      </c>
      <c r="B3728" s="89"/>
      <c r="C3728" s="90" t="s">
        <v>622</v>
      </c>
      <c r="D3728" s="84">
        <v>43294</v>
      </c>
      <c r="E3728" s="85" t="s">
        <v>6881</v>
      </c>
      <c r="F3728" s="85" t="s">
        <v>3</v>
      </c>
      <c r="G3728" s="85">
        <v>1639971</v>
      </c>
      <c r="H3728" s="89"/>
      <c r="I3728" s="93" t="s">
        <v>7482</v>
      </c>
      <c r="J3728" s="89"/>
      <c r="K3728" s="89"/>
      <c r="L3728" s="89"/>
      <c r="M3728" s="89"/>
      <c r="N3728" s="168">
        <v>0</v>
      </c>
      <c r="O3728" s="168">
        <v>25</v>
      </c>
      <c r="P3728" s="89" t="s">
        <v>679</v>
      </c>
    </row>
    <row r="3729" spans="1:16" ht="51">
      <c r="A3729" s="214" t="s">
        <v>560</v>
      </c>
      <c r="B3729" s="89"/>
      <c r="C3729" s="90" t="s">
        <v>622</v>
      </c>
      <c r="D3729" s="84">
        <v>43294</v>
      </c>
      <c r="E3729" s="85" t="s">
        <v>6882</v>
      </c>
      <c r="F3729" s="85" t="s">
        <v>3</v>
      </c>
      <c r="G3729" s="85">
        <v>1639832</v>
      </c>
      <c r="H3729" s="89"/>
      <c r="I3729" s="93" t="s">
        <v>7483</v>
      </c>
      <c r="J3729" s="89"/>
      <c r="K3729" s="89"/>
      <c r="L3729" s="89"/>
      <c r="M3729" s="89"/>
      <c r="N3729" s="168">
        <v>0</v>
      </c>
      <c r="O3729" s="168">
        <v>185.5</v>
      </c>
      <c r="P3729" s="89" t="s">
        <v>679</v>
      </c>
    </row>
    <row r="3730" spans="1:16" ht="51">
      <c r="A3730" s="214">
        <v>340</v>
      </c>
      <c r="B3730" s="89"/>
      <c r="C3730" s="90" t="s">
        <v>151</v>
      </c>
      <c r="D3730" s="84">
        <v>43294</v>
      </c>
      <c r="E3730" s="85" t="s">
        <v>6883</v>
      </c>
      <c r="F3730" s="85" t="s">
        <v>3</v>
      </c>
      <c r="G3730" s="85">
        <v>1639856</v>
      </c>
      <c r="H3730" s="89"/>
      <c r="I3730" s="93" t="s">
        <v>7484</v>
      </c>
      <c r="J3730" s="89"/>
      <c r="K3730" s="89"/>
      <c r="L3730" s="89"/>
      <c r="M3730" s="89"/>
      <c r="N3730" s="168">
        <v>0</v>
      </c>
      <c r="O3730" s="168">
        <v>406.74</v>
      </c>
      <c r="P3730" s="89" t="s">
        <v>679</v>
      </c>
    </row>
    <row r="3731" spans="1:16" ht="51">
      <c r="A3731" s="214" t="s">
        <v>560</v>
      </c>
      <c r="B3731" s="89"/>
      <c r="C3731" s="90" t="s">
        <v>622</v>
      </c>
      <c r="D3731" s="84">
        <v>43294</v>
      </c>
      <c r="E3731" s="85" t="s">
        <v>6884</v>
      </c>
      <c r="F3731" s="85" t="s">
        <v>3</v>
      </c>
      <c r="G3731" s="85">
        <v>1640067</v>
      </c>
      <c r="H3731" s="89"/>
      <c r="I3731" s="93" t="s">
        <v>7485</v>
      </c>
      <c r="J3731" s="89"/>
      <c r="K3731" s="89"/>
      <c r="L3731" s="89"/>
      <c r="M3731" s="89"/>
      <c r="N3731" s="168">
        <v>0</v>
      </c>
      <c r="O3731" s="168">
        <v>7667.07</v>
      </c>
      <c r="P3731" s="89" t="s">
        <v>679</v>
      </c>
    </row>
    <row r="3732" spans="1:16" ht="38.25">
      <c r="A3732" s="214">
        <v>16</v>
      </c>
      <c r="B3732" s="89"/>
      <c r="C3732" s="90" t="s">
        <v>46</v>
      </c>
      <c r="D3732" s="84">
        <v>43294</v>
      </c>
      <c r="E3732" s="85" t="s">
        <v>6885</v>
      </c>
      <c r="F3732" s="85" t="s">
        <v>3</v>
      </c>
      <c r="G3732" s="85">
        <v>1640107</v>
      </c>
      <c r="H3732" s="89"/>
      <c r="I3732" s="93" t="s">
        <v>7486</v>
      </c>
      <c r="J3732" s="89"/>
      <c r="K3732" s="89"/>
      <c r="L3732" s="89"/>
      <c r="M3732" s="89"/>
      <c r="N3732" s="168">
        <v>0</v>
      </c>
      <c r="O3732" s="168">
        <v>6000</v>
      </c>
      <c r="P3732" s="89" t="s">
        <v>679</v>
      </c>
    </row>
    <row r="3733" spans="1:16" ht="63.75">
      <c r="A3733" s="214">
        <v>378</v>
      </c>
      <c r="B3733" s="89"/>
      <c r="C3733" s="90" t="s">
        <v>647</v>
      </c>
      <c r="D3733" s="84">
        <v>43294</v>
      </c>
      <c r="E3733" s="85" t="s">
        <v>6886</v>
      </c>
      <c r="F3733" s="85" t="s">
        <v>3</v>
      </c>
      <c r="G3733" s="85">
        <v>1639975</v>
      </c>
      <c r="H3733" s="89"/>
      <c r="I3733" s="93" t="s">
        <v>7487</v>
      </c>
      <c r="J3733" s="89"/>
      <c r="K3733" s="89"/>
      <c r="L3733" s="89"/>
      <c r="M3733" s="89"/>
      <c r="N3733" s="168">
        <v>0</v>
      </c>
      <c r="O3733" s="168">
        <v>877.71</v>
      </c>
      <c r="P3733" s="89" t="s">
        <v>679</v>
      </c>
    </row>
    <row r="3734" spans="1:16" ht="51">
      <c r="A3734" s="214" t="s">
        <v>567</v>
      </c>
      <c r="B3734" s="89"/>
      <c r="C3734" s="90" t="s">
        <v>620</v>
      </c>
      <c r="D3734" s="84">
        <v>43294</v>
      </c>
      <c r="E3734" s="85" t="s">
        <v>6887</v>
      </c>
      <c r="F3734" s="85" t="s">
        <v>3</v>
      </c>
      <c r="G3734" s="85">
        <v>1639883</v>
      </c>
      <c r="H3734" s="89"/>
      <c r="I3734" s="93" t="s">
        <v>7488</v>
      </c>
      <c r="J3734" s="89"/>
      <c r="K3734" s="89"/>
      <c r="L3734" s="89"/>
      <c r="M3734" s="89"/>
      <c r="N3734" s="168">
        <v>0</v>
      </c>
      <c r="O3734" s="168">
        <v>254734.23</v>
      </c>
      <c r="P3734" s="89" t="s">
        <v>679</v>
      </c>
    </row>
    <row r="3735" spans="1:16" ht="63.75">
      <c r="A3735" s="214" t="s">
        <v>560</v>
      </c>
      <c r="B3735" s="89"/>
      <c r="C3735" s="90" t="s">
        <v>622</v>
      </c>
      <c r="D3735" s="84">
        <v>43294</v>
      </c>
      <c r="E3735" s="85" t="s">
        <v>6888</v>
      </c>
      <c r="F3735" s="85" t="s">
        <v>3</v>
      </c>
      <c r="G3735" s="85">
        <v>1639890</v>
      </c>
      <c r="H3735" s="89"/>
      <c r="I3735" s="93" t="s">
        <v>7489</v>
      </c>
      <c r="J3735" s="89"/>
      <c r="K3735" s="89"/>
      <c r="L3735" s="89"/>
      <c r="M3735" s="89"/>
      <c r="N3735" s="168">
        <v>0</v>
      </c>
      <c r="O3735" s="168">
        <v>8930.68</v>
      </c>
      <c r="P3735" s="89" t="s">
        <v>679</v>
      </c>
    </row>
    <row r="3736" spans="1:16" ht="51">
      <c r="A3736" s="214" t="s">
        <v>567</v>
      </c>
      <c r="B3736" s="89"/>
      <c r="C3736" s="90" t="s">
        <v>620</v>
      </c>
      <c r="D3736" s="84">
        <v>43294</v>
      </c>
      <c r="E3736" s="85" t="s">
        <v>6889</v>
      </c>
      <c r="F3736" s="85" t="s">
        <v>3</v>
      </c>
      <c r="G3736" s="85">
        <v>1639880</v>
      </c>
      <c r="H3736" s="89"/>
      <c r="I3736" s="93" t="s">
        <v>7490</v>
      </c>
      <c r="J3736" s="89"/>
      <c r="K3736" s="89"/>
      <c r="L3736" s="89"/>
      <c r="M3736" s="89"/>
      <c r="N3736" s="168">
        <v>0</v>
      </c>
      <c r="O3736" s="168">
        <v>10793.04</v>
      </c>
      <c r="P3736" s="89" t="s">
        <v>679</v>
      </c>
    </row>
    <row r="3737" spans="1:16" ht="51">
      <c r="A3737" s="214" t="s">
        <v>567</v>
      </c>
      <c r="B3737" s="89"/>
      <c r="C3737" s="90" t="s">
        <v>620</v>
      </c>
      <c r="D3737" s="84">
        <v>43294</v>
      </c>
      <c r="E3737" s="85" t="s">
        <v>6890</v>
      </c>
      <c r="F3737" s="85" t="s">
        <v>3</v>
      </c>
      <c r="G3737" s="85">
        <v>1639881</v>
      </c>
      <c r="H3737" s="89"/>
      <c r="I3737" s="93" t="s">
        <v>7491</v>
      </c>
      <c r="J3737" s="89"/>
      <c r="K3737" s="89"/>
      <c r="L3737" s="89"/>
      <c r="M3737" s="89"/>
      <c r="N3737" s="168">
        <v>0</v>
      </c>
      <c r="O3737" s="168">
        <v>349.6</v>
      </c>
      <c r="P3737" s="89" t="s">
        <v>679</v>
      </c>
    </row>
    <row r="3738" spans="1:16" ht="89.25">
      <c r="A3738" s="214">
        <v>513</v>
      </c>
      <c r="B3738" s="89"/>
      <c r="C3738" s="90" t="s">
        <v>175</v>
      </c>
      <c r="D3738" s="84">
        <v>43294</v>
      </c>
      <c r="E3738" s="85" t="s">
        <v>6891</v>
      </c>
      <c r="F3738" s="85" t="s">
        <v>15</v>
      </c>
      <c r="G3738" s="85">
        <v>5452</v>
      </c>
      <c r="H3738" s="89"/>
      <c r="I3738" s="93" t="s">
        <v>7492</v>
      </c>
      <c r="J3738" s="89"/>
      <c r="K3738" s="89"/>
      <c r="L3738" s="89"/>
      <c r="M3738" s="89"/>
      <c r="N3738" s="168">
        <v>50</v>
      </c>
      <c r="O3738" s="168">
        <v>0</v>
      </c>
      <c r="P3738" s="89" t="s">
        <v>679</v>
      </c>
    </row>
    <row r="3739" spans="1:16" ht="51">
      <c r="A3739" s="214">
        <v>513</v>
      </c>
      <c r="B3739" s="89"/>
      <c r="C3739" s="90" t="s">
        <v>175</v>
      </c>
      <c r="D3739" s="84">
        <v>43294</v>
      </c>
      <c r="E3739" s="85" t="s">
        <v>6892</v>
      </c>
      <c r="F3739" s="85" t="s">
        <v>15</v>
      </c>
      <c r="G3739" s="85">
        <v>783727</v>
      </c>
      <c r="H3739" s="89"/>
      <c r="I3739" s="93" t="s">
        <v>3326</v>
      </c>
      <c r="J3739" s="89"/>
      <c r="K3739" s="89"/>
      <c r="L3739" s="89"/>
      <c r="M3739" s="89"/>
      <c r="N3739" s="168">
        <v>50</v>
      </c>
      <c r="O3739" s="168">
        <v>0</v>
      </c>
      <c r="P3739" s="89" t="s">
        <v>679</v>
      </c>
    </row>
    <row r="3740" spans="1:16" ht="51">
      <c r="A3740" s="214">
        <v>513</v>
      </c>
      <c r="B3740" s="89"/>
      <c r="C3740" s="90" t="s">
        <v>175</v>
      </c>
      <c r="D3740" s="84">
        <v>43294</v>
      </c>
      <c r="E3740" s="85" t="s">
        <v>6893</v>
      </c>
      <c r="F3740" s="85" t="s">
        <v>15</v>
      </c>
      <c r="G3740" s="85">
        <v>783729</v>
      </c>
      <c r="H3740" s="89"/>
      <c r="I3740" s="93" t="s">
        <v>4424</v>
      </c>
      <c r="J3740" s="89"/>
      <c r="K3740" s="89"/>
      <c r="L3740" s="89"/>
      <c r="M3740" s="89"/>
      <c r="N3740" s="168">
        <v>50</v>
      </c>
      <c r="O3740" s="168">
        <v>0</v>
      </c>
      <c r="P3740" s="89" t="s">
        <v>679</v>
      </c>
    </row>
    <row r="3741" spans="1:16" ht="51">
      <c r="A3741" s="214" t="s">
        <v>560</v>
      </c>
      <c r="B3741" s="89"/>
      <c r="C3741" s="90" t="s">
        <v>622</v>
      </c>
      <c r="D3741" s="84">
        <v>43294</v>
      </c>
      <c r="E3741" s="85" t="s">
        <v>6894</v>
      </c>
      <c r="F3741" s="85" t="s">
        <v>6</v>
      </c>
      <c r="G3741" s="85">
        <v>997681</v>
      </c>
      <c r="H3741" s="89"/>
      <c r="I3741" s="93" t="s">
        <v>7493</v>
      </c>
      <c r="J3741" s="89"/>
      <c r="K3741" s="89"/>
      <c r="L3741" s="89"/>
      <c r="M3741" s="89"/>
      <c r="N3741" s="168">
        <v>0</v>
      </c>
      <c r="O3741" s="168">
        <v>4670.3599999999997</v>
      </c>
      <c r="P3741" s="89" t="s">
        <v>679</v>
      </c>
    </row>
    <row r="3742" spans="1:16" ht="89.25">
      <c r="A3742" s="214">
        <v>30</v>
      </c>
      <c r="B3742" s="89"/>
      <c r="C3742" s="90" t="s">
        <v>684</v>
      </c>
      <c r="D3742" s="84">
        <v>43294</v>
      </c>
      <c r="E3742" s="85" t="s">
        <v>6895</v>
      </c>
      <c r="F3742" s="85" t="s">
        <v>15</v>
      </c>
      <c r="G3742" s="85">
        <v>5459</v>
      </c>
      <c r="H3742" s="89"/>
      <c r="I3742" s="93" t="s">
        <v>7494</v>
      </c>
      <c r="J3742" s="89"/>
      <c r="K3742" s="89"/>
      <c r="L3742" s="89"/>
      <c r="M3742" s="89"/>
      <c r="N3742" s="168">
        <v>271.37</v>
      </c>
      <c r="O3742" s="168">
        <v>0</v>
      </c>
      <c r="P3742" s="89" t="s">
        <v>679</v>
      </c>
    </row>
    <row r="3743" spans="1:16" ht="89.25">
      <c r="A3743" s="214">
        <v>670</v>
      </c>
      <c r="B3743" s="89"/>
      <c r="C3743" s="90" t="s">
        <v>194</v>
      </c>
      <c r="D3743" s="84">
        <v>43294</v>
      </c>
      <c r="E3743" s="85" t="s">
        <v>6896</v>
      </c>
      <c r="F3743" s="85" t="s">
        <v>15</v>
      </c>
      <c r="G3743" s="85">
        <v>5455</v>
      </c>
      <c r="H3743" s="89"/>
      <c r="I3743" s="93" t="s">
        <v>7495</v>
      </c>
      <c r="J3743" s="89"/>
      <c r="K3743" s="89"/>
      <c r="L3743" s="89"/>
      <c r="M3743" s="89"/>
      <c r="N3743" s="168">
        <v>304.3</v>
      </c>
      <c r="O3743" s="168">
        <v>0</v>
      </c>
      <c r="P3743" s="89" t="s">
        <v>679</v>
      </c>
    </row>
    <row r="3744" spans="1:16" ht="63.75">
      <c r="A3744" s="214">
        <v>513</v>
      </c>
      <c r="B3744" s="89"/>
      <c r="C3744" s="90" t="s">
        <v>175</v>
      </c>
      <c r="D3744" s="84">
        <v>43294</v>
      </c>
      <c r="E3744" s="85" t="s">
        <v>6897</v>
      </c>
      <c r="F3744" s="85" t="s">
        <v>15</v>
      </c>
      <c r="G3744" s="85">
        <v>784333</v>
      </c>
      <c r="H3744" s="89"/>
      <c r="I3744" s="93" t="s">
        <v>5194</v>
      </c>
      <c r="J3744" s="89"/>
      <c r="K3744" s="89"/>
      <c r="L3744" s="89"/>
      <c r="M3744" s="89"/>
      <c r="N3744" s="168">
        <v>50</v>
      </c>
      <c r="O3744" s="168">
        <v>0</v>
      </c>
      <c r="P3744" s="89" t="s">
        <v>679</v>
      </c>
    </row>
    <row r="3745" spans="1:16" ht="51">
      <c r="A3745" s="214">
        <v>513</v>
      </c>
      <c r="B3745" s="89"/>
      <c r="C3745" s="90" t="s">
        <v>175</v>
      </c>
      <c r="D3745" s="84">
        <v>43294</v>
      </c>
      <c r="E3745" s="85" t="s">
        <v>6898</v>
      </c>
      <c r="F3745" s="85" t="s">
        <v>15</v>
      </c>
      <c r="G3745" s="85">
        <v>784331</v>
      </c>
      <c r="H3745" s="89"/>
      <c r="I3745" s="93" t="s">
        <v>743</v>
      </c>
      <c r="J3745" s="89"/>
      <c r="K3745" s="89"/>
      <c r="L3745" s="89"/>
      <c r="M3745" s="89"/>
      <c r="N3745" s="168">
        <v>50</v>
      </c>
      <c r="O3745" s="168">
        <v>0</v>
      </c>
      <c r="P3745" s="89" t="s">
        <v>679</v>
      </c>
    </row>
    <row r="3746" spans="1:16" ht="51">
      <c r="A3746" s="214">
        <v>513</v>
      </c>
      <c r="B3746" s="89"/>
      <c r="C3746" s="90" t="s">
        <v>175</v>
      </c>
      <c r="D3746" s="84">
        <v>43294</v>
      </c>
      <c r="E3746" s="85" t="s">
        <v>6899</v>
      </c>
      <c r="F3746" s="85" t="s">
        <v>15</v>
      </c>
      <c r="G3746" s="85">
        <v>784335</v>
      </c>
      <c r="H3746" s="89"/>
      <c r="I3746" s="93" t="s">
        <v>7496</v>
      </c>
      <c r="J3746" s="89"/>
      <c r="K3746" s="89"/>
      <c r="L3746" s="89"/>
      <c r="M3746" s="89"/>
      <c r="N3746" s="168">
        <v>50</v>
      </c>
      <c r="O3746" s="168">
        <v>0</v>
      </c>
      <c r="P3746" s="89" t="s">
        <v>679</v>
      </c>
    </row>
    <row r="3747" spans="1:16" ht="51">
      <c r="A3747" s="214">
        <v>513</v>
      </c>
      <c r="B3747" s="89"/>
      <c r="C3747" s="90" t="s">
        <v>175</v>
      </c>
      <c r="D3747" s="84">
        <v>43294</v>
      </c>
      <c r="E3747" s="85" t="s">
        <v>6900</v>
      </c>
      <c r="F3747" s="85" t="s">
        <v>15</v>
      </c>
      <c r="G3747" s="85">
        <v>784345</v>
      </c>
      <c r="H3747" s="89"/>
      <c r="I3747" s="93" t="s">
        <v>744</v>
      </c>
      <c r="J3747" s="89"/>
      <c r="K3747" s="89"/>
      <c r="L3747" s="89"/>
      <c r="M3747" s="89"/>
      <c r="N3747" s="168">
        <v>50</v>
      </c>
      <c r="O3747" s="168">
        <v>0</v>
      </c>
      <c r="P3747" s="89" t="s">
        <v>679</v>
      </c>
    </row>
    <row r="3748" spans="1:16" ht="51">
      <c r="A3748" s="214">
        <v>513</v>
      </c>
      <c r="B3748" s="89"/>
      <c r="C3748" s="90" t="s">
        <v>175</v>
      </c>
      <c r="D3748" s="84">
        <v>43294</v>
      </c>
      <c r="E3748" s="85" t="s">
        <v>6901</v>
      </c>
      <c r="F3748" s="85" t="s">
        <v>15</v>
      </c>
      <c r="G3748" s="85">
        <v>784347</v>
      </c>
      <c r="H3748" s="89"/>
      <c r="I3748" s="93" t="s">
        <v>5291</v>
      </c>
      <c r="J3748" s="89"/>
      <c r="K3748" s="89"/>
      <c r="L3748" s="89"/>
      <c r="M3748" s="89"/>
      <c r="N3748" s="168">
        <v>50</v>
      </c>
      <c r="O3748" s="168">
        <v>0</v>
      </c>
      <c r="P3748" s="89" t="s">
        <v>679</v>
      </c>
    </row>
    <row r="3749" spans="1:16" ht="51">
      <c r="A3749" s="214">
        <v>513</v>
      </c>
      <c r="B3749" s="89"/>
      <c r="C3749" s="90" t="s">
        <v>175</v>
      </c>
      <c r="D3749" s="84">
        <v>43294</v>
      </c>
      <c r="E3749" s="85" t="s">
        <v>6902</v>
      </c>
      <c r="F3749" s="85" t="s">
        <v>15</v>
      </c>
      <c r="G3749" s="85">
        <v>784339</v>
      </c>
      <c r="H3749" s="89"/>
      <c r="I3749" s="93" t="s">
        <v>7497</v>
      </c>
      <c r="J3749" s="89"/>
      <c r="K3749" s="89"/>
      <c r="L3749" s="89"/>
      <c r="M3749" s="89"/>
      <c r="N3749" s="168">
        <v>50</v>
      </c>
      <c r="O3749" s="168">
        <v>0</v>
      </c>
      <c r="P3749" s="89" t="s">
        <v>679</v>
      </c>
    </row>
    <row r="3750" spans="1:16" ht="63.75">
      <c r="A3750" s="214">
        <v>597</v>
      </c>
      <c r="B3750" s="89"/>
      <c r="C3750" s="90" t="s">
        <v>2577</v>
      </c>
      <c r="D3750" s="84">
        <v>43294</v>
      </c>
      <c r="E3750" s="85" t="s">
        <v>6903</v>
      </c>
      <c r="F3750" s="85" t="s">
        <v>11</v>
      </c>
      <c r="G3750" s="85">
        <v>927200</v>
      </c>
      <c r="H3750" s="89"/>
      <c r="I3750" s="93" t="s">
        <v>7498</v>
      </c>
      <c r="J3750" s="89"/>
      <c r="K3750" s="89"/>
      <c r="L3750" s="89"/>
      <c r="M3750" s="89"/>
      <c r="N3750" s="168">
        <v>710</v>
      </c>
      <c r="O3750" s="168">
        <v>0</v>
      </c>
      <c r="P3750" s="89" t="s">
        <v>679</v>
      </c>
    </row>
    <row r="3751" spans="1:16" ht="51">
      <c r="A3751" s="214" t="s">
        <v>560</v>
      </c>
      <c r="B3751" s="89"/>
      <c r="C3751" s="90" t="s">
        <v>622</v>
      </c>
      <c r="D3751" s="84">
        <v>43298</v>
      </c>
      <c r="E3751" s="85" t="s">
        <v>6904</v>
      </c>
      <c r="F3751" s="85" t="s">
        <v>3</v>
      </c>
      <c r="G3751" s="85">
        <v>1640424</v>
      </c>
      <c r="H3751" s="89"/>
      <c r="I3751" s="93" t="s">
        <v>7499</v>
      </c>
      <c r="J3751" s="89"/>
      <c r="K3751" s="89"/>
      <c r="L3751" s="89"/>
      <c r="M3751" s="89"/>
      <c r="N3751" s="168">
        <v>0</v>
      </c>
      <c r="O3751" s="168">
        <v>40</v>
      </c>
      <c r="P3751" s="89" t="s">
        <v>679</v>
      </c>
    </row>
    <row r="3752" spans="1:16" ht="51">
      <c r="A3752" s="214" t="s">
        <v>560</v>
      </c>
      <c r="B3752" s="89"/>
      <c r="C3752" s="90" t="s">
        <v>622</v>
      </c>
      <c r="D3752" s="84">
        <v>43298</v>
      </c>
      <c r="E3752" s="85" t="s">
        <v>6905</v>
      </c>
      <c r="F3752" s="85" t="s">
        <v>3</v>
      </c>
      <c r="G3752" s="85">
        <v>1640426</v>
      </c>
      <c r="H3752" s="89"/>
      <c r="I3752" s="93" t="s">
        <v>7500</v>
      </c>
      <c r="J3752" s="89"/>
      <c r="K3752" s="89"/>
      <c r="L3752" s="89"/>
      <c r="M3752" s="89"/>
      <c r="N3752" s="168">
        <v>0</v>
      </c>
      <c r="O3752" s="168">
        <v>3353.4</v>
      </c>
      <c r="P3752" s="89" t="s">
        <v>679</v>
      </c>
    </row>
    <row r="3753" spans="1:16" ht="51">
      <c r="A3753" s="214" t="s">
        <v>560</v>
      </c>
      <c r="B3753" s="89"/>
      <c r="C3753" s="90" t="s">
        <v>622</v>
      </c>
      <c r="D3753" s="84">
        <v>43298</v>
      </c>
      <c r="E3753" s="85" t="s">
        <v>6906</v>
      </c>
      <c r="F3753" s="85" t="s">
        <v>3</v>
      </c>
      <c r="G3753" s="85">
        <v>1640342</v>
      </c>
      <c r="H3753" s="89"/>
      <c r="I3753" s="93" t="s">
        <v>6303</v>
      </c>
      <c r="J3753" s="89"/>
      <c r="K3753" s="89"/>
      <c r="L3753" s="89"/>
      <c r="M3753" s="89"/>
      <c r="N3753" s="168">
        <v>0</v>
      </c>
      <c r="O3753" s="168">
        <v>1020.88</v>
      </c>
      <c r="P3753" s="89" t="s">
        <v>679</v>
      </c>
    </row>
    <row r="3754" spans="1:16" ht="51">
      <c r="A3754" s="214" t="s">
        <v>560</v>
      </c>
      <c r="B3754" s="89"/>
      <c r="C3754" s="90" t="s">
        <v>622</v>
      </c>
      <c r="D3754" s="84">
        <v>43298</v>
      </c>
      <c r="E3754" s="85" t="s">
        <v>6907</v>
      </c>
      <c r="F3754" s="85" t="s">
        <v>3</v>
      </c>
      <c r="G3754" s="85">
        <v>1640338</v>
      </c>
      <c r="H3754" s="89"/>
      <c r="I3754" s="93" t="s">
        <v>7501</v>
      </c>
      <c r="J3754" s="89"/>
      <c r="K3754" s="89"/>
      <c r="L3754" s="89"/>
      <c r="M3754" s="89"/>
      <c r="N3754" s="168">
        <v>0</v>
      </c>
      <c r="O3754" s="168">
        <v>720.36</v>
      </c>
      <c r="P3754" s="89" t="s">
        <v>679</v>
      </c>
    </row>
    <row r="3755" spans="1:16" ht="51">
      <c r="A3755" s="214" t="s">
        <v>560</v>
      </c>
      <c r="B3755" s="89"/>
      <c r="C3755" s="90" t="s">
        <v>622</v>
      </c>
      <c r="D3755" s="84">
        <v>43298</v>
      </c>
      <c r="E3755" s="85" t="s">
        <v>6908</v>
      </c>
      <c r="F3755" s="85" t="s">
        <v>3</v>
      </c>
      <c r="G3755" s="85">
        <v>1640336</v>
      </c>
      <c r="H3755" s="89"/>
      <c r="I3755" s="93" t="s">
        <v>7502</v>
      </c>
      <c r="J3755" s="89"/>
      <c r="K3755" s="89"/>
      <c r="L3755" s="89"/>
      <c r="M3755" s="89"/>
      <c r="N3755" s="168">
        <v>0</v>
      </c>
      <c r="O3755" s="168">
        <v>93.5</v>
      </c>
      <c r="P3755" s="89" t="s">
        <v>679</v>
      </c>
    </row>
    <row r="3756" spans="1:16" ht="38.25">
      <c r="A3756" s="214">
        <v>373</v>
      </c>
      <c r="B3756" s="89"/>
      <c r="C3756" s="90" t="s">
        <v>644</v>
      </c>
      <c r="D3756" s="84">
        <v>43298</v>
      </c>
      <c r="E3756" s="85" t="s">
        <v>6909</v>
      </c>
      <c r="F3756" s="85" t="s">
        <v>3</v>
      </c>
      <c r="G3756" s="85">
        <v>1640465</v>
      </c>
      <c r="H3756" s="89"/>
      <c r="I3756" s="93" t="s">
        <v>7503</v>
      </c>
      <c r="J3756" s="89"/>
      <c r="K3756" s="89"/>
      <c r="L3756" s="89"/>
      <c r="M3756" s="89"/>
      <c r="N3756" s="168">
        <v>0</v>
      </c>
      <c r="O3756" s="168">
        <v>134.83000000000001</v>
      </c>
      <c r="P3756" s="89" t="s">
        <v>679</v>
      </c>
    </row>
    <row r="3757" spans="1:16" ht="38.25">
      <c r="A3757" s="214">
        <v>373</v>
      </c>
      <c r="B3757" s="89"/>
      <c r="C3757" s="90" t="s">
        <v>644</v>
      </c>
      <c r="D3757" s="84">
        <v>43298</v>
      </c>
      <c r="E3757" s="85" t="s">
        <v>6910</v>
      </c>
      <c r="F3757" s="85" t="s">
        <v>3</v>
      </c>
      <c r="G3757" s="85">
        <v>1640462</v>
      </c>
      <c r="H3757" s="89"/>
      <c r="I3757" s="93" t="s">
        <v>7504</v>
      </c>
      <c r="J3757" s="89"/>
      <c r="K3757" s="89"/>
      <c r="L3757" s="89"/>
      <c r="M3757" s="89"/>
      <c r="N3757" s="168">
        <v>0</v>
      </c>
      <c r="O3757" s="168">
        <v>2300</v>
      </c>
      <c r="P3757" s="89" t="s">
        <v>679</v>
      </c>
    </row>
    <row r="3758" spans="1:16" ht="63.75">
      <c r="A3758" s="214" t="s">
        <v>560</v>
      </c>
      <c r="B3758" s="89"/>
      <c r="C3758" s="90" t="s">
        <v>622</v>
      </c>
      <c r="D3758" s="84">
        <v>43298</v>
      </c>
      <c r="E3758" s="85" t="s">
        <v>6911</v>
      </c>
      <c r="F3758" s="85" t="s">
        <v>3</v>
      </c>
      <c r="G3758" s="85">
        <v>1640234</v>
      </c>
      <c r="H3758" s="89"/>
      <c r="I3758" s="93" t="s">
        <v>7505</v>
      </c>
      <c r="J3758" s="89"/>
      <c r="K3758" s="89"/>
      <c r="L3758" s="89"/>
      <c r="M3758" s="89"/>
      <c r="N3758" s="168">
        <v>0</v>
      </c>
      <c r="O3758" s="168">
        <v>498151.81</v>
      </c>
      <c r="P3758" s="89" t="s">
        <v>679</v>
      </c>
    </row>
    <row r="3759" spans="1:16" ht="63.75">
      <c r="A3759" s="214">
        <v>373</v>
      </c>
      <c r="B3759" s="89"/>
      <c r="C3759" s="90" t="s">
        <v>644</v>
      </c>
      <c r="D3759" s="84">
        <v>43298</v>
      </c>
      <c r="E3759" s="85" t="s">
        <v>6912</v>
      </c>
      <c r="F3759" s="85" t="s">
        <v>3</v>
      </c>
      <c r="G3759" s="85">
        <v>1640302</v>
      </c>
      <c r="H3759" s="89"/>
      <c r="I3759" s="93" t="s">
        <v>7506</v>
      </c>
      <c r="J3759" s="89"/>
      <c r="K3759" s="89"/>
      <c r="L3759" s="89"/>
      <c r="M3759" s="89"/>
      <c r="N3759" s="168">
        <v>0</v>
      </c>
      <c r="O3759" s="168">
        <v>228.52</v>
      </c>
      <c r="P3759" s="89" t="s">
        <v>679</v>
      </c>
    </row>
    <row r="3760" spans="1:16" ht="51">
      <c r="A3760" s="214">
        <v>20</v>
      </c>
      <c r="B3760" s="89"/>
      <c r="C3760" s="90" t="s">
        <v>47</v>
      </c>
      <c r="D3760" s="84">
        <v>43298</v>
      </c>
      <c r="E3760" s="85" t="s">
        <v>6913</v>
      </c>
      <c r="F3760" s="85" t="s">
        <v>3</v>
      </c>
      <c r="G3760" s="85">
        <v>1640268</v>
      </c>
      <c r="H3760" s="89"/>
      <c r="I3760" s="93" t="s">
        <v>7507</v>
      </c>
      <c r="J3760" s="89"/>
      <c r="K3760" s="89"/>
      <c r="L3760" s="89"/>
      <c r="M3760" s="89"/>
      <c r="N3760" s="168">
        <v>0</v>
      </c>
      <c r="O3760" s="168">
        <v>55</v>
      </c>
      <c r="P3760" s="89" t="s">
        <v>679</v>
      </c>
    </row>
    <row r="3761" spans="1:16" ht="51">
      <c r="A3761" s="214" t="s">
        <v>560</v>
      </c>
      <c r="B3761" s="89"/>
      <c r="C3761" s="90" t="s">
        <v>622</v>
      </c>
      <c r="D3761" s="84">
        <v>43298</v>
      </c>
      <c r="E3761" s="85" t="s">
        <v>6914</v>
      </c>
      <c r="F3761" s="85" t="s">
        <v>3</v>
      </c>
      <c r="G3761" s="85">
        <v>1640242</v>
      </c>
      <c r="H3761" s="89"/>
      <c r="I3761" s="93" t="s">
        <v>7508</v>
      </c>
      <c r="J3761" s="89"/>
      <c r="K3761" s="89"/>
      <c r="L3761" s="89"/>
      <c r="M3761" s="89"/>
      <c r="N3761" s="168">
        <v>0</v>
      </c>
      <c r="O3761" s="168">
        <v>899.86</v>
      </c>
      <c r="P3761" s="89" t="s">
        <v>679</v>
      </c>
    </row>
    <row r="3762" spans="1:16" ht="76.5">
      <c r="A3762" s="214">
        <v>373</v>
      </c>
      <c r="B3762" s="89"/>
      <c r="C3762" s="90" t="s">
        <v>644</v>
      </c>
      <c r="D3762" s="84">
        <v>43298</v>
      </c>
      <c r="E3762" s="85" t="s">
        <v>6915</v>
      </c>
      <c r="F3762" s="85" t="s">
        <v>680</v>
      </c>
      <c r="G3762" s="85">
        <v>179477</v>
      </c>
      <c r="H3762" s="89"/>
      <c r="I3762" s="93" t="s">
        <v>7509</v>
      </c>
      <c r="J3762" s="89"/>
      <c r="K3762" s="89"/>
      <c r="L3762" s="89"/>
      <c r="M3762" s="89"/>
      <c r="N3762" s="168">
        <v>0</v>
      </c>
      <c r="O3762" s="168">
        <v>2638290.5099999998</v>
      </c>
      <c r="P3762" s="89" t="s">
        <v>679</v>
      </c>
    </row>
    <row r="3763" spans="1:16" ht="89.25">
      <c r="A3763" s="214">
        <v>576</v>
      </c>
      <c r="B3763" s="89"/>
      <c r="C3763" s="90" t="s">
        <v>11083</v>
      </c>
      <c r="D3763" s="84">
        <v>43298</v>
      </c>
      <c r="E3763" s="85" t="s">
        <v>6916</v>
      </c>
      <c r="F3763" s="85" t="s">
        <v>15</v>
      </c>
      <c r="G3763" s="85">
        <v>5470</v>
      </c>
      <c r="H3763" s="89"/>
      <c r="I3763" s="93" t="s">
        <v>7510</v>
      </c>
      <c r="J3763" s="89"/>
      <c r="K3763" s="89"/>
      <c r="L3763" s="89"/>
      <c r="M3763" s="89"/>
      <c r="N3763" s="168">
        <v>675.91</v>
      </c>
      <c r="O3763" s="168">
        <v>0</v>
      </c>
      <c r="P3763" s="89" t="s">
        <v>679</v>
      </c>
    </row>
    <row r="3764" spans="1:16" ht="102">
      <c r="A3764" s="214">
        <v>20</v>
      </c>
      <c r="B3764" s="89"/>
      <c r="C3764" s="90" t="s">
        <v>47</v>
      </c>
      <c r="D3764" s="84">
        <v>43298</v>
      </c>
      <c r="E3764" s="85" t="s">
        <v>6917</v>
      </c>
      <c r="F3764" s="85" t="s">
        <v>15</v>
      </c>
      <c r="G3764" s="85">
        <v>5469</v>
      </c>
      <c r="H3764" s="89"/>
      <c r="I3764" s="93" t="s">
        <v>7511</v>
      </c>
      <c r="J3764" s="89"/>
      <c r="K3764" s="89"/>
      <c r="L3764" s="89"/>
      <c r="M3764" s="89"/>
      <c r="N3764" s="168">
        <v>338.6</v>
      </c>
      <c r="O3764" s="168">
        <v>0</v>
      </c>
      <c r="P3764" s="89" t="s">
        <v>679</v>
      </c>
    </row>
    <row r="3765" spans="1:16" ht="51">
      <c r="A3765" s="214">
        <v>513</v>
      </c>
      <c r="B3765" s="89"/>
      <c r="C3765" s="90" t="s">
        <v>175</v>
      </c>
      <c r="D3765" s="84">
        <v>43298</v>
      </c>
      <c r="E3765" s="85" t="s">
        <v>6918</v>
      </c>
      <c r="F3765" s="85" t="s">
        <v>11</v>
      </c>
      <c r="G3765" s="85">
        <v>927247</v>
      </c>
      <c r="H3765" s="89"/>
      <c r="I3765" s="93" t="s">
        <v>7512</v>
      </c>
      <c r="J3765" s="89"/>
      <c r="K3765" s="89"/>
      <c r="L3765" s="89"/>
      <c r="M3765" s="89"/>
      <c r="N3765" s="168">
        <v>50</v>
      </c>
      <c r="O3765" s="168">
        <v>0</v>
      </c>
      <c r="P3765" s="89" t="s">
        <v>679</v>
      </c>
    </row>
    <row r="3766" spans="1:16" ht="51">
      <c r="A3766" s="214">
        <v>513</v>
      </c>
      <c r="B3766" s="89"/>
      <c r="C3766" s="90" t="s">
        <v>175</v>
      </c>
      <c r="D3766" s="84">
        <v>43298</v>
      </c>
      <c r="E3766" s="85" t="s">
        <v>6919</v>
      </c>
      <c r="F3766" s="85" t="s">
        <v>15</v>
      </c>
      <c r="G3766" s="85">
        <v>785655</v>
      </c>
      <c r="H3766" s="89"/>
      <c r="I3766" s="93" t="s">
        <v>3376</v>
      </c>
      <c r="J3766" s="89"/>
      <c r="K3766" s="89"/>
      <c r="L3766" s="89"/>
      <c r="M3766" s="89"/>
      <c r="N3766" s="168">
        <v>50</v>
      </c>
      <c r="O3766" s="168">
        <v>0</v>
      </c>
      <c r="P3766" s="89" t="s">
        <v>679</v>
      </c>
    </row>
    <row r="3767" spans="1:16" ht="63.75">
      <c r="A3767" s="214">
        <v>513</v>
      </c>
      <c r="B3767" s="89"/>
      <c r="C3767" s="90" t="s">
        <v>175</v>
      </c>
      <c r="D3767" s="84">
        <v>43298</v>
      </c>
      <c r="E3767" s="85" t="s">
        <v>6920</v>
      </c>
      <c r="F3767" s="85" t="s">
        <v>6</v>
      </c>
      <c r="G3767" s="85">
        <v>998657</v>
      </c>
      <c r="H3767" s="89"/>
      <c r="I3767" s="93" t="s">
        <v>7513</v>
      </c>
      <c r="J3767" s="89"/>
      <c r="K3767" s="89"/>
      <c r="L3767" s="89"/>
      <c r="M3767" s="89"/>
      <c r="N3767" s="168">
        <v>0</v>
      </c>
      <c r="O3767" s="168">
        <v>23968914.32</v>
      </c>
      <c r="P3767" s="89" t="s">
        <v>679</v>
      </c>
    </row>
    <row r="3768" spans="1:16" ht="51">
      <c r="A3768" s="214">
        <v>513</v>
      </c>
      <c r="B3768" s="89"/>
      <c r="C3768" s="90" t="s">
        <v>175</v>
      </c>
      <c r="D3768" s="84">
        <v>43298</v>
      </c>
      <c r="E3768" s="85" t="s">
        <v>6921</v>
      </c>
      <c r="F3768" s="85" t="s">
        <v>11</v>
      </c>
      <c r="G3768" s="85">
        <v>927290</v>
      </c>
      <c r="H3768" s="89"/>
      <c r="I3768" s="93" t="s">
        <v>7514</v>
      </c>
      <c r="J3768" s="89"/>
      <c r="K3768" s="89"/>
      <c r="L3768" s="89"/>
      <c r="M3768" s="89"/>
      <c r="N3768" s="168">
        <v>50</v>
      </c>
      <c r="O3768" s="168">
        <v>0</v>
      </c>
      <c r="P3768" s="89" t="s">
        <v>679</v>
      </c>
    </row>
    <row r="3769" spans="1:16" ht="51">
      <c r="A3769" s="214" t="s">
        <v>560</v>
      </c>
      <c r="B3769" s="89"/>
      <c r="C3769" s="90" t="s">
        <v>622</v>
      </c>
      <c r="D3769" s="84">
        <v>43299</v>
      </c>
      <c r="E3769" s="85" t="s">
        <v>6922</v>
      </c>
      <c r="F3769" s="85" t="s">
        <v>3</v>
      </c>
      <c r="G3769" s="85">
        <v>1640852</v>
      </c>
      <c r="H3769" s="89"/>
      <c r="I3769" s="93" t="s">
        <v>7515</v>
      </c>
      <c r="J3769" s="89"/>
      <c r="K3769" s="89"/>
      <c r="L3769" s="89"/>
      <c r="M3769" s="89"/>
      <c r="N3769" s="168">
        <v>0</v>
      </c>
      <c r="O3769" s="168">
        <v>2000</v>
      </c>
      <c r="P3769" s="89" t="s">
        <v>679</v>
      </c>
    </row>
    <row r="3770" spans="1:16" ht="63.75">
      <c r="A3770" s="214">
        <v>25</v>
      </c>
      <c r="B3770" s="89"/>
      <c r="C3770" s="90" t="s">
        <v>48</v>
      </c>
      <c r="D3770" s="84">
        <v>43299</v>
      </c>
      <c r="E3770" s="85" t="s">
        <v>6923</v>
      </c>
      <c r="F3770" s="85" t="s">
        <v>3</v>
      </c>
      <c r="G3770" s="85">
        <v>1640777</v>
      </c>
      <c r="H3770" s="89"/>
      <c r="I3770" s="93" t="s">
        <v>7516</v>
      </c>
      <c r="J3770" s="89"/>
      <c r="K3770" s="89"/>
      <c r="L3770" s="89"/>
      <c r="M3770" s="89"/>
      <c r="N3770" s="168">
        <v>0</v>
      </c>
      <c r="O3770" s="168">
        <v>1715.81</v>
      </c>
      <c r="P3770" s="89" t="s">
        <v>679</v>
      </c>
    </row>
    <row r="3771" spans="1:16" ht="63.75">
      <c r="A3771" s="214">
        <v>598</v>
      </c>
      <c r="B3771" s="89"/>
      <c r="C3771" s="90" t="s">
        <v>754</v>
      </c>
      <c r="D3771" s="84">
        <v>43299</v>
      </c>
      <c r="E3771" s="85" t="s">
        <v>6924</v>
      </c>
      <c r="F3771" s="85" t="s">
        <v>3</v>
      </c>
      <c r="G3771" s="85">
        <v>1640742</v>
      </c>
      <c r="H3771" s="89"/>
      <c r="I3771" s="93" t="s">
        <v>7517</v>
      </c>
      <c r="J3771" s="89"/>
      <c r="K3771" s="89"/>
      <c r="L3771" s="89"/>
      <c r="M3771" s="89"/>
      <c r="N3771" s="168">
        <v>0</v>
      </c>
      <c r="O3771" s="168">
        <v>2852</v>
      </c>
      <c r="P3771" s="89" t="s">
        <v>679</v>
      </c>
    </row>
    <row r="3772" spans="1:16" ht="51">
      <c r="A3772" s="214" t="s">
        <v>560</v>
      </c>
      <c r="B3772" s="89"/>
      <c r="C3772" s="90" t="s">
        <v>622</v>
      </c>
      <c r="D3772" s="84">
        <v>43299</v>
      </c>
      <c r="E3772" s="85" t="s">
        <v>6925</v>
      </c>
      <c r="F3772" s="85" t="s">
        <v>3</v>
      </c>
      <c r="G3772" s="85">
        <v>1640732</v>
      </c>
      <c r="H3772" s="89"/>
      <c r="I3772" s="93" t="s">
        <v>7518</v>
      </c>
      <c r="J3772" s="89"/>
      <c r="K3772" s="89"/>
      <c r="L3772" s="89"/>
      <c r="M3772" s="89"/>
      <c r="N3772" s="168">
        <v>0</v>
      </c>
      <c r="O3772" s="168">
        <v>2000</v>
      </c>
      <c r="P3772" s="89" t="s">
        <v>679</v>
      </c>
    </row>
    <row r="3773" spans="1:16" ht="51">
      <c r="A3773" s="214">
        <v>85</v>
      </c>
      <c r="B3773" s="89"/>
      <c r="C3773" s="90" t="s">
        <v>2578</v>
      </c>
      <c r="D3773" s="84">
        <v>43299</v>
      </c>
      <c r="E3773" s="85" t="s">
        <v>6926</v>
      </c>
      <c r="F3773" s="85" t="s">
        <v>3</v>
      </c>
      <c r="G3773" s="85">
        <v>1640971</v>
      </c>
      <c r="H3773" s="89"/>
      <c r="I3773" s="93" t="s">
        <v>7519</v>
      </c>
      <c r="J3773" s="89"/>
      <c r="K3773" s="89"/>
      <c r="L3773" s="89"/>
      <c r="M3773" s="89"/>
      <c r="N3773" s="168">
        <v>0</v>
      </c>
      <c r="O3773" s="168">
        <v>120</v>
      </c>
      <c r="P3773" s="89" t="s">
        <v>679</v>
      </c>
    </row>
    <row r="3774" spans="1:16" ht="38.25">
      <c r="A3774" s="214">
        <v>20</v>
      </c>
      <c r="B3774" s="89"/>
      <c r="C3774" s="90" t="s">
        <v>47</v>
      </c>
      <c r="D3774" s="84">
        <v>43299</v>
      </c>
      <c r="E3774" s="85" t="s">
        <v>6927</v>
      </c>
      <c r="F3774" s="85" t="s">
        <v>3</v>
      </c>
      <c r="G3774" s="85">
        <v>1640913</v>
      </c>
      <c r="H3774" s="89"/>
      <c r="I3774" s="93" t="s">
        <v>5167</v>
      </c>
      <c r="J3774" s="89"/>
      <c r="K3774" s="89"/>
      <c r="L3774" s="89"/>
      <c r="M3774" s="89"/>
      <c r="N3774" s="168">
        <v>0</v>
      </c>
      <c r="O3774" s="168">
        <v>320</v>
      </c>
      <c r="P3774" s="89" t="s">
        <v>679</v>
      </c>
    </row>
    <row r="3775" spans="1:16" ht="51">
      <c r="A3775" s="214">
        <v>16</v>
      </c>
      <c r="B3775" s="89"/>
      <c r="C3775" s="90" t="s">
        <v>46</v>
      </c>
      <c r="D3775" s="84">
        <v>43299</v>
      </c>
      <c r="E3775" s="85" t="s">
        <v>6928</v>
      </c>
      <c r="F3775" s="85" t="s">
        <v>3</v>
      </c>
      <c r="G3775" s="85">
        <v>1640781</v>
      </c>
      <c r="H3775" s="89"/>
      <c r="I3775" s="93" t="s">
        <v>7520</v>
      </c>
      <c r="J3775" s="89"/>
      <c r="K3775" s="89"/>
      <c r="L3775" s="89"/>
      <c r="M3775" s="89"/>
      <c r="N3775" s="168">
        <v>0</v>
      </c>
      <c r="O3775" s="168">
        <v>962.30000000000007</v>
      </c>
      <c r="P3775" s="89" t="s">
        <v>2900</v>
      </c>
    </row>
    <row r="3776" spans="1:16" ht="51">
      <c r="A3776" s="214" t="s">
        <v>560</v>
      </c>
      <c r="B3776" s="89"/>
      <c r="C3776" s="90" t="s">
        <v>622</v>
      </c>
      <c r="D3776" s="84">
        <v>43299</v>
      </c>
      <c r="E3776" s="85" t="s">
        <v>6929</v>
      </c>
      <c r="F3776" s="85" t="s">
        <v>3</v>
      </c>
      <c r="G3776" s="85">
        <v>1640743</v>
      </c>
      <c r="H3776" s="89"/>
      <c r="I3776" s="93" t="s">
        <v>7521</v>
      </c>
      <c r="J3776" s="89"/>
      <c r="K3776" s="89"/>
      <c r="L3776" s="89"/>
      <c r="M3776" s="89"/>
      <c r="N3776" s="168">
        <v>0</v>
      </c>
      <c r="O3776" s="168">
        <v>5965</v>
      </c>
      <c r="P3776" s="89" t="s">
        <v>679</v>
      </c>
    </row>
    <row r="3777" spans="1:16" ht="51">
      <c r="A3777" s="214" t="s">
        <v>560</v>
      </c>
      <c r="B3777" s="89"/>
      <c r="C3777" s="90" t="s">
        <v>622</v>
      </c>
      <c r="D3777" s="84">
        <v>43299</v>
      </c>
      <c r="E3777" s="85" t="s">
        <v>6930</v>
      </c>
      <c r="F3777" s="85" t="s">
        <v>3</v>
      </c>
      <c r="G3777" s="85">
        <v>1640741</v>
      </c>
      <c r="H3777" s="89"/>
      <c r="I3777" s="93" t="s">
        <v>7522</v>
      </c>
      <c r="J3777" s="89"/>
      <c r="K3777" s="89"/>
      <c r="L3777" s="89"/>
      <c r="M3777" s="89"/>
      <c r="N3777" s="168">
        <v>0</v>
      </c>
      <c r="O3777" s="168">
        <v>18378.5</v>
      </c>
      <c r="P3777" s="89" t="s">
        <v>679</v>
      </c>
    </row>
    <row r="3778" spans="1:16" ht="51">
      <c r="A3778" s="214" t="s">
        <v>560</v>
      </c>
      <c r="B3778" s="89"/>
      <c r="C3778" s="90" t="s">
        <v>622</v>
      </c>
      <c r="D3778" s="84">
        <v>43299</v>
      </c>
      <c r="E3778" s="85" t="s">
        <v>6931</v>
      </c>
      <c r="F3778" s="85" t="s">
        <v>3</v>
      </c>
      <c r="G3778" s="85">
        <v>1640739</v>
      </c>
      <c r="H3778" s="89"/>
      <c r="I3778" s="93" t="s">
        <v>7523</v>
      </c>
      <c r="J3778" s="89"/>
      <c r="K3778" s="89"/>
      <c r="L3778" s="89"/>
      <c r="M3778" s="89"/>
      <c r="N3778" s="168">
        <v>0</v>
      </c>
      <c r="O3778" s="168">
        <v>3785.2400000000002</v>
      </c>
      <c r="P3778" s="89" t="s">
        <v>679</v>
      </c>
    </row>
    <row r="3779" spans="1:16" ht="51">
      <c r="A3779" s="214" t="s">
        <v>560</v>
      </c>
      <c r="B3779" s="89"/>
      <c r="C3779" s="90" t="s">
        <v>622</v>
      </c>
      <c r="D3779" s="84">
        <v>43299</v>
      </c>
      <c r="E3779" s="85" t="s">
        <v>6932</v>
      </c>
      <c r="F3779" s="85" t="s">
        <v>3</v>
      </c>
      <c r="G3779" s="85">
        <v>1640738</v>
      </c>
      <c r="H3779" s="89"/>
      <c r="I3779" s="93" t="s">
        <v>7524</v>
      </c>
      <c r="J3779" s="89"/>
      <c r="K3779" s="89"/>
      <c r="L3779" s="89"/>
      <c r="M3779" s="89"/>
      <c r="N3779" s="168">
        <v>0</v>
      </c>
      <c r="O3779" s="168">
        <v>3026.26</v>
      </c>
      <c r="P3779" s="89" t="s">
        <v>679</v>
      </c>
    </row>
    <row r="3780" spans="1:16" ht="63.75">
      <c r="A3780" s="214">
        <v>86</v>
      </c>
      <c r="B3780" s="89"/>
      <c r="C3780" s="90" t="s">
        <v>59</v>
      </c>
      <c r="D3780" s="84">
        <v>43299</v>
      </c>
      <c r="E3780" s="85" t="s">
        <v>6933</v>
      </c>
      <c r="F3780" s="85" t="s">
        <v>6</v>
      </c>
      <c r="G3780" s="85">
        <v>998908</v>
      </c>
      <c r="H3780" s="89"/>
      <c r="I3780" s="93" t="s">
        <v>7525</v>
      </c>
      <c r="J3780" s="89"/>
      <c r="K3780" s="89"/>
      <c r="L3780" s="89"/>
      <c r="M3780" s="89"/>
      <c r="N3780" s="168">
        <v>0</v>
      </c>
      <c r="O3780" s="168">
        <v>2500000</v>
      </c>
      <c r="P3780" s="89" t="s">
        <v>679</v>
      </c>
    </row>
    <row r="3781" spans="1:16" ht="76.5">
      <c r="A3781" s="214">
        <v>20</v>
      </c>
      <c r="B3781" s="89"/>
      <c r="C3781" s="90" t="s">
        <v>47</v>
      </c>
      <c r="D3781" s="84">
        <v>43299</v>
      </c>
      <c r="E3781" s="85" t="s">
        <v>6934</v>
      </c>
      <c r="F3781" s="85" t="s">
        <v>15</v>
      </c>
      <c r="G3781" s="85">
        <v>5472</v>
      </c>
      <c r="H3781" s="89"/>
      <c r="I3781" s="93" t="s">
        <v>7526</v>
      </c>
      <c r="J3781" s="89"/>
      <c r="K3781" s="89"/>
      <c r="L3781" s="89"/>
      <c r="M3781" s="89"/>
      <c r="N3781" s="168">
        <v>381.54</v>
      </c>
      <c r="O3781" s="168">
        <v>0</v>
      </c>
      <c r="P3781" s="89" t="s">
        <v>679</v>
      </c>
    </row>
    <row r="3782" spans="1:16" ht="63.75">
      <c r="A3782" s="214">
        <v>20</v>
      </c>
      <c r="B3782" s="89"/>
      <c r="C3782" s="90" t="s">
        <v>47</v>
      </c>
      <c r="D3782" s="84">
        <v>43299</v>
      </c>
      <c r="E3782" s="85" t="s">
        <v>6935</v>
      </c>
      <c r="F3782" s="85" t="s">
        <v>15</v>
      </c>
      <c r="G3782" s="85">
        <v>5475</v>
      </c>
      <c r="H3782" s="89"/>
      <c r="I3782" s="93" t="s">
        <v>7527</v>
      </c>
      <c r="J3782" s="89"/>
      <c r="K3782" s="89"/>
      <c r="L3782" s="89"/>
      <c r="M3782" s="89"/>
      <c r="N3782" s="168">
        <v>613</v>
      </c>
      <c r="O3782" s="168">
        <v>0</v>
      </c>
      <c r="P3782" s="89" t="s">
        <v>679</v>
      </c>
    </row>
    <row r="3783" spans="1:16" ht="76.5">
      <c r="A3783" s="214" t="s">
        <v>560</v>
      </c>
      <c r="B3783" s="89"/>
      <c r="C3783" s="90" t="s">
        <v>622</v>
      </c>
      <c r="D3783" s="84">
        <v>43299</v>
      </c>
      <c r="E3783" s="85" t="s">
        <v>6936</v>
      </c>
      <c r="F3783" s="85" t="s">
        <v>6</v>
      </c>
      <c r="G3783" s="85">
        <v>999157</v>
      </c>
      <c r="H3783" s="89"/>
      <c r="I3783" s="93" t="s">
        <v>7528</v>
      </c>
      <c r="J3783" s="89"/>
      <c r="K3783" s="89"/>
      <c r="L3783" s="89"/>
      <c r="M3783" s="89"/>
      <c r="N3783" s="168">
        <v>0</v>
      </c>
      <c r="O3783" s="168">
        <v>155440.97</v>
      </c>
      <c r="P3783" s="89" t="s">
        <v>679</v>
      </c>
    </row>
    <row r="3784" spans="1:16" ht="63.75">
      <c r="A3784" s="214" t="s">
        <v>560</v>
      </c>
      <c r="B3784" s="89"/>
      <c r="C3784" s="90" t="s">
        <v>622</v>
      </c>
      <c r="D3784" s="84">
        <v>43299</v>
      </c>
      <c r="E3784" s="85" t="s">
        <v>6937</v>
      </c>
      <c r="F3784" s="85" t="s">
        <v>6</v>
      </c>
      <c r="G3784" s="85">
        <v>999159</v>
      </c>
      <c r="H3784" s="89"/>
      <c r="I3784" s="93" t="s">
        <v>7529</v>
      </c>
      <c r="J3784" s="89"/>
      <c r="K3784" s="89"/>
      <c r="L3784" s="89"/>
      <c r="M3784" s="89"/>
      <c r="N3784" s="168">
        <v>0</v>
      </c>
      <c r="O3784" s="168">
        <v>283.83999999999997</v>
      </c>
      <c r="P3784" s="89" t="s">
        <v>679</v>
      </c>
    </row>
    <row r="3785" spans="1:16" ht="63.75">
      <c r="A3785" s="214" t="s">
        <v>560</v>
      </c>
      <c r="B3785" s="89"/>
      <c r="C3785" s="90" t="s">
        <v>622</v>
      </c>
      <c r="D3785" s="84">
        <v>43299</v>
      </c>
      <c r="E3785" s="85" t="s">
        <v>6938</v>
      </c>
      <c r="F3785" s="85" t="s">
        <v>6</v>
      </c>
      <c r="G3785" s="85">
        <v>999162</v>
      </c>
      <c r="H3785" s="89"/>
      <c r="I3785" s="93" t="s">
        <v>7530</v>
      </c>
      <c r="J3785" s="89"/>
      <c r="K3785" s="89"/>
      <c r="L3785" s="89"/>
      <c r="M3785" s="89"/>
      <c r="N3785" s="168">
        <v>0</v>
      </c>
      <c r="O3785" s="168">
        <v>317.36</v>
      </c>
      <c r="P3785" s="89" t="s">
        <v>679</v>
      </c>
    </row>
    <row r="3786" spans="1:16" ht="51">
      <c r="A3786" s="214">
        <v>513</v>
      </c>
      <c r="B3786" s="89"/>
      <c r="C3786" s="90" t="s">
        <v>175</v>
      </c>
      <c r="D3786" s="84">
        <v>43299</v>
      </c>
      <c r="E3786" s="85" t="s">
        <v>6939</v>
      </c>
      <c r="F3786" s="85" t="s">
        <v>15</v>
      </c>
      <c r="G3786" s="85">
        <v>786988</v>
      </c>
      <c r="H3786" s="89"/>
      <c r="I3786" s="93" t="s">
        <v>7531</v>
      </c>
      <c r="J3786" s="89"/>
      <c r="K3786" s="89"/>
      <c r="L3786" s="89"/>
      <c r="M3786" s="89"/>
      <c r="N3786" s="168">
        <v>50</v>
      </c>
      <c r="O3786" s="168">
        <v>0</v>
      </c>
      <c r="P3786" s="89" t="s">
        <v>679</v>
      </c>
    </row>
    <row r="3787" spans="1:16" ht="51">
      <c r="A3787" s="214">
        <v>513</v>
      </c>
      <c r="B3787" s="89"/>
      <c r="C3787" s="90" t="s">
        <v>175</v>
      </c>
      <c r="D3787" s="84">
        <v>43299</v>
      </c>
      <c r="E3787" s="85" t="s">
        <v>6940</v>
      </c>
      <c r="F3787" s="85" t="s">
        <v>15</v>
      </c>
      <c r="G3787" s="85">
        <v>786990</v>
      </c>
      <c r="H3787" s="89"/>
      <c r="I3787" s="93" t="s">
        <v>7532</v>
      </c>
      <c r="J3787" s="89"/>
      <c r="K3787" s="89"/>
      <c r="L3787" s="89"/>
      <c r="M3787" s="89"/>
      <c r="N3787" s="168">
        <v>50</v>
      </c>
      <c r="O3787" s="168">
        <v>0</v>
      </c>
      <c r="P3787" s="89" t="s">
        <v>679</v>
      </c>
    </row>
    <row r="3788" spans="1:16" ht="51">
      <c r="A3788" s="214">
        <v>513</v>
      </c>
      <c r="B3788" s="89"/>
      <c r="C3788" s="90" t="s">
        <v>175</v>
      </c>
      <c r="D3788" s="84">
        <v>43299</v>
      </c>
      <c r="E3788" s="85" t="s">
        <v>6941</v>
      </c>
      <c r="F3788" s="85" t="s">
        <v>15</v>
      </c>
      <c r="G3788" s="85">
        <v>787068</v>
      </c>
      <c r="H3788" s="89"/>
      <c r="I3788" s="93" t="s">
        <v>7533</v>
      </c>
      <c r="J3788" s="89"/>
      <c r="K3788" s="89"/>
      <c r="L3788" s="89"/>
      <c r="M3788" s="89"/>
      <c r="N3788" s="168">
        <v>50</v>
      </c>
      <c r="O3788" s="168">
        <v>0</v>
      </c>
      <c r="P3788" s="89" t="s">
        <v>679</v>
      </c>
    </row>
    <row r="3789" spans="1:16" ht="51">
      <c r="A3789" s="214">
        <v>20</v>
      </c>
      <c r="B3789" s="89"/>
      <c r="C3789" s="90" t="s">
        <v>47</v>
      </c>
      <c r="D3789" s="84">
        <v>43300</v>
      </c>
      <c r="E3789" s="85" t="s">
        <v>6942</v>
      </c>
      <c r="F3789" s="85" t="s">
        <v>3</v>
      </c>
      <c r="G3789" s="85">
        <v>1641331</v>
      </c>
      <c r="H3789" s="89"/>
      <c r="I3789" s="93" t="s">
        <v>7534</v>
      </c>
      <c r="J3789" s="89"/>
      <c r="K3789" s="89"/>
      <c r="L3789" s="89"/>
      <c r="M3789" s="89"/>
      <c r="N3789" s="168">
        <v>0</v>
      </c>
      <c r="O3789" s="168">
        <v>3624</v>
      </c>
      <c r="P3789" s="89" t="s">
        <v>679</v>
      </c>
    </row>
    <row r="3790" spans="1:16" ht="51">
      <c r="A3790" s="214" t="s">
        <v>560</v>
      </c>
      <c r="B3790" s="89"/>
      <c r="C3790" s="90" t="s">
        <v>622</v>
      </c>
      <c r="D3790" s="84">
        <v>43300</v>
      </c>
      <c r="E3790" s="85" t="s">
        <v>6943</v>
      </c>
      <c r="F3790" s="85" t="s">
        <v>3</v>
      </c>
      <c r="G3790" s="85">
        <v>1641336</v>
      </c>
      <c r="H3790" s="89"/>
      <c r="I3790" s="93" t="s">
        <v>7535</v>
      </c>
      <c r="J3790" s="89"/>
      <c r="K3790" s="89"/>
      <c r="L3790" s="89"/>
      <c r="M3790" s="89"/>
      <c r="N3790" s="168">
        <v>0</v>
      </c>
      <c r="O3790" s="168">
        <v>1367.32</v>
      </c>
      <c r="P3790" s="89" t="s">
        <v>679</v>
      </c>
    </row>
    <row r="3791" spans="1:16" ht="51">
      <c r="A3791" s="214" t="s">
        <v>560</v>
      </c>
      <c r="B3791" s="89"/>
      <c r="C3791" s="90" t="s">
        <v>622</v>
      </c>
      <c r="D3791" s="84">
        <v>43300</v>
      </c>
      <c r="E3791" s="85" t="s">
        <v>6944</v>
      </c>
      <c r="F3791" s="85" t="s">
        <v>3</v>
      </c>
      <c r="G3791" s="85">
        <v>1641255</v>
      </c>
      <c r="H3791" s="89"/>
      <c r="I3791" s="93" t="s">
        <v>7536</v>
      </c>
      <c r="J3791" s="89"/>
      <c r="K3791" s="89"/>
      <c r="L3791" s="89"/>
      <c r="M3791" s="89"/>
      <c r="N3791" s="168">
        <v>0</v>
      </c>
      <c r="O3791" s="168">
        <v>195.5</v>
      </c>
      <c r="P3791" s="89" t="s">
        <v>679</v>
      </c>
    </row>
    <row r="3792" spans="1:16" ht="51">
      <c r="A3792" s="214" t="s">
        <v>560</v>
      </c>
      <c r="B3792" s="89"/>
      <c r="C3792" s="90" t="s">
        <v>622</v>
      </c>
      <c r="D3792" s="84">
        <v>43300</v>
      </c>
      <c r="E3792" s="85" t="s">
        <v>6945</v>
      </c>
      <c r="F3792" s="85" t="s">
        <v>3</v>
      </c>
      <c r="G3792" s="85">
        <v>1641262</v>
      </c>
      <c r="H3792" s="89"/>
      <c r="I3792" s="93" t="s">
        <v>7537</v>
      </c>
      <c r="J3792" s="89"/>
      <c r="K3792" s="89"/>
      <c r="L3792" s="89"/>
      <c r="M3792" s="89"/>
      <c r="N3792" s="168">
        <v>0</v>
      </c>
      <c r="O3792" s="168">
        <v>2046.78</v>
      </c>
      <c r="P3792" s="89" t="s">
        <v>679</v>
      </c>
    </row>
    <row r="3793" spans="1:16" ht="51">
      <c r="A3793" s="214" t="s">
        <v>560</v>
      </c>
      <c r="B3793" s="89"/>
      <c r="C3793" s="90" t="s">
        <v>622</v>
      </c>
      <c r="D3793" s="84">
        <v>43300</v>
      </c>
      <c r="E3793" s="85" t="s">
        <v>6946</v>
      </c>
      <c r="F3793" s="85" t="s">
        <v>3</v>
      </c>
      <c r="G3793" s="85">
        <v>1641287</v>
      </c>
      <c r="H3793" s="89"/>
      <c r="I3793" s="93" t="s">
        <v>2838</v>
      </c>
      <c r="J3793" s="89"/>
      <c r="K3793" s="89"/>
      <c r="L3793" s="89"/>
      <c r="M3793" s="89"/>
      <c r="N3793" s="168">
        <v>0</v>
      </c>
      <c r="O3793" s="168">
        <v>700</v>
      </c>
      <c r="P3793" s="89" t="s">
        <v>679</v>
      </c>
    </row>
    <row r="3794" spans="1:16" ht="51">
      <c r="A3794" s="214" t="s">
        <v>560</v>
      </c>
      <c r="B3794" s="89"/>
      <c r="C3794" s="90" t="s">
        <v>622</v>
      </c>
      <c r="D3794" s="84">
        <v>43300</v>
      </c>
      <c r="E3794" s="85" t="s">
        <v>6947</v>
      </c>
      <c r="F3794" s="85" t="s">
        <v>3</v>
      </c>
      <c r="G3794" s="85">
        <v>1641289</v>
      </c>
      <c r="H3794" s="89"/>
      <c r="I3794" s="93" t="s">
        <v>7538</v>
      </c>
      <c r="J3794" s="89"/>
      <c r="K3794" s="89"/>
      <c r="L3794" s="89"/>
      <c r="M3794" s="89"/>
      <c r="N3794" s="168">
        <v>0</v>
      </c>
      <c r="O3794" s="168">
        <v>36</v>
      </c>
      <c r="P3794" s="89" t="s">
        <v>679</v>
      </c>
    </row>
    <row r="3795" spans="1:16" ht="51">
      <c r="A3795" s="214" t="s">
        <v>560</v>
      </c>
      <c r="B3795" s="89"/>
      <c r="C3795" s="90" t="s">
        <v>622</v>
      </c>
      <c r="D3795" s="84">
        <v>43300</v>
      </c>
      <c r="E3795" s="85" t="s">
        <v>6948</v>
      </c>
      <c r="F3795" s="85" t="s">
        <v>3</v>
      </c>
      <c r="G3795" s="85">
        <v>1641197</v>
      </c>
      <c r="H3795" s="89"/>
      <c r="I3795" s="93" t="s">
        <v>7539</v>
      </c>
      <c r="J3795" s="89"/>
      <c r="K3795" s="89"/>
      <c r="L3795" s="89"/>
      <c r="M3795" s="89"/>
      <c r="N3795" s="168">
        <v>0</v>
      </c>
      <c r="O3795" s="168">
        <v>775.24</v>
      </c>
      <c r="P3795" s="89" t="s">
        <v>679</v>
      </c>
    </row>
    <row r="3796" spans="1:16" ht="51">
      <c r="A3796" s="214" t="s">
        <v>560</v>
      </c>
      <c r="B3796" s="89"/>
      <c r="C3796" s="90" t="s">
        <v>622</v>
      </c>
      <c r="D3796" s="84">
        <v>43300</v>
      </c>
      <c r="E3796" s="85" t="s">
        <v>6949</v>
      </c>
      <c r="F3796" s="85" t="s">
        <v>3</v>
      </c>
      <c r="G3796" s="85">
        <v>1641200</v>
      </c>
      <c r="H3796" s="89"/>
      <c r="I3796" s="93" t="s">
        <v>7540</v>
      </c>
      <c r="J3796" s="89"/>
      <c r="K3796" s="89"/>
      <c r="L3796" s="89"/>
      <c r="M3796" s="89"/>
      <c r="N3796" s="168">
        <v>0</v>
      </c>
      <c r="O3796" s="168">
        <v>12014.710000000001</v>
      </c>
      <c r="P3796" s="89" t="s">
        <v>679</v>
      </c>
    </row>
    <row r="3797" spans="1:16" ht="51">
      <c r="A3797" s="214" t="s">
        <v>560</v>
      </c>
      <c r="B3797" s="89"/>
      <c r="C3797" s="90" t="s">
        <v>622</v>
      </c>
      <c r="D3797" s="84">
        <v>43300</v>
      </c>
      <c r="E3797" s="85" t="s">
        <v>6950</v>
      </c>
      <c r="F3797" s="85" t="s">
        <v>3</v>
      </c>
      <c r="G3797" s="85">
        <v>1641202</v>
      </c>
      <c r="H3797" s="89"/>
      <c r="I3797" s="93" t="s">
        <v>7541</v>
      </c>
      <c r="J3797" s="89"/>
      <c r="K3797" s="89"/>
      <c r="L3797" s="89"/>
      <c r="M3797" s="89"/>
      <c r="N3797" s="168">
        <v>0</v>
      </c>
      <c r="O3797" s="168">
        <v>2167.85</v>
      </c>
      <c r="P3797" s="89" t="s">
        <v>679</v>
      </c>
    </row>
    <row r="3798" spans="1:16" ht="51">
      <c r="A3798" s="214">
        <v>591</v>
      </c>
      <c r="B3798" s="89"/>
      <c r="C3798" s="90" t="s">
        <v>11084</v>
      </c>
      <c r="D3798" s="84">
        <v>43300</v>
      </c>
      <c r="E3798" s="85" t="s">
        <v>6951</v>
      </c>
      <c r="F3798" s="85" t="s">
        <v>3</v>
      </c>
      <c r="G3798" s="85">
        <v>1641165</v>
      </c>
      <c r="H3798" s="89"/>
      <c r="I3798" s="93" t="s">
        <v>7542</v>
      </c>
      <c r="J3798" s="89"/>
      <c r="K3798" s="89"/>
      <c r="L3798" s="89"/>
      <c r="M3798" s="89"/>
      <c r="N3798" s="168">
        <v>0</v>
      </c>
      <c r="O3798" s="168">
        <v>700</v>
      </c>
      <c r="P3798" s="89" t="s">
        <v>679</v>
      </c>
    </row>
    <row r="3799" spans="1:16" ht="51">
      <c r="A3799" s="214" t="s">
        <v>560</v>
      </c>
      <c r="B3799" s="89"/>
      <c r="C3799" s="90" t="s">
        <v>622</v>
      </c>
      <c r="D3799" s="84">
        <v>43300</v>
      </c>
      <c r="E3799" s="85" t="s">
        <v>6952</v>
      </c>
      <c r="F3799" s="85" t="s">
        <v>3</v>
      </c>
      <c r="G3799" s="85">
        <v>1641182</v>
      </c>
      <c r="H3799" s="89"/>
      <c r="I3799" s="93" t="s">
        <v>7543</v>
      </c>
      <c r="J3799" s="89"/>
      <c r="K3799" s="89"/>
      <c r="L3799" s="89"/>
      <c r="M3799" s="89"/>
      <c r="N3799" s="168">
        <v>0</v>
      </c>
      <c r="O3799" s="168">
        <v>640</v>
      </c>
      <c r="P3799" s="89" t="s">
        <v>679</v>
      </c>
    </row>
    <row r="3800" spans="1:16" ht="63.75">
      <c r="A3800" s="214">
        <v>373</v>
      </c>
      <c r="B3800" s="89"/>
      <c r="C3800" s="90" t="s">
        <v>644</v>
      </c>
      <c r="D3800" s="84">
        <v>43300</v>
      </c>
      <c r="E3800" s="85" t="s">
        <v>6953</v>
      </c>
      <c r="F3800" s="85" t="s">
        <v>3</v>
      </c>
      <c r="G3800" s="85">
        <v>1641210</v>
      </c>
      <c r="H3800" s="89"/>
      <c r="I3800" s="93" t="s">
        <v>7544</v>
      </c>
      <c r="J3800" s="89"/>
      <c r="K3800" s="89"/>
      <c r="L3800" s="89"/>
      <c r="M3800" s="89"/>
      <c r="N3800" s="168">
        <v>0</v>
      </c>
      <c r="O3800" s="168">
        <v>1833.16</v>
      </c>
      <c r="P3800" s="89" t="s">
        <v>679</v>
      </c>
    </row>
    <row r="3801" spans="1:16" ht="63.75">
      <c r="A3801" s="214">
        <v>513</v>
      </c>
      <c r="B3801" s="89"/>
      <c r="C3801" s="90" t="s">
        <v>175</v>
      </c>
      <c r="D3801" s="84">
        <v>43300</v>
      </c>
      <c r="E3801" s="85" t="s">
        <v>6954</v>
      </c>
      <c r="F3801" s="85" t="s">
        <v>15</v>
      </c>
      <c r="G3801" s="85">
        <v>787241</v>
      </c>
      <c r="H3801" s="89"/>
      <c r="I3801" s="93" t="s">
        <v>7545</v>
      </c>
      <c r="J3801" s="89"/>
      <c r="K3801" s="89"/>
      <c r="L3801" s="89"/>
      <c r="M3801" s="89"/>
      <c r="N3801" s="168">
        <v>50</v>
      </c>
      <c r="O3801" s="168">
        <v>0</v>
      </c>
      <c r="P3801" s="89" t="s">
        <v>679</v>
      </c>
    </row>
    <row r="3802" spans="1:16" ht="63.75">
      <c r="A3802" s="214">
        <v>513</v>
      </c>
      <c r="B3802" s="89"/>
      <c r="C3802" s="90" t="s">
        <v>175</v>
      </c>
      <c r="D3802" s="84">
        <v>43300</v>
      </c>
      <c r="E3802" s="85" t="s">
        <v>6955</v>
      </c>
      <c r="F3802" s="85" t="s">
        <v>15</v>
      </c>
      <c r="G3802" s="85">
        <v>787235</v>
      </c>
      <c r="H3802" s="89"/>
      <c r="I3802" s="93" t="s">
        <v>7546</v>
      </c>
      <c r="J3802" s="89"/>
      <c r="K3802" s="89"/>
      <c r="L3802" s="89"/>
      <c r="M3802" s="89"/>
      <c r="N3802" s="168">
        <v>50</v>
      </c>
      <c r="O3802" s="168">
        <v>0</v>
      </c>
      <c r="P3802" s="89" t="s">
        <v>679</v>
      </c>
    </row>
    <row r="3803" spans="1:16" ht="89.25">
      <c r="A3803" s="214">
        <v>513</v>
      </c>
      <c r="B3803" s="89"/>
      <c r="C3803" s="90" t="s">
        <v>175</v>
      </c>
      <c r="D3803" s="84">
        <v>43300</v>
      </c>
      <c r="E3803" s="85" t="s">
        <v>6956</v>
      </c>
      <c r="F3803" s="85" t="s">
        <v>15</v>
      </c>
      <c r="G3803" s="85">
        <v>5485</v>
      </c>
      <c r="H3803" s="89"/>
      <c r="I3803" s="93" t="s">
        <v>7547</v>
      </c>
      <c r="J3803" s="89"/>
      <c r="K3803" s="89"/>
      <c r="L3803" s="89"/>
      <c r="M3803" s="89"/>
      <c r="N3803" s="168">
        <v>50</v>
      </c>
      <c r="O3803" s="168">
        <v>0</v>
      </c>
      <c r="P3803" s="89" t="s">
        <v>679</v>
      </c>
    </row>
    <row r="3804" spans="1:16" ht="51">
      <c r="A3804" s="214">
        <v>513</v>
      </c>
      <c r="B3804" s="89"/>
      <c r="C3804" s="90" t="s">
        <v>175</v>
      </c>
      <c r="D3804" s="84">
        <v>43300</v>
      </c>
      <c r="E3804" s="85" t="s">
        <v>6957</v>
      </c>
      <c r="F3804" s="85" t="s">
        <v>15</v>
      </c>
      <c r="G3804" s="85">
        <v>787706</v>
      </c>
      <c r="H3804" s="89"/>
      <c r="I3804" s="93" t="s">
        <v>3376</v>
      </c>
      <c r="J3804" s="89"/>
      <c r="K3804" s="89"/>
      <c r="L3804" s="89"/>
      <c r="M3804" s="89"/>
      <c r="N3804" s="168">
        <v>50</v>
      </c>
      <c r="O3804" s="168">
        <v>0</v>
      </c>
      <c r="P3804" s="89" t="s">
        <v>679</v>
      </c>
    </row>
    <row r="3805" spans="1:16" ht="76.5">
      <c r="A3805" s="214">
        <v>291</v>
      </c>
      <c r="B3805" s="89"/>
      <c r="C3805" s="90" t="s">
        <v>133</v>
      </c>
      <c r="D3805" s="84">
        <v>43300</v>
      </c>
      <c r="E3805" s="85" t="s">
        <v>6958</v>
      </c>
      <c r="F3805" s="85" t="s">
        <v>11</v>
      </c>
      <c r="G3805" s="85">
        <v>787713</v>
      </c>
      <c r="H3805" s="89"/>
      <c r="I3805" s="93" t="s">
        <v>7548</v>
      </c>
      <c r="J3805" s="89"/>
      <c r="K3805" s="89"/>
      <c r="L3805" s="89"/>
      <c r="M3805" s="89"/>
      <c r="N3805" s="168">
        <v>50</v>
      </c>
      <c r="O3805" s="168">
        <v>0</v>
      </c>
      <c r="P3805" s="89" t="s">
        <v>679</v>
      </c>
    </row>
    <row r="3806" spans="1:16" ht="51">
      <c r="A3806" s="214">
        <v>513</v>
      </c>
      <c r="B3806" s="89"/>
      <c r="C3806" s="90" t="s">
        <v>175</v>
      </c>
      <c r="D3806" s="84">
        <v>43300</v>
      </c>
      <c r="E3806" s="85" t="s">
        <v>6959</v>
      </c>
      <c r="F3806" s="85" t="s">
        <v>15</v>
      </c>
      <c r="G3806" s="85">
        <v>787739</v>
      </c>
      <c r="H3806" s="89"/>
      <c r="I3806" s="93" t="s">
        <v>7449</v>
      </c>
      <c r="J3806" s="89"/>
      <c r="K3806" s="89"/>
      <c r="L3806" s="89"/>
      <c r="M3806" s="89"/>
      <c r="N3806" s="168">
        <v>50</v>
      </c>
      <c r="O3806" s="168">
        <v>0</v>
      </c>
      <c r="P3806" s="89" t="s">
        <v>679</v>
      </c>
    </row>
    <row r="3807" spans="1:16" ht="51">
      <c r="A3807" s="214">
        <v>513</v>
      </c>
      <c r="B3807" s="89"/>
      <c r="C3807" s="90" t="s">
        <v>175</v>
      </c>
      <c r="D3807" s="84">
        <v>43300</v>
      </c>
      <c r="E3807" s="85" t="s">
        <v>6960</v>
      </c>
      <c r="F3807" s="85" t="s">
        <v>11</v>
      </c>
      <c r="G3807" s="85">
        <v>927484</v>
      </c>
      <c r="H3807" s="89"/>
      <c r="I3807" s="93" t="s">
        <v>7549</v>
      </c>
      <c r="J3807" s="89"/>
      <c r="K3807" s="89"/>
      <c r="L3807" s="89"/>
      <c r="M3807" s="89"/>
      <c r="N3807" s="168">
        <v>50</v>
      </c>
      <c r="O3807" s="168">
        <v>0</v>
      </c>
      <c r="P3807" s="89" t="s">
        <v>679</v>
      </c>
    </row>
    <row r="3808" spans="1:16" ht="51">
      <c r="A3808" s="214">
        <v>513</v>
      </c>
      <c r="B3808" s="89"/>
      <c r="C3808" s="90" t="s">
        <v>175</v>
      </c>
      <c r="D3808" s="84">
        <v>43300</v>
      </c>
      <c r="E3808" s="85" t="s">
        <v>6961</v>
      </c>
      <c r="F3808" s="85" t="s">
        <v>11</v>
      </c>
      <c r="G3808" s="85">
        <v>927462</v>
      </c>
      <c r="H3808" s="89"/>
      <c r="I3808" s="93" t="s">
        <v>7550</v>
      </c>
      <c r="J3808" s="89"/>
      <c r="K3808" s="89"/>
      <c r="L3808" s="89"/>
      <c r="M3808" s="89"/>
      <c r="N3808" s="168">
        <v>50</v>
      </c>
      <c r="O3808" s="168">
        <v>0</v>
      </c>
      <c r="P3808" s="89" t="s">
        <v>679</v>
      </c>
    </row>
    <row r="3809" spans="1:16" ht="51">
      <c r="A3809" s="214">
        <v>513</v>
      </c>
      <c r="B3809" s="89"/>
      <c r="C3809" s="90" t="s">
        <v>175</v>
      </c>
      <c r="D3809" s="84">
        <v>43300</v>
      </c>
      <c r="E3809" s="85" t="s">
        <v>6962</v>
      </c>
      <c r="F3809" s="85" t="s">
        <v>15</v>
      </c>
      <c r="G3809" s="85">
        <v>788186</v>
      </c>
      <c r="H3809" s="89"/>
      <c r="I3809" s="93" t="s">
        <v>3319</v>
      </c>
      <c r="J3809" s="89"/>
      <c r="K3809" s="89"/>
      <c r="L3809" s="89"/>
      <c r="M3809" s="89"/>
      <c r="N3809" s="168">
        <v>50</v>
      </c>
      <c r="O3809" s="168">
        <v>0</v>
      </c>
      <c r="P3809" s="89" t="s">
        <v>679</v>
      </c>
    </row>
    <row r="3810" spans="1:16" ht="63.75">
      <c r="A3810" s="214">
        <v>513</v>
      </c>
      <c r="B3810" s="89"/>
      <c r="C3810" s="90" t="s">
        <v>175</v>
      </c>
      <c r="D3810" s="84">
        <v>43300</v>
      </c>
      <c r="E3810" s="85" t="s">
        <v>6963</v>
      </c>
      <c r="F3810" s="85" t="s">
        <v>15</v>
      </c>
      <c r="G3810" s="85">
        <v>788269</v>
      </c>
      <c r="H3810" s="89"/>
      <c r="I3810" s="93" t="s">
        <v>3336</v>
      </c>
      <c r="J3810" s="89"/>
      <c r="K3810" s="89"/>
      <c r="L3810" s="89"/>
      <c r="M3810" s="89"/>
      <c r="N3810" s="168">
        <v>50</v>
      </c>
      <c r="O3810" s="168">
        <v>0</v>
      </c>
      <c r="P3810" s="89" t="s">
        <v>679</v>
      </c>
    </row>
    <row r="3811" spans="1:16" ht="89.25">
      <c r="A3811" s="214">
        <v>373</v>
      </c>
      <c r="B3811" s="89"/>
      <c r="C3811" s="90" t="s">
        <v>644</v>
      </c>
      <c r="D3811" s="84">
        <v>43300</v>
      </c>
      <c r="E3811" s="85" t="s">
        <v>6964</v>
      </c>
      <c r="F3811" s="85" t="s">
        <v>680</v>
      </c>
      <c r="G3811" s="85">
        <v>179552</v>
      </c>
      <c r="H3811" s="89"/>
      <c r="I3811" s="93" t="s">
        <v>7551</v>
      </c>
      <c r="J3811" s="89"/>
      <c r="K3811" s="89"/>
      <c r="L3811" s="89"/>
      <c r="M3811" s="89"/>
      <c r="N3811" s="168">
        <v>0</v>
      </c>
      <c r="O3811" s="168">
        <v>9388068.9399999995</v>
      </c>
      <c r="P3811" s="89" t="s">
        <v>679</v>
      </c>
    </row>
    <row r="3812" spans="1:16" ht="38.25">
      <c r="A3812" s="214">
        <v>35</v>
      </c>
      <c r="B3812" s="89"/>
      <c r="C3812" s="90" t="s">
        <v>49</v>
      </c>
      <c r="D3812" s="84">
        <v>43301</v>
      </c>
      <c r="E3812" s="85" t="s">
        <v>6965</v>
      </c>
      <c r="F3812" s="85" t="s">
        <v>3</v>
      </c>
      <c r="G3812" s="85">
        <v>1641645</v>
      </c>
      <c r="H3812" s="89"/>
      <c r="I3812" s="93" t="s">
        <v>7552</v>
      </c>
      <c r="J3812" s="89"/>
      <c r="K3812" s="89"/>
      <c r="L3812" s="89"/>
      <c r="M3812" s="89"/>
      <c r="N3812" s="168">
        <v>0</v>
      </c>
      <c r="O3812" s="168">
        <v>2000</v>
      </c>
      <c r="P3812" s="89" t="s">
        <v>679</v>
      </c>
    </row>
    <row r="3813" spans="1:16" ht="63.75">
      <c r="A3813" s="214" t="s">
        <v>560</v>
      </c>
      <c r="B3813" s="89"/>
      <c r="C3813" s="90" t="s">
        <v>622</v>
      </c>
      <c r="D3813" s="84">
        <v>43301</v>
      </c>
      <c r="E3813" s="85" t="s">
        <v>6966</v>
      </c>
      <c r="F3813" s="85" t="s">
        <v>3</v>
      </c>
      <c r="G3813" s="85">
        <v>1641701</v>
      </c>
      <c r="H3813" s="89"/>
      <c r="I3813" s="93" t="s">
        <v>7553</v>
      </c>
      <c r="J3813" s="89"/>
      <c r="K3813" s="89"/>
      <c r="L3813" s="89"/>
      <c r="M3813" s="89"/>
      <c r="N3813" s="168">
        <v>0</v>
      </c>
      <c r="O3813" s="168">
        <v>2</v>
      </c>
      <c r="P3813" s="89" t="s">
        <v>679</v>
      </c>
    </row>
    <row r="3814" spans="1:16" ht="51">
      <c r="A3814" s="214">
        <v>373</v>
      </c>
      <c r="B3814" s="89"/>
      <c r="C3814" s="90" t="s">
        <v>644</v>
      </c>
      <c r="D3814" s="84">
        <v>43301</v>
      </c>
      <c r="E3814" s="85" t="s">
        <v>6967</v>
      </c>
      <c r="F3814" s="85" t="s">
        <v>3</v>
      </c>
      <c r="G3814" s="85">
        <v>1641711</v>
      </c>
      <c r="H3814" s="89"/>
      <c r="I3814" s="93" t="s">
        <v>7554</v>
      </c>
      <c r="J3814" s="89"/>
      <c r="K3814" s="89"/>
      <c r="L3814" s="89"/>
      <c r="M3814" s="89"/>
      <c r="N3814" s="168">
        <v>0</v>
      </c>
      <c r="O3814" s="168">
        <v>1940.54</v>
      </c>
      <c r="P3814" s="89" t="s">
        <v>679</v>
      </c>
    </row>
    <row r="3815" spans="1:16" ht="51">
      <c r="A3815" s="214" t="s">
        <v>560</v>
      </c>
      <c r="B3815" s="89"/>
      <c r="C3815" s="90" t="s">
        <v>622</v>
      </c>
      <c r="D3815" s="84">
        <v>43301</v>
      </c>
      <c r="E3815" s="85" t="s">
        <v>6968</v>
      </c>
      <c r="F3815" s="85" t="s">
        <v>3</v>
      </c>
      <c r="G3815" s="85">
        <v>1641884</v>
      </c>
      <c r="H3815" s="89"/>
      <c r="I3815" s="93" t="s">
        <v>7555</v>
      </c>
      <c r="J3815" s="89"/>
      <c r="K3815" s="89"/>
      <c r="L3815" s="89"/>
      <c r="M3815" s="89"/>
      <c r="N3815" s="168">
        <v>0</v>
      </c>
      <c r="O3815" s="168">
        <v>1525.5</v>
      </c>
      <c r="P3815" s="89" t="s">
        <v>679</v>
      </c>
    </row>
    <row r="3816" spans="1:16" ht="51">
      <c r="A3816" s="214">
        <v>132</v>
      </c>
      <c r="B3816" s="89"/>
      <c r="C3816" s="90" t="s">
        <v>71</v>
      </c>
      <c r="D3816" s="84">
        <v>43301</v>
      </c>
      <c r="E3816" s="85" t="s">
        <v>6969</v>
      </c>
      <c r="F3816" s="85" t="s">
        <v>3</v>
      </c>
      <c r="G3816" s="85">
        <v>1641815</v>
      </c>
      <c r="H3816" s="89"/>
      <c r="I3816" s="93" t="s">
        <v>7556</v>
      </c>
      <c r="J3816" s="89"/>
      <c r="K3816" s="89"/>
      <c r="L3816" s="89"/>
      <c r="M3816" s="89"/>
      <c r="N3816" s="168">
        <v>0</v>
      </c>
      <c r="O3816" s="168">
        <v>2724.42</v>
      </c>
      <c r="P3816" s="89" t="s">
        <v>679</v>
      </c>
    </row>
    <row r="3817" spans="1:16" ht="51">
      <c r="A3817" s="214">
        <v>132</v>
      </c>
      <c r="B3817" s="89"/>
      <c r="C3817" s="90" t="s">
        <v>71</v>
      </c>
      <c r="D3817" s="84">
        <v>43301</v>
      </c>
      <c r="E3817" s="85" t="s">
        <v>6970</v>
      </c>
      <c r="F3817" s="85" t="s">
        <v>3</v>
      </c>
      <c r="G3817" s="85">
        <v>1641828</v>
      </c>
      <c r="H3817" s="89"/>
      <c r="I3817" s="93" t="s">
        <v>7557</v>
      </c>
      <c r="J3817" s="89"/>
      <c r="K3817" s="89"/>
      <c r="L3817" s="89"/>
      <c r="M3817" s="89"/>
      <c r="N3817" s="168">
        <v>0</v>
      </c>
      <c r="O3817" s="168">
        <v>1816</v>
      </c>
      <c r="P3817" s="89" t="s">
        <v>679</v>
      </c>
    </row>
    <row r="3818" spans="1:16" ht="63.75">
      <c r="A3818" s="214" t="s">
        <v>560</v>
      </c>
      <c r="B3818" s="89"/>
      <c r="C3818" s="90" t="s">
        <v>622</v>
      </c>
      <c r="D3818" s="84">
        <v>43301</v>
      </c>
      <c r="E3818" s="85" t="s">
        <v>6971</v>
      </c>
      <c r="F3818" s="85" t="s">
        <v>3</v>
      </c>
      <c r="G3818" s="85">
        <v>1641839</v>
      </c>
      <c r="H3818" s="89"/>
      <c r="I3818" s="93" t="s">
        <v>7558</v>
      </c>
      <c r="J3818" s="89"/>
      <c r="K3818" s="89"/>
      <c r="L3818" s="89"/>
      <c r="M3818" s="89"/>
      <c r="N3818" s="168">
        <v>0</v>
      </c>
      <c r="O3818" s="168">
        <v>2079.65</v>
      </c>
      <c r="P3818" s="89" t="s">
        <v>679</v>
      </c>
    </row>
    <row r="3819" spans="1:16" ht="38.25">
      <c r="A3819" s="214">
        <v>526</v>
      </c>
      <c r="B3819" s="89"/>
      <c r="C3819" s="90" t="s">
        <v>616</v>
      </c>
      <c r="D3819" s="84">
        <v>43301</v>
      </c>
      <c r="E3819" s="85" t="s">
        <v>6972</v>
      </c>
      <c r="F3819" s="85" t="s">
        <v>3</v>
      </c>
      <c r="G3819" s="85">
        <v>1641853</v>
      </c>
      <c r="H3819" s="89"/>
      <c r="I3819" s="93" t="s">
        <v>7559</v>
      </c>
      <c r="J3819" s="89"/>
      <c r="K3819" s="89"/>
      <c r="L3819" s="89"/>
      <c r="M3819" s="89"/>
      <c r="N3819" s="168">
        <v>0</v>
      </c>
      <c r="O3819" s="168">
        <v>227</v>
      </c>
      <c r="P3819" s="89" t="s">
        <v>679</v>
      </c>
    </row>
    <row r="3820" spans="1:16" ht="51">
      <c r="A3820" s="214">
        <v>580</v>
      </c>
      <c r="B3820" s="89"/>
      <c r="C3820" s="90" t="s">
        <v>184</v>
      </c>
      <c r="D3820" s="84">
        <v>43301</v>
      </c>
      <c r="E3820" s="85" t="s">
        <v>6973</v>
      </c>
      <c r="F3820" s="85" t="s">
        <v>3</v>
      </c>
      <c r="G3820" s="85">
        <v>1641860</v>
      </c>
      <c r="H3820" s="89"/>
      <c r="I3820" s="93" t="s">
        <v>7560</v>
      </c>
      <c r="J3820" s="89"/>
      <c r="K3820" s="89"/>
      <c r="L3820" s="89"/>
      <c r="M3820" s="89"/>
      <c r="N3820" s="168">
        <v>0</v>
      </c>
      <c r="O3820" s="168">
        <v>5.89</v>
      </c>
      <c r="P3820" s="89" t="s">
        <v>679</v>
      </c>
    </row>
    <row r="3821" spans="1:16" ht="51">
      <c r="A3821" s="214" t="s">
        <v>560</v>
      </c>
      <c r="B3821" s="89"/>
      <c r="C3821" s="90" t="s">
        <v>622</v>
      </c>
      <c r="D3821" s="84">
        <v>43301</v>
      </c>
      <c r="E3821" s="85" t="s">
        <v>6974</v>
      </c>
      <c r="F3821" s="85" t="s">
        <v>3</v>
      </c>
      <c r="G3821" s="85">
        <v>1641559</v>
      </c>
      <c r="H3821" s="89"/>
      <c r="I3821" s="93" t="s">
        <v>7561</v>
      </c>
      <c r="J3821" s="89"/>
      <c r="K3821" s="89"/>
      <c r="L3821" s="89"/>
      <c r="M3821" s="89"/>
      <c r="N3821" s="168">
        <v>0</v>
      </c>
      <c r="O3821" s="168">
        <v>103.87</v>
      </c>
      <c r="P3821" s="89" t="s">
        <v>679</v>
      </c>
    </row>
    <row r="3822" spans="1:16" ht="51">
      <c r="A3822" s="214">
        <v>20</v>
      </c>
      <c r="B3822" s="89"/>
      <c r="C3822" s="90" t="s">
        <v>47</v>
      </c>
      <c r="D3822" s="84">
        <v>43301</v>
      </c>
      <c r="E3822" s="85" t="s">
        <v>6975</v>
      </c>
      <c r="F3822" s="85" t="s">
        <v>3</v>
      </c>
      <c r="G3822" s="85">
        <v>1641534</v>
      </c>
      <c r="H3822" s="89"/>
      <c r="I3822" s="93" t="s">
        <v>5011</v>
      </c>
      <c r="J3822" s="89"/>
      <c r="K3822" s="89"/>
      <c r="L3822" s="89"/>
      <c r="M3822" s="89"/>
      <c r="N3822" s="168">
        <v>0</v>
      </c>
      <c r="O3822" s="168">
        <v>168</v>
      </c>
      <c r="P3822" s="89" t="s">
        <v>679</v>
      </c>
    </row>
    <row r="3823" spans="1:16" ht="51">
      <c r="A3823" s="214">
        <v>20</v>
      </c>
      <c r="B3823" s="89"/>
      <c r="C3823" s="90" t="s">
        <v>47</v>
      </c>
      <c r="D3823" s="84">
        <v>43301</v>
      </c>
      <c r="E3823" s="85" t="s">
        <v>6976</v>
      </c>
      <c r="F3823" s="85" t="s">
        <v>3</v>
      </c>
      <c r="G3823" s="85">
        <v>1641537</v>
      </c>
      <c r="H3823" s="89"/>
      <c r="I3823" s="93" t="s">
        <v>7562</v>
      </c>
      <c r="J3823" s="89"/>
      <c r="K3823" s="89"/>
      <c r="L3823" s="89"/>
      <c r="M3823" s="89"/>
      <c r="N3823" s="168">
        <v>0</v>
      </c>
      <c r="O3823" s="168">
        <v>8640</v>
      </c>
      <c r="P3823" s="89" t="s">
        <v>679</v>
      </c>
    </row>
    <row r="3824" spans="1:16" ht="51">
      <c r="A3824" s="214" t="s">
        <v>560</v>
      </c>
      <c r="B3824" s="89"/>
      <c r="C3824" s="90" t="s">
        <v>622</v>
      </c>
      <c r="D3824" s="84">
        <v>43301</v>
      </c>
      <c r="E3824" s="85" t="s">
        <v>6977</v>
      </c>
      <c r="F3824" s="85" t="s">
        <v>3</v>
      </c>
      <c r="G3824" s="85">
        <v>1641542</v>
      </c>
      <c r="H3824" s="89"/>
      <c r="I3824" s="93" t="s">
        <v>7563</v>
      </c>
      <c r="J3824" s="89"/>
      <c r="K3824" s="89"/>
      <c r="L3824" s="89"/>
      <c r="M3824" s="89"/>
      <c r="N3824" s="168">
        <v>0</v>
      </c>
      <c r="O3824" s="168">
        <v>0.3</v>
      </c>
      <c r="P3824" s="89" t="s">
        <v>2900</v>
      </c>
    </row>
    <row r="3825" spans="1:16" ht="51">
      <c r="A3825" s="214" t="s">
        <v>560</v>
      </c>
      <c r="B3825" s="89"/>
      <c r="C3825" s="90" t="s">
        <v>622</v>
      </c>
      <c r="D3825" s="84">
        <v>43301</v>
      </c>
      <c r="E3825" s="85" t="s">
        <v>6978</v>
      </c>
      <c r="F3825" s="85" t="s">
        <v>3</v>
      </c>
      <c r="G3825" s="85">
        <v>1641569</v>
      </c>
      <c r="H3825" s="89"/>
      <c r="I3825" s="93" t="s">
        <v>7564</v>
      </c>
      <c r="J3825" s="89"/>
      <c r="K3825" s="89"/>
      <c r="L3825" s="89"/>
      <c r="M3825" s="89"/>
      <c r="N3825" s="168">
        <v>0</v>
      </c>
      <c r="O3825" s="168">
        <v>260.66000000000003</v>
      </c>
      <c r="P3825" s="89" t="s">
        <v>679</v>
      </c>
    </row>
    <row r="3826" spans="1:16" ht="51">
      <c r="A3826" s="214">
        <v>526</v>
      </c>
      <c r="B3826" s="89"/>
      <c r="C3826" s="90" t="s">
        <v>616</v>
      </c>
      <c r="D3826" s="84">
        <v>43301</v>
      </c>
      <c r="E3826" s="85" t="s">
        <v>6979</v>
      </c>
      <c r="F3826" s="85" t="s">
        <v>3</v>
      </c>
      <c r="G3826" s="85">
        <v>1641573</v>
      </c>
      <c r="H3826" s="89"/>
      <c r="I3826" s="93" t="s">
        <v>7565</v>
      </c>
      <c r="J3826" s="89"/>
      <c r="K3826" s="89"/>
      <c r="L3826" s="89"/>
      <c r="M3826" s="89"/>
      <c r="N3826" s="168">
        <v>0</v>
      </c>
      <c r="O3826" s="168">
        <v>1180</v>
      </c>
      <c r="P3826" s="89" t="s">
        <v>679</v>
      </c>
    </row>
    <row r="3827" spans="1:16" ht="51">
      <c r="A3827" s="214" t="s">
        <v>560</v>
      </c>
      <c r="B3827" s="89"/>
      <c r="C3827" s="90" t="s">
        <v>622</v>
      </c>
      <c r="D3827" s="84">
        <v>43301</v>
      </c>
      <c r="E3827" s="85" t="s">
        <v>6980</v>
      </c>
      <c r="F3827" s="85" t="s">
        <v>3</v>
      </c>
      <c r="G3827" s="85">
        <v>1641621</v>
      </c>
      <c r="H3827" s="89"/>
      <c r="I3827" s="93" t="s">
        <v>7566</v>
      </c>
      <c r="J3827" s="89"/>
      <c r="K3827" s="89"/>
      <c r="L3827" s="89"/>
      <c r="M3827" s="89"/>
      <c r="N3827" s="168">
        <v>0</v>
      </c>
      <c r="O3827" s="168">
        <v>2687</v>
      </c>
      <c r="P3827" s="89" t="s">
        <v>679</v>
      </c>
    </row>
    <row r="3828" spans="1:16" ht="51">
      <c r="A3828" s="214" t="s">
        <v>560</v>
      </c>
      <c r="B3828" s="89"/>
      <c r="C3828" s="90" t="s">
        <v>622</v>
      </c>
      <c r="D3828" s="84">
        <v>43301</v>
      </c>
      <c r="E3828" s="85" t="s">
        <v>6981</v>
      </c>
      <c r="F3828" s="85" t="s">
        <v>3</v>
      </c>
      <c r="G3828" s="85">
        <v>1641623</v>
      </c>
      <c r="H3828" s="89"/>
      <c r="I3828" s="93" t="s">
        <v>7567</v>
      </c>
      <c r="J3828" s="89"/>
      <c r="K3828" s="89"/>
      <c r="L3828" s="89"/>
      <c r="M3828" s="89"/>
      <c r="N3828" s="168">
        <v>0</v>
      </c>
      <c r="O3828" s="168">
        <v>2190</v>
      </c>
      <c r="P3828" s="89" t="s">
        <v>679</v>
      </c>
    </row>
    <row r="3829" spans="1:16" ht="76.5">
      <c r="A3829" s="214">
        <v>373</v>
      </c>
      <c r="B3829" s="89"/>
      <c r="C3829" s="90" t="s">
        <v>644</v>
      </c>
      <c r="D3829" s="84">
        <v>43301</v>
      </c>
      <c r="E3829" s="85" t="s">
        <v>6982</v>
      </c>
      <c r="F3829" s="85" t="s">
        <v>680</v>
      </c>
      <c r="G3829" s="85">
        <v>179591</v>
      </c>
      <c r="H3829" s="89"/>
      <c r="I3829" s="93" t="s">
        <v>7568</v>
      </c>
      <c r="J3829" s="89"/>
      <c r="K3829" s="89"/>
      <c r="L3829" s="89"/>
      <c r="M3829" s="89"/>
      <c r="N3829" s="168">
        <v>0</v>
      </c>
      <c r="O3829" s="168">
        <v>12434431.699999999</v>
      </c>
      <c r="P3829" s="89" t="s">
        <v>679</v>
      </c>
    </row>
    <row r="3830" spans="1:16" ht="51">
      <c r="A3830" s="214">
        <v>513</v>
      </c>
      <c r="B3830" s="89"/>
      <c r="C3830" s="90" t="s">
        <v>175</v>
      </c>
      <c r="D3830" s="84">
        <v>43301</v>
      </c>
      <c r="E3830" s="85" t="s">
        <v>6983</v>
      </c>
      <c r="F3830" s="85" t="s">
        <v>11</v>
      </c>
      <c r="G3830" s="85">
        <v>927594</v>
      </c>
      <c r="H3830" s="89"/>
      <c r="I3830" s="93" t="s">
        <v>7569</v>
      </c>
      <c r="J3830" s="89"/>
      <c r="K3830" s="89"/>
      <c r="L3830" s="89"/>
      <c r="M3830" s="89"/>
      <c r="N3830" s="168">
        <v>50</v>
      </c>
      <c r="O3830" s="168">
        <v>0</v>
      </c>
      <c r="P3830" s="89" t="s">
        <v>679</v>
      </c>
    </row>
    <row r="3831" spans="1:16" ht="51">
      <c r="A3831" s="214">
        <v>513</v>
      </c>
      <c r="B3831" s="89"/>
      <c r="C3831" s="90" t="s">
        <v>175</v>
      </c>
      <c r="D3831" s="84">
        <v>43301</v>
      </c>
      <c r="E3831" s="85" t="s">
        <v>6984</v>
      </c>
      <c r="F3831" s="85" t="s">
        <v>11</v>
      </c>
      <c r="G3831" s="85">
        <v>927596</v>
      </c>
      <c r="H3831" s="89"/>
      <c r="I3831" s="93" t="s">
        <v>7570</v>
      </c>
      <c r="J3831" s="89"/>
      <c r="K3831" s="89"/>
      <c r="L3831" s="89"/>
      <c r="M3831" s="89"/>
      <c r="N3831" s="168">
        <v>50</v>
      </c>
      <c r="O3831" s="168">
        <v>0</v>
      </c>
      <c r="P3831" s="89" t="s">
        <v>679</v>
      </c>
    </row>
    <row r="3832" spans="1:16" ht="51">
      <c r="A3832" s="214">
        <v>513</v>
      </c>
      <c r="B3832" s="89"/>
      <c r="C3832" s="90" t="s">
        <v>175</v>
      </c>
      <c r="D3832" s="84">
        <v>43301</v>
      </c>
      <c r="E3832" s="85" t="s">
        <v>6985</v>
      </c>
      <c r="F3832" s="85" t="s">
        <v>15</v>
      </c>
      <c r="G3832" s="85">
        <v>789187</v>
      </c>
      <c r="H3832" s="89"/>
      <c r="I3832" s="93" t="s">
        <v>5291</v>
      </c>
      <c r="J3832" s="89"/>
      <c r="K3832" s="89"/>
      <c r="L3832" s="89"/>
      <c r="M3832" s="89"/>
      <c r="N3832" s="168">
        <v>50</v>
      </c>
      <c r="O3832" s="168">
        <v>0</v>
      </c>
      <c r="P3832" s="89" t="s">
        <v>679</v>
      </c>
    </row>
    <row r="3833" spans="1:16" ht="51">
      <c r="A3833" s="214" t="s">
        <v>560</v>
      </c>
      <c r="B3833" s="89"/>
      <c r="C3833" s="90" t="s">
        <v>622</v>
      </c>
      <c r="D3833" s="84">
        <v>43304</v>
      </c>
      <c r="E3833" s="85" t="s">
        <v>6986</v>
      </c>
      <c r="F3833" s="85" t="s">
        <v>3</v>
      </c>
      <c r="G3833" s="85">
        <v>1642145</v>
      </c>
      <c r="H3833" s="89"/>
      <c r="I3833" s="93" t="s">
        <v>7571</v>
      </c>
      <c r="J3833" s="89"/>
      <c r="K3833" s="89"/>
      <c r="L3833" s="89"/>
      <c r="M3833" s="89"/>
      <c r="N3833" s="168">
        <v>0</v>
      </c>
      <c r="O3833" s="168">
        <v>354.1</v>
      </c>
      <c r="P3833" s="89" t="s">
        <v>679</v>
      </c>
    </row>
    <row r="3834" spans="1:16" ht="63.75">
      <c r="A3834" s="214">
        <v>373</v>
      </c>
      <c r="B3834" s="89"/>
      <c r="C3834" s="90" t="s">
        <v>644</v>
      </c>
      <c r="D3834" s="84">
        <v>43304</v>
      </c>
      <c r="E3834" s="85" t="s">
        <v>6987</v>
      </c>
      <c r="F3834" s="85" t="s">
        <v>3</v>
      </c>
      <c r="G3834" s="85">
        <v>1642178</v>
      </c>
      <c r="H3834" s="89"/>
      <c r="I3834" s="93" t="s">
        <v>7572</v>
      </c>
      <c r="J3834" s="89"/>
      <c r="K3834" s="89"/>
      <c r="L3834" s="89"/>
      <c r="M3834" s="89"/>
      <c r="N3834" s="168">
        <v>0</v>
      </c>
      <c r="O3834" s="168">
        <v>4865</v>
      </c>
      <c r="P3834" s="89" t="s">
        <v>679</v>
      </c>
    </row>
    <row r="3835" spans="1:16" ht="51">
      <c r="A3835" s="214">
        <v>585</v>
      </c>
      <c r="B3835" s="89"/>
      <c r="C3835" s="90" t="s">
        <v>187</v>
      </c>
      <c r="D3835" s="84">
        <v>43304</v>
      </c>
      <c r="E3835" s="85" t="s">
        <v>6988</v>
      </c>
      <c r="F3835" s="85" t="s">
        <v>3</v>
      </c>
      <c r="G3835" s="85">
        <v>1642128</v>
      </c>
      <c r="H3835" s="89"/>
      <c r="I3835" s="93" t="s">
        <v>7573</v>
      </c>
      <c r="J3835" s="89"/>
      <c r="K3835" s="89"/>
      <c r="L3835" s="89"/>
      <c r="M3835" s="89"/>
      <c r="N3835" s="168">
        <v>0</v>
      </c>
      <c r="O3835" s="168">
        <v>1829.1200000000001</v>
      </c>
      <c r="P3835" s="89" t="s">
        <v>679</v>
      </c>
    </row>
    <row r="3836" spans="1:16" ht="51">
      <c r="A3836" s="214" t="s">
        <v>560</v>
      </c>
      <c r="B3836" s="89"/>
      <c r="C3836" s="90" t="s">
        <v>622</v>
      </c>
      <c r="D3836" s="84">
        <v>43304</v>
      </c>
      <c r="E3836" s="85" t="s">
        <v>6989</v>
      </c>
      <c r="F3836" s="85" t="s">
        <v>3</v>
      </c>
      <c r="G3836" s="85">
        <v>1642098</v>
      </c>
      <c r="H3836" s="89"/>
      <c r="I3836" s="93" t="s">
        <v>7574</v>
      </c>
      <c r="J3836" s="89"/>
      <c r="K3836" s="89"/>
      <c r="L3836" s="89"/>
      <c r="M3836" s="89"/>
      <c r="N3836" s="168">
        <v>0</v>
      </c>
      <c r="O3836" s="168">
        <v>1688.03</v>
      </c>
      <c r="P3836" s="89" t="s">
        <v>679</v>
      </c>
    </row>
    <row r="3837" spans="1:16" ht="38.25">
      <c r="A3837" s="214">
        <v>378</v>
      </c>
      <c r="B3837" s="89"/>
      <c r="C3837" s="90" t="s">
        <v>647</v>
      </c>
      <c r="D3837" s="84">
        <v>43304</v>
      </c>
      <c r="E3837" s="85" t="s">
        <v>6990</v>
      </c>
      <c r="F3837" s="85" t="s">
        <v>3</v>
      </c>
      <c r="G3837" s="85">
        <v>1642276</v>
      </c>
      <c r="H3837" s="89"/>
      <c r="I3837" s="93" t="s">
        <v>7575</v>
      </c>
      <c r="J3837" s="89"/>
      <c r="K3837" s="89"/>
      <c r="L3837" s="89"/>
      <c r="M3837" s="89"/>
      <c r="N3837" s="168">
        <v>0</v>
      </c>
      <c r="O3837" s="168">
        <v>16716.55</v>
      </c>
      <c r="P3837" s="89" t="s">
        <v>679</v>
      </c>
    </row>
    <row r="3838" spans="1:16" ht="51">
      <c r="A3838" s="214">
        <v>373</v>
      </c>
      <c r="B3838" s="89"/>
      <c r="C3838" s="90" t="s">
        <v>644</v>
      </c>
      <c r="D3838" s="84">
        <v>43304</v>
      </c>
      <c r="E3838" s="85" t="s">
        <v>6991</v>
      </c>
      <c r="F3838" s="85" t="s">
        <v>3</v>
      </c>
      <c r="G3838" s="85">
        <v>1642259</v>
      </c>
      <c r="H3838" s="89"/>
      <c r="I3838" s="93" t="s">
        <v>7576</v>
      </c>
      <c r="J3838" s="89"/>
      <c r="K3838" s="89"/>
      <c r="L3838" s="89"/>
      <c r="M3838" s="89"/>
      <c r="N3838" s="168">
        <v>0</v>
      </c>
      <c r="O3838" s="168">
        <v>10743.130000000001</v>
      </c>
      <c r="P3838" s="89" t="s">
        <v>679</v>
      </c>
    </row>
    <row r="3839" spans="1:16" ht="51">
      <c r="A3839" s="214" t="s">
        <v>560</v>
      </c>
      <c r="B3839" s="89"/>
      <c r="C3839" s="90" t="s">
        <v>622</v>
      </c>
      <c r="D3839" s="84">
        <v>43304</v>
      </c>
      <c r="E3839" s="85" t="s">
        <v>6992</v>
      </c>
      <c r="F3839" s="85" t="s">
        <v>3</v>
      </c>
      <c r="G3839" s="85">
        <v>1642257</v>
      </c>
      <c r="H3839" s="89"/>
      <c r="I3839" s="93" t="s">
        <v>7577</v>
      </c>
      <c r="J3839" s="89"/>
      <c r="K3839" s="89"/>
      <c r="L3839" s="89"/>
      <c r="M3839" s="89"/>
      <c r="N3839" s="168">
        <v>0</v>
      </c>
      <c r="O3839" s="168">
        <v>80</v>
      </c>
      <c r="P3839" s="89" t="s">
        <v>679</v>
      </c>
    </row>
    <row r="3840" spans="1:16" ht="63.75">
      <c r="A3840" s="214">
        <v>598</v>
      </c>
      <c r="B3840" s="89"/>
      <c r="C3840" s="90" t="s">
        <v>754</v>
      </c>
      <c r="D3840" s="84">
        <v>43304</v>
      </c>
      <c r="E3840" s="85" t="s">
        <v>6993</v>
      </c>
      <c r="F3840" s="85" t="s">
        <v>3</v>
      </c>
      <c r="G3840" s="85">
        <v>1642207</v>
      </c>
      <c r="H3840" s="89"/>
      <c r="I3840" s="93" t="s">
        <v>7578</v>
      </c>
      <c r="J3840" s="89"/>
      <c r="K3840" s="89"/>
      <c r="L3840" s="89"/>
      <c r="M3840" s="89"/>
      <c r="N3840" s="168">
        <v>0</v>
      </c>
      <c r="O3840" s="168">
        <v>2948</v>
      </c>
      <c r="P3840" s="89" t="s">
        <v>679</v>
      </c>
    </row>
    <row r="3841" spans="1:16" ht="51">
      <c r="A3841" s="214" t="s">
        <v>560</v>
      </c>
      <c r="B3841" s="89"/>
      <c r="C3841" s="90" t="s">
        <v>622</v>
      </c>
      <c r="D3841" s="84">
        <v>43304</v>
      </c>
      <c r="E3841" s="85" t="s">
        <v>6994</v>
      </c>
      <c r="F3841" s="85" t="s">
        <v>3</v>
      </c>
      <c r="G3841" s="85">
        <v>1642204</v>
      </c>
      <c r="H3841" s="89"/>
      <c r="I3841" s="93" t="s">
        <v>7579</v>
      </c>
      <c r="J3841" s="89"/>
      <c r="K3841" s="89"/>
      <c r="L3841" s="89"/>
      <c r="M3841" s="89"/>
      <c r="N3841" s="168">
        <v>0</v>
      </c>
      <c r="O3841" s="168">
        <v>10765.27</v>
      </c>
      <c r="P3841" s="89" t="s">
        <v>679</v>
      </c>
    </row>
    <row r="3842" spans="1:16" ht="51">
      <c r="A3842" s="214" t="s">
        <v>560</v>
      </c>
      <c r="B3842" s="89"/>
      <c r="C3842" s="90" t="s">
        <v>622</v>
      </c>
      <c r="D3842" s="84">
        <v>43304</v>
      </c>
      <c r="E3842" s="85" t="s">
        <v>6995</v>
      </c>
      <c r="F3842" s="85" t="s">
        <v>3</v>
      </c>
      <c r="G3842" s="85">
        <v>1642203</v>
      </c>
      <c r="H3842" s="89"/>
      <c r="I3842" s="93" t="s">
        <v>7580</v>
      </c>
      <c r="J3842" s="89"/>
      <c r="K3842" s="89"/>
      <c r="L3842" s="89"/>
      <c r="M3842" s="89"/>
      <c r="N3842" s="168">
        <v>0</v>
      </c>
      <c r="O3842" s="168">
        <v>4259.97</v>
      </c>
      <c r="P3842" s="89" t="s">
        <v>679</v>
      </c>
    </row>
    <row r="3843" spans="1:16" ht="51">
      <c r="A3843" s="214" t="s">
        <v>560</v>
      </c>
      <c r="B3843" s="89"/>
      <c r="C3843" s="90" t="s">
        <v>622</v>
      </c>
      <c r="D3843" s="84">
        <v>43304</v>
      </c>
      <c r="E3843" s="85" t="s">
        <v>6996</v>
      </c>
      <c r="F3843" s="85" t="s">
        <v>3</v>
      </c>
      <c r="G3843" s="85">
        <v>1642194</v>
      </c>
      <c r="H3843" s="89"/>
      <c r="I3843" s="93" t="s">
        <v>7581</v>
      </c>
      <c r="J3843" s="89"/>
      <c r="K3843" s="89"/>
      <c r="L3843" s="89"/>
      <c r="M3843" s="89"/>
      <c r="N3843" s="168">
        <v>0</v>
      </c>
      <c r="O3843" s="168">
        <v>1956.52</v>
      </c>
      <c r="P3843" s="89" t="s">
        <v>679</v>
      </c>
    </row>
    <row r="3844" spans="1:16" ht="51">
      <c r="A3844" s="214" t="s">
        <v>560</v>
      </c>
      <c r="B3844" s="89"/>
      <c r="C3844" s="90" t="s">
        <v>622</v>
      </c>
      <c r="D3844" s="84">
        <v>43304</v>
      </c>
      <c r="E3844" s="85" t="s">
        <v>6997</v>
      </c>
      <c r="F3844" s="85" t="s">
        <v>3</v>
      </c>
      <c r="G3844" s="85">
        <v>1642064</v>
      </c>
      <c r="H3844" s="89"/>
      <c r="I3844" s="93" t="s">
        <v>7582</v>
      </c>
      <c r="J3844" s="89"/>
      <c r="K3844" s="89"/>
      <c r="L3844" s="89"/>
      <c r="M3844" s="89"/>
      <c r="N3844" s="168">
        <v>0</v>
      </c>
      <c r="O3844" s="168">
        <v>6640.24</v>
      </c>
      <c r="P3844" s="89" t="s">
        <v>679</v>
      </c>
    </row>
    <row r="3845" spans="1:16" ht="51">
      <c r="A3845" s="214" t="s">
        <v>560</v>
      </c>
      <c r="B3845" s="89"/>
      <c r="C3845" s="90" t="s">
        <v>622</v>
      </c>
      <c r="D3845" s="84">
        <v>43304</v>
      </c>
      <c r="E3845" s="85" t="s">
        <v>6998</v>
      </c>
      <c r="F3845" s="85" t="s">
        <v>3</v>
      </c>
      <c r="G3845" s="85">
        <v>1642062</v>
      </c>
      <c r="H3845" s="89"/>
      <c r="I3845" s="93" t="s">
        <v>7583</v>
      </c>
      <c r="J3845" s="89"/>
      <c r="K3845" s="89"/>
      <c r="L3845" s="89"/>
      <c r="M3845" s="89"/>
      <c r="N3845" s="168">
        <v>0</v>
      </c>
      <c r="O3845" s="168">
        <v>6640.24</v>
      </c>
      <c r="P3845" s="89" t="s">
        <v>679</v>
      </c>
    </row>
    <row r="3846" spans="1:16" ht="63.75">
      <c r="A3846" s="214" t="s">
        <v>560</v>
      </c>
      <c r="B3846" s="89"/>
      <c r="C3846" s="90" t="s">
        <v>622</v>
      </c>
      <c r="D3846" s="84">
        <v>43304</v>
      </c>
      <c r="E3846" s="85" t="s">
        <v>6999</v>
      </c>
      <c r="F3846" s="85" t="s">
        <v>6</v>
      </c>
      <c r="G3846" s="85">
        <v>1000804</v>
      </c>
      <c r="H3846" s="89"/>
      <c r="I3846" s="93" t="s">
        <v>7584</v>
      </c>
      <c r="J3846" s="89"/>
      <c r="K3846" s="89"/>
      <c r="L3846" s="89"/>
      <c r="M3846" s="89"/>
      <c r="N3846" s="168">
        <v>0</v>
      </c>
      <c r="O3846" s="168">
        <v>21028.16</v>
      </c>
      <c r="P3846" s="89" t="s">
        <v>679</v>
      </c>
    </row>
    <row r="3847" spans="1:16" ht="76.5">
      <c r="A3847" s="214">
        <v>46</v>
      </c>
      <c r="B3847" s="89"/>
      <c r="C3847" s="90" t="s">
        <v>51</v>
      </c>
      <c r="D3847" s="84">
        <v>43304</v>
      </c>
      <c r="E3847" s="85" t="s">
        <v>7000</v>
      </c>
      <c r="F3847" s="85" t="s">
        <v>6</v>
      </c>
      <c r="G3847" s="85">
        <v>927798</v>
      </c>
      <c r="H3847" s="89"/>
      <c r="I3847" s="93" t="s">
        <v>7585</v>
      </c>
      <c r="J3847" s="89"/>
      <c r="K3847" s="89"/>
      <c r="L3847" s="89"/>
      <c r="M3847" s="89"/>
      <c r="N3847" s="168">
        <v>0</v>
      </c>
      <c r="O3847" s="168">
        <v>54797.61</v>
      </c>
      <c r="P3847" s="89" t="s">
        <v>679</v>
      </c>
    </row>
    <row r="3848" spans="1:16" ht="89.25">
      <c r="A3848" s="214">
        <v>46</v>
      </c>
      <c r="B3848" s="89"/>
      <c r="C3848" s="90" t="s">
        <v>51</v>
      </c>
      <c r="D3848" s="84">
        <v>43304</v>
      </c>
      <c r="E3848" s="85" t="s">
        <v>7001</v>
      </c>
      <c r="F3848" s="85" t="s">
        <v>11</v>
      </c>
      <c r="G3848" s="85">
        <v>927798</v>
      </c>
      <c r="H3848" s="89"/>
      <c r="I3848" s="93" t="s">
        <v>7586</v>
      </c>
      <c r="J3848" s="89"/>
      <c r="K3848" s="89"/>
      <c r="L3848" s="89"/>
      <c r="M3848" s="89"/>
      <c r="N3848" s="168">
        <v>50</v>
      </c>
      <c r="O3848" s="168">
        <v>0</v>
      </c>
      <c r="P3848" s="89" t="s">
        <v>679</v>
      </c>
    </row>
    <row r="3849" spans="1:16" ht="63.75">
      <c r="A3849" s="214">
        <v>513</v>
      </c>
      <c r="B3849" s="89"/>
      <c r="C3849" s="90" t="s">
        <v>175</v>
      </c>
      <c r="D3849" s="84">
        <v>43304</v>
      </c>
      <c r="E3849" s="85" t="s">
        <v>7002</v>
      </c>
      <c r="F3849" s="85" t="s">
        <v>15</v>
      </c>
      <c r="G3849" s="85">
        <v>789777</v>
      </c>
      <c r="H3849" s="89"/>
      <c r="I3849" s="93" t="s">
        <v>7587</v>
      </c>
      <c r="J3849" s="89"/>
      <c r="K3849" s="89"/>
      <c r="L3849" s="89"/>
      <c r="M3849" s="89"/>
      <c r="N3849" s="168">
        <v>50</v>
      </c>
      <c r="O3849" s="168">
        <v>0</v>
      </c>
      <c r="P3849" s="89" t="s">
        <v>679</v>
      </c>
    </row>
    <row r="3850" spans="1:16" ht="76.5">
      <c r="A3850" s="214">
        <v>291</v>
      </c>
      <c r="B3850" s="89"/>
      <c r="C3850" s="90" t="s">
        <v>133</v>
      </c>
      <c r="D3850" s="84">
        <v>43304</v>
      </c>
      <c r="E3850" s="85" t="s">
        <v>7003</v>
      </c>
      <c r="F3850" s="85" t="s">
        <v>11</v>
      </c>
      <c r="G3850" s="85">
        <v>789997</v>
      </c>
      <c r="H3850" s="89"/>
      <c r="I3850" s="93" t="s">
        <v>7588</v>
      </c>
      <c r="J3850" s="89"/>
      <c r="K3850" s="89"/>
      <c r="L3850" s="89"/>
      <c r="M3850" s="89"/>
      <c r="N3850" s="168">
        <v>50</v>
      </c>
      <c r="O3850" s="168">
        <v>0</v>
      </c>
      <c r="P3850" s="89" t="s">
        <v>679</v>
      </c>
    </row>
    <row r="3851" spans="1:16" ht="63.75">
      <c r="A3851" s="214">
        <v>597</v>
      </c>
      <c r="B3851" s="89"/>
      <c r="C3851" s="90" t="s">
        <v>2577</v>
      </c>
      <c r="D3851" s="84">
        <v>43305</v>
      </c>
      <c r="E3851" s="85" t="s">
        <v>7004</v>
      </c>
      <c r="F3851" s="85" t="s">
        <v>3</v>
      </c>
      <c r="G3851" s="85">
        <v>1642599</v>
      </c>
      <c r="H3851" s="89"/>
      <c r="I3851" s="93" t="s">
        <v>7589</v>
      </c>
      <c r="J3851" s="89"/>
      <c r="K3851" s="89"/>
      <c r="L3851" s="89"/>
      <c r="M3851" s="89"/>
      <c r="N3851" s="168">
        <v>0</v>
      </c>
      <c r="O3851" s="168">
        <v>466.95</v>
      </c>
      <c r="P3851" s="89" t="s">
        <v>679</v>
      </c>
    </row>
    <row r="3852" spans="1:16" ht="51">
      <c r="A3852" s="214">
        <v>526</v>
      </c>
      <c r="B3852" s="89"/>
      <c r="C3852" s="90" t="s">
        <v>616</v>
      </c>
      <c r="D3852" s="84">
        <v>43305</v>
      </c>
      <c r="E3852" s="85" t="s">
        <v>7005</v>
      </c>
      <c r="F3852" s="85" t="s">
        <v>3</v>
      </c>
      <c r="G3852" s="85">
        <v>1642653</v>
      </c>
      <c r="H3852" s="89"/>
      <c r="I3852" s="93" t="s">
        <v>7590</v>
      </c>
      <c r="J3852" s="89"/>
      <c r="K3852" s="89"/>
      <c r="L3852" s="89"/>
      <c r="M3852" s="89"/>
      <c r="N3852" s="168">
        <v>0</v>
      </c>
      <c r="O3852" s="168">
        <v>51</v>
      </c>
      <c r="P3852" s="89" t="s">
        <v>679</v>
      </c>
    </row>
    <row r="3853" spans="1:16" ht="63.75">
      <c r="A3853" s="214">
        <v>598</v>
      </c>
      <c r="B3853" s="89"/>
      <c r="C3853" s="90" t="s">
        <v>754</v>
      </c>
      <c r="D3853" s="84">
        <v>43305</v>
      </c>
      <c r="E3853" s="85" t="s">
        <v>7006</v>
      </c>
      <c r="F3853" s="85" t="s">
        <v>3</v>
      </c>
      <c r="G3853" s="85">
        <v>1642475</v>
      </c>
      <c r="H3853" s="89"/>
      <c r="I3853" s="93" t="s">
        <v>7591</v>
      </c>
      <c r="J3853" s="89"/>
      <c r="K3853" s="89"/>
      <c r="L3853" s="89"/>
      <c r="M3853" s="89"/>
      <c r="N3853" s="168">
        <v>0</v>
      </c>
      <c r="O3853" s="168">
        <v>1318.02</v>
      </c>
      <c r="P3853" s="89" t="s">
        <v>679</v>
      </c>
    </row>
    <row r="3854" spans="1:16" ht="51">
      <c r="A3854" s="214" t="s">
        <v>560</v>
      </c>
      <c r="B3854" s="89"/>
      <c r="C3854" s="90" t="s">
        <v>622</v>
      </c>
      <c r="D3854" s="84">
        <v>43305</v>
      </c>
      <c r="E3854" s="85" t="s">
        <v>7007</v>
      </c>
      <c r="F3854" s="85" t="s">
        <v>3</v>
      </c>
      <c r="G3854" s="85">
        <v>1642486</v>
      </c>
      <c r="H3854" s="89"/>
      <c r="I3854" s="93" t="s">
        <v>7592</v>
      </c>
      <c r="J3854" s="89"/>
      <c r="K3854" s="89"/>
      <c r="L3854" s="89"/>
      <c r="M3854" s="89"/>
      <c r="N3854" s="168">
        <v>0</v>
      </c>
      <c r="O3854" s="168">
        <v>7746.99</v>
      </c>
      <c r="P3854" s="89" t="s">
        <v>679</v>
      </c>
    </row>
    <row r="3855" spans="1:16" ht="51">
      <c r="A3855" s="214" t="s">
        <v>560</v>
      </c>
      <c r="B3855" s="89"/>
      <c r="C3855" s="90" t="s">
        <v>622</v>
      </c>
      <c r="D3855" s="84">
        <v>43305</v>
      </c>
      <c r="E3855" s="85" t="s">
        <v>7008</v>
      </c>
      <c r="F3855" s="85" t="s">
        <v>3</v>
      </c>
      <c r="G3855" s="85">
        <v>1642488</v>
      </c>
      <c r="H3855" s="89"/>
      <c r="I3855" s="93" t="s">
        <v>7593</v>
      </c>
      <c r="J3855" s="89"/>
      <c r="K3855" s="89"/>
      <c r="L3855" s="89"/>
      <c r="M3855" s="89"/>
      <c r="N3855" s="168">
        <v>0</v>
      </c>
      <c r="O3855" s="168">
        <v>1379.33</v>
      </c>
      <c r="P3855" s="89" t="s">
        <v>679</v>
      </c>
    </row>
    <row r="3856" spans="1:16" ht="51">
      <c r="A3856" s="214" t="s">
        <v>560</v>
      </c>
      <c r="B3856" s="89"/>
      <c r="C3856" s="90" t="s">
        <v>622</v>
      </c>
      <c r="D3856" s="84">
        <v>43305</v>
      </c>
      <c r="E3856" s="85" t="s">
        <v>7009</v>
      </c>
      <c r="F3856" s="85" t="s">
        <v>3</v>
      </c>
      <c r="G3856" s="85">
        <v>1642489</v>
      </c>
      <c r="H3856" s="89"/>
      <c r="I3856" s="93" t="s">
        <v>7594</v>
      </c>
      <c r="J3856" s="89"/>
      <c r="K3856" s="89"/>
      <c r="L3856" s="89"/>
      <c r="M3856" s="89"/>
      <c r="N3856" s="168">
        <v>0</v>
      </c>
      <c r="O3856" s="168">
        <v>28</v>
      </c>
      <c r="P3856" s="89" t="s">
        <v>2900</v>
      </c>
    </row>
    <row r="3857" spans="1:16" ht="51">
      <c r="A3857" s="214" t="s">
        <v>560</v>
      </c>
      <c r="B3857" s="89"/>
      <c r="C3857" s="90" t="s">
        <v>622</v>
      </c>
      <c r="D3857" s="84">
        <v>43305</v>
      </c>
      <c r="E3857" s="85" t="s">
        <v>7010</v>
      </c>
      <c r="F3857" s="85" t="s">
        <v>3</v>
      </c>
      <c r="G3857" s="85">
        <v>1642502</v>
      </c>
      <c r="H3857" s="89"/>
      <c r="I3857" s="93" t="s">
        <v>7595</v>
      </c>
      <c r="J3857" s="89"/>
      <c r="K3857" s="89"/>
      <c r="L3857" s="89"/>
      <c r="M3857" s="89"/>
      <c r="N3857" s="168">
        <v>0</v>
      </c>
      <c r="O3857" s="168">
        <v>60.45</v>
      </c>
      <c r="P3857" s="89" t="s">
        <v>2900</v>
      </c>
    </row>
    <row r="3858" spans="1:16" ht="51">
      <c r="A3858" s="214" t="s">
        <v>560</v>
      </c>
      <c r="B3858" s="89"/>
      <c r="C3858" s="90" t="s">
        <v>622</v>
      </c>
      <c r="D3858" s="84">
        <v>43305</v>
      </c>
      <c r="E3858" s="85" t="s">
        <v>7011</v>
      </c>
      <c r="F3858" s="85" t="s">
        <v>3</v>
      </c>
      <c r="G3858" s="85">
        <v>1642587</v>
      </c>
      <c r="H3858" s="89"/>
      <c r="I3858" s="93" t="s">
        <v>7596</v>
      </c>
      <c r="J3858" s="89"/>
      <c r="K3858" s="89"/>
      <c r="L3858" s="89"/>
      <c r="M3858" s="89"/>
      <c r="N3858" s="168">
        <v>0</v>
      </c>
      <c r="O3858" s="168">
        <v>1382</v>
      </c>
      <c r="P3858" s="89" t="s">
        <v>679</v>
      </c>
    </row>
    <row r="3859" spans="1:16" ht="51">
      <c r="A3859" s="214" t="s">
        <v>560</v>
      </c>
      <c r="B3859" s="89"/>
      <c r="C3859" s="90" t="s">
        <v>622</v>
      </c>
      <c r="D3859" s="84">
        <v>43305</v>
      </c>
      <c r="E3859" s="85" t="s">
        <v>7012</v>
      </c>
      <c r="F3859" s="85" t="s">
        <v>3</v>
      </c>
      <c r="G3859" s="85">
        <v>1642723</v>
      </c>
      <c r="H3859" s="89"/>
      <c r="I3859" s="93" t="s">
        <v>7597</v>
      </c>
      <c r="J3859" s="89"/>
      <c r="K3859" s="89"/>
      <c r="L3859" s="89"/>
      <c r="M3859" s="89"/>
      <c r="N3859" s="168">
        <v>0</v>
      </c>
      <c r="O3859" s="168">
        <v>4222.46</v>
      </c>
      <c r="P3859" s="89" t="s">
        <v>679</v>
      </c>
    </row>
    <row r="3860" spans="1:16" ht="51">
      <c r="A3860" s="214" t="s">
        <v>560</v>
      </c>
      <c r="B3860" s="89"/>
      <c r="C3860" s="90" t="s">
        <v>622</v>
      </c>
      <c r="D3860" s="84">
        <v>43305</v>
      </c>
      <c r="E3860" s="85" t="s">
        <v>7013</v>
      </c>
      <c r="F3860" s="85" t="s">
        <v>3</v>
      </c>
      <c r="G3860" s="85">
        <v>1642724</v>
      </c>
      <c r="H3860" s="89"/>
      <c r="I3860" s="93" t="s">
        <v>7598</v>
      </c>
      <c r="J3860" s="89"/>
      <c r="K3860" s="89"/>
      <c r="L3860" s="89"/>
      <c r="M3860" s="89"/>
      <c r="N3860" s="168">
        <v>0</v>
      </c>
      <c r="O3860" s="168">
        <v>4222.46</v>
      </c>
      <c r="P3860" s="89" t="s">
        <v>679</v>
      </c>
    </row>
    <row r="3861" spans="1:16" ht="51">
      <c r="A3861" s="214" t="s">
        <v>560</v>
      </c>
      <c r="B3861" s="89"/>
      <c r="C3861" s="90" t="s">
        <v>622</v>
      </c>
      <c r="D3861" s="84">
        <v>43305</v>
      </c>
      <c r="E3861" s="85" t="s">
        <v>7014</v>
      </c>
      <c r="F3861" s="85" t="s">
        <v>3</v>
      </c>
      <c r="G3861" s="85">
        <v>1642725</v>
      </c>
      <c r="H3861" s="89"/>
      <c r="I3861" s="93" t="s">
        <v>7599</v>
      </c>
      <c r="J3861" s="89"/>
      <c r="K3861" s="89"/>
      <c r="L3861" s="89"/>
      <c r="M3861" s="89"/>
      <c r="N3861" s="168">
        <v>0</v>
      </c>
      <c r="O3861" s="168">
        <v>2270.4500000000003</v>
      </c>
      <c r="P3861" s="89" t="s">
        <v>679</v>
      </c>
    </row>
    <row r="3862" spans="1:16" ht="51">
      <c r="A3862" s="214" t="s">
        <v>560</v>
      </c>
      <c r="B3862" s="89"/>
      <c r="C3862" s="90" t="s">
        <v>622</v>
      </c>
      <c r="D3862" s="84">
        <v>43305</v>
      </c>
      <c r="E3862" s="85" t="s">
        <v>7015</v>
      </c>
      <c r="F3862" s="85" t="s">
        <v>3</v>
      </c>
      <c r="G3862" s="85">
        <v>1642726</v>
      </c>
      <c r="H3862" s="89"/>
      <c r="I3862" s="93" t="s">
        <v>7600</v>
      </c>
      <c r="J3862" s="89"/>
      <c r="K3862" s="89"/>
      <c r="L3862" s="89"/>
      <c r="M3862" s="89"/>
      <c r="N3862" s="168">
        <v>0</v>
      </c>
      <c r="O3862" s="168">
        <v>2270.4500000000003</v>
      </c>
      <c r="P3862" s="89" t="s">
        <v>679</v>
      </c>
    </row>
    <row r="3863" spans="1:16" ht="63.75">
      <c r="A3863" s="214" t="s">
        <v>560</v>
      </c>
      <c r="B3863" s="89"/>
      <c r="C3863" s="90" t="s">
        <v>622</v>
      </c>
      <c r="D3863" s="84">
        <v>43305</v>
      </c>
      <c r="E3863" s="85" t="s">
        <v>7016</v>
      </c>
      <c r="F3863" s="85" t="s">
        <v>3</v>
      </c>
      <c r="G3863" s="85">
        <v>1642659</v>
      </c>
      <c r="H3863" s="89"/>
      <c r="I3863" s="93" t="s">
        <v>7601</v>
      </c>
      <c r="J3863" s="89"/>
      <c r="K3863" s="89"/>
      <c r="L3863" s="89"/>
      <c r="M3863" s="89"/>
      <c r="N3863" s="168">
        <v>0</v>
      </c>
      <c r="O3863" s="168">
        <v>523.70000000000005</v>
      </c>
      <c r="P3863" s="89" t="s">
        <v>679</v>
      </c>
    </row>
    <row r="3864" spans="1:16" ht="51">
      <c r="A3864" s="214">
        <v>373</v>
      </c>
      <c r="B3864" s="89"/>
      <c r="C3864" s="90" t="s">
        <v>644</v>
      </c>
      <c r="D3864" s="84">
        <v>43305</v>
      </c>
      <c r="E3864" s="85" t="s">
        <v>7017</v>
      </c>
      <c r="F3864" s="85" t="s">
        <v>3</v>
      </c>
      <c r="G3864" s="85">
        <v>1642660</v>
      </c>
      <c r="H3864" s="89"/>
      <c r="I3864" s="93" t="s">
        <v>7602</v>
      </c>
      <c r="J3864" s="89"/>
      <c r="K3864" s="89"/>
      <c r="L3864" s="89"/>
      <c r="M3864" s="89"/>
      <c r="N3864" s="168">
        <v>0</v>
      </c>
      <c r="O3864" s="168">
        <v>1135.06</v>
      </c>
      <c r="P3864" s="89" t="s">
        <v>679</v>
      </c>
    </row>
    <row r="3865" spans="1:16" ht="51">
      <c r="A3865" s="214" t="s">
        <v>560</v>
      </c>
      <c r="B3865" s="89"/>
      <c r="C3865" s="90" t="s">
        <v>622</v>
      </c>
      <c r="D3865" s="84">
        <v>43305</v>
      </c>
      <c r="E3865" s="85" t="s">
        <v>7018</v>
      </c>
      <c r="F3865" s="85" t="s">
        <v>3</v>
      </c>
      <c r="G3865" s="85">
        <v>1642678</v>
      </c>
      <c r="H3865" s="89"/>
      <c r="I3865" s="93" t="s">
        <v>7603</v>
      </c>
      <c r="J3865" s="89"/>
      <c r="K3865" s="89"/>
      <c r="L3865" s="89"/>
      <c r="M3865" s="89"/>
      <c r="N3865" s="168">
        <v>0</v>
      </c>
      <c r="O3865" s="168">
        <v>0.06</v>
      </c>
      <c r="P3865" s="89" t="s">
        <v>2900</v>
      </c>
    </row>
    <row r="3866" spans="1:16" ht="63.75">
      <c r="A3866" s="214">
        <v>598</v>
      </c>
      <c r="B3866" s="89"/>
      <c r="C3866" s="90" t="s">
        <v>754</v>
      </c>
      <c r="D3866" s="84">
        <v>43305</v>
      </c>
      <c r="E3866" s="85" t="s">
        <v>7019</v>
      </c>
      <c r="F3866" s="85" t="s">
        <v>3</v>
      </c>
      <c r="G3866" s="85">
        <v>1642716</v>
      </c>
      <c r="H3866" s="89"/>
      <c r="I3866" s="93" t="s">
        <v>7604</v>
      </c>
      <c r="J3866" s="89"/>
      <c r="K3866" s="89"/>
      <c r="L3866" s="89"/>
      <c r="M3866" s="89"/>
      <c r="N3866" s="168">
        <v>0</v>
      </c>
      <c r="O3866" s="168">
        <v>45</v>
      </c>
      <c r="P3866" s="89" t="s">
        <v>679</v>
      </c>
    </row>
    <row r="3867" spans="1:16" ht="63.75">
      <c r="A3867" s="214" t="s">
        <v>560</v>
      </c>
      <c r="B3867" s="89"/>
      <c r="C3867" s="90" t="s">
        <v>622</v>
      </c>
      <c r="D3867" s="84">
        <v>43305</v>
      </c>
      <c r="E3867" s="85" t="s">
        <v>7020</v>
      </c>
      <c r="F3867" s="85" t="s">
        <v>3</v>
      </c>
      <c r="G3867" s="85">
        <v>1642464</v>
      </c>
      <c r="H3867" s="89"/>
      <c r="I3867" s="93" t="s">
        <v>7605</v>
      </c>
      <c r="J3867" s="89"/>
      <c r="K3867" s="89"/>
      <c r="L3867" s="89"/>
      <c r="M3867" s="89"/>
      <c r="N3867" s="168">
        <v>0</v>
      </c>
      <c r="O3867" s="168">
        <v>1677.48</v>
      </c>
      <c r="P3867" s="89" t="s">
        <v>679</v>
      </c>
    </row>
    <row r="3868" spans="1:16" ht="63.75">
      <c r="A3868" s="214" t="s">
        <v>560</v>
      </c>
      <c r="B3868" s="89"/>
      <c r="C3868" s="90" t="s">
        <v>622</v>
      </c>
      <c r="D3868" s="84">
        <v>43305</v>
      </c>
      <c r="E3868" s="85" t="s">
        <v>7021</v>
      </c>
      <c r="F3868" s="85" t="s">
        <v>3</v>
      </c>
      <c r="G3868" s="85">
        <v>1642465</v>
      </c>
      <c r="H3868" s="89"/>
      <c r="I3868" s="93" t="s">
        <v>7606</v>
      </c>
      <c r="J3868" s="89"/>
      <c r="K3868" s="89"/>
      <c r="L3868" s="89"/>
      <c r="M3868" s="89"/>
      <c r="N3868" s="168">
        <v>0</v>
      </c>
      <c r="O3868" s="168">
        <v>1608.17</v>
      </c>
      <c r="P3868" s="89" t="s">
        <v>679</v>
      </c>
    </row>
    <row r="3869" spans="1:16" ht="51">
      <c r="A3869" s="214">
        <v>86</v>
      </c>
      <c r="B3869" s="89"/>
      <c r="C3869" s="90" t="s">
        <v>59</v>
      </c>
      <c r="D3869" s="84">
        <v>43305</v>
      </c>
      <c r="E3869" s="85" t="s">
        <v>7022</v>
      </c>
      <c r="F3869" s="85" t="s">
        <v>3</v>
      </c>
      <c r="G3869" s="85">
        <v>1642577</v>
      </c>
      <c r="H3869" s="89"/>
      <c r="I3869" s="93" t="s">
        <v>7607</v>
      </c>
      <c r="J3869" s="89"/>
      <c r="K3869" s="89"/>
      <c r="L3869" s="89"/>
      <c r="M3869" s="89"/>
      <c r="N3869" s="168">
        <v>0</v>
      </c>
      <c r="O3869" s="168">
        <v>1148</v>
      </c>
      <c r="P3869" s="89" t="s">
        <v>679</v>
      </c>
    </row>
    <row r="3870" spans="1:16" ht="63.75">
      <c r="A3870" s="214" t="s">
        <v>560</v>
      </c>
      <c r="B3870" s="89"/>
      <c r="C3870" s="90" t="s">
        <v>622</v>
      </c>
      <c r="D3870" s="84">
        <v>43305</v>
      </c>
      <c r="E3870" s="85" t="s">
        <v>7023</v>
      </c>
      <c r="F3870" s="85" t="s">
        <v>3</v>
      </c>
      <c r="G3870" s="85">
        <v>1642581</v>
      </c>
      <c r="H3870" s="89"/>
      <c r="I3870" s="93" t="s">
        <v>7608</v>
      </c>
      <c r="J3870" s="89"/>
      <c r="K3870" s="89"/>
      <c r="L3870" s="89"/>
      <c r="M3870" s="89"/>
      <c r="N3870" s="168">
        <v>0</v>
      </c>
      <c r="O3870" s="168">
        <v>15117.09</v>
      </c>
      <c r="P3870" s="89" t="s">
        <v>679</v>
      </c>
    </row>
    <row r="3871" spans="1:16" ht="63.75">
      <c r="A3871" s="214">
        <v>513</v>
      </c>
      <c r="B3871" s="89"/>
      <c r="C3871" s="90" t="s">
        <v>175</v>
      </c>
      <c r="D3871" s="84">
        <v>43305</v>
      </c>
      <c r="E3871" s="85" t="s">
        <v>7024</v>
      </c>
      <c r="F3871" s="85" t="s">
        <v>3</v>
      </c>
      <c r="G3871" s="85">
        <v>1642594</v>
      </c>
      <c r="H3871" s="89"/>
      <c r="I3871" s="93" t="s">
        <v>7609</v>
      </c>
      <c r="J3871" s="89"/>
      <c r="K3871" s="89"/>
      <c r="L3871" s="89"/>
      <c r="M3871" s="89"/>
      <c r="N3871" s="168">
        <v>0</v>
      </c>
      <c r="O3871" s="168">
        <v>574.22</v>
      </c>
      <c r="P3871" s="89" t="s">
        <v>679</v>
      </c>
    </row>
    <row r="3872" spans="1:16" ht="63.75">
      <c r="A3872" s="214">
        <v>513</v>
      </c>
      <c r="B3872" s="89"/>
      <c r="C3872" s="90" t="s">
        <v>175</v>
      </c>
      <c r="D3872" s="84">
        <v>43305</v>
      </c>
      <c r="E3872" s="85" t="s">
        <v>7025</v>
      </c>
      <c r="F3872" s="85" t="s">
        <v>15</v>
      </c>
      <c r="G3872" s="85">
        <v>791154</v>
      </c>
      <c r="H3872" s="89"/>
      <c r="I3872" s="93" t="s">
        <v>7610</v>
      </c>
      <c r="J3872" s="89"/>
      <c r="K3872" s="89"/>
      <c r="L3872" s="89"/>
      <c r="M3872" s="89"/>
      <c r="N3872" s="168">
        <v>50</v>
      </c>
      <c r="O3872" s="168">
        <v>0</v>
      </c>
      <c r="P3872" s="89" t="s">
        <v>679</v>
      </c>
    </row>
    <row r="3873" spans="1:16" ht="51">
      <c r="A3873" s="214">
        <v>513</v>
      </c>
      <c r="B3873" s="89"/>
      <c r="C3873" s="90" t="s">
        <v>175</v>
      </c>
      <c r="D3873" s="84">
        <v>43305</v>
      </c>
      <c r="E3873" s="85" t="s">
        <v>7026</v>
      </c>
      <c r="F3873" s="85" t="s">
        <v>15</v>
      </c>
      <c r="G3873" s="85">
        <v>791164</v>
      </c>
      <c r="H3873" s="89"/>
      <c r="I3873" s="93" t="s">
        <v>4413</v>
      </c>
      <c r="J3873" s="89"/>
      <c r="K3873" s="89"/>
      <c r="L3873" s="89"/>
      <c r="M3873" s="89"/>
      <c r="N3873" s="168">
        <v>50</v>
      </c>
      <c r="O3873" s="168">
        <v>0</v>
      </c>
      <c r="P3873" s="89" t="s">
        <v>679</v>
      </c>
    </row>
    <row r="3874" spans="1:16" ht="51">
      <c r="A3874" s="214">
        <v>513</v>
      </c>
      <c r="B3874" s="89"/>
      <c r="C3874" s="90" t="s">
        <v>175</v>
      </c>
      <c r="D3874" s="84">
        <v>43305</v>
      </c>
      <c r="E3874" s="85" t="s">
        <v>7027</v>
      </c>
      <c r="F3874" s="85" t="s">
        <v>15</v>
      </c>
      <c r="G3874" s="85">
        <v>791570</v>
      </c>
      <c r="H3874" s="89"/>
      <c r="I3874" s="93" t="s">
        <v>7612</v>
      </c>
      <c r="J3874" s="89"/>
      <c r="K3874" s="89"/>
      <c r="L3874" s="89"/>
      <c r="M3874" s="89"/>
      <c r="N3874" s="168">
        <v>50</v>
      </c>
      <c r="O3874" s="168">
        <v>0</v>
      </c>
      <c r="P3874" s="89" t="s">
        <v>679</v>
      </c>
    </row>
    <row r="3875" spans="1:16" ht="51">
      <c r="A3875" s="214">
        <v>513</v>
      </c>
      <c r="B3875" s="89"/>
      <c r="C3875" s="90" t="s">
        <v>175</v>
      </c>
      <c r="D3875" s="84">
        <v>43305</v>
      </c>
      <c r="E3875" s="85" t="s">
        <v>7028</v>
      </c>
      <c r="F3875" s="85" t="s">
        <v>15</v>
      </c>
      <c r="G3875" s="85">
        <v>791564</v>
      </c>
      <c r="H3875" s="89"/>
      <c r="I3875" s="93" t="s">
        <v>7612</v>
      </c>
      <c r="J3875" s="89"/>
      <c r="K3875" s="89"/>
      <c r="L3875" s="89"/>
      <c r="M3875" s="89"/>
      <c r="N3875" s="168">
        <v>50</v>
      </c>
      <c r="O3875" s="168">
        <v>0</v>
      </c>
      <c r="P3875" s="89" t="s">
        <v>679</v>
      </c>
    </row>
    <row r="3876" spans="1:16" ht="51">
      <c r="A3876" s="214">
        <v>513</v>
      </c>
      <c r="B3876" s="89"/>
      <c r="C3876" s="90" t="s">
        <v>175</v>
      </c>
      <c r="D3876" s="84">
        <v>43305</v>
      </c>
      <c r="E3876" s="85" t="s">
        <v>7029</v>
      </c>
      <c r="F3876" s="85" t="s">
        <v>15</v>
      </c>
      <c r="G3876" s="85">
        <v>791825</v>
      </c>
      <c r="H3876" s="89"/>
      <c r="I3876" s="93" t="s">
        <v>743</v>
      </c>
      <c r="J3876" s="89"/>
      <c r="K3876" s="89"/>
      <c r="L3876" s="89"/>
      <c r="M3876" s="89"/>
      <c r="N3876" s="168">
        <v>50</v>
      </c>
      <c r="O3876" s="168">
        <v>0</v>
      </c>
      <c r="P3876" s="89" t="s">
        <v>679</v>
      </c>
    </row>
    <row r="3877" spans="1:16" ht="51">
      <c r="A3877" s="214">
        <v>513</v>
      </c>
      <c r="B3877" s="89"/>
      <c r="C3877" s="90" t="s">
        <v>175</v>
      </c>
      <c r="D3877" s="84">
        <v>43305</v>
      </c>
      <c r="E3877" s="85" t="s">
        <v>7030</v>
      </c>
      <c r="F3877" s="85" t="s">
        <v>15</v>
      </c>
      <c r="G3877" s="85">
        <v>791823</v>
      </c>
      <c r="H3877" s="89"/>
      <c r="I3877" s="93" t="s">
        <v>744</v>
      </c>
      <c r="J3877" s="89"/>
      <c r="K3877" s="89"/>
      <c r="L3877" s="89"/>
      <c r="M3877" s="89"/>
      <c r="N3877" s="168">
        <v>50</v>
      </c>
      <c r="O3877" s="168">
        <v>0</v>
      </c>
      <c r="P3877" s="89" t="s">
        <v>679</v>
      </c>
    </row>
    <row r="3878" spans="1:16" ht="89.25">
      <c r="A3878" s="214">
        <v>86</v>
      </c>
      <c r="B3878" s="89"/>
      <c r="C3878" s="90" t="s">
        <v>59</v>
      </c>
      <c r="D3878" s="84">
        <v>43305</v>
      </c>
      <c r="E3878" s="85" t="s">
        <v>7031</v>
      </c>
      <c r="F3878" s="85" t="s">
        <v>15</v>
      </c>
      <c r="G3878" s="85">
        <v>5500</v>
      </c>
      <c r="H3878" s="89"/>
      <c r="I3878" s="93" t="s">
        <v>7613</v>
      </c>
      <c r="J3878" s="89"/>
      <c r="K3878" s="89"/>
      <c r="L3878" s="89"/>
      <c r="M3878" s="89"/>
      <c r="N3878" s="168">
        <v>306.02</v>
      </c>
      <c r="O3878" s="168">
        <v>0</v>
      </c>
      <c r="P3878" s="89" t="s">
        <v>679</v>
      </c>
    </row>
    <row r="3879" spans="1:16" ht="51">
      <c r="A3879" s="214">
        <v>513</v>
      </c>
      <c r="B3879" s="89"/>
      <c r="C3879" s="90" t="s">
        <v>175</v>
      </c>
      <c r="D3879" s="84">
        <v>43305</v>
      </c>
      <c r="E3879" s="85" t="s">
        <v>7032</v>
      </c>
      <c r="F3879" s="85" t="s">
        <v>15</v>
      </c>
      <c r="G3879" s="85">
        <v>791560</v>
      </c>
      <c r="H3879" s="89"/>
      <c r="I3879" s="93" t="s">
        <v>7612</v>
      </c>
      <c r="J3879" s="89"/>
      <c r="K3879" s="89"/>
      <c r="L3879" s="89"/>
      <c r="M3879" s="89"/>
      <c r="N3879" s="168">
        <v>50</v>
      </c>
      <c r="O3879" s="168">
        <v>0</v>
      </c>
      <c r="P3879" s="89" t="s">
        <v>679</v>
      </c>
    </row>
    <row r="3880" spans="1:16" ht="51">
      <c r="A3880" s="214">
        <v>513</v>
      </c>
      <c r="B3880" s="89"/>
      <c r="C3880" s="90" t="s">
        <v>175</v>
      </c>
      <c r="D3880" s="84">
        <v>43305</v>
      </c>
      <c r="E3880" s="85" t="s">
        <v>7033</v>
      </c>
      <c r="F3880" s="85" t="s">
        <v>15</v>
      </c>
      <c r="G3880" s="85">
        <v>791562</v>
      </c>
      <c r="H3880" s="89"/>
      <c r="I3880" s="93" t="s">
        <v>7612</v>
      </c>
      <c r="J3880" s="89"/>
      <c r="K3880" s="89"/>
      <c r="L3880" s="89"/>
      <c r="M3880" s="89"/>
      <c r="N3880" s="168">
        <v>50</v>
      </c>
      <c r="O3880" s="168">
        <v>0</v>
      </c>
      <c r="P3880" s="89" t="s">
        <v>679</v>
      </c>
    </row>
    <row r="3881" spans="1:16" ht="51">
      <c r="A3881" s="214">
        <v>513</v>
      </c>
      <c r="B3881" s="89"/>
      <c r="C3881" s="90" t="s">
        <v>175</v>
      </c>
      <c r="D3881" s="84">
        <v>43305</v>
      </c>
      <c r="E3881" s="85" t="s">
        <v>7034</v>
      </c>
      <c r="F3881" s="85" t="s">
        <v>11</v>
      </c>
      <c r="G3881" s="85">
        <v>927960</v>
      </c>
      <c r="H3881" s="89"/>
      <c r="I3881" s="93" t="s">
        <v>7614</v>
      </c>
      <c r="J3881" s="89"/>
      <c r="K3881" s="89"/>
      <c r="L3881" s="89"/>
      <c r="M3881" s="89"/>
      <c r="N3881" s="168">
        <v>50</v>
      </c>
      <c r="O3881" s="168">
        <v>0</v>
      </c>
      <c r="P3881" s="89" t="s">
        <v>679</v>
      </c>
    </row>
    <row r="3882" spans="1:16" ht="38.25">
      <c r="A3882" s="214">
        <v>20</v>
      </c>
      <c r="B3882" s="89"/>
      <c r="C3882" s="90" t="s">
        <v>47</v>
      </c>
      <c r="D3882" s="84">
        <v>43306</v>
      </c>
      <c r="E3882" s="85" t="s">
        <v>7035</v>
      </c>
      <c r="F3882" s="85" t="s">
        <v>3</v>
      </c>
      <c r="G3882" s="85">
        <v>1643028</v>
      </c>
      <c r="H3882" s="89"/>
      <c r="I3882" s="93" t="s">
        <v>7615</v>
      </c>
      <c r="J3882" s="89"/>
      <c r="K3882" s="89"/>
      <c r="L3882" s="89"/>
      <c r="M3882" s="89"/>
      <c r="N3882" s="168">
        <v>0</v>
      </c>
      <c r="O3882" s="168">
        <v>45</v>
      </c>
      <c r="P3882" s="89" t="s">
        <v>679</v>
      </c>
    </row>
    <row r="3883" spans="1:16" ht="51">
      <c r="A3883" s="214">
        <v>25</v>
      </c>
      <c r="B3883" s="89"/>
      <c r="C3883" s="90" t="s">
        <v>48</v>
      </c>
      <c r="D3883" s="84">
        <v>43306</v>
      </c>
      <c r="E3883" s="85" t="s">
        <v>7036</v>
      </c>
      <c r="F3883" s="85" t="s">
        <v>3</v>
      </c>
      <c r="G3883" s="85">
        <v>1642990</v>
      </c>
      <c r="H3883" s="89"/>
      <c r="I3883" s="93" t="s">
        <v>7617</v>
      </c>
      <c r="J3883" s="89"/>
      <c r="K3883" s="89"/>
      <c r="L3883" s="89"/>
      <c r="M3883" s="89"/>
      <c r="N3883" s="168">
        <v>0</v>
      </c>
      <c r="O3883" s="168">
        <v>172</v>
      </c>
      <c r="P3883" s="89" t="s">
        <v>679</v>
      </c>
    </row>
    <row r="3884" spans="1:16" ht="51">
      <c r="A3884" s="214" t="s">
        <v>560</v>
      </c>
      <c r="B3884" s="89"/>
      <c r="C3884" s="90" t="s">
        <v>622</v>
      </c>
      <c r="D3884" s="84">
        <v>43306</v>
      </c>
      <c r="E3884" s="85" t="s">
        <v>7037</v>
      </c>
      <c r="F3884" s="85" t="s">
        <v>3</v>
      </c>
      <c r="G3884" s="85">
        <v>1642975</v>
      </c>
      <c r="H3884" s="89"/>
      <c r="I3884" s="93" t="s">
        <v>7618</v>
      </c>
      <c r="J3884" s="89"/>
      <c r="K3884" s="89"/>
      <c r="L3884" s="89"/>
      <c r="M3884" s="89"/>
      <c r="N3884" s="168">
        <v>0</v>
      </c>
      <c r="O3884" s="168">
        <v>262.22000000000003</v>
      </c>
      <c r="P3884" s="89" t="s">
        <v>679</v>
      </c>
    </row>
    <row r="3885" spans="1:16" ht="51">
      <c r="A3885" s="214" t="s">
        <v>560</v>
      </c>
      <c r="B3885" s="89"/>
      <c r="C3885" s="90" t="s">
        <v>622</v>
      </c>
      <c r="D3885" s="84">
        <v>43306</v>
      </c>
      <c r="E3885" s="85" t="s">
        <v>7038</v>
      </c>
      <c r="F3885" s="85" t="s">
        <v>3</v>
      </c>
      <c r="G3885" s="85">
        <v>1642974</v>
      </c>
      <c r="H3885" s="89"/>
      <c r="I3885" s="93" t="s">
        <v>7619</v>
      </c>
      <c r="J3885" s="89"/>
      <c r="K3885" s="89"/>
      <c r="L3885" s="89"/>
      <c r="M3885" s="89"/>
      <c r="N3885" s="168">
        <v>0</v>
      </c>
      <c r="O3885" s="168">
        <v>750.65</v>
      </c>
      <c r="P3885" s="89" t="s">
        <v>679</v>
      </c>
    </row>
    <row r="3886" spans="1:16" ht="51">
      <c r="A3886" s="214" t="s">
        <v>560</v>
      </c>
      <c r="B3886" s="89"/>
      <c r="C3886" s="90" t="s">
        <v>622</v>
      </c>
      <c r="D3886" s="84">
        <v>43306</v>
      </c>
      <c r="E3886" s="85" t="s">
        <v>7039</v>
      </c>
      <c r="F3886" s="85" t="s">
        <v>3</v>
      </c>
      <c r="G3886" s="85">
        <v>1642973</v>
      </c>
      <c r="H3886" s="89"/>
      <c r="I3886" s="93" t="s">
        <v>7620</v>
      </c>
      <c r="J3886" s="89"/>
      <c r="K3886" s="89"/>
      <c r="L3886" s="89"/>
      <c r="M3886" s="89"/>
      <c r="N3886" s="168">
        <v>0</v>
      </c>
      <c r="O3886" s="168">
        <v>2530</v>
      </c>
      <c r="P3886" s="89" t="s">
        <v>679</v>
      </c>
    </row>
    <row r="3887" spans="1:16" ht="51">
      <c r="A3887" s="214" t="s">
        <v>560</v>
      </c>
      <c r="B3887" s="89"/>
      <c r="C3887" s="90" t="s">
        <v>622</v>
      </c>
      <c r="D3887" s="84">
        <v>43306</v>
      </c>
      <c r="E3887" s="85" t="s">
        <v>7040</v>
      </c>
      <c r="F3887" s="85" t="s">
        <v>3</v>
      </c>
      <c r="G3887" s="85">
        <v>1642967</v>
      </c>
      <c r="H3887" s="89"/>
      <c r="I3887" s="93" t="s">
        <v>6274</v>
      </c>
      <c r="J3887" s="89"/>
      <c r="K3887" s="89"/>
      <c r="L3887" s="89"/>
      <c r="M3887" s="89"/>
      <c r="N3887" s="168">
        <v>0</v>
      </c>
      <c r="O3887" s="168">
        <v>1000</v>
      </c>
      <c r="P3887" s="89" t="s">
        <v>679</v>
      </c>
    </row>
    <row r="3888" spans="1:16" ht="51">
      <c r="A3888" s="214" t="s">
        <v>560</v>
      </c>
      <c r="B3888" s="89"/>
      <c r="C3888" s="90" t="s">
        <v>622</v>
      </c>
      <c r="D3888" s="84">
        <v>43306</v>
      </c>
      <c r="E3888" s="85" t="s">
        <v>7041</v>
      </c>
      <c r="F3888" s="85" t="s">
        <v>3</v>
      </c>
      <c r="G3888" s="85">
        <v>1643140</v>
      </c>
      <c r="H3888" s="89"/>
      <c r="I3888" s="93" t="s">
        <v>7621</v>
      </c>
      <c r="J3888" s="89"/>
      <c r="K3888" s="89"/>
      <c r="L3888" s="89"/>
      <c r="M3888" s="89"/>
      <c r="N3888" s="168">
        <v>0</v>
      </c>
      <c r="O3888" s="168">
        <v>371</v>
      </c>
      <c r="P3888" s="89" t="s">
        <v>679</v>
      </c>
    </row>
    <row r="3889" spans="1:16" ht="38.25">
      <c r="A3889" s="214">
        <v>373</v>
      </c>
      <c r="B3889" s="89"/>
      <c r="C3889" s="90" t="s">
        <v>644</v>
      </c>
      <c r="D3889" s="84">
        <v>43306</v>
      </c>
      <c r="E3889" s="85" t="s">
        <v>7042</v>
      </c>
      <c r="F3889" s="85" t="s">
        <v>3</v>
      </c>
      <c r="G3889" s="85">
        <v>1643118</v>
      </c>
      <c r="H3889" s="89"/>
      <c r="I3889" s="93" t="s">
        <v>7622</v>
      </c>
      <c r="J3889" s="89"/>
      <c r="K3889" s="89"/>
      <c r="L3889" s="89"/>
      <c r="M3889" s="89"/>
      <c r="N3889" s="168">
        <v>0</v>
      </c>
      <c r="O3889" s="168">
        <v>20.440000000000001</v>
      </c>
      <c r="P3889" s="89" t="s">
        <v>679</v>
      </c>
    </row>
    <row r="3890" spans="1:16" ht="38.25">
      <c r="A3890" s="214">
        <v>592</v>
      </c>
      <c r="B3890" s="89"/>
      <c r="C3890" s="90" t="s">
        <v>653</v>
      </c>
      <c r="D3890" s="84">
        <v>43306</v>
      </c>
      <c r="E3890" s="85" t="s">
        <v>7043</v>
      </c>
      <c r="F3890" s="85" t="s">
        <v>3</v>
      </c>
      <c r="G3890" s="85">
        <v>1643108</v>
      </c>
      <c r="H3890" s="89"/>
      <c r="I3890" s="93" t="s">
        <v>7623</v>
      </c>
      <c r="J3890" s="89"/>
      <c r="K3890" s="89"/>
      <c r="L3890" s="89"/>
      <c r="M3890" s="89"/>
      <c r="N3890" s="168">
        <v>0</v>
      </c>
      <c r="O3890" s="168">
        <v>100</v>
      </c>
      <c r="P3890" s="89" t="s">
        <v>679</v>
      </c>
    </row>
    <row r="3891" spans="1:16" ht="51">
      <c r="A3891" s="214" t="s">
        <v>560</v>
      </c>
      <c r="B3891" s="89"/>
      <c r="C3891" s="90" t="s">
        <v>622</v>
      </c>
      <c r="D3891" s="84">
        <v>43306</v>
      </c>
      <c r="E3891" s="85" t="s">
        <v>7044</v>
      </c>
      <c r="F3891" s="85" t="s">
        <v>3</v>
      </c>
      <c r="G3891" s="85">
        <v>1643100</v>
      </c>
      <c r="H3891" s="89"/>
      <c r="I3891" s="93" t="s">
        <v>7624</v>
      </c>
      <c r="J3891" s="89"/>
      <c r="K3891" s="89"/>
      <c r="L3891" s="89"/>
      <c r="M3891" s="89"/>
      <c r="N3891" s="168">
        <v>0</v>
      </c>
      <c r="O3891" s="168">
        <v>140</v>
      </c>
      <c r="P3891" s="89" t="s">
        <v>679</v>
      </c>
    </row>
    <row r="3892" spans="1:16" ht="51">
      <c r="A3892" s="214" t="s">
        <v>560</v>
      </c>
      <c r="B3892" s="89"/>
      <c r="C3892" s="90" t="s">
        <v>622</v>
      </c>
      <c r="D3892" s="84">
        <v>43306</v>
      </c>
      <c r="E3892" s="85" t="s">
        <v>7045</v>
      </c>
      <c r="F3892" s="85" t="s">
        <v>3</v>
      </c>
      <c r="G3892" s="85">
        <v>1643072</v>
      </c>
      <c r="H3892" s="89"/>
      <c r="I3892" s="93" t="s">
        <v>7625</v>
      </c>
      <c r="J3892" s="89"/>
      <c r="K3892" s="89"/>
      <c r="L3892" s="89"/>
      <c r="M3892" s="89"/>
      <c r="N3892" s="168">
        <v>0</v>
      </c>
      <c r="O3892" s="168">
        <v>10</v>
      </c>
      <c r="P3892" s="89" t="s">
        <v>679</v>
      </c>
    </row>
    <row r="3893" spans="1:16" ht="51">
      <c r="A3893" s="214" t="s">
        <v>560</v>
      </c>
      <c r="B3893" s="89"/>
      <c r="C3893" s="90" t="s">
        <v>622</v>
      </c>
      <c r="D3893" s="84">
        <v>43306</v>
      </c>
      <c r="E3893" s="85" t="s">
        <v>7046</v>
      </c>
      <c r="F3893" s="85" t="s">
        <v>3</v>
      </c>
      <c r="G3893" s="85">
        <v>1643071</v>
      </c>
      <c r="H3893" s="89"/>
      <c r="I3893" s="93" t="s">
        <v>7626</v>
      </c>
      <c r="J3893" s="89"/>
      <c r="K3893" s="89"/>
      <c r="L3893" s="89"/>
      <c r="M3893" s="89"/>
      <c r="N3893" s="168">
        <v>0</v>
      </c>
      <c r="O3893" s="168">
        <v>986</v>
      </c>
      <c r="P3893" s="89" t="s">
        <v>679</v>
      </c>
    </row>
    <row r="3894" spans="1:16" ht="51">
      <c r="A3894" s="214" t="s">
        <v>560</v>
      </c>
      <c r="B3894" s="89"/>
      <c r="C3894" s="90" t="s">
        <v>622</v>
      </c>
      <c r="D3894" s="84">
        <v>43306</v>
      </c>
      <c r="E3894" s="85" t="s">
        <v>7047</v>
      </c>
      <c r="F3894" s="85" t="s">
        <v>3</v>
      </c>
      <c r="G3894" s="85">
        <v>1643070</v>
      </c>
      <c r="H3894" s="89"/>
      <c r="I3894" s="93" t="s">
        <v>7627</v>
      </c>
      <c r="J3894" s="89"/>
      <c r="K3894" s="89"/>
      <c r="L3894" s="89"/>
      <c r="M3894" s="89"/>
      <c r="N3894" s="168">
        <v>0</v>
      </c>
      <c r="O3894" s="168">
        <v>55</v>
      </c>
      <c r="P3894" s="89" t="s">
        <v>679</v>
      </c>
    </row>
    <row r="3895" spans="1:16" ht="51">
      <c r="A3895" s="214" t="s">
        <v>560</v>
      </c>
      <c r="B3895" s="89"/>
      <c r="C3895" s="90" t="s">
        <v>622</v>
      </c>
      <c r="D3895" s="84">
        <v>43306</v>
      </c>
      <c r="E3895" s="85" t="s">
        <v>7048</v>
      </c>
      <c r="F3895" s="85" t="s">
        <v>3</v>
      </c>
      <c r="G3895" s="85">
        <v>1643069</v>
      </c>
      <c r="H3895" s="89"/>
      <c r="I3895" s="93" t="s">
        <v>7628</v>
      </c>
      <c r="J3895" s="89"/>
      <c r="K3895" s="89"/>
      <c r="L3895" s="89"/>
      <c r="M3895" s="89"/>
      <c r="N3895" s="168">
        <v>0</v>
      </c>
      <c r="O3895" s="168">
        <v>357.53000000000003</v>
      </c>
      <c r="P3895" s="89" t="s">
        <v>679</v>
      </c>
    </row>
    <row r="3896" spans="1:16" ht="63.75">
      <c r="A3896" s="214" t="s">
        <v>560</v>
      </c>
      <c r="B3896" s="89"/>
      <c r="C3896" s="90" t="s">
        <v>622</v>
      </c>
      <c r="D3896" s="84">
        <v>43306</v>
      </c>
      <c r="E3896" s="85" t="s">
        <v>7049</v>
      </c>
      <c r="F3896" s="85" t="s">
        <v>3</v>
      </c>
      <c r="G3896" s="85">
        <v>1642969</v>
      </c>
      <c r="H3896" s="89"/>
      <c r="I3896" s="93" t="s">
        <v>7629</v>
      </c>
      <c r="J3896" s="89"/>
      <c r="K3896" s="89"/>
      <c r="L3896" s="89"/>
      <c r="M3896" s="89"/>
      <c r="N3896" s="168">
        <v>0</v>
      </c>
      <c r="O3896" s="168">
        <v>4363.6000000000004</v>
      </c>
      <c r="P3896" s="89" t="s">
        <v>679</v>
      </c>
    </row>
    <row r="3897" spans="1:16" ht="76.5">
      <c r="A3897" s="214" t="s">
        <v>560</v>
      </c>
      <c r="B3897" s="89"/>
      <c r="C3897" s="90" t="s">
        <v>622</v>
      </c>
      <c r="D3897" s="84">
        <v>43306</v>
      </c>
      <c r="E3897" s="85" t="s">
        <v>7050</v>
      </c>
      <c r="F3897" s="85" t="s">
        <v>3</v>
      </c>
      <c r="G3897" s="85">
        <v>1642966</v>
      </c>
      <c r="H3897" s="89"/>
      <c r="I3897" s="93" t="s">
        <v>7630</v>
      </c>
      <c r="J3897" s="89"/>
      <c r="K3897" s="89"/>
      <c r="L3897" s="89"/>
      <c r="M3897" s="89"/>
      <c r="N3897" s="168">
        <v>0</v>
      </c>
      <c r="O3897" s="168">
        <v>18656.78</v>
      </c>
      <c r="P3897" s="89" t="s">
        <v>679</v>
      </c>
    </row>
    <row r="3898" spans="1:16" ht="51">
      <c r="A3898" s="214" t="s">
        <v>560</v>
      </c>
      <c r="B3898" s="89"/>
      <c r="C3898" s="90" t="s">
        <v>622</v>
      </c>
      <c r="D3898" s="84">
        <v>43306</v>
      </c>
      <c r="E3898" s="85" t="s">
        <v>7051</v>
      </c>
      <c r="F3898" s="85" t="s">
        <v>3</v>
      </c>
      <c r="G3898" s="85">
        <v>1642953</v>
      </c>
      <c r="H3898" s="89"/>
      <c r="I3898" s="93" t="s">
        <v>7631</v>
      </c>
      <c r="J3898" s="89"/>
      <c r="K3898" s="89"/>
      <c r="L3898" s="89"/>
      <c r="M3898" s="89"/>
      <c r="N3898" s="168">
        <v>0</v>
      </c>
      <c r="O3898" s="168">
        <v>2998.34</v>
      </c>
      <c r="P3898" s="89" t="s">
        <v>679</v>
      </c>
    </row>
    <row r="3899" spans="1:16" ht="51">
      <c r="A3899" s="214">
        <v>35</v>
      </c>
      <c r="B3899" s="89"/>
      <c r="C3899" s="90" t="s">
        <v>49</v>
      </c>
      <c r="D3899" s="84">
        <v>43306</v>
      </c>
      <c r="E3899" s="85" t="s">
        <v>7052</v>
      </c>
      <c r="F3899" s="85" t="s">
        <v>3</v>
      </c>
      <c r="G3899" s="85">
        <v>1642942</v>
      </c>
      <c r="H3899" s="89"/>
      <c r="I3899" s="93" t="s">
        <v>7632</v>
      </c>
      <c r="J3899" s="89"/>
      <c r="K3899" s="89"/>
      <c r="L3899" s="89"/>
      <c r="M3899" s="89"/>
      <c r="N3899" s="168">
        <v>0</v>
      </c>
      <c r="O3899" s="168">
        <v>697.4</v>
      </c>
      <c r="P3899" s="89" t="s">
        <v>679</v>
      </c>
    </row>
    <row r="3900" spans="1:16" ht="51">
      <c r="A3900" s="214" t="s">
        <v>560</v>
      </c>
      <c r="B3900" s="89"/>
      <c r="C3900" s="90" t="s">
        <v>622</v>
      </c>
      <c r="D3900" s="84">
        <v>43306</v>
      </c>
      <c r="E3900" s="85" t="s">
        <v>7053</v>
      </c>
      <c r="F3900" s="85" t="s">
        <v>3</v>
      </c>
      <c r="G3900" s="85">
        <v>1642931</v>
      </c>
      <c r="H3900" s="89"/>
      <c r="I3900" s="93" t="s">
        <v>7633</v>
      </c>
      <c r="J3900" s="89"/>
      <c r="K3900" s="89"/>
      <c r="L3900" s="89"/>
      <c r="M3900" s="89"/>
      <c r="N3900" s="168">
        <v>0</v>
      </c>
      <c r="O3900" s="168">
        <v>393.45</v>
      </c>
      <c r="P3900" s="89" t="s">
        <v>679</v>
      </c>
    </row>
    <row r="3901" spans="1:16" ht="51">
      <c r="A3901" s="214" t="s">
        <v>560</v>
      </c>
      <c r="B3901" s="89"/>
      <c r="C3901" s="90" t="s">
        <v>622</v>
      </c>
      <c r="D3901" s="84">
        <v>43306</v>
      </c>
      <c r="E3901" s="85" t="s">
        <v>7054</v>
      </c>
      <c r="F3901" s="85" t="s">
        <v>3</v>
      </c>
      <c r="G3901" s="85">
        <v>1642929</v>
      </c>
      <c r="H3901" s="89"/>
      <c r="I3901" s="93" t="s">
        <v>7634</v>
      </c>
      <c r="J3901" s="89"/>
      <c r="K3901" s="89"/>
      <c r="L3901" s="89"/>
      <c r="M3901" s="89"/>
      <c r="N3901" s="168">
        <v>0</v>
      </c>
      <c r="O3901" s="168">
        <v>6296.25</v>
      </c>
      <c r="P3901" s="89" t="s">
        <v>679</v>
      </c>
    </row>
    <row r="3902" spans="1:16" ht="76.5">
      <c r="A3902" s="214">
        <v>513</v>
      </c>
      <c r="B3902" s="89"/>
      <c r="C3902" s="90" t="s">
        <v>175</v>
      </c>
      <c r="D3902" s="84">
        <v>43306</v>
      </c>
      <c r="E3902" s="85" t="s">
        <v>7055</v>
      </c>
      <c r="F3902" s="85" t="s">
        <v>15</v>
      </c>
      <c r="G3902" s="85">
        <v>792020</v>
      </c>
      <c r="H3902" s="89"/>
      <c r="I3902" s="93" t="s">
        <v>7635</v>
      </c>
      <c r="J3902" s="89"/>
      <c r="K3902" s="89"/>
      <c r="L3902" s="89"/>
      <c r="M3902" s="89"/>
      <c r="N3902" s="168">
        <v>50</v>
      </c>
      <c r="O3902" s="168">
        <v>0</v>
      </c>
      <c r="P3902" s="89" t="s">
        <v>679</v>
      </c>
    </row>
    <row r="3903" spans="1:16" ht="89.25">
      <c r="A3903" s="214">
        <v>576</v>
      </c>
      <c r="B3903" s="89"/>
      <c r="C3903" s="90" t="s">
        <v>11083</v>
      </c>
      <c r="D3903" s="84">
        <v>43306</v>
      </c>
      <c r="E3903" s="85" t="s">
        <v>7056</v>
      </c>
      <c r="F3903" s="85" t="s">
        <v>15</v>
      </c>
      <c r="G3903" s="85">
        <v>5509</v>
      </c>
      <c r="H3903" s="89"/>
      <c r="I3903" s="93" t="s">
        <v>7636</v>
      </c>
      <c r="J3903" s="89"/>
      <c r="K3903" s="89"/>
      <c r="L3903" s="89"/>
      <c r="M3903" s="89"/>
      <c r="N3903" s="168">
        <v>481.08</v>
      </c>
      <c r="O3903" s="168">
        <v>0</v>
      </c>
      <c r="P3903" s="89" t="s">
        <v>679</v>
      </c>
    </row>
    <row r="3904" spans="1:16" ht="89.25">
      <c r="A3904" s="214">
        <v>576</v>
      </c>
      <c r="B3904" s="89"/>
      <c r="C3904" s="90" t="s">
        <v>11083</v>
      </c>
      <c r="D3904" s="84">
        <v>43306</v>
      </c>
      <c r="E3904" s="85" t="s">
        <v>7057</v>
      </c>
      <c r="F3904" s="85" t="s">
        <v>15</v>
      </c>
      <c r="G3904" s="85">
        <v>5510</v>
      </c>
      <c r="H3904" s="89"/>
      <c r="I3904" s="93" t="s">
        <v>7637</v>
      </c>
      <c r="J3904" s="89"/>
      <c r="K3904" s="89"/>
      <c r="L3904" s="89"/>
      <c r="M3904" s="89"/>
      <c r="N3904" s="168">
        <v>475.73</v>
      </c>
      <c r="O3904" s="168">
        <v>0</v>
      </c>
      <c r="P3904" s="89" t="s">
        <v>679</v>
      </c>
    </row>
    <row r="3905" spans="1:16" ht="76.5">
      <c r="A3905" s="214">
        <v>513</v>
      </c>
      <c r="B3905" s="89"/>
      <c r="C3905" s="90" t="s">
        <v>175</v>
      </c>
      <c r="D3905" s="84">
        <v>43306</v>
      </c>
      <c r="E3905" s="85" t="s">
        <v>7058</v>
      </c>
      <c r="F3905" s="85" t="s">
        <v>11</v>
      </c>
      <c r="G3905" s="85">
        <v>927984</v>
      </c>
      <c r="H3905" s="89"/>
      <c r="I3905" s="93" t="s">
        <v>7638</v>
      </c>
      <c r="J3905" s="89"/>
      <c r="K3905" s="89"/>
      <c r="L3905" s="89"/>
      <c r="M3905" s="89"/>
      <c r="N3905" s="168">
        <v>270</v>
      </c>
      <c r="O3905" s="168">
        <v>0</v>
      </c>
      <c r="P3905" s="89" t="s">
        <v>679</v>
      </c>
    </row>
    <row r="3906" spans="1:16" ht="76.5">
      <c r="A3906" s="214">
        <v>513</v>
      </c>
      <c r="B3906" s="89"/>
      <c r="C3906" s="90" t="s">
        <v>175</v>
      </c>
      <c r="D3906" s="84">
        <v>43306</v>
      </c>
      <c r="E3906" s="85" t="s">
        <v>7059</v>
      </c>
      <c r="F3906" s="85" t="s">
        <v>11</v>
      </c>
      <c r="G3906" s="85">
        <v>927981</v>
      </c>
      <c r="H3906" s="89"/>
      <c r="I3906" s="93" t="s">
        <v>7639</v>
      </c>
      <c r="J3906" s="89"/>
      <c r="K3906" s="89"/>
      <c r="L3906" s="89"/>
      <c r="M3906" s="89"/>
      <c r="N3906" s="168">
        <v>270</v>
      </c>
      <c r="O3906" s="168">
        <v>0</v>
      </c>
      <c r="P3906" s="89" t="s">
        <v>679</v>
      </c>
    </row>
    <row r="3907" spans="1:16" ht="51">
      <c r="A3907" s="214" t="s">
        <v>560</v>
      </c>
      <c r="B3907" s="89"/>
      <c r="C3907" s="90" t="s">
        <v>622</v>
      </c>
      <c r="D3907" s="84">
        <v>43307</v>
      </c>
      <c r="E3907" s="85" t="s">
        <v>7060</v>
      </c>
      <c r="F3907" s="85" t="s">
        <v>3</v>
      </c>
      <c r="G3907" s="85">
        <v>1643374</v>
      </c>
      <c r="H3907" s="89"/>
      <c r="I3907" s="93" t="s">
        <v>7640</v>
      </c>
      <c r="J3907" s="89"/>
      <c r="K3907" s="89"/>
      <c r="L3907" s="89"/>
      <c r="M3907" s="89"/>
      <c r="N3907" s="168">
        <v>0</v>
      </c>
      <c r="O3907" s="168">
        <v>1344</v>
      </c>
      <c r="P3907" s="89" t="s">
        <v>679</v>
      </c>
    </row>
    <row r="3908" spans="1:16" ht="51">
      <c r="A3908" s="214" t="s">
        <v>560</v>
      </c>
      <c r="B3908" s="89"/>
      <c r="C3908" s="90" t="s">
        <v>622</v>
      </c>
      <c r="D3908" s="84">
        <v>43307</v>
      </c>
      <c r="E3908" s="85" t="s">
        <v>7061</v>
      </c>
      <c r="F3908" s="85" t="s">
        <v>3</v>
      </c>
      <c r="G3908" s="85">
        <v>1643412</v>
      </c>
      <c r="H3908" s="89"/>
      <c r="I3908" s="93" t="s">
        <v>7641</v>
      </c>
      <c r="J3908" s="89"/>
      <c r="K3908" s="89"/>
      <c r="L3908" s="89"/>
      <c r="M3908" s="89"/>
      <c r="N3908" s="168">
        <v>0</v>
      </c>
      <c r="O3908" s="168">
        <v>15952.32</v>
      </c>
      <c r="P3908" s="89" t="s">
        <v>679</v>
      </c>
    </row>
    <row r="3909" spans="1:16" ht="51">
      <c r="A3909" s="214">
        <v>25</v>
      </c>
      <c r="B3909" s="89"/>
      <c r="C3909" s="90" t="s">
        <v>48</v>
      </c>
      <c r="D3909" s="84">
        <v>43307</v>
      </c>
      <c r="E3909" s="85" t="s">
        <v>7062</v>
      </c>
      <c r="F3909" s="85" t="s">
        <v>3</v>
      </c>
      <c r="G3909" s="85">
        <v>1643280</v>
      </c>
      <c r="H3909" s="89"/>
      <c r="I3909" s="93" t="s">
        <v>7642</v>
      </c>
      <c r="J3909" s="89"/>
      <c r="K3909" s="89"/>
      <c r="L3909" s="89"/>
      <c r="M3909" s="89"/>
      <c r="N3909" s="168">
        <v>0</v>
      </c>
      <c r="O3909" s="168">
        <v>687.34</v>
      </c>
      <c r="P3909" s="89" t="s">
        <v>679</v>
      </c>
    </row>
    <row r="3910" spans="1:16" ht="51">
      <c r="A3910" s="214" t="s">
        <v>560</v>
      </c>
      <c r="B3910" s="89"/>
      <c r="C3910" s="90" t="s">
        <v>622</v>
      </c>
      <c r="D3910" s="84">
        <v>43307</v>
      </c>
      <c r="E3910" s="85" t="s">
        <v>7063</v>
      </c>
      <c r="F3910" s="85" t="s">
        <v>3</v>
      </c>
      <c r="G3910" s="85">
        <v>1643281</v>
      </c>
      <c r="H3910" s="89"/>
      <c r="I3910" s="93" t="s">
        <v>7643</v>
      </c>
      <c r="J3910" s="89"/>
      <c r="K3910" s="89"/>
      <c r="L3910" s="89"/>
      <c r="M3910" s="89"/>
      <c r="N3910" s="168">
        <v>0</v>
      </c>
      <c r="O3910" s="168">
        <v>3217.07</v>
      </c>
      <c r="P3910" s="89" t="s">
        <v>679</v>
      </c>
    </row>
    <row r="3911" spans="1:16" ht="51">
      <c r="A3911" s="214">
        <v>25</v>
      </c>
      <c r="B3911" s="89"/>
      <c r="C3911" s="90" t="s">
        <v>48</v>
      </c>
      <c r="D3911" s="84">
        <v>43307</v>
      </c>
      <c r="E3911" s="85" t="s">
        <v>7064</v>
      </c>
      <c r="F3911" s="85" t="s">
        <v>3</v>
      </c>
      <c r="G3911" s="85">
        <v>1643282</v>
      </c>
      <c r="H3911" s="89"/>
      <c r="I3911" s="93" t="s">
        <v>7644</v>
      </c>
      <c r="J3911" s="89"/>
      <c r="K3911" s="89"/>
      <c r="L3911" s="89"/>
      <c r="M3911" s="89"/>
      <c r="N3911" s="168">
        <v>0</v>
      </c>
      <c r="O3911" s="168">
        <v>735.35</v>
      </c>
      <c r="P3911" s="89" t="s">
        <v>679</v>
      </c>
    </row>
    <row r="3912" spans="1:16" ht="51">
      <c r="A3912" s="214" t="s">
        <v>560</v>
      </c>
      <c r="B3912" s="89"/>
      <c r="C3912" s="90" t="s">
        <v>622</v>
      </c>
      <c r="D3912" s="84">
        <v>43307</v>
      </c>
      <c r="E3912" s="85" t="s">
        <v>7065</v>
      </c>
      <c r="F3912" s="85" t="s">
        <v>3</v>
      </c>
      <c r="G3912" s="85">
        <v>1643283</v>
      </c>
      <c r="H3912" s="89"/>
      <c r="I3912" s="93" t="s">
        <v>7645</v>
      </c>
      <c r="J3912" s="89"/>
      <c r="K3912" s="89"/>
      <c r="L3912" s="89"/>
      <c r="M3912" s="89"/>
      <c r="N3912" s="168">
        <v>0</v>
      </c>
      <c r="O3912" s="168">
        <v>3217.07</v>
      </c>
      <c r="P3912" s="89" t="s">
        <v>679</v>
      </c>
    </row>
    <row r="3913" spans="1:16" ht="51">
      <c r="A3913" s="214" t="s">
        <v>560</v>
      </c>
      <c r="B3913" s="89"/>
      <c r="C3913" s="90" t="s">
        <v>622</v>
      </c>
      <c r="D3913" s="84">
        <v>43307</v>
      </c>
      <c r="E3913" s="85" t="s">
        <v>7066</v>
      </c>
      <c r="F3913" s="85" t="s">
        <v>3</v>
      </c>
      <c r="G3913" s="85">
        <v>1643512</v>
      </c>
      <c r="H3913" s="89"/>
      <c r="I3913" s="93" t="s">
        <v>7646</v>
      </c>
      <c r="J3913" s="89"/>
      <c r="K3913" s="89"/>
      <c r="L3913" s="89"/>
      <c r="M3913" s="89"/>
      <c r="N3913" s="168">
        <v>0</v>
      </c>
      <c r="O3913" s="168">
        <v>705.47</v>
      </c>
      <c r="P3913" s="89" t="s">
        <v>679</v>
      </c>
    </row>
    <row r="3914" spans="1:16" ht="51">
      <c r="A3914" s="214" t="s">
        <v>560</v>
      </c>
      <c r="B3914" s="89"/>
      <c r="C3914" s="90" t="s">
        <v>622</v>
      </c>
      <c r="D3914" s="84">
        <v>43307</v>
      </c>
      <c r="E3914" s="85" t="s">
        <v>7067</v>
      </c>
      <c r="F3914" s="85" t="s">
        <v>3</v>
      </c>
      <c r="G3914" s="85">
        <v>1643513</v>
      </c>
      <c r="H3914" s="89"/>
      <c r="I3914" s="93" t="s">
        <v>7647</v>
      </c>
      <c r="J3914" s="89"/>
      <c r="K3914" s="89"/>
      <c r="L3914" s="89"/>
      <c r="M3914" s="89"/>
      <c r="N3914" s="168">
        <v>0</v>
      </c>
      <c r="O3914" s="168">
        <v>9764.6200000000008</v>
      </c>
      <c r="P3914" s="89" t="s">
        <v>679</v>
      </c>
    </row>
    <row r="3915" spans="1:16" ht="38.25">
      <c r="A3915" s="214">
        <v>16</v>
      </c>
      <c r="B3915" s="89"/>
      <c r="C3915" s="90" t="s">
        <v>46</v>
      </c>
      <c r="D3915" s="84">
        <v>43307</v>
      </c>
      <c r="E3915" s="85" t="s">
        <v>7068</v>
      </c>
      <c r="F3915" s="85" t="s">
        <v>3</v>
      </c>
      <c r="G3915" s="85">
        <v>1643517</v>
      </c>
      <c r="H3915" s="89"/>
      <c r="I3915" s="93" t="s">
        <v>7648</v>
      </c>
      <c r="J3915" s="89"/>
      <c r="K3915" s="89"/>
      <c r="L3915" s="89"/>
      <c r="M3915" s="89"/>
      <c r="N3915" s="168">
        <v>0</v>
      </c>
      <c r="O3915" s="168">
        <v>2733</v>
      </c>
      <c r="P3915" s="89" t="s">
        <v>679</v>
      </c>
    </row>
    <row r="3916" spans="1:16" ht="51">
      <c r="A3916" s="214">
        <v>373</v>
      </c>
      <c r="B3916" s="89"/>
      <c r="C3916" s="90" t="s">
        <v>644</v>
      </c>
      <c r="D3916" s="84">
        <v>43307</v>
      </c>
      <c r="E3916" s="85" t="s">
        <v>7069</v>
      </c>
      <c r="F3916" s="85" t="s">
        <v>3</v>
      </c>
      <c r="G3916" s="85">
        <v>1643579</v>
      </c>
      <c r="H3916" s="89"/>
      <c r="I3916" s="93" t="s">
        <v>7649</v>
      </c>
      <c r="J3916" s="89"/>
      <c r="K3916" s="89"/>
      <c r="L3916" s="89"/>
      <c r="M3916" s="89"/>
      <c r="N3916" s="168">
        <v>0</v>
      </c>
      <c r="O3916" s="168">
        <v>28.25</v>
      </c>
      <c r="P3916" s="89" t="s">
        <v>679</v>
      </c>
    </row>
    <row r="3917" spans="1:16" ht="51">
      <c r="A3917" s="214">
        <v>373</v>
      </c>
      <c r="B3917" s="89"/>
      <c r="C3917" s="90" t="s">
        <v>644</v>
      </c>
      <c r="D3917" s="84">
        <v>43307</v>
      </c>
      <c r="E3917" s="85" t="s">
        <v>7070</v>
      </c>
      <c r="F3917" s="85" t="s">
        <v>3</v>
      </c>
      <c r="G3917" s="85">
        <v>1643581</v>
      </c>
      <c r="H3917" s="89"/>
      <c r="I3917" s="93" t="s">
        <v>7650</v>
      </c>
      <c r="J3917" s="89"/>
      <c r="K3917" s="89"/>
      <c r="L3917" s="89"/>
      <c r="M3917" s="89"/>
      <c r="N3917" s="168">
        <v>0</v>
      </c>
      <c r="O3917" s="168">
        <v>273.87</v>
      </c>
      <c r="P3917" s="89" t="s">
        <v>679</v>
      </c>
    </row>
    <row r="3918" spans="1:16" ht="63.75">
      <c r="A3918" s="214" t="s">
        <v>560</v>
      </c>
      <c r="B3918" s="89"/>
      <c r="C3918" s="90" t="s">
        <v>622</v>
      </c>
      <c r="D3918" s="84">
        <v>43307</v>
      </c>
      <c r="E3918" s="85" t="s">
        <v>7071</v>
      </c>
      <c r="F3918" s="85" t="s">
        <v>3</v>
      </c>
      <c r="G3918" s="85">
        <v>1643464</v>
      </c>
      <c r="H3918" s="89"/>
      <c r="I3918" s="93" t="s">
        <v>7651</v>
      </c>
      <c r="J3918" s="89"/>
      <c r="K3918" s="89"/>
      <c r="L3918" s="89"/>
      <c r="M3918" s="89"/>
      <c r="N3918" s="168">
        <v>0</v>
      </c>
      <c r="O3918" s="168">
        <v>107845.79000000001</v>
      </c>
      <c r="P3918" s="89" t="s">
        <v>679</v>
      </c>
    </row>
    <row r="3919" spans="1:16" ht="38.25">
      <c r="A3919" s="214">
        <v>16</v>
      </c>
      <c r="B3919" s="89"/>
      <c r="C3919" s="90" t="s">
        <v>46</v>
      </c>
      <c r="D3919" s="84">
        <v>43307</v>
      </c>
      <c r="E3919" s="85" t="s">
        <v>7072</v>
      </c>
      <c r="F3919" s="85" t="s">
        <v>3</v>
      </c>
      <c r="G3919" s="85">
        <v>1643466</v>
      </c>
      <c r="H3919" s="89"/>
      <c r="I3919" s="93" t="s">
        <v>7652</v>
      </c>
      <c r="J3919" s="89"/>
      <c r="K3919" s="89"/>
      <c r="L3919" s="89"/>
      <c r="M3919" s="89"/>
      <c r="N3919" s="168">
        <v>0</v>
      </c>
      <c r="O3919" s="168">
        <v>134</v>
      </c>
      <c r="P3919" s="89" t="s">
        <v>679</v>
      </c>
    </row>
    <row r="3920" spans="1:16" ht="63.75">
      <c r="A3920" s="214" t="s">
        <v>560</v>
      </c>
      <c r="B3920" s="89"/>
      <c r="C3920" s="90" t="s">
        <v>622</v>
      </c>
      <c r="D3920" s="84">
        <v>43307</v>
      </c>
      <c r="E3920" s="85" t="s">
        <v>7073</v>
      </c>
      <c r="F3920" s="85" t="s">
        <v>3</v>
      </c>
      <c r="G3920" s="85">
        <v>1643469</v>
      </c>
      <c r="H3920" s="89"/>
      <c r="I3920" s="93" t="s">
        <v>7653</v>
      </c>
      <c r="J3920" s="89"/>
      <c r="K3920" s="89"/>
      <c r="L3920" s="89"/>
      <c r="M3920" s="89"/>
      <c r="N3920" s="168">
        <v>0</v>
      </c>
      <c r="O3920" s="168">
        <v>0.8</v>
      </c>
      <c r="P3920" s="89" t="s">
        <v>679</v>
      </c>
    </row>
    <row r="3921" spans="1:16" ht="51">
      <c r="A3921" s="214" t="s">
        <v>560</v>
      </c>
      <c r="B3921" s="89"/>
      <c r="C3921" s="90" t="s">
        <v>622</v>
      </c>
      <c r="D3921" s="84">
        <v>43307</v>
      </c>
      <c r="E3921" s="85" t="s">
        <v>7074</v>
      </c>
      <c r="F3921" s="85" t="s">
        <v>3</v>
      </c>
      <c r="G3921" s="85">
        <v>1643501</v>
      </c>
      <c r="H3921" s="89"/>
      <c r="I3921" s="93" t="s">
        <v>7654</v>
      </c>
      <c r="J3921" s="89"/>
      <c r="K3921" s="89"/>
      <c r="L3921" s="89"/>
      <c r="M3921" s="89"/>
      <c r="N3921" s="168">
        <v>0</v>
      </c>
      <c r="O3921" s="168">
        <v>4024</v>
      </c>
      <c r="P3921" s="89" t="s">
        <v>679</v>
      </c>
    </row>
    <row r="3922" spans="1:16" ht="51">
      <c r="A3922" s="214" t="s">
        <v>560</v>
      </c>
      <c r="B3922" s="89"/>
      <c r="C3922" s="90" t="s">
        <v>622</v>
      </c>
      <c r="D3922" s="84">
        <v>43307</v>
      </c>
      <c r="E3922" s="85" t="s">
        <v>7075</v>
      </c>
      <c r="F3922" s="85" t="s">
        <v>3</v>
      </c>
      <c r="G3922" s="85">
        <v>1643362</v>
      </c>
      <c r="H3922" s="89"/>
      <c r="I3922" s="93" t="s">
        <v>7655</v>
      </c>
      <c r="J3922" s="89"/>
      <c r="K3922" s="89"/>
      <c r="L3922" s="89"/>
      <c r="M3922" s="89"/>
      <c r="N3922" s="168">
        <v>0</v>
      </c>
      <c r="O3922" s="168">
        <v>220</v>
      </c>
      <c r="P3922" s="89" t="s">
        <v>679</v>
      </c>
    </row>
    <row r="3923" spans="1:16" ht="63.75">
      <c r="A3923" s="214">
        <v>35</v>
      </c>
      <c r="B3923" s="89"/>
      <c r="C3923" s="90" t="s">
        <v>49</v>
      </c>
      <c r="D3923" s="84">
        <v>43307</v>
      </c>
      <c r="E3923" s="85" t="s">
        <v>7076</v>
      </c>
      <c r="F3923" s="85" t="s">
        <v>3</v>
      </c>
      <c r="G3923" s="85">
        <v>1643365</v>
      </c>
      <c r="H3923" s="89"/>
      <c r="I3923" s="93" t="s">
        <v>7656</v>
      </c>
      <c r="J3923" s="89"/>
      <c r="K3923" s="89"/>
      <c r="L3923" s="89"/>
      <c r="M3923" s="89"/>
      <c r="N3923" s="168">
        <v>0</v>
      </c>
      <c r="O3923" s="168">
        <v>310</v>
      </c>
      <c r="P3923" s="89" t="s">
        <v>679</v>
      </c>
    </row>
    <row r="3924" spans="1:16" ht="63.75">
      <c r="A3924" s="214">
        <v>35</v>
      </c>
      <c r="B3924" s="89"/>
      <c r="C3924" s="90" t="s">
        <v>49</v>
      </c>
      <c r="D3924" s="84">
        <v>43307</v>
      </c>
      <c r="E3924" s="85" t="s">
        <v>7077</v>
      </c>
      <c r="F3924" s="85" t="s">
        <v>3</v>
      </c>
      <c r="G3924" s="85">
        <v>1643367</v>
      </c>
      <c r="H3924" s="89"/>
      <c r="I3924" s="93" t="s">
        <v>7657</v>
      </c>
      <c r="J3924" s="89"/>
      <c r="K3924" s="89"/>
      <c r="L3924" s="89"/>
      <c r="M3924" s="89"/>
      <c r="N3924" s="168">
        <v>0</v>
      </c>
      <c r="O3924" s="168">
        <v>310</v>
      </c>
      <c r="P3924" s="89" t="s">
        <v>679</v>
      </c>
    </row>
    <row r="3925" spans="1:16" ht="89.25">
      <c r="A3925" s="214">
        <v>20</v>
      </c>
      <c r="B3925" s="89"/>
      <c r="C3925" s="90" t="s">
        <v>47</v>
      </c>
      <c r="D3925" s="84">
        <v>43307</v>
      </c>
      <c r="E3925" s="85" t="s">
        <v>7078</v>
      </c>
      <c r="F3925" s="85" t="s">
        <v>15</v>
      </c>
      <c r="G3925" s="85">
        <v>5515</v>
      </c>
      <c r="H3925" s="89"/>
      <c r="I3925" s="93" t="s">
        <v>7658</v>
      </c>
      <c r="J3925" s="89"/>
      <c r="K3925" s="89"/>
      <c r="L3925" s="89"/>
      <c r="M3925" s="89"/>
      <c r="N3925" s="168">
        <v>462.22</v>
      </c>
      <c r="O3925" s="168">
        <v>0</v>
      </c>
      <c r="P3925" s="89" t="s">
        <v>679</v>
      </c>
    </row>
    <row r="3926" spans="1:16" ht="89.25">
      <c r="A3926" s="214">
        <v>513</v>
      </c>
      <c r="B3926" s="89"/>
      <c r="C3926" s="90" t="s">
        <v>175</v>
      </c>
      <c r="D3926" s="84">
        <v>43307</v>
      </c>
      <c r="E3926" s="85" t="s">
        <v>7079</v>
      </c>
      <c r="F3926" s="85" t="s">
        <v>15</v>
      </c>
      <c r="G3926" s="85">
        <v>5519</v>
      </c>
      <c r="H3926" s="89"/>
      <c r="I3926" s="93" t="s">
        <v>7659</v>
      </c>
      <c r="J3926" s="89"/>
      <c r="K3926" s="89"/>
      <c r="L3926" s="89"/>
      <c r="M3926" s="89"/>
      <c r="N3926" s="168">
        <v>50</v>
      </c>
      <c r="O3926" s="168">
        <v>0</v>
      </c>
      <c r="P3926" s="89" t="s">
        <v>679</v>
      </c>
    </row>
    <row r="3927" spans="1:16" ht="63.75">
      <c r="A3927" s="214">
        <v>513</v>
      </c>
      <c r="B3927" s="89"/>
      <c r="C3927" s="90" t="s">
        <v>175</v>
      </c>
      <c r="D3927" s="84">
        <v>43307</v>
      </c>
      <c r="E3927" s="85" t="s">
        <v>7080</v>
      </c>
      <c r="F3927" s="85" t="s">
        <v>15</v>
      </c>
      <c r="G3927" s="85">
        <v>793154</v>
      </c>
      <c r="H3927" s="89"/>
      <c r="I3927" s="93" t="s">
        <v>7660</v>
      </c>
      <c r="J3927" s="89"/>
      <c r="K3927" s="89"/>
      <c r="L3927" s="89"/>
      <c r="M3927" s="89"/>
      <c r="N3927" s="168">
        <v>50</v>
      </c>
      <c r="O3927" s="168">
        <v>0</v>
      </c>
      <c r="P3927" s="89" t="s">
        <v>679</v>
      </c>
    </row>
    <row r="3928" spans="1:16" ht="63.75">
      <c r="A3928" s="214">
        <v>513</v>
      </c>
      <c r="B3928" s="89"/>
      <c r="C3928" s="90" t="s">
        <v>175</v>
      </c>
      <c r="D3928" s="84">
        <v>43307</v>
      </c>
      <c r="E3928" s="85" t="s">
        <v>7081</v>
      </c>
      <c r="F3928" s="85" t="s">
        <v>15</v>
      </c>
      <c r="G3928" s="85">
        <v>793145</v>
      </c>
      <c r="H3928" s="89"/>
      <c r="I3928" s="93" t="s">
        <v>7661</v>
      </c>
      <c r="J3928" s="89"/>
      <c r="K3928" s="89"/>
      <c r="L3928" s="89"/>
      <c r="M3928" s="89"/>
      <c r="N3928" s="168">
        <v>50</v>
      </c>
      <c r="O3928" s="168">
        <v>0</v>
      </c>
      <c r="P3928" s="89" t="s">
        <v>679</v>
      </c>
    </row>
    <row r="3929" spans="1:16" ht="63.75">
      <c r="A3929" s="214">
        <v>513</v>
      </c>
      <c r="B3929" s="89"/>
      <c r="C3929" s="90" t="s">
        <v>175</v>
      </c>
      <c r="D3929" s="84">
        <v>43307</v>
      </c>
      <c r="E3929" s="85" t="s">
        <v>7082</v>
      </c>
      <c r="F3929" s="85" t="s">
        <v>15</v>
      </c>
      <c r="G3929" s="85">
        <v>793131</v>
      </c>
      <c r="H3929" s="89"/>
      <c r="I3929" s="93" t="s">
        <v>7662</v>
      </c>
      <c r="J3929" s="89"/>
      <c r="K3929" s="89"/>
      <c r="L3929" s="89"/>
      <c r="M3929" s="89"/>
      <c r="N3929" s="168">
        <v>50</v>
      </c>
      <c r="O3929" s="168">
        <v>0</v>
      </c>
      <c r="P3929" s="89" t="s">
        <v>679</v>
      </c>
    </row>
    <row r="3930" spans="1:16" ht="76.5">
      <c r="A3930" s="214" t="s">
        <v>561</v>
      </c>
      <c r="B3930" s="89"/>
      <c r="C3930" s="90" t="s">
        <v>10493</v>
      </c>
      <c r="D3930" s="84">
        <v>43307</v>
      </c>
      <c r="E3930" s="85" t="s">
        <v>7083</v>
      </c>
      <c r="F3930" s="85" t="s">
        <v>13</v>
      </c>
      <c r="G3930" s="85">
        <v>928214</v>
      </c>
      <c r="H3930" s="89"/>
      <c r="I3930" s="93" t="s">
        <v>7663</v>
      </c>
      <c r="J3930" s="89"/>
      <c r="K3930" s="89"/>
      <c r="L3930" s="89"/>
      <c r="M3930" s="89"/>
      <c r="N3930" s="168">
        <v>35700</v>
      </c>
      <c r="O3930" s="168">
        <v>0</v>
      </c>
      <c r="P3930" s="89" t="s">
        <v>679</v>
      </c>
    </row>
    <row r="3931" spans="1:16" ht="51">
      <c r="A3931" s="214">
        <v>513</v>
      </c>
      <c r="B3931" s="89"/>
      <c r="C3931" s="90" t="s">
        <v>175</v>
      </c>
      <c r="D3931" s="84">
        <v>43307</v>
      </c>
      <c r="E3931" s="85" t="s">
        <v>7084</v>
      </c>
      <c r="F3931" s="85" t="s">
        <v>15</v>
      </c>
      <c r="G3931" s="85">
        <v>793522</v>
      </c>
      <c r="H3931" s="89"/>
      <c r="I3931" s="93" t="s">
        <v>7496</v>
      </c>
      <c r="J3931" s="89"/>
      <c r="K3931" s="89"/>
      <c r="L3931" s="89"/>
      <c r="M3931" s="89"/>
      <c r="N3931" s="168">
        <v>50</v>
      </c>
      <c r="O3931" s="168">
        <v>0</v>
      </c>
      <c r="P3931" s="89" t="s">
        <v>679</v>
      </c>
    </row>
    <row r="3932" spans="1:16" ht="51">
      <c r="A3932" s="214" t="s">
        <v>560</v>
      </c>
      <c r="B3932" s="89"/>
      <c r="C3932" s="90" t="s">
        <v>622</v>
      </c>
      <c r="D3932" s="84">
        <v>43308</v>
      </c>
      <c r="E3932" s="85" t="s">
        <v>7085</v>
      </c>
      <c r="F3932" s="85" t="s">
        <v>3</v>
      </c>
      <c r="G3932" s="85">
        <v>1643718</v>
      </c>
      <c r="H3932" s="89"/>
      <c r="I3932" s="93" t="s">
        <v>7664</v>
      </c>
      <c r="J3932" s="89"/>
      <c r="K3932" s="89"/>
      <c r="L3932" s="89"/>
      <c r="M3932" s="89"/>
      <c r="N3932" s="168">
        <v>0</v>
      </c>
      <c r="O3932" s="168">
        <v>1239.5</v>
      </c>
      <c r="P3932" s="89" t="s">
        <v>679</v>
      </c>
    </row>
    <row r="3933" spans="1:16" ht="51">
      <c r="A3933" s="214" t="s">
        <v>560</v>
      </c>
      <c r="B3933" s="89"/>
      <c r="C3933" s="90" t="s">
        <v>622</v>
      </c>
      <c r="D3933" s="84">
        <v>43308</v>
      </c>
      <c r="E3933" s="85" t="s">
        <v>7086</v>
      </c>
      <c r="F3933" s="85" t="s">
        <v>3</v>
      </c>
      <c r="G3933" s="85">
        <v>1643732</v>
      </c>
      <c r="H3933" s="89"/>
      <c r="I3933" s="93" t="s">
        <v>7665</v>
      </c>
      <c r="J3933" s="89"/>
      <c r="K3933" s="89"/>
      <c r="L3933" s="89"/>
      <c r="M3933" s="89"/>
      <c r="N3933" s="168">
        <v>0</v>
      </c>
      <c r="O3933" s="168">
        <v>199</v>
      </c>
      <c r="P3933" s="89" t="s">
        <v>679</v>
      </c>
    </row>
    <row r="3934" spans="1:16" ht="51">
      <c r="A3934" s="214" t="s">
        <v>560</v>
      </c>
      <c r="B3934" s="89"/>
      <c r="C3934" s="90" t="s">
        <v>622</v>
      </c>
      <c r="D3934" s="84">
        <v>43308</v>
      </c>
      <c r="E3934" s="85" t="s">
        <v>7087</v>
      </c>
      <c r="F3934" s="85" t="s">
        <v>3</v>
      </c>
      <c r="G3934" s="85">
        <v>1643752</v>
      </c>
      <c r="H3934" s="89"/>
      <c r="I3934" s="93" t="s">
        <v>7666</v>
      </c>
      <c r="J3934" s="89"/>
      <c r="K3934" s="89"/>
      <c r="L3934" s="89"/>
      <c r="M3934" s="89"/>
      <c r="N3934" s="168">
        <v>0</v>
      </c>
      <c r="O3934" s="168">
        <v>220</v>
      </c>
      <c r="P3934" s="89" t="s">
        <v>679</v>
      </c>
    </row>
    <row r="3935" spans="1:16" ht="51">
      <c r="A3935" s="214" t="s">
        <v>560</v>
      </c>
      <c r="B3935" s="89"/>
      <c r="C3935" s="90" t="s">
        <v>622</v>
      </c>
      <c r="D3935" s="84">
        <v>43308</v>
      </c>
      <c r="E3935" s="85" t="s">
        <v>7088</v>
      </c>
      <c r="F3935" s="85" t="s">
        <v>3</v>
      </c>
      <c r="G3935" s="85">
        <v>1643755</v>
      </c>
      <c r="H3935" s="89"/>
      <c r="I3935" s="93" t="s">
        <v>7667</v>
      </c>
      <c r="J3935" s="89"/>
      <c r="K3935" s="89"/>
      <c r="L3935" s="89"/>
      <c r="M3935" s="89"/>
      <c r="N3935" s="168">
        <v>0</v>
      </c>
      <c r="O3935" s="168">
        <v>140</v>
      </c>
      <c r="P3935" s="89" t="s">
        <v>679</v>
      </c>
    </row>
    <row r="3936" spans="1:16" ht="51">
      <c r="A3936" s="214" t="s">
        <v>560</v>
      </c>
      <c r="B3936" s="89"/>
      <c r="C3936" s="90" t="s">
        <v>622</v>
      </c>
      <c r="D3936" s="84">
        <v>43308</v>
      </c>
      <c r="E3936" s="85" t="s">
        <v>7089</v>
      </c>
      <c r="F3936" s="85" t="s">
        <v>3</v>
      </c>
      <c r="G3936" s="85">
        <v>1643756</v>
      </c>
      <c r="H3936" s="89"/>
      <c r="I3936" s="93" t="s">
        <v>7668</v>
      </c>
      <c r="J3936" s="89"/>
      <c r="K3936" s="89"/>
      <c r="L3936" s="89"/>
      <c r="M3936" s="89"/>
      <c r="N3936" s="168">
        <v>0</v>
      </c>
      <c r="O3936" s="168">
        <v>140</v>
      </c>
      <c r="P3936" s="89" t="s">
        <v>679</v>
      </c>
    </row>
    <row r="3937" spans="1:16" ht="51">
      <c r="A3937" s="214" t="s">
        <v>560</v>
      </c>
      <c r="B3937" s="89"/>
      <c r="C3937" s="90" t="s">
        <v>622</v>
      </c>
      <c r="D3937" s="84">
        <v>43308</v>
      </c>
      <c r="E3937" s="85" t="s">
        <v>7090</v>
      </c>
      <c r="F3937" s="85" t="s">
        <v>3</v>
      </c>
      <c r="G3937" s="85">
        <v>1643757</v>
      </c>
      <c r="H3937" s="89"/>
      <c r="I3937" s="93" t="s">
        <v>7669</v>
      </c>
      <c r="J3937" s="89"/>
      <c r="K3937" s="89"/>
      <c r="L3937" s="89"/>
      <c r="M3937" s="89"/>
      <c r="N3937" s="168">
        <v>0</v>
      </c>
      <c r="O3937" s="168">
        <v>140</v>
      </c>
      <c r="P3937" s="89" t="s">
        <v>679</v>
      </c>
    </row>
    <row r="3938" spans="1:16" ht="51">
      <c r="A3938" s="214" t="s">
        <v>560</v>
      </c>
      <c r="B3938" s="89"/>
      <c r="C3938" s="90" t="s">
        <v>622</v>
      </c>
      <c r="D3938" s="84">
        <v>43308</v>
      </c>
      <c r="E3938" s="85" t="s">
        <v>7091</v>
      </c>
      <c r="F3938" s="85" t="s">
        <v>3</v>
      </c>
      <c r="G3938" s="85">
        <v>1643758</v>
      </c>
      <c r="H3938" s="89"/>
      <c r="I3938" s="93" t="s">
        <v>7670</v>
      </c>
      <c r="J3938" s="89"/>
      <c r="K3938" s="89"/>
      <c r="L3938" s="89"/>
      <c r="M3938" s="89"/>
      <c r="N3938" s="168">
        <v>0</v>
      </c>
      <c r="O3938" s="168">
        <v>140</v>
      </c>
      <c r="P3938" s="89" t="s">
        <v>679</v>
      </c>
    </row>
    <row r="3939" spans="1:16" ht="51">
      <c r="A3939" s="214" t="s">
        <v>560</v>
      </c>
      <c r="B3939" s="89"/>
      <c r="C3939" s="90" t="s">
        <v>622</v>
      </c>
      <c r="D3939" s="84">
        <v>43308</v>
      </c>
      <c r="E3939" s="85" t="s">
        <v>7092</v>
      </c>
      <c r="F3939" s="85" t="s">
        <v>3</v>
      </c>
      <c r="G3939" s="85">
        <v>1643760</v>
      </c>
      <c r="H3939" s="89"/>
      <c r="I3939" s="93" t="s">
        <v>7671</v>
      </c>
      <c r="J3939" s="89"/>
      <c r="K3939" s="89"/>
      <c r="L3939" s="89"/>
      <c r="M3939" s="89"/>
      <c r="N3939" s="168">
        <v>0</v>
      </c>
      <c r="O3939" s="168">
        <v>140</v>
      </c>
      <c r="P3939" s="89" t="s">
        <v>679</v>
      </c>
    </row>
    <row r="3940" spans="1:16" ht="51">
      <c r="A3940" s="214" t="s">
        <v>560</v>
      </c>
      <c r="B3940" s="89"/>
      <c r="C3940" s="90" t="s">
        <v>622</v>
      </c>
      <c r="D3940" s="84">
        <v>43308</v>
      </c>
      <c r="E3940" s="85" t="s">
        <v>7093</v>
      </c>
      <c r="F3940" s="85" t="s">
        <v>3</v>
      </c>
      <c r="G3940" s="85">
        <v>1643761</v>
      </c>
      <c r="H3940" s="89"/>
      <c r="I3940" s="93" t="s">
        <v>7672</v>
      </c>
      <c r="J3940" s="89"/>
      <c r="K3940" s="89"/>
      <c r="L3940" s="89"/>
      <c r="M3940" s="89"/>
      <c r="N3940" s="168">
        <v>0</v>
      </c>
      <c r="O3940" s="168">
        <v>140</v>
      </c>
      <c r="P3940" s="89" t="s">
        <v>679</v>
      </c>
    </row>
    <row r="3941" spans="1:16" ht="51">
      <c r="A3941" s="214" t="s">
        <v>560</v>
      </c>
      <c r="B3941" s="89"/>
      <c r="C3941" s="90" t="s">
        <v>622</v>
      </c>
      <c r="D3941" s="84">
        <v>43308</v>
      </c>
      <c r="E3941" s="85" t="s">
        <v>7094</v>
      </c>
      <c r="F3941" s="85" t="s">
        <v>3</v>
      </c>
      <c r="G3941" s="85">
        <v>1643765</v>
      </c>
      <c r="H3941" s="89"/>
      <c r="I3941" s="93" t="s">
        <v>7673</v>
      </c>
      <c r="J3941" s="89"/>
      <c r="K3941" s="89"/>
      <c r="L3941" s="89"/>
      <c r="M3941" s="89"/>
      <c r="N3941" s="168">
        <v>0</v>
      </c>
      <c r="O3941" s="168">
        <v>140</v>
      </c>
      <c r="P3941" s="89" t="s">
        <v>679</v>
      </c>
    </row>
    <row r="3942" spans="1:16" ht="51">
      <c r="A3942" s="214" t="s">
        <v>560</v>
      </c>
      <c r="B3942" s="89"/>
      <c r="C3942" s="90" t="s">
        <v>622</v>
      </c>
      <c r="D3942" s="84">
        <v>43308</v>
      </c>
      <c r="E3942" s="85" t="s">
        <v>7095</v>
      </c>
      <c r="F3942" s="85" t="s">
        <v>3</v>
      </c>
      <c r="G3942" s="85">
        <v>1643767</v>
      </c>
      <c r="H3942" s="89"/>
      <c r="I3942" s="93" t="s">
        <v>7674</v>
      </c>
      <c r="J3942" s="89"/>
      <c r="K3942" s="89"/>
      <c r="L3942" s="89"/>
      <c r="M3942" s="89"/>
      <c r="N3942" s="168">
        <v>0</v>
      </c>
      <c r="O3942" s="168">
        <v>140</v>
      </c>
      <c r="P3942" s="89" t="s">
        <v>679</v>
      </c>
    </row>
    <row r="3943" spans="1:16" ht="51">
      <c r="A3943" s="214" t="s">
        <v>560</v>
      </c>
      <c r="B3943" s="89"/>
      <c r="C3943" s="90" t="s">
        <v>622</v>
      </c>
      <c r="D3943" s="84">
        <v>43308</v>
      </c>
      <c r="E3943" s="85" t="s">
        <v>7096</v>
      </c>
      <c r="F3943" s="85" t="s">
        <v>3</v>
      </c>
      <c r="G3943" s="85">
        <v>1643768</v>
      </c>
      <c r="H3943" s="89"/>
      <c r="I3943" s="93" t="s">
        <v>7675</v>
      </c>
      <c r="J3943" s="89"/>
      <c r="K3943" s="89"/>
      <c r="L3943" s="89"/>
      <c r="M3943" s="89"/>
      <c r="N3943" s="168">
        <v>0</v>
      </c>
      <c r="O3943" s="168">
        <v>140</v>
      </c>
      <c r="P3943" s="89" t="s">
        <v>679</v>
      </c>
    </row>
    <row r="3944" spans="1:16" ht="51">
      <c r="A3944" s="214" t="s">
        <v>560</v>
      </c>
      <c r="B3944" s="89"/>
      <c r="C3944" s="90" t="s">
        <v>622</v>
      </c>
      <c r="D3944" s="84">
        <v>43308</v>
      </c>
      <c r="E3944" s="85" t="s">
        <v>7097</v>
      </c>
      <c r="F3944" s="85" t="s">
        <v>3</v>
      </c>
      <c r="G3944" s="85">
        <v>1643771</v>
      </c>
      <c r="H3944" s="89"/>
      <c r="I3944" s="93" t="s">
        <v>7676</v>
      </c>
      <c r="J3944" s="89"/>
      <c r="K3944" s="89"/>
      <c r="L3944" s="89"/>
      <c r="M3944" s="89"/>
      <c r="N3944" s="168">
        <v>0</v>
      </c>
      <c r="O3944" s="168">
        <v>140</v>
      </c>
      <c r="P3944" s="89" t="s">
        <v>679</v>
      </c>
    </row>
    <row r="3945" spans="1:16" ht="51">
      <c r="A3945" s="214" t="s">
        <v>560</v>
      </c>
      <c r="B3945" s="89"/>
      <c r="C3945" s="90" t="s">
        <v>622</v>
      </c>
      <c r="D3945" s="84">
        <v>43308</v>
      </c>
      <c r="E3945" s="85" t="s">
        <v>7098</v>
      </c>
      <c r="F3945" s="85" t="s">
        <v>3</v>
      </c>
      <c r="G3945" s="85">
        <v>1643772</v>
      </c>
      <c r="H3945" s="89"/>
      <c r="I3945" s="93" t="s">
        <v>7677</v>
      </c>
      <c r="J3945" s="89"/>
      <c r="K3945" s="89"/>
      <c r="L3945" s="89"/>
      <c r="M3945" s="89"/>
      <c r="N3945" s="168">
        <v>0</v>
      </c>
      <c r="O3945" s="168">
        <v>140</v>
      </c>
      <c r="P3945" s="89" t="s">
        <v>679</v>
      </c>
    </row>
    <row r="3946" spans="1:16" ht="51">
      <c r="A3946" s="214" t="s">
        <v>560</v>
      </c>
      <c r="B3946" s="89"/>
      <c r="C3946" s="90" t="s">
        <v>622</v>
      </c>
      <c r="D3946" s="84">
        <v>43308</v>
      </c>
      <c r="E3946" s="85" t="s">
        <v>7099</v>
      </c>
      <c r="F3946" s="85" t="s">
        <v>3</v>
      </c>
      <c r="G3946" s="85">
        <v>1643775</v>
      </c>
      <c r="H3946" s="89"/>
      <c r="I3946" s="93" t="s">
        <v>7678</v>
      </c>
      <c r="J3946" s="89"/>
      <c r="K3946" s="89"/>
      <c r="L3946" s="89"/>
      <c r="M3946" s="89"/>
      <c r="N3946" s="168">
        <v>0</v>
      </c>
      <c r="O3946" s="168">
        <v>140</v>
      </c>
      <c r="P3946" s="89" t="s">
        <v>679</v>
      </c>
    </row>
    <row r="3947" spans="1:16" ht="51">
      <c r="A3947" s="214" t="s">
        <v>560</v>
      </c>
      <c r="B3947" s="89"/>
      <c r="C3947" s="90" t="s">
        <v>622</v>
      </c>
      <c r="D3947" s="84">
        <v>43308</v>
      </c>
      <c r="E3947" s="85" t="s">
        <v>7100</v>
      </c>
      <c r="F3947" s="85" t="s">
        <v>3</v>
      </c>
      <c r="G3947" s="85">
        <v>1643777</v>
      </c>
      <c r="H3947" s="89"/>
      <c r="I3947" s="93" t="s">
        <v>7679</v>
      </c>
      <c r="J3947" s="89"/>
      <c r="K3947" s="89"/>
      <c r="L3947" s="89"/>
      <c r="M3947" s="89"/>
      <c r="N3947" s="168">
        <v>0</v>
      </c>
      <c r="O3947" s="168">
        <v>140</v>
      </c>
      <c r="P3947" s="89" t="s">
        <v>679</v>
      </c>
    </row>
    <row r="3948" spans="1:16" ht="51">
      <c r="A3948" s="214" t="s">
        <v>560</v>
      </c>
      <c r="B3948" s="89"/>
      <c r="C3948" s="90" t="s">
        <v>622</v>
      </c>
      <c r="D3948" s="84">
        <v>43308</v>
      </c>
      <c r="E3948" s="85" t="s">
        <v>7101</v>
      </c>
      <c r="F3948" s="85" t="s">
        <v>3</v>
      </c>
      <c r="G3948" s="85">
        <v>1643778</v>
      </c>
      <c r="H3948" s="89"/>
      <c r="I3948" s="93" t="s">
        <v>7680</v>
      </c>
      <c r="J3948" s="89"/>
      <c r="K3948" s="89"/>
      <c r="L3948" s="89"/>
      <c r="M3948" s="89"/>
      <c r="N3948" s="168">
        <v>0</v>
      </c>
      <c r="O3948" s="168">
        <v>140</v>
      </c>
      <c r="P3948" s="89" t="s">
        <v>679</v>
      </c>
    </row>
    <row r="3949" spans="1:16" ht="51">
      <c r="A3949" s="214" t="s">
        <v>560</v>
      </c>
      <c r="B3949" s="89"/>
      <c r="C3949" s="90" t="s">
        <v>622</v>
      </c>
      <c r="D3949" s="84">
        <v>43308</v>
      </c>
      <c r="E3949" s="85" t="s">
        <v>7102</v>
      </c>
      <c r="F3949" s="85" t="s">
        <v>3</v>
      </c>
      <c r="G3949" s="85">
        <v>1643781</v>
      </c>
      <c r="H3949" s="89"/>
      <c r="I3949" s="93" t="s">
        <v>7681</v>
      </c>
      <c r="J3949" s="89"/>
      <c r="K3949" s="89"/>
      <c r="L3949" s="89"/>
      <c r="M3949" s="89"/>
      <c r="N3949" s="168">
        <v>0</v>
      </c>
      <c r="O3949" s="168">
        <v>140</v>
      </c>
      <c r="P3949" s="89" t="s">
        <v>679</v>
      </c>
    </row>
    <row r="3950" spans="1:16" ht="51">
      <c r="A3950" s="214" t="s">
        <v>560</v>
      </c>
      <c r="B3950" s="89"/>
      <c r="C3950" s="90" t="s">
        <v>622</v>
      </c>
      <c r="D3950" s="84">
        <v>43308</v>
      </c>
      <c r="E3950" s="85" t="s">
        <v>7103</v>
      </c>
      <c r="F3950" s="85" t="s">
        <v>3</v>
      </c>
      <c r="G3950" s="85">
        <v>1643783</v>
      </c>
      <c r="H3950" s="89"/>
      <c r="I3950" s="93" t="s">
        <v>7682</v>
      </c>
      <c r="J3950" s="89"/>
      <c r="K3950" s="89"/>
      <c r="L3950" s="89"/>
      <c r="M3950" s="89"/>
      <c r="N3950" s="168">
        <v>0</v>
      </c>
      <c r="O3950" s="168">
        <v>140</v>
      </c>
      <c r="P3950" s="89" t="s">
        <v>679</v>
      </c>
    </row>
    <row r="3951" spans="1:16" ht="51">
      <c r="A3951" s="214" t="s">
        <v>560</v>
      </c>
      <c r="B3951" s="89"/>
      <c r="C3951" s="90" t="s">
        <v>622</v>
      </c>
      <c r="D3951" s="84">
        <v>43308</v>
      </c>
      <c r="E3951" s="85" t="s">
        <v>7104</v>
      </c>
      <c r="F3951" s="85" t="s">
        <v>3</v>
      </c>
      <c r="G3951" s="85">
        <v>1643785</v>
      </c>
      <c r="H3951" s="89"/>
      <c r="I3951" s="93" t="s">
        <v>7683</v>
      </c>
      <c r="J3951" s="89"/>
      <c r="K3951" s="89"/>
      <c r="L3951" s="89"/>
      <c r="M3951" s="89"/>
      <c r="N3951" s="168">
        <v>0</v>
      </c>
      <c r="O3951" s="168">
        <v>140</v>
      </c>
      <c r="P3951" s="89" t="s">
        <v>679</v>
      </c>
    </row>
    <row r="3952" spans="1:16" ht="51">
      <c r="A3952" s="214" t="s">
        <v>560</v>
      </c>
      <c r="B3952" s="89"/>
      <c r="C3952" s="90" t="s">
        <v>622</v>
      </c>
      <c r="D3952" s="84">
        <v>43308</v>
      </c>
      <c r="E3952" s="85" t="s">
        <v>7105</v>
      </c>
      <c r="F3952" s="85" t="s">
        <v>3</v>
      </c>
      <c r="G3952" s="85">
        <v>1643786</v>
      </c>
      <c r="H3952" s="89"/>
      <c r="I3952" s="93" t="s">
        <v>7684</v>
      </c>
      <c r="J3952" s="89"/>
      <c r="K3952" s="89"/>
      <c r="L3952" s="89"/>
      <c r="M3952" s="89"/>
      <c r="N3952" s="168">
        <v>0</v>
      </c>
      <c r="O3952" s="168">
        <v>140</v>
      </c>
      <c r="P3952" s="89" t="s">
        <v>679</v>
      </c>
    </row>
    <row r="3953" spans="1:16" ht="51">
      <c r="A3953" s="214" t="s">
        <v>560</v>
      </c>
      <c r="B3953" s="89"/>
      <c r="C3953" s="90" t="s">
        <v>622</v>
      </c>
      <c r="D3953" s="84">
        <v>43308</v>
      </c>
      <c r="E3953" s="85" t="s">
        <v>7106</v>
      </c>
      <c r="F3953" s="85" t="s">
        <v>3</v>
      </c>
      <c r="G3953" s="85">
        <v>1643788</v>
      </c>
      <c r="H3953" s="89"/>
      <c r="I3953" s="93" t="s">
        <v>7685</v>
      </c>
      <c r="J3953" s="89"/>
      <c r="K3953" s="89"/>
      <c r="L3953" s="89"/>
      <c r="M3953" s="89"/>
      <c r="N3953" s="168">
        <v>0</v>
      </c>
      <c r="O3953" s="168">
        <v>140</v>
      </c>
      <c r="P3953" s="89" t="s">
        <v>679</v>
      </c>
    </row>
    <row r="3954" spans="1:16" ht="51">
      <c r="A3954" s="214">
        <v>373</v>
      </c>
      <c r="B3954" s="89"/>
      <c r="C3954" s="90" t="s">
        <v>644</v>
      </c>
      <c r="D3954" s="84">
        <v>43308</v>
      </c>
      <c r="E3954" s="85" t="s">
        <v>7107</v>
      </c>
      <c r="F3954" s="85" t="s">
        <v>3</v>
      </c>
      <c r="G3954" s="85">
        <v>1643994</v>
      </c>
      <c r="H3954" s="89"/>
      <c r="I3954" s="93" t="s">
        <v>7686</v>
      </c>
      <c r="J3954" s="89"/>
      <c r="K3954" s="89"/>
      <c r="L3954" s="89"/>
      <c r="M3954" s="89"/>
      <c r="N3954" s="168">
        <v>0</v>
      </c>
      <c r="O3954" s="168">
        <v>55035</v>
      </c>
      <c r="P3954" s="89" t="s">
        <v>679</v>
      </c>
    </row>
    <row r="3955" spans="1:16" ht="51">
      <c r="A3955" s="214" t="s">
        <v>560</v>
      </c>
      <c r="B3955" s="89"/>
      <c r="C3955" s="90" t="s">
        <v>622</v>
      </c>
      <c r="D3955" s="84">
        <v>43308</v>
      </c>
      <c r="E3955" s="85" t="s">
        <v>7108</v>
      </c>
      <c r="F3955" s="85" t="s">
        <v>3</v>
      </c>
      <c r="G3955" s="85">
        <v>1644010</v>
      </c>
      <c r="H3955" s="89"/>
      <c r="I3955" s="93" t="s">
        <v>7687</v>
      </c>
      <c r="J3955" s="89"/>
      <c r="K3955" s="89"/>
      <c r="L3955" s="89"/>
      <c r="M3955" s="89"/>
      <c r="N3955" s="168">
        <v>0</v>
      </c>
      <c r="O3955" s="168">
        <v>138</v>
      </c>
      <c r="P3955" s="89" t="s">
        <v>679</v>
      </c>
    </row>
    <row r="3956" spans="1:16" ht="51">
      <c r="A3956" s="214" t="s">
        <v>560</v>
      </c>
      <c r="B3956" s="89"/>
      <c r="C3956" s="90" t="s">
        <v>622</v>
      </c>
      <c r="D3956" s="84">
        <v>43308</v>
      </c>
      <c r="E3956" s="85" t="s">
        <v>7109</v>
      </c>
      <c r="F3956" s="85" t="s">
        <v>3</v>
      </c>
      <c r="G3956" s="85">
        <v>1644012</v>
      </c>
      <c r="H3956" s="89"/>
      <c r="I3956" s="93" t="s">
        <v>7688</v>
      </c>
      <c r="J3956" s="89"/>
      <c r="K3956" s="89"/>
      <c r="L3956" s="89"/>
      <c r="M3956" s="89"/>
      <c r="N3956" s="168">
        <v>0</v>
      </c>
      <c r="O3956" s="168">
        <v>138</v>
      </c>
      <c r="P3956" s="89" t="s">
        <v>679</v>
      </c>
    </row>
    <row r="3957" spans="1:16" ht="51">
      <c r="A3957" s="214">
        <v>155</v>
      </c>
      <c r="B3957" s="89"/>
      <c r="C3957" s="90" t="s">
        <v>88</v>
      </c>
      <c r="D3957" s="84">
        <v>43308</v>
      </c>
      <c r="E3957" s="85" t="s">
        <v>7110</v>
      </c>
      <c r="F3957" s="85" t="s">
        <v>3</v>
      </c>
      <c r="G3957" s="85">
        <v>1644015</v>
      </c>
      <c r="H3957" s="89"/>
      <c r="I3957" s="93" t="s">
        <v>7689</v>
      </c>
      <c r="J3957" s="89"/>
      <c r="K3957" s="89"/>
      <c r="L3957" s="89"/>
      <c r="M3957" s="89"/>
      <c r="N3957" s="168">
        <v>0</v>
      </c>
      <c r="O3957" s="168">
        <v>1488</v>
      </c>
      <c r="P3957" s="89" t="s">
        <v>679</v>
      </c>
    </row>
    <row r="3958" spans="1:16" ht="38.25">
      <c r="A3958" s="214">
        <v>526</v>
      </c>
      <c r="B3958" s="89"/>
      <c r="C3958" s="90" t="s">
        <v>616</v>
      </c>
      <c r="D3958" s="84">
        <v>43308</v>
      </c>
      <c r="E3958" s="85" t="s">
        <v>7111</v>
      </c>
      <c r="F3958" s="85" t="s">
        <v>3</v>
      </c>
      <c r="G3958" s="85">
        <v>1644022</v>
      </c>
      <c r="H3958" s="89"/>
      <c r="I3958" s="93" t="s">
        <v>7690</v>
      </c>
      <c r="J3958" s="89"/>
      <c r="K3958" s="89"/>
      <c r="L3958" s="89"/>
      <c r="M3958" s="89"/>
      <c r="N3958" s="168">
        <v>0</v>
      </c>
      <c r="O3958" s="168">
        <v>919</v>
      </c>
      <c r="P3958" s="89" t="s">
        <v>679</v>
      </c>
    </row>
    <row r="3959" spans="1:16" ht="51">
      <c r="A3959" s="214" t="s">
        <v>560</v>
      </c>
      <c r="B3959" s="89"/>
      <c r="C3959" s="90" t="s">
        <v>622</v>
      </c>
      <c r="D3959" s="84">
        <v>43308</v>
      </c>
      <c r="E3959" s="85" t="s">
        <v>7112</v>
      </c>
      <c r="F3959" s="85" t="s">
        <v>3</v>
      </c>
      <c r="G3959" s="85">
        <v>1643790</v>
      </c>
      <c r="H3959" s="89"/>
      <c r="I3959" s="93" t="s">
        <v>7691</v>
      </c>
      <c r="J3959" s="89"/>
      <c r="K3959" s="89"/>
      <c r="L3959" s="89"/>
      <c r="M3959" s="89"/>
      <c r="N3959" s="168">
        <v>0</v>
      </c>
      <c r="O3959" s="168">
        <v>140</v>
      </c>
      <c r="P3959" s="89" t="s">
        <v>679</v>
      </c>
    </row>
    <row r="3960" spans="1:16" ht="51">
      <c r="A3960" s="214" t="s">
        <v>560</v>
      </c>
      <c r="B3960" s="89"/>
      <c r="C3960" s="90" t="s">
        <v>622</v>
      </c>
      <c r="D3960" s="84">
        <v>43308</v>
      </c>
      <c r="E3960" s="85" t="s">
        <v>7113</v>
      </c>
      <c r="F3960" s="85" t="s">
        <v>3</v>
      </c>
      <c r="G3960" s="85">
        <v>1643797</v>
      </c>
      <c r="H3960" s="89"/>
      <c r="I3960" s="93" t="s">
        <v>7692</v>
      </c>
      <c r="J3960" s="89"/>
      <c r="K3960" s="89"/>
      <c r="L3960" s="89"/>
      <c r="M3960" s="89"/>
      <c r="N3960" s="168">
        <v>0</v>
      </c>
      <c r="O3960" s="168">
        <v>1617.5</v>
      </c>
      <c r="P3960" s="89" t="s">
        <v>679</v>
      </c>
    </row>
    <row r="3961" spans="1:16" ht="51">
      <c r="A3961" s="214" t="s">
        <v>560</v>
      </c>
      <c r="B3961" s="89"/>
      <c r="C3961" s="90" t="s">
        <v>622</v>
      </c>
      <c r="D3961" s="84">
        <v>43308</v>
      </c>
      <c r="E3961" s="85" t="s">
        <v>7114</v>
      </c>
      <c r="F3961" s="85" t="s">
        <v>3</v>
      </c>
      <c r="G3961" s="85">
        <v>1643825</v>
      </c>
      <c r="H3961" s="89"/>
      <c r="I3961" s="93" t="s">
        <v>7693</v>
      </c>
      <c r="J3961" s="89"/>
      <c r="K3961" s="89"/>
      <c r="L3961" s="89"/>
      <c r="M3961" s="89"/>
      <c r="N3961" s="168">
        <v>0</v>
      </c>
      <c r="O3961" s="168">
        <v>478</v>
      </c>
      <c r="P3961" s="89" t="s">
        <v>679</v>
      </c>
    </row>
    <row r="3962" spans="1:16" ht="63.75">
      <c r="A3962" s="214">
        <v>344</v>
      </c>
      <c r="B3962" s="89"/>
      <c r="C3962" s="90" t="s">
        <v>154</v>
      </c>
      <c r="D3962" s="84">
        <v>43308</v>
      </c>
      <c r="E3962" s="85" t="s">
        <v>7115</v>
      </c>
      <c r="F3962" s="85" t="s">
        <v>3</v>
      </c>
      <c r="G3962" s="85">
        <v>1643851</v>
      </c>
      <c r="H3962" s="89"/>
      <c r="I3962" s="93" t="s">
        <v>7694</v>
      </c>
      <c r="J3962" s="89"/>
      <c r="K3962" s="89"/>
      <c r="L3962" s="89"/>
      <c r="M3962" s="89"/>
      <c r="N3962" s="168">
        <v>0</v>
      </c>
      <c r="O3962" s="168">
        <v>550.68000000000006</v>
      </c>
      <c r="P3962" s="89" t="s">
        <v>679</v>
      </c>
    </row>
    <row r="3963" spans="1:16" ht="63.75">
      <c r="A3963" s="214">
        <v>344</v>
      </c>
      <c r="B3963" s="89"/>
      <c r="C3963" s="90" t="s">
        <v>154</v>
      </c>
      <c r="D3963" s="84">
        <v>43308</v>
      </c>
      <c r="E3963" s="85" t="s">
        <v>7116</v>
      </c>
      <c r="F3963" s="85" t="s">
        <v>3</v>
      </c>
      <c r="G3963" s="85">
        <v>1643853</v>
      </c>
      <c r="H3963" s="89"/>
      <c r="I3963" s="93" t="s">
        <v>7695</v>
      </c>
      <c r="J3963" s="89"/>
      <c r="K3963" s="89"/>
      <c r="L3963" s="89"/>
      <c r="M3963" s="89"/>
      <c r="N3963" s="168">
        <v>0</v>
      </c>
      <c r="O3963" s="168">
        <v>2649.14</v>
      </c>
      <c r="P3963" s="89" t="s">
        <v>679</v>
      </c>
    </row>
    <row r="3964" spans="1:16" ht="63.75">
      <c r="A3964" s="214">
        <v>576</v>
      </c>
      <c r="B3964" s="89"/>
      <c r="C3964" s="90" t="s">
        <v>11083</v>
      </c>
      <c r="D3964" s="84">
        <v>43308</v>
      </c>
      <c r="E3964" s="85" t="s">
        <v>7117</v>
      </c>
      <c r="F3964" s="85" t="s">
        <v>3</v>
      </c>
      <c r="G3964" s="85">
        <v>1643909</v>
      </c>
      <c r="H3964" s="89"/>
      <c r="I3964" s="93" t="s">
        <v>7696</v>
      </c>
      <c r="J3964" s="89"/>
      <c r="K3964" s="89"/>
      <c r="L3964" s="89"/>
      <c r="M3964" s="89"/>
      <c r="N3964" s="168">
        <v>0</v>
      </c>
      <c r="O3964" s="168">
        <v>5375.42</v>
      </c>
      <c r="P3964" s="89" t="s">
        <v>679</v>
      </c>
    </row>
    <row r="3965" spans="1:16" ht="51">
      <c r="A3965" s="214">
        <v>292</v>
      </c>
      <c r="B3965" s="89"/>
      <c r="C3965" s="90" t="s">
        <v>134</v>
      </c>
      <c r="D3965" s="84">
        <v>43308</v>
      </c>
      <c r="E3965" s="85" t="s">
        <v>7118</v>
      </c>
      <c r="F3965" s="85" t="s">
        <v>3</v>
      </c>
      <c r="G3965" s="85">
        <v>1643896</v>
      </c>
      <c r="H3965" s="89"/>
      <c r="I3965" s="93" t="s">
        <v>7697</v>
      </c>
      <c r="J3965" s="89"/>
      <c r="K3965" s="89"/>
      <c r="L3965" s="89"/>
      <c r="M3965" s="89"/>
      <c r="N3965" s="168">
        <v>0</v>
      </c>
      <c r="O3965" s="168">
        <v>240.18</v>
      </c>
      <c r="P3965" s="89" t="s">
        <v>679</v>
      </c>
    </row>
    <row r="3966" spans="1:16" ht="76.5">
      <c r="A3966" s="214">
        <v>291</v>
      </c>
      <c r="B3966" s="89"/>
      <c r="C3966" s="90" t="s">
        <v>133</v>
      </c>
      <c r="D3966" s="84">
        <v>43308</v>
      </c>
      <c r="E3966" s="85" t="s">
        <v>7119</v>
      </c>
      <c r="F3966" s="85" t="s">
        <v>11</v>
      </c>
      <c r="G3966" s="85">
        <v>794251</v>
      </c>
      <c r="H3966" s="89"/>
      <c r="I3966" s="93" t="s">
        <v>7698</v>
      </c>
      <c r="J3966" s="89"/>
      <c r="K3966" s="89"/>
      <c r="L3966" s="89"/>
      <c r="M3966" s="89"/>
      <c r="N3966" s="168">
        <v>50</v>
      </c>
      <c r="O3966" s="168">
        <v>0</v>
      </c>
      <c r="P3966" s="89" t="s">
        <v>679</v>
      </c>
    </row>
    <row r="3967" spans="1:16" ht="63.75">
      <c r="A3967" s="214">
        <v>513</v>
      </c>
      <c r="B3967" s="89"/>
      <c r="C3967" s="90" t="s">
        <v>175</v>
      </c>
      <c r="D3967" s="84">
        <v>43308</v>
      </c>
      <c r="E3967" s="85" t="s">
        <v>7120</v>
      </c>
      <c r="F3967" s="85" t="s">
        <v>15</v>
      </c>
      <c r="G3967" s="85">
        <v>794440</v>
      </c>
      <c r="H3967" s="89"/>
      <c r="I3967" s="93" t="s">
        <v>7699</v>
      </c>
      <c r="J3967" s="89"/>
      <c r="K3967" s="89"/>
      <c r="L3967" s="89"/>
      <c r="M3967" s="89"/>
      <c r="N3967" s="168">
        <v>50</v>
      </c>
      <c r="O3967" s="168">
        <v>0</v>
      </c>
      <c r="P3967" s="89" t="s">
        <v>679</v>
      </c>
    </row>
    <row r="3968" spans="1:16" ht="51">
      <c r="A3968" s="214">
        <v>513</v>
      </c>
      <c r="B3968" s="89"/>
      <c r="C3968" s="90" t="s">
        <v>175</v>
      </c>
      <c r="D3968" s="84">
        <v>43308</v>
      </c>
      <c r="E3968" s="85" t="s">
        <v>7121</v>
      </c>
      <c r="F3968" s="85" t="s">
        <v>11</v>
      </c>
      <c r="G3968" s="85">
        <v>928302</v>
      </c>
      <c r="H3968" s="89"/>
      <c r="I3968" s="93" t="s">
        <v>7700</v>
      </c>
      <c r="J3968" s="89"/>
      <c r="K3968" s="89"/>
      <c r="L3968" s="89"/>
      <c r="M3968" s="89"/>
      <c r="N3968" s="168">
        <v>50</v>
      </c>
      <c r="O3968" s="168">
        <v>0</v>
      </c>
      <c r="P3968" s="89" t="s">
        <v>679</v>
      </c>
    </row>
    <row r="3969" spans="1:16" ht="89.25">
      <c r="A3969" s="214">
        <v>25</v>
      </c>
      <c r="B3969" s="89"/>
      <c r="C3969" s="90" t="s">
        <v>48</v>
      </c>
      <c r="D3969" s="84">
        <v>43308</v>
      </c>
      <c r="E3969" s="85" t="s">
        <v>7122</v>
      </c>
      <c r="F3969" s="85" t="s">
        <v>15</v>
      </c>
      <c r="G3969" s="85">
        <v>5526</v>
      </c>
      <c r="H3969" s="89"/>
      <c r="I3969" s="93" t="s">
        <v>7701</v>
      </c>
      <c r="J3969" s="89"/>
      <c r="K3969" s="89"/>
      <c r="L3969" s="89"/>
      <c r="M3969" s="89"/>
      <c r="N3969" s="168">
        <v>637.55999999999995</v>
      </c>
      <c r="O3969" s="168">
        <v>0</v>
      </c>
      <c r="P3969" s="89" t="s">
        <v>679</v>
      </c>
    </row>
    <row r="3970" spans="1:16" ht="76.5">
      <c r="A3970" s="214" t="s">
        <v>561</v>
      </c>
      <c r="B3970" s="89"/>
      <c r="C3970" s="90" t="s">
        <v>10493</v>
      </c>
      <c r="D3970" s="84">
        <v>43308</v>
      </c>
      <c r="E3970" s="85" t="s">
        <v>7123</v>
      </c>
      <c r="F3970" s="85" t="s">
        <v>13</v>
      </c>
      <c r="G3970" s="85">
        <v>928369</v>
      </c>
      <c r="H3970" s="89"/>
      <c r="I3970" s="93" t="s">
        <v>7702</v>
      </c>
      <c r="J3970" s="89"/>
      <c r="K3970" s="89"/>
      <c r="L3970" s="89"/>
      <c r="M3970" s="89"/>
      <c r="N3970" s="168">
        <v>202980</v>
      </c>
      <c r="O3970" s="168">
        <v>0</v>
      </c>
      <c r="P3970" s="89" t="s">
        <v>679</v>
      </c>
    </row>
    <row r="3971" spans="1:16" ht="63.75">
      <c r="A3971" s="214">
        <v>513</v>
      </c>
      <c r="B3971" s="89"/>
      <c r="C3971" s="90" t="s">
        <v>175</v>
      </c>
      <c r="D3971" s="84">
        <v>43308</v>
      </c>
      <c r="E3971" s="85" t="s">
        <v>7124</v>
      </c>
      <c r="F3971" s="85" t="s">
        <v>15</v>
      </c>
      <c r="G3971" s="85">
        <v>794879</v>
      </c>
      <c r="H3971" s="89"/>
      <c r="I3971" s="93" t="s">
        <v>7703</v>
      </c>
      <c r="J3971" s="89"/>
      <c r="K3971" s="89"/>
      <c r="L3971" s="89"/>
      <c r="M3971" s="89"/>
      <c r="N3971" s="168">
        <v>50</v>
      </c>
      <c r="O3971" s="168">
        <v>0</v>
      </c>
      <c r="P3971" s="89" t="s">
        <v>679</v>
      </c>
    </row>
    <row r="3972" spans="1:16" ht="38.25">
      <c r="A3972" s="214" t="s">
        <v>720</v>
      </c>
      <c r="B3972" s="89"/>
      <c r="C3972" s="90" t="s">
        <v>13784</v>
      </c>
      <c r="D3972" s="84">
        <v>43308</v>
      </c>
      <c r="E3972" s="85" t="s">
        <v>7125</v>
      </c>
      <c r="F3972" s="85" t="s">
        <v>13</v>
      </c>
      <c r="G3972" s="85">
        <v>384929</v>
      </c>
      <c r="H3972" s="89"/>
      <c r="I3972" s="93" t="s">
        <v>745</v>
      </c>
      <c r="J3972" s="89"/>
      <c r="K3972" s="89"/>
      <c r="L3972" s="89"/>
      <c r="M3972" s="89"/>
      <c r="N3972" s="168">
        <v>5733.73</v>
      </c>
      <c r="O3972" s="168">
        <v>0</v>
      </c>
      <c r="P3972" s="89" t="s">
        <v>679</v>
      </c>
    </row>
    <row r="3973" spans="1:16" ht="38.25">
      <c r="A3973" s="214" t="s">
        <v>720</v>
      </c>
      <c r="B3973" s="89"/>
      <c r="C3973" s="90" t="s">
        <v>13784</v>
      </c>
      <c r="D3973" s="84">
        <v>43308</v>
      </c>
      <c r="E3973" s="85" t="s">
        <v>7126</v>
      </c>
      <c r="F3973" s="85" t="s">
        <v>13</v>
      </c>
      <c r="G3973" s="85">
        <v>384931</v>
      </c>
      <c r="H3973" s="89"/>
      <c r="I3973" s="93" t="s">
        <v>745</v>
      </c>
      <c r="J3973" s="89"/>
      <c r="K3973" s="89"/>
      <c r="L3973" s="89"/>
      <c r="M3973" s="89"/>
      <c r="N3973" s="168">
        <v>5733.73</v>
      </c>
      <c r="O3973" s="168">
        <v>0</v>
      </c>
      <c r="P3973" s="89" t="s">
        <v>679</v>
      </c>
    </row>
    <row r="3974" spans="1:16" ht="38.25">
      <c r="A3974" s="214" t="s">
        <v>720</v>
      </c>
      <c r="B3974" s="89"/>
      <c r="C3974" s="90" t="s">
        <v>13784</v>
      </c>
      <c r="D3974" s="84">
        <v>43308</v>
      </c>
      <c r="E3974" s="85" t="s">
        <v>7127</v>
      </c>
      <c r="F3974" s="85" t="s">
        <v>13</v>
      </c>
      <c r="G3974" s="85">
        <v>384933</v>
      </c>
      <c r="H3974" s="89"/>
      <c r="I3974" s="93" t="s">
        <v>745</v>
      </c>
      <c r="J3974" s="89"/>
      <c r="K3974" s="89"/>
      <c r="L3974" s="89"/>
      <c r="M3974" s="89"/>
      <c r="N3974" s="168">
        <v>5733.73</v>
      </c>
      <c r="O3974" s="168">
        <v>0</v>
      </c>
      <c r="P3974" s="89" t="s">
        <v>679</v>
      </c>
    </row>
    <row r="3975" spans="1:16" ht="38.25">
      <c r="A3975" s="214" t="s">
        <v>720</v>
      </c>
      <c r="B3975" s="89"/>
      <c r="C3975" s="90" t="s">
        <v>13784</v>
      </c>
      <c r="D3975" s="84">
        <v>43308</v>
      </c>
      <c r="E3975" s="85" t="s">
        <v>7128</v>
      </c>
      <c r="F3975" s="85" t="s">
        <v>13</v>
      </c>
      <c r="G3975" s="85">
        <v>384935</v>
      </c>
      <c r="H3975" s="89"/>
      <c r="I3975" s="93" t="s">
        <v>745</v>
      </c>
      <c r="J3975" s="89"/>
      <c r="K3975" s="89"/>
      <c r="L3975" s="89"/>
      <c r="M3975" s="89"/>
      <c r="N3975" s="168">
        <v>5733.73</v>
      </c>
      <c r="O3975" s="168">
        <v>0</v>
      </c>
      <c r="P3975" s="89" t="s">
        <v>679</v>
      </c>
    </row>
    <row r="3976" spans="1:16" ht="38.25">
      <c r="A3976" s="214" t="s">
        <v>720</v>
      </c>
      <c r="B3976" s="89"/>
      <c r="C3976" s="90" t="s">
        <v>13784</v>
      </c>
      <c r="D3976" s="84">
        <v>43308</v>
      </c>
      <c r="E3976" s="85" t="s">
        <v>7129</v>
      </c>
      <c r="F3976" s="85" t="s">
        <v>13</v>
      </c>
      <c r="G3976" s="85">
        <v>384937</v>
      </c>
      <c r="H3976" s="89"/>
      <c r="I3976" s="93" t="s">
        <v>745</v>
      </c>
      <c r="J3976" s="89"/>
      <c r="K3976" s="89"/>
      <c r="L3976" s="89"/>
      <c r="M3976" s="89"/>
      <c r="N3976" s="168">
        <v>5733.73</v>
      </c>
      <c r="O3976" s="168">
        <v>0</v>
      </c>
      <c r="P3976" s="89" t="s">
        <v>679</v>
      </c>
    </row>
    <row r="3977" spans="1:16" ht="38.25">
      <c r="A3977" s="214" t="s">
        <v>720</v>
      </c>
      <c r="B3977" s="89"/>
      <c r="C3977" s="90" t="s">
        <v>13784</v>
      </c>
      <c r="D3977" s="84">
        <v>43308</v>
      </c>
      <c r="E3977" s="85" t="s">
        <v>7130</v>
      </c>
      <c r="F3977" s="85" t="s">
        <v>13</v>
      </c>
      <c r="G3977" s="85">
        <v>384939</v>
      </c>
      <c r="H3977" s="89"/>
      <c r="I3977" s="93" t="s">
        <v>745</v>
      </c>
      <c r="J3977" s="89"/>
      <c r="K3977" s="89"/>
      <c r="L3977" s="89"/>
      <c r="M3977" s="89"/>
      <c r="N3977" s="168">
        <v>46375.73</v>
      </c>
      <c r="O3977" s="168">
        <v>0</v>
      </c>
      <c r="P3977" s="89" t="s">
        <v>679</v>
      </c>
    </row>
    <row r="3978" spans="1:16" ht="38.25">
      <c r="A3978" s="214" t="s">
        <v>720</v>
      </c>
      <c r="B3978" s="89"/>
      <c r="C3978" s="90" t="s">
        <v>13784</v>
      </c>
      <c r="D3978" s="84">
        <v>43308</v>
      </c>
      <c r="E3978" s="85" t="s">
        <v>7131</v>
      </c>
      <c r="F3978" s="85" t="s">
        <v>13</v>
      </c>
      <c r="G3978" s="85">
        <v>384941</v>
      </c>
      <c r="H3978" s="89"/>
      <c r="I3978" s="93" t="s">
        <v>745</v>
      </c>
      <c r="J3978" s="89"/>
      <c r="K3978" s="89"/>
      <c r="L3978" s="89"/>
      <c r="M3978" s="89"/>
      <c r="N3978" s="168">
        <v>27474.92</v>
      </c>
      <c r="O3978" s="168">
        <v>0</v>
      </c>
      <c r="P3978" s="89" t="s">
        <v>679</v>
      </c>
    </row>
    <row r="3979" spans="1:16" ht="38.25">
      <c r="A3979" s="214" t="s">
        <v>720</v>
      </c>
      <c r="B3979" s="89"/>
      <c r="C3979" s="90" t="s">
        <v>13784</v>
      </c>
      <c r="D3979" s="84">
        <v>43308</v>
      </c>
      <c r="E3979" s="85" t="s">
        <v>7132</v>
      </c>
      <c r="F3979" s="85" t="s">
        <v>13</v>
      </c>
      <c r="G3979" s="85">
        <v>384943</v>
      </c>
      <c r="H3979" s="89"/>
      <c r="I3979" s="93" t="s">
        <v>745</v>
      </c>
      <c r="J3979" s="89"/>
      <c r="K3979" s="89"/>
      <c r="L3979" s="89"/>
      <c r="M3979" s="89"/>
      <c r="N3979" s="168">
        <v>3045.22</v>
      </c>
      <c r="O3979" s="168">
        <v>0</v>
      </c>
      <c r="P3979" s="89" t="s">
        <v>679</v>
      </c>
    </row>
    <row r="3980" spans="1:16" ht="38.25">
      <c r="A3980" s="214" t="s">
        <v>720</v>
      </c>
      <c r="B3980" s="89"/>
      <c r="C3980" s="90" t="s">
        <v>13784</v>
      </c>
      <c r="D3980" s="84">
        <v>43308</v>
      </c>
      <c r="E3980" s="85" t="s">
        <v>7133</v>
      </c>
      <c r="F3980" s="85" t="s">
        <v>13</v>
      </c>
      <c r="G3980" s="85">
        <v>384945</v>
      </c>
      <c r="H3980" s="89"/>
      <c r="I3980" s="93" t="s">
        <v>745</v>
      </c>
      <c r="J3980" s="89"/>
      <c r="K3980" s="89"/>
      <c r="L3980" s="89"/>
      <c r="M3980" s="89"/>
      <c r="N3980" s="168">
        <v>12223.29</v>
      </c>
      <c r="O3980" s="168">
        <v>0</v>
      </c>
      <c r="P3980" s="89" t="s">
        <v>679</v>
      </c>
    </row>
    <row r="3981" spans="1:16" ht="38.25">
      <c r="A3981" s="214" t="s">
        <v>720</v>
      </c>
      <c r="B3981" s="89"/>
      <c r="C3981" s="90" t="s">
        <v>13784</v>
      </c>
      <c r="D3981" s="84">
        <v>43308</v>
      </c>
      <c r="E3981" s="85" t="s">
        <v>7134</v>
      </c>
      <c r="F3981" s="85" t="s">
        <v>13</v>
      </c>
      <c r="G3981" s="85">
        <v>384947</v>
      </c>
      <c r="H3981" s="89"/>
      <c r="I3981" s="93" t="s">
        <v>745</v>
      </c>
      <c r="J3981" s="89"/>
      <c r="K3981" s="89"/>
      <c r="L3981" s="89"/>
      <c r="M3981" s="89"/>
      <c r="N3981" s="168">
        <v>44559.54</v>
      </c>
      <c r="O3981" s="168">
        <v>0</v>
      </c>
      <c r="P3981" s="89" t="s">
        <v>679</v>
      </c>
    </row>
    <row r="3982" spans="1:16" ht="38.25">
      <c r="A3982" s="214" t="s">
        <v>720</v>
      </c>
      <c r="B3982" s="89"/>
      <c r="C3982" s="90" t="s">
        <v>13784</v>
      </c>
      <c r="D3982" s="84">
        <v>43308</v>
      </c>
      <c r="E3982" s="85" t="s">
        <v>7135</v>
      </c>
      <c r="F3982" s="85" t="s">
        <v>13</v>
      </c>
      <c r="G3982" s="85">
        <v>384949</v>
      </c>
      <c r="H3982" s="89"/>
      <c r="I3982" s="93" t="s">
        <v>745</v>
      </c>
      <c r="J3982" s="89"/>
      <c r="K3982" s="89"/>
      <c r="L3982" s="89"/>
      <c r="M3982" s="89"/>
      <c r="N3982" s="168">
        <v>44559.54</v>
      </c>
      <c r="O3982" s="168">
        <v>0</v>
      </c>
      <c r="P3982" s="89" t="s">
        <v>679</v>
      </c>
    </row>
    <row r="3983" spans="1:16" ht="38.25">
      <c r="A3983" s="214" t="s">
        <v>720</v>
      </c>
      <c r="B3983" s="89"/>
      <c r="C3983" s="90" t="s">
        <v>13784</v>
      </c>
      <c r="D3983" s="84">
        <v>43308</v>
      </c>
      <c r="E3983" s="85" t="s">
        <v>7136</v>
      </c>
      <c r="F3983" s="85" t="s">
        <v>13</v>
      </c>
      <c r="G3983" s="85">
        <v>384951</v>
      </c>
      <c r="H3983" s="89"/>
      <c r="I3983" s="93" t="s">
        <v>745</v>
      </c>
      <c r="J3983" s="89"/>
      <c r="K3983" s="89"/>
      <c r="L3983" s="89"/>
      <c r="M3983" s="89"/>
      <c r="N3983" s="168">
        <v>44559.54</v>
      </c>
      <c r="O3983" s="168">
        <v>0</v>
      </c>
      <c r="P3983" s="89" t="s">
        <v>679</v>
      </c>
    </row>
    <row r="3984" spans="1:16" ht="38.25">
      <c r="A3984" s="214" t="s">
        <v>720</v>
      </c>
      <c r="B3984" s="89"/>
      <c r="C3984" s="90" t="s">
        <v>13784</v>
      </c>
      <c r="D3984" s="84">
        <v>43308</v>
      </c>
      <c r="E3984" s="85" t="s">
        <v>7137</v>
      </c>
      <c r="F3984" s="85" t="s">
        <v>13</v>
      </c>
      <c r="G3984" s="85">
        <v>384953</v>
      </c>
      <c r="H3984" s="89"/>
      <c r="I3984" s="93" t="s">
        <v>745</v>
      </c>
      <c r="J3984" s="89"/>
      <c r="K3984" s="89"/>
      <c r="L3984" s="89"/>
      <c r="M3984" s="89"/>
      <c r="N3984" s="168">
        <v>44559.54</v>
      </c>
      <c r="O3984" s="168">
        <v>0</v>
      </c>
      <c r="P3984" s="89" t="s">
        <v>679</v>
      </c>
    </row>
    <row r="3985" spans="1:16" ht="38.25">
      <c r="A3985" s="214" t="s">
        <v>720</v>
      </c>
      <c r="B3985" s="89"/>
      <c r="C3985" s="90" t="s">
        <v>13784</v>
      </c>
      <c r="D3985" s="84">
        <v>43308</v>
      </c>
      <c r="E3985" s="85" t="s">
        <v>7138</v>
      </c>
      <c r="F3985" s="85" t="s">
        <v>13</v>
      </c>
      <c r="G3985" s="85">
        <v>384955</v>
      </c>
      <c r="H3985" s="89"/>
      <c r="I3985" s="93" t="s">
        <v>745</v>
      </c>
      <c r="J3985" s="89"/>
      <c r="K3985" s="89"/>
      <c r="L3985" s="89"/>
      <c r="M3985" s="89"/>
      <c r="N3985" s="168">
        <v>44559.54</v>
      </c>
      <c r="O3985" s="168">
        <v>0</v>
      </c>
      <c r="P3985" s="89" t="s">
        <v>679</v>
      </c>
    </row>
    <row r="3986" spans="1:16" ht="38.25">
      <c r="A3986" s="214" t="s">
        <v>720</v>
      </c>
      <c r="B3986" s="89"/>
      <c r="C3986" s="90" t="s">
        <v>13784</v>
      </c>
      <c r="D3986" s="84">
        <v>43308</v>
      </c>
      <c r="E3986" s="85" t="s">
        <v>7139</v>
      </c>
      <c r="F3986" s="85" t="s">
        <v>13</v>
      </c>
      <c r="G3986" s="85">
        <v>384957</v>
      </c>
      <c r="H3986" s="89"/>
      <c r="I3986" s="93" t="s">
        <v>745</v>
      </c>
      <c r="J3986" s="89"/>
      <c r="K3986" s="89"/>
      <c r="L3986" s="89"/>
      <c r="M3986" s="89"/>
      <c r="N3986" s="168">
        <v>53213.43</v>
      </c>
      <c r="O3986" s="168">
        <v>0</v>
      </c>
      <c r="P3986" s="89" t="s">
        <v>679</v>
      </c>
    </row>
    <row r="3987" spans="1:16" ht="38.25">
      <c r="A3987" s="214" t="s">
        <v>720</v>
      </c>
      <c r="B3987" s="89"/>
      <c r="C3987" s="90" t="s">
        <v>13784</v>
      </c>
      <c r="D3987" s="84">
        <v>43308</v>
      </c>
      <c r="E3987" s="85" t="s">
        <v>7140</v>
      </c>
      <c r="F3987" s="85" t="s">
        <v>13</v>
      </c>
      <c r="G3987" s="85">
        <v>384959</v>
      </c>
      <c r="H3987" s="89"/>
      <c r="I3987" s="93" t="s">
        <v>745</v>
      </c>
      <c r="J3987" s="89"/>
      <c r="K3987" s="89"/>
      <c r="L3987" s="89"/>
      <c r="M3987" s="89"/>
      <c r="N3987" s="168">
        <v>4160.93</v>
      </c>
      <c r="O3987" s="168">
        <v>0</v>
      </c>
      <c r="P3987" s="89" t="s">
        <v>679</v>
      </c>
    </row>
    <row r="3988" spans="1:16" ht="38.25">
      <c r="A3988" s="214" t="s">
        <v>720</v>
      </c>
      <c r="B3988" s="89"/>
      <c r="C3988" s="90" t="s">
        <v>13784</v>
      </c>
      <c r="D3988" s="84">
        <v>43308</v>
      </c>
      <c r="E3988" s="85" t="s">
        <v>7141</v>
      </c>
      <c r="F3988" s="85" t="s">
        <v>13</v>
      </c>
      <c r="G3988" s="85">
        <v>384961</v>
      </c>
      <c r="H3988" s="89"/>
      <c r="I3988" s="93" t="s">
        <v>745</v>
      </c>
      <c r="J3988" s="89"/>
      <c r="K3988" s="89"/>
      <c r="L3988" s="89"/>
      <c r="M3988" s="89"/>
      <c r="N3988" s="168">
        <v>5341.88</v>
      </c>
      <c r="O3988" s="168">
        <v>0</v>
      </c>
      <c r="P3988" s="89" t="s">
        <v>679</v>
      </c>
    </row>
    <row r="3989" spans="1:16" ht="38.25">
      <c r="A3989" s="214" t="s">
        <v>720</v>
      </c>
      <c r="B3989" s="89"/>
      <c r="C3989" s="90" t="s">
        <v>13784</v>
      </c>
      <c r="D3989" s="84">
        <v>43308</v>
      </c>
      <c r="E3989" s="85" t="s">
        <v>7142</v>
      </c>
      <c r="F3989" s="85" t="s">
        <v>13</v>
      </c>
      <c r="G3989" s="85">
        <v>384963</v>
      </c>
      <c r="H3989" s="89"/>
      <c r="I3989" s="93" t="s">
        <v>745</v>
      </c>
      <c r="J3989" s="89"/>
      <c r="K3989" s="89"/>
      <c r="L3989" s="89"/>
      <c r="M3989" s="89"/>
      <c r="N3989" s="168">
        <v>2198.36</v>
      </c>
      <c r="O3989" s="168">
        <v>0</v>
      </c>
      <c r="P3989" s="89" t="s">
        <v>679</v>
      </c>
    </row>
    <row r="3990" spans="1:16" ht="38.25">
      <c r="A3990" s="214" t="s">
        <v>720</v>
      </c>
      <c r="B3990" s="89"/>
      <c r="C3990" s="90" t="s">
        <v>13784</v>
      </c>
      <c r="D3990" s="84">
        <v>43308</v>
      </c>
      <c r="E3990" s="85" t="s">
        <v>7143</v>
      </c>
      <c r="F3990" s="85" t="s">
        <v>13</v>
      </c>
      <c r="G3990" s="85">
        <v>384965</v>
      </c>
      <c r="H3990" s="89"/>
      <c r="I3990" s="93" t="s">
        <v>745</v>
      </c>
      <c r="J3990" s="89"/>
      <c r="K3990" s="89"/>
      <c r="L3990" s="89"/>
      <c r="M3990" s="89"/>
      <c r="N3990" s="168">
        <v>15114.71</v>
      </c>
      <c r="O3990" s="168">
        <v>0</v>
      </c>
      <c r="P3990" s="89" t="s">
        <v>679</v>
      </c>
    </row>
    <row r="3991" spans="1:16" ht="38.25">
      <c r="A3991" s="214" t="s">
        <v>720</v>
      </c>
      <c r="B3991" s="89"/>
      <c r="C3991" s="90" t="s">
        <v>13784</v>
      </c>
      <c r="D3991" s="84">
        <v>43308</v>
      </c>
      <c r="E3991" s="85" t="s">
        <v>7144</v>
      </c>
      <c r="F3991" s="85" t="s">
        <v>13</v>
      </c>
      <c r="G3991" s="85">
        <v>384967</v>
      </c>
      <c r="H3991" s="89"/>
      <c r="I3991" s="93" t="s">
        <v>745</v>
      </c>
      <c r="J3991" s="89"/>
      <c r="K3991" s="89"/>
      <c r="L3991" s="89"/>
      <c r="M3991" s="89"/>
      <c r="N3991" s="168">
        <v>6220.24</v>
      </c>
      <c r="O3991" s="168">
        <v>0</v>
      </c>
      <c r="P3991" s="89" t="s">
        <v>679</v>
      </c>
    </row>
    <row r="3992" spans="1:16" ht="38.25">
      <c r="A3992" s="214" t="s">
        <v>720</v>
      </c>
      <c r="B3992" s="89"/>
      <c r="C3992" s="90" t="s">
        <v>13784</v>
      </c>
      <c r="D3992" s="84">
        <v>43308</v>
      </c>
      <c r="E3992" s="85" t="s">
        <v>7145</v>
      </c>
      <c r="F3992" s="85" t="s">
        <v>13</v>
      </c>
      <c r="G3992" s="85">
        <v>384969</v>
      </c>
      <c r="H3992" s="89"/>
      <c r="I3992" s="93" t="s">
        <v>745</v>
      </c>
      <c r="J3992" s="89"/>
      <c r="K3992" s="89"/>
      <c r="L3992" s="89"/>
      <c r="M3992" s="89"/>
      <c r="N3992" s="168">
        <v>11773.13</v>
      </c>
      <c r="O3992" s="168">
        <v>0</v>
      </c>
      <c r="P3992" s="89" t="s">
        <v>679</v>
      </c>
    </row>
    <row r="3993" spans="1:16" ht="38.25">
      <c r="A3993" s="214" t="s">
        <v>720</v>
      </c>
      <c r="B3993" s="89"/>
      <c r="C3993" s="90" t="s">
        <v>13784</v>
      </c>
      <c r="D3993" s="84">
        <v>43308</v>
      </c>
      <c r="E3993" s="85" t="s">
        <v>7146</v>
      </c>
      <c r="F3993" s="85" t="s">
        <v>13</v>
      </c>
      <c r="G3993" s="85">
        <v>384971</v>
      </c>
      <c r="H3993" s="89"/>
      <c r="I3993" s="93" t="s">
        <v>745</v>
      </c>
      <c r="J3993" s="89"/>
      <c r="K3993" s="89"/>
      <c r="L3993" s="89"/>
      <c r="M3993" s="89"/>
      <c r="N3993" s="168">
        <v>17084.62</v>
      </c>
      <c r="O3993" s="168">
        <v>0</v>
      </c>
      <c r="P3993" s="89" t="s">
        <v>679</v>
      </c>
    </row>
    <row r="3994" spans="1:16" ht="38.25">
      <c r="A3994" s="214" t="s">
        <v>720</v>
      </c>
      <c r="B3994" s="89"/>
      <c r="C3994" s="90" t="s">
        <v>13784</v>
      </c>
      <c r="D3994" s="84">
        <v>43308</v>
      </c>
      <c r="E3994" s="85" t="s">
        <v>7147</v>
      </c>
      <c r="F3994" s="85" t="s">
        <v>13</v>
      </c>
      <c r="G3994" s="85">
        <v>384973</v>
      </c>
      <c r="H3994" s="89"/>
      <c r="I3994" s="93" t="s">
        <v>745</v>
      </c>
      <c r="J3994" s="89"/>
      <c r="K3994" s="89"/>
      <c r="L3994" s="89"/>
      <c r="M3994" s="89"/>
      <c r="N3994" s="168">
        <v>32336.33</v>
      </c>
      <c r="O3994" s="168">
        <v>0</v>
      </c>
      <c r="P3994" s="89" t="s">
        <v>679</v>
      </c>
    </row>
    <row r="3995" spans="1:16" ht="38.25">
      <c r="A3995" s="214" t="s">
        <v>720</v>
      </c>
      <c r="B3995" s="89"/>
      <c r="C3995" s="90" t="s">
        <v>13784</v>
      </c>
      <c r="D3995" s="84">
        <v>43308</v>
      </c>
      <c r="E3995" s="85" t="s">
        <v>7148</v>
      </c>
      <c r="F3995" s="85" t="s">
        <v>13</v>
      </c>
      <c r="G3995" s="85">
        <v>384975</v>
      </c>
      <c r="H3995" s="89"/>
      <c r="I3995" s="93" t="s">
        <v>745</v>
      </c>
      <c r="J3995" s="89"/>
      <c r="K3995" s="89"/>
      <c r="L3995" s="89"/>
      <c r="M3995" s="89"/>
      <c r="N3995" s="168">
        <v>41514.32</v>
      </c>
      <c r="O3995" s="168">
        <v>0</v>
      </c>
      <c r="P3995" s="89" t="s">
        <v>679</v>
      </c>
    </row>
    <row r="3996" spans="1:16" ht="38.25">
      <c r="A3996" s="214" t="s">
        <v>720</v>
      </c>
      <c r="B3996" s="89"/>
      <c r="C3996" s="90" t="s">
        <v>13784</v>
      </c>
      <c r="D3996" s="84">
        <v>43308</v>
      </c>
      <c r="E3996" s="85" t="s">
        <v>7149</v>
      </c>
      <c r="F3996" s="85" t="s">
        <v>13</v>
      </c>
      <c r="G3996" s="85">
        <v>384978</v>
      </c>
      <c r="H3996" s="89"/>
      <c r="I3996" s="93" t="s">
        <v>745</v>
      </c>
      <c r="J3996" s="89"/>
      <c r="K3996" s="89"/>
      <c r="L3996" s="89"/>
      <c r="M3996" s="89"/>
      <c r="N3996" s="168">
        <v>2433515.44</v>
      </c>
      <c r="O3996" s="168">
        <v>0</v>
      </c>
      <c r="P3996" s="89" t="s">
        <v>679</v>
      </c>
    </row>
    <row r="3997" spans="1:16" ht="38.25">
      <c r="A3997" s="214" t="s">
        <v>720</v>
      </c>
      <c r="B3997" s="89"/>
      <c r="C3997" s="90" t="s">
        <v>13784</v>
      </c>
      <c r="D3997" s="84">
        <v>43308</v>
      </c>
      <c r="E3997" s="85" t="s">
        <v>7150</v>
      </c>
      <c r="F3997" s="85" t="s">
        <v>13</v>
      </c>
      <c r="G3997" s="85">
        <v>384980</v>
      </c>
      <c r="H3997" s="89"/>
      <c r="I3997" s="93" t="s">
        <v>745</v>
      </c>
      <c r="J3997" s="89"/>
      <c r="K3997" s="89"/>
      <c r="L3997" s="89"/>
      <c r="M3997" s="89"/>
      <c r="N3997" s="168">
        <v>2433515.44</v>
      </c>
      <c r="O3997" s="168">
        <v>0</v>
      </c>
      <c r="P3997" s="89" t="s">
        <v>679</v>
      </c>
    </row>
    <row r="3998" spans="1:16" ht="38.25">
      <c r="A3998" s="214" t="s">
        <v>720</v>
      </c>
      <c r="B3998" s="89"/>
      <c r="C3998" s="90" t="s">
        <v>13784</v>
      </c>
      <c r="D3998" s="84">
        <v>43308</v>
      </c>
      <c r="E3998" s="85" t="s">
        <v>7151</v>
      </c>
      <c r="F3998" s="85" t="s">
        <v>13</v>
      </c>
      <c r="G3998" s="85">
        <v>384982</v>
      </c>
      <c r="H3998" s="89"/>
      <c r="I3998" s="93" t="s">
        <v>745</v>
      </c>
      <c r="J3998" s="89"/>
      <c r="K3998" s="89"/>
      <c r="L3998" s="89"/>
      <c r="M3998" s="89"/>
      <c r="N3998" s="168">
        <v>2433515.44</v>
      </c>
      <c r="O3998" s="168">
        <v>0</v>
      </c>
      <c r="P3998" s="89" t="s">
        <v>679</v>
      </c>
    </row>
    <row r="3999" spans="1:16" ht="38.25">
      <c r="A3999" s="214" t="s">
        <v>720</v>
      </c>
      <c r="B3999" s="89"/>
      <c r="C3999" s="90" t="s">
        <v>13784</v>
      </c>
      <c r="D3999" s="84">
        <v>43308</v>
      </c>
      <c r="E3999" s="85" t="s">
        <v>7152</v>
      </c>
      <c r="F3999" s="85" t="s">
        <v>13</v>
      </c>
      <c r="G3999" s="85">
        <v>384984</v>
      </c>
      <c r="H3999" s="89"/>
      <c r="I3999" s="93" t="s">
        <v>745</v>
      </c>
      <c r="J3999" s="89"/>
      <c r="K3999" s="89"/>
      <c r="L3999" s="89"/>
      <c r="M3999" s="89"/>
      <c r="N3999" s="168">
        <v>2433515.44</v>
      </c>
      <c r="O3999" s="168">
        <v>0</v>
      </c>
      <c r="P3999" s="89" t="s">
        <v>679</v>
      </c>
    </row>
    <row r="4000" spans="1:16" ht="38.25">
      <c r="A4000" s="214" t="s">
        <v>720</v>
      </c>
      <c r="B4000" s="89"/>
      <c r="C4000" s="90" t="s">
        <v>13784</v>
      </c>
      <c r="D4000" s="84">
        <v>43308</v>
      </c>
      <c r="E4000" s="85" t="s">
        <v>7153</v>
      </c>
      <c r="F4000" s="85" t="s">
        <v>13</v>
      </c>
      <c r="G4000" s="85">
        <v>384986</v>
      </c>
      <c r="H4000" s="89"/>
      <c r="I4000" s="93" t="s">
        <v>745</v>
      </c>
      <c r="J4000" s="89"/>
      <c r="K4000" s="89"/>
      <c r="L4000" s="89"/>
      <c r="M4000" s="89"/>
      <c r="N4000" s="168">
        <v>2433515.44</v>
      </c>
      <c r="O4000" s="168">
        <v>0</v>
      </c>
      <c r="P4000" s="89" t="s">
        <v>679</v>
      </c>
    </row>
    <row r="4001" spans="1:16" ht="38.25">
      <c r="A4001" s="214" t="s">
        <v>720</v>
      </c>
      <c r="B4001" s="89"/>
      <c r="C4001" s="90" t="s">
        <v>13784</v>
      </c>
      <c r="D4001" s="84">
        <v>43308</v>
      </c>
      <c r="E4001" s="85" t="s">
        <v>7154</v>
      </c>
      <c r="F4001" s="85" t="s">
        <v>13</v>
      </c>
      <c r="G4001" s="85">
        <v>384988</v>
      </c>
      <c r="H4001" s="89"/>
      <c r="I4001" s="93" t="s">
        <v>745</v>
      </c>
      <c r="J4001" s="89"/>
      <c r="K4001" s="89"/>
      <c r="L4001" s="89"/>
      <c r="M4001" s="89"/>
      <c r="N4001" s="168">
        <v>6683936.04</v>
      </c>
      <c r="O4001" s="168">
        <v>0</v>
      </c>
      <c r="P4001" s="89" t="s">
        <v>679</v>
      </c>
    </row>
    <row r="4002" spans="1:16" ht="38.25">
      <c r="A4002" s="214" t="s">
        <v>720</v>
      </c>
      <c r="B4002" s="89"/>
      <c r="C4002" s="90" t="s">
        <v>13784</v>
      </c>
      <c r="D4002" s="84">
        <v>43308</v>
      </c>
      <c r="E4002" s="85" t="s">
        <v>7155</v>
      </c>
      <c r="F4002" s="85" t="s">
        <v>13</v>
      </c>
      <c r="G4002" s="85">
        <v>384990</v>
      </c>
      <c r="H4002" s="89"/>
      <c r="I4002" s="93" t="s">
        <v>745</v>
      </c>
      <c r="J4002" s="89"/>
      <c r="K4002" s="89"/>
      <c r="L4002" s="89"/>
      <c r="M4002" s="89"/>
      <c r="N4002" s="168">
        <v>6683936.04</v>
      </c>
      <c r="O4002" s="168">
        <v>0</v>
      </c>
      <c r="P4002" s="89" t="s">
        <v>679</v>
      </c>
    </row>
    <row r="4003" spans="1:16" ht="38.25">
      <c r="A4003" s="214" t="s">
        <v>720</v>
      </c>
      <c r="B4003" s="89"/>
      <c r="C4003" s="90" t="s">
        <v>13784</v>
      </c>
      <c r="D4003" s="84">
        <v>43308</v>
      </c>
      <c r="E4003" s="85" t="s">
        <v>7156</v>
      </c>
      <c r="F4003" s="85" t="s">
        <v>13</v>
      </c>
      <c r="G4003" s="85">
        <v>384992</v>
      </c>
      <c r="H4003" s="89"/>
      <c r="I4003" s="93" t="s">
        <v>745</v>
      </c>
      <c r="J4003" s="89"/>
      <c r="K4003" s="89"/>
      <c r="L4003" s="89"/>
      <c r="M4003" s="89"/>
      <c r="N4003" s="168">
        <v>6683936.04</v>
      </c>
      <c r="O4003" s="168">
        <v>0</v>
      </c>
      <c r="P4003" s="89" t="s">
        <v>679</v>
      </c>
    </row>
    <row r="4004" spans="1:16" ht="38.25">
      <c r="A4004" s="214" t="s">
        <v>720</v>
      </c>
      <c r="B4004" s="89"/>
      <c r="C4004" s="90" t="s">
        <v>13784</v>
      </c>
      <c r="D4004" s="84">
        <v>43308</v>
      </c>
      <c r="E4004" s="85" t="s">
        <v>7157</v>
      </c>
      <c r="F4004" s="85" t="s">
        <v>13</v>
      </c>
      <c r="G4004" s="85">
        <v>384994</v>
      </c>
      <c r="H4004" s="89"/>
      <c r="I4004" s="93" t="s">
        <v>745</v>
      </c>
      <c r="J4004" s="89"/>
      <c r="K4004" s="89"/>
      <c r="L4004" s="89"/>
      <c r="M4004" s="89"/>
      <c r="N4004" s="168">
        <v>6683936.04</v>
      </c>
      <c r="O4004" s="168">
        <v>0</v>
      </c>
      <c r="P4004" s="89" t="s">
        <v>679</v>
      </c>
    </row>
    <row r="4005" spans="1:16" ht="38.25">
      <c r="A4005" s="214" t="s">
        <v>720</v>
      </c>
      <c r="B4005" s="89"/>
      <c r="C4005" s="90" t="s">
        <v>13784</v>
      </c>
      <c r="D4005" s="84">
        <v>43308</v>
      </c>
      <c r="E4005" s="85" t="s">
        <v>7158</v>
      </c>
      <c r="F4005" s="85" t="s">
        <v>13</v>
      </c>
      <c r="G4005" s="85">
        <v>384996</v>
      </c>
      <c r="H4005" s="89"/>
      <c r="I4005" s="93" t="s">
        <v>745</v>
      </c>
      <c r="J4005" s="89"/>
      <c r="K4005" s="89"/>
      <c r="L4005" s="89"/>
      <c r="M4005" s="89"/>
      <c r="N4005" s="168">
        <v>6683936.04</v>
      </c>
      <c r="O4005" s="168">
        <v>0</v>
      </c>
      <c r="P4005" s="89" t="s">
        <v>679</v>
      </c>
    </row>
    <row r="4006" spans="1:16" ht="38.25">
      <c r="A4006" s="214" t="s">
        <v>720</v>
      </c>
      <c r="B4006" s="89"/>
      <c r="C4006" s="90" t="s">
        <v>13784</v>
      </c>
      <c r="D4006" s="84">
        <v>43308</v>
      </c>
      <c r="E4006" s="85" t="s">
        <v>7159</v>
      </c>
      <c r="F4006" s="85" t="s">
        <v>13</v>
      </c>
      <c r="G4006" s="85">
        <v>384998</v>
      </c>
      <c r="H4006" s="89"/>
      <c r="I4006" s="93" t="s">
        <v>745</v>
      </c>
      <c r="J4006" s="89"/>
      <c r="K4006" s="89"/>
      <c r="L4006" s="89"/>
      <c r="M4006" s="89"/>
      <c r="N4006" s="168">
        <v>5661979.2699999996</v>
      </c>
      <c r="O4006" s="168">
        <v>0</v>
      </c>
      <c r="P4006" s="89" t="s">
        <v>679</v>
      </c>
    </row>
    <row r="4007" spans="1:16" ht="38.25">
      <c r="A4007" s="214" t="s">
        <v>720</v>
      </c>
      <c r="B4007" s="89"/>
      <c r="C4007" s="90" t="s">
        <v>13784</v>
      </c>
      <c r="D4007" s="84">
        <v>43308</v>
      </c>
      <c r="E4007" s="85" t="s">
        <v>7160</v>
      </c>
      <c r="F4007" s="85" t="s">
        <v>13</v>
      </c>
      <c r="G4007" s="85">
        <v>385000</v>
      </c>
      <c r="H4007" s="89"/>
      <c r="I4007" s="93" t="s">
        <v>745</v>
      </c>
      <c r="J4007" s="89"/>
      <c r="K4007" s="89"/>
      <c r="L4007" s="89"/>
      <c r="M4007" s="89"/>
      <c r="N4007" s="168">
        <v>5661979.2699999996</v>
      </c>
      <c r="O4007" s="168">
        <v>0</v>
      </c>
      <c r="P4007" s="89" t="s">
        <v>679</v>
      </c>
    </row>
    <row r="4008" spans="1:16" ht="38.25">
      <c r="A4008" s="214" t="s">
        <v>720</v>
      </c>
      <c r="B4008" s="89"/>
      <c r="C4008" s="90" t="s">
        <v>13784</v>
      </c>
      <c r="D4008" s="84">
        <v>43308</v>
      </c>
      <c r="E4008" s="85" t="s">
        <v>7161</v>
      </c>
      <c r="F4008" s="85" t="s">
        <v>13</v>
      </c>
      <c r="G4008" s="85">
        <v>385002</v>
      </c>
      <c r="H4008" s="89"/>
      <c r="I4008" s="93" t="s">
        <v>745</v>
      </c>
      <c r="J4008" s="89"/>
      <c r="K4008" s="89"/>
      <c r="L4008" s="89"/>
      <c r="M4008" s="89"/>
      <c r="N4008" s="168">
        <v>5661979.2699999996</v>
      </c>
      <c r="O4008" s="168">
        <v>0</v>
      </c>
      <c r="P4008" s="89" t="s">
        <v>679</v>
      </c>
    </row>
    <row r="4009" spans="1:16" ht="38.25">
      <c r="A4009" s="214" t="s">
        <v>720</v>
      </c>
      <c r="B4009" s="89"/>
      <c r="C4009" s="90" t="s">
        <v>13784</v>
      </c>
      <c r="D4009" s="84">
        <v>43308</v>
      </c>
      <c r="E4009" s="85" t="s">
        <v>7162</v>
      </c>
      <c r="F4009" s="85" t="s">
        <v>13</v>
      </c>
      <c r="G4009" s="85">
        <v>385004</v>
      </c>
      <c r="H4009" s="89"/>
      <c r="I4009" s="93" t="s">
        <v>745</v>
      </c>
      <c r="J4009" s="89"/>
      <c r="K4009" s="89"/>
      <c r="L4009" s="89"/>
      <c r="M4009" s="89"/>
      <c r="N4009" s="168">
        <v>5661979.2699999996</v>
      </c>
      <c r="O4009" s="168">
        <v>0</v>
      </c>
      <c r="P4009" s="89" t="s">
        <v>679</v>
      </c>
    </row>
    <row r="4010" spans="1:16" ht="38.25">
      <c r="A4010" s="214" t="s">
        <v>720</v>
      </c>
      <c r="B4010" s="89"/>
      <c r="C4010" s="90" t="s">
        <v>13784</v>
      </c>
      <c r="D4010" s="84">
        <v>43308</v>
      </c>
      <c r="E4010" s="85" t="s">
        <v>7163</v>
      </c>
      <c r="F4010" s="85" t="s">
        <v>13</v>
      </c>
      <c r="G4010" s="85">
        <v>385006</v>
      </c>
      <c r="H4010" s="89"/>
      <c r="I4010" s="93" t="s">
        <v>745</v>
      </c>
      <c r="J4010" s="89"/>
      <c r="K4010" s="89"/>
      <c r="L4010" s="89"/>
      <c r="M4010" s="89"/>
      <c r="N4010" s="168">
        <v>5661979.2699999996</v>
      </c>
      <c r="O4010" s="168">
        <v>0</v>
      </c>
      <c r="P4010" s="89" t="s">
        <v>679</v>
      </c>
    </row>
    <row r="4011" spans="1:16" ht="38.25">
      <c r="A4011" s="214" t="s">
        <v>720</v>
      </c>
      <c r="B4011" s="89"/>
      <c r="C4011" s="90" t="s">
        <v>13784</v>
      </c>
      <c r="D4011" s="84">
        <v>43308</v>
      </c>
      <c r="E4011" s="85" t="s">
        <v>7164</v>
      </c>
      <c r="F4011" s="85" t="s">
        <v>13</v>
      </c>
      <c r="G4011" s="85">
        <v>385008</v>
      </c>
      <c r="H4011" s="89"/>
      <c r="I4011" s="93" t="s">
        <v>745</v>
      </c>
      <c r="J4011" s="89"/>
      <c r="K4011" s="89"/>
      <c r="L4011" s="89"/>
      <c r="M4011" s="89"/>
      <c r="N4011" s="168">
        <v>15551291.130000001</v>
      </c>
      <c r="O4011" s="168">
        <v>0</v>
      </c>
      <c r="P4011" s="89" t="s">
        <v>679</v>
      </c>
    </row>
    <row r="4012" spans="1:16" ht="38.25">
      <c r="A4012" s="214" t="s">
        <v>720</v>
      </c>
      <c r="B4012" s="89"/>
      <c r="C4012" s="90" t="s">
        <v>13784</v>
      </c>
      <c r="D4012" s="84">
        <v>43308</v>
      </c>
      <c r="E4012" s="85" t="s">
        <v>7165</v>
      </c>
      <c r="F4012" s="85" t="s">
        <v>13</v>
      </c>
      <c r="G4012" s="85">
        <v>385010</v>
      </c>
      <c r="H4012" s="89"/>
      <c r="I4012" s="93" t="s">
        <v>745</v>
      </c>
      <c r="J4012" s="89"/>
      <c r="K4012" s="89"/>
      <c r="L4012" s="89"/>
      <c r="M4012" s="89"/>
      <c r="N4012" s="168">
        <v>15551291.130000001</v>
      </c>
      <c r="O4012" s="168">
        <v>0</v>
      </c>
      <c r="P4012" s="89" t="s">
        <v>679</v>
      </c>
    </row>
    <row r="4013" spans="1:16" ht="38.25">
      <c r="A4013" s="214" t="s">
        <v>720</v>
      </c>
      <c r="B4013" s="89"/>
      <c r="C4013" s="90" t="s">
        <v>13784</v>
      </c>
      <c r="D4013" s="84">
        <v>43308</v>
      </c>
      <c r="E4013" s="85" t="s">
        <v>7166</v>
      </c>
      <c r="F4013" s="85" t="s">
        <v>13</v>
      </c>
      <c r="G4013" s="85">
        <v>385012</v>
      </c>
      <c r="H4013" s="89"/>
      <c r="I4013" s="93" t="s">
        <v>745</v>
      </c>
      <c r="J4013" s="89"/>
      <c r="K4013" s="89"/>
      <c r="L4013" s="89"/>
      <c r="M4013" s="89"/>
      <c r="N4013" s="168">
        <v>15551291.130000001</v>
      </c>
      <c r="O4013" s="168">
        <v>0</v>
      </c>
      <c r="P4013" s="89" t="s">
        <v>679</v>
      </c>
    </row>
    <row r="4014" spans="1:16" ht="38.25">
      <c r="A4014" s="214" t="s">
        <v>720</v>
      </c>
      <c r="B4014" s="89"/>
      <c r="C4014" s="90" t="s">
        <v>13784</v>
      </c>
      <c r="D4014" s="84">
        <v>43308</v>
      </c>
      <c r="E4014" s="85" t="s">
        <v>7167</v>
      </c>
      <c r="F4014" s="85" t="s">
        <v>13</v>
      </c>
      <c r="G4014" s="85">
        <v>385014</v>
      </c>
      <c r="H4014" s="89"/>
      <c r="I4014" s="93" t="s">
        <v>745</v>
      </c>
      <c r="J4014" s="89"/>
      <c r="K4014" s="89"/>
      <c r="L4014" s="89"/>
      <c r="M4014" s="89"/>
      <c r="N4014" s="168">
        <v>15551291.130000001</v>
      </c>
      <c r="O4014" s="168">
        <v>0</v>
      </c>
      <c r="P4014" s="89" t="s">
        <v>679</v>
      </c>
    </row>
    <row r="4015" spans="1:16" ht="38.25">
      <c r="A4015" s="214" t="s">
        <v>720</v>
      </c>
      <c r="B4015" s="89"/>
      <c r="C4015" s="90" t="s">
        <v>13784</v>
      </c>
      <c r="D4015" s="84">
        <v>43308</v>
      </c>
      <c r="E4015" s="85" t="s">
        <v>7168</v>
      </c>
      <c r="F4015" s="85" t="s">
        <v>13</v>
      </c>
      <c r="G4015" s="85">
        <v>385016</v>
      </c>
      <c r="H4015" s="89"/>
      <c r="I4015" s="93" t="s">
        <v>745</v>
      </c>
      <c r="J4015" s="89"/>
      <c r="K4015" s="89"/>
      <c r="L4015" s="89"/>
      <c r="M4015" s="89"/>
      <c r="N4015" s="168">
        <v>15551291.130000001</v>
      </c>
      <c r="O4015" s="168">
        <v>0</v>
      </c>
      <c r="P4015" s="89" t="s">
        <v>679</v>
      </c>
    </row>
    <row r="4016" spans="1:16" ht="38.25">
      <c r="A4016" s="214" t="s">
        <v>720</v>
      </c>
      <c r="B4016" s="89"/>
      <c r="C4016" s="90" t="s">
        <v>13784</v>
      </c>
      <c r="D4016" s="84">
        <v>43308</v>
      </c>
      <c r="E4016" s="85" t="s">
        <v>7169</v>
      </c>
      <c r="F4016" s="85" t="s">
        <v>13</v>
      </c>
      <c r="G4016" s="85">
        <v>385018</v>
      </c>
      <c r="H4016" s="89"/>
      <c r="I4016" s="93" t="s">
        <v>745</v>
      </c>
      <c r="J4016" s="89"/>
      <c r="K4016" s="89"/>
      <c r="L4016" s="89"/>
      <c r="M4016" s="89"/>
      <c r="N4016" s="168">
        <v>2861138.34</v>
      </c>
      <c r="O4016" s="168">
        <v>0</v>
      </c>
      <c r="P4016" s="89" t="s">
        <v>679</v>
      </c>
    </row>
    <row r="4017" spans="1:16" ht="38.25">
      <c r="A4017" s="214" t="s">
        <v>720</v>
      </c>
      <c r="B4017" s="89"/>
      <c r="C4017" s="90" t="s">
        <v>13784</v>
      </c>
      <c r="D4017" s="84">
        <v>43308</v>
      </c>
      <c r="E4017" s="85" t="s">
        <v>7170</v>
      </c>
      <c r="F4017" s="85" t="s">
        <v>13</v>
      </c>
      <c r="G4017" s="85">
        <v>385020</v>
      </c>
      <c r="H4017" s="89"/>
      <c r="I4017" s="93" t="s">
        <v>745</v>
      </c>
      <c r="J4017" s="89"/>
      <c r="K4017" s="89"/>
      <c r="L4017" s="89"/>
      <c r="M4017" s="89"/>
      <c r="N4017" s="168">
        <v>2861138.34</v>
      </c>
      <c r="O4017" s="168">
        <v>0</v>
      </c>
      <c r="P4017" s="89" t="s">
        <v>679</v>
      </c>
    </row>
    <row r="4018" spans="1:16" ht="38.25">
      <c r="A4018" s="214" t="s">
        <v>720</v>
      </c>
      <c r="B4018" s="89"/>
      <c r="C4018" s="90" t="s">
        <v>13784</v>
      </c>
      <c r="D4018" s="84">
        <v>43308</v>
      </c>
      <c r="E4018" s="85" t="s">
        <v>7171</v>
      </c>
      <c r="F4018" s="85" t="s">
        <v>13</v>
      </c>
      <c r="G4018" s="85">
        <v>385022</v>
      </c>
      <c r="H4018" s="89"/>
      <c r="I4018" s="93" t="s">
        <v>745</v>
      </c>
      <c r="J4018" s="89"/>
      <c r="K4018" s="89"/>
      <c r="L4018" s="89"/>
      <c r="M4018" s="89"/>
      <c r="N4018" s="168">
        <v>2861138.34</v>
      </c>
      <c r="O4018" s="168">
        <v>0</v>
      </c>
      <c r="P4018" s="89" t="s">
        <v>679</v>
      </c>
    </row>
    <row r="4019" spans="1:16" ht="38.25">
      <c r="A4019" s="214" t="s">
        <v>720</v>
      </c>
      <c r="B4019" s="89"/>
      <c r="C4019" s="90" t="s">
        <v>13784</v>
      </c>
      <c r="D4019" s="84">
        <v>43308</v>
      </c>
      <c r="E4019" s="85" t="s">
        <v>7172</v>
      </c>
      <c r="F4019" s="85" t="s">
        <v>13</v>
      </c>
      <c r="G4019" s="85">
        <v>385024</v>
      </c>
      <c r="H4019" s="89"/>
      <c r="I4019" s="93" t="s">
        <v>745</v>
      </c>
      <c r="J4019" s="89"/>
      <c r="K4019" s="89"/>
      <c r="L4019" s="89"/>
      <c r="M4019" s="89"/>
      <c r="N4019" s="168">
        <v>2861138.34</v>
      </c>
      <c r="O4019" s="168">
        <v>0</v>
      </c>
      <c r="P4019" s="89" t="s">
        <v>679</v>
      </c>
    </row>
    <row r="4020" spans="1:16" ht="38.25">
      <c r="A4020" s="214" t="s">
        <v>720</v>
      </c>
      <c r="B4020" s="89"/>
      <c r="C4020" s="90" t="s">
        <v>13784</v>
      </c>
      <c r="D4020" s="84">
        <v>43308</v>
      </c>
      <c r="E4020" s="85" t="s">
        <v>7173</v>
      </c>
      <c r="F4020" s="85" t="s">
        <v>13</v>
      </c>
      <c r="G4020" s="85">
        <v>385026</v>
      </c>
      <c r="H4020" s="89"/>
      <c r="I4020" s="93" t="s">
        <v>745</v>
      </c>
      <c r="J4020" s="89"/>
      <c r="K4020" s="89"/>
      <c r="L4020" s="89"/>
      <c r="M4020" s="89"/>
      <c r="N4020" s="168">
        <v>2861138.34</v>
      </c>
      <c r="O4020" s="168">
        <v>0</v>
      </c>
      <c r="P4020" s="89" t="s">
        <v>679</v>
      </c>
    </row>
    <row r="4021" spans="1:16" ht="38.25">
      <c r="A4021" s="214" t="s">
        <v>720</v>
      </c>
      <c r="B4021" s="89"/>
      <c r="C4021" s="90" t="s">
        <v>13784</v>
      </c>
      <c r="D4021" s="84">
        <v>43308</v>
      </c>
      <c r="E4021" s="85" t="s">
        <v>7174</v>
      </c>
      <c r="F4021" s="85" t="s">
        <v>13</v>
      </c>
      <c r="G4021" s="85">
        <v>385028</v>
      </c>
      <c r="H4021" s="89"/>
      <c r="I4021" s="93" t="s">
        <v>745</v>
      </c>
      <c r="J4021" s="89"/>
      <c r="K4021" s="89"/>
      <c r="L4021" s="89"/>
      <c r="M4021" s="89"/>
      <c r="N4021" s="168">
        <v>1500478.74</v>
      </c>
      <c r="O4021" s="168">
        <v>0</v>
      </c>
      <c r="P4021" s="89" t="s">
        <v>679</v>
      </c>
    </row>
    <row r="4022" spans="1:16" ht="38.25">
      <c r="A4022" s="214" t="s">
        <v>720</v>
      </c>
      <c r="B4022" s="89"/>
      <c r="C4022" s="90" t="s">
        <v>13784</v>
      </c>
      <c r="D4022" s="84">
        <v>43308</v>
      </c>
      <c r="E4022" s="85" t="s">
        <v>7175</v>
      </c>
      <c r="F4022" s="85" t="s">
        <v>13</v>
      </c>
      <c r="G4022" s="85">
        <v>385030</v>
      </c>
      <c r="H4022" s="89"/>
      <c r="I4022" s="93" t="s">
        <v>745</v>
      </c>
      <c r="J4022" s="89"/>
      <c r="K4022" s="89"/>
      <c r="L4022" s="89"/>
      <c r="M4022" s="89"/>
      <c r="N4022" s="168">
        <v>166308.63</v>
      </c>
      <c r="O4022" s="168">
        <v>0</v>
      </c>
      <c r="P4022" s="89" t="s">
        <v>679</v>
      </c>
    </row>
    <row r="4023" spans="1:16" ht="38.25">
      <c r="A4023" s="214" t="s">
        <v>720</v>
      </c>
      <c r="B4023" s="89"/>
      <c r="C4023" s="90" t="s">
        <v>13784</v>
      </c>
      <c r="D4023" s="84">
        <v>43308</v>
      </c>
      <c r="E4023" s="85" t="s">
        <v>7176</v>
      </c>
      <c r="F4023" s="85" t="s">
        <v>13</v>
      </c>
      <c r="G4023" s="85">
        <v>385032</v>
      </c>
      <c r="H4023" s="89"/>
      <c r="I4023" s="93" t="s">
        <v>745</v>
      </c>
      <c r="J4023" s="89"/>
      <c r="K4023" s="89"/>
      <c r="L4023" s="89"/>
      <c r="M4023" s="89"/>
      <c r="N4023" s="168">
        <v>2532699.1</v>
      </c>
      <c r="O4023" s="168">
        <v>0</v>
      </c>
      <c r="P4023" s="89" t="s">
        <v>679</v>
      </c>
    </row>
    <row r="4024" spans="1:16" ht="38.25">
      <c r="A4024" s="214" t="s">
        <v>720</v>
      </c>
      <c r="B4024" s="89"/>
      <c r="C4024" s="90" t="s">
        <v>13784</v>
      </c>
      <c r="D4024" s="84">
        <v>43308</v>
      </c>
      <c r="E4024" s="85" t="s">
        <v>7177</v>
      </c>
      <c r="F4024" s="85" t="s">
        <v>13</v>
      </c>
      <c r="G4024" s="85">
        <v>385034</v>
      </c>
      <c r="H4024" s="89"/>
      <c r="I4024" s="93" t="s">
        <v>745</v>
      </c>
      <c r="J4024" s="89"/>
      <c r="K4024" s="89"/>
      <c r="L4024" s="89"/>
      <c r="M4024" s="89"/>
      <c r="N4024" s="168">
        <v>667544.4</v>
      </c>
      <c r="O4024" s="168">
        <v>0</v>
      </c>
      <c r="P4024" s="89" t="s">
        <v>679</v>
      </c>
    </row>
    <row r="4025" spans="1:16" ht="38.25">
      <c r="A4025" s="214" t="s">
        <v>720</v>
      </c>
      <c r="B4025" s="89"/>
      <c r="C4025" s="90" t="s">
        <v>13784</v>
      </c>
      <c r="D4025" s="84">
        <v>43308</v>
      </c>
      <c r="E4025" s="85" t="s">
        <v>7178</v>
      </c>
      <c r="F4025" s="85" t="s">
        <v>13</v>
      </c>
      <c r="G4025" s="85">
        <v>385036</v>
      </c>
      <c r="H4025" s="89"/>
      <c r="I4025" s="93" t="s">
        <v>745</v>
      </c>
      <c r="J4025" s="89"/>
      <c r="K4025" s="89"/>
      <c r="L4025" s="89"/>
      <c r="M4025" s="89"/>
      <c r="N4025" s="168">
        <v>4121241.18</v>
      </c>
      <c r="O4025" s="168">
        <v>0</v>
      </c>
      <c r="P4025" s="89" t="s">
        <v>679</v>
      </c>
    </row>
    <row r="4026" spans="1:16" ht="38.25">
      <c r="A4026" s="214" t="s">
        <v>720</v>
      </c>
      <c r="B4026" s="89"/>
      <c r="C4026" s="90" t="s">
        <v>13784</v>
      </c>
      <c r="D4026" s="84">
        <v>43308</v>
      </c>
      <c r="E4026" s="85" t="s">
        <v>7179</v>
      </c>
      <c r="F4026" s="85" t="s">
        <v>13</v>
      </c>
      <c r="G4026" s="85">
        <v>385038</v>
      </c>
      <c r="H4026" s="89"/>
      <c r="I4026" s="93" t="s">
        <v>745</v>
      </c>
      <c r="J4026" s="89"/>
      <c r="K4026" s="89"/>
      <c r="L4026" s="89"/>
      <c r="M4026" s="89"/>
      <c r="N4026" s="168">
        <v>1833489.08</v>
      </c>
      <c r="O4026" s="168">
        <v>0</v>
      </c>
      <c r="P4026" s="89" t="s">
        <v>679</v>
      </c>
    </row>
    <row r="4027" spans="1:16" ht="38.25">
      <c r="A4027" s="214" t="s">
        <v>720</v>
      </c>
      <c r="B4027" s="89"/>
      <c r="C4027" s="90" t="s">
        <v>13784</v>
      </c>
      <c r="D4027" s="84">
        <v>43308</v>
      </c>
      <c r="E4027" s="85" t="s">
        <v>7180</v>
      </c>
      <c r="F4027" s="85" t="s">
        <v>13</v>
      </c>
      <c r="G4027" s="85">
        <v>385040</v>
      </c>
      <c r="H4027" s="89"/>
      <c r="I4027" s="93" t="s">
        <v>745</v>
      </c>
      <c r="J4027" s="89"/>
      <c r="K4027" s="89"/>
      <c r="L4027" s="89"/>
      <c r="M4027" s="89"/>
      <c r="N4027" s="168">
        <v>6956355.5599999996</v>
      </c>
      <c r="O4027" s="168">
        <v>0</v>
      </c>
      <c r="P4027" s="89" t="s">
        <v>679</v>
      </c>
    </row>
    <row r="4028" spans="1:16" ht="38.25">
      <c r="A4028" s="214" t="s">
        <v>720</v>
      </c>
      <c r="B4028" s="89"/>
      <c r="C4028" s="90" t="s">
        <v>13784</v>
      </c>
      <c r="D4028" s="84">
        <v>43308</v>
      </c>
      <c r="E4028" s="85" t="s">
        <v>7181</v>
      </c>
      <c r="F4028" s="85" t="s">
        <v>13</v>
      </c>
      <c r="G4028" s="85">
        <v>385042</v>
      </c>
      <c r="H4028" s="89"/>
      <c r="I4028" s="93" t="s">
        <v>745</v>
      </c>
      <c r="J4028" s="89"/>
      <c r="K4028" s="89"/>
      <c r="L4028" s="89"/>
      <c r="M4028" s="89"/>
      <c r="N4028" s="168">
        <v>456786.27</v>
      </c>
      <c r="O4028" s="168">
        <v>0</v>
      </c>
      <c r="P4028" s="89" t="s">
        <v>679</v>
      </c>
    </row>
    <row r="4029" spans="1:16" ht="38.25">
      <c r="A4029" s="214" t="s">
        <v>720</v>
      </c>
      <c r="B4029" s="89"/>
      <c r="C4029" s="90" t="s">
        <v>13784</v>
      </c>
      <c r="D4029" s="84">
        <v>43308</v>
      </c>
      <c r="E4029" s="85" t="s">
        <v>7182</v>
      </c>
      <c r="F4029" s="85" t="s">
        <v>13</v>
      </c>
      <c r="G4029" s="85">
        <v>385044</v>
      </c>
      <c r="H4029" s="89"/>
      <c r="I4029" s="93" t="s">
        <v>745</v>
      </c>
      <c r="J4029" s="89"/>
      <c r="K4029" s="89"/>
      <c r="L4029" s="89"/>
      <c r="M4029" s="89"/>
      <c r="N4029" s="168">
        <v>1553153.25</v>
      </c>
      <c r="O4029" s="168">
        <v>0</v>
      </c>
      <c r="P4029" s="89" t="s">
        <v>679</v>
      </c>
    </row>
    <row r="4030" spans="1:16" ht="38.25">
      <c r="A4030" s="214" t="s">
        <v>720</v>
      </c>
      <c r="B4030" s="89"/>
      <c r="C4030" s="90" t="s">
        <v>13784</v>
      </c>
      <c r="D4030" s="84">
        <v>43308</v>
      </c>
      <c r="E4030" s="85" t="s">
        <v>7183</v>
      </c>
      <c r="F4030" s="85" t="s">
        <v>13</v>
      </c>
      <c r="G4030" s="85">
        <v>385046</v>
      </c>
      <c r="H4030" s="89"/>
      <c r="I4030" s="93" t="s">
        <v>745</v>
      </c>
      <c r="J4030" s="89"/>
      <c r="K4030" s="89"/>
      <c r="L4030" s="89"/>
      <c r="M4030" s="89"/>
      <c r="N4030" s="168">
        <v>3491113.96</v>
      </c>
      <c r="O4030" s="168">
        <v>0</v>
      </c>
      <c r="P4030" s="89" t="s">
        <v>679</v>
      </c>
    </row>
    <row r="4031" spans="1:16" ht="38.25">
      <c r="A4031" s="214" t="s">
        <v>720</v>
      </c>
      <c r="B4031" s="89"/>
      <c r="C4031" s="90" t="s">
        <v>13784</v>
      </c>
      <c r="D4031" s="84">
        <v>43308</v>
      </c>
      <c r="E4031" s="85" t="s">
        <v>7184</v>
      </c>
      <c r="F4031" s="85" t="s">
        <v>13</v>
      </c>
      <c r="G4031" s="85">
        <v>385048</v>
      </c>
      <c r="H4031" s="89"/>
      <c r="I4031" s="93" t="s">
        <v>745</v>
      </c>
      <c r="J4031" s="89"/>
      <c r="K4031" s="89"/>
      <c r="L4031" s="89"/>
      <c r="M4031" s="89"/>
      <c r="N4031" s="168">
        <v>5892746.5199999996</v>
      </c>
      <c r="O4031" s="168">
        <v>0</v>
      </c>
      <c r="P4031" s="89" t="s">
        <v>679</v>
      </c>
    </row>
    <row r="4032" spans="1:16" ht="38.25">
      <c r="A4032" s="214" t="s">
        <v>720</v>
      </c>
      <c r="B4032" s="89"/>
      <c r="C4032" s="90" t="s">
        <v>13784</v>
      </c>
      <c r="D4032" s="84">
        <v>43308</v>
      </c>
      <c r="E4032" s="85" t="s">
        <v>7185</v>
      </c>
      <c r="F4032" s="85" t="s">
        <v>13</v>
      </c>
      <c r="G4032" s="85">
        <v>385050</v>
      </c>
      <c r="H4032" s="89"/>
      <c r="I4032" s="93" t="s">
        <v>745</v>
      </c>
      <c r="J4032" s="89"/>
      <c r="K4032" s="89"/>
      <c r="L4032" s="89"/>
      <c r="M4032" s="89"/>
      <c r="N4032" s="168">
        <v>386944.82</v>
      </c>
      <c r="O4032" s="168">
        <v>0</v>
      </c>
      <c r="P4032" s="89" t="s">
        <v>679</v>
      </c>
    </row>
    <row r="4033" spans="1:16" ht="38.25">
      <c r="A4033" s="214" t="s">
        <v>720</v>
      </c>
      <c r="B4033" s="89"/>
      <c r="C4033" s="90" t="s">
        <v>13784</v>
      </c>
      <c r="D4033" s="84">
        <v>43308</v>
      </c>
      <c r="E4033" s="85" t="s">
        <v>7186</v>
      </c>
      <c r="F4033" s="85" t="s">
        <v>13</v>
      </c>
      <c r="G4033" s="85">
        <v>385052</v>
      </c>
      <c r="H4033" s="89"/>
      <c r="I4033" s="93" t="s">
        <v>745</v>
      </c>
      <c r="J4033" s="89"/>
      <c r="K4033" s="89"/>
      <c r="L4033" s="89"/>
      <c r="M4033" s="89"/>
      <c r="N4033" s="168">
        <v>1062789.3400000001</v>
      </c>
      <c r="O4033" s="168">
        <v>0</v>
      </c>
      <c r="P4033" s="89" t="s">
        <v>679</v>
      </c>
    </row>
    <row r="4034" spans="1:16" ht="38.25">
      <c r="A4034" s="214" t="s">
        <v>720</v>
      </c>
      <c r="B4034" s="89"/>
      <c r="C4034" s="90" t="s">
        <v>13784</v>
      </c>
      <c r="D4034" s="84">
        <v>43308</v>
      </c>
      <c r="E4034" s="85" t="s">
        <v>7187</v>
      </c>
      <c r="F4034" s="85" t="s">
        <v>13</v>
      </c>
      <c r="G4034" s="85">
        <v>385054</v>
      </c>
      <c r="H4034" s="89"/>
      <c r="I4034" s="93" t="s">
        <v>745</v>
      </c>
      <c r="J4034" s="89"/>
      <c r="K4034" s="89"/>
      <c r="L4034" s="89"/>
      <c r="M4034" s="89"/>
      <c r="N4034" s="168">
        <v>16185120.560000001</v>
      </c>
      <c r="O4034" s="168">
        <v>0</v>
      </c>
      <c r="P4034" s="89" t="s">
        <v>679</v>
      </c>
    </row>
    <row r="4035" spans="1:16" ht="38.25">
      <c r="A4035" s="214" t="s">
        <v>720</v>
      </c>
      <c r="B4035" s="89"/>
      <c r="C4035" s="90" t="s">
        <v>13784</v>
      </c>
      <c r="D4035" s="84">
        <v>43308</v>
      </c>
      <c r="E4035" s="85" t="s">
        <v>7188</v>
      </c>
      <c r="F4035" s="85" t="s">
        <v>13</v>
      </c>
      <c r="G4035" s="85">
        <v>385056</v>
      </c>
      <c r="H4035" s="89"/>
      <c r="I4035" s="93" t="s">
        <v>745</v>
      </c>
      <c r="J4035" s="89"/>
      <c r="K4035" s="89"/>
      <c r="L4035" s="89"/>
      <c r="M4035" s="89"/>
      <c r="N4035" s="168">
        <v>4265917.8899999997</v>
      </c>
      <c r="O4035" s="168">
        <v>0</v>
      </c>
      <c r="P4035" s="89" t="s">
        <v>679</v>
      </c>
    </row>
    <row r="4036" spans="1:16" ht="38.25">
      <c r="A4036" s="214" t="s">
        <v>720</v>
      </c>
      <c r="B4036" s="89"/>
      <c r="C4036" s="90" t="s">
        <v>13784</v>
      </c>
      <c r="D4036" s="84">
        <v>43308</v>
      </c>
      <c r="E4036" s="85" t="s">
        <v>7189</v>
      </c>
      <c r="F4036" s="85" t="s">
        <v>13</v>
      </c>
      <c r="G4036" s="85">
        <v>385058</v>
      </c>
      <c r="H4036" s="89"/>
      <c r="I4036" s="93" t="s">
        <v>745</v>
      </c>
      <c r="J4036" s="89"/>
      <c r="K4036" s="89"/>
      <c r="L4036" s="89"/>
      <c r="M4036" s="89"/>
      <c r="N4036" s="168">
        <v>9588754.5399999991</v>
      </c>
      <c r="O4036" s="168">
        <v>0</v>
      </c>
      <c r="P4036" s="89" t="s">
        <v>679</v>
      </c>
    </row>
    <row r="4037" spans="1:16" ht="38.25">
      <c r="A4037" s="214" t="s">
        <v>720</v>
      </c>
      <c r="B4037" s="89"/>
      <c r="C4037" s="90" t="s">
        <v>13784</v>
      </c>
      <c r="D4037" s="84">
        <v>43308</v>
      </c>
      <c r="E4037" s="85" t="s">
        <v>7190</v>
      </c>
      <c r="F4037" s="85" t="s">
        <v>13</v>
      </c>
      <c r="G4037" s="85">
        <v>385060</v>
      </c>
      <c r="H4037" s="89"/>
      <c r="I4037" s="93" t="s">
        <v>745</v>
      </c>
      <c r="J4037" s="89"/>
      <c r="K4037" s="89"/>
      <c r="L4037" s="89"/>
      <c r="M4037" s="89"/>
      <c r="N4037" s="168">
        <v>2977750.8</v>
      </c>
      <c r="O4037" s="168">
        <v>0</v>
      </c>
      <c r="P4037" s="89" t="s">
        <v>679</v>
      </c>
    </row>
    <row r="4038" spans="1:16" ht="38.25">
      <c r="A4038" s="214" t="s">
        <v>720</v>
      </c>
      <c r="B4038" s="89"/>
      <c r="C4038" s="90" t="s">
        <v>13784</v>
      </c>
      <c r="D4038" s="84">
        <v>43308</v>
      </c>
      <c r="E4038" s="85" t="s">
        <v>7191</v>
      </c>
      <c r="F4038" s="85" t="s">
        <v>13</v>
      </c>
      <c r="G4038" s="85">
        <v>385062</v>
      </c>
      <c r="H4038" s="89"/>
      <c r="I4038" s="93" t="s">
        <v>745</v>
      </c>
      <c r="J4038" s="89"/>
      <c r="K4038" s="89"/>
      <c r="L4038" s="89"/>
      <c r="M4038" s="89"/>
      <c r="N4038" s="168">
        <v>784846.84</v>
      </c>
      <c r="O4038" s="168">
        <v>0</v>
      </c>
      <c r="P4038" s="89" t="s">
        <v>679</v>
      </c>
    </row>
    <row r="4039" spans="1:16" ht="38.25">
      <c r="A4039" s="214" t="s">
        <v>720</v>
      </c>
      <c r="B4039" s="89"/>
      <c r="C4039" s="90" t="s">
        <v>13784</v>
      </c>
      <c r="D4039" s="84">
        <v>43308</v>
      </c>
      <c r="E4039" s="85" t="s">
        <v>7192</v>
      </c>
      <c r="F4039" s="85" t="s">
        <v>13</v>
      </c>
      <c r="G4039" s="85">
        <v>385064</v>
      </c>
      <c r="H4039" s="89"/>
      <c r="I4039" s="93" t="s">
        <v>745</v>
      </c>
      <c r="J4039" s="89"/>
      <c r="K4039" s="89"/>
      <c r="L4039" s="89"/>
      <c r="M4039" s="89"/>
      <c r="N4039" s="168">
        <v>195532.78</v>
      </c>
      <c r="O4039" s="168">
        <v>0</v>
      </c>
      <c r="P4039" s="89" t="s">
        <v>679</v>
      </c>
    </row>
    <row r="4040" spans="1:16" ht="38.25">
      <c r="A4040" s="214" t="s">
        <v>720</v>
      </c>
      <c r="B4040" s="89"/>
      <c r="C4040" s="90" t="s">
        <v>13784</v>
      </c>
      <c r="D4040" s="84">
        <v>43308</v>
      </c>
      <c r="E4040" s="85" t="s">
        <v>7193</v>
      </c>
      <c r="F4040" s="85" t="s">
        <v>13</v>
      </c>
      <c r="G4040" s="85">
        <v>385066</v>
      </c>
      <c r="H4040" s="89"/>
      <c r="I4040" s="93" t="s">
        <v>745</v>
      </c>
      <c r="J4040" s="89"/>
      <c r="K4040" s="89"/>
      <c r="L4040" s="89"/>
      <c r="M4040" s="89"/>
      <c r="N4040" s="168">
        <v>1764146.34</v>
      </c>
      <c r="O4040" s="168">
        <v>0</v>
      </c>
      <c r="P4040" s="89" t="s">
        <v>679</v>
      </c>
    </row>
    <row r="4041" spans="1:16" ht="38.25">
      <c r="A4041" s="214" t="s">
        <v>720</v>
      </c>
      <c r="B4041" s="89"/>
      <c r="C4041" s="90" t="s">
        <v>13784</v>
      </c>
      <c r="D4041" s="84">
        <v>43308</v>
      </c>
      <c r="E4041" s="85" t="s">
        <v>7194</v>
      </c>
      <c r="F4041" s="85" t="s">
        <v>13</v>
      </c>
      <c r="G4041" s="85">
        <v>385068</v>
      </c>
      <c r="H4041" s="89"/>
      <c r="I4041" s="93" t="s">
        <v>745</v>
      </c>
      <c r="J4041" s="89"/>
      <c r="K4041" s="89"/>
      <c r="L4041" s="89"/>
      <c r="M4041" s="89"/>
      <c r="N4041" s="168">
        <v>2267206.81</v>
      </c>
      <c r="O4041" s="168">
        <v>0</v>
      </c>
      <c r="P4041" s="89" t="s">
        <v>679</v>
      </c>
    </row>
    <row r="4042" spans="1:16" ht="38.25">
      <c r="A4042" s="214" t="s">
        <v>720</v>
      </c>
      <c r="B4042" s="89"/>
      <c r="C4042" s="90" t="s">
        <v>13784</v>
      </c>
      <c r="D4042" s="84">
        <v>43308</v>
      </c>
      <c r="E4042" s="85" t="s">
        <v>7195</v>
      </c>
      <c r="F4042" s="85" t="s">
        <v>13</v>
      </c>
      <c r="G4042" s="85">
        <v>385070</v>
      </c>
      <c r="H4042" s="89"/>
      <c r="I4042" s="93" t="s">
        <v>745</v>
      </c>
      <c r="J4042" s="89"/>
      <c r="K4042" s="89"/>
      <c r="L4042" s="89"/>
      <c r="M4042" s="89"/>
      <c r="N4042" s="168">
        <v>933036.69</v>
      </c>
      <c r="O4042" s="168">
        <v>0</v>
      </c>
      <c r="P4042" s="89" t="s">
        <v>679</v>
      </c>
    </row>
    <row r="4043" spans="1:16" ht="38.25">
      <c r="A4043" s="214" t="s">
        <v>720</v>
      </c>
      <c r="B4043" s="89"/>
      <c r="C4043" s="90" t="s">
        <v>13784</v>
      </c>
      <c r="D4043" s="84">
        <v>43308</v>
      </c>
      <c r="E4043" s="85" t="s">
        <v>7196</v>
      </c>
      <c r="F4043" s="85" t="s">
        <v>13</v>
      </c>
      <c r="G4043" s="85">
        <v>385072</v>
      </c>
      <c r="H4043" s="89"/>
      <c r="I4043" s="93" t="s">
        <v>745</v>
      </c>
      <c r="J4043" s="89"/>
      <c r="K4043" s="89"/>
      <c r="L4043" s="89"/>
      <c r="M4043" s="89"/>
      <c r="N4043" s="168">
        <v>1765971.03</v>
      </c>
      <c r="O4043" s="168">
        <v>0</v>
      </c>
      <c r="P4043" s="89" t="s">
        <v>679</v>
      </c>
    </row>
    <row r="4044" spans="1:16" ht="38.25">
      <c r="A4044" s="214" t="s">
        <v>720</v>
      </c>
      <c r="B4044" s="89"/>
      <c r="C4044" s="90" t="s">
        <v>13784</v>
      </c>
      <c r="D4044" s="84">
        <v>43308</v>
      </c>
      <c r="E4044" s="85" t="s">
        <v>7197</v>
      </c>
      <c r="F4044" s="85" t="s">
        <v>13</v>
      </c>
      <c r="G4044" s="85">
        <v>385074</v>
      </c>
      <c r="H4044" s="89"/>
      <c r="I4044" s="93" t="s">
        <v>745</v>
      </c>
      <c r="J4044" s="89"/>
      <c r="K4044" s="89"/>
      <c r="L4044" s="89"/>
      <c r="M4044" s="89"/>
      <c r="N4044" s="168">
        <v>4850446.97</v>
      </c>
      <c r="O4044" s="168">
        <v>0</v>
      </c>
      <c r="P4044" s="89" t="s">
        <v>679</v>
      </c>
    </row>
    <row r="4045" spans="1:16" ht="38.25">
      <c r="A4045" s="214" t="s">
        <v>720</v>
      </c>
      <c r="B4045" s="89"/>
      <c r="C4045" s="90" t="s">
        <v>13784</v>
      </c>
      <c r="D4045" s="84">
        <v>43308</v>
      </c>
      <c r="E4045" s="85" t="s">
        <v>7198</v>
      </c>
      <c r="F4045" s="85" t="s">
        <v>13</v>
      </c>
      <c r="G4045" s="85">
        <v>385076</v>
      </c>
      <c r="H4045" s="89"/>
      <c r="I4045" s="93" t="s">
        <v>745</v>
      </c>
      <c r="J4045" s="89"/>
      <c r="K4045" s="89"/>
      <c r="L4045" s="89"/>
      <c r="M4045" s="89"/>
      <c r="N4045" s="168">
        <v>2562694.7999999998</v>
      </c>
      <c r="O4045" s="168">
        <v>0</v>
      </c>
      <c r="P4045" s="89" t="s">
        <v>679</v>
      </c>
    </row>
    <row r="4046" spans="1:16" ht="38.25">
      <c r="A4046" s="214" t="s">
        <v>720</v>
      </c>
      <c r="B4046" s="89"/>
      <c r="C4046" s="90" t="s">
        <v>13784</v>
      </c>
      <c r="D4046" s="84">
        <v>43308</v>
      </c>
      <c r="E4046" s="85" t="s">
        <v>7199</v>
      </c>
      <c r="F4046" s="85" t="s">
        <v>13</v>
      </c>
      <c r="G4046" s="85">
        <v>385078</v>
      </c>
      <c r="H4046" s="89"/>
      <c r="I4046" s="93" t="s">
        <v>745</v>
      </c>
      <c r="J4046" s="89"/>
      <c r="K4046" s="89"/>
      <c r="L4046" s="89"/>
      <c r="M4046" s="89"/>
      <c r="N4046" s="168">
        <v>6227149.7699999996</v>
      </c>
      <c r="O4046" s="168">
        <v>0</v>
      </c>
      <c r="P4046" s="89" t="s">
        <v>679</v>
      </c>
    </row>
    <row r="4047" spans="1:16" ht="38.25">
      <c r="A4047" s="214" t="s">
        <v>720</v>
      </c>
      <c r="B4047" s="89"/>
      <c r="C4047" s="90" t="s">
        <v>13784</v>
      </c>
      <c r="D4047" s="84">
        <v>43308</v>
      </c>
      <c r="E4047" s="85" t="s">
        <v>7200</v>
      </c>
      <c r="F4047" s="85" t="s">
        <v>13</v>
      </c>
      <c r="G4047" s="85">
        <v>385080</v>
      </c>
      <c r="H4047" s="89"/>
      <c r="I4047" s="93" t="s">
        <v>745</v>
      </c>
      <c r="J4047" s="89"/>
      <c r="K4047" s="89"/>
      <c r="L4047" s="89"/>
      <c r="M4047" s="89"/>
      <c r="N4047" s="168">
        <v>4108826.02</v>
      </c>
      <c r="O4047" s="168">
        <v>0</v>
      </c>
      <c r="P4047" s="89" t="s">
        <v>679</v>
      </c>
    </row>
    <row r="4048" spans="1:16" ht="38.25">
      <c r="A4048" s="214" t="s">
        <v>720</v>
      </c>
      <c r="B4048" s="89"/>
      <c r="C4048" s="90" t="s">
        <v>13784</v>
      </c>
      <c r="D4048" s="84">
        <v>43308</v>
      </c>
      <c r="E4048" s="85" t="s">
        <v>7201</v>
      </c>
      <c r="F4048" s="85" t="s">
        <v>13</v>
      </c>
      <c r="G4048" s="85">
        <v>385082</v>
      </c>
      <c r="H4048" s="89"/>
      <c r="I4048" s="93" t="s">
        <v>745</v>
      </c>
      <c r="J4048" s="89"/>
      <c r="K4048" s="89"/>
      <c r="L4048" s="89"/>
      <c r="M4048" s="89"/>
      <c r="N4048" s="168">
        <v>5275034.46</v>
      </c>
      <c r="O4048" s="168">
        <v>0</v>
      </c>
      <c r="P4048" s="89" t="s">
        <v>679</v>
      </c>
    </row>
    <row r="4049" spans="1:16" ht="38.25">
      <c r="A4049" s="214" t="s">
        <v>720</v>
      </c>
      <c r="B4049" s="89"/>
      <c r="C4049" s="90" t="s">
        <v>13784</v>
      </c>
      <c r="D4049" s="84">
        <v>43308</v>
      </c>
      <c r="E4049" s="85" t="s">
        <v>7202</v>
      </c>
      <c r="F4049" s="85" t="s">
        <v>13</v>
      </c>
      <c r="G4049" s="85">
        <v>385084</v>
      </c>
      <c r="H4049" s="89"/>
      <c r="I4049" s="93" t="s">
        <v>745</v>
      </c>
      <c r="J4049" s="89"/>
      <c r="K4049" s="89"/>
      <c r="L4049" s="89"/>
      <c r="M4049" s="89"/>
      <c r="N4049" s="168">
        <v>2170865.3199999998</v>
      </c>
      <c r="O4049" s="168">
        <v>0</v>
      </c>
      <c r="P4049" s="89" t="s">
        <v>679</v>
      </c>
    </row>
    <row r="4050" spans="1:16" ht="38.25">
      <c r="A4050" s="214" t="s">
        <v>720</v>
      </c>
      <c r="B4050" s="89"/>
      <c r="C4050" s="90" t="s">
        <v>13784</v>
      </c>
      <c r="D4050" s="84">
        <v>43308</v>
      </c>
      <c r="E4050" s="85" t="s">
        <v>7203</v>
      </c>
      <c r="F4050" s="85" t="s">
        <v>13</v>
      </c>
      <c r="G4050" s="85">
        <v>385086</v>
      </c>
      <c r="H4050" s="89"/>
      <c r="I4050" s="93" t="s">
        <v>745</v>
      </c>
      <c r="J4050" s="89"/>
      <c r="K4050" s="89"/>
      <c r="L4050" s="89"/>
      <c r="M4050" s="89"/>
      <c r="N4050" s="168">
        <v>14488501.859999999</v>
      </c>
      <c r="O4050" s="168">
        <v>0</v>
      </c>
      <c r="P4050" s="89" t="s">
        <v>679</v>
      </c>
    </row>
    <row r="4051" spans="1:16" ht="38.25">
      <c r="A4051" s="214" t="s">
        <v>720</v>
      </c>
      <c r="B4051" s="89"/>
      <c r="C4051" s="90" t="s">
        <v>13784</v>
      </c>
      <c r="D4051" s="84">
        <v>43308</v>
      </c>
      <c r="E4051" s="85" t="s">
        <v>7204</v>
      </c>
      <c r="F4051" s="85" t="s">
        <v>13</v>
      </c>
      <c r="G4051" s="85">
        <v>385088</v>
      </c>
      <c r="H4051" s="89"/>
      <c r="I4051" s="93" t="s">
        <v>745</v>
      </c>
      <c r="J4051" s="89"/>
      <c r="K4051" s="89"/>
      <c r="L4051" s="89"/>
      <c r="M4051" s="89"/>
      <c r="N4051" s="168">
        <v>5962536.5899999999</v>
      </c>
      <c r="O4051" s="168">
        <v>0</v>
      </c>
      <c r="P4051" s="89" t="s">
        <v>679</v>
      </c>
    </row>
    <row r="4052" spans="1:16" ht="38.25">
      <c r="A4052" s="214" t="s">
        <v>720</v>
      </c>
      <c r="B4052" s="89"/>
      <c r="C4052" s="90" t="s">
        <v>13784</v>
      </c>
      <c r="D4052" s="84">
        <v>43308</v>
      </c>
      <c r="E4052" s="85" t="s">
        <v>7205</v>
      </c>
      <c r="F4052" s="85" t="s">
        <v>13</v>
      </c>
      <c r="G4052" s="85">
        <v>385090</v>
      </c>
      <c r="H4052" s="89"/>
      <c r="I4052" s="93" t="s">
        <v>745</v>
      </c>
      <c r="J4052" s="89"/>
      <c r="K4052" s="89"/>
      <c r="L4052" s="89"/>
      <c r="M4052" s="89"/>
      <c r="N4052" s="168">
        <v>11285373.310000001</v>
      </c>
      <c r="O4052" s="168">
        <v>0</v>
      </c>
      <c r="P4052" s="89" t="s">
        <v>679</v>
      </c>
    </row>
    <row r="4053" spans="1:16" ht="38.25">
      <c r="A4053" s="214" t="s">
        <v>720</v>
      </c>
      <c r="B4053" s="89"/>
      <c r="C4053" s="90" t="s">
        <v>13784</v>
      </c>
      <c r="D4053" s="84">
        <v>43308</v>
      </c>
      <c r="E4053" s="85" t="s">
        <v>7206</v>
      </c>
      <c r="F4053" s="85" t="s">
        <v>13</v>
      </c>
      <c r="G4053" s="85">
        <v>385092</v>
      </c>
      <c r="H4053" s="89"/>
      <c r="I4053" s="93" t="s">
        <v>745</v>
      </c>
      <c r="J4053" s="89"/>
      <c r="K4053" s="89"/>
      <c r="L4053" s="89"/>
      <c r="M4053" s="89"/>
      <c r="N4053" s="168">
        <v>2076291.57</v>
      </c>
      <c r="O4053" s="168">
        <v>0</v>
      </c>
      <c r="P4053" s="89" t="s">
        <v>679</v>
      </c>
    </row>
    <row r="4054" spans="1:16" ht="38.25">
      <c r="A4054" s="214" t="s">
        <v>720</v>
      </c>
      <c r="B4054" s="89"/>
      <c r="C4054" s="90" t="s">
        <v>13784</v>
      </c>
      <c r="D4054" s="84">
        <v>43308</v>
      </c>
      <c r="E4054" s="85" t="s">
        <v>7207</v>
      </c>
      <c r="F4054" s="85" t="s">
        <v>13</v>
      </c>
      <c r="G4054" s="85">
        <v>385094</v>
      </c>
      <c r="H4054" s="89"/>
      <c r="I4054" s="93" t="s">
        <v>745</v>
      </c>
      <c r="J4054" s="89"/>
      <c r="K4054" s="89"/>
      <c r="L4054" s="89"/>
      <c r="M4054" s="89"/>
      <c r="N4054" s="168">
        <v>2665605.5699999998</v>
      </c>
      <c r="O4054" s="168">
        <v>0</v>
      </c>
      <c r="P4054" s="89" t="s">
        <v>679</v>
      </c>
    </row>
    <row r="4055" spans="1:16" ht="38.25">
      <c r="A4055" s="214" t="s">
        <v>720</v>
      </c>
      <c r="B4055" s="89"/>
      <c r="C4055" s="90" t="s">
        <v>13784</v>
      </c>
      <c r="D4055" s="84">
        <v>43308</v>
      </c>
      <c r="E4055" s="85" t="s">
        <v>7208</v>
      </c>
      <c r="F4055" s="85" t="s">
        <v>13</v>
      </c>
      <c r="G4055" s="85">
        <v>385096</v>
      </c>
      <c r="H4055" s="89"/>
      <c r="I4055" s="93" t="s">
        <v>745</v>
      </c>
      <c r="J4055" s="89"/>
      <c r="K4055" s="89"/>
      <c r="L4055" s="89"/>
      <c r="M4055" s="89"/>
      <c r="N4055" s="168">
        <v>1096992</v>
      </c>
      <c r="O4055" s="168">
        <v>0</v>
      </c>
      <c r="P4055" s="89" t="s">
        <v>679</v>
      </c>
    </row>
    <row r="4056" spans="1:16" ht="38.25">
      <c r="A4056" s="214" t="s">
        <v>720</v>
      </c>
      <c r="B4056" s="89"/>
      <c r="C4056" s="90" t="s">
        <v>13784</v>
      </c>
      <c r="D4056" s="84">
        <v>43308</v>
      </c>
      <c r="E4056" s="85" t="s">
        <v>7209</v>
      </c>
      <c r="F4056" s="85" t="s">
        <v>13</v>
      </c>
      <c r="G4056" s="85">
        <v>385098</v>
      </c>
      <c r="H4056" s="89"/>
      <c r="I4056" s="93" t="s">
        <v>745</v>
      </c>
      <c r="J4056" s="89"/>
      <c r="K4056" s="89"/>
      <c r="L4056" s="89"/>
      <c r="M4056" s="89"/>
      <c r="N4056" s="168">
        <v>18571477.68</v>
      </c>
      <c r="O4056" s="168">
        <v>0</v>
      </c>
      <c r="P4056" s="89" t="s">
        <v>679</v>
      </c>
    </row>
    <row r="4057" spans="1:16" ht="38.25">
      <c r="A4057" s="214" t="s">
        <v>720</v>
      </c>
      <c r="B4057" s="89"/>
      <c r="C4057" s="90" t="s">
        <v>13784</v>
      </c>
      <c r="D4057" s="84">
        <v>43308</v>
      </c>
      <c r="E4057" s="85" t="s">
        <v>7210</v>
      </c>
      <c r="F4057" s="85" t="s">
        <v>13</v>
      </c>
      <c r="G4057" s="85">
        <v>385100</v>
      </c>
      <c r="H4057" s="89"/>
      <c r="I4057" s="93" t="s">
        <v>745</v>
      </c>
      <c r="J4057" s="89"/>
      <c r="K4057" s="89"/>
      <c r="L4057" s="89"/>
      <c r="M4057" s="89"/>
      <c r="N4057" s="168">
        <v>18209094.41</v>
      </c>
      <c r="O4057" s="168">
        <v>0</v>
      </c>
      <c r="P4057" s="89" t="s">
        <v>679</v>
      </c>
    </row>
    <row r="4058" spans="1:16" ht="38.25">
      <c r="A4058" s="214" t="s">
        <v>720</v>
      </c>
      <c r="B4058" s="89"/>
      <c r="C4058" s="90" t="s">
        <v>13784</v>
      </c>
      <c r="D4058" s="84">
        <v>43308</v>
      </c>
      <c r="E4058" s="85" t="s">
        <v>7211</v>
      </c>
      <c r="F4058" s="85" t="s">
        <v>13</v>
      </c>
      <c r="G4058" s="85">
        <v>385102</v>
      </c>
      <c r="H4058" s="89"/>
      <c r="I4058" s="93" t="s">
        <v>745</v>
      </c>
      <c r="J4058" s="89"/>
      <c r="K4058" s="89"/>
      <c r="L4058" s="89"/>
      <c r="M4058" s="89"/>
      <c r="N4058" s="168">
        <v>23350307.350000001</v>
      </c>
      <c r="O4058" s="168">
        <v>0</v>
      </c>
      <c r="P4058" s="89" t="s">
        <v>679</v>
      </c>
    </row>
    <row r="4059" spans="1:16" ht="38.25">
      <c r="A4059" s="214" t="s">
        <v>720</v>
      </c>
      <c r="B4059" s="89"/>
      <c r="C4059" s="90" t="s">
        <v>13784</v>
      </c>
      <c r="D4059" s="84">
        <v>43308</v>
      </c>
      <c r="E4059" s="85" t="s">
        <v>7212</v>
      </c>
      <c r="F4059" s="85" t="s">
        <v>13</v>
      </c>
      <c r="G4059" s="85">
        <v>385104</v>
      </c>
      <c r="H4059" s="89"/>
      <c r="I4059" s="93" t="s">
        <v>745</v>
      </c>
      <c r="J4059" s="89"/>
      <c r="K4059" s="89"/>
      <c r="L4059" s="89"/>
      <c r="M4059" s="89"/>
      <c r="N4059" s="168">
        <v>8993331.1699999999</v>
      </c>
      <c r="O4059" s="168">
        <v>0</v>
      </c>
      <c r="P4059" s="89" t="s">
        <v>679</v>
      </c>
    </row>
    <row r="4060" spans="1:16" ht="38.25">
      <c r="A4060" s="214" t="s">
        <v>720</v>
      </c>
      <c r="B4060" s="89"/>
      <c r="C4060" s="90" t="s">
        <v>13784</v>
      </c>
      <c r="D4060" s="84">
        <v>43308</v>
      </c>
      <c r="E4060" s="85" t="s">
        <v>7213</v>
      </c>
      <c r="F4060" s="85" t="s">
        <v>13</v>
      </c>
      <c r="G4060" s="85">
        <v>385106</v>
      </c>
      <c r="H4060" s="89"/>
      <c r="I4060" s="93" t="s">
        <v>745</v>
      </c>
      <c r="J4060" s="89"/>
      <c r="K4060" s="89"/>
      <c r="L4060" s="89"/>
      <c r="M4060" s="89"/>
      <c r="N4060" s="168">
        <v>107696989.59</v>
      </c>
      <c r="O4060" s="168">
        <v>0</v>
      </c>
      <c r="P4060" s="89" t="s">
        <v>679</v>
      </c>
    </row>
    <row r="4061" spans="1:16" ht="38.25">
      <c r="A4061" s="214" t="s">
        <v>720</v>
      </c>
      <c r="B4061" s="89"/>
      <c r="C4061" s="90" t="s">
        <v>13784</v>
      </c>
      <c r="D4061" s="84">
        <v>43308</v>
      </c>
      <c r="E4061" s="85" t="s">
        <v>7214</v>
      </c>
      <c r="F4061" s="85" t="s">
        <v>13</v>
      </c>
      <c r="G4061" s="85">
        <v>385108</v>
      </c>
      <c r="H4061" s="89"/>
      <c r="I4061" s="93" t="s">
        <v>745</v>
      </c>
      <c r="J4061" s="89"/>
      <c r="K4061" s="89"/>
      <c r="L4061" s="89"/>
      <c r="M4061" s="89"/>
      <c r="N4061" s="168">
        <v>46288104.299999997</v>
      </c>
      <c r="O4061" s="168">
        <v>0</v>
      </c>
      <c r="P4061" s="89" t="s">
        <v>679</v>
      </c>
    </row>
    <row r="4062" spans="1:16" ht="38.25">
      <c r="A4062" s="214" t="s">
        <v>720</v>
      </c>
      <c r="B4062" s="89"/>
      <c r="C4062" s="90" t="s">
        <v>13784</v>
      </c>
      <c r="D4062" s="84">
        <v>43308</v>
      </c>
      <c r="E4062" s="85" t="s">
        <v>7215</v>
      </c>
      <c r="F4062" s="85" t="s">
        <v>13</v>
      </c>
      <c r="G4062" s="85">
        <v>385110</v>
      </c>
      <c r="H4062" s="89"/>
      <c r="I4062" s="93" t="s">
        <v>745</v>
      </c>
      <c r="J4062" s="89"/>
      <c r="K4062" s="89"/>
      <c r="L4062" s="89"/>
      <c r="M4062" s="89"/>
      <c r="N4062" s="168">
        <v>7982010.4900000002</v>
      </c>
      <c r="O4062" s="168">
        <v>0</v>
      </c>
      <c r="P4062" s="89" t="s">
        <v>679</v>
      </c>
    </row>
    <row r="4063" spans="1:16" ht="38.25">
      <c r="A4063" s="214" t="s">
        <v>720</v>
      </c>
      <c r="B4063" s="89"/>
      <c r="C4063" s="90" t="s">
        <v>13784</v>
      </c>
      <c r="D4063" s="84">
        <v>43308</v>
      </c>
      <c r="E4063" s="85" t="s">
        <v>7216</v>
      </c>
      <c r="F4063" s="85" t="s">
        <v>13</v>
      </c>
      <c r="G4063" s="85">
        <v>385112</v>
      </c>
      <c r="H4063" s="89"/>
      <c r="I4063" s="93" t="s">
        <v>745</v>
      </c>
      <c r="J4063" s="89"/>
      <c r="K4063" s="89"/>
      <c r="L4063" s="89"/>
      <c r="M4063" s="89"/>
      <c r="N4063" s="168">
        <v>10003.18</v>
      </c>
      <c r="O4063" s="168">
        <v>0</v>
      </c>
      <c r="P4063" s="89" t="s">
        <v>679</v>
      </c>
    </row>
    <row r="4064" spans="1:16" ht="38.25">
      <c r="A4064" s="214" t="s">
        <v>720</v>
      </c>
      <c r="B4064" s="89"/>
      <c r="C4064" s="90" t="s">
        <v>13784</v>
      </c>
      <c r="D4064" s="84">
        <v>43308</v>
      </c>
      <c r="E4064" s="85" t="s">
        <v>7217</v>
      </c>
      <c r="F4064" s="85" t="s">
        <v>13</v>
      </c>
      <c r="G4064" s="85">
        <v>385114</v>
      </c>
      <c r="H4064" s="89"/>
      <c r="I4064" s="93" t="s">
        <v>745</v>
      </c>
      <c r="J4064" s="89"/>
      <c r="K4064" s="89"/>
      <c r="L4064" s="89"/>
      <c r="M4064" s="89"/>
      <c r="N4064" s="168">
        <v>16884.66</v>
      </c>
      <c r="O4064" s="168">
        <v>0</v>
      </c>
      <c r="P4064" s="89" t="s">
        <v>679</v>
      </c>
    </row>
    <row r="4065" spans="1:16" ht="38.25">
      <c r="A4065" s="214" t="s">
        <v>720</v>
      </c>
      <c r="B4065" s="89"/>
      <c r="C4065" s="90" t="s">
        <v>13784</v>
      </c>
      <c r="D4065" s="84">
        <v>43308</v>
      </c>
      <c r="E4065" s="85" t="s">
        <v>7218</v>
      </c>
      <c r="F4065" s="85" t="s">
        <v>13</v>
      </c>
      <c r="G4065" s="85">
        <v>385116</v>
      </c>
      <c r="H4065" s="89"/>
      <c r="I4065" s="93" t="s">
        <v>745</v>
      </c>
      <c r="J4065" s="89"/>
      <c r="K4065" s="89"/>
      <c r="L4065" s="89"/>
      <c r="M4065" s="89"/>
      <c r="N4065" s="168">
        <v>1108.71</v>
      </c>
      <c r="O4065" s="168">
        <v>0</v>
      </c>
      <c r="P4065" s="89" t="s">
        <v>679</v>
      </c>
    </row>
    <row r="4066" spans="1:16" ht="38.25">
      <c r="A4066" s="214" t="s">
        <v>720</v>
      </c>
      <c r="B4066" s="89"/>
      <c r="C4066" s="90" t="s">
        <v>13784</v>
      </c>
      <c r="D4066" s="84">
        <v>43308</v>
      </c>
      <c r="E4066" s="85" t="s">
        <v>7219</v>
      </c>
      <c r="F4066" s="85" t="s">
        <v>13</v>
      </c>
      <c r="G4066" s="85">
        <v>385118</v>
      </c>
      <c r="H4066" s="89"/>
      <c r="I4066" s="93" t="s">
        <v>745</v>
      </c>
      <c r="J4066" s="89"/>
      <c r="K4066" s="89"/>
      <c r="L4066" s="89"/>
      <c r="M4066" s="89"/>
      <c r="N4066" s="168">
        <v>4450.29</v>
      </c>
      <c r="O4066" s="168">
        <v>0</v>
      </c>
      <c r="P4066" s="89" t="s">
        <v>679</v>
      </c>
    </row>
    <row r="4067" spans="1:16" ht="38.25">
      <c r="A4067" s="214" t="s">
        <v>720</v>
      </c>
      <c r="B4067" s="89"/>
      <c r="C4067" s="90" t="s">
        <v>13784</v>
      </c>
      <c r="D4067" s="84">
        <v>43308</v>
      </c>
      <c r="E4067" s="85" t="s">
        <v>7220</v>
      </c>
      <c r="F4067" s="85" t="s">
        <v>13</v>
      </c>
      <c r="G4067" s="85">
        <v>385120</v>
      </c>
      <c r="H4067" s="89"/>
      <c r="I4067" s="93" t="s">
        <v>745</v>
      </c>
      <c r="J4067" s="89"/>
      <c r="K4067" s="89"/>
      <c r="L4067" s="89"/>
      <c r="M4067" s="89"/>
      <c r="N4067" s="168">
        <v>16223.42</v>
      </c>
      <c r="O4067" s="168">
        <v>0</v>
      </c>
      <c r="P4067" s="89" t="s">
        <v>679</v>
      </c>
    </row>
    <row r="4068" spans="1:16" ht="38.25">
      <c r="A4068" s="214" t="s">
        <v>720</v>
      </c>
      <c r="B4068" s="89"/>
      <c r="C4068" s="90" t="s">
        <v>13784</v>
      </c>
      <c r="D4068" s="84">
        <v>43308</v>
      </c>
      <c r="E4068" s="85" t="s">
        <v>7221</v>
      </c>
      <c r="F4068" s="85" t="s">
        <v>13</v>
      </c>
      <c r="G4068" s="85">
        <v>385122</v>
      </c>
      <c r="H4068" s="89"/>
      <c r="I4068" s="93" t="s">
        <v>745</v>
      </c>
      <c r="J4068" s="89"/>
      <c r="K4068" s="89"/>
      <c r="L4068" s="89"/>
      <c r="M4068" s="89"/>
      <c r="N4068" s="168">
        <v>16223.42</v>
      </c>
      <c r="O4068" s="168">
        <v>0</v>
      </c>
      <c r="P4068" s="89" t="s">
        <v>679</v>
      </c>
    </row>
    <row r="4069" spans="1:16" ht="38.25">
      <c r="A4069" s="214" t="s">
        <v>720</v>
      </c>
      <c r="B4069" s="89"/>
      <c r="C4069" s="90" t="s">
        <v>13784</v>
      </c>
      <c r="D4069" s="84">
        <v>43308</v>
      </c>
      <c r="E4069" s="85" t="s">
        <v>7222</v>
      </c>
      <c r="F4069" s="85" t="s">
        <v>13</v>
      </c>
      <c r="G4069" s="85">
        <v>385124</v>
      </c>
      <c r="H4069" s="89"/>
      <c r="I4069" s="93" t="s">
        <v>745</v>
      </c>
      <c r="J4069" s="89"/>
      <c r="K4069" s="89"/>
      <c r="L4069" s="89"/>
      <c r="M4069" s="89"/>
      <c r="N4069" s="168">
        <v>16223.42</v>
      </c>
      <c r="O4069" s="168">
        <v>0</v>
      </c>
      <c r="P4069" s="89" t="s">
        <v>679</v>
      </c>
    </row>
    <row r="4070" spans="1:16" ht="38.25">
      <c r="A4070" s="214" t="s">
        <v>720</v>
      </c>
      <c r="B4070" s="89"/>
      <c r="C4070" s="90" t="s">
        <v>13784</v>
      </c>
      <c r="D4070" s="84">
        <v>43308</v>
      </c>
      <c r="E4070" s="85" t="s">
        <v>7223</v>
      </c>
      <c r="F4070" s="85" t="s">
        <v>13</v>
      </c>
      <c r="G4070" s="85">
        <v>385126</v>
      </c>
      <c r="H4070" s="89"/>
      <c r="I4070" s="93" t="s">
        <v>745</v>
      </c>
      <c r="J4070" s="89"/>
      <c r="K4070" s="89"/>
      <c r="L4070" s="89"/>
      <c r="M4070" s="89"/>
      <c r="N4070" s="168">
        <v>16223.42</v>
      </c>
      <c r="O4070" s="168">
        <v>0</v>
      </c>
      <c r="P4070" s="89" t="s">
        <v>679</v>
      </c>
    </row>
    <row r="4071" spans="1:16" ht="38.25">
      <c r="A4071" s="214" t="s">
        <v>720</v>
      </c>
      <c r="B4071" s="89"/>
      <c r="C4071" s="90" t="s">
        <v>13784</v>
      </c>
      <c r="D4071" s="84">
        <v>43308</v>
      </c>
      <c r="E4071" s="85" t="s">
        <v>7224</v>
      </c>
      <c r="F4071" s="85" t="s">
        <v>13</v>
      </c>
      <c r="G4071" s="85">
        <v>385128</v>
      </c>
      <c r="H4071" s="89"/>
      <c r="I4071" s="93" t="s">
        <v>745</v>
      </c>
      <c r="J4071" s="89"/>
      <c r="K4071" s="89"/>
      <c r="L4071" s="89"/>
      <c r="M4071" s="89"/>
      <c r="N4071" s="168">
        <v>16223.42</v>
      </c>
      <c r="O4071" s="168">
        <v>0</v>
      </c>
      <c r="P4071" s="89" t="s">
        <v>679</v>
      </c>
    </row>
    <row r="4072" spans="1:16" ht="38.25">
      <c r="A4072" s="214" t="s">
        <v>720</v>
      </c>
      <c r="B4072" s="89"/>
      <c r="C4072" s="90" t="s">
        <v>13784</v>
      </c>
      <c r="D4072" s="84">
        <v>43308</v>
      </c>
      <c r="E4072" s="85" t="s">
        <v>7225</v>
      </c>
      <c r="F4072" s="85" t="s">
        <v>13</v>
      </c>
      <c r="G4072" s="85">
        <v>385130</v>
      </c>
      <c r="H4072" s="89"/>
      <c r="I4072" s="93" t="s">
        <v>745</v>
      </c>
      <c r="J4072" s="89"/>
      <c r="K4072" s="89"/>
      <c r="L4072" s="89"/>
      <c r="M4072" s="89"/>
      <c r="N4072" s="168">
        <v>308587.36</v>
      </c>
      <c r="O4072" s="168">
        <v>0</v>
      </c>
      <c r="P4072" s="89" t="s">
        <v>679</v>
      </c>
    </row>
    <row r="4073" spans="1:16" ht="38.25">
      <c r="A4073" s="214" t="s">
        <v>720</v>
      </c>
      <c r="B4073" s="89"/>
      <c r="C4073" s="90" t="s">
        <v>13784</v>
      </c>
      <c r="D4073" s="84">
        <v>43308</v>
      </c>
      <c r="E4073" s="85" t="s">
        <v>7226</v>
      </c>
      <c r="F4073" s="85" t="s">
        <v>13</v>
      </c>
      <c r="G4073" s="85">
        <v>385132</v>
      </c>
      <c r="H4073" s="89"/>
      <c r="I4073" s="93" t="s">
        <v>745</v>
      </c>
      <c r="J4073" s="89"/>
      <c r="K4073" s="89"/>
      <c r="L4073" s="89"/>
      <c r="M4073" s="89"/>
      <c r="N4073" s="168">
        <v>5967.45</v>
      </c>
      <c r="O4073" s="168">
        <v>0</v>
      </c>
      <c r="P4073" s="89" t="s">
        <v>679</v>
      </c>
    </row>
    <row r="4074" spans="1:16" ht="38.25">
      <c r="A4074" s="214" t="s">
        <v>720</v>
      </c>
      <c r="B4074" s="89"/>
      <c r="C4074" s="90" t="s">
        <v>13784</v>
      </c>
      <c r="D4074" s="84">
        <v>43308</v>
      </c>
      <c r="E4074" s="85" t="s">
        <v>7227</v>
      </c>
      <c r="F4074" s="85" t="s">
        <v>13</v>
      </c>
      <c r="G4074" s="85">
        <v>385134</v>
      </c>
      <c r="H4074" s="89"/>
      <c r="I4074" s="93" t="s">
        <v>745</v>
      </c>
      <c r="J4074" s="89"/>
      <c r="K4074" s="89"/>
      <c r="L4074" s="89"/>
      <c r="M4074" s="89"/>
      <c r="N4074" s="168">
        <v>3535.37</v>
      </c>
      <c r="O4074" s="168">
        <v>0</v>
      </c>
      <c r="P4074" s="89" t="s">
        <v>679</v>
      </c>
    </row>
    <row r="4075" spans="1:16" ht="38.25">
      <c r="A4075" s="214" t="s">
        <v>720</v>
      </c>
      <c r="B4075" s="89"/>
      <c r="C4075" s="90" t="s">
        <v>13784</v>
      </c>
      <c r="D4075" s="84">
        <v>43308</v>
      </c>
      <c r="E4075" s="85" t="s">
        <v>7228</v>
      </c>
      <c r="F4075" s="85" t="s">
        <v>13</v>
      </c>
      <c r="G4075" s="85">
        <v>385136</v>
      </c>
      <c r="H4075" s="89"/>
      <c r="I4075" s="93" t="s">
        <v>745</v>
      </c>
      <c r="J4075" s="89"/>
      <c r="K4075" s="89"/>
      <c r="L4075" s="89"/>
      <c r="M4075" s="89"/>
      <c r="N4075" s="168">
        <v>391.84</v>
      </c>
      <c r="O4075" s="168">
        <v>0</v>
      </c>
      <c r="P4075" s="89" t="s">
        <v>679</v>
      </c>
    </row>
    <row r="4076" spans="1:16" ht="38.25">
      <c r="A4076" s="214" t="s">
        <v>720</v>
      </c>
      <c r="B4076" s="89"/>
      <c r="C4076" s="90" t="s">
        <v>13784</v>
      </c>
      <c r="D4076" s="84">
        <v>43308</v>
      </c>
      <c r="E4076" s="85" t="s">
        <v>7229</v>
      </c>
      <c r="F4076" s="85" t="s">
        <v>13</v>
      </c>
      <c r="G4076" s="85">
        <v>385138</v>
      </c>
      <c r="H4076" s="89"/>
      <c r="I4076" s="93" t="s">
        <v>745</v>
      </c>
      <c r="J4076" s="89"/>
      <c r="K4076" s="89"/>
      <c r="L4076" s="89"/>
      <c r="M4076" s="89"/>
      <c r="N4076" s="168">
        <v>1572.86</v>
      </c>
      <c r="O4076" s="168">
        <v>0</v>
      </c>
      <c r="P4076" s="89" t="s">
        <v>679</v>
      </c>
    </row>
    <row r="4077" spans="1:16" ht="89.25">
      <c r="A4077" s="214">
        <v>25</v>
      </c>
      <c r="B4077" s="89"/>
      <c r="C4077" s="90" t="s">
        <v>48</v>
      </c>
      <c r="D4077" s="84">
        <v>43308</v>
      </c>
      <c r="E4077" s="85" t="s">
        <v>7230</v>
      </c>
      <c r="F4077" s="85" t="s">
        <v>15</v>
      </c>
      <c r="G4077" s="85">
        <v>5525</v>
      </c>
      <c r="H4077" s="89"/>
      <c r="I4077" s="93" t="s">
        <v>7704</v>
      </c>
      <c r="J4077" s="89"/>
      <c r="K4077" s="89"/>
      <c r="L4077" s="89"/>
      <c r="M4077" s="89"/>
      <c r="N4077" s="168">
        <v>326.18</v>
      </c>
      <c r="O4077" s="168">
        <v>0</v>
      </c>
      <c r="P4077" s="89" t="s">
        <v>679</v>
      </c>
    </row>
    <row r="4078" spans="1:16" ht="63.75">
      <c r="A4078" s="214" t="s">
        <v>560</v>
      </c>
      <c r="B4078" s="89"/>
      <c r="C4078" s="90" t="s">
        <v>622</v>
      </c>
      <c r="D4078" s="84">
        <v>43308</v>
      </c>
      <c r="E4078" s="85" t="s">
        <v>7231</v>
      </c>
      <c r="F4078" s="85" t="s">
        <v>11</v>
      </c>
      <c r="G4078" s="85">
        <v>928434</v>
      </c>
      <c r="H4078" s="89"/>
      <c r="I4078" s="93" t="s">
        <v>7705</v>
      </c>
      <c r="J4078" s="89"/>
      <c r="K4078" s="89"/>
      <c r="L4078" s="89"/>
      <c r="M4078" s="89"/>
      <c r="N4078" s="168">
        <v>50</v>
      </c>
      <c r="O4078" s="168">
        <v>0</v>
      </c>
      <c r="P4078" s="89" t="s">
        <v>679</v>
      </c>
    </row>
    <row r="4079" spans="1:16" ht="51">
      <c r="A4079" s="214">
        <v>130</v>
      </c>
      <c r="B4079" s="89"/>
      <c r="C4079" s="90" t="s">
        <v>70</v>
      </c>
      <c r="D4079" s="84">
        <v>43311</v>
      </c>
      <c r="E4079" s="85" t="s">
        <v>7232</v>
      </c>
      <c r="F4079" s="85" t="s">
        <v>3</v>
      </c>
      <c r="G4079" s="85">
        <v>1644308</v>
      </c>
      <c r="H4079" s="89"/>
      <c r="I4079" s="93" t="s">
        <v>7706</v>
      </c>
      <c r="J4079" s="89"/>
      <c r="K4079" s="89"/>
      <c r="L4079" s="89"/>
      <c r="M4079" s="89"/>
      <c r="N4079" s="168">
        <v>0</v>
      </c>
      <c r="O4079" s="168">
        <v>60</v>
      </c>
      <c r="P4079" s="89" t="s">
        <v>679</v>
      </c>
    </row>
    <row r="4080" spans="1:16" ht="51">
      <c r="A4080" s="214" t="s">
        <v>560</v>
      </c>
      <c r="B4080" s="89"/>
      <c r="C4080" s="90" t="s">
        <v>622</v>
      </c>
      <c r="D4080" s="84">
        <v>43311</v>
      </c>
      <c r="E4080" s="85" t="s">
        <v>7233</v>
      </c>
      <c r="F4080" s="85" t="s">
        <v>3</v>
      </c>
      <c r="G4080" s="85">
        <v>1644306</v>
      </c>
      <c r="H4080" s="89"/>
      <c r="I4080" s="93" t="s">
        <v>7707</v>
      </c>
      <c r="J4080" s="89"/>
      <c r="K4080" s="89"/>
      <c r="L4080" s="89"/>
      <c r="M4080" s="89"/>
      <c r="N4080" s="168">
        <v>0</v>
      </c>
      <c r="O4080" s="168">
        <v>6880.25</v>
      </c>
      <c r="P4080" s="89" t="s">
        <v>679</v>
      </c>
    </row>
    <row r="4081" spans="1:16" ht="51">
      <c r="A4081" s="214" t="s">
        <v>560</v>
      </c>
      <c r="B4081" s="89"/>
      <c r="C4081" s="90" t="s">
        <v>622</v>
      </c>
      <c r="D4081" s="84">
        <v>43311</v>
      </c>
      <c r="E4081" s="85" t="s">
        <v>7234</v>
      </c>
      <c r="F4081" s="85" t="s">
        <v>3</v>
      </c>
      <c r="G4081" s="85">
        <v>1644161</v>
      </c>
      <c r="H4081" s="89"/>
      <c r="I4081" s="93" t="s">
        <v>7708</v>
      </c>
      <c r="J4081" s="89"/>
      <c r="K4081" s="89"/>
      <c r="L4081" s="89"/>
      <c r="M4081" s="89"/>
      <c r="N4081" s="168">
        <v>0</v>
      </c>
      <c r="O4081" s="168">
        <v>6805</v>
      </c>
      <c r="P4081" s="89" t="s">
        <v>679</v>
      </c>
    </row>
    <row r="4082" spans="1:16" ht="51">
      <c r="A4082" s="214" t="s">
        <v>560</v>
      </c>
      <c r="B4082" s="89"/>
      <c r="C4082" s="90" t="s">
        <v>622</v>
      </c>
      <c r="D4082" s="84">
        <v>43311</v>
      </c>
      <c r="E4082" s="85" t="s">
        <v>7235</v>
      </c>
      <c r="F4082" s="85" t="s">
        <v>3</v>
      </c>
      <c r="G4082" s="85">
        <v>1644197</v>
      </c>
      <c r="H4082" s="89"/>
      <c r="I4082" s="93" t="s">
        <v>7709</v>
      </c>
      <c r="J4082" s="89"/>
      <c r="K4082" s="89"/>
      <c r="L4082" s="89"/>
      <c r="M4082" s="89"/>
      <c r="N4082" s="168">
        <v>0</v>
      </c>
      <c r="O4082" s="168">
        <v>42809.08</v>
      </c>
      <c r="P4082" s="89" t="s">
        <v>679</v>
      </c>
    </row>
    <row r="4083" spans="1:16" ht="51">
      <c r="A4083" s="214">
        <v>373</v>
      </c>
      <c r="B4083" s="89"/>
      <c r="C4083" s="90" t="s">
        <v>644</v>
      </c>
      <c r="D4083" s="84">
        <v>43311</v>
      </c>
      <c r="E4083" s="85" t="s">
        <v>7236</v>
      </c>
      <c r="F4083" s="85" t="s">
        <v>3</v>
      </c>
      <c r="G4083" s="85">
        <v>1644198</v>
      </c>
      <c r="H4083" s="89"/>
      <c r="I4083" s="93" t="s">
        <v>7710</v>
      </c>
      <c r="J4083" s="89"/>
      <c r="K4083" s="89"/>
      <c r="L4083" s="89"/>
      <c r="M4083" s="89"/>
      <c r="N4083" s="168">
        <v>0</v>
      </c>
      <c r="O4083" s="168">
        <v>15732.45</v>
      </c>
      <c r="P4083" s="89" t="s">
        <v>679</v>
      </c>
    </row>
    <row r="4084" spans="1:16" ht="51">
      <c r="A4084" s="214" t="s">
        <v>560</v>
      </c>
      <c r="B4084" s="89"/>
      <c r="C4084" s="90" t="s">
        <v>622</v>
      </c>
      <c r="D4084" s="84">
        <v>43311</v>
      </c>
      <c r="E4084" s="85" t="s">
        <v>7237</v>
      </c>
      <c r="F4084" s="85" t="s">
        <v>3</v>
      </c>
      <c r="G4084" s="85">
        <v>1644255</v>
      </c>
      <c r="H4084" s="89"/>
      <c r="I4084" s="93" t="s">
        <v>7711</v>
      </c>
      <c r="J4084" s="89"/>
      <c r="K4084" s="89"/>
      <c r="L4084" s="89"/>
      <c r="M4084" s="89"/>
      <c r="N4084" s="168">
        <v>0</v>
      </c>
      <c r="O4084" s="168">
        <v>190</v>
      </c>
      <c r="P4084" s="89" t="s">
        <v>679</v>
      </c>
    </row>
    <row r="4085" spans="1:16" ht="51">
      <c r="A4085" s="214" t="s">
        <v>560</v>
      </c>
      <c r="B4085" s="89"/>
      <c r="C4085" s="90" t="s">
        <v>622</v>
      </c>
      <c r="D4085" s="84">
        <v>43311</v>
      </c>
      <c r="E4085" s="85" t="s">
        <v>7238</v>
      </c>
      <c r="F4085" s="85" t="s">
        <v>3</v>
      </c>
      <c r="G4085" s="85">
        <v>1644270</v>
      </c>
      <c r="H4085" s="89"/>
      <c r="I4085" s="93" t="s">
        <v>7712</v>
      </c>
      <c r="J4085" s="89"/>
      <c r="K4085" s="89"/>
      <c r="L4085" s="89"/>
      <c r="M4085" s="89"/>
      <c r="N4085" s="168">
        <v>0</v>
      </c>
      <c r="O4085" s="168">
        <v>73976.63</v>
      </c>
      <c r="P4085" s="89" t="s">
        <v>679</v>
      </c>
    </row>
    <row r="4086" spans="1:16" ht="51">
      <c r="A4086" s="214">
        <v>902</v>
      </c>
      <c r="B4086" s="89"/>
      <c r="C4086" s="90" t="s">
        <v>207</v>
      </c>
      <c r="D4086" s="84">
        <v>43311</v>
      </c>
      <c r="E4086" s="85" t="s">
        <v>7239</v>
      </c>
      <c r="F4086" s="85" t="s">
        <v>3</v>
      </c>
      <c r="G4086" s="85">
        <v>1644421</v>
      </c>
      <c r="H4086" s="89"/>
      <c r="I4086" s="93" t="s">
        <v>7713</v>
      </c>
      <c r="J4086" s="89"/>
      <c r="K4086" s="89"/>
      <c r="L4086" s="89"/>
      <c r="M4086" s="89"/>
      <c r="N4086" s="168">
        <v>0</v>
      </c>
      <c r="O4086" s="168">
        <v>419.5</v>
      </c>
      <c r="P4086" s="89" t="s">
        <v>679</v>
      </c>
    </row>
    <row r="4087" spans="1:16" ht="51">
      <c r="A4087" s="214">
        <v>46</v>
      </c>
      <c r="B4087" s="89"/>
      <c r="C4087" s="90" t="s">
        <v>51</v>
      </c>
      <c r="D4087" s="84">
        <v>43311</v>
      </c>
      <c r="E4087" s="85" t="s">
        <v>7240</v>
      </c>
      <c r="F4087" s="85" t="s">
        <v>3</v>
      </c>
      <c r="G4087" s="85">
        <v>1644294</v>
      </c>
      <c r="H4087" s="89"/>
      <c r="I4087" s="93" t="s">
        <v>7714</v>
      </c>
      <c r="J4087" s="89"/>
      <c r="K4087" s="89"/>
      <c r="L4087" s="89"/>
      <c r="M4087" s="89"/>
      <c r="N4087" s="168">
        <v>0</v>
      </c>
      <c r="O4087" s="168">
        <v>500000</v>
      </c>
      <c r="P4087" s="89" t="s">
        <v>679</v>
      </c>
    </row>
    <row r="4088" spans="1:16" ht="51">
      <c r="A4088" s="214" t="s">
        <v>560</v>
      </c>
      <c r="B4088" s="89"/>
      <c r="C4088" s="90" t="s">
        <v>622</v>
      </c>
      <c r="D4088" s="84">
        <v>43311</v>
      </c>
      <c r="E4088" s="85" t="s">
        <v>7241</v>
      </c>
      <c r="F4088" s="85" t="s">
        <v>3</v>
      </c>
      <c r="G4088" s="85">
        <v>1644233</v>
      </c>
      <c r="H4088" s="89"/>
      <c r="I4088" s="93" t="s">
        <v>7715</v>
      </c>
      <c r="J4088" s="89"/>
      <c r="K4088" s="89"/>
      <c r="L4088" s="89"/>
      <c r="M4088" s="89"/>
      <c r="N4088" s="168">
        <v>0</v>
      </c>
      <c r="O4088" s="168">
        <v>2855.4900000000002</v>
      </c>
      <c r="P4088" s="89" t="s">
        <v>679</v>
      </c>
    </row>
    <row r="4089" spans="1:16" ht="51">
      <c r="A4089" s="214" t="s">
        <v>560</v>
      </c>
      <c r="B4089" s="89"/>
      <c r="C4089" s="90" t="s">
        <v>622</v>
      </c>
      <c r="D4089" s="84">
        <v>43311</v>
      </c>
      <c r="E4089" s="85" t="s">
        <v>7242</v>
      </c>
      <c r="F4089" s="85" t="s">
        <v>3</v>
      </c>
      <c r="G4089" s="85">
        <v>1644236</v>
      </c>
      <c r="H4089" s="89"/>
      <c r="I4089" s="93" t="s">
        <v>7716</v>
      </c>
      <c r="J4089" s="89"/>
      <c r="K4089" s="89"/>
      <c r="L4089" s="89"/>
      <c r="M4089" s="89"/>
      <c r="N4089" s="168">
        <v>0</v>
      </c>
      <c r="O4089" s="168">
        <v>1076.6300000000001</v>
      </c>
      <c r="P4089" s="89" t="s">
        <v>679</v>
      </c>
    </row>
    <row r="4090" spans="1:16" ht="63.75">
      <c r="A4090" s="214">
        <v>10</v>
      </c>
      <c r="B4090" s="89"/>
      <c r="C4090" s="90" t="s">
        <v>44</v>
      </c>
      <c r="D4090" s="84">
        <v>43311</v>
      </c>
      <c r="E4090" s="85" t="s">
        <v>7243</v>
      </c>
      <c r="F4090" s="85" t="s">
        <v>3</v>
      </c>
      <c r="G4090" s="85">
        <v>1644259</v>
      </c>
      <c r="H4090" s="89"/>
      <c r="I4090" s="93" t="s">
        <v>7717</v>
      </c>
      <c r="J4090" s="89"/>
      <c r="K4090" s="89"/>
      <c r="L4090" s="89"/>
      <c r="M4090" s="89"/>
      <c r="N4090" s="168">
        <v>0</v>
      </c>
      <c r="O4090" s="168">
        <v>384.19</v>
      </c>
      <c r="P4090" s="89" t="s">
        <v>679</v>
      </c>
    </row>
    <row r="4091" spans="1:16" ht="63.75">
      <c r="A4091" s="214">
        <v>513</v>
      </c>
      <c r="B4091" s="89"/>
      <c r="C4091" s="90" t="s">
        <v>175</v>
      </c>
      <c r="D4091" s="84">
        <v>43311</v>
      </c>
      <c r="E4091" s="85" t="s">
        <v>7244</v>
      </c>
      <c r="F4091" s="85" t="s">
        <v>15</v>
      </c>
      <c r="G4091" s="85">
        <v>795302</v>
      </c>
      <c r="H4091" s="89"/>
      <c r="I4091" s="93" t="s">
        <v>7718</v>
      </c>
      <c r="J4091" s="89"/>
      <c r="K4091" s="89"/>
      <c r="L4091" s="89"/>
      <c r="M4091" s="89"/>
      <c r="N4091" s="168">
        <v>50</v>
      </c>
      <c r="O4091" s="168">
        <v>0</v>
      </c>
      <c r="P4091" s="89" t="s">
        <v>679</v>
      </c>
    </row>
    <row r="4092" spans="1:16" ht="63.75">
      <c r="A4092" s="214">
        <v>513</v>
      </c>
      <c r="B4092" s="89"/>
      <c r="C4092" s="90" t="s">
        <v>175</v>
      </c>
      <c r="D4092" s="84">
        <v>43311</v>
      </c>
      <c r="E4092" s="85" t="s">
        <v>7245</v>
      </c>
      <c r="F4092" s="85" t="s">
        <v>15</v>
      </c>
      <c r="G4092" s="85">
        <v>795297</v>
      </c>
      <c r="H4092" s="89"/>
      <c r="I4092" s="93" t="s">
        <v>7719</v>
      </c>
      <c r="J4092" s="89"/>
      <c r="K4092" s="89"/>
      <c r="L4092" s="89"/>
      <c r="M4092" s="89"/>
      <c r="N4092" s="168">
        <v>50</v>
      </c>
      <c r="O4092" s="168">
        <v>0</v>
      </c>
      <c r="P4092" s="89" t="s">
        <v>679</v>
      </c>
    </row>
    <row r="4093" spans="1:16" ht="63.75">
      <c r="A4093" s="214">
        <v>513</v>
      </c>
      <c r="B4093" s="89"/>
      <c r="C4093" s="90" t="s">
        <v>175</v>
      </c>
      <c r="D4093" s="84">
        <v>43311</v>
      </c>
      <c r="E4093" s="85" t="s">
        <v>7246</v>
      </c>
      <c r="F4093" s="85" t="s">
        <v>15</v>
      </c>
      <c r="G4093" s="85">
        <v>795305</v>
      </c>
      <c r="H4093" s="89"/>
      <c r="I4093" s="93" t="s">
        <v>7720</v>
      </c>
      <c r="J4093" s="89"/>
      <c r="K4093" s="89"/>
      <c r="L4093" s="89"/>
      <c r="M4093" s="89"/>
      <c r="N4093" s="168">
        <v>50</v>
      </c>
      <c r="O4093" s="168">
        <v>0</v>
      </c>
      <c r="P4093" s="89" t="s">
        <v>679</v>
      </c>
    </row>
    <row r="4094" spans="1:16" ht="89.25">
      <c r="A4094" s="214">
        <v>513</v>
      </c>
      <c r="B4094" s="89"/>
      <c r="C4094" s="90" t="s">
        <v>175</v>
      </c>
      <c r="D4094" s="84">
        <v>43311</v>
      </c>
      <c r="E4094" s="85" t="s">
        <v>7247</v>
      </c>
      <c r="F4094" s="85" t="s">
        <v>15</v>
      </c>
      <c r="G4094" s="85">
        <v>5545</v>
      </c>
      <c r="H4094" s="89"/>
      <c r="I4094" s="93" t="s">
        <v>7721</v>
      </c>
      <c r="J4094" s="89"/>
      <c r="K4094" s="89"/>
      <c r="L4094" s="89"/>
      <c r="M4094" s="89"/>
      <c r="N4094" s="168">
        <v>50</v>
      </c>
      <c r="O4094" s="168">
        <v>0</v>
      </c>
      <c r="P4094" s="89" t="s">
        <v>679</v>
      </c>
    </row>
    <row r="4095" spans="1:16" ht="51">
      <c r="A4095" s="214">
        <v>513</v>
      </c>
      <c r="B4095" s="89"/>
      <c r="C4095" s="90" t="s">
        <v>175</v>
      </c>
      <c r="D4095" s="84">
        <v>43311</v>
      </c>
      <c r="E4095" s="85" t="s">
        <v>7248</v>
      </c>
      <c r="F4095" s="85" t="s">
        <v>15</v>
      </c>
      <c r="G4095" s="85">
        <v>795604</v>
      </c>
      <c r="H4095" s="89"/>
      <c r="I4095" s="93" t="s">
        <v>3376</v>
      </c>
      <c r="J4095" s="89"/>
      <c r="K4095" s="89"/>
      <c r="L4095" s="89"/>
      <c r="M4095" s="89"/>
      <c r="N4095" s="168">
        <v>50</v>
      </c>
      <c r="O4095" s="168">
        <v>0</v>
      </c>
      <c r="P4095" s="89" t="s">
        <v>679</v>
      </c>
    </row>
    <row r="4096" spans="1:16" ht="63.75">
      <c r="A4096" s="214">
        <v>41</v>
      </c>
      <c r="B4096" s="89"/>
      <c r="C4096" s="90" t="s">
        <v>50</v>
      </c>
      <c r="D4096" s="84">
        <v>43311</v>
      </c>
      <c r="E4096" s="85" t="s">
        <v>7249</v>
      </c>
      <c r="F4096" s="85" t="s">
        <v>636</v>
      </c>
      <c r="G4096" s="85">
        <v>179679</v>
      </c>
      <c r="H4096" s="89"/>
      <c r="I4096" s="93" t="s">
        <v>7722</v>
      </c>
      <c r="J4096" s="89"/>
      <c r="K4096" s="89"/>
      <c r="L4096" s="89"/>
      <c r="M4096" s="89"/>
      <c r="N4096" s="168">
        <v>0</v>
      </c>
      <c r="O4096" s="168">
        <v>2619918</v>
      </c>
      <c r="P4096" s="89" t="s">
        <v>679</v>
      </c>
    </row>
    <row r="4097" spans="1:16" ht="51">
      <c r="A4097" s="214">
        <v>513</v>
      </c>
      <c r="B4097" s="89"/>
      <c r="C4097" s="90" t="s">
        <v>175</v>
      </c>
      <c r="D4097" s="84">
        <v>43311</v>
      </c>
      <c r="E4097" s="85" t="s">
        <v>7250</v>
      </c>
      <c r="F4097" s="85" t="s">
        <v>15</v>
      </c>
      <c r="G4097" s="85">
        <v>796081</v>
      </c>
      <c r="H4097" s="89"/>
      <c r="I4097" s="93" t="s">
        <v>743</v>
      </c>
      <c r="J4097" s="89"/>
      <c r="K4097" s="89"/>
      <c r="L4097" s="89"/>
      <c r="M4097" s="89"/>
      <c r="N4097" s="168">
        <v>50</v>
      </c>
      <c r="O4097" s="168">
        <v>0</v>
      </c>
      <c r="P4097" s="89" t="s">
        <v>679</v>
      </c>
    </row>
    <row r="4098" spans="1:16" ht="76.5">
      <c r="A4098" s="214">
        <v>291</v>
      </c>
      <c r="B4098" s="89"/>
      <c r="C4098" s="90" t="s">
        <v>133</v>
      </c>
      <c r="D4098" s="84">
        <v>43311</v>
      </c>
      <c r="E4098" s="85" t="s">
        <v>7251</v>
      </c>
      <c r="F4098" s="85" t="s">
        <v>11</v>
      </c>
      <c r="G4098" s="85">
        <v>796216</v>
      </c>
      <c r="H4098" s="89"/>
      <c r="I4098" s="93" t="s">
        <v>7723</v>
      </c>
      <c r="J4098" s="89"/>
      <c r="K4098" s="89"/>
      <c r="L4098" s="89"/>
      <c r="M4098" s="89"/>
      <c r="N4098" s="168">
        <v>50</v>
      </c>
      <c r="O4098" s="168">
        <v>0</v>
      </c>
      <c r="P4098" s="89" t="s">
        <v>679</v>
      </c>
    </row>
    <row r="4099" spans="1:16" ht="76.5">
      <c r="A4099" s="214">
        <v>513</v>
      </c>
      <c r="B4099" s="89"/>
      <c r="C4099" s="90" t="s">
        <v>175</v>
      </c>
      <c r="D4099" s="84">
        <v>43311</v>
      </c>
      <c r="E4099" s="85" t="s">
        <v>7252</v>
      </c>
      <c r="F4099" s="85" t="s">
        <v>11</v>
      </c>
      <c r="G4099" s="85">
        <v>928499</v>
      </c>
      <c r="H4099" s="89"/>
      <c r="I4099" s="93" t="s">
        <v>7724</v>
      </c>
      <c r="J4099" s="89"/>
      <c r="K4099" s="89"/>
      <c r="L4099" s="89"/>
      <c r="M4099" s="89"/>
      <c r="N4099" s="168">
        <v>4591.8</v>
      </c>
      <c r="O4099" s="168">
        <v>0</v>
      </c>
      <c r="P4099" s="89" t="s">
        <v>679</v>
      </c>
    </row>
    <row r="4100" spans="1:16" ht="51">
      <c r="A4100" s="214">
        <v>585</v>
      </c>
      <c r="B4100" s="89"/>
      <c r="C4100" s="90" t="s">
        <v>187</v>
      </c>
      <c r="D4100" s="84">
        <v>43311</v>
      </c>
      <c r="E4100" s="85" t="s">
        <v>7253</v>
      </c>
      <c r="F4100" s="85" t="s">
        <v>6</v>
      </c>
      <c r="G4100" s="85">
        <v>928539</v>
      </c>
      <c r="H4100" s="89"/>
      <c r="I4100" s="93" t="s">
        <v>7725</v>
      </c>
      <c r="J4100" s="89"/>
      <c r="K4100" s="89"/>
      <c r="L4100" s="89"/>
      <c r="M4100" s="89"/>
      <c r="N4100" s="168">
        <v>0</v>
      </c>
      <c r="O4100" s="168">
        <v>1546.74</v>
      </c>
      <c r="P4100" s="89" t="s">
        <v>679</v>
      </c>
    </row>
    <row r="4101" spans="1:16" ht="51">
      <c r="A4101" s="214">
        <v>513</v>
      </c>
      <c r="B4101" s="89"/>
      <c r="C4101" s="90" t="s">
        <v>175</v>
      </c>
      <c r="D4101" s="84">
        <v>43311</v>
      </c>
      <c r="E4101" s="85" t="s">
        <v>7254</v>
      </c>
      <c r="F4101" s="85" t="s">
        <v>15</v>
      </c>
      <c r="G4101" s="85">
        <v>796220</v>
      </c>
      <c r="H4101" s="89"/>
      <c r="I4101" s="93" t="s">
        <v>7726</v>
      </c>
      <c r="J4101" s="89"/>
      <c r="K4101" s="89"/>
      <c r="L4101" s="89"/>
      <c r="M4101" s="89"/>
      <c r="N4101" s="168">
        <v>50</v>
      </c>
      <c r="O4101" s="168">
        <v>0</v>
      </c>
      <c r="P4101" s="89" t="s">
        <v>679</v>
      </c>
    </row>
    <row r="4102" spans="1:16" ht="51">
      <c r="A4102" s="214">
        <v>513</v>
      </c>
      <c r="B4102" s="89"/>
      <c r="C4102" s="90" t="s">
        <v>175</v>
      </c>
      <c r="D4102" s="84">
        <v>43311</v>
      </c>
      <c r="E4102" s="85" t="s">
        <v>7255</v>
      </c>
      <c r="F4102" s="85" t="s">
        <v>15</v>
      </c>
      <c r="G4102" s="85">
        <v>796224</v>
      </c>
      <c r="H4102" s="89"/>
      <c r="I4102" s="93" t="s">
        <v>7727</v>
      </c>
      <c r="J4102" s="89"/>
      <c r="K4102" s="89"/>
      <c r="L4102" s="89"/>
      <c r="M4102" s="89"/>
      <c r="N4102" s="168">
        <v>50</v>
      </c>
      <c r="O4102" s="168">
        <v>0</v>
      </c>
      <c r="P4102" s="89" t="s">
        <v>679</v>
      </c>
    </row>
    <row r="4103" spans="1:16" ht="76.5">
      <c r="A4103" s="214">
        <v>373</v>
      </c>
      <c r="B4103" s="89"/>
      <c r="C4103" s="90" t="s">
        <v>644</v>
      </c>
      <c r="D4103" s="84">
        <v>43311</v>
      </c>
      <c r="E4103" s="85" t="s">
        <v>7256</v>
      </c>
      <c r="F4103" s="85" t="s">
        <v>680</v>
      </c>
      <c r="G4103" s="85">
        <v>179744</v>
      </c>
      <c r="H4103" s="89"/>
      <c r="I4103" s="93" t="s">
        <v>7728</v>
      </c>
      <c r="J4103" s="89"/>
      <c r="K4103" s="89"/>
      <c r="L4103" s="89"/>
      <c r="M4103" s="89"/>
      <c r="N4103" s="168">
        <v>0</v>
      </c>
      <c r="O4103" s="168">
        <v>12445216.57</v>
      </c>
      <c r="P4103" s="89" t="s">
        <v>679</v>
      </c>
    </row>
    <row r="4104" spans="1:16" ht="51">
      <c r="A4104" s="214" t="s">
        <v>560</v>
      </c>
      <c r="B4104" s="89"/>
      <c r="C4104" s="90" t="s">
        <v>622</v>
      </c>
      <c r="D4104" s="84">
        <v>43312</v>
      </c>
      <c r="E4104" s="85" t="s">
        <v>7257</v>
      </c>
      <c r="F4104" s="85" t="s">
        <v>3</v>
      </c>
      <c r="G4104" s="85">
        <v>1644793</v>
      </c>
      <c r="H4104" s="89"/>
      <c r="I4104" s="93" t="s">
        <v>7729</v>
      </c>
      <c r="J4104" s="89"/>
      <c r="K4104" s="89"/>
      <c r="L4104" s="89"/>
      <c r="M4104" s="89"/>
      <c r="N4104" s="168">
        <v>0</v>
      </c>
      <c r="O4104" s="168">
        <v>60</v>
      </c>
      <c r="P4104" s="89" t="s">
        <v>679</v>
      </c>
    </row>
    <row r="4105" spans="1:16" ht="38.25">
      <c r="A4105" s="214">
        <v>373</v>
      </c>
      <c r="B4105" s="89"/>
      <c r="C4105" s="90" t="s">
        <v>644</v>
      </c>
      <c r="D4105" s="84">
        <v>43312</v>
      </c>
      <c r="E4105" s="85" t="s">
        <v>7258</v>
      </c>
      <c r="F4105" s="85" t="s">
        <v>3</v>
      </c>
      <c r="G4105" s="85">
        <v>1644796</v>
      </c>
      <c r="H4105" s="89"/>
      <c r="I4105" s="93" t="s">
        <v>7730</v>
      </c>
      <c r="J4105" s="89"/>
      <c r="K4105" s="89"/>
      <c r="L4105" s="89"/>
      <c r="M4105" s="89"/>
      <c r="N4105" s="168">
        <v>0</v>
      </c>
      <c r="O4105" s="168">
        <v>162.36000000000001</v>
      </c>
      <c r="P4105" s="89" t="s">
        <v>679</v>
      </c>
    </row>
    <row r="4106" spans="1:16" ht="51">
      <c r="A4106" s="214" t="s">
        <v>560</v>
      </c>
      <c r="B4106" s="89"/>
      <c r="C4106" s="90" t="s">
        <v>622</v>
      </c>
      <c r="D4106" s="84">
        <v>43312</v>
      </c>
      <c r="E4106" s="85" t="s">
        <v>7259</v>
      </c>
      <c r="F4106" s="85" t="s">
        <v>3</v>
      </c>
      <c r="G4106" s="85">
        <v>1644797</v>
      </c>
      <c r="H4106" s="89"/>
      <c r="I4106" s="93" t="s">
        <v>7731</v>
      </c>
      <c r="J4106" s="89"/>
      <c r="K4106" s="89"/>
      <c r="L4106" s="89"/>
      <c r="M4106" s="89"/>
      <c r="N4106" s="168">
        <v>0</v>
      </c>
      <c r="O4106" s="168">
        <v>50</v>
      </c>
      <c r="P4106" s="89" t="s">
        <v>679</v>
      </c>
    </row>
    <row r="4107" spans="1:16" ht="51">
      <c r="A4107" s="214" t="s">
        <v>560</v>
      </c>
      <c r="B4107" s="89"/>
      <c r="C4107" s="90" t="s">
        <v>622</v>
      </c>
      <c r="D4107" s="84">
        <v>43312</v>
      </c>
      <c r="E4107" s="85" t="s">
        <v>7260</v>
      </c>
      <c r="F4107" s="85" t="s">
        <v>3</v>
      </c>
      <c r="G4107" s="85">
        <v>1644837</v>
      </c>
      <c r="H4107" s="89"/>
      <c r="I4107" s="93" t="s">
        <v>7732</v>
      </c>
      <c r="J4107" s="89"/>
      <c r="K4107" s="89"/>
      <c r="L4107" s="89"/>
      <c r="M4107" s="89"/>
      <c r="N4107" s="168">
        <v>0</v>
      </c>
      <c r="O4107" s="168">
        <v>2967.51</v>
      </c>
      <c r="P4107" s="89" t="s">
        <v>679</v>
      </c>
    </row>
    <row r="4108" spans="1:16" ht="51">
      <c r="A4108" s="214" t="s">
        <v>560</v>
      </c>
      <c r="B4108" s="89"/>
      <c r="C4108" s="90" t="s">
        <v>622</v>
      </c>
      <c r="D4108" s="84">
        <v>43312</v>
      </c>
      <c r="E4108" s="85" t="s">
        <v>7261</v>
      </c>
      <c r="F4108" s="85" t="s">
        <v>3</v>
      </c>
      <c r="G4108" s="85">
        <v>1644841</v>
      </c>
      <c r="H4108" s="89"/>
      <c r="I4108" s="93" t="s">
        <v>7732</v>
      </c>
      <c r="J4108" s="89"/>
      <c r="K4108" s="89"/>
      <c r="L4108" s="89"/>
      <c r="M4108" s="89"/>
      <c r="N4108" s="168">
        <v>0</v>
      </c>
      <c r="O4108" s="168">
        <v>3129.87</v>
      </c>
      <c r="P4108" s="89" t="s">
        <v>679</v>
      </c>
    </row>
    <row r="4109" spans="1:16" ht="63.75">
      <c r="A4109" s="214" t="s">
        <v>560</v>
      </c>
      <c r="B4109" s="89"/>
      <c r="C4109" s="90" t="s">
        <v>622</v>
      </c>
      <c r="D4109" s="84">
        <v>43312</v>
      </c>
      <c r="E4109" s="85" t="s">
        <v>7262</v>
      </c>
      <c r="F4109" s="85" t="s">
        <v>3</v>
      </c>
      <c r="G4109" s="85">
        <v>1644863</v>
      </c>
      <c r="H4109" s="89"/>
      <c r="I4109" s="93" t="s">
        <v>7733</v>
      </c>
      <c r="J4109" s="89"/>
      <c r="K4109" s="89"/>
      <c r="L4109" s="89"/>
      <c r="M4109" s="89"/>
      <c r="N4109" s="168">
        <v>0</v>
      </c>
      <c r="O4109" s="168">
        <v>28152.38</v>
      </c>
      <c r="P4109" s="89" t="s">
        <v>679</v>
      </c>
    </row>
    <row r="4110" spans="1:16" ht="51">
      <c r="A4110" s="214" t="s">
        <v>560</v>
      </c>
      <c r="B4110" s="89"/>
      <c r="C4110" s="90" t="s">
        <v>622</v>
      </c>
      <c r="D4110" s="84">
        <v>43312</v>
      </c>
      <c r="E4110" s="85" t="s">
        <v>7263</v>
      </c>
      <c r="F4110" s="85" t="s">
        <v>3</v>
      </c>
      <c r="G4110" s="85">
        <v>1644611</v>
      </c>
      <c r="H4110" s="89"/>
      <c r="I4110" s="93" t="s">
        <v>723</v>
      </c>
      <c r="J4110" s="89"/>
      <c r="K4110" s="89"/>
      <c r="L4110" s="89"/>
      <c r="M4110" s="89"/>
      <c r="N4110" s="168">
        <v>0</v>
      </c>
      <c r="O4110" s="168">
        <v>545</v>
      </c>
      <c r="P4110" s="89" t="s">
        <v>679</v>
      </c>
    </row>
    <row r="4111" spans="1:16" ht="51">
      <c r="A4111" s="214" t="s">
        <v>560</v>
      </c>
      <c r="B4111" s="89"/>
      <c r="C4111" s="90" t="s">
        <v>622</v>
      </c>
      <c r="D4111" s="84">
        <v>43312</v>
      </c>
      <c r="E4111" s="85" t="s">
        <v>7264</v>
      </c>
      <c r="F4111" s="85" t="s">
        <v>3</v>
      </c>
      <c r="G4111" s="85">
        <v>1644663</v>
      </c>
      <c r="H4111" s="89"/>
      <c r="I4111" s="93" t="s">
        <v>7734</v>
      </c>
      <c r="J4111" s="89"/>
      <c r="K4111" s="89"/>
      <c r="L4111" s="89"/>
      <c r="M4111" s="89"/>
      <c r="N4111" s="168">
        <v>0</v>
      </c>
      <c r="O4111" s="168">
        <v>10</v>
      </c>
      <c r="P4111" s="89" t="s">
        <v>679</v>
      </c>
    </row>
    <row r="4112" spans="1:16" ht="63.75">
      <c r="A4112" s="214" t="s">
        <v>560</v>
      </c>
      <c r="B4112" s="89"/>
      <c r="C4112" s="90" t="s">
        <v>622</v>
      </c>
      <c r="D4112" s="84">
        <v>43312</v>
      </c>
      <c r="E4112" s="85" t="s">
        <v>7265</v>
      </c>
      <c r="F4112" s="85" t="s">
        <v>3</v>
      </c>
      <c r="G4112" s="85">
        <v>1644669</v>
      </c>
      <c r="H4112" s="89"/>
      <c r="I4112" s="93" t="s">
        <v>7735</v>
      </c>
      <c r="J4112" s="89"/>
      <c r="K4112" s="89"/>
      <c r="L4112" s="89"/>
      <c r="M4112" s="89"/>
      <c r="N4112" s="168">
        <v>0</v>
      </c>
      <c r="O4112" s="168">
        <v>371</v>
      </c>
      <c r="P4112" s="89" t="s">
        <v>679</v>
      </c>
    </row>
    <row r="4113" spans="1:16" ht="51">
      <c r="A4113" s="214" t="s">
        <v>560</v>
      </c>
      <c r="B4113" s="89"/>
      <c r="C4113" s="90" t="s">
        <v>622</v>
      </c>
      <c r="D4113" s="84">
        <v>43312</v>
      </c>
      <c r="E4113" s="85" t="s">
        <v>7266</v>
      </c>
      <c r="F4113" s="85" t="s">
        <v>3</v>
      </c>
      <c r="G4113" s="85">
        <v>1644714</v>
      </c>
      <c r="H4113" s="89"/>
      <c r="I4113" s="93" t="s">
        <v>4126</v>
      </c>
      <c r="J4113" s="89"/>
      <c r="K4113" s="89"/>
      <c r="L4113" s="89"/>
      <c r="M4113" s="89"/>
      <c r="N4113" s="168">
        <v>0</v>
      </c>
      <c r="O4113" s="168">
        <v>600</v>
      </c>
      <c r="P4113" s="89" t="s">
        <v>679</v>
      </c>
    </row>
    <row r="4114" spans="1:16" ht="51">
      <c r="A4114" s="214" t="s">
        <v>560</v>
      </c>
      <c r="B4114" s="89"/>
      <c r="C4114" s="90" t="s">
        <v>622</v>
      </c>
      <c r="D4114" s="84">
        <v>43312</v>
      </c>
      <c r="E4114" s="85" t="s">
        <v>7267</v>
      </c>
      <c r="F4114" s="85" t="s">
        <v>3</v>
      </c>
      <c r="G4114" s="85">
        <v>1644749</v>
      </c>
      <c r="H4114" s="89"/>
      <c r="I4114" s="93" t="s">
        <v>7736</v>
      </c>
      <c r="J4114" s="89"/>
      <c r="K4114" s="89"/>
      <c r="L4114" s="89"/>
      <c r="M4114" s="89"/>
      <c r="N4114" s="168">
        <v>0</v>
      </c>
      <c r="O4114" s="168">
        <v>220</v>
      </c>
      <c r="P4114" s="89" t="s">
        <v>679</v>
      </c>
    </row>
    <row r="4115" spans="1:16" ht="63.75">
      <c r="A4115" s="214">
        <v>287</v>
      </c>
      <c r="B4115" s="89"/>
      <c r="C4115" s="90" t="s">
        <v>130</v>
      </c>
      <c r="D4115" s="84">
        <v>43312</v>
      </c>
      <c r="E4115" s="85" t="s">
        <v>7268</v>
      </c>
      <c r="F4115" s="85" t="s">
        <v>3</v>
      </c>
      <c r="G4115" s="85">
        <v>1644718</v>
      </c>
      <c r="H4115" s="89"/>
      <c r="I4115" s="93" t="s">
        <v>7737</v>
      </c>
      <c r="J4115" s="89"/>
      <c r="K4115" s="89"/>
      <c r="L4115" s="89"/>
      <c r="M4115" s="89"/>
      <c r="N4115" s="168">
        <v>0</v>
      </c>
      <c r="O4115" s="168">
        <v>58012.82</v>
      </c>
      <c r="P4115" s="89" t="s">
        <v>679</v>
      </c>
    </row>
    <row r="4116" spans="1:16" ht="51">
      <c r="A4116" s="214">
        <v>346</v>
      </c>
      <c r="B4116" s="89"/>
      <c r="C4116" s="90" t="s">
        <v>156</v>
      </c>
      <c r="D4116" s="84">
        <v>43312</v>
      </c>
      <c r="E4116" s="85" t="s">
        <v>7269</v>
      </c>
      <c r="F4116" s="85" t="s">
        <v>3</v>
      </c>
      <c r="G4116" s="85">
        <v>1644578</v>
      </c>
      <c r="H4116" s="89"/>
      <c r="I4116" s="93" t="s">
        <v>7738</v>
      </c>
      <c r="J4116" s="89"/>
      <c r="K4116" s="89"/>
      <c r="L4116" s="89"/>
      <c r="M4116" s="89"/>
      <c r="N4116" s="168">
        <v>0</v>
      </c>
      <c r="O4116" s="168">
        <v>1483.97</v>
      </c>
      <c r="P4116" s="89" t="s">
        <v>679</v>
      </c>
    </row>
    <row r="4117" spans="1:16" ht="51">
      <c r="A4117" s="214">
        <v>16</v>
      </c>
      <c r="B4117" s="89"/>
      <c r="C4117" s="90" t="s">
        <v>46</v>
      </c>
      <c r="D4117" s="84">
        <v>43312</v>
      </c>
      <c r="E4117" s="85" t="s">
        <v>7270</v>
      </c>
      <c r="F4117" s="85" t="s">
        <v>3</v>
      </c>
      <c r="G4117" s="85">
        <v>1644636</v>
      </c>
      <c r="H4117" s="89"/>
      <c r="I4117" s="93" t="s">
        <v>7739</v>
      </c>
      <c r="J4117" s="89"/>
      <c r="K4117" s="89"/>
      <c r="L4117" s="89"/>
      <c r="M4117" s="89"/>
      <c r="N4117" s="168">
        <v>0</v>
      </c>
      <c r="O4117" s="168">
        <v>5</v>
      </c>
      <c r="P4117" s="89" t="s">
        <v>2900</v>
      </c>
    </row>
    <row r="4118" spans="1:16" ht="51">
      <c r="A4118" s="214">
        <v>10</v>
      </c>
      <c r="B4118" s="89"/>
      <c r="C4118" s="90" t="s">
        <v>44</v>
      </c>
      <c r="D4118" s="84">
        <v>43312</v>
      </c>
      <c r="E4118" s="85" t="s">
        <v>7271</v>
      </c>
      <c r="F4118" s="85" t="s">
        <v>3</v>
      </c>
      <c r="G4118" s="85">
        <v>1644660</v>
      </c>
      <c r="H4118" s="89"/>
      <c r="I4118" s="93" t="s">
        <v>7740</v>
      </c>
      <c r="J4118" s="89"/>
      <c r="K4118" s="89"/>
      <c r="L4118" s="89"/>
      <c r="M4118" s="89"/>
      <c r="N4118" s="168">
        <v>0</v>
      </c>
      <c r="O4118" s="168">
        <v>2310.44</v>
      </c>
      <c r="P4118" s="89" t="s">
        <v>679</v>
      </c>
    </row>
    <row r="4119" spans="1:16" ht="89.25">
      <c r="A4119" s="214">
        <v>513</v>
      </c>
      <c r="B4119" s="89"/>
      <c r="C4119" s="90" t="s">
        <v>175</v>
      </c>
      <c r="D4119" s="84">
        <v>43312</v>
      </c>
      <c r="E4119" s="85" t="s">
        <v>7272</v>
      </c>
      <c r="F4119" s="85" t="s">
        <v>15</v>
      </c>
      <c r="G4119" s="85">
        <v>5561</v>
      </c>
      <c r="H4119" s="89"/>
      <c r="I4119" s="93" t="s">
        <v>7741</v>
      </c>
      <c r="J4119" s="89"/>
      <c r="K4119" s="89"/>
      <c r="L4119" s="89"/>
      <c r="M4119" s="89"/>
      <c r="N4119" s="168">
        <v>50</v>
      </c>
      <c r="O4119" s="168">
        <v>0</v>
      </c>
      <c r="P4119" s="89" t="s">
        <v>679</v>
      </c>
    </row>
    <row r="4120" spans="1:16" ht="89.25">
      <c r="A4120" s="214">
        <v>513</v>
      </c>
      <c r="B4120" s="89"/>
      <c r="C4120" s="90" t="s">
        <v>175</v>
      </c>
      <c r="D4120" s="84">
        <v>43312</v>
      </c>
      <c r="E4120" s="85" t="s">
        <v>7273</v>
      </c>
      <c r="F4120" s="85" t="s">
        <v>15</v>
      </c>
      <c r="G4120" s="85">
        <v>5563</v>
      </c>
      <c r="H4120" s="89"/>
      <c r="I4120" s="93" t="s">
        <v>7742</v>
      </c>
      <c r="J4120" s="89"/>
      <c r="K4120" s="89"/>
      <c r="L4120" s="89"/>
      <c r="M4120" s="89"/>
      <c r="N4120" s="168">
        <v>50</v>
      </c>
      <c r="O4120" s="168">
        <v>0</v>
      </c>
      <c r="P4120" s="89" t="s">
        <v>679</v>
      </c>
    </row>
    <row r="4121" spans="1:16" ht="51">
      <c r="A4121" s="214">
        <v>513</v>
      </c>
      <c r="B4121" s="89"/>
      <c r="C4121" s="90" t="s">
        <v>175</v>
      </c>
      <c r="D4121" s="84">
        <v>43312</v>
      </c>
      <c r="E4121" s="85" t="s">
        <v>7274</v>
      </c>
      <c r="F4121" s="85" t="s">
        <v>6</v>
      </c>
      <c r="G4121" s="85">
        <v>1004293</v>
      </c>
      <c r="H4121" s="89"/>
      <c r="I4121" s="93" t="s">
        <v>7743</v>
      </c>
      <c r="J4121" s="89"/>
      <c r="K4121" s="89"/>
      <c r="L4121" s="89"/>
      <c r="M4121" s="89"/>
      <c r="N4121" s="168">
        <v>0</v>
      </c>
      <c r="O4121" s="168">
        <v>142300288.38999999</v>
      </c>
      <c r="P4121" s="89" t="s">
        <v>679</v>
      </c>
    </row>
    <row r="4122" spans="1:16" ht="89.25">
      <c r="A4122" s="214">
        <v>376</v>
      </c>
      <c r="B4122" s="89"/>
      <c r="C4122" s="90" t="s">
        <v>646</v>
      </c>
      <c r="D4122" s="84">
        <v>43312</v>
      </c>
      <c r="E4122" s="85" t="s">
        <v>7275</v>
      </c>
      <c r="F4122" s="85" t="s">
        <v>15</v>
      </c>
      <c r="G4122" s="85">
        <v>5552</v>
      </c>
      <c r="H4122" s="89"/>
      <c r="I4122" s="93" t="s">
        <v>7744</v>
      </c>
      <c r="J4122" s="89"/>
      <c r="K4122" s="89"/>
      <c r="L4122" s="89"/>
      <c r="M4122" s="89"/>
      <c r="N4122" s="168">
        <v>480.53</v>
      </c>
      <c r="O4122" s="168">
        <v>0</v>
      </c>
      <c r="P4122" s="89" t="s">
        <v>679</v>
      </c>
    </row>
    <row r="4123" spans="1:16" ht="51">
      <c r="A4123" s="214">
        <v>513</v>
      </c>
      <c r="B4123" s="89"/>
      <c r="C4123" s="90" t="s">
        <v>175</v>
      </c>
      <c r="D4123" s="84">
        <v>43312</v>
      </c>
      <c r="E4123" s="85" t="s">
        <v>7276</v>
      </c>
      <c r="F4123" s="85" t="s">
        <v>11</v>
      </c>
      <c r="G4123" s="85">
        <v>928646</v>
      </c>
      <c r="H4123" s="89"/>
      <c r="I4123" s="93" t="s">
        <v>7745</v>
      </c>
      <c r="J4123" s="89"/>
      <c r="K4123" s="89"/>
      <c r="L4123" s="89"/>
      <c r="M4123" s="89"/>
      <c r="N4123" s="168">
        <v>50</v>
      </c>
      <c r="O4123" s="168">
        <v>0</v>
      </c>
      <c r="P4123" s="89" t="s">
        <v>679</v>
      </c>
    </row>
    <row r="4124" spans="1:16" ht="63.75">
      <c r="A4124" s="214">
        <v>373</v>
      </c>
      <c r="B4124" s="89"/>
      <c r="C4124" s="90" t="s">
        <v>644</v>
      </c>
      <c r="D4124" s="84">
        <v>43312</v>
      </c>
      <c r="E4124" s="85" t="s">
        <v>7277</v>
      </c>
      <c r="F4124" s="85" t="s">
        <v>680</v>
      </c>
      <c r="G4124" s="85">
        <v>179946</v>
      </c>
      <c r="H4124" s="89"/>
      <c r="I4124" s="93" t="s">
        <v>7746</v>
      </c>
      <c r="J4124" s="89"/>
      <c r="K4124" s="89"/>
      <c r="L4124" s="89"/>
      <c r="M4124" s="89"/>
      <c r="N4124" s="168">
        <v>0</v>
      </c>
      <c r="O4124" s="168">
        <v>4956501.21</v>
      </c>
      <c r="P4124" s="89" t="s">
        <v>679</v>
      </c>
    </row>
    <row r="4125" spans="1:16" ht="51">
      <c r="A4125" s="214" t="s">
        <v>569</v>
      </c>
      <c r="B4125" s="89"/>
      <c r="C4125" s="90" t="s">
        <v>621</v>
      </c>
      <c r="D4125" s="84">
        <v>43313</v>
      </c>
      <c r="E4125" s="85" t="s">
        <v>7789</v>
      </c>
      <c r="F4125" s="85" t="s">
        <v>3</v>
      </c>
      <c r="G4125" s="85">
        <v>1645100</v>
      </c>
      <c r="H4125" s="89"/>
      <c r="I4125" s="93" t="s">
        <v>8464</v>
      </c>
      <c r="J4125" s="89"/>
      <c r="K4125" s="89"/>
      <c r="L4125" s="89"/>
      <c r="M4125" s="89"/>
      <c r="N4125" s="168">
        <v>0</v>
      </c>
      <c r="O4125" s="168">
        <v>2058.86</v>
      </c>
      <c r="P4125" s="89" t="s">
        <v>679</v>
      </c>
    </row>
    <row r="4126" spans="1:16" ht="51">
      <c r="A4126" s="214" t="s">
        <v>560</v>
      </c>
      <c r="B4126" s="89"/>
      <c r="C4126" s="90" t="s">
        <v>622</v>
      </c>
      <c r="D4126" s="84">
        <v>43313</v>
      </c>
      <c r="E4126" s="85" t="s">
        <v>7790</v>
      </c>
      <c r="F4126" s="85" t="s">
        <v>3</v>
      </c>
      <c r="G4126" s="85">
        <v>1645103</v>
      </c>
      <c r="H4126" s="89"/>
      <c r="I4126" s="93" t="s">
        <v>8465</v>
      </c>
      <c r="J4126" s="89"/>
      <c r="K4126" s="89"/>
      <c r="L4126" s="89"/>
      <c r="M4126" s="89"/>
      <c r="N4126" s="168">
        <v>0</v>
      </c>
      <c r="O4126" s="168">
        <v>220</v>
      </c>
      <c r="P4126" s="89" t="s">
        <v>679</v>
      </c>
    </row>
    <row r="4127" spans="1:16" ht="51">
      <c r="A4127" s="214" t="s">
        <v>569</v>
      </c>
      <c r="B4127" s="89"/>
      <c r="C4127" s="90" t="s">
        <v>621</v>
      </c>
      <c r="D4127" s="84">
        <v>43313</v>
      </c>
      <c r="E4127" s="85" t="s">
        <v>7791</v>
      </c>
      <c r="F4127" s="85" t="s">
        <v>3</v>
      </c>
      <c r="G4127" s="85">
        <v>1645134</v>
      </c>
      <c r="H4127" s="89"/>
      <c r="I4127" s="93" t="s">
        <v>8466</v>
      </c>
      <c r="J4127" s="89"/>
      <c r="K4127" s="89"/>
      <c r="L4127" s="89"/>
      <c r="M4127" s="89"/>
      <c r="N4127" s="168">
        <v>0</v>
      </c>
      <c r="O4127" s="168">
        <v>190</v>
      </c>
      <c r="P4127" s="89" t="s">
        <v>679</v>
      </c>
    </row>
    <row r="4128" spans="1:16" ht="51">
      <c r="A4128" s="214" t="s">
        <v>569</v>
      </c>
      <c r="B4128" s="89"/>
      <c r="C4128" s="90" t="s">
        <v>621</v>
      </c>
      <c r="D4128" s="84">
        <v>43313</v>
      </c>
      <c r="E4128" s="85" t="s">
        <v>7792</v>
      </c>
      <c r="F4128" s="85" t="s">
        <v>3</v>
      </c>
      <c r="G4128" s="85">
        <v>1645142</v>
      </c>
      <c r="H4128" s="89"/>
      <c r="I4128" s="93" t="s">
        <v>8467</v>
      </c>
      <c r="J4128" s="89"/>
      <c r="K4128" s="89"/>
      <c r="L4128" s="89"/>
      <c r="M4128" s="89"/>
      <c r="N4128" s="168">
        <v>0</v>
      </c>
      <c r="O4128" s="168">
        <v>40</v>
      </c>
      <c r="P4128" s="89" t="s">
        <v>679</v>
      </c>
    </row>
    <row r="4129" spans="1:16" ht="51">
      <c r="A4129" s="214" t="s">
        <v>569</v>
      </c>
      <c r="B4129" s="89"/>
      <c r="C4129" s="90" t="s">
        <v>621</v>
      </c>
      <c r="D4129" s="84">
        <v>43313</v>
      </c>
      <c r="E4129" s="85" t="s">
        <v>7793</v>
      </c>
      <c r="F4129" s="85" t="s">
        <v>3</v>
      </c>
      <c r="G4129" s="85">
        <v>1645028</v>
      </c>
      <c r="H4129" s="89"/>
      <c r="I4129" s="93" t="s">
        <v>724</v>
      </c>
      <c r="J4129" s="89"/>
      <c r="K4129" s="89"/>
      <c r="L4129" s="89"/>
      <c r="M4129" s="89"/>
      <c r="N4129" s="168">
        <v>0</v>
      </c>
      <c r="O4129" s="168">
        <v>1000</v>
      </c>
      <c r="P4129" s="89" t="s">
        <v>679</v>
      </c>
    </row>
    <row r="4130" spans="1:16" ht="51">
      <c r="A4130" s="214" t="s">
        <v>560</v>
      </c>
      <c r="B4130" s="89"/>
      <c r="C4130" s="90" t="s">
        <v>622</v>
      </c>
      <c r="D4130" s="84">
        <v>43313</v>
      </c>
      <c r="E4130" s="85" t="s">
        <v>7794</v>
      </c>
      <c r="F4130" s="85" t="s">
        <v>3</v>
      </c>
      <c r="G4130" s="85">
        <v>1645039</v>
      </c>
      <c r="H4130" s="89"/>
      <c r="I4130" s="93" t="s">
        <v>8468</v>
      </c>
      <c r="J4130" s="89"/>
      <c r="K4130" s="89"/>
      <c r="L4130" s="89"/>
      <c r="M4130" s="89"/>
      <c r="N4130" s="168">
        <v>0</v>
      </c>
      <c r="O4130" s="168">
        <v>5</v>
      </c>
      <c r="P4130" s="89" t="s">
        <v>2900</v>
      </c>
    </row>
    <row r="4131" spans="1:16" ht="51">
      <c r="A4131" s="214" t="s">
        <v>569</v>
      </c>
      <c r="B4131" s="89"/>
      <c r="C4131" s="90" t="s">
        <v>621</v>
      </c>
      <c r="D4131" s="84">
        <v>43313</v>
      </c>
      <c r="E4131" s="85" t="s">
        <v>7795</v>
      </c>
      <c r="F4131" s="85" t="s">
        <v>3</v>
      </c>
      <c r="G4131" s="85">
        <v>1645078</v>
      </c>
      <c r="H4131" s="89"/>
      <c r="I4131" s="93" t="s">
        <v>8469</v>
      </c>
      <c r="J4131" s="89"/>
      <c r="K4131" s="89"/>
      <c r="L4131" s="89"/>
      <c r="M4131" s="89"/>
      <c r="N4131" s="168">
        <v>0</v>
      </c>
      <c r="O4131" s="168">
        <v>1364</v>
      </c>
      <c r="P4131" s="89" t="s">
        <v>679</v>
      </c>
    </row>
    <row r="4132" spans="1:16" ht="51">
      <c r="A4132" s="214" t="s">
        <v>569</v>
      </c>
      <c r="B4132" s="89"/>
      <c r="C4132" s="90" t="s">
        <v>621</v>
      </c>
      <c r="D4132" s="84">
        <v>43313</v>
      </c>
      <c r="E4132" s="85" t="s">
        <v>7796</v>
      </c>
      <c r="F4132" s="85" t="s">
        <v>3</v>
      </c>
      <c r="G4132" s="85">
        <v>1645248</v>
      </c>
      <c r="H4132" s="89"/>
      <c r="I4132" s="93" t="s">
        <v>2894</v>
      </c>
      <c r="J4132" s="89"/>
      <c r="K4132" s="89"/>
      <c r="L4132" s="89"/>
      <c r="M4132" s="89"/>
      <c r="N4132" s="168">
        <v>0</v>
      </c>
      <c r="O4132" s="168">
        <v>1074.0899999999999</v>
      </c>
      <c r="P4132" s="89" t="s">
        <v>679</v>
      </c>
    </row>
    <row r="4133" spans="1:16" ht="63.75">
      <c r="A4133" s="214">
        <v>373</v>
      </c>
      <c r="B4133" s="89"/>
      <c r="C4133" s="90" t="s">
        <v>644</v>
      </c>
      <c r="D4133" s="84">
        <v>43313</v>
      </c>
      <c r="E4133" s="85" t="s">
        <v>7797</v>
      </c>
      <c r="F4133" s="85" t="s">
        <v>3</v>
      </c>
      <c r="G4133" s="85">
        <v>1645257</v>
      </c>
      <c r="H4133" s="89"/>
      <c r="I4133" s="93" t="s">
        <v>8470</v>
      </c>
      <c r="J4133" s="89"/>
      <c r="K4133" s="89"/>
      <c r="L4133" s="89"/>
      <c r="M4133" s="89"/>
      <c r="N4133" s="168">
        <v>0</v>
      </c>
      <c r="O4133" s="168">
        <v>78303.850000000006</v>
      </c>
      <c r="P4133" s="89" t="s">
        <v>679</v>
      </c>
    </row>
    <row r="4134" spans="1:16" ht="51">
      <c r="A4134" s="214" t="s">
        <v>569</v>
      </c>
      <c r="B4134" s="89"/>
      <c r="C4134" s="90" t="s">
        <v>621</v>
      </c>
      <c r="D4134" s="84">
        <v>43313</v>
      </c>
      <c r="E4134" s="85" t="s">
        <v>7798</v>
      </c>
      <c r="F4134" s="85" t="s">
        <v>3</v>
      </c>
      <c r="G4134" s="85">
        <v>1645268</v>
      </c>
      <c r="H4134" s="89"/>
      <c r="I4134" s="93" t="s">
        <v>8471</v>
      </c>
      <c r="J4134" s="89"/>
      <c r="K4134" s="89"/>
      <c r="L4134" s="89"/>
      <c r="M4134" s="89"/>
      <c r="N4134" s="168">
        <v>0</v>
      </c>
      <c r="O4134" s="168">
        <v>2000</v>
      </c>
      <c r="P4134" s="89" t="s">
        <v>679</v>
      </c>
    </row>
    <row r="4135" spans="1:16" ht="51">
      <c r="A4135" s="214" t="s">
        <v>560</v>
      </c>
      <c r="B4135" s="89"/>
      <c r="C4135" s="90" t="s">
        <v>622</v>
      </c>
      <c r="D4135" s="84">
        <v>43313</v>
      </c>
      <c r="E4135" s="85" t="s">
        <v>7799</v>
      </c>
      <c r="F4135" s="85" t="s">
        <v>3</v>
      </c>
      <c r="G4135" s="85">
        <v>1645275</v>
      </c>
      <c r="H4135" s="89"/>
      <c r="I4135" s="93" t="s">
        <v>8472</v>
      </c>
      <c r="J4135" s="89"/>
      <c r="K4135" s="89"/>
      <c r="L4135" s="89"/>
      <c r="M4135" s="89"/>
      <c r="N4135" s="168">
        <v>0</v>
      </c>
      <c r="O4135" s="168">
        <v>190</v>
      </c>
      <c r="P4135" s="89" t="s">
        <v>679</v>
      </c>
    </row>
    <row r="4136" spans="1:16" ht="38.25">
      <c r="A4136" s="214" t="s">
        <v>569</v>
      </c>
      <c r="B4136" s="89"/>
      <c r="C4136" s="90" t="s">
        <v>621</v>
      </c>
      <c r="D4136" s="84">
        <v>43313</v>
      </c>
      <c r="E4136" s="85" t="s">
        <v>7800</v>
      </c>
      <c r="F4136" s="85" t="s">
        <v>3</v>
      </c>
      <c r="G4136" s="85">
        <v>1645148</v>
      </c>
      <c r="H4136" s="89"/>
      <c r="I4136" s="93" t="s">
        <v>8473</v>
      </c>
      <c r="J4136" s="89"/>
      <c r="K4136" s="89"/>
      <c r="L4136" s="89"/>
      <c r="M4136" s="89"/>
      <c r="N4136" s="168">
        <v>0</v>
      </c>
      <c r="O4136" s="168">
        <v>371</v>
      </c>
      <c r="P4136" s="89" t="s">
        <v>679</v>
      </c>
    </row>
    <row r="4137" spans="1:16" ht="51">
      <c r="A4137" s="214" t="s">
        <v>569</v>
      </c>
      <c r="B4137" s="89"/>
      <c r="C4137" s="90" t="s">
        <v>621</v>
      </c>
      <c r="D4137" s="84">
        <v>43313</v>
      </c>
      <c r="E4137" s="85" t="s">
        <v>7801</v>
      </c>
      <c r="F4137" s="85" t="s">
        <v>3</v>
      </c>
      <c r="G4137" s="85">
        <v>1645161</v>
      </c>
      <c r="H4137" s="89"/>
      <c r="I4137" s="93" t="s">
        <v>8474</v>
      </c>
      <c r="J4137" s="89"/>
      <c r="K4137" s="89"/>
      <c r="L4137" s="89"/>
      <c r="M4137" s="89"/>
      <c r="N4137" s="168">
        <v>0</v>
      </c>
      <c r="O4137" s="168">
        <v>2922.76</v>
      </c>
      <c r="P4137" s="89" t="s">
        <v>679</v>
      </c>
    </row>
    <row r="4138" spans="1:16" ht="51">
      <c r="A4138" s="214" t="s">
        <v>569</v>
      </c>
      <c r="B4138" s="89"/>
      <c r="C4138" s="90" t="s">
        <v>621</v>
      </c>
      <c r="D4138" s="84">
        <v>43313</v>
      </c>
      <c r="E4138" s="85" t="s">
        <v>7802</v>
      </c>
      <c r="F4138" s="85" t="s">
        <v>3</v>
      </c>
      <c r="G4138" s="85">
        <v>1645172</v>
      </c>
      <c r="H4138" s="89"/>
      <c r="I4138" s="93" t="s">
        <v>8475</v>
      </c>
      <c r="J4138" s="89"/>
      <c r="K4138" s="89"/>
      <c r="L4138" s="89"/>
      <c r="M4138" s="89"/>
      <c r="N4138" s="168">
        <v>0</v>
      </c>
      <c r="O4138" s="168">
        <v>5020</v>
      </c>
      <c r="P4138" s="89" t="s">
        <v>679</v>
      </c>
    </row>
    <row r="4139" spans="1:16" ht="51">
      <c r="A4139" s="214">
        <v>287</v>
      </c>
      <c r="B4139" s="89"/>
      <c r="C4139" s="90" t="s">
        <v>130</v>
      </c>
      <c r="D4139" s="84">
        <v>43313</v>
      </c>
      <c r="E4139" s="85" t="s">
        <v>7803</v>
      </c>
      <c r="F4139" s="85" t="s">
        <v>3</v>
      </c>
      <c r="G4139" s="85">
        <v>1645204</v>
      </c>
      <c r="H4139" s="89"/>
      <c r="I4139" s="93" t="s">
        <v>8476</v>
      </c>
      <c r="J4139" s="89"/>
      <c r="K4139" s="89"/>
      <c r="L4139" s="89"/>
      <c r="M4139" s="89"/>
      <c r="N4139" s="168">
        <v>0</v>
      </c>
      <c r="O4139" s="168">
        <v>289.95</v>
      </c>
      <c r="P4139" s="89" t="s">
        <v>679</v>
      </c>
    </row>
    <row r="4140" spans="1:16" ht="51">
      <c r="A4140" s="214">
        <v>287</v>
      </c>
      <c r="B4140" s="89"/>
      <c r="C4140" s="90" t="s">
        <v>130</v>
      </c>
      <c r="D4140" s="84">
        <v>43313</v>
      </c>
      <c r="E4140" s="85" t="s">
        <v>7804</v>
      </c>
      <c r="F4140" s="85" t="s">
        <v>3</v>
      </c>
      <c r="G4140" s="85">
        <v>1645207</v>
      </c>
      <c r="H4140" s="89"/>
      <c r="I4140" s="93" t="s">
        <v>8477</v>
      </c>
      <c r="J4140" s="89"/>
      <c r="K4140" s="89"/>
      <c r="L4140" s="89"/>
      <c r="M4140" s="89"/>
      <c r="N4140" s="168">
        <v>0</v>
      </c>
      <c r="O4140" s="168">
        <v>2248.5300000000002</v>
      </c>
      <c r="P4140" s="89" t="s">
        <v>679</v>
      </c>
    </row>
    <row r="4141" spans="1:16" ht="38.25">
      <c r="A4141" s="214" t="s">
        <v>569</v>
      </c>
      <c r="B4141" s="89"/>
      <c r="C4141" s="90" t="s">
        <v>621</v>
      </c>
      <c r="D4141" s="84">
        <v>43313</v>
      </c>
      <c r="E4141" s="85" t="s">
        <v>7805</v>
      </c>
      <c r="F4141" s="85" t="s">
        <v>3</v>
      </c>
      <c r="G4141" s="85">
        <v>1645231</v>
      </c>
      <c r="H4141" s="89"/>
      <c r="I4141" s="93" t="s">
        <v>8478</v>
      </c>
      <c r="J4141" s="89"/>
      <c r="K4141" s="89"/>
      <c r="L4141" s="89"/>
      <c r="M4141" s="89"/>
      <c r="N4141" s="168">
        <v>0</v>
      </c>
      <c r="O4141" s="168">
        <v>2184.7400000000002</v>
      </c>
      <c r="P4141" s="89" t="s">
        <v>679</v>
      </c>
    </row>
    <row r="4142" spans="1:16" ht="63.75">
      <c r="A4142" s="214">
        <v>310</v>
      </c>
      <c r="B4142" s="89"/>
      <c r="C4142" s="90" t="s">
        <v>145</v>
      </c>
      <c r="D4142" s="84">
        <v>43313</v>
      </c>
      <c r="E4142" s="85" t="s">
        <v>7806</v>
      </c>
      <c r="F4142" s="85" t="s">
        <v>3</v>
      </c>
      <c r="G4142" s="85">
        <v>1645115</v>
      </c>
      <c r="H4142" s="89"/>
      <c r="I4142" s="93" t="s">
        <v>8479</v>
      </c>
      <c r="J4142" s="89"/>
      <c r="K4142" s="89"/>
      <c r="L4142" s="89"/>
      <c r="M4142" s="89"/>
      <c r="N4142" s="168">
        <v>0</v>
      </c>
      <c r="O4142" s="168">
        <v>1200000</v>
      </c>
      <c r="P4142" s="89" t="s">
        <v>679</v>
      </c>
    </row>
    <row r="4143" spans="1:16" ht="63.75">
      <c r="A4143" s="214">
        <v>310</v>
      </c>
      <c r="B4143" s="89"/>
      <c r="C4143" s="90" t="s">
        <v>145</v>
      </c>
      <c r="D4143" s="84">
        <v>43313</v>
      </c>
      <c r="E4143" s="85" t="s">
        <v>7807</v>
      </c>
      <c r="F4143" s="85" t="s">
        <v>3</v>
      </c>
      <c r="G4143" s="85">
        <v>1645117</v>
      </c>
      <c r="H4143" s="89"/>
      <c r="I4143" s="93" t="s">
        <v>8480</v>
      </c>
      <c r="J4143" s="89"/>
      <c r="K4143" s="89"/>
      <c r="L4143" s="89"/>
      <c r="M4143" s="89"/>
      <c r="N4143" s="168">
        <v>0</v>
      </c>
      <c r="O4143" s="168">
        <v>1202307.8500000001</v>
      </c>
      <c r="P4143" s="89" t="s">
        <v>679</v>
      </c>
    </row>
    <row r="4144" spans="1:16" ht="63.75">
      <c r="A4144" s="214">
        <v>310</v>
      </c>
      <c r="B4144" s="89"/>
      <c r="C4144" s="90" t="s">
        <v>145</v>
      </c>
      <c r="D4144" s="84">
        <v>43313</v>
      </c>
      <c r="E4144" s="85" t="s">
        <v>7808</v>
      </c>
      <c r="F4144" s="85" t="s">
        <v>3</v>
      </c>
      <c r="G4144" s="85">
        <v>1645118</v>
      </c>
      <c r="H4144" s="89"/>
      <c r="I4144" s="93" t="s">
        <v>8481</v>
      </c>
      <c r="J4144" s="89"/>
      <c r="K4144" s="89"/>
      <c r="L4144" s="89"/>
      <c r="M4144" s="89"/>
      <c r="N4144" s="168">
        <v>0</v>
      </c>
      <c r="O4144" s="168">
        <v>1200000</v>
      </c>
      <c r="P4144" s="89" t="s">
        <v>679</v>
      </c>
    </row>
    <row r="4145" spans="1:16" ht="51">
      <c r="A4145" s="214">
        <v>347</v>
      </c>
      <c r="B4145" s="89"/>
      <c r="C4145" s="90" t="s">
        <v>157</v>
      </c>
      <c r="D4145" s="84">
        <v>43313</v>
      </c>
      <c r="E4145" s="85" t="s">
        <v>7809</v>
      </c>
      <c r="F4145" s="85" t="s">
        <v>3</v>
      </c>
      <c r="G4145" s="85">
        <v>1644994</v>
      </c>
      <c r="H4145" s="89"/>
      <c r="I4145" s="93" t="s">
        <v>8482</v>
      </c>
      <c r="J4145" s="89"/>
      <c r="K4145" s="89"/>
      <c r="L4145" s="89"/>
      <c r="M4145" s="89"/>
      <c r="N4145" s="168">
        <v>0</v>
      </c>
      <c r="O4145" s="168">
        <v>405</v>
      </c>
      <c r="P4145" s="89" t="s">
        <v>679</v>
      </c>
    </row>
    <row r="4146" spans="1:16" ht="89.25">
      <c r="A4146" s="214">
        <v>47</v>
      </c>
      <c r="B4146" s="89"/>
      <c r="C4146" s="90" t="s">
        <v>52</v>
      </c>
      <c r="D4146" s="84">
        <v>43313</v>
      </c>
      <c r="E4146" s="85" t="s">
        <v>7810</v>
      </c>
      <c r="F4146" s="85" t="s">
        <v>15</v>
      </c>
      <c r="G4146" s="85">
        <v>5549</v>
      </c>
      <c r="H4146" s="89"/>
      <c r="I4146" s="93" t="s">
        <v>8483</v>
      </c>
      <c r="J4146" s="89"/>
      <c r="K4146" s="89"/>
      <c r="L4146" s="89"/>
      <c r="M4146" s="89"/>
      <c r="N4146" s="168">
        <v>305.60000000000002</v>
      </c>
      <c r="O4146" s="168">
        <v>0</v>
      </c>
      <c r="P4146" s="89" t="s">
        <v>679</v>
      </c>
    </row>
    <row r="4147" spans="1:16" ht="89.25">
      <c r="A4147" s="214">
        <v>47</v>
      </c>
      <c r="B4147" s="89"/>
      <c r="C4147" s="90" t="s">
        <v>52</v>
      </c>
      <c r="D4147" s="84">
        <v>43313</v>
      </c>
      <c r="E4147" s="85" t="s">
        <v>7811</v>
      </c>
      <c r="F4147" s="85" t="s">
        <v>637</v>
      </c>
      <c r="G4147" s="85">
        <v>5549</v>
      </c>
      <c r="H4147" s="89"/>
      <c r="I4147" s="93" t="s">
        <v>8484</v>
      </c>
      <c r="J4147" s="89"/>
      <c r="K4147" s="89"/>
      <c r="L4147" s="89"/>
      <c r="M4147" s="89"/>
      <c r="N4147" s="168">
        <v>412.88</v>
      </c>
      <c r="O4147" s="168">
        <v>0</v>
      </c>
      <c r="P4147" s="89" t="s">
        <v>679</v>
      </c>
    </row>
    <row r="4148" spans="1:16" ht="89.25">
      <c r="A4148" s="214">
        <v>597</v>
      </c>
      <c r="B4148" s="89"/>
      <c r="C4148" s="90" t="s">
        <v>2577</v>
      </c>
      <c r="D4148" s="84">
        <v>43313</v>
      </c>
      <c r="E4148" s="85" t="s">
        <v>7812</v>
      </c>
      <c r="F4148" s="85" t="s">
        <v>11</v>
      </c>
      <c r="G4148" s="85">
        <v>928786</v>
      </c>
      <c r="H4148" s="89"/>
      <c r="I4148" s="93" t="s">
        <v>8485</v>
      </c>
      <c r="J4148" s="89"/>
      <c r="K4148" s="89"/>
      <c r="L4148" s="89"/>
      <c r="M4148" s="89"/>
      <c r="N4148" s="168">
        <v>490</v>
      </c>
      <c r="O4148" s="168">
        <v>0</v>
      </c>
      <c r="P4148" s="89" t="s">
        <v>679</v>
      </c>
    </row>
    <row r="4149" spans="1:16" ht="63.75">
      <c r="A4149" s="214">
        <v>10</v>
      </c>
      <c r="B4149" s="89"/>
      <c r="C4149" s="90" t="s">
        <v>44</v>
      </c>
      <c r="D4149" s="84">
        <v>43313</v>
      </c>
      <c r="E4149" s="85" t="s">
        <v>7813</v>
      </c>
      <c r="F4149" s="85" t="s">
        <v>6</v>
      </c>
      <c r="G4149" s="85">
        <v>798270</v>
      </c>
      <c r="H4149" s="89"/>
      <c r="I4149" s="93" t="s">
        <v>8486</v>
      </c>
      <c r="J4149" s="89"/>
      <c r="K4149" s="89"/>
      <c r="L4149" s="89"/>
      <c r="M4149" s="89"/>
      <c r="N4149" s="168">
        <v>0</v>
      </c>
      <c r="O4149" s="168">
        <v>54868.75</v>
      </c>
      <c r="P4149" s="89" t="s">
        <v>679</v>
      </c>
    </row>
    <row r="4150" spans="1:16" ht="76.5">
      <c r="A4150" s="214" t="s">
        <v>560</v>
      </c>
      <c r="B4150" s="89"/>
      <c r="C4150" s="90" t="s">
        <v>622</v>
      </c>
      <c r="D4150" s="84">
        <v>43313</v>
      </c>
      <c r="E4150" s="85" t="s">
        <v>7814</v>
      </c>
      <c r="F4150" s="85" t="s">
        <v>680</v>
      </c>
      <c r="G4150" s="85">
        <v>179696</v>
      </c>
      <c r="H4150" s="89"/>
      <c r="I4150" s="93" t="s">
        <v>8487</v>
      </c>
      <c r="J4150" s="89"/>
      <c r="K4150" s="89"/>
      <c r="L4150" s="89"/>
      <c r="M4150" s="89"/>
      <c r="N4150" s="168">
        <v>0</v>
      </c>
      <c r="O4150" s="168">
        <v>187694.31</v>
      </c>
      <c r="P4150" s="89" t="s">
        <v>679</v>
      </c>
    </row>
    <row r="4151" spans="1:16" ht="51">
      <c r="A4151" s="214">
        <v>513</v>
      </c>
      <c r="B4151" s="89"/>
      <c r="C4151" s="90" t="s">
        <v>175</v>
      </c>
      <c r="D4151" s="84">
        <v>43313</v>
      </c>
      <c r="E4151" s="85" t="s">
        <v>7815</v>
      </c>
      <c r="F4151" s="85" t="s">
        <v>15</v>
      </c>
      <c r="G4151" s="85">
        <v>798780</v>
      </c>
      <c r="H4151" s="89"/>
      <c r="I4151" s="93" t="s">
        <v>744</v>
      </c>
      <c r="J4151" s="89"/>
      <c r="K4151" s="89"/>
      <c r="L4151" s="89"/>
      <c r="M4151" s="89"/>
      <c r="N4151" s="168">
        <v>50</v>
      </c>
      <c r="O4151" s="168">
        <v>0</v>
      </c>
      <c r="P4151" s="89" t="s">
        <v>679</v>
      </c>
    </row>
    <row r="4152" spans="1:16" ht="51">
      <c r="A4152" s="214">
        <v>513</v>
      </c>
      <c r="B4152" s="89"/>
      <c r="C4152" s="90" t="s">
        <v>175</v>
      </c>
      <c r="D4152" s="84">
        <v>43313</v>
      </c>
      <c r="E4152" s="85" t="s">
        <v>7816</v>
      </c>
      <c r="F4152" s="85" t="s">
        <v>15</v>
      </c>
      <c r="G4152" s="85">
        <v>798783</v>
      </c>
      <c r="H4152" s="89"/>
      <c r="I4152" s="93" t="s">
        <v>743</v>
      </c>
      <c r="J4152" s="89"/>
      <c r="K4152" s="89"/>
      <c r="L4152" s="89"/>
      <c r="M4152" s="89"/>
      <c r="N4152" s="168">
        <v>50</v>
      </c>
      <c r="O4152" s="168">
        <v>0</v>
      </c>
      <c r="P4152" s="89" t="s">
        <v>679</v>
      </c>
    </row>
    <row r="4153" spans="1:16" ht="51">
      <c r="A4153" s="214">
        <v>513</v>
      </c>
      <c r="B4153" s="89"/>
      <c r="C4153" s="90" t="s">
        <v>175</v>
      </c>
      <c r="D4153" s="84">
        <v>43313</v>
      </c>
      <c r="E4153" s="85" t="s">
        <v>7817</v>
      </c>
      <c r="F4153" s="85" t="s">
        <v>15</v>
      </c>
      <c r="G4153" s="85">
        <v>798865</v>
      </c>
      <c r="H4153" s="89"/>
      <c r="I4153" s="93" t="s">
        <v>743</v>
      </c>
      <c r="J4153" s="89"/>
      <c r="K4153" s="89"/>
      <c r="L4153" s="89"/>
      <c r="M4153" s="89"/>
      <c r="N4153" s="168">
        <v>50</v>
      </c>
      <c r="O4153" s="168">
        <v>0</v>
      </c>
      <c r="P4153" s="89" t="s">
        <v>679</v>
      </c>
    </row>
    <row r="4154" spans="1:16" ht="38.25">
      <c r="A4154" s="214">
        <v>212</v>
      </c>
      <c r="B4154" s="89"/>
      <c r="C4154" s="90" t="s">
        <v>103</v>
      </c>
      <c r="D4154" s="84">
        <v>43314</v>
      </c>
      <c r="E4154" s="85" t="s">
        <v>7818</v>
      </c>
      <c r="F4154" s="85" t="s">
        <v>3</v>
      </c>
      <c r="G4154" s="85">
        <v>1645574</v>
      </c>
      <c r="H4154" s="89"/>
      <c r="I4154" s="93" t="s">
        <v>8488</v>
      </c>
      <c r="J4154" s="89"/>
      <c r="K4154" s="89"/>
      <c r="L4154" s="89"/>
      <c r="M4154" s="89"/>
      <c r="N4154" s="168">
        <v>0</v>
      </c>
      <c r="O4154" s="168">
        <v>319</v>
      </c>
      <c r="P4154" s="89" t="s">
        <v>679</v>
      </c>
    </row>
    <row r="4155" spans="1:16" ht="38.25">
      <c r="A4155" s="214" t="s">
        <v>569</v>
      </c>
      <c r="B4155" s="89"/>
      <c r="C4155" s="90" t="s">
        <v>621</v>
      </c>
      <c r="D4155" s="84">
        <v>43314</v>
      </c>
      <c r="E4155" s="85" t="s">
        <v>7819</v>
      </c>
      <c r="F4155" s="85" t="s">
        <v>3</v>
      </c>
      <c r="G4155" s="85">
        <v>1645572</v>
      </c>
      <c r="H4155" s="89"/>
      <c r="I4155" s="93" t="s">
        <v>8489</v>
      </c>
      <c r="J4155" s="89"/>
      <c r="K4155" s="89"/>
      <c r="L4155" s="89"/>
      <c r="M4155" s="89"/>
      <c r="N4155" s="168">
        <v>0</v>
      </c>
      <c r="O4155" s="168">
        <v>3882.15</v>
      </c>
      <c r="P4155" s="89" t="s">
        <v>679</v>
      </c>
    </row>
    <row r="4156" spans="1:16" ht="51">
      <c r="A4156" s="214" t="s">
        <v>560</v>
      </c>
      <c r="B4156" s="89"/>
      <c r="C4156" s="90" t="s">
        <v>622</v>
      </c>
      <c r="D4156" s="84">
        <v>43314</v>
      </c>
      <c r="E4156" s="85" t="s">
        <v>7820</v>
      </c>
      <c r="F4156" s="85" t="s">
        <v>3</v>
      </c>
      <c r="G4156" s="85">
        <v>1645500</v>
      </c>
      <c r="H4156" s="89"/>
      <c r="I4156" s="93" t="s">
        <v>734</v>
      </c>
      <c r="J4156" s="89"/>
      <c r="K4156" s="89"/>
      <c r="L4156" s="89"/>
      <c r="M4156" s="89"/>
      <c r="N4156" s="168">
        <v>0</v>
      </c>
      <c r="O4156" s="168">
        <v>1277</v>
      </c>
      <c r="P4156" s="89" t="s">
        <v>679</v>
      </c>
    </row>
    <row r="4157" spans="1:16" ht="38.25">
      <c r="A4157" s="214">
        <v>35</v>
      </c>
      <c r="B4157" s="89"/>
      <c r="C4157" s="90" t="s">
        <v>49</v>
      </c>
      <c r="D4157" s="84">
        <v>43314</v>
      </c>
      <c r="E4157" s="85" t="s">
        <v>7821</v>
      </c>
      <c r="F4157" s="85" t="s">
        <v>3</v>
      </c>
      <c r="G4157" s="85">
        <v>1645508</v>
      </c>
      <c r="H4157" s="89"/>
      <c r="I4157" s="93" t="s">
        <v>731</v>
      </c>
      <c r="J4157" s="89"/>
      <c r="K4157" s="89"/>
      <c r="L4157" s="89"/>
      <c r="M4157" s="89"/>
      <c r="N4157" s="168">
        <v>0</v>
      </c>
      <c r="O4157" s="168">
        <v>1278</v>
      </c>
      <c r="P4157" s="89" t="s">
        <v>679</v>
      </c>
    </row>
    <row r="4158" spans="1:16" ht="51">
      <c r="A4158" s="214" t="s">
        <v>569</v>
      </c>
      <c r="B4158" s="89"/>
      <c r="C4158" s="90" t="s">
        <v>621</v>
      </c>
      <c r="D4158" s="84">
        <v>43314</v>
      </c>
      <c r="E4158" s="85" t="s">
        <v>7822</v>
      </c>
      <c r="F4158" s="85" t="s">
        <v>3</v>
      </c>
      <c r="G4158" s="85">
        <v>1645542</v>
      </c>
      <c r="H4158" s="89"/>
      <c r="I4158" s="93" t="s">
        <v>8490</v>
      </c>
      <c r="J4158" s="89"/>
      <c r="K4158" s="89"/>
      <c r="L4158" s="89"/>
      <c r="M4158" s="89"/>
      <c r="N4158" s="168">
        <v>0</v>
      </c>
      <c r="O4158" s="168">
        <v>1229.3399999999999</v>
      </c>
      <c r="P4158" s="89" t="s">
        <v>679</v>
      </c>
    </row>
    <row r="4159" spans="1:16" ht="38.25">
      <c r="A4159" s="214" t="s">
        <v>569</v>
      </c>
      <c r="B4159" s="89"/>
      <c r="C4159" s="90" t="s">
        <v>621</v>
      </c>
      <c r="D4159" s="84">
        <v>43314</v>
      </c>
      <c r="E4159" s="85" t="s">
        <v>7823</v>
      </c>
      <c r="F4159" s="85" t="s">
        <v>3</v>
      </c>
      <c r="G4159" s="85">
        <v>1645544</v>
      </c>
      <c r="H4159" s="89"/>
      <c r="I4159" s="93" t="s">
        <v>8491</v>
      </c>
      <c r="J4159" s="89"/>
      <c r="K4159" s="89"/>
      <c r="L4159" s="89"/>
      <c r="M4159" s="89"/>
      <c r="N4159" s="168">
        <v>0</v>
      </c>
      <c r="O4159" s="168">
        <v>737.59</v>
      </c>
      <c r="P4159" s="89" t="s">
        <v>679</v>
      </c>
    </row>
    <row r="4160" spans="1:16" ht="51">
      <c r="A4160" s="214" t="s">
        <v>569</v>
      </c>
      <c r="B4160" s="89"/>
      <c r="C4160" s="90" t="s">
        <v>621</v>
      </c>
      <c r="D4160" s="84">
        <v>43314</v>
      </c>
      <c r="E4160" s="85" t="s">
        <v>7824</v>
      </c>
      <c r="F4160" s="85" t="s">
        <v>3</v>
      </c>
      <c r="G4160" s="85">
        <v>1645564</v>
      </c>
      <c r="H4160" s="89"/>
      <c r="I4160" s="93" t="s">
        <v>8492</v>
      </c>
      <c r="J4160" s="89"/>
      <c r="K4160" s="89"/>
      <c r="L4160" s="89"/>
      <c r="M4160" s="89"/>
      <c r="N4160" s="168">
        <v>0</v>
      </c>
      <c r="O4160" s="168">
        <v>1170.42</v>
      </c>
      <c r="P4160" s="89" t="s">
        <v>679</v>
      </c>
    </row>
    <row r="4161" spans="1:16" ht="63.75">
      <c r="A4161" s="214">
        <v>86</v>
      </c>
      <c r="B4161" s="89"/>
      <c r="C4161" s="90" t="s">
        <v>59</v>
      </c>
      <c r="D4161" s="84">
        <v>43314</v>
      </c>
      <c r="E4161" s="85" t="s">
        <v>7825</v>
      </c>
      <c r="F4161" s="85" t="s">
        <v>3</v>
      </c>
      <c r="G4161" s="85">
        <v>1645736</v>
      </c>
      <c r="H4161" s="89"/>
      <c r="I4161" s="93" t="s">
        <v>8493</v>
      </c>
      <c r="J4161" s="89"/>
      <c r="K4161" s="89"/>
      <c r="L4161" s="89"/>
      <c r="M4161" s="89"/>
      <c r="N4161" s="168">
        <v>0</v>
      </c>
      <c r="O4161" s="168">
        <v>44</v>
      </c>
      <c r="P4161" s="89" t="s">
        <v>679</v>
      </c>
    </row>
    <row r="4162" spans="1:16" ht="38.25">
      <c r="A4162" s="214" t="s">
        <v>569</v>
      </c>
      <c r="B4162" s="89"/>
      <c r="C4162" s="90" t="s">
        <v>621</v>
      </c>
      <c r="D4162" s="84">
        <v>43314</v>
      </c>
      <c r="E4162" s="85" t="s">
        <v>7826</v>
      </c>
      <c r="F4162" s="85" t="s">
        <v>3</v>
      </c>
      <c r="G4162" s="85">
        <v>1645739</v>
      </c>
      <c r="H4162" s="89"/>
      <c r="I4162" s="93" t="s">
        <v>735</v>
      </c>
      <c r="J4162" s="89"/>
      <c r="K4162" s="89"/>
      <c r="L4162" s="89"/>
      <c r="M4162" s="89"/>
      <c r="N4162" s="168">
        <v>0</v>
      </c>
      <c r="O4162" s="168">
        <v>4750</v>
      </c>
      <c r="P4162" s="89" t="s">
        <v>679</v>
      </c>
    </row>
    <row r="4163" spans="1:16" ht="51">
      <c r="A4163" s="214" t="s">
        <v>569</v>
      </c>
      <c r="B4163" s="89"/>
      <c r="C4163" s="90" t="s">
        <v>621</v>
      </c>
      <c r="D4163" s="84">
        <v>43314</v>
      </c>
      <c r="E4163" s="85" t="s">
        <v>7827</v>
      </c>
      <c r="F4163" s="85" t="s">
        <v>3</v>
      </c>
      <c r="G4163" s="85">
        <v>1645664</v>
      </c>
      <c r="H4163" s="89"/>
      <c r="I4163" s="93" t="s">
        <v>8494</v>
      </c>
      <c r="J4163" s="89"/>
      <c r="K4163" s="89"/>
      <c r="L4163" s="89"/>
      <c r="M4163" s="89"/>
      <c r="N4163" s="168">
        <v>0</v>
      </c>
      <c r="O4163" s="168">
        <v>4310</v>
      </c>
      <c r="P4163" s="89" t="s">
        <v>679</v>
      </c>
    </row>
    <row r="4164" spans="1:16" ht="38.25">
      <c r="A4164" s="214">
        <v>16</v>
      </c>
      <c r="B4164" s="89"/>
      <c r="C4164" s="90" t="s">
        <v>46</v>
      </c>
      <c r="D4164" s="84">
        <v>43314</v>
      </c>
      <c r="E4164" s="85" t="s">
        <v>7828</v>
      </c>
      <c r="F4164" s="85" t="s">
        <v>3</v>
      </c>
      <c r="G4164" s="85">
        <v>1645696</v>
      </c>
      <c r="H4164" s="89"/>
      <c r="I4164" s="93" t="s">
        <v>8495</v>
      </c>
      <c r="J4164" s="89"/>
      <c r="K4164" s="89"/>
      <c r="L4164" s="89"/>
      <c r="M4164" s="89"/>
      <c r="N4164" s="168">
        <v>0</v>
      </c>
      <c r="O4164" s="168">
        <v>249</v>
      </c>
      <c r="P4164" s="89" t="s">
        <v>679</v>
      </c>
    </row>
    <row r="4165" spans="1:16" ht="63.75">
      <c r="A4165" s="214">
        <v>373</v>
      </c>
      <c r="B4165" s="89"/>
      <c r="C4165" s="90" t="s">
        <v>644</v>
      </c>
      <c r="D4165" s="84">
        <v>43314</v>
      </c>
      <c r="E4165" s="85" t="s">
        <v>7829</v>
      </c>
      <c r="F4165" s="85" t="s">
        <v>3</v>
      </c>
      <c r="G4165" s="85">
        <v>1645702</v>
      </c>
      <c r="H4165" s="89"/>
      <c r="I4165" s="93" t="s">
        <v>8496</v>
      </c>
      <c r="J4165" s="89"/>
      <c r="K4165" s="89"/>
      <c r="L4165" s="89"/>
      <c r="M4165" s="89"/>
      <c r="N4165" s="168">
        <v>0</v>
      </c>
      <c r="O4165" s="168">
        <v>171</v>
      </c>
      <c r="P4165" s="89" t="s">
        <v>679</v>
      </c>
    </row>
    <row r="4166" spans="1:16" ht="63.75">
      <c r="A4166" s="214">
        <v>373</v>
      </c>
      <c r="B4166" s="89"/>
      <c r="C4166" s="90" t="s">
        <v>644</v>
      </c>
      <c r="D4166" s="84">
        <v>43314</v>
      </c>
      <c r="E4166" s="85" t="s">
        <v>7830</v>
      </c>
      <c r="F4166" s="85" t="s">
        <v>3</v>
      </c>
      <c r="G4166" s="85">
        <v>1645705</v>
      </c>
      <c r="H4166" s="89"/>
      <c r="I4166" s="93" t="s">
        <v>8497</v>
      </c>
      <c r="J4166" s="89"/>
      <c r="K4166" s="89"/>
      <c r="L4166" s="89"/>
      <c r="M4166" s="89"/>
      <c r="N4166" s="168">
        <v>0</v>
      </c>
      <c r="O4166" s="168">
        <v>39</v>
      </c>
      <c r="P4166" s="89" t="s">
        <v>679</v>
      </c>
    </row>
    <row r="4167" spans="1:16" ht="63.75">
      <c r="A4167" s="214">
        <v>670</v>
      </c>
      <c r="B4167" s="89"/>
      <c r="C4167" s="90" t="s">
        <v>194</v>
      </c>
      <c r="D4167" s="84">
        <v>43314</v>
      </c>
      <c r="E4167" s="85" t="s">
        <v>7831</v>
      </c>
      <c r="F4167" s="85" t="s">
        <v>3</v>
      </c>
      <c r="G4167" s="85">
        <v>1645419</v>
      </c>
      <c r="H4167" s="89"/>
      <c r="I4167" s="93" t="s">
        <v>8498</v>
      </c>
      <c r="J4167" s="89"/>
      <c r="K4167" s="89"/>
      <c r="L4167" s="89"/>
      <c r="M4167" s="89"/>
      <c r="N4167" s="168">
        <v>0</v>
      </c>
      <c r="O4167" s="168">
        <v>395.95</v>
      </c>
      <c r="P4167" s="89" t="s">
        <v>679</v>
      </c>
    </row>
    <row r="4168" spans="1:16" ht="76.5">
      <c r="A4168" s="214">
        <v>375</v>
      </c>
      <c r="B4168" s="89"/>
      <c r="C4168" s="90" t="s">
        <v>11073</v>
      </c>
      <c r="D4168" s="84">
        <v>43314</v>
      </c>
      <c r="E4168" s="85" t="s">
        <v>7832</v>
      </c>
      <c r="F4168" s="85" t="s">
        <v>3</v>
      </c>
      <c r="G4168" s="85">
        <v>1645418</v>
      </c>
      <c r="H4168" s="89"/>
      <c r="I4168" s="93" t="s">
        <v>8499</v>
      </c>
      <c r="J4168" s="89"/>
      <c r="K4168" s="89"/>
      <c r="L4168" s="89"/>
      <c r="M4168" s="89"/>
      <c r="N4168" s="168">
        <v>0</v>
      </c>
      <c r="O4168" s="168">
        <v>282</v>
      </c>
      <c r="P4168" s="89" t="s">
        <v>679</v>
      </c>
    </row>
    <row r="4169" spans="1:16" ht="38.25">
      <c r="A4169" s="214">
        <v>526</v>
      </c>
      <c r="B4169" s="89"/>
      <c r="C4169" s="90" t="s">
        <v>616</v>
      </c>
      <c r="D4169" s="84">
        <v>43314</v>
      </c>
      <c r="E4169" s="85" t="s">
        <v>7833</v>
      </c>
      <c r="F4169" s="85" t="s">
        <v>3</v>
      </c>
      <c r="G4169" s="85">
        <v>1645420</v>
      </c>
      <c r="H4169" s="89"/>
      <c r="I4169" s="93" t="s">
        <v>8500</v>
      </c>
      <c r="J4169" s="89"/>
      <c r="K4169" s="89"/>
      <c r="L4169" s="89"/>
      <c r="M4169" s="89"/>
      <c r="N4169" s="168">
        <v>0</v>
      </c>
      <c r="O4169" s="168">
        <v>15</v>
      </c>
      <c r="P4169" s="89" t="s">
        <v>679</v>
      </c>
    </row>
    <row r="4170" spans="1:16" ht="38.25">
      <c r="A4170" s="214" t="s">
        <v>569</v>
      </c>
      <c r="B4170" s="89"/>
      <c r="C4170" s="90" t="s">
        <v>621</v>
      </c>
      <c r="D4170" s="84">
        <v>43314</v>
      </c>
      <c r="E4170" s="85" t="s">
        <v>7834</v>
      </c>
      <c r="F4170" s="85" t="s">
        <v>3</v>
      </c>
      <c r="G4170" s="85">
        <v>1645421</v>
      </c>
      <c r="H4170" s="89"/>
      <c r="I4170" s="93" t="s">
        <v>8501</v>
      </c>
      <c r="J4170" s="89"/>
      <c r="K4170" s="89"/>
      <c r="L4170" s="89"/>
      <c r="M4170" s="89"/>
      <c r="N4170" s="168">
        <v>0</v>
      </c>
      <c r="O4170" s="168">
        <v>1503.64</v>
      </c>
      <c r="P4170" s="89" t="s">
        <v>679</v>
      </c>
    </row>
    <row r="4171" spans="1:16" ht="38.25">
      <c r="A4171" s="214" t="s">
        <v>569</v>
      </c>
      <c r="B4171" s="89"/>
      <c r="C4171" s="90" t="s">
        <v>621</v>
      </c>
      <c r="D4171" s="84">
        <v>43314</v>
      </c>
      <c r="E4171" s="85" t="s">
        <v>7835</v>
      </c>
      <c r="F4171" s="85" t="s">
        <v>3</v>
      </c>
      <c r="G4171" s="85">
        <v>1645435</v>
      </c>
      <c r="H4171" s="89"/>
      <c r="I4171" s="93" t="s">
        <v>5051</v>
      </c>
      <c r="J4171" s="89"/>
      <c r="K4171" s="89"/>
      <c r="L4171" s="89"/>
      <c r="M4171" s="89"/>
      <c r="N4171" s="168">
        <v>0</v>
      </c>
      <c r="O4171" s="168">
        <v>6200</v>
      </c>
      <c r="P4171" s="89" t="s">
        <v>679</v>
      </c>
    </row>
    <row r="4172" spans="1:16" ht="38.25">
      <c r="A4172" s="214" t="s">
        <v>569</v>
      </c>
      <c r="B4172" s="89"/>
      <c r="C4172" s="90" t="s">
        <v>621</v>
      </c>
      <c r="D4172" s="84">
        <v>43314</v>
      </c>
      <c r="E4172" s="85" t="s">
        <v>7836</v>
      </c>
      <c r="F4172" s="85" t="s">
        <v>3</v>
      </c>
      <c r="G4172" s="85">
        <v>1645468</v>
      </c>
      <c r="H4172" s="89"/>
      <c r="I4172" s="93" t="s">
        <v>8502</v>
      </c>
      <c r="J4172" s="89"/>
      <c r="K4172" s="89"/>
      <c r="L4172" s="89"/>
      <c r="M4172" s="89"/>
      <c r="N4172" s="168">
        <v>0</v>
      </c>
      <c r="O4172" s="168">
        <v>800</v>
      </c>
      <c r="P4172" s="89" t="s">
        <v>679</v>
      </c>
    </row>
    <row r="4173" spans="1:16" ht="51">
      <c r="A4173" s="214" t="s">
        <v>569</v>
      </c>
      <c r="B4173" s="89"/>
      <c r="C4173" s="90" t="s">
        <v>621</v>
      </c>
      <c r="D4173" s="84">
        <v>43314</v>
      </c>
      <c r="E4173" s="85" t="s">
        <v>7837</v>
      </c>
      <c r="F4173" s="85" t="s">
        <v>3</v>
      </c>
      <c r="G4173" s="85">
        <v>1645474</v>
      </c>
      <c r="H4173" s="89"/>
      <c r="I4173" s="93" t="s">
        <v>8503</v>
      </c>
      <c r="J4173" s="89"/>
      <c r="K4173" s="89"/>
      <c r="L4173" s="89"/>
      <c r="M4173" s="89"/>
      <c r="N4173" s="168">
        <v>0</v>
      </c>
      <c r="O4173" s="168">
        <v>4917.33</v>
      </c>
      <c r="P4173" s="89" t="s">
        <v>679</v>
      </c>
    </row>
    <row r="4174" spans="1:16" ht="51">
      <c r="A4174" s="214" t="s">
        <v>560</v>
      </c>
      <c r="B4174" s="89"/>
      <c r="C4174" s="90" t="s">
        <v>622</v>
      </c>
      <c r="D4174" s="84">
        <v>43314</v>
      </c>
      <c r="E4174" s="85" t="s">
        <v>7838</v>
      </c>
      <c r="F4174" s="85" t="s">
        <v>3</v>
      </c>
      <c r="G4174" s="85">
        <v>1645479</v>
      </c>
      <c r="H4174" s="89"/>
      <c r="I4174" s="93" t="s">
        <v>8504</v>
      </c>
      <c r="J4174" s="89"/>
      <c r="K4174" s="89"/>
      <c r="L4174" s="89"/>
      <c r="M4174" s="89"/>
      <c r="N4174" s="168">
        <v>0</v>
      </c>
      <c r="O4174" s="168">
        <v>1240</v>
      </c>
      <c r="P4174" s="89" t="s">
        <v>679</v>
      </c>
    </row>
    <row r="4175" spans="1:16" ht="63.75">
      <c r="A4175" s="214">
        <v>513</v>
      </c>
      <c r="B4175" s="89"/>
      <c r="C4175" s="90" t="s">
        <v>175</v>
      </c>
      <c r="D4175" s="84">
        <v>43314</v>
      </c>
      <c r="E4175" s="85" t="s">
        <v>7839</v>
      </c>
      <c r="F4175" s="85" t="s">
        <v>15</v>
      </c>
      <c r="G4175" s="85">
        <v>798928</v>
      </c>
      <c r="H4175" s="89"/>
      <c r="I4175" s="93" t="s">
        <v>8505</v>
      </c>
      <c r="J4175" s="89"/>
      <c r="K4175" s="89"/>
      <c r="L4175" s="89"/>
      <c r="M4175" s="89"/>
      <c r="N4175" s="168">
        <v>50</v>
      </c>
      <c r="O4175" s="168">
        <v>0</v>
      </c>
      <c r="P4175" s="89" t="s">
        <v>679</v>
      </c>
    </row>
    <row r="4176" spans="1:16" ht="51">
      <c r="A4176" s="214">
        <v>513</v>
      </c>
      <c r="B4176" s="89"/>
      <c r="C4176" s="90" t="s">
        <v>175</v>
      </c>
      <c r="D4176" s="84">
        <v>43314</v>
      </c>
      <c r="E4176" s="85" t="s">
        <v>7840</v>
      </c>
      <c r="F4176" s="85" t="s">
        <v>15</v>
      </c>
      <c r="G4176" s="85">
        <v>799152</v>
      </c>
      <c r="H4176" s="89"/>
      <c r="I4176" s="93" t="s">
        <v>4290</v>
      </c>
      <c r="J4176" s="89"/>
      <c r="K4176" s="89"/>
      <c r="L4176" s="89"/>
      <c r="M4176" s="89"/>
      <c r="N4176" s="168">
        <v>50</v>
      </c>
      <c r="O4176" s="168">
        <v>0</v>
      </c>
      <c r="P4176" s="89" t="s">
        <v>679</v>
      </c>
    </row>
    <row r="4177" spans="1:16" ht="51">
      <c r="A4177" s="214">
        <v>513</v>
      </c>
      <c r="B4177" s="89"/>
      <c r="C4177" s="90" t="s">
        <v>175</v>
      </c>
      <c r="D4177" s="84">
        <v>43314</v>
      </c>
      <c r="E4177" s="85" t="s">
        <v>7841</v>
      </c>
      <c r="F4177" s="85" t="s">
        <v>15</v>
      </c>
      <c r="G4177" s="85">
        <v>799154</v>
      </c>
      <c r="H4177" s="89"/>
      <c r="I4177" s="93" t="s">
        <v>8507</v>
      </c>
      <c r="J4177" s="89"/>
      <c r="K4177" s="89"/>
      <c r="L4177" s="89"/>
      <c r="M4177" s="89"/>
      <c r="N4177" s="168">
        <v>50</v>
      </c>
      <c r="O4177" s="168">
        <v>0</v>
      </c>
      <c r="P4177" s="89" t="s">
        <v>679</v>
      </c>
    </row>
    <row r="4178" spans="1:16" ht="76.5">
      <c r="A4178" s="214" t="s">
        <v>561</v>
      </c>
      <c r="B4178" s="89"/>
      <c r="C4178" s="90" t="s">
        <v>10493</v>
      </c>
      <c r="D4178" s="84">
        <v>43314</v>
      </c>
      <c r="E4178" s="85" t="s">
        <v>7842</v>
      </c>
      <c r="F4178" s="85" t="s">
        <v>13</v>
      </c>
      <c r="G4178" s="85">
        <v>928858</v>
      </c>
      <c r="H4178" s="89"/>
      <c r="I4178" s="93" t="s">
        <v>8508</v>
      </c>
      <c r="J4178" s="89"/>
      <c r="K4178" s="89"/>
      <c r="L4178" s="89"/>
      <c r="M4178" s="89"/>
      <c r="N4178" s="168">
        <v>71400</v>
      </c>
      <c r="O4178" s="168">
        <v>0</v>
      </c>
      <c r="P4178" s="89" t="s">
        <v>679</v>
      </c>
    </row>
    <row r="4179" spans="1:16" ht="51">
      <c r="A4179" s="214">
        <v>513</v>
      </c>
      <c r="B4179" s="89"/>
      <c r="C4179" s="90" t="s">
        <v>175</v>
      </c>
      <c r="D4179" s="84">
        <v>43314</v>
      </c>
      <c r="E4179" s="85" t="s">
        <v>7843</v>
      </c>
      <c r="F4179" s="85" t="s">
        <v>15</v>
      </c>
      <c r="G4179" s="85">
        <v>799806</v>
      </c>
      <c r="H4179" s="89"/>
      <c r="I4179" s="93" t="s">
        <v>3376</v>
      </c>
      <c r="J4179" s="89"/>
      <c r="K4179" s="89"/>
      <c r="L4179" s="89"/>
      <c r="M4179" s="89"/>
      <c r="N4179" s="168">
        <v>50</v>
      </c>
      <c r="O4179" s="168">
        <v>0</v>
      </c>
      <c r="P4179" s="89" t="s">
        <v>679</v>
      </c>
    </row>
    <row r="4180" spans="1:16" ht="51">
      <c r="A4180" s="214">
        <v>513</v>
      </c>
      <c r="B4180" s="89"/>
      <c r="C4180" s="90" t="s">
        <v>175</v>
      </c>
      <c r="D4180" s="84">
        <v>43314</v>
      </c>
      <c r="E4180" s="85" t="s">
        <v>7844</v>
      </c>
      <c r="F4180" s="85" t="s">
        <v>11</v>
      </c>
      <c r="G4180" s="85">
        <v>928891</v>
      </c>
      <c r="H4180" s="89"/>
      <c r="I4180" s="93" t="s">
        <v>8509</v>
      </c>
      <c r="J4180" s="89"/>
      <c r="K4180" s="89"/>
      <c r="L4180" s="89"/>
      <c r="M4180" s="89"/>
      <c r="N4180" s="168">
        <v>50</v>
      </c>
      <c r="O4180" s="168">
        <v>0</v>
      </c>
      <c r="P4180" s="89" t="s">
        <v>679</v>
      </c>
    </row>
    <row r="4181" spans="1:16" ht="51">
      <c r="A4181" s="214" t="s">
        <v>560</v>
      </c>
      <c r="B4181" s="89"/>
      <c r="C4181" s="90" t="s">
        <v>622</v>
      </c>
      <c r="D4181" s="84">
        <v>43315</v>
      </c>
      <c r="E4181" s="85" t="s">
        <v>7845</v>
      </c>
      <c r="F4181" s="85" t="s">
        <v>3</v>
      </c>
      <c r="G4181" s="85">
        <v>1646097</v>
      </c>
      <c r="H4181" s="89"/>
      <c r="I4181" s="93" t="s">
        <v>8510</v>
      </c>
      <c r="J4181" s="89"/>
      <c r="K4181" s="89"/>
      <c r="L4181" s="89"/>
      <c r="M4181" s="89"/>
      <c r="N4181" s="168">
        <v>0</v>
      </c>
      <c r="O4181" s="168">
        <v>3520.06</v>
      </c>
      <c r="P4181" s="89" t="s">
        <v>679</v>
      </c>
    </row>
    <row r="4182" spans="1:16" ht="38.25">
      <c r="A4182" s="214" t="s">
        <v>569</v>
      </c>
      <c r="B4182" s="89"/>
      <c r="C4182" s="90" t="s">
        <v>621</v>
      </c>
      <c r="D4182" s="84">
        <v>43315</v>
      </c>
      <c r="E4182" s="85" t="s">
        <v>7846</v>
      </c>
      <c r="F4182" s="85" t="s">
        <v>3</v>
      </c>
      <c r="G4182" s="85">
        <v>1646145</v>
      </c>
      <c r="H4182" s="89"/>
      <c r="I4182" s="93" t="s">
        <v>8511</v>
      </c>
      <c r="J4182" s="89"/>
      <c r="K4182" s="89"/>
      <c r="L4182" s="89"/>
      <c r="M4182" s="89"/>
      <c r="N4182" s="168">
        <v>0</v>
      </c>
      <c r="O4182" s="168">
        <v>60.49</v>
      </c>
      <c r="P4182" s="89" t="s">
        <v>679</v>
      </c>
    </row>
    <row r="4183" spans="1:16" ht="38.25">
      <c r="A4183" s="214" t="s">
        <v>569</v>
      </c>
      <c r="B4183" s="89"/>
      <c r="C4183" s="90" t="s">
        <v>621</v>
      </c>
      <c r="D4183" s="84">
        <v>43315</v>
      </c>
      <c r="E4183" s="85" t="s">
        <v>7847</v>
      </c>
      <c r="F4183" s="85" t="s">
        <v>3</v>
      </c>
      <c r="G4183" s="85">
        <v>1646148</v>
      </c>
      <c r="H4183" s="89"/>
      <c r="I4183" s="93" t="s">
        <v>8512</v>
      </c>
      <c r="J4183" s="89"/>
      <c r="K4183" s="89"/>
      <c r="L4183" s="89"/>
      <c r="M4183" s="89"/>
      <c r="N4183" s="168">
        <v>0</v>
      </c>
      <c r="O4183" s="168">
        <v>31.5</v>
      </c>
      <c r="P4183" s="89" t="s">
        <v>679</v>
      </c>
    </row>
    <row r="4184" spans="1:16" ht="38.25">
      <c r="A4184" s="214" t="s">
        <v>569</v>
      </c>
      <c r="B4184" s="89"/>
      <c r="C4184" s="90" t="s">
        <v>621</v>
      </c>
      <c r="D4184" s="84">
        <v>43315</v>
      </c>
      <c r="E4184" s="85" t="s">
        <v>7848</v>
      </c>
      <c r="F4184" s="85" t="s">
        <v>3</v>
      </c>
      <c r="G4184" s="85">
        <v>1646150</v>
      </c>
      <c r="H4184" s="89"/>
      <c r="I4184" s="93" t="s">
        <v>8513</v>
      </c>
      <c r="J4184" s="89"/>
      <c r="K4184" s="89"/>
      <c r="L4184" s="89"/>
      <c r="M4184" s="89"/>
      <c r="N4184" s="168">
        <v>0</v>
      </c>
      <c r="O4184" s="168">
        <v>24.02</v>
      </c>
      <c r="P4184" s="89" t="s">
        <v>679</v>
      </c>
    </row>
    <row r="4185" spans="1:16" ht="38.25">
      <c r="A4185" s="214">
        <v>572</v>
      </c>
      <c r="B4185" s="89"/>
      <c r="C4185" s="90" t="s">
        <v>181</v>
      </c>
      <c r="D4185" s="84">
        <v>43315</v>
      </c>
      <c r="E4185" s="85" t="s">
        <v>7849</v>
      </c>
      <c r="F4185" s="85" t="s">
        <v>3</v>
      </c>
      <c r="G4185" s="85">
        <v>1645907</v>
      </c>
      <c r="H4185" s="89"/>
      <c r="I4185" s="93" t="s">
        <v>8514</v>
      </c>
      <c r="J4185" s="89"/>
      <c r="K4185" s="89"/>
      <c r="L4185" s="89"/>
      <c r="M4185" s="89"/>
      <c r="N4185" s="168">
        <v>0</v>
      </c>
      <c r="O4185" s="168">
        <v>35.75</v>
      </c>
      <c r="P4185" s="89" t="s">
        <v>679</v>
      </c>
    </row>
    <row r="4186" spans="1:16" ht="51">
      <c r="A4186" s="214" t="s">
        <v>569</v>
      </c>
      <c r="B4186" s="89"/>
      <c r="C4186" s="90" t="s">
        <v>621</v>
      </c>
      <c r="D4186" s="84">
        <v>43315</v>
      </c>
      <c r="E4186" s="85" t="s">
        <v>7850</v>
      </c>
      <c r="F4186" s="85" t="s">
        <v>3</v>
      </c>
      <c r="G4186" s="85">
        <v>1645948</v>
      </c>
      <c r="H4186" s="89"/>
      <c r="I4186" s="93" t="s">
        <v>756</v>
      </c>
      <c r="J4186" s="89"/>
      <c r="K4186" s="89"/>
      <c r="L4186" s="89"/>
      <c r="M4186" s="89"/>
      <c r="N4186" s="168">
        <v>0</v>
      </c>
      <c r="O4186" s="168">
        <v>695</v>
      </c>
      <c r="P4186" s="89" t="s">
        <v>679</v>
      </c>
    </row>
    <row r="4187" spans="1:16" ht="38.25">
      <c r="A4187" s="214" t="s">
        <v>569</v>
      </c>
      <c r="B4187" s="89"/>
      <c r="C4187" s="90" t="s">
        <v>621</v>
      </c>
      <c r="D4187" s="84">
        <v>43315</v>
      </c>
      <c r="E4187" s="85" t="s">
        <v>7851</v>
      </c>
      <c r="F4187" s="85" t="s">
        <v>3</v>
      </c>
      <c r="G4187" s="85">
        <v>1645965</v>
      </c>
      <c r="H4187" s="89"/>
      <c r="I4187" s="93" t="s">
        <v>2942</v>
      </c>
      <c r="J4187" s="89"/>
      <c r="K4187" s="89"/>
      <c r="L4187" s="89"/>
      <c r="M4187" s="89"/>
      <c r="N4187" s="168">
        <v>0</v>
      </c>
      <c r="O4187" s="168">
        <v>2075</v>
      </c>
      <c r="P4187" s="89" t="s">
        <v>679</v>
      </c>
    </row>
    <row r="4188" spans="1:16" ht="38.25">
      <c r="A4188" s="214" t="s">
        <v>569</v>
      </c>
      <c r="B4188" s="89"/>
      <c r="C4188" s="90" t="s">
        <v>621</v>
      </c>
      <c r="D4188" s="84">
        <v>43315</v>
      </c>
      <c r="E4188" s="85" t="s">
        <v>7852</v>
      </c>
      <c r="F4188" s="85" t="s">
        <v>3</v>
      </c>
      <c r="G4188" s="85">
        <v>1645974</v>
      </c>
      <c r="H4188" s="89"/>
      <c r="I4188" s="93" t="s">
        <v>8515</v>
      </c>
      <c r="J4188" s="89"/>
      <c r="K4188" s="89"/>
      <c r="L4188" s="89"/>
      <c r="M4188" s="89"/>
      <c r="N4188" s="168">
        <v>0</v>
      </c>
      <c r="O4188" s="168">
        <v>1360</v>
      </c>
      <c r="P4188" s="89" t="s">
        <v>679</v>
      </c>
    </row>
    <row r="4189" spans="1:16" ht="51">
      <c r="A4189" s="214" t="s">
        <v>569</v>
      </c>
      <c r="B4189" s="89"/>
      <c r="C4189" s="90" t="s">
        <v>621</v>
      </c>
      <c r="D4189" s="84">
        <v>43315</v>
      </c>
      <c r="E4189" s="85" t="s">
        <v>7853</v>
      </c>
      <c r="F4189" s="85" t="s">
        <v>3</v>
      </c>
      <c r="G4189" s="85">
        <v>1646017</v>
      </c>
      <c r="H4189" s="89"/>
      <c r="I4189" s="93" t="s">
        <v>8516</v>
      </c>
      <c r="J4189" s="89"/>
      <c r="K4189" s="89"/>
      <c r="L4189" s="89"/>
      <c r="M4189" s="89"/>
      <c r="N4189" s="168">
        <v>0</v>
      </c>
      <c r="O4189" s="168">
        <v>2165.4299999999998</v>
      </c>
      <c r="P4189" s="89" t="s">
        <v>679</v>
      </c>
    </row>
    <row r="4190" spans="1:16" ht="38.25">
      <c r="A4190" s="214" t="s">
        <v>569</v>
      </c>
      <c r="B4190" s="89"/>
      <c r="C4190" s="90" t="s">
        <v>621</v>
      </c>
      <c r="D4190" s="84">
        <v>43315</v>
      </c>
      <c r="E4190" s="85" t="s">
        <v>7854</v>
      </c>
      <c r="F4190" s="85" t="s">
        <v>3</v>
      </c>
      <c r="G4190" s="85">
        <v>1646021</v>
      </c>
      <c r="H4190" s="89"/>
      <c r="I4190" s="93" t="s">
        <v>726</v>
      </c>
      <c r="J4190" s="89"/>
      <c r="K4190" s="89"/>
      <c r="L4190" s="89"/>
      <c r="M4190" s="89"/>
      <c r="N4190" s="168">
        <v>0</v>
      </c>
      <c r="O4190" s="168">
        <v>1713</v>
      </c>
      <c r="P4190" s="89" t="s">
        <v>679</v>
      </c>
    </row>
    <row r="4191" spans="1:16" ht="63.75">
      <c r="A4191" s="214">
        <v>221</v>
      </c>
      <c r="B4191" s="89"/>
      <c r="C4191" s="90" t="s">
        <v>105</v>
      </c>
      <c r="D4191" s="84">
        <v>43315</v>
      </c>
      <c r="E4191" s="85" t="s">
        <v>7855</v>
      </c>
      <c r="F4191" s="85" t="s">
        <v>3</v>
      </c>
      <c r="G4191" s="85">
        <v>1646346</v>
      </c>
      <c r="H4191" s="89"/>
      <c r="I4191" s="93" t="s">
        <v>8517</v>
      </c>
      <c r="J4191" s="89"/>
      <c r="K4191" s="89"/>
      <c r="L4191" s="89"/>
      <c r="M4191" s="89"/>
      <c r="N4191" s="168">
        <v>0</v>
      </c>
      <c r="O4191" s="168">
        <v>1498.95</v>
      </c>
      <c r="P4191" s="89" t="s">
        <v>679</v>
      </c>
    </row>
    <row r="4192" spans="1:16" ht="38.25">
      <c r="A4192" s="214" t="s">
        <v>569</v>
      </c>
      <c r="B4192" s="89"/>
      <c r="C4192" s="90" t="s">
        <v>621</v>
      </c>
      <c r="D4192" s="84">
        <v>43315</v>
      </c>
      <c r="E4192" s="85" t="s">
        <v>7856</v>
      </c>
      <c r="F4192" s="85" t="s">
        <v>3</v>
      </c>
      <c r="G4192" s="85">
        <v>1646427</v>
      </c>
      <c r="H4192" s="89"/>
      <c r="I4192" s="93" t="s">
        <v>8518</v>
      </c>
      <c r="J4192" s="89"/>
      <c r="K4192" s="89"/>
      <c r="L4192" s="89"/>
      <c r="M4192" s="89"/>
      <c r="N4192" s="168">
        <v>0</v>
      </c>
      <c r="O4192" s="168">
        <v>6194.92</v>
      </c>
      <c r="P4192" s="89" t="s">
        <v>679</v>
      </c>
    </row>
    <row r="4193" spans="1:16" ht="51">
      <c r="A4193" s="214">
        <v>16</v>
      </c>
      <c r="B4193" s="89"/>
      <c r="C4193" s="90" t="s">
        <v>46</v>
      </c>
      <c r="D4193" s="84">
        <v>43315</v>
      </c>
      <c r="E4193" s="85" t="s">
        <v>7857</v>
      </c>
      <c r="F4193" s="85" t="s">
        <v>3</v>
      </c>
      <c r="G4193" s="85">
        <v>1646186</v>
      </c>
      <c r="H4193" s="89"/>
      <c r="I4193" s="93" t="s">
        <v>8519</v>
      </c>
      <c r="J4193" s="89"/>
      <c r="K4193" s="89"/>
      <c r="L4193" s="89"/>
      <c r="M4193" s="89"/>
      <c r="N4193" s="168">
        <v>0</v>
      </c>
      <c r="O4193" s="168">
        <v>3762.2000000000003</v>
      </c>
      <c r="P4193" s="89" t="s">
        <v>679</v>
      </c>
    </row>
    <row r="4194" spans="1:16" ht="38.25">
      <c r="A4194" s="214" t="s">
        <v>569</v>
      </c>
      <c r="B4194" s="89"/>
      <c r="C4194" s="90" t="s">
        <v>621</v>
      </c>
      <c r="D4194" s="84">
        <v>43315</v>
      </c>
      <c r="E4194" s="85" t="s">
        <v>7858</v>
      </c>
      <c r="F4194" s="85" t="s">
        <v>3</v>
      </c>
      <c r="G4194" s="85">
        <v>1646278</v>
      </c>
      <c r="H4194" s="89"/>
      <c r="I4194" s="93" t="s">
        <v>739</v>
      </c>
      <c r="J4194" s="89"/>
      <c r="K4194" s="89"/>
      <c r="L4194" s="89"/>
      <c r="M4194" s="89"/>
      <c r="N4194" s="168">
        <v>0</v>
      </c>
      <c r="O4194" s="168">
        <v>800</v>
      </c>
      <c r="P4194" s="89" t="s">
        <v>679</v>
      </c>
    </row>
    <row r="4195" spans="1:16" ht="51">
      <c r="A4195" s="214" t="s">
        <v>569</v>
      </c>
      <c r="B4195" s="89"/>
      <c r="C4195" s="90" t="s">
        <v>621</v>
      </c>
      <c r="D4195" s="84">
        <v>43315</v>
      </c>
      <c r="E4195" s="85" t="s">
        <v>7859</v>
      </c>
      <c r="F4195" s="85" t="s">
        <v>3</v>
      </c>
      <c r="G4195" s="85">
        <v>1646285</v>
      </c>
      <c r="H4195" s="89"/>
      <c r="I4195" s="93" t="s">
        <v>725</v>
      </c>
      <c r="J4195" s="89"/>
      <c r="K4195" s="89"/>
      <c r="L4195" s="89"/>
      <c r="M4195" s="89"/>
      <c r="N4195" s="168">
        <v>0</v>
      </c>
      <c r="O4195" s="168">
        <v>711.18000000000006</v>
      </c>
      <c r="P4195" s="89" t="s">
        <v>679</v>
      </c>
    </row>
    <row r="4196" spans="1:16" ht="76.5">
      <c r="A4196" s="214">
        <v>374</v>
      </c>
      <c r="B4196" s="89"/>
      <c r="C4196" s="90" t="s">
        <v>645</v>
      </c>
      <c r="D4196" s="84">
        <v>43315</v>
      </c>
      <c r="E4196" s="85" t="s">
        <v>7860</v>
      </c>
      <c r="F4196" s="85" t="s">
        <v>3</v>
      </c>
      <c r="G4196" s="85">
        <v>1646053</v>
      </c>
      <c r="H4196" s="89"/>
      <c r="I4196" s="93" t="s">
        <v>8520</v>
      </c>
      <c r="J4196" s="89"/>
      <c r="K4196" s="89"/>
      <c r="L4196" s="89"/>
      <c r="M4196" s="89"/>
      <c r="N4196" s="168">
        <v>0</v>
      </c>
      <c r="O4196" s="168">
        <v>5075.96</v>
      </c>
      <c r="P4196" s="89" t="s">
        <v>679</v>
      </c>
    </row>
    <row r="4197" spans="1:16" ht="63.75">
      <c r="A4197" s="214">
        <v>201</v>
      </c>
      <c r="B4197" s="89"/>
      <c r="C4197" s="90" t="s">
        <v>98</v>
      </c>
      <c r="D4197" s="84">
        <v>43315</v>
      </c>
      <c r="E4197" s="85" t="s">
        <v>7861</v>
      </c>
      <c r="F4197" s="85" t="s">
        <v>3</v>
      </c>
      <c r="G4197" s="85">
        <v>1646109</v>
      </c>
      <c r="H4197" s="89"/>
      <c r="I4197" s="93" t="s">
        <v>8521</v>
      </c>
      <c r="J4197" s="89"/>
      <c r="K4197" s="89"/>
      <c r="L4197" s="89"/>
      <c r="M4197" s="89"/>
      <c r="N4197" s="168">
        <v>0</v>
      </c>
      <c r="O4197" s="168">
        <v>1036.4000000000001</v>
      </c>
      <c r="P4197" s="89" t="s">
        <v>679</v>
      </c>
    </row>
    <row r="4198" spans="1:16" ht="63.75">
      <c r="A4198" s="214" t="s">
        <v>569</v>
      </c>
      <c r="B4198" s="89"/>
      <c r="C4198" s="90" t="s">
        <v>621</v>
      </c>
      <c r="D4198" s="84">
        <v>43315</v>
      </c>
      <c r="E4198" s="85" t="s">
        <v>7862</v>
      </c>
      <c r="F4198" s="85" t="s">
        <v>3</v>
      </c>
      <c r="G4198" s="85">
        <v>1646111</v>
      </c>
      <c r="H4198" s="89"/>
      <c r="I4198" s="93" t="s">
        <v>8522</v>
      </c>
      <c r="J4198" s="89"/>
      <c r="K4198" s="89"/>
      <c r="L4198" s="89"/>
      <c r="M4198" s="89"/>
      <c r="N4198" s="168">
        <v>0</v>
      </c>
      <c r="O4198" s="168">
        <v>26035.82</v>
      </c>
      <c r="P4198" s="89" t="s">
        <v>679</v>
      </c>
    </row>
    <row r="4199" spans="1:16" ht="76.5">
      <c r="A4199" s="214">
        <v>513</v>
      </c>
      <c r="B4199" s="89"/>
      <c r="C4199" s="90" t="s">
        <v>175</v>
      </c>
      <c r="D4199" s="84">
        <v>43315</v>
      </c>
      <c r="E4199" s="85" t="s">
        <v>7863</v>
      </c>
      <c r="F4199" s="85" t="s">
        <v>15</v>
      </c>
      <c r="G4199" s="85">
        <v>5617</v>
      </c>
      <c r="H4199" s="89"/>
      <c r="I4199" s="93" t="s">
        <v>8523</v>
      </c>
      <c r="J4199" s="89"/>
      <c r="K4199" s="89"/>
      <c r="L4199" s="89"/>
      <c r="M4199" s="89"/>
      <c r="N4199" s="168">
        <v>50</v>
      </c>
      <c r="O4199" s="168">
        <v>0</v>
      </c>
      <c r="P4199" s="89" t="s">
        <v>679</v>
      </c>
    </row>
    <row r="4200" spans="1:16" ht="76.5">
      <c r="A4200" s="214">
        <v>513</v>
      </c>
      <c r="B4200" s="89"/>
      <c r="C4200" s="90" t="s">
        <v>175</v>
      </c>
      <c r="D4200" s="84">
        <v>43315</v>
      </c>
      <c r="E4200" s="85" t="s">
        <v>7864</v>
      </c>
      <c r="F4200" s="85" t="s">
        <v>15</v>
      </c>
      <c r="G4200" s="85">
        <v>5615</v>
      </c>
      <c r="H4200" s="89"/>
      <c r="I4200" s="93" t="s">
        <v>8524</v>
      </c>
      <c r="J4200" s="89"/>
      <c r="K4200" s="89"/>
      <c r="L4200" s="89"/>
      <c r="M4200" s="89"/>
      <c r="N4200" s="168">
        <v>50</v>
      </c>
      <c r="O4200" s="168">
        <v>0</v>
      </c>
      <c r="P4200" s="89" t="s">
        <v>679</v>
      </c>
    </row>
    <row r="4201" spans="1:16" ht="76.5">
      <c r="A4201" s="214" t="s">
        <v>561</v>
      </c>
      <c r="B4201" s="89"/>
      <c r="C4201" s="90" t="s">
        <v>10493</v>
      </c>
      <c r="D4201" s="84">
        <v>43315</v>
      </c>
      <c r="E4201" s="85" t="s">
        <v>7865</v>
      </c>
      <c r="F4201" s="85" t="s">
        <v>11</v>
      </c>
      <c r="G4201" s="85">
        <v>800383</v>
      </c>
      <c r="H4201" s="89"/>
      <c r="I4201" s="93" t="s">
        <v>8525</v>
      </c>
      <c r="J4201" s="89"/>
      <c r="K4201" s="89"/>
      <c r="L4201" s="89"/>
      <c r="M4201" s="89"/>
      <c r="N4201" s="168">
        <v>50</v>
      </c>
      <c r="O4201" s="168">
        <v>0</v>
      </c>
      <c r="P4201" s="89" t="s">
        <v>679</v>
      </c>
    </row>
    <row r="4202" spans="1:16" ht="63.75">
      <c r="A4202" s="214">
        <v>340</v>
      </c>
      <c r="B4202" s="89"/>
      <c r="C4202" s="90" t="s">
        <v>151</v>
      </c>
      <c r="D4202" s="84">
        <v>43315</v>
      </c>
      <c r="E4202" s="85" t="s">
        <v>7866</v>
      </c>
      <c r="F4202" s="85" t="s">
        <v>6</v>
      </c>
      <c r="G4202" s="85">
        <v>800531</v>
      </c>
      <c r="H4202" s="89"/>
      <c r="I4202" s="93" t="s">
        <v>8526</v>
      </c>
      <c r="J4202" s="89"/>
      <c r="K4202" s="89"/>
      <c r="L4202" s="89"/>
      <c r="M4202" s="89"/>
      <c r="N4202" s="168">
        <v>0</v>
      </c>
      <c r="O4202" s="168">
        <v>20614.3</v>
      </c>
      <c r="P4202" s="89" t="s">
        <v>679</v>
      </c>
    </row>
    <row r="4203" spans="1:16" ht="51">
      <c r="A4203" s="214">
        <v>340</v>
      </c>
      <c r="B4203" s="89"/>
      <c r="C4203" s="90" t="s">
        <v>151</v>
      </c>
      <c r="D4203" s="84">
        <v>43315</v>
      </c>
      <c r="E4203" s="85" t="s">
        <v>7867</v>
      </c>
      <c r="F4203" s="85" t="s">
        <v>6</v>
      </c>
      <c r="G4203" s="85">
        <v>800544</v>
      </c>
      <c r="H4203" s="89"/>
      <c r="I4203" s="93" t="s">
        <v>8527</v>
      </c>
      <c r="J4203" s="89"/>
      <c r="K4203" s="89"/>
      <c r="L4203" s="89"/>
      <c r="M4203" s="89"/>
      <c r="N4203" s="168">
        <v>0</v>
      </c>
      <c r="O4203" s="168">
        <v>75789.279999999999</v>
      </c>
      <c r="P4203" s="89" t="s">
        <v>679</v>
      </c>
    </row>
    <row r="4204" spans="1:16" ht="76.5">
      <c r="A4204" s="214" t="s">
        <v>561</v>
      </c>
      <c r="B4204" s="89"/>
      <c r="C4204" s="90" t="s">
        <v>10493</v>
      </c>
      <c r="D4204" s="84">
        <v>43315</v>
      </c>
      <c r="E4204" s="85" t="s">
        <v>7868</v>
      </c>
      <c r="F4204" s="85" t="s">
        <v>13</v>
      </c>
      <c r="G4204" s="85">
        <v>928928</v>
      </c>
      <c r="H4204" s="89"/>
      <c r="I4204" s="93" t="s">
        <v>8528</v>
      </c>
      <c r="J4204" s="89"/>
      <c r="K4204" s="89"/>
      <c r="L4204" s="89"/>
      <c r="M4204" s="89"/>
      <c r="N4204" s="168">
        <v>218280</v>
      </c>
      <c r="O4204" s="168">
        <v>0</v>
      </c>
      <c r="P4204" s="89" t="s">
        <v>679</v>
      </c>
    </row>
    <row r="4205" spans="1:16" ht="89.25">
      <c r="A4205" s="214">
        <v>35</v>
      </c>
      <c r="B4205" s="89"/>
      <c r="C4205" s="90" t="s">
        <v>49</v>
      </c>
      <c r="D4205" s="84">
        <v>43315</v>
      </c>
      <c r="E4205" s="85" t="s">
        <v>7869</v>
      </c>
      <c r="F4205" s="85" t="s">
        <v>15</v>
      </c>
      <c r="G4205" s="85">
        <v>5620</v>
      </c>
      <c r="H4205" s="89"/>
      <c r="I4205" s="93" t="s">
        <v>8529</v>
      </c>
      <c r="J4205" s="89"/>
      <c r="K4205" s="89"/>
      <c r="L4205" s="89"/>
      <c r="M4205" s="89"/>
      <c r="N4205" s="168">
        <v>1401.01</v>
      </c>
      <c r="O4205" s="168">
        <v>0</v>
      </c>
      <c r="P4205" s="89" t="s">
        <v>679</v>
      </c>
    </row>
    <row r="4206" spans="1:16" ht="51">
      <c r="A4206" s="214">
        <v>513</v>
      </c>
      <c r="B4206" s="89"/>
      <c r="C4206" s="90" t="s">
        <v>175</v>
      </c>
      <c r="D4206" s="84">
        <v>43315</v>
      </c>
      <c r="E4206" s="85" t="s">
        <v>7870</v>
      </c>
      <c r="F4206" s="85" t="s">
        <v>15</v>
      </c>
      <c r="G4206" s="85">
        <v>801196</v>
      </c>
      <c r="H4206" s="89"/>
      <c r="I4206" s="93" t="s">
        <v>744</v>
      </c>
      <c r="J4206" s="89"/>
      <c r="K4206" s="89"/>
      <c r="L4206" s="89"/>
      <c r="M4206" s="89"/>
      <c r="N4206" s="168">
        <v>50</v>
      </c>
      <c r="O4206" s="168">
        <v>0</v>
      </c>
      <c r="P4206" s="89" t="s">
        <v>679</v>
      </c>
    </row>
    <row r="4207" spans="1:16" ht="51">
      <c r="A4207" s="214">
        <v>513</v>
      </c>
      <c r="B4207" s="89"/>
      <c r="C4207" s="90" t="s">
        <v>175</v>
      </c>
      <c r="D4207" s="84">
        <v>43315</v>
      </c>
      <c r="E4207" s="85" t="s">
        <v>7871</v>
      </c>
      <c r="F4207" s="85" t="s">
        <v>11</v>
      </c>
      <c r="G4207" s="85">
        <v>928975</v>
      </c>
      <c r="H4207" s="89"/>
      <c r="I4207" s="93" t="s">
        <v>8530</v>
      </c>
      <c r="J4207" s="89"/>
      <c r="K4207" s="89"/>
      <c r="L4207" s="89"/>
      <c r="M4207" s="89"/>
      <c r="N4207" s="168">
        <v>50</v>
      </c>
      <c r="O4207" s="168">
        <v>0</v>
      </c>
      <c r="P4207" s="89" t="s">
        <v>679</v>
      </c>
    </row>
    <row r="4208" spans="1:16" ht="51">
      <c r="A4208" s="214" t="s">
        <v>569</v>
      </c>
      <c r="B4208" s="89"/>
      <c r="C4208" s="90" t="s">
        <v>621</v>
      </c>
      <c r="D4208" s="84">
        <v>43319</v>
      </c>
      <c r="E4208" s="85" t="s">
        <v>7872</v>
      </c>
      <c r="F4208" s="85" t="s">
        <v>3</v>
      </c>
      <c r="G4208" s="85">
        <v>1646740</v>
      </c>
      <c r="H4208" s="89"/>
      <c r="I4208" s="93" t="s">
        <v>742</v>
      </c>
      <c r="J4208" s="89"/>
      <c r="K4208" s="89"/>
      <c r="L4208" s="89"/>
      <c r="M4208" s="89"/>
      <c r="N4208" s="168">
        <v>0</v>
      </c>
      <c r="O4208" s="168">
        <v>390</v>
      </c>
      <c r="P4208" s="89" t="s">
        <v>679</v>
      </c>
    </row>
    <row r="4209" spans="1:16" ht="51">
      <c r="A4209" s="214">
        <v>35</v>
      </c>
      <c r="B4209" s="89"/>
      <c r="C4209" s="90" t="s">
        <v>49</v>
      </c>
      <c r="D4209" s="84">
        <v>43319</v>
      </c>
      <c r="E4209" s="85" t="s">
        <v>7873</v>
      </c>
      <c r="F4209" s="85" t="s">
        <v>3</v>
      </c>
      <c r="G4209" s="85">
        <v>1646784</v>
      </c>
      <c r="H4209" s="89"/>
      <c r="I4209" s="93" t="s">
        <v>8531</v>
      </c>
      <c r="J4209" s="89"/>
      <c r="K4209" s="89"/>
      <c r="L4209" s="89"/>
      <c r="M4209" s="89"/>
      <c r="N4209" s="168">
        <v>0</v>
      </c>
      <c r="O4209" s="168">
        <v>1500</v>
      </c>
      <c r="P4209" s="89" t="s">
        <v>679</v>
      </c>
    </row>
    <row r="4210" spans="1:16" ht="51">
      <c r="A4210" s="214" t="s">
        <v>560</v>
      </c>
      <c r="B4210" s="89"/>
      <c r="C4210" s="90" t="s">
        <v>622</v>
      </c>
      <c r="D4210" s="84">
        <v>43319</v>
      </c>
      <c r="E4210" s="85" t="s">
        <v>7874</v>
      </c>
      <c r="F4210" s="85" t="s">
        <v>3</v>
      </c>
      <c r="G4210" s="85">
        <v>1646569</v>
      </c>
      <c r="H4210" s="89"/>
      <c r="I4210" s="93" t="s">
        <v>8532</v>
      </c>
      <c r="J4210" s="89"/>
      <c r="K4210" s="89"/>
      <c r="L4210" s="89"/>
      <c r="M4210" s="89"/>
      <c r="N4210" s="168">
        <v>0</v>
      </c>
      <c r="O4210" s="168">
        <v>460</v>
      </c>
      <c r="P4210" s="89" t="s">
        <v>679</v>
      </c>
    </row>
    <row r="4211" spans="1:16" ht="51">
      <c r="A4211" s="214" t="s">
        <v>569</v>
      </c>
      <c r="B4211" s="89"/>
      <c r="C4211" s="90" t="s">
        <v>621</v>
      </c>
      <c r="D4211" s="84">
        <v>43319</v>
      </c>
      <c r="E4211" s="85" t="s">
        <v>7875</v>
      </c>
      <c r="F4211" s="85" t="s">
        <v>3</v>
      </c>
      <c r="G4211" s="85">
        <v>1646589</v>
      </c>
      <c r="H4211" s="89"/>
      <c r="I4211" s="93" t="s">
        <v>722</v>
      </c>
      <c r="J4211" s="89"/>
      <c r="K4211" s="89"/>
      <c r="L4211" s="89"/>
      <c r="M4211" s="89"/>
      <c r="N4211" s="168">
        <v>0</v>
      </c>
      <c r="O4211" s="168">
        <v>1016</v>
      </c>
      <c r="P4211" s="89" t="s">
        <v>679</v>
      </c>
    </row>
    <row r="4212" spans="1:16" ht="63.75">
      <c r="A4212" s="214">
        <v>310</v>
      </c>
      <c r="B4212" s="89"/>
      <c r="C4212" s="90" t="s">
        <v>145</v>
      </c>
      <c r="D4212" s="84">
        <v>43319</v>
      </c>
      <c r="E4212" s="85" t="s">
        <v>7876</v>
      </c>
      <c r="F4212" s="85" t="s">
        <v>3</v>
      </c>
      <c r="G4212" s="85">
        <v>1646623</v>
      </c>
      <c r="H4212" s="89"/>
      <c r="I4212" s="93" t="s">
        <v>8533</v>
      </c>
      <c r="J4212" s="89"/>
      <c r="K4212" s="89"/>
      <c r="L4212" s="89"/>
      <c r="M4212" s="89"/>
      <c r="N4212" s="168">
        <v>0</v>
      </c>
      <c r="O4212" s="168">
        <v>40</v>
      </c>
      <c r="P4212" s="89" t="s">
        <v>679</v>
      </c>
    </row>
    <row r="4213" spans="1:16" ht="38.25">
      <c r="A4213" s="214" t="s">
        <v>569</v>
      </c>
      <c r="B4213" s="89"/>
      <c r="C4213" s="90" t="s">
        <v>621</v>
      </c>
      <c r="D4213" s="84">
        <v>43319</v>
      </c>
      <c r="E4213" s="85" t="s">
        <v>7877</v>
      </c>
      <c r="F4213" s="85" t="s">
        <v>3</v>
      </c>
      <c r="G4213" s="85">
        <v>1646633</v>
      </c>
      <c r="H4213" s="89"/>
      <c r="I4213" s="93" t="s">
        <v>2744</v>
      </c>
      <c r="J4213" s="89"/>
      <c r="K4213" s="89"/>
      <c r="L4213" s="89"/>
      <c r="M4213" s="89"/>
      <c r="N4213" s="168">
        <v>0</v>
      </c>
      <c r="O4213" s="168">
        <v>150</v>
      </c>
      <c r="P4213" s="89" t="s">
        <v>679</v>
      </c>
    </row>
    <row r="4214" spans="1:16" ht="51">
      <c r="A4214" s="214" t="s">
        <v>560</v>
      </c>
      <c r="B4214" s="89"/>
      <c r="C4214" s="90" t="s">
        <v>622</v>
      </c>
      <c r="D4214" s="84">
        <v>43319</v>
      </c>
      <c r="E4214" s="85" t="s">
        <v>7878</v>
      </c>
      <c r="F4214" s="85" t="s">
        <v>3</v>
      </c>
      <c r="G4214" s="85">
        <v>1646695</v>
      </c>
      <c r="H4214" s="89"/>
      <c r="I4214" s="93" t="s">
        <v>8534</v>
      </c>
      <c r="J4214" s="89"/>
      <c r="K4214" s="89"/>
      <c r="L4214" s="89"/>
      <c r="M4214" s="89"/>
      <c r="N4214" s="168">
        <v>0</v>
      </c>
      <c r="O4214" s="168">
        <v>220</v>
      </c>
      <c r="P4214" s="89" t="s">
        <v>679</v>
      </c>
    </row>
    <row r="4215" spans="1:16" ht="38.25">
      <c r="A4215" s="214" t="s">
        <v>569</v>
      </c>
      <c r="B4215" s="89"/>
      <c r="C4215" s="90" t="s">
        <v>621</v>
      </c>
      <c r="D4215" s="84">
        <v>43319</v>
      </c>
      <c r="E4215" s="85" t="s">
        <v>7879</v>
      </c>
      <c r="F4215" s="85" t="s">
        <v>3</v>
      </c>
      <c r="G4215" s="85">
        <v>1646705</v>
      </c>
      <c r="H4215" s="89"/>
      <c r="I4215" s="93" t="s">
        <v>755</v>
      </c>
      <c r="J4215" s="89"/>
      <c r="K4215" s="89"/>
      <c r="L4215" s="89"/>
      <c r="M4215" s="89"/>
      <c r="N4215" s="168">
        <v>0</v>
      </c>
      <c r="O4215" s="168">
        <v>400</v>
      </c>
      <c r="P4215" s="89" t="s">
        <v>679</v>
      </c>
    </row>
    <row r="4216" spans="1:16" ht="51">
      <c r="A4216" s="214">
        <v>222</v>
      </c>
      <c r="B4216" s="89"/>
      <c r="C4216" s="90" t="s">
        <v>106</v>
      </c>
      <c r="D4216" s="84">
        <v>43319</v>
      </c>
      <c r="E4216" s="85" t="s">
        <v>7880</v>
      </c>
      <c r="F4216" s="85" t="s">
        <v>3</v>
      </c>
      <c r="G4216" s="85">
        <v>1646728</v>
      </c>
      <c r="H4216" s="89"/>
      <c r="I4216" s="93" t="s">
        <v>8535</v>
      </c>
      <c r="J4216" s="89"/>
      <c r="K4216" s="89"/>
      <c r="L4216" s="89"/>
      <c r="M4216" s="89"/>
      <c r="N4216" s="168">
        <v>0</v>
      </c>
      <c r="O4216" s="168">
        <v>20.8</v>
      </c>
      <c r="P4216" s="89" t="s">
        <v>679</v>
      </c>
    </row>
    <row r="4217" spans="1:16" ht="51">
      <c r="A4217" s="214" t="s">
        <v>560</v>
      </c>
      <c r="B4217" s="89"/>
      <c r="C4217" s="90" t="s">
        <v>622</v>
      </c>
      <c r="D4217" s="84">
        <v>43319</v>
      </c>
      <c r="E4217" s="85" t="s">
        <v>7881</v>
      </c>
      <c r="F4217" s="85" t="s">
        <v>3</v>
      </c>
      <c r="G4217" s="85">
        <v>1646732</v>
      </c>
      <c r="H4217" s="89"/>
      <c r="I4217" s="93" t="s">
        <v>8536</v>
      </c>
      <c r="J4217" s="89"/>
      <c r="K4217" s="89"/>
      <c r="L4217" s="89"/>
      <c r="M4217" s="89"/>
      <c r="N4217" s="168">
        <v>0</v>
      </c>
      <c r="O4217" s="168">
        <v>220</v>
      </c>
      <c r="P4217" s="89" t="s">
        <v>679</v>
      </c>
    </row>
    <row r="4218" spans="1:16" ht="51">
      <c r="A4218" s="214">
        <v>373</v>
      </c>
      <c r="B4218" s="89"/>
      <c r="C4218" s="90" t="s">
        <v>644</v>
      </c>
      <c r="D4218" s="84">
        <v>43319</v>
      </c>
      <c r="E4218" s="85" t="s">
        <v>7882</v>
      </c>
      <c r="F4218" s="85" t="s">
        <v>3</v>
      </c>
      <c r="G4218" s="85">
        <v>1646911</v>
      </c>
      <c r="H4218" s="89"/>
      <c r="I4218" s="93" t="s">
        <v>8537</v>
      </c>
      <c r="J4218" s="89"/>
      <c r="K4218" s="89"/>
      <c r="L4218" s="89"/>
      <c r="M4218" s="89"/>
      <c r="N4218" s="168">
        <v>0</v>
      </c>
      <c r="O4218" s="168">
        <v>180</v>
      </c>
      <c r="P4218" s="89" t="s">
        <v>679</v>
      </c>
    </row>
    <row r="4219" spans="1:16" ht="51">
      <c r="A4219" s="214" t="s">
        <v>560</v>
      </c>
      <c r="B4219" s="89"/>
      <c r="C4219" s="90" t="s">
        <v>622</v>
      </c>
      <c r="D4219" s="84">
        <v>43319</v>
      </c>
      <c r="E4219" s="85" t="s">
        <v>7883</v>
      </c>
      <c r="F4219" s="85" t="s">
        <v>3</v>
      </c>
      <c r="G4219" s="85">
        <v>1646869</v>
      </c>
      <c r="H4219" s="89"/>
      <c r="I4219" s="93" t="s">
        <v>7331</v>
      </c>
      <c r="J4219" s="89"/>
      <c r="K4219" s="89"/>
      <c r="L4219" s="89"/>
      <c r="M4219" s="89"/>
      <c r="N4219" s="168">
        <v>0</v>
      </c>
      <c r="O4219" s="168">
        <v>1000</v>
      </c>
      <c r="P4219" s="89" t="s">
        <v>679</v>
      </c>
    </row>
    <row r="4220" spans="1:16" ht="51">
      <c r="A4220" s="214" t="s">
        <v>569</v>
      </c>
      <c r="B4220" s="89"/>
      <c r="C4220" s="90" t="s">
        <v>621</v>
      </c>
      <c r="D4220" s="84">
        <v>43319</v>
      </c>
      <c r="E4220" s="85" t="s">
        <v>7884</v>
      </c>
      <c r="F4220" s="85" t="s">
        <v>3</v>
      </c>
      <c r="G4220" s="85">
        <v>1646874</v>
      </c>
      <c r="H4220" s="89"/>
      <c r="I4220" s="93" t="s">
        <v>8538</v>
      </c>
      <c r="J4220" s="89"/>
      <c r="K4220" s="89"/>
      <c r="L4220" s="89"/>
      <c r="M4220" s="89"/>
      <c r="N4220" s="168">
        <v>0</v>
      </c>
      <c r="O4220" s="168">
        <v>20</v>
      </c>
      <c r="P4220" s="89" t="s">
        <v>679</v>
      </c>
    </row>
    <row r="4221" spans="1:16" ht="63.75">
      <c r="A4221" s="214">
        <v>310</v>
      </c>
      <c r="B4221" s="89"/>
      <c r="C4221" s="90" t="s">
        <v>145</v>
      </c>
      <c r="D4221" s="84">
        <v>43319</v>
      </c>
      <c r="E4221" s="85" t="s">
        <v>7885</v>
      </c>
      <c r="F4221" s="85" t="s">
        <v>3</v>
      </c>
      <c r="G4221" s="85">
        <v>1646616</v>
      </c>
      <c r="H4221" s="89"/>
      <c r="I4221" s="93" t="s">
        <v>8539</v>
      </c>
      <c r="J4221" s="89"/>
      <c r="K4221" s="89"/>
      <c r="L4221" s="89"/>
      <c r="M4221" s="89"/>
      <c r="N4221" s="168">
        <v>0</v>
      </c>
      <c r="O4221" s="168">
        <v>27.3</v>
      </c>
      <c r="P4221" s="89" t="s">
        <v>679</v>
      </c>
    </row>
    <row r="4222" spans="1:16" ht="63.75">
      <c r="A4222" s="214">
        <v>310</v>
      </c>
      <c r="B4222" s="89"/>
      <c r="C4222" s="90" t="s">
        <v>145</v>
      </c>
      <c r="D4222" s="84">
        <v>43319</v>
      </c>
      <c r="E4222" s="85" t="s">
        <v>7886</v>
      </c>
      <c r="F4222" s="85" t="s">
        <v>3</v>
      </c>
      <c r="G4222" s="85">
        <v>1646619</v>
      </c>
      <c r="H4222" s="89"/>
      <c r="I4222" s="93" t="s">
        <v>8540</v>
      </c>
      <c r="J4222" s="89"/>
      <c r="K4222" s="89"/>
      <c r="L4222" s="89"/>
      <c r="M4222" s="89"/>
      <c r="N4222" s="168">
        <v>0</v>
      </c>
      <c r="O4222" s="168">
        <v>2149.9</v>
      </c>
      <c r="P4222" s="89" t="s">
        <v>679</v>
      </c>
    </row>
    <row r="4223" spans="1:16" ht="63.75">
      <c r="A4223" s="214">
        <v>310</v>
      </c>
      <c r="B4223" s="89"/>
      <c r="C4223" s="90" t="s">
        <v>145</v>
      </c>
      <c r="D4223" s="84">
        <v>43319</v>
      </c>
      <c r="E4223" s="85" t="s">
        <v>7887</v>
      </c>
      <c r="F4223" s="85" t="s">
        <v>3</v>
      </c>
      <c r="G4223" s="85">
        <v>1646620</v>
      </c>
      <c r="H4223" s="89"/>
      <c r="I4223" s="93" t="s">
        <v>8541</v>
      </c>
      <c r="J4223" s="89"/>
      <c r="K4223" s="89"/>
      <c r="L4223" s="89"/>
      <c r="M4223" s="89"/>
      <c r="N4223" s="168">
        <v>0</v>
      </c>
      <c r="O4223" s="168">
        <v>52.28</v>
      </c>
      <c r="P4223" s="89" t="s">
        <v>679</v>
      </c>
    </row>
    <row r="4224" spans="1:16" ht="63.75">
      <c r="A4224" s="214">
        <v>310</v>
      </c>
      <c r="B4224" s="89"/>
      <c r="C4224" s="90" t="s">
        <v>145</v>
      </c>
      <c r="D4224" s="84">
        <v>43319</v>
      </c>
      <c r="E4224" s="85" t="s">
        <v>7888</v>
      </c>
      <c r="F4224" s="85" t="s">
        <v>3</v>
      </c>
      <c r="G4224" s="85">
        <v>1646622</v>
      </c>
      <c r="H4224" s="89"/>
      <c r="I4224" s="93" t="s">
        <v>8542</v>
      </c>
      <c r="J4224" s="89"/>
      <c r="K4224" s="89"/>
      <c r="L4224" s="89"/>
      <c r="M4224" s="89"/>
      <c r="N4224" s="168">
        <v>0</v>
      </c>
      <c r="O4224" s="168">
        <v>2800</v>
      </c>
      <c r="P4224" s="89" t="s">
        <v>679</v>
      </c>
    </row>
    <row r="4225" spans="1:16" ht="76.5">
      <c r="A4225" s="214">
        <v>373</v>
      </c>
      <c r="B4225" s="89"/>
      <c r="C4225" s="90" t="s">
        <v>644</v>
      </c>
      <c r="D4225" s="84">
        <v>43319</v>
      </c>
      <c r="E4225" s="85" t="s">
        <v>7889</v>
      </c>
      <c r="F4225" s="85" t="s">
        <v>680</v>
      </c>
      <c r="G4225" s="85">
        <v>180099</v>
      </c>
      <c r="H4225" s="89"/>
      <c r="I4225" s="93" t="s">
        <v>8543</v>
      </c>
      <c r="J4225" s="89"/>
      <c r="K4225" s="89"/>
      <c r="L4225" s="89"/>
      <c r="M4225" s="89"/>
      <c r="N4225" s="168">
        <v>0</v>
      </c>
      <c r="O4225" s="168">
        <v>13754323.4</v>
      </c>
      <c r="P4225" s="89" t="s">
        <v>679</v>
      </c>
    </row>
    <row r="4226" spans="1:16" ht="63.75">
      <c r="A4226" s="214">
        <v>373</v>
      </c>
      <c r="B4226" s="89"/>
      <c r="C4226" s="90" t="s">
        <v>644</v>
      </c>
      <c r="D4226" s="84">
        <v>43319</v>
      </c>
      <c r="E4226" s="85" t="s">
        <v>7890</v>
      </c>
      <c r="F4226" s="85" t="s">
        <v>680</v>
      </c>
      <c r="G4226" s="85">
        <v>180105</v>
      </c>
      <c r="H4226" s="89"/>
      <c r="I4226" s="93" t="s">
        <v>8544</v>
      </c>
      <c r="J4226" s="89"/>
      <c r="K4226" s="89"/>
      <c r="L4226" s="89"/>
      <c r="M4226" s="89"/>
      <c r="N4226" s="168">
        <v>0</v>
      </c>
      <c r="O4226" s="168">
        <v>2203624.98</v>
      </c>
      <c r="P4226" s="89" t="s">
        <v>679</v>
      </c>
    </row>
    <row r="4227" spans="1:16" ht="63.75">
      <c r="A4227" s="214">
        <v>513</v>
      </c>
      <c r="B4227" s="89"/>
      <c r="C4227" s="90" t="s">
        <v>175</v>
      </c>
      <c r="D4227" s="84">
        <v>43319</v>
      </c>
      <c r="E4227" s="85" t="s">
        <v>7891</v>
      </c>
      <c r="F4227" s="85" t="s">
        <v>15</v>
      </c>
      <c r="G4227" s="85">
        <v>801935</v>
      </c>
      <c r="H4227" s="89"/>
      <c r="I4227" s="93" t="s">
        <v>8545</v>
      </c>
      <c r="J4227" s="89"/>
      <c r="K4227" s="89"/>
      <c r="L4227" s="89"/>
      <c r="M4227" s="89"/>
      <c r="N4227" s="168">
        <v>50</v>
      </c>
      <c r="O4227" s="168">
        <v>0</v>
      </c>
      <c r="P4227" s="89" t="s">
        <v>679</v>
      </c>
    </row>
    <row r="4228" spans="1:16" ht="89.25">
      <c r="A4228" s="214">
        <v>576</v>
      </c>
      <c r="B4228" s="89"/>
      <c r="C4228" s="90" t="s">
        <v>11083</v>
      </c>
      <c r="D4228" s="84">
        <v>43319</v>
      </c>
      <c r="E4228" s="85" t="s">
        <v>7892</v>
      </c>
      <c r="F4228" s="85" t="s">
        <v>15</v>
      </c>
      <c r="G4228" s="85">
        <v>5634</v>
      </c>
      <c r="H4228" s="89"/>
      <c r="I4228" s="93" t="s">
        <v>8546</v>
      </c>
      <c r="J4228" s="89"/>
      <c r="K4228" s="89"/>
      <c r="L4228" s="89"/>
      <c r="M4228" s="89"/>
      <c r="N4228" s="168">
        <v>279.60000000000002</v>
      </c>
      <c r="O4228" s="168">
        <v>0</v>
      </c>
      <c r="P4228" s="89" t="s">
        <v>679</v>
      </c>
    </row>
    <row r="4229" spans="1:16" ht="89.25">
      <c r="A4229" s="214">
        <v>576</v>
      </c>
      <c r="B4229" s="89"/>
      <c r="C4229" s="90" t="s">
        <v>11083</v>
      </c>
      <c r="D4229" s="84">
        <v>43319</v>
      </c>
      <c r="E4229" s="85" t="s">
        <v>7893</v>
      </c>
      <c r="F4229" s="85" t="s">
        <v>15</v>
      </c>
      <c r="G4229" s="85">
        <v>5633</v>
      </c>
      <c r="H4229" s="89"/>
      <c r="I4229" s="93" t="s">
        <v>8547</v>
      </c>
      <c r="J4229" s="89"/>
      <c r="K4229" s="89"/>
      <c r="L4229" s="89"/>
      <c r="M4229" s="89"/>
      <c r="N4229" s="168">
        <v>611.77</v>
      </c>
      <c r="O4229" s="168">
        <v>0</v>
      </c>
      <c r="P4229" s="89" t="s">
        <v>679</v>
      </c>
    </row>
    <row r="4230" spans="1:16" ht="51">
      <c r="A4230" s="214">
        <v>513</v>
      </c>
      <c r="B4230" s="89"/>
      <c r="C4230" s="90" t="s">
        <v>175</v>
      </c>
      <c r="D4230" s="84">
        <v>43319</v>
      </c>
      <c r="E4230" s="85" t="s">
        <v>7894</v>
      </c>
      <c r="F4230" s="85" t="s">
        <v>15</v>
      </c>
      <c r="G4230" s="85">
        <v>802287</v>
      </c>
      <c r="H4230" s="89"/>
      <c r="I4230" s="93" t="s">
        <v>743</v>
      </c>
      <c r="J4230" s="89"/>
      <c r="K4230" s="89"/>
      <c r="L4230" s="89"/>
      <c r="M4230" s="89"/>
      <c r="N4230" s="168">
        <v>50</v>
      </c>
      <c r="O4230" s="168">
        <v>0</v>
      </c>
      <c r="P4230" s="89" t="s">
        <v>679</v>
      </c>
    </row>
    <row r="4231" spans="1:16" ht="51">
      <c r="A4231" s="214">
        <v>513</v>
      </c>
      <c r="B4231" s="89"/>
      <c r="C4231" s="90" t="s">
        <v>175</v>
      </c>
      <c r="D4231" s="84">
        <v>43319</v>
      </c>
      <c r="E4231" s="85" t="s">
        <v>7895</v>
      </c>
      <c r="F4231" s="85" t="s">
        <v>15</v>
      </c>
      <c r="G4231" s="85">
        <v>802401</v>
      </c>
      <c r="H4231" s="89"/>
      <c r="I4231" s="93" t="s">
        <v>8548</v>
      </c>
      <c r="J4231" s="89"/>
      <c r="K4231" s="89"/>
      <c r="L4231" s="89"/>
      <c r="M4231" s="89"/>
      <c r="N4231" s="168">
        <v>50</v>
      </c>
      <c r="O4231" s="168">
        <v>0</v>
      </c>
      <c r="P4231" s="89" t="s">
        <v>679</v>
      </c>
    </row>
    <row r="4232" spans="1:16" ht="63.75">
      <c r="A4232" s="214">
        <v>513</v>
      </c>
      <c r="B4232" s="89"/>
      <c r="C4232" s="90" t="s">
        <v>175</v>
      </c>
      <c r="D4232" s="84">
        <v>43319</v>
      </c>
      <c r="E4232" s="85" t="s">
        <v>7896</v>
      </c>
      <c r="F4232" s="85" t="s">
        <v>15</v>
      </c>
      <c r="G4232" s="85">
        <v>802540</v>
      </c>
      <c r="H4232" s="89"/>
      <c r="I4232" s="93" t="s">
        <v>8549</v>
      </c>
      <c r="J4232" s="89"/>
      <c r="K4232" s="89"/>
      <c r="L4232" s="89"/>
      <c r="M4232" s="89"/>
      <c r="N4232" s="168">
        <v>50</v>
      </c>
      <c r="O4232" s="168">
        <v>0</v>
      </c>
      <c r="P4232" s="89" t="s">
        <v>679</v>
      </c>
    </row>
    <row r="4233" spans="1:16" ht="89.25">
      <c r="A4233" s="214">
        <v>47</v>
      </c>
      <c r="B4233" s="89"/>
      <c r="C4233" s="90" t="s">
        <v>52</v>
      </c>
      <c r="D4233" s="84">
        <v>43319</v>
      </c>
      <c r="E4233" s="85" t="s">
        <v>7897</v>
      </c>
      <c r="F4233" s="85" t="s">
        <v>13</v>
      </c>
      <c r="G4233" s="85">
        <v>929044</v>
      </c>
      <c r="H4233" s="89"/>
      <c r="I4233" s="93" t="s">
        <v>8550</v>
      </c>
      <c r="J4233" s="89"/>
      <c r="K4233" s="89"/>
      <c r="L4233" s="89"/>
      <c r="M4233" s="89"/>
      <c r="N4233" s="168">
        <v>120.83</v>
      </c>
      <c r="O4233" s="168">
        <v>0</v>
      </c>
      <c r="P4233" s="89" t="s">
        <v>679</v>
      </c>
    </row>
    <row r="4234" spans="1:16" ht="76.5">
      <c r="A4234" s="214">
        <v>47</v>
      </c>
      <c r="B4234" s="89"/>
      <c r="C4234" s="90" t="s">
        <v>52</v>
      </c>
      <c r="D4234" s="84">
        <v>43319</v>
      </c>
      <c r="E4234" s="85" t="s">
        <v>7898</v>
      </c>
      <c r="F4234" s="85" t="s">
        <v>11</v>
      </c>
      <c r="G4234" s="85">
        <v>929044</v>
      </c>
      <c r="H4234" s="89"/>
      <c r="I4234" s="93" t="s">
        <v>8551</v>
      </c>
      <c r="J4234" s="89"/>
      <c r="K4234" s="89"/>
      <c r="L4234" s="89"/>
      <c r="M4234" s="89"/>
      <c r="N4234" s="168">
        <v>50</v>
      </c>
      <c r="O4234" s="168">
        <v>0</v>
      </c>
      <c r="P4234" s="89" t="s">
        <v>679</v>
      </c>
    </row>
    <row r="4235" spans="1:16" ht="51">
      <c r="A4235" s="214">
        <v>513</v>
      </c>
      <c r="B4235" s="89"/>
      <c r="C4235" s="90" t="s">
        <v>175</v>
      </c>
      <c r="D4235" s="84">
        <v>43319</v>
      </c>
      <c r="E4235" s="85" t="s">
        <v>7899</v>
      </c>
      <c r="F4235" s="85" t="s">
        <v>11</v>
      </c>
      <c r="G4235" s="85">
        <v>929039</v>
      </c>
      <c r="H4235" s="89"/>
      <c r="I4235" s="93" t="s">
        <v>8552</v>
      </c>
      <c r="J4235" s="89"/>
      <c r="K4235" s="89"/>
      <c r="L4235" s="89"/>
      <c r="M4235" s="89"/>
      <c r="N4235" s="168">
        <v>50</v>
      </c>
      <c r="O4235" s="168">
        <v>0</v>
      </c>
      <c r="P4235" s="89" t="s">
        <v>679</v>
      </c>
    </row>
    <row r="4236" spans="1:16" ht="38.25">
      <c r="A4236" s="214" t="s">
        <v>569</v>
      </c>
      <c r="B4236" s="89"/>
      <c r="C4236" s="90" t="s">
        <v>621</v>
      </c>
      <c r="D4236" s="84">
        <v>43320</v>
      </c>
      <c r="E4236" s="85" t="s">
        <v>7900</v>
      </c>
      <c r="F4236" s="85" t="s">
        <v>3</v>
      </c>
      <c r="G4236" s="85">
        <v>1647218</v>
      </c>
      <c r="H4236" s="89"/>
      <c r="I4236" s="93" t="s">
        <v>729</v>
      </c>
      <c r="J4236" s="89"/>
      <c r="K4236" s="89"/>
      <c r="L4236" s="89"/>
      <c r="M4236" s="89"/>
      <c r="N4236" s="168">
        <v>0</v>
      </c>
      <c r="O4236" s="168">
        <v>1018</v>
      </c>
      <c r="P4236" s="89" t="s">
        <v>679</v>
      </c>
    </row>
    <row r="4237" spans="1:16" ht="51">
      <c r="A4237" s="214" t="s">
        <v>569</v>
      </c>
      <c r="B4237" s="89"/>
      <c r="C4237" s="90" t="s">
        <v>621</v>
      </c>
      <c r="D4237" s="84">
        <v>43320</v>
      </c>
      <c r="E4237" s="85" t="s">
        <v>7901</v>
      </c>
      <c r="F4237" s="85" t="s">
        <v>3</v>
      </c>
      <c r="G4237" s="85">
        <v>1647189</v>
      </c>
      <c r="H4237" s="89"/>
      <c r="I4237" s="93" t="s">
        <v>7424</v>
      </c>
      <c r="J4237" s="89"/>
      <c r="K4237" s="89"/>
      <c r="L4237" s="89"/>
      <c r="M4237" s="89"/>
      <c r="N4237" s="168">
        <v>0</v>
      </c>
      <c r="O4237" s="168">
        <v>1726</v>
      </c>
      <c r="P4237" s="89" t="s">
        <v>679</v>
      </c>
    </row>
    <row r="4238" spans="1:16" ht="38.25">
      <c r="A4238" s="214">
        <v>291</v>
      </c>
      <c r="B4238" s="89"/>
      <c r="C4238" s="90" t="s">
        <v>133</v>
      </c>
      <c r="D4238" s="84">
        <v>43320</v>
      </c>
      <c r="E4238" s="85" t="s">
        <v>7902</v>
      </c>
      <c r="F4238" s="85" t="s">
        <v>3</v>
      </c>
      <c r="G4238" s="85">
        <v>1647235</v>
      </c>
      <c r="H4238" s="89"/>
      <c r="I4238" s="93" t="s">
        <v>8553</v>
      </c>
      <c r="J4238" s="89"/>
      <c r="K4238" s="89"/>
      <c r="L4238" s="89"/>
      <c r="M4238" s="89"/>
      <c r="N4238" s="168">
        <v>0</v>
      </c>
      <c r="O4238" s="168">
        <v>520</v>
      </c>
      <c r="P4238" s="89" t="s">
        <v>679</v>
      </c>
    </row>
    <row r="4239" spans="1:16" ht="51">
      <c r="A4239" s="214" t="s">
        <v>560</v>
      </c>
      <c r="B4239" s="89"/>
      <c r="C4239" s="90" t="s">
        <v>622</v>
      </c>
      <c r="D4239" s="84">
        <v>43320</v>
      </c>
      <c r="E4239" s="85" t="s">
        <v>7903</v>
      </c>
      <c r="F4239" s="85" t="s">
        <v>3</v>
      </c>
      <c r="G4239" s="85">
        <v>1647255</v>
      </c>
      <c r="H4239" s="89"/>
      <c r="I4239" s="93" t="s">
        <v>8554</v>
      </c>
      <c r="J4239" s="89"/>
      <c r="K4239" s="89"/>
      <c r="L4239" s="89"/>
      <c r="M4239" s="89"/>
      <c r="N4239" s="168">
        <v>0</v>
      </c>
      <c r="O4239" s="168">
        <v>1367.32</v>
      </c>
      <c r="P4239" s="89" t="s">
        <v>679</v>
      </c>
    </row>
    <row r="4240" spans="1:16" ht="51">
      <c r="A4240" s="214">
        <v>291</v>
      </c>
      <c r="B4240" s="89"/>
      <c r="C4240" s="90" t="s">
        <v>133</v>
      </c>
      <c r="D4240" s="84">
        <v>43320</v>
      </c>
      <c r="E4240" s="85" t="s">
        <v>7904</v>
      </c>
      <c r="F4240" s="85" t="s">
        <v>3</v>
      </c>
      <c r="G4240" s="85">
        <v>1647083</v>
      </c>
      <c r="H4240" s="89"/>
      <c r="I4240" s="93" t="s">
        <v>8555</v>
      </c>
      <c r="J4240" s="89"/>
      <c r="K4240" s="89"/>
      <c r="L4240" s="89"/>
      <c r="M4240" s="89"/>
      <c r="N4240" s="168">
        <v>0</v>
      </c>
      <c r="O4240" s="168">
        <v>6533.93</v>
      </c>
      <c r="P4240" s="89" t="s">
        <v>679</v>
      </c>
    </row>
    <row r="4241" spans="1:16" ht="51">
      <c r="A4241" s="214" t="s">
        <v>569</v>
      </c>
      <c r="B4241" s="89"/>
      <c r="C4241" s="90" t="s">
        <v>621</v>
      </c>
      <c r="D4241" s="84">
        <v>43320</v>
      </c>
      <c r="E4241" s="85" t="s">
        <v>7905</v>
      </c>
      <c r="F4241" s="85" t="s">
        <v>3</v>
      </c>
      <c r="G4241" s="85">
        <v>1647162</v>
      </c>
      <c r="H4241" s="89"/>
      <c r="I4241" s="93" t="s">
        <v>8556</v>
      </c>
      <c r="J4241" s="89"/>
      <c r="K4241" s="89"/>
      <c r="L4241" s="89"/>
      <c r="M4241" s="89"/>
      <c r="N4241" s="168">
        <v>0</v>
      </c>
      <c r="O4241" s="168">
        <v>2000</v>
      </c>
      <c r="P4241" s="89" t="s">
        <v>679</v>
      </c>
    </row>
    <row r="4242" spans="1:16" ht="38.25">
      <c r="A4242" s="214" t="s">
        <v>569</v>
      </c>
      <c r="B4242" s="89"/>
      <c r="C4242" s="90" t="s">
        <v>621</v>
      </c>
      <c r="D4242" s="84">
        <v>43320</v>
      </c>
      <c r="E4242" s="85" t="s">
        <v>7906</v>
      </c>
      <c r="F4242" s="85" t="s">
        <v>3</v>
      </c>
      <c r="G4242" s="85">
        <v>1647164</v>
      </c>
      <c r="H4242" s="89"/>
      <c r="I4242" s="93" t="s">
        <v>8557</v>
      </c>
      <c r="J4242" s="89"/>
      <c r="K4242" s="89"/>
      <c r="L4242" s="89"/>
      <c r="M4242" s="89"/>
      <c r="N4242" s="168">
        <v>0</v>
      </c>
      <c r="O4242" s="168">
        <v>2801.2400000000002</v>
      </c>
      <c r="P4242" s="89" t="s">
        <v>679</v>
      </c>
    </row>
    <row r="4243" spans="1:16" ht="51">
      <c r="A4243" s="214" t="s">
        <v>569</v>
      </c>
      <c r="B4243" s="89"/>
      <c r="C4243" s="90" t="s">
        <v>621</v>
      </c>
      <c r="D4243" s="84">
        <v>43320</v>
      </c>
      <c r="E4243" s="85" t="s">
        <v>7907</v>
      </c>
      <c r="F4243" s="85" t="s">
        <v>3</v>
      </c>
      <c r="G4243" s="85">
        <v>1647426</v>
      </c>
      <c r="H4243" s="89"/>
      <c r="I4243" s="93" t="s">
        <v>8558</v>
      </c>
      <c r="J4243" s="89"/>
      <c r="K4243" s="89"/>
      <c r="L4243" s="89"/>
      <c r="M4243" s="89"/>
      <c r="N4243" s="168">
        <v>0</v>
      </c>
      <c r="O4243" s="168">
        <v>20</v>
      </c>
      <c r="P4243" s="89" t="s">
        <v>679</v>
      </c>
    </row>
    <row r="4244" spans="1:16" ht="38.25">
      <c r="A4244" s="214" t="s">
        <v>569</v>
      </c>
      <c r="B4244" s="89"/>
      <c r="C4244" s="90" t="s">
        <v>621</v>
      </c>
      <c r="D4244" s="84">
        <v>43320</v>
      </c>
      <c r="E4244" s="85" t="s">
        <v>7908</v>
      </c>
      <c r="F4244" s="85" t="s">
        <v>3</v>
      </c>
      <c r="G4244" s="85">
        <v>1647294</v>
      </c>
      <c r="H4244" s="89"/>
      <c r="I4244" s="93" t="s">
        <v>8559</v>
      </c>
      <c r="J4244" s="89"/>
      <c r="K4244" s="89"/>
      <c r="L4244" s="89"/>
      <c r="M4244" s="89"/>
      <c r="N4244" s="168">
        <v>0</v>
      </c>
      <c r="O4244" s="168">
        <v>260.66000000000003</v>
      </c>
      <c r="P4244" s="89" t="s">
        <v>679</v>
      </c>
    </row>
    <row r="4245" spans="1:16" ht="63.75">
      <c r="A4245" s="214" t="s">
        <v>569</v>
      </c>
      <c r="B4245" s="89"/>
      <c r="C4245" s="90" t="s">
        <v>621</v>
      </c>
      <c r="D4245" s="84">
        <v>43320</v>
      </c>
      <c r="E4245" s="85" t="s">
        <v>7909</v>
      </c>
      <c r="F4245" s="85" t="s">
        <v>3</v>
      </c>
      <c r="G4245" s="85">
        <v>1647332</v>
      </c>
      <c r="H4245" s="89"/>
      <c r="I4245" s="93" t="s">
        <v>8560</v>
      </c>
      <c r="J4245" s="89"/>
      <c r="K4245" s="89"/>
      <c r="L4245" s="89"/>
      <c r="M4245" s="89"/>
      <c r="N4245" s="168">
        <v>0</v>
      </c>
      <c r="O4245" s="168">
        <v>4105</v>
      </c>
      <c r="P4245" s="89" t="s">
        <v>679</v>
      </c>
    </row>
    <row r="4246" spans="1:16" ht="63.75">
      <c r="A4246" s="214">
        <v>670</v>
      </c>
      <c r="B4246" s="89"/>
      <c r="C4246" s="90" t="s">
        <v>194</v>
      </c>
      <c r="D4246" s="84">
        <v>43320</v>
      </c>
      <c r="E4246" s="85" t="s">
        <v>7910</v>
      </c>
      <c r="F4246" s="85" t="s">
        <v>3</v>
      </c>
      <c r="G4246" s="85">
        <v>1647148</v>
      </c>
      <c r="H4246" s="89"/>
      <c r="I4246" s="93" t="s">
        <v>8561</v>
      </c>
      <c r="J4246" s="89"/>
      <c r="K4246" s="89"/>
      <c r="L4246" s="89"/>
      <c r="M4246" s="89"/>
      <c r="N4246" s="168">
        <v>0</v>
      </c>
      <c r="O4246" s="168">
        <v>800</v>
      </c>
      <c r="P4246" s="89" t="s">
        <v>679</v>
      </c>
    </row>
    <row r="4247" spans="1:16" ht="63.75">
      <c r="A4247" s="214">
        <v>16</v>
      </c>
      <c r="B4247" s="89"/>
      <c r="C4247" s="90" t="s">
        <v>46</v>
      </c>
      <c r="D4247" s="84">
        <v>43320</v>
      </c>
      <c r="E4247" s="85" t="s">
        <v>7911</v>
      </c>
      <c r="F4247" s="85" t="s">
        <v>6</v>
      </c>
      <c r="G4247" s="85">
        <v>802874</v>
      </c>
      <c r="H4247" s="89"/>
      <c r="I4247" s="93" t="s">
        <v>8562</v>
      </c>
      <c r="J4247" s="89"/>
      <c r="K4247" s="89"/>
      <c r="L4247" s="89"/>
      <c r="M4247" s="89"/>
      <c r="N4247" s="168">
        <v>0</v>
      </c>
      <c r="O4247" s="168">
        <v>22.82</v>
      </c>
      <c r="P4247" s="89" t="s">
        <v>679</v>
      </c>
    </row>
    <row r="4248" spans="1:16" ht="89.25">
      <c r="A4248" s="214">
        <v>340</v>
      </c>
      <c r="B4248" s="89"/>
      <c r="C4248" s="90" t="s">
        <v>151</v>
      </c>
      <c r="D4248" s="84">
        <v>43320</v>
      </c>
      <c r="E4248" s="85" t="s">
        <v>7912</v>
      </c>
      <c r="F4248" s="85" t="s">
        <v>15</v>
      </c>
      <c r="G4248" s="85">
        <v>5639</v>
      </c>
      <c r="H4248" s="89"/>
      <c r="I4248" s="93" t="s">
        <v>8563</v>
      </c>
      <c r="J4248" s="89"/>
      <c r="K4248" s="89"/>
      <c r="L4248" s="89"/>
      <c r="M4248" s="89"/>
      <c r="N4248" s="168">
        <v>302.31</v>
      </c>
      <c r="O4248" s="168">
        <v>0</v>
      </c>
      <c r="P4248" s="89" t="s">
        <v>679</v>
      </c>
    </row>
    <row r="4249" spans="1:16" ht="89.25">
      <c r="A4249" s="214">
        <v>340</v>
      </c>
      <c r="B4249" s="89"/>
      <c r="C4249" s="90" t="s">
        <v>151</v>
      </c>
      <c r="D4249" s="84">
        <v>43320</v>
      </c>
      <c r="E4249" s="85" t="s">
        <v>7913</v>
      </c>
      <c r="F4249" s="85" t="s">
        <v>15</v>
      </c>
      <c r="G4249" s="85">
        <v>5637</v>
      </c>
      <c r="H4249" s="89"/>
      <c r="I4249" s="93" t="s">
        <v>8564</v>
      </c>
      <c r="J4249" s="89"/>
      <c r="K4249" s="89"/>
      <c r="L4249" s="89"/>
      <c r="M4249" s="89"/>
      <c r="N4249" s="168">
        <v>281.73</v>
      </c>
      <c r="O4249" s="168">
        <v>0</v>
      </c>
      <c r="P4249" s="89" t="s">
        <v>679</v>
      </c>
    </row>
    <row r="4250" spans="1:16" ht="89.25">
      <c r="A4250" s="214">
        <v>340</v>
      </c>
      <c r="B4250" s="89"/>
      <c r="C4250" s="90" t="s">
        <v>151</v>
      </c>
      <c r="D4250" s="84">
        <v>43320</v>
      </c>
      <c r="E4250" s="85" t="s">
        <v>7914</v>
      </c>
      <c r="F4250" s="85" t="s">
        <v>15</v>
      </c>
      <c r="G4250" s="85">
        <v>5638</v>
      </c>
      <c r="H4250" s="89"/>
      <c r="I4250" s="93" t="s">
        <v>8565</v>
      </c>
      <c r="J4250" s="89"/>
      <c r="K4250" s="89"/>
      <c r="L4250" s="89"/>
      <c r="M4250" s="89"/>
      <c r="N4250" s="168">
        <v>302.31</v>
      </c>
      <c r="O4250" s="168">
        <v>0</v>
      </c>
      <c r="P4250" s="89" t="s">
        <v>679</v>
      </c>
    </row>
    <row r="4251" spans="1:16" ht="89.25">
      <c r="A4251" s="214">
        <v>340</v>
      </c>
      <c r="B4251" s="89"/>
      <c r="C4251" s="90" t="s">
        <v>151</v>
      </c>
      <c r="D4251" s="84">
        <v>43320</v>
      </c>
      <c r="E4251" s="85" t="s">
        <v>7915</v>
      </c>
      <c r="F4251" s="85" t="s">
        <v>15</v>
      </c>
      <c r="G4251" s="85">
        <v>5636</v>
      </c>
      <c r="H4251" s="89"/>
      <c r="I4251" s="93" t="s">
        <v>8566</v>
      </c>
      <c r="J4251" s="89"/>
      <c r="K4251" s="89"/>
      <c r="L4251" s="89"/>
      <c r="M4251" s="89"/>
      <c r="N4251" s="168">
        <v>281.58999999999997</v>
      </c>
      <c r="O4251" s="168">
        <v>0</v>
      </c>
      <c r="P4251" s="89" t="s">
        <v>679</v>
      </c>
    </row>
    <row r="4252" spans="1:16" ht="76.5">
      <c r="A4252" s="214" t="s">
        <v>561</v>
      </c>
      <c r="B4252" s="89"/>
      <c r="C4252" s="90" t="s">
        <v>10493</v>
      </c>
      <c r="D4252" s="84">
        <v>43320</v>
      </c>
      <c r="E4252" s="85" t="s">
        <v>7916</v>
      </c>
      <c r="F4252" s="85" t="s">
        <v>13</v>
      </c>
      <c r="G4252" s="85">
        <v>929092</v>
      </c>
      <c r="H4252" s="89"/>
      <c r="I4252" s="93" t="s">
        <v>8567</v>
      </c>
      <c r="J4252" s="89"/>
      <c r="K4252" s="89"/>
      <c r="L4252" s="89"/>
      <c r="M4252" s="89"/>
      <c r="N4252" s="168">
        <v>275400</v>
      </c>
      <c r="O4252" s="168">
        <v>0</v>
      </c>
      <c r="P4252" s="89" t="s">
        <v>679</v>
      </c>
    </row>
    <row r="4253" spans="1:16" ht="89.25">
      <c r="A4253" s="214">
        <v>340</v>
      </c>
      <c r="B4253" s="89"/>
      <c r="C4253" s="90" t="s">
        <v>151</v>
      </c>
      <c r="D4253" s="84">
        <v>43320</v>
      </c>
      <c r="E4253" s="85" t="s">
        <v>7917</v>
      </c>
      <c r="F4253" s="85" t="s">
        <v>15</v>
      </c>
      <c r="G4253" s="85">
        <v>5635</v>
      </c>
      <c r="H4253" s="89"/>
      <c r="I4253" s="93" t="s">
        <v>8568</v>
      </c>
      <c r="J4253" s="89"/>
      <c r="K4253" s="89"/>
      <c r="L4253" s="89"/>
      <c r="M4253" s="89"/>
      <c r="N4253" s="168">
        <v>311.37</v>
      </c>
      <c r="O4253" s="168">
        <v>0</v>
      </c>
      <c r="P4253" s="89" t="s">
        <v>679</v>
      </c>
    </row>
    <row r="4254" spans="1:16" ht="51">
      <c r="A4254" s="214">
        <v>513</v>
      </c>
      <c r="B4254" s="89"/>
      <c r="C4254" s="90" t="s">
        <v>175</v>
      </c>
      <c r="D4254" s="84">
        <v>43320</v>
      </c>
      <c r="E4254" s="85" t="s">
        <v>7918</v>
      </c>
      <c r="F4254" s="85" t="s">
        <v>15</v>
      </c>
      <c r="G4254" s="85">
        <v>803814</v>
      </c>
      <c r="H4254" s="89"/>
      <c r="I4254" s="93" t="s">
        <v>8569</v>
      </c>
      <c r="J4254" s="89"/>
      <c r="K4254" s="89"/>
      <c r="L4254" s="89"/>
      <c r="M4254" s="89"/>
      <c r="N4254" s="168">
        <v>50</v>
      </c>
      <c r="O4254" s="168">
        <v>0</v>
      </c>
      <c r="P4254" s="89" t="s">
        <v>679</v>
      </c>
    </row>
    <row r="4255" spans="1:16" ht="51">
      <c r="A4255" s="214" t="s">
        <v>567</v>
      </c>
      <c r="B4255" s="89"/>
      <c r="C4255" s="90" t="s">
        <v>620</v>
      </c>
      <c r="D4255" s="84">
        <v>43320</v>
      </c>
      <c r="E4255" s="85" t="s">
        <v>7919</v>
      </c>
      <c r="F4255" s="85" t="s">
        <v>6</v>
      </c>
      <c r="G4255" s="85">
        <v>1007222</v>
      </c>
      <c r="H4255" s="89"/>
      <c r="I4255" s="93" t="s">
        <v>8570</v>
      </c>
      <c r="J4255" s="89"/>
      <c r="K4255" s="89"/>
      <c r="L4255" s="89"/>
      <c r="M4255" s="89"/>
      <c r="N4255" s="168">
        <v>0</v>
      </c>
      <c r="O4255" s="168">
        <v>6124.8</v>
      </c>
      <c r="P4255" s="89" t="s">
        <v>679</v>
      </c>
    </row>
    <row r="4256" spans="1:16" ht="38.25">
      <c r="A4256" s="214" t="s">
        <v>569</v>
      </c>
      <c r="B4256" s="89"/>
      <c r="C4256" s="90" t="s">
        <v>621</v>
      </c>
      <c r="D4256" s="84">
        <v>43320</v>
      </c>
      <c r="E4256" s="85" t="s">
        <v>7920</v>
      </c>
      <c r="F4256" s="85" t="s">
        <v>6</v>
      </c>
      <c r="G4256" s="85">
        <v>1007221</v>
      </c>
      <c r="H4256" s="89"/>
      <c r="I4256" s="93" t="s">
        <v>8571</v>
      </c>
      <c r="J4256" s="89"/>
      <c r="K4256" s="89"/>
      <c r="L4256" s="89"/>
      <c r="M4256" s="89"/>
      <c r="N4256" s="168">
        <v>0</v>
      </c>
      <c r="O4256" s="168">
        <v>375.96</v>
      </c>
      <c r="P4256" s="89" t="s">
        <v>679</v>
      </c>
    </row>
    <row r="4257" spans="1:16" ht="51">
      <c r="A4257" s="214">
        <v>580</v>
      </c>
      <c r="B4257" s="89"/>
      <c r="C4257" s="90" t="s">
        <v>184</v>
      </c>
      <c r="D4257" s="84">
        <v>43321</v>
      </c>
      <c r="E4257" s="85" t="s">
        <v>7921</v>
      </c>
      <c r="F4257" s="85" t="s">
        <v>3</v>
      </c>
      <c r="G4257" s="85">
        <v>1647747</v>
      </c>
      <c r="H4257" s="89"/>
      <c r="I4257" s="93" t="s">
        <v>8572</v>
      </c>
      <c r="J4257" s="89"/>
      <c r="K4257" s="89"/>
      <c r="L4257" s="89"/>
      <c r="M4257" s="89"/>
      <c r="N4257" s="168">
        <v>0</v>
      </c>
      <c r="O4257" s="168">
        <v>4</v>
      </c>
      <c r="P4257" s="89" t="s">
        <v>2900</v>
      </c>
    </row>
    <row r="4258" spans="1:16" ht="51">
      <c r="A4258" s="214">
        <v>526</v>
      </c>
      <c r="B4258" s="89"/>
      <c r="C4258" s="90" t="s">
        <v>616</v>
      </c>
      <c r="D4258" s="84">
        <v>43321</v>
      </c>
      <c r="E4258" s="85" t="s">
        <v>7922</v>
      </c>
      <c r="F4258" s="85" t="s">
        <v>3</v>
      </c>
      <c r="G4258" s="85">
        <v>1647754</v>
      </c>
      <c r="H4258" s="89"/>
      <c r="I4258" s="93" t="s">
        <v>8573</v>
      </c>
      <c r="J4258" s="89"/>
      <c r="K4258" s="89"/>
      <c r="L4258" s="89"/>
      <c r="M4258" s="89"/>
      <c r="N4258" s="168">
        <v>0</v>
      </c>
      <c r="O4258" s="168">
        <v>20</v>
      </c>
      <c r="P4258" s="89" t="s">
        <v>679</v>
      </c>
    </row>
    <row r="4259" spans="1:16" ht="51">
      <c r="A4259" s="214">
        <v>373</v>
      </c>
      <c r="B4259" s="89"/>
      <c r="C4259" s="90" t="s">
        <v>644</v>
      </c>
      <c r="D4259" s="84">
        <v>43321</v>
      </c>
      <c r="E4259" s="85" t="s">
        <v>7923</v>
      </c>
      <c r="F4259" s="85" t="s">
        <v>3</v>
      </c>
      <c r="G4259" s="85">
        <v>1647764</v>
      </c>
      <c r="H4259" s="89"/>
      <c r="I4259" s="93" t="s">
        <v>8574</v>
      </c>
      <c r="J4259" s="89"/>
      <c r="K4259" s="89"/>
      <c r="L4259" s="89"/>
      <c r="M4259" s="89"/>
      <c r="N4259" s="168">
        <v>0</v>
      </c>
      <c r="O4259" s="168">
        <v>20090.850000000002</v>
      </c>
      <c r="P4259" s="89" t="s">
        <v>679</v>
      </c>
    </row>
    <row r="4260" spans="1:16" ht="51">
      <c r="A4260" s="214" t="s">
        <v>569</v>
      </c>
      <c r="B4260" s="89"/>
      <c r="C4260" s="90" t="s">
        <v>621</v>
      </c>
      <c r="D4260" s="84">
        <v>43321</v>
      </c>
      <c r="E4260" s="85" t="s">
        <v>7924</v>
      </c>
      <c r="F4260" s="85" t="s">
        <v>3</v>
      </c>
      <c r="G4260" s="85">
        <v>1647773</v>
      </c>
      <c r="H4260" s="89"/>
      <c r="I4260" s="93" t="s">
        <v>8575</v>
      </c>
      <c r="J4260" s="89"/>
      <c r="K4260" s="89"/>
      <c r="L4260" s="89"/>
      <c r="M4260" s="89"/>
      <c r="N4260" s="168">
        <v>0</v>
      </c>
      <c r="O4260" s="168">
        <v>800</v>
      </c>
      <c r="P4260" s="89" t="s">
        <v>679</v>
      </c>
    </row>
    <row r="4261" spans="1:16" ht="51">
      <c r="A4261" s="214" t="s">
        <v>560</v>
      </c>
      <c r="B4261" s="89"/>
      <c r="C4261" s="90" t="s">
        <v>622</v>
      </c>
      <c r="D4261" s="84">
        <v>43321</v>
      </c>
      <c r="E4261" s="85" t="s">
        <v>7925</v>
      </c>
      <c r="F4261" s="85" t="s">
        <v>3</v>
      </c>
      <c r="G4261" s="85">
        <v>1647787</v>
      </c>
      <c r="H4261" s="89"/>
      <c r="I4261" s="93" t="s">
        <v>8576</v>
      </c>
      <c r="J4261" s="89"/>
      <c r="K4261" s="89"/>
      <c r="L4261" s="89"/>
      <c r="M4261" s="89"/>
      <c r="N4261" s="168">
        <v>0</v>
      </c>
      <c r="O4261" s="168">
        <v>220</v>
      </c>
      <c r="P4261" s="89" t="s">
        <v>679</v>
      </c>
    </row>
    <row r="4262" spans="1:16" ht="51">
      <c r="A4262" s="214" t="s">
        <v>560</v>
      </c>
      <c r="B4262" s="89"/>
      <c r="C4262" s="90" t="s">
        <v>622</v>
      </c>
      <c r="D4262" s="84">
        <v>43321</v>
      </c>
      <c r="E4262" s="85" t="s">
        <v>7926</v>
      </c>
      <c r="F4262" s="85" t="s">
        <v>3</v>
      </c>
      <c r="G4262" s="85">
        <v>1647788</v>
      </c>
      <c r="H4262" s="89"/>
      <c r="I4262" s="93" t="s">
        <v>8577</v>
      </c>
      <c r="J4262" s="89"/>
      <c r="K4262" s="89"/>
      <c r="L4262" s="89"/>
      <c r="M4262" s="89"/>
      <c r="N4262" s="168">
        <v>0</v>
      </c>
      <c r="O4262" s="168">
        <v>220</v>
      </c>
      <c r="P4262" s="89" t="s">
        <v>679</v>
      </c>
    </row>
    <row r="4263" spans="1:16" ht="51">
      <c r="A4263" s="214" t="s">
        <v>560</v>
      </c>
      <c r="B4263" s="89"/>
      <c r="C4263" s="90" t="s">
        <v>622</v>
      </c>
      <c r="D4263" s="84">
        <v>43321</v>
      </c>
      <c r="E4263" s="85" t="s">
        <v>7927</v>
      </c>
      <c r="F4263" s="85" t="s">
        <v>3</v>
      </c>
      <c r="G4263" s="85">
        <v>1647789</v>
      </c>
      <c r="H4263" s="89"/>
      <c r="I4263" s="93" t="s">
        <v>8578</v>
      </c>
      <c r="J4263" s="89"/>
      <c r="K4263" s="89"/>
      <c r="L4263" s="89"/>
      <c r="M4263" s="89"/>
      <c r="N4263" s="168">
        <v>0</v>
      </c>
      <c r="O4263" s="168">
        <v>140</v>
      </c>
      <c r="P4263" s="89" t="s">
        <v>679</v>
      </c>
    </row>
    <row r="4264" spans="1:16" ht="63.75">
      <c r="A4264" s="214">
        <v>48</v>
      </c>
      <c r="B4264" s="89"/>
      <c r="C4264" s="90" t="s">
        <v>53</v>
      </c>
      <c r="D4264" s="84">
        <v>43321</v>
      </c>
      <c r="E4264" s="85" t="s">
        <v>7928</v>
      </c>
      <c r="F4264" s="85" t="s">
        <v>3</v>
      </c>
      <c r="G4264" s="85">
        <v>1647793</v>
      </c>
      <c r="H4264" s="89"/>
      <c r="I4264" s="93" t="s">
        <v>8579</v>
      </c>
      <c r="J4264" s="89"/>
      <c r="K4264" s="89"/>
      <c r="L4264" s="89"/>
      <c r="M4264" s="89"/>
      <c r="N4264" s="168">
        <v>0</v>
      </c>
      <c r="O4264" s="168">
        <v>28</v>
      </c>
      <c r="P4264" s="89" t="s">
        <v>679</v>
      </c>
    </row>
    <row r="4265" spans="1:16" ht="38.25">
      <c r="A4265" s="214" t="s">
        <v>569</v>
      </c>
      <c r="B4265" s="89"/>
      <c r="C4265" s="90" t="s">
        <v>621</v>
      </c>
      <c r="D4265" s="84">
        <v>43321</v>
      </c>
      <c r="E4265" s="85" t="s">
        <v>7929</v>
      </c>
      <c r="F4265" s="85" t="s">
        <v>3</v>
      </c>
      <c r="G4265" s="85">
        <v>1647612</v>
      </c>
      <c r="H4265" s="89"/>
      <c r="I4265" s="93" t="s">
        <v>8580</v>
      </c>
      <c r="J4265" s="89"/>
      <c r="K4265" s="89"/>
      <c r="L4265" s="89"/>
      <c r="M4265" s="89"/>
      <c r="N4265" s="168">
        <v>0</v>
      </c>
      <c r="O4265" s="168">
        <v>2000</v>
      </c>
      <c r="P4265" s="89" t="s">
        <v>679</v>
      </c>
    </row>
    <row r="4266" spans="1:16" ht="51">
      <c r="A4266" s="214" t="s">
        <v>569</v>
      </c>
      <c r="B4266" s="89"/>
      <c r="C4266" s="90" t="s">
        <v>621</v>
      </c>
      <c r="D4266" s="84">
        <v>43321</v>
      </c>
      <c r="E4266" s="85" t="s">
        <v>7930</v>
      </c>
      <c r="F4266" s="85" t="s">
        <v>3</v>
      </c>
      <c r="G4266" s="85">
        <v>1647654</v>
      </c>
      <c r="H4266" s="89"/>
      <c r="I4266" s="93" t="s">
        <v>8581</v>
      </c>
      <c r="J4266" s="89"/>
      <c r="K4266" s="89"/>
      <c r="L4266" s="89"/>
      <c r="M4266" s="89"/>
      <c r="N4266" s="168">
        <v>0</v>
      </c>
      <c r="O4266" s="168">
        <v>2284.21</v>
      </c>
      <c r="P4266" s="89" t="s">
        <v>679</v>
      </c>
    </row>
    <row r="4267" spans="1:16" ht="63.75">
      <c r="A4267" s="214" t="s">
        <v>569</v>
      </c>
      <c r="B4267" s="89"/>
      <c r="C4267" s="90" t="s">
        <v>621</v>
      </c>
      <c r="D4267" s="84">
        <v>43321</v>
      </c>
      <c r="E4267" s="85" t="s">
        <v>7931</v>
      </c>
      <c r="F4267" s="85" t="s">
        <v>3</v>
      </c>
      <c r="G4267" s="85">
        <v>1647657</v>
      </c>
      <c r="H4267" s="89"/>
      <c r="I4267" s="93" t="s">
        <v>8582</v>
      </c>
      <c r="J4267" s="89"/>
      <c r="K4267" s="89"/>
      <c r="L4267" s="89"/>
      <c r="M4267" s="89"/>
      <c r="N4267" s="168">
        <v>0</v>
      </c>
      <c r="O4267" s="168">
        <v>2633.76</v>
      </c>
      <c r="P4267" s="89" t="s">
        <v>679</v>
      </c>
    </row>
    <row r="4268" spans="1:16" ht="63.75">
      <c r="A4268" s="214" t="s">
        <v>569</v>
      </c>
      <c r="B4268" s="89"/>
      <c r="C4268" s="90" t="s">
        <v>621</v>
      </c>
      <c r="D4268" s="84">
        <v>43321</v>
      </c>
      <c r="E4268" s="85" t="s">
        <v>7932</v>
      </c>
      <c r="F4268" s="85" t="s">
        <v>3</v>
      </c>
      <c r="G4268" s="85">
        <v>1647658</v>
      </c>
      <c r="H4268" s="89"/>
      <c r="I4268" s="93" t="s">
        <v>8583</v>
      </c>
      <c r="J4268" s="89"/>
      <c r="K4268" s="89"/>
      <c r="L4268" s="89"/>
      <c r="M4268" s="89"/>
      <c r="N4268" s="168">
        <v>0</v>
      </c>
      <c r="O4268" s="168">
        <v>6945.21</v>
      </c>
      <c r="P4268" s="89" t="s">
        <v>679</v>
      </c>
    </row>
    <row r="4269" spans="1:16" ht="51">
      <c r="A4269" s="214" t="s">
        <v>569</v>
      </c>
      <c r="B4269" s="89"/>
      <c r="C4269" s="90" t="s">
        <v>621</v>
      </c>
      <c r="D4269" s="84">
        <v>43321</v>
      </c>
      <c r="E4269" s="85" t="s">
        <v>7933</v>
      </c>
      <c r="F4269" s="85" t="s">
        <v>3</v>
      </c>
      <c r="G4269" s="85">
        <v>1647684</v>
      </c>
      <c r="H4269" s="89"/>
      <c r="I4269" s="93" t="s">
        <v>8584</v>
      </c>
      <c r="J4269" s="89"/>
      <c r="K4269" s="89"/>
      <c r="L4269" s="89"/>
      <c r="M4269" s="89"/>
      <c r="N4269" s="168">
        <v>0</v>
      </c>
      <c r="O4269" s="168">
        <v>1669</v>
      </c>
      <c r="P4269" s="89" t="s">
        <v>679</v>
      </c>
    </row>
    <row r="4270" spans="1:16" ht="38.25">
      <c r="A4270" s="214">
        <v>526</v>
      </c>
      <c r="B4270" s="89"/>
      <c r="C4270" s="90" t="s">
        <v>616</v>
      </c>
      <c r="D4270" s="84">
        <v>43321</v>
      </c>
      <c r="E4270" s="85" t="s">
        <v>7934</v>
      </c>
      <c r="F4270" s="85" t="s">
        <v>3</v>
      </c>
      <c r="G4270" s="85">
        <v>1647735</v>
      </c>
      <c r="H4270" s="89"/>
      <c r="I4270" s="93" t="s">
        <v>8585</v>
      </c>
      <c r="J4270" s="89"/>
      <c r="K4270" s="89"/>
      <c r="L4270" s="89"/>
      <c r="M4270" s="89"/>
      <c r="N4270" s="168">
        <v>0</v>
      </c>
      <c r="O4270" s="168">
        <v>15</v>
      </c>
      <c r="P4270" s="89" t="s">
        <v>679</v>
      </c>
    </row>
    <row r="4271" spans="1:16" ht="51">
      <c r="A4271" s="214">
        <v>35</v>
      </c>
      <c r="B4271" s="89"/>
      <c r="C4271" s="90" t="s">
        <v>49</v>
      </c>
      <c r="D4271" s="84">
        <v>43321</v>
      </c>
      <c r="E4271" s="85" t="s">
        <v>7935</v>
      </c>
      <c r="F4271" s="85" t="s">
        <v>3</v>
      </c>
      <c r="G4271" s="85">
        <v>1647801</v>
      </c>
      <c r="H4271" s="89"/>
      <c r="I4271" s="93" t="s">
        <v>733</v>
      </c>
      <c r="J4271" s="89"/>
      <c r="K4271" s="89"/>
      <c r="L4271" s="89"/>
      <c r="M4271" s="89"/>
      <c r="N4271" s="168">
        <v>0</v>
      </c>
      <c r="O4271" s="168">
        <v>1200</v>
      </c>
      <c r="P4271" s="89" t="s">
        <v>679</v>
      </c>
    </row>
    <row r="4272" spans="1:16" ht="38.25">
      <c r="A4272" s="214">
        <v>35</v>
      </c>
      <c r="B4272" s="89"/>
      <c r="C4272" s="90" t="s">
        <v>49</v>
      </c>
      <c r="D4272" s="84">
        <v>43321</v>
      </c>
      <c r="E4272" s="85" t="s">
        <v>7936</v>
      </c>
      <c r="F4272" s="85" t="s">
        <v>3</v>
      </c>
      <c r="G4272" s="85">
        <v>1647865</v>
      </c>
      <c r="H4272" s="89"/>
      <c r="I4272" s="93" t="s">
        <v>751</v>
      </c>
      <c r="J4272" s="89"/>
      <c r="K4272" s="89"/>
      <c r="L4272" s="89"/>
      <c r="M4272" s="89"/>
      <c r="N4272" s="168">
        <v>0</v>
      </c>
      <c r="O4272" s="168">
        <v>1203.3900000000001</v>
      </c>
      <c r="P4272" s="89" t="s">
        <v>679</v>
      </c>
    </row>
    <row r="4273" spans="1:16" ht="51">
      <c r="A4273" s="214" t="s">
        <v>569</v>
      </c>
      <c r="B4273" s="89"/>
      <c r="C4273" s="90" t="s">
        <v>621</v>
      </c>
      <c r="D4273" s="84">
        <v>43321</v>
      </c>
      <c r="E4273" s="85" t="s">
        <v>7937</v>
      </c>
      <c r="F4273" s="85" t="s">
        <v>3</v>
      </c>
      <c r="G4273" s="85">
        <v>1647881</v>
      </c>
      <c r="H4273" s="89"/>
      <c r="I4273" s="93" t="s">
        <v>8586</v>
      </c>
      <c r="J4273" s="89"/>
      <c r="K4273" s="89"/>
      <c r="L4273" s="89"/>
      <c r="M4273" s="89"/>
      <c r="N4273" s="168">
        <v>0</v>
      </c>
      <c r="O4273" s="168">
        <v>2195</v>
      </c>
      <c r="P4273" s="89" t="s">
        <v>679</v>
      </c>
    </row>
    <row r="4274" spans="1:16" ht="63.75">
      <c r="A4274" s="214" t="s">
        <v>569</v>
      </c>
      <c r="B4274" s="89"/>
      <c r="C4274" s="90" t="s">
        <v>621</v>
      </c>
      <c r="D4274" s="84">
        <v>43321</v>
      </c>
      <c r="E4274" s="85" t="s">
        <v>7938</v>
      </c>
      <c r="F4274" s="85" t="s">
        <v>3</v>
      </c>
      <c r="G4274" s="85">
        <v>1647743</v>
      </c>
      <c r="H4274" s="89"/>
      <c r="I4274" s="93" t="s">
        <v>8587</v>
      </c>
      <c r="J4274" s="89"/>
      <c r="K4274" s="89"/>
      <c r="L4274" s="89"/>
      <c r="M4274" s="89"/>
      <c r="N4274" s="168">
        <v>0</v>
      </c>
      <c r="O4274" s="168">
        <v>1416.92</v>
      </c>
      <c r="P4274" s="89" t="s">
        <v>679</v>
      </c>
    </row>
    <row r="4275" spans="1:16" ht="63.75">
      <c r="A4275" s="214">
        <v>253</v>
      </c>
      <c r="B4275" s="89"/>
      <c r="C4275" s="90" t="s">
        <v>117</v>
      </c>
      <c r="D4275" s="84">
        <v>43321</v>
      </c>
      <c r="E4275" s="85" t="s">
        <v>7939</v>
      </c>
      <c r="F4275" s="85" t="s">
        <v>3</v>
      </c>
      <c r="G4275" s="85">
        <v>1647643</v>
      </c>
      <c r="H4275" s="89"/>
      <c r="I4275" s="93" t="s">
        <v>8588</v>
      </c>
      <c r="J4275" s="89"/>
      <c r="K4275" s="89"/>
      <c r="L4275" s="89"/>
      <c r="M4275" s="89"/>
      <c r="N4275" s="168">
        <v>0</v>
      </c>
      <c r="O4275" s="168">
        <v>200988.47</v>
      </c>
      <c r="P4275" s="89" t="s">
        <v>679</v>
      </c>
    </row>
    <row r="4276" spans="1:16" ht="63.75">
      <c r="A4276" s="214">
        <v>512</v>
      </c>
      <c r="B4276" s="89"/>
      <c r="C4276" s="90" t="s">
        <v>10495</v>
      </c>
      <c r="D4276" s="84">
        <v>43321</v>
      </c>
      <c r="E4276" s="85" t="s">
        <v>7940</v>
      </c>
      <c r="F4276" s="85" t="s">
        <v>3</v>
      </c>
      <c r="G4276" s="85">
        <v>1647666</v>
      </c>
      <c r="H4276" s="89"/>
      <c r="I4276" s="93" t="s">
        <v>8589</v>
      </c>
      <c r="J4276" s="89"/>
      <c r="K4276" s="89"/>
      <c r="L4276" s="89"/>
      <c r="M4276" s="89"/>
      <c r="N4276" s="168">
        <v>0</v>
      </c>
      <c r="O4276" s="168">
        <v>3412.42</v>
      </c>
      <c r="P4276" s="89" t="s">
        <v>2900</v>
      </c>
    </row>
    <row r="4277" spans="1:16" ht="63.75">
      <c r="A4277" s="214">
        <v>47</v>
      </c>
      <c r="B4277" s="89"/>
      <c r="C4277" s="90" t="s">
        <v>52</v>
      </c>
      <c r="D4277" s="84">
        <v>43321</v>
      </c>
      <c r="E4277" s="85" t="s">
        <v>7940</v>
      </c>
      <c r="F4277" s="85" t="s">
        <v>3</v>
      </c>
      <c r="G4277" s="85">
        <v>1647666</v>
      </c>
      <c r="H4277" s="89"/>
      <c r="I4277" s="93" t="s">
        <v>8589</v>
      </c>
      <c r="J4277" s="89"/>
      <c r="K4277" s="89"/>
      <c r="L4277" s="89"/>
      <c r="M4277" s="89"/>
      <c r="N4277" s="168">
        <v>0</v>
      </c>
      <c r="O4277" s="168">
        <v>550.34</v>
      </c>
      <c r="P4277" s="89" t="s">
        <v>2900</v>
      </c>
    </row>
    <row r="4278" spans="1:16" ht="63.75">
      <c r="A4278" s="214">
        <v>681</v>
      </c>
      <c r="B4278" s="89"/>
      <c r="C4278" s="90" t="s">
        <v>196</v>
      </c>
      <c r="D4278" s="84">
        <v>43321</v>
      </c>
      <c r="E4278" s="85" t="s">
        <v>7940</v>
      </c>
      <c r="F4278" s="85" t="s">
        <v>3</v>
      </c>
      <c r="G4278" s="85">
        <v>1647666</v>
      </c>
      <c r="H4278" s="89"/>
      <c r="I4278" s="93" t="s">
        <v>8589</v>
      </c>
      <c r="J4278" s="89"/>
      <c r="K4278" s="89"/>
      <c r="L4278" s="89"/>
      <c r="M4278" s="89"/>
      <c r="N4278" s="168">
        <v>0</v>
      </c>
      <c r="O4278" s="168">
        <v>18681.32</v>
      </c>
      <c r="P4278" s="89" t="s">
        <v>2900</v>
      </c>
    </row>
    <row r="4279" spans="1:16" ht="63.75">
      <c r="A4279" s="214">
        <v>212</v>
      </c>
      <c r="B4279" s="89"/>
      <c r="C4279" s="90" t="s">
        <v>103</v>
      </c>
      <c r="D4279" s="84">
        <v>43321</v>
      </c>
      <c r="E4279" s="85" t="s">
        <v>7940</v>
      </c>
      <c r="F4279" s="85" t="s">
        <v>3</v>
      </c>
      <c r="G4279" s="85">
        <v>1647666</v>
      </c>
      <c r="H4279" s="89"/>
      <c r="I4279" s="93" t="s">
        <v>8589</v>
      </c>
      <c r="J4279" s="89"/>
      <c r="K4279" s="89"/>
      <c r="L4279" s="89"/>
      <c r="M4279" s="89"/>
      <c r="N4279" s="168">
        <v>0</v>
      </c>
      <c r="O4279" s="168">
        <v>2274.4299999999998</v>
      </c>
      <c r="P4279" s="89" t="s">
        <v>2900</v>
      </c>
    </row>
    <row r="4280" spans="1:16" ht="63.75">
      <c r="A4280" s="214">
        <v>212</v>
      </c>
      <c r="B4280" s="89"/>
      <c r="C4280" s="90" t="s">
        <v>103</v>
      </c>
      <c r="D4280" s="84">
        <v>43321</v>
      </c>
      <c r="E4280" s="85" t="s">
        <v>7940</v>
      </c>
      <c r="F4280" s="85" t="s">
        <v>3</v>
      </c>
      <c r="G4280" s="85">
        <v>1647666</v>
      </c>
      <c r="H4280" s="89"/>
      <c r="I4280" s="93" t="s">
        <v>8589</v>
      </c>
      <c r="J4280" s="89"/>
      <c r="K4280" s="89"/>
      <c r="L4280" s="89"/>
      <c r="M4280" s="89"/>
      <c r="N4280" s="168">
        <v>0</v>
      </c>
      <c r="O4280" s="168">
        <v>2229.6999999999998</v>
      </c>
      <c r="P4280" s="89" t="s">
        <v>2900</v>
      </c>
    </row>
    <row r="4281" spans="1:16" ht="63.75">
      <c r="A4281" s="214">
        <v>20</v>
      </c>
      <c r="B4281" s="89"/>
      <c r="C4281" s="90" t="s">
        <v>47</v>
      </c>
      <c r="D4281" s="84">
        <v>43321</v>
      </c>
      <c r="E4281" s="85" t="s">
        <v>7940</v>
      </c>
      <c r="F4281" s="85" t="s">
        <v>3</v>
      </c>
      <c r="G4281" s="85">
        <v>1647666</v>
      </c>
      <c r="H4281" s="89"/>
      <c r="I4281" s="93" t="s">
        <v>8589</v>
      </c>
      <c r="J4281" s="89"/>
      <c r="K4281" s="89"/>
      <c r="L4281" s="89"/>
      <c r="M4281" s="89"/>
      <c r="N4281" s="168">
        <v>0</v>
      </c>
      <c r="O4281" s="168">
        <v>3143.78</v>
      </c>
      <c r="P4281" s="89" t="s">
        <v>2900</v>
      </c>
    </row>
    <row r="4282" spans="1:16" ht="63.75">
      <c r="A4282" s="214">
        <v>20</v>
      </c>
      <c r="B4282" s="89"/>
      <c r="C4282" s="90" t="s">
        <v>47</v>
      </c>
      <c r="D4282" s="84">
        <v>43321</v>
      </c>
      <c r="E4282" s="85" t="s">
        <v>7940</v>
      </c>
      <c r="F4282" s="85" t="s">
        <v>3</v>
      </c>
      <c r="G4282" s="85">
        <v>1647666</v>
      </c>
      <c r="H4282" s="89"/>
      <c r="I4282" s="93" t="s">
        <v>8589</v>
      </c>
      <c r="J4282" s="89"/>
      <c r="K4282" s="89"/>
      <c r="L4282" s="89"/>
      <c r="M4282" s="89"/>
      <c r="N4282" s="168">
        <v>0</v>
      </c>
      <c r="O4282" s="168">
        <v>136.84</v>
      </c>
      <c r="P4282" s="89" t="s">
        <v>2900</v>
      </c>
    </row>
    <row r="4283" spans="1:16" ht="63.75">
      <c r="A4283" s="214">
        <v>15</v>
      </c>
      <c r="B4283" s="89"/>
      <c r="C4283" s="90" t="s">
        <v>45</v>
      </c>
      <c r="D4283" s="84">
        <v>43321</v>
      </c>
      <c r="E4283" s="85" t="s">
        <v>7940</v>
      </c>
      <c r="F4283" s="85" t="s">
        <v>3</v>
      </c>
      <c r="G4283" s="85">
        <v>1647666</v>
      </c>
      <c r="H4283" s="89"/>
      <c r="I4283" s="93" t="s">
        <v>8589</v>
      </c>
      <c r="J4283" s="89"/>
      <c r="K4283" s="89"/>
      <c r="L4283" s="89"/>
      <c r="M4283" s="89"/>
      <c r="N4283" s="168">
        <v>0</v>
      </c>
      <c r="O4283" s="168">
        <v>2540.46</v>
      </c>
      <c r="P4283" s="89" t="s">
        <v>2900</v>
      </c>
    </row>
    <row r="4284" spans="1:16" ht="63.75">
      <c r="A4284" s="214">
        <v>660</v>
      </c>
      <c r="B4284" s="89"/>
      <c r="C4284" s="90" t="s">
        <v>192</v>
      </c>
      <c r="D4284" s="84">
        <v>43321</v>
      </c>
      <c r="E4284" s="85" t="s">
        <v>7940</v>
      </c>
      <c r="F4284" s="85" t="s">
        <v>3</v>
      </c>
      <c r="G4284" s="85">
        <v>1647666</v>
      </c>
      <c r="H4284" s="89"/>
      <c r="I4284" s="93" t="s">
        <v>8589</v>
      </c>
      <c r="J4284" s="89"/>
      <c r="K4284" s="89"/>
      <c r="L4284" s="89"/>
      <c r="M4284" s="89"/>
      <c r="N4284" s="168">
        <v>0</v>
      </c>
      <c r="O4284" s="168">
        <v>45505.31</v>
      </c>
      <c r="P4284" s="89" t="s">
        <v>2900</v>
      </c>
    </row>
    <row r="4285" spans="1:16" ht="63.75">
      <c r="A4285" s="214">
        <v>660</v>
      </c>
      <c r="B4285" s="89"/>
      <c r="C4285" s="90" t="s">
        <v>192</v>
      </c>
      <c r="D4285" s="84">
        <v>43321</v>
      </c>
      <c r="E4285" s="85" t="s">
        <v>7940</v>
      </c>
      <c r="F4285" s="85" t="s">
        <v>3</v>
      </c>
      <c r="G4285" s="85">
        <v>1647666</v>
      </c>
      <c r="H4285" s="89"/>
      <c r="I4285" s="93" t="s">
        <v>8589</v>
      </c>
      <c r="J4285" s="89"/>
      <c r="K4285" s="89"/>
      <c r="L4285" s="89"/>
      <c r="M4285" s="89"/>
      <c r="N4285" s="168">
        <v>0</v>
      </c>
      <c r="O4285" s="168">
        <v>57893.21</v>
      </c>
      <c r="P4285" s="89" t="s">
        <v>2900</v>
      </c>
    </row>
    <row r="4286" spans="1:16" ht="63.75">
      <c r="A4286" s="214">
        <v>16</v>
      </c>
      <c r="B4286" s="89"/>
      <c r="C4286" s="90" t="s">
        <v>46</v>
      </c>
      <c r="D4286" s="84">
        <v>43321</v>
      </c>
      <c r="E4286" s="85" t="s">
        <v>7940</v>
      </c>
      <c r="F4286" s="85" t="s">
        <v>3</v>
      </c>
      <c r="G4286" s="85">
        <v>1647666</v>
      </c>
      <c r="H4286" s="89"/>
      <c r="I4286" s="93" t="s">
        <v>8589</v>
      </c>
      <c r="J4286" s="89"/>
      <c r="K4286" s="89"/>
      <c r="L4286" s="89"/>
      <c r="M4286" s="89"/>
      <c r="N4286" s="168">
        <v>0</v>
      </c>
      <c r="O4286" s="168">
        <v>12650.6</v>
      </c>
      <c r="P4286" s="89" t="s">
        <v>2900</v>
      </c>
    </row>
    <row r="4287" spans="1:16" ht="63.75">
      <c r="A4287" s="214">
        <v>16</v>
      </c>
      <c r="B4287" s="89"/>
      <c r="C4287" s="90" t="s">
        <v>46</v>
      </c>
      <c r="D4287" s="84">
        <v>43321</v>
      </c>
      <c r="E4287" s="85" t="s">
        <v>7940</v>
      </c>
      <c r="F4287" s="85" t="s">
        <v>3</v>
      </c>
      <c r="G4287" s="85">
        <v>1647666</v>
      </c>
      <c r="H4287" s="89"/>
      <c r="I4287" s="93" t="s">
        <v>8589</v>
      </c>
      <c r="J4287" s="89"/>
      <c r="K4287" s="89"/>
      <c r="L4287" s="89"/>
      <c r="M4287" s="89"/>
      <c r="N4287" s="168">
        <v>0</v>
      </c>
      <c r="O4287" s="168">
        <v>26716.95</v>
      </c>
      <c r="P4287" s="89" t="s">
        <v>2900</v>
      </c>
    </row>
    <row r="4288" spans="1:16" ht="63.75">
      <c r="A4288" s="214">
        <v>16</v>
      </c>
      <c r="B4288" s="89"/>
      <c r="C4288" s="90" t="s">
        <v>46</v>
      </c>
      <c r="D4288" s="84">
        <v>43321</v>
      </c>
      <c r="E4288" s="85" t="s">
        <v>7940</v>
      </c>
      <c r="F4288" s="85" t="s">
        <v>3</v>
      </c>
      <c r="G4288" s="85">
        <v>1647666</v>
      </c>
      <c r="H4288" s="89"/>
      <c r="I4288" s="93" t="s">
        <v>8589</v>
      </c>
      <c r="J4288" s="89"/>
      <c r="K4288" s="89"/>
      <c r="L4288" s="89"/>
      <c r="M4288" s="89"/>
      <c r="N4288" s="168">
        <v>0</v>
      </c>
      <c r="O4288" s="168">
        <v>8576.77</v>
      </c>
      <c r="P4288" s="89" t="s">
        <v>2900</v>
      </c>
    </row>
    <row r="4289" spans="1:16" ht="63.75">
      <c r="A4289" s="214">
        <v>16</v>
      </c>
      <c r="B4289" s="89"/>
      <c r="C4289" s="90" t="s">
        <v>46</v>
      </c>
      <c r="D4289" s="84">
        <v>43321</v>
      </c>
      <c r="E4289" s="85" t="s">
        <v>7940</v>
      </c>
      <c r="F4289" s="85" t="s">
        <v>3</v>
      </c>
      <c r="G4289" s="85">
        <v>1647666</v>
      </c>
      <c r="H4289" s="89"/>
      <c r="I4289" s="93" t="s">
        <v>8589</v>
      </c>
      <c r="J4289" s="89"/>
      <c r="K4289" s="89"/>
      <c r="L4289" s="89"/>
      <c r="M4289" s="89"/>
      <c r="N4289" s="168">
        <v>0</v>
      </c>
      <c r="O4289" s="168">
        <v>55835.97</v>
      </c>
      <c r="P4289" s="89" t="s">
        <v>2900</v>
      </c>
    </row>
    <row r="4290" spans="1:16" ht="63.75">
      <c r="A4290" s="214">
        <v>16</v>
      </c>
      <c r="B4290" s="89"/>
      <c r="C4290" s="90" t="s">
        <v>46</v>
      </c>
      <c r="D4290" s="84">
        <v>43321</v>
      </c>
      <c r="E4290" s="85" t="s">
        <v>7940</v>
      </c>
      <c r="F4290" s="85" t="s">
        <v>3</v>
      </c>
      <c r="G4290" s="85">
        <v>1647666</v>
      </c>
      <c r="H4290" s="89"/>
      <c r="I4290" s="93" t="s">
        <v>8589</v>
      </c>
      <c r="J4290" s="89"/>
      <c r="K4290" s="89"/>
      <c r="L4290" s="89"/>
      <c r="M4290" s="89"/>
      <c r="N4290" s="168">
        <v>0</v>
      </c>
      <c r="O4290" s="168">
        <v>6067.8</v>
      </c>
      <c r="P4290" s="89" t="s">
        <v>2900</v>
      </c>
    </row>
    <row r="4291" spans="1:16" ht="63.75">
      <c r="A4291" s="214">
        <v>16</v>
      </c>
      <c r="B4291" s="89"/>
      <c r="C4291" s="90" t="s">
        <v>46</v>
      </c>
      <c r="D4291" s="84">
        <v>43321</v>
      </c>
      <c r="E4291" s="85" t="s">
        <v>7940</v>
      </c>
      <c r="F4291" s="85" t="s">
        <v>3</v>
      </c>
      <c r="G4291" s="85">
        <v>1647666</v>
      </c>
      <c r="H4291" s="89"/>
      <c r="I4291" s="93" t="s">
        <v>8589</v>
      </c>
      <c r="J4291" s="89"/>
      <c r="K4291" s="89"/>
      <c r="L4291" s="89"/>
      <c r="M4291" s="89"/>
      <c r="N4291" s="168">
        <v>0</v>
      </c>
      <c r="O4291" s="168">
        <v>42229.86</v>
      </c>
      <c r="P4291" s="89" t="s">
        <v>2900</v>
      </c>
    </row>
    <row r="4292" spans="1:16" ht="63.75">
      <c r="A4292" s="214">
        <v>16</v>
      </c>
      <c r="B4292" s="89"/>
      <c r="C4292" s="90" t="s">
        <v>46</v>
      </c>
      <c r="D4292" s="84">
        <v>43321</v>
      </c>
      <c r="E4292" s="85" t="s">
        <v>7940</v>
      </c>
      <c r="F4292" s="85" t="s">
        <v>3</v>
      </c>
      <c r="G4292" s="85">
        <v>1647666</v>
      </c>
      <c r="H4292" s="89"/>
      <c r="I4292" s="93" t="s">
        <v>8589</v>
      </c>
      <c r="J4292" s="89"/>
      <c r="K4292" s="89"/>
      <c r="L4292" s="89"/>
      <c r="M4292" s="89"/>
      <c r="N4292" s="168">
        <v>0</v>
      </c>
      <c r="O4292" s="168">
        <v>14098.5</v>
      </c>
      <c r="P4292" s="89" t="s">
        <v>2900</v>
      </c>
    </row>
    <row r="4293" spans="1:16" ht="63.75">
      <c r="A4293" s="214">
        <v>15</v>
      </c>
      <c r="B4293" s="89"/>
      <c r="C4293" s="90" t="s">
        <v>45</v>
      </c>
      <c r="D4293" s="84">
        <v>43321</v>
      </c>
      <c r="E4293" s="85" t="s">
        <v>7940</v>
      </c>
      <c r="F4293" s="85" t="s">
        <v>3</v>
      </c>
      <c r="G4293" s="85">
        <v>1647666</v>
      </c>
      <c r="H4293" s="89"/>
      <c r="I4293" s="93" t="s">
        <v>8589</v>
      </c>
      <c r="J4293" s="89"/>
      <c r="K4293" s="89"/>
      <c r="L4293" s="89"/>
      <c r="M4293" s="89"/>
      <c r="N4293" s="168">
        <v>0</v>
      </c>
      <c r="O4293" s="168">
        <v>109.62</v>
      </c>
      <c r="P4293" s="89" t="s">
        <v>2900</v>
      </c>
    </row>
    <row r="4294" spans="1:16" ht="63.75">
      <c r="A4294" s="214">
        <v>670</v>
      </c>
      <c r="B4294" s="89"/>
      <c r="C4294" s="90" t="s">
        <v>194</v>
      </c>
      <c r="D4294" s="84">
        <v>43321</v>
      </c>
      <c r="E4294" s="85" t="s">
        <v>7940</v>
      </c>
      <c r="F4294" s="85" t="s">
        <v>3</v>
      </c>
      <c r="G4294" s="85">
        <v>1647666</v>
      </c>
      <c r="H4294" s="89"/>
      <c r="I4294" s="93" t="s">
        <v>8589</v>
      </c>
      <c r="J4294" s="89"/>
      <c r="K4294" s="89"/>
      <c r="L4294" s="89"/>
      <c r="M4294" s="89"/>
      <c r="N4294" s="168">
        <v>0</v>
      </c>
      <c r="O4294" s="168">
        <v>776.1</v>
      </c>
      <c r="P4294" s="89" t="s">
        <v>2900</v>
      </c>
    </row>
    <row r="4295" spans="1:16" ht="63.75">
      <c r="A4295" s="214">
        <v>15</v>
      </c>
      <c r="B4295" s="89"/>
      <c r="C4295" s="90" t="s">
        <v>45</v>
      </c>
      <c r="D4295" s="84">
        <v>43321</v>
      </c>
      <c r="E4295" s="85" t="s">
        <v>7940</v>
      </c>
      <c r="F4295" s="85" t="s">
        <v>3</v>
      </c>
      <c r="G4295" s="85">
        <v>1647666</v>
      </c>
      <c r="H4295" s="89"/>
      <c r="I4295" s="93" t="s">
        <v>8589</v>
      </c>
      <c r="J4295" s="89"/>
      <c r="K4295" s="89"/>
      <c r="L4295" s="89"/>
      <c r="M4295" s="89"/>
      <c r="N4295" s="168">
        <v>0</v>
      </c>
      <c r="O4295" s="168">
        <v>2363.48</v>
      </c>
      <c r="P4295" s="89" t="s">
        <v>2900</v>
      </c>
    </row>
    <row r="4296" spans="1:16" ht="63.75">
      <c r="A4296" s="214">
        <v>660</v>
      </c>
      <c r="B4296" s="89"/>
      <c r="C4296" s="90" t="s">
        <v>192</v>
      </c>
      <c r="D4296" s="84">
        <v>43321</v>
      </c>
      <c r="E4296" s="85" t="s">
        <v>7940</v>
      </c>
      <c r="F4296" s="85" t="s">
        <v>3</v>
      </c>
      <c r="G4296" s="85">
        <v>1647666</v>
      </c>
      <c r="H4296" s="89"/>
      <c r="I4296" s="93" t="s">
        <v>8589</v>
      </c>
      <c r="J4296" s="89"/>
      <c r="K4296" s="89"/>
      <c r="L4296" s="89"/>
      <c r="M4296" s="89"/>
      <c r="N4296" s="168">
        <v>0</v>
      </c>
      <c r="O4296" s="168">
        <v>13827.94</v>
      </c>
      <c r="P4296" s="89" t="s">
        <v>2900</v>
      </c>
    </row>
    <row r="4297" spans="1:16" ht="63.75">
      <c r="A4297" s="214">
        <v>660</v>
      </c>
      <c r="B4297" s="89"/>
      <c r="C4297" s="90" t="s">
        <v>192</v>
      </c>
      <c r="D4297" s="84">
        <v>43321</v>
      </c>
      <c r="E4297" s="85" t="s">
        <v>7940</v>
      </c>
      <c r="F4297" s="85" t="s">
        <v>3</v>
      </c>
      <c r="G4297" s="85">
        <v>1647666</v>
      </c>
      <c r="H4297" s="89"/>
      <c r="I4297" s="93" t="s">
        <v>8589</v>
      </c>
      <c r="J4297" s="89"/>
      <c r="K4297" s="89"/>
      <c r="L4297" s="89"/>
      <c r="M4297" s="89"/>
      <c r="N4297" s="168">
        <v>0</v>
      </c>
      <c r="O4297" s="168">
        <v>6786.32</v>
      </c>
      <c r="P4297" s="89" t="s">
        <v>2900</v>
      </c>
    </row>
    <row r="4298" spans="1:16" ht="51">
      <c r="A4298" s="214">
        <v>86</v>
      </c>
      <c r="B4298" s="89"/>
      <c r="C4298" s="90" t="s">
        <v>59</v>
      </c>
      <c r="D4298" s="84">
        <v>43321</v>
      </c>
      <c r="E4298" s="85" t="s">
        <v>7941</v>
      </c>
      <c r="F4298" s="85" t="s">
        <v>3</v>
      </c>
      <c r="G4298" s="85">
        <v>1647697</v>
      </c>
      <c r="H4298" s="89"/>
      <c r="I4298" s="93" t="s">
        <v>8590</v>
      </c>
      <c r="J4298" s="89"/>
      <c r="K4298" s="89"/>
      <c r="L4298" s="89"/>
      <c r="M4298" s="89"/>
      <c r="N4298" s="168">
        <v>0</v>
      </c>
      <c r="O4298" s="168">
        <v>11726.91</v>
      </c>
      <c r="P4298" s="89" t="s">
        <v>679</v>
      </c>
    </row>
    <row r="4299" spans="1:16" ht="76.5">
      <c r="A4299" s="214">
        <v>373</v>
      </c>
      <c r="B4299" s="89"/>
      <c r="C4299" s="90" t="s">
        <v>644</v>
      </c>
      <c r="D4299" s="84">
        <v>43321</v>
      </c>
      <c r="E4299" s="85" t="s">
        <v>7942</v>
      </c>
      <c r="F4299" s="85" t="s">
        <v>680</v>
      </c>
      <c r="G4299" s="85">
        <v>180157</v>
      </c>
      <c r="H4299" s="89"/>
      <c r="I4299" s="93" t="s">
        <v>8591</v>
      </c>
      <c r="J4299" s="89"/>
      <c r="K4299" s="89"/>
      <c r="L4299" s="89"/>
      <c r="M4299" s="89"/>
      <c r="N4299" s="168">
        <v>0</v>
      </c>
      <c r="O4299" s="168">
        <v>8094641.21</v>
      </c>
      <c r="P4299" s="89" t="s">
        <v>679</v>
      </c>
    </row>
    <row r="4300" spans="1:16" ht="89.25">
      <c r="A4300" s="214">
        <v>291</v>
      </c>
      <c r="B4300" s="89"/>
      <c r="C4300" s="90" t="s">
        <v>133</v>
      </c>
      <c r="D4300" s="84">
        <v>43321</v>
      </c>
      <c r="E4300" s="85" t="s">
        <v>7943</v>
      </c>
      <c r="F4300" s="85" t="s">
        <v>15</v>
      </c>
      <c r="G4300" s="85">
        <v>5656</v>
      </c>
      <c r="H4300" s="89"/>
      <c r="I4300" s="93" t="s">
        <v>8592</v>
      </c>
      <c r="J4300" s="89"/>
      <c r="K4300" s="89"/>
      <c r="L4300" s="89"/>
      <c r="M4300" s="89"/>
      <c r="N4300" s="168">
        <v>501.87</v>
      </c>
      <c r="O4300" s="168">
        <v>0</v>
      </c>
      <c r="P4300" s="89" t="s">
        <v>679</v>
      </c>
    </row>
    <row r="4301" spans="1:16" ht="51">
      <c r="A4301" s="214">
        <v>513</v>
      </c>
      <c r="B4301" s="89"/>
      <c r="C4301" s="90" t="s">
        <v>175</v>
      </c>
      <c r="D4301" s="84">
        <v>43321</v>
      </c>
      <c r="E4301" s="85" t="s">
        <v>7944</v>
      </c>
      <c r="F4301" s="85" t="s">
        <v>15</v>
      </c>
      <c r="G4301" s="85">
        <v>805048</v>
      </c>
      <c r="H4301" s="89"/>
      <c r="I4301" s="93" t="s">
        <v>8507</v>
      </c>
      <c r="J4301" s="89"/>
      <c r="K4301" s="89"/>
      <c r="L4301" s="89"/>
      <c r="M4301" s="89"/>
      <c r="N4301" s="168">
        <v>50</v>
      </c>
      <c r="O4301" s="168">
        <v>0</v>
      </c>
      <c r="P4301" s="89" t="s">
        <v>679</v>
      </c>
    </row>
    <row r="4302" spans="1:16" ht="51">
      <c r="A4302" s="214">
        <v>513</v>
      </c>
      <c r="B4302" s="89"/>
      <c r="C4302" s="90" t="s">
        <v>175</v>
      </c>
      <c r="D4302" s="84">
        <v>43321</v>
      </c>
      <c r="E4302" s="85" t="s">
        <v>7945</v>
      </c>
      <c r="F4302" s="85" t="s">
        <v>15</v>
      </c>
      <c r="G4302" s="85">
        <v>805054</v>
      </c>
      <c r="H4302" s="89"/>
      <c r="I4302" s="93" t="s">
        <v>3387</v>
      </c>
      <c r="J4302" s="89"/>
      <c r="K4302" s="89"/>
      <c r="L4302" s="89"/>
      <c r="M4302" s="89"/>
      <c r="N4302" s="168">
        <v>50</v>
      </c>
      <c r="O4302" s="168">
        <v>0</v>
      </c>
      <c r="P4302" s="89" t="s">
        <v>679</v>
      </c>
    </row>
    <row r="4303" spans="1:16" ht="51">
      <c r="A4303" s="214">
        <v>513</v>
      </c>
      <c r="B4303" s="89"/>
      <c r="C4303" s="90" t="s">
        <v>175</v>
      </c>
      <c r="D4303" s="84">
        <v>43321</v>
      </c>
      <c r="E4303" s="85" t="s">
        <v>7946</v>
      </c>
      <c r="F4303" s="85" t="s">
        <v>15</v>
      </c>
      <c r="G4303" s="85">
        <v>805058</v>
      </c>
      <c r="H4303" s="89"/>
      <c r="I4303" s="93" t="s">
        <v>743</v>
      </c>
      <c r="J4303" s="89"/>
      <c r="K4303" s="89"/>
      <c r="L4303" s="89"/>
      <c r="M4303" s="89"/>
      <c r="N4303" s="168">
        <v>50</v>
      </c>
      <c r="O4303" s="168">
        <v>0</v>
      </c>
      <c r="P4303" s="89" t="s">
        <v>679</v>
      </c>
    </row>
    <row r="4304" spans="1:16" ht="76.5">
      <c r="A4304" s="214" t="s">
        <v>561</v>
      </c>
      <c r="B4304" s="89"/>
      <c r="C4304" s="90" t="s">
        <v>10493</v>
      </c>
      <c r="D4304" s="84">
        <v>43321</v>
      </c>
      <c r="E4304" s="85" t="s">
        <v>7947</v>
      </c>
      <c r="F4304" s="85" t="s">
        <v>13</v>
      </c>
      <c r="G4304" s="85">
        <v>929297</v>
      </c>
      <c r="H4304" s="89"/>
      <c r="I4304" s="93" t="s">
        <v>8593</v>
      </c>
      <c r="J4304" s="89"/>
      <c r="K4304" s="89"/>
      <c r="L4304" s="89"/>
      <c r="M4304" s="89"/>
      <c r="N4304" s="168">
        <v>89760</v>
      </c>
      <c r="O4304" s="168">
        <v>0</v>
      </c>
      <c r="P4304" s="89" t="s">
        <v>679</v>
      </c>
    </row>
    <row r="4305" spans="1:16" ht="51">
      <c r="A4305" s="214">
        <v>513</v>
      </c>
      <c r="B4305" s="89"/>
      <c r="C4305" s="90" t="s">
        <v>175</v>
      </c>
      <c r="D4305" s="84">
        <v>43321</v>
      </c>
      <c r="E4305" s="85" t="s">
        <v>7948</v>
      </c>
      <c r="F4305" s="85" t="s">
        <v>15</v>
      </c>
      <c r="G4305" s="85">
        <v>805143</v>
      </c>
      <c r="H4305" s="89"/>
      <c r="I4305" s="93" t="s">
        <v>4413</v>
      </c>
      <c r="J4305" s="89"/>
      <c r="K4305" s="89"/>
      <c r="L4305" s="89"/>
      <c r="M4305" s="89"/>
      <c r="N4305" s="168">
        <v>50</v>
      </c>
      <c r="O4305" s="168">
        <v>0</v>
      </c>
      <c r="P4305" s="89" t="s">
        <v>679</v>
      </c>
    </row>
    <row r="4306" spans="1:16" ht="38.25">
      <c r="A4306" s="214" t="s">
        <v>569</v>
      </c>
      <c r="B4306" s="89"/>
      <c r="C4306" s="90" t="s">
        <v>621</v>
      </c>
      <c r="D4306" s="84">
        <v>43322</v>
      </c>
      <c r="E4306" s="85" t="s">
        <v>7949</v>
      </c>
      <c r="F4306" s="85" t="s">
        <v>3</v>
      </c>
      <c r="G4306" s="85">
        <v>1648236</v>
      </c>
      <c r="H4306" s="89"/>
      <c r="I4306" s="93" t="s">
        <v>8594</v>
      </c>
      <c r="J4306" s="89"/>
      <c r="K4306" s="89"/>
      <c r="L4306" s="89"/>
      <c r="M4306" s="89"/>
      <c r="N4306" s="168">
        <v>0</v>
      </c>
      <c r="O4306" s="168">
        <v>12013.52</v>
      </c>
      <c r="P4306" s="89" t="s">
        <v>679</v>
      </c>
    </row>
    <row r="4307" spans="1:16" ht="51">
      <c r="A4307" s="214">
        <v>346</v>
      </c>
      <c r="B4307" s="89"/>
      <c r="C4307" s="90" t="s">
        <v>156</v>
      </c>
      <c r="D4307" s="84">
        <v>43322</v>
      </c>
      <c r="E4307" s="85" t="s">
        <v>7950</v>
      </c>
      <c r="F4307" s="85" t="s">
        <v>3</v>
      </c>
      <c r="G4307" s="85">
        <v>1648298</v>
      </c>
      <c r="H4307" s="89"/>
      <c r="I4307" s="93" t="s">
        <v>8595</v>
      </c>
      <c r="J4307" s="89"/>
      <c r="K4307" s="89"/>
      <c r="L4307" s="89"/>
      <c r="M4307" s="89"/>
      <c r="N4307" s="168">
        <v>0</v>
      </c>
      <c r="O4307" s="168">
        <v>50</v>
      </c>
      <c r="P4307" s="89" t="s">
        <v>679</v>
      </c>
    </row>
    <row r="4308" spans="1:16" ht="51">
      <c r="A4308" s="214" t="s">
        <v>569</v>
      </c>
      <c r="B4308" s="89"/>
      <c r="C4308" s="90" t="s">
        <v>621</v>
      </c>
      <c r="D4308" s="84">
        <v>43322</v>
      </c>
      <c r="E4308" s="85" t="s">
        <v>7951</v>
      </c>
      <c r="F4308" s="85" t="s">
        <v>3</v>
      </c>
      <c r="G4308" s="85">
        <v>1648377</v>
      </c>
      <c r="H4308" s="89"/>
      <c r="I4308" s="93" t="s">
        <v>8597</v>
      </c>
      <c r="J4308" s="89"/>
      <c r="K4308" s="89"/>
      <c r="L4308" s="89"/>
      <c r="M4308" s="89"/>
      <c r="N4308" s="168">
        <v>0</v>
      </c>
      <c r="O4308" s="168">
        <v>3208.5</v>
      </c>
      <c r="P4308" s="89" t="s">
        <v>679</v>
      </c>
    </row>
    <row r="4309" spans="1:16" ht="51">
      <c r="A4309" s="214" t="s">
        <v>560</v>
      </c>
      <c r="B4309" s="89"/>
      <c r="C4309" s="90" t="s">
        <v>622</v>
      </c>
      <c r="D4309" s="84">
        <v>43322</v>
      </c>
      <c r="E4309" s="85" t="s">
        <v>7952</v>
      </c>
      <c r="F4309" s="85" t="s">
        <v>3</v>
      </c>
      <c r="G4309" s="85">
        <v>1648380</v>
      </c>
      <c r="H4309" s="89"/>
      <c r="I4309" s="93" t="s">
        <v>8598</v>
      </c>
      <c r="J4309" s="89"/>
      <c r="K4309" s="89"/>
      <c r="L4309" s="89"/>
      <c r="M4309" s="89"/>
      <c r="N4309" s="168">
        <v>0</v>
      </c>
      <c r="O4309" s="168">
        <v>110</v>
      </c>
      <c r="P4309" s="89" t="s">
        <v>679</v>
      </c>
    </row>
    <row r="4310" spans="1:16" ht="38.25">
      <c r="A4310" s="214" t="s">
        <v>569</v>
      </c>
      <c r="B4310" s="89"/>
      <c r="C4310" s="90" t="s">
        <v>621</v>
      </c>
      <c r="D4310" s="84">
        <v>43322</v>
      </c>
      <c r="E4310" s="85" t="s">
        <v>7953</v>
      </c>
      <c r="F4310" s="85" t="s">
        <v>3</v>
      </c>
      <c r="G4310" s="85">
        <v>1648412</v>
      </c>
      <c r="H4310" s="89"/>
      <c r="I4310" s="93" t="s">
        <v>8599</v>
      </c>
      <c r="J4310" s="89"/>
      <c r="K4310" s="89"/>
      <c r="L4310" s="89"/>
      <c r="M4310" s="89"/>
      <c r="N4310" s="168">
        <v>0</v>
      </c>
      <c r="O4310" s="168">
        <v>1158.54</v>
      </c>
      <c r="P4310" s="89" t="s">
        <v>679</v>
      </c>
    </row>
    <row r="4311" spans="1:16" ht="38.25">
      <c r="A4311" s="214">
        <v>35</v>
      </c>
      <c r="B4311" s="89"/>
      <c r="C4311" s="90" t="s">
        <v>49</v>
      </c>
      <c r="D4311" s="84">
        <v>43322</v>
      </c>
      <c r="E4311" s="85" t="s">
        <v>7954</v>
      </c>
      <c r="F4311" s="85" t="s">
        <v>3</v>
      </c>
      <c r="G4311" s="85">
        <v>1648434</v>
      </c>
      <c r="H4311" s="89"/>
      <c r="I4311" s="93" t="s">
        <v>8600</v>
      </c>
      <c r="J4311" s="89"/>
      <c r="K4311" s="89"/>
      <c r="L4311" s="89"/>
      <c r="M4311" s="89"/>
      <c r="N4311" s="168">
        <v>0</v>
      </c>
      <c r="O4311" s="168">
        <v>1852.78</v>
      </c>
      <c r="P4311" s="89" t="s">
        <v>679</v>
      </c>
    </row>
    <row r="4312" spans="1:16" ht="38.25">
      <c r="A4312" s="214">
        <v>35</v>
      </c>
      <c r="B4312" s="89"/>
      <c r="C4312" s="90" t="s">
        <v>49</v>
      </c>
      <c r="D4312" s="84">
        <v>43322</v>
      </c>
      <c r="E4312" s="85" t="s">
        <v>7955</v>
      </c>
      <c r="F4312" s="85" t="s">
        <v>3</v>
      </c>
      <c r="G4312" s="85">
        <v>1648079</v>
      </c>
      <c r="H4312" s="89"/>
      <c r="I4312" s="93" t="s">
        <v>8601</v>
      </c>
      <c r="J4312" s="89"/>
      <c r="K4312" s="89"/>
      <c r="L4312" s="89"/>
      <c r="M4312" s="89"/>
      <c r="N4312" s="168">
        <v>0</v>
      </c>
      <c r="O4312" s="168">
        <v>4343.12</v>
      </c>
      <c r="P4312" s="89" t="s">
        <v>679</v>
      </c>
    </row>
    <row r="4313" spans="1:16" ht="38.25">
      <c r="A4313" s="214" t="s">
        <v>569</v>
      </c>
      <c r="B4313" s="89"/>
      <c r="C4313" s="90" t="s">
        <v>621</v>
      </c>
      <c r="D4313" s="84">
        <v>43322</v>
      </c>
      <c r="E4313" s="85" t="s">
        <v>7956</v>
      </c>
      <c r="F4313" s="85" t="s">
        <v>3</v>
      </c>
      <c r="G4313" s="85">
        <v>1648116</v>
      </c>
      <c r="H4313" s="89"/>
      <c r="I4313" s="93" t="s">
        <v>8602</v>
      </c>
      <c r="J4313" s="89"/>
      <c r="K4313" s="89"/>
      <c r="L4313" s="89"/>
      <c r="M4313" s="89"/>
      <c r="N4313" s="168">
        <v>0</v>
      </c>
      <c r="O4313" s="168">
        <v>523.02</v>
      </c>
      <c r="P4313" s="89" t="s">
        <v>679</v>
      </c>
    </row>
    <row r="4314" spans="1:16" ht="51">
      <c r="A4314" s="214">
        <v>132</v>
      </c>
      <c r="B4314" s="89"/>
      <c r="C4314" s="90" t="s">
        <v>71</v>
      </c>
      <c r="D4314" s="84">
        <v>43322</v>
      </c>
      <c r="E4314" s="85" t="s">
        <v>7957</v>
      </c>
      <c r="F4314" s="85" t="s">
        <v>3</v>
      </c>
      <c r="G4314" s="85">
        <v>1648495</v>
      </c>
      <c r="H4314" s="89"/>
      <c r="I4314" s="93" t="s">
        <v>8603</v>
      </c>
      <c r="J4314" s="89"/>
      <c r="K4314" s="89"/>
      <c r="L4314" s="89"/>
      <c r="M4314" s="89"/>
      <c r="N4314" s="168">
        <v>0</v>
      </c>
      <c r="O4314" s="168">
        <v>40</v>
      </c>
      <c r="P4314" s="89" t="s">
        <v>679</v>
      </c>
    </row>
    <row r="4315" spans="1:16" ht="51">
      <c r="A4315" s="214">
        <v>902</v>
      </c>
      <c r="B4315" s="89"/>
      <c r="C4315" s="90" t="s">
        <v>207</v>
      </c>
      <c r="D4315" s="84">
        <v>43322</v>
      </c>
      <c r="E4315" s="85" t="s">
        <v>7958</v>
      </c>
      <c r="F4315" s="85" t="s">
        <v>3</v>
      </c>
      <c r="G4315" s="85">
        <v>1648516</v>
      </c>
      <c r="H4315" s="89"/>
      <c r="I4315" s="93" t="s">
        <v>8604</v>
      </c>
      <c r="J4315" s="89"/>
      <c r="K4315" s="89"/>
      <c r="L4315" s="89"/>
      <c r="M4315" s="89"/>
      <c r="N4315" s="168">
        <v>0</v>
      </c>
      <c r="O4315" s="168">
        <v>523.70000000000005</v>
      </c>
      <c r="P4315" s="89" t="s">
        <v>679</v>
      </c>
    </row>
    <row r="4316" spans="1:16" ht="63.75">
      <c r="A4316" s="214">
        <v>373</v>
      </c>
      <c r="B4316" s="89"/>
      <c r="C4316" s="90" t="s">
        <v>644</v>
      </c>
      <c r="D4316" s="84">
        <v>43322</v>
      </c>
      <c r="E4316" s="85" t="s">
        <v>7959</v>
      </c>
      <c r="F4316" s="85" t="s">
        <v>3</v>
      </c>
      <c r="G4316" s="85">
        <v>1648578</v>
      </c>
      <c r="H4316" s="89"/>
      <c r="I4316" s="93" t="s">
        <v>8605</v>
      </c>
      <c r="J4316" s="89"/>
      <c r="K4316" s="89"/>
      <c r="L4316" s="89"/>
      <c r="M4316" s="89"/>
      <c r="N4316" s="168">
        <v>0</v>
      </c>
      <c r="O4316" s="168">
        <v>12000</v>
      </c>
      <c r="P4316" s="89" t="s">
        <v>679</v>
      </c>
    </row>
    <row r="4317" spans="1:16" ht="63.75">
      <c r="A4317" s="214">
        <v>592</v>
      </c>
      <c r="B4317" s="89"/>
      <c r="C4317" s="90" t="s">
        <v>653</v>
      </c>
      <c r="D4317" s="84">
        <v>43322</v>
      </c>
      <c r="E4317" s="85" t="s">
        <v>7960</v>
      </c>
      <c r="F4317" s="85" t="s">
        <v>3</v>
      </c>
      <c r="G4317" s="85">
        <v>1648594</v>
      </c>
      <c r="H4317" s="89"/>
      <c r="I4317" s="93" t="s">
        <v>8606</v>
      </c>
      <c r="J4317" s="89"/>
      <c r="K4317" s="89"/>
      <c r="L4317" s="89"/>
      <c r="M4317" s="89"/>
      <c r="N4317" s="168">
        <v>0</v>
      </c>
      <c r="O4317" s="168">
        <v>529</v>
      </c>
      <c r="P4317" s="89" t="s">
        <v>2900</v>
      </c>
    </row>
    <row r="4318" spans="1:16" ht="51">
      <c r="A4318" s="214" t="s">
        <v>569</v>
      </c>
      <c r="B4318" s="89"/>
      <c r="C4318" s="90" t="s">
        <v>621</v>
      </c>
      <c r="D4318" s="84">
        <v>43322</v>
      </c>
      <c r="E4318" s="85" t="s">
        <v>7961</v>
      </c>
      <c r="F4318" s="85" t="s">
        <v>3</v>
      </c>
      <c r="G4318" s="85">
        <v>1648246</v>
      </c>
      <c r="H4318" s="89"/>
      <c r="I4318" s="93" t="s">
        <v>8607</v>
      </c>
      <c r="J4318" s="89"/>
      <c r="K4318" s="89"/>
      <c r="L4318" s="89"/>
      <c r="M4318" s="89"/>
      <c r="N4318" s="168">
        <v>0</v>
      </c>
      <c r="O4318" s="168">
        <v>7391.54</v>
      </c>
      <c r="P4318" s="89" t="s">
        <v>679</v>
      </c>
    </row>
    <row r="4319" spans="1:16" ht="51">
      <c r="A4319" s="214">
        <v>373</v>
      </c>
      <c r="B4319" s="89"/>
      <c r="C4319" s="90" t="s">
        <v>644</v>
      </c>
      <c r="D4319" s="84">
        <v>43322</v>
      </c>
      <c r="E4319" s="85" t="s">
        <v>7962</v>
      </c>
      <c r="F4319" s="85" t="s">
        <v>680</v>
      </c>
      <c r="G4319" s="85">
        <v>180187</v>
      </c>
      <c r="H4319" s="89"/>
      <c r="I4319" s="93" t="s">
        <v>8608</v>
      </c>
      <c r="J4319" s="89"/>
      <c r="K4319" s="89"/>
      <c r="L4319" s="89"/>
      <c r="M4319" s="89"/>
      <c r="N4319" s="168">
        <v>0</v>
      </c>
      <c r="O4319" s="168">
        <v>1197301.57</v>
      </c>
      <c r="P4319" s="89" t="s">
        <v>679</v>
      </c>
    </row>
    <row r="4320" spans="1:16" ht="51">
      <c r="A4320" s="214">
        <v>373</v>
      </c>
      <c r="B4320" s="89"/>
      <c r="C4320" s="90" t="s">
        <v>644</v>
      </c>
      <c r="D4320" s="84">
        <v>43322</v>
      </c>
      <c r="E4320" s="85" t="s">
        <v>7963</v>
      </c>
      <c r="F4320" s="85" t="s">
        <v>680</v>
      </c>
      <c r="G4320" s="85">
        <v>180186</v>
      </c>
      <c r="H4320" s="89"/>
      <c r="I4320" s="93" t="s">
        <v>8609</v>
      </c>
      <c r="J4320" s="89"/>
      <c r="K4320" s="89"/>
      <c r="L4320" s="89"/>
      <c r="M4320" s="89"/>
      <c r="N4320" s="168">
        <v>0</v>
      </c>
      <c r="O4320" s="168">
        <v>3991005.24</v>
      </c>
      <c r="P4320" s="89" t="s">
        <v>679</v>
      </c>
    </row>
    <row r="4321" spans="1:16" ht="76.5">
      <c r="A4321" s="214">
        <v>291</v>
      </c>
      <c r="B4321" s="89"/>
      <c r="C4321" s="90" t="s">
        <v>133</v>
      </c>
      <c r="D4321" s="84">
        <v>43322</v>
      </c>
      <c r="E4321" s="85" t="s">
        <v>7964</v>
      </c>
      <c r="F4321" s="85" t="s">
        <v>11</v>
      </c>
      <c r="G4321" s="85">
        <v>805540</v>
      </c>
      <c r="H4321" s="89"/>
      <c r="I4321" s="93" t="s">
        <v>8610</v>
      </c>
      <c r="J4321" s="89"/>
      <c r="K4321" s="89"/>
      <c r="L4321" s="89"/>
      <c r="M4321" s="89"/>
      <c r="N4321" s="168">
        <v>50</v>
      </c>
      <c r="O4321" s="168">
        <v>0</v>
      </c>
      <c r="P4321" s="89" t="s">
        <v>679</v>
      </c>
    </row>
    <row r="4322" spans="1:16" ht="76.5">
      <c r="A4322" s="214" t="s">
        <v>569</v>
      </c>
      <c r="B4322" s="89"/>
      <c r="C4322" s="90" t="s">
        <v>621</v>
      </c>
      <c r="D4322" s="84">
        <v>43322</v>
      </c>
      <c r="E4322" s="85" t="s">
        <v>7965</v>
      </c>
      <c r="F4322" s="85" t="s">
        <v>6</v>
      </c>
      <c r="G4322" s="85">
        <v>1008034</v>
      </c>
      <c r="H4322" s="89"/>
      <c r="I4322" s="93" t="s">
        <v>8611</v>
      </c>
      <c r="J4322" s="89"/>
      <c r="K4322" s="89"/>
      <c r="L4322" s="89"/>
      <c r="M4322" s="89"/>
      <c r="N4322" s="168">
        <v>0</v>
      </c>
      <c r="O4322" s="168">
        <v>4613939.87</v>
      </c>
      <c r="P4322" s="89" t="s">
        <v>679</v>
      </c>
    </row>
    <row r="4323" spans="1:16" ht="102">
      <c r="A4323" s="214" t="s">
        <v>569</v>
      </c>
      <c r="B4323" s="89"/>
      <c r="C4323" s="90" t="s">
        <v>621</v>
      </c>
      <c r="D4323" s="84">
        <v>43322</v>
      </c>
      <c r="E4323" s="85" t="s">
        <v>7966</v>
      </c>
      <c r="F4323" s="85" t="s">
        <v>6</v>
      </c>
      <c r="G4323" s="85">
        <v>929451</v>
      </c>
      <c r="H4323" s="89"/>
      <c r="I4323" s="93" t="s">
        <v>8612</v>
      </c>
      <c r="J4323" s="89"/>
      <c r="K4323" s="89"/>
      <c r="L4323" s="89"/>
      <c r="M4323" s="89"/>
      <c r="N4323" s="168">
        <v>0</v>
      </c>
      <c r="O4323" s="168">
        <v>13156.71</v>
      </c>
      <c r="P4323" s="89" t="s">
        <v>679</v>
      </c>
    </row>
    <row r="4324" spans="1:16" ht="89.25">
      <c r="A4324" s="214" t="s">
        <v>569</v>
      </c>
      <c r="B4324" s="89"/>
      <c r="C4324" s="90" t="s">
        <v>621</v>
      </c>
      <c r="D4324" s="84">
        <v>43322</v>
      </c>
      <c r="E4324" s="85" t="s">
        <v>7967</v>
      </c>
      <c r="F4324" s="85" t="s">
        <v>6</v>
      </c>
      <c r="G4324" s="85">
        <v>929451</v>
      </c>
      <c r="H4324" s="89"/>
      <c r="I4324" s="93" t="s">
        <v>8613</v>
      </c>
      <c r="J4324" s="89"/>
      <c r="K4324" s="89"/>
      <c r="L4324" s="89"/>
      <c r="M4324" s="89"/>
      <c r="N4324" s="168">
        <v>0</v>
      </c>
      <c r="O4324" s="168">
        <v>1107.58</v>
      </c>
      <c r="P4324" s="89" t="s">
        <v>679</v>
      </c>
    </row>
    <row r="4325" spans="1:16" ht="63.75">
      <c r="A4325" s="214">
        <v>513</v>
      </c>
      <c r="B4325" s="89"/>
      <c r="C4325" s="90" t="s">
        <v>175</v>
      </c>
      <c r="D4325" s="84">
        <v>43322</v>
      </c>
      <c r="E4325" s="85" t="s">
        <v>7968</v>
      </c>
      <c r="F4325" s="85" t="s">
        <v>15</v>
      </c>
      <c r="G4325" s="85">
        <v>805553</v>
      </c>
      <c r="H4325" s="89"/>
      <c r="I4325" s="93" t="s">
        <v>8614</v>
      </c>
      <c r="J4325" s="89"/>
      <c r="K4325" s="89"/>
      <c r="L4325" s="89"/>
      <c r="M4325" s="89"/>
      <c r="N4325" s="168">
        <v>50</v>
      </c>
      <c r="O4325" s="168">
        <v>0</v>
      </c>
      <c r="P4325" s="89" t="s">
        <v>679</v>
      </c>
    </row>
    <row r="4326" spans="1:16" ht="76.5">
      <c r="A4326" s="214" t="s">
        <v>560</v>
      </c>
      <c r="B4326" s="89"/>
      <c r="C4326" s="90" t="s">
        <v>622</v>
      </c>
      <c r="D4326" s="84">
        <v>43322</v>
      </c>
      <c r="E4326" s="85" t="s">
        <v>7969</v>
      </c>
      <c r="F4326" s="85" t="s">
        <v>680</v>
      </c>
      <c r="G4326" s="85">
        <v>180172</v>
      </c>
      <c r="H4326" s="89"/>
      <c r="I4326" s="93" t="s">
        <v>8615</v>
      </c>
      <c r="J4326" s="89"/>
      <c r="K4326" s="89"/>
      <c r="L4326" s="89"/>
      <c r="M4326" s="89"/>
      <c r="N4326" s="168">
        <v>0</v>
      </c>
      <c r="O4326" s="168">
        <v>2720.52</v>
      </c>
      <c r="P4326" s="89" t="s">
        <v>679</v>
      </c>
    </row>
    <row r="4327" spans="1:16" ht="76.5">
      <c r="A4327" s="214" t="s">
        <v>560</v>
      </c>
      <c r="B4327" s="89"/>
      <c r="C4327" s="90" t="s">
        <v>622</v>
      </c>
      <c r="D4327" s="84">
        <v>43322</v>
      </c>
      <c r="E4327" s="85" t="s">
        <v>7969</v>
      </c>
      <c r="F4327" s="85" t="s">
        <v>680</v>
      </c>
      <c r="G4327" s="85">
        <v>180181</v>
      </c>
      <c r="H4327" s="89"/>
      <c r="I4327" s="93" t="s">
        <v>8615</v>
      </c>
      <c r="J4327" s="89"/>
      <c r="K4327" s="89"/>
      <c r="L4327" s="89"/>
      <c r="M4327" s="89"/>
      <c r="N4327" s="168">
        <v>0</v>
      </c>
      <c r="O4327" s="168">
        <v>40735.760000000002</v>
      </c>
      <c r="P4327" s="89" t="s">
        <v>679</v>
      </c>
    </row>
    <row r="4328" spans="1:16" ht="76.5">
      <c r="A4328" s="214" t="s">
        <v>560</v>
      </c>
      <c r="B4328" s="89"/>
      <c r="C4328" s="90" t="s">
        <v>622</v>
      </c>
      <c r="D4328" s="84">
        <v>43322</v>
      </c>
      <c r="E4328" s="85" t="s">
        <v>7969</v>
      </c>
      <c r="F4328" s="85" t="s">
        <v>680</v>
      </c>
      <c r="G4328" s="85">
        <v>180178</v>
      </c>
      <c r="H4328" s="89"/>
      <c r="I4328" s="93" t="s">
        <v>8615</v>
      </c>
      <c r="J4328" s="89"/>
      <c r="K4328" s="89"/>
      <c r="L4328" s="89"/>
      <c r="M4328" s="89"/>
      <c r="N4328" s="168">
        <v>0</v>
      </c>
      <c r="O4328" s="168">
        <v>39990</v>
      </c>
      <c r="P4328" s="89" t="s">
        <v>679</v>
      </c>
    </row>
    <row r="4329" spans="1:16" ht="76.5">
      <c r="A4329" s="214" t="s">
        <v>560</v>
      </c>
      <c r="B4329" s="89"/>
      <c r="C4329" s="90" t="s">
        <v>622</v>
      </c>
      <c r="D4329" s="84">
        <v>43322</v>
      </c>
      <c r="E4329" s="85" t="s">
        <v>7969</v>
      </c>
      <c r="F4329" s="85" t="s">
        <v>680</v>
      </c>
      <c r="G4329" s="85">
        <v>180180</v>
      </c>
      <c r="H4329" s="89"/>
      <c r="I4329" s="93" t="s">
        <v>8615</v>
      </c>
      <c r="J4329" s="89"/>
      <c r="K4329" s="89"/>
      <c r="L4329" s="89"/>
      <c r="M4329" s="89"/>
      <c r="N4329" s="168">
        <v>0</v>
      </c>
      <c r="O4329" s="168">
        <v>102262.5</v>
      </c>
      <c r="P4329" s="89" t="s">
        <v>679</v>
      </c>
    </row>
    <row r="4330" spans="1:16" ht="76.5">
      <c r="A4330" s="214" t="s">
        <v>560</v>
      </c>
      <c r="B4330" s="89"/>
      <c r="C4330" s="90" t="s">
        <v>622</v>
      </c>
      <c r="D4330" s="84">
        <v>43322</v>
      </c>
      <c r="E4330" s="85" t="s">
        <v>7969</v>
      </c>
      <c r="F4330" s="85" t="s">
        <v>680</v>
      </c>
      <c r="G4330" s="85">
        <v>180182</v>
      </c>
      <c r="H4330" s="89"/>
      <c r="I4330" s="93" t="s">
        <v>8615</v>
      </c>
      <c r="J4330" s="89"/>
      <c r="K4330" s="89"/>
      <c r="L4330" s="89"/>
      <c r="M4330" s="89"/>
      <c r="N4330" s="168">
        <v>0</v>
      </c>
      <c r="O4330" s="168">
        <v>32761.87</v>
      </c>
      <c r="P4330" s="89" t="s">
        <v>679</v>
      </c>
    </row>
    <row r="4331" spans="1:16" ht="76.5">
      <c r="A4331" s="214" t="s">
        <v>560</v>
      </c>
      <c r="B4331" s="89"/>
      <c r="C4331" s="90" t="s">
        <v>622</v>
      </c>
      <c r="D4331" s="84">
        <v>43322</v>
      </c>
      <c r="E4331" s="85" t="s">
        <v>7969</v>
      </c>
      <c r="F4331" s="85" t="s">
        <v>680</v>
      </c>
      <c r="G4331" s="85">
        <v>180177</v>
      </c>
      <c r="H4331" s="89"/>
      <c r="I4331" s="93" t="s">
        <v>8615</v>
      </c>
      <c r="J4331" s="89"/>
      <c r="K4331" s="89"/>
      <c r="L4331" s="89"/>
      <c r="M4331" s="89"/>
      <c r="N4331" s="168">
        <v>0</v>
      </c>
      <c r="O4331" s="168">
        <v>435</v>
      </c>
      <c r="P4331" s="89" t="s">
        <v>679</v>
      </c>
    </row>
    <row r="4332" spans="1:16" ht="76.5">
      <c r="A4332" s="214" t="s">
        <v>560</v>
      </c>
      <c r="B4332" s="89"/>
      <c r="C4332" s="90" t="s">
        <v>622</v>
      </c>
      <c r="D4332" s="84">
        <v>43322</v>
      </c>
      <c r="E4332" s="85" t="s">
        <v>7969</v>
      </c>
      <c r="F4332" s="85" t="s">
        <v>680</v>
      </c>
      <c r="G4332" s="85">
        <v>180171</v>
      </c>
      <c r="H4332" s="89"/>
      <c r="I4332" s="93" t="s">
        <v>8615</v>
      </c>
      <c r="J4332" s="89"/>
      <c r="K4332" s="89"/>
      <c r="L4332" s="89"/>
      <c r="M4332" s="89"/>
      <c r="N4332" s="168">
        <v>0</v>
      </c>
      <c r="O4332" s="168">
        <v>1299.0999999999999</v>
      </c>
      <c r="P4332" s="89" t="s">
        <v>679</v>
      </c>
    </row>
    <row r="4333" spans="1:16" ht="76.5">
      <c r="A4333" s="214" t="s">
        <v>560</v>
      </c>
      <c r="B4333" s="89"/>
      <c r="C4333" s="90" t="s">
        <v>622</v>
      </c>
      <c r="D4333" s="84">
        <v>43322</v>
      </c>
      <c r="E4333" s="85" t="s">
        <v>7969</v>
      </c>
      <c r="F4333" s="85" t="s">
        <v>680</v>
      </c>
      <c r="G4333" s="85">
        <v>180176</v>
      </c>
      <c r="H4333" s="89"/>
      <c r="I4333" s="93" t="s">
        <v>8615</v>
      </c>
      <c r="J4333" s="89"/>
      <c r="K4333" s="89"/>
      <c r="L4333" s="89"/>
      <c r="M4333" s="89"/>
      <c r="N4333" s="168">
        <v>0</v>
      </c>
      <c r="O4333" s="168">
        <v>82</v>
      </c>
      <c r="P4333" s="89" t="s">
        <v>679</v>
      </c>
    </row>
    <row r="4334" spans="1:16" ht="76.5">
      <c r="A4334" s="214" t="s">
        <v>560</v>
      </c>
      <c r="B4334" s="89"/>
      <c r="C4334" s="90" t="s">
        <v>622</v>
      </c>
      <c r="D4334" s="84">
        <v>43322</v>
      </c>
      <c r="E4334" s="85" t="s">
        <v>7969</v>
      </c>
      <c r="F4334" s="85" t="s">
        <v>680</v>
      </c>
      <c r="G4334" s="85">
        <v>180175</v>
      </c>
      <c r="H4334" s="89"/>
      <c r="I4334" s="93" t="s">
        <v>8615</v>
      </c>
      <c r="J4334" s="89"/>
      <c r="K4334" s="89"/>
      <c r="L4334" s="89"/>
      <c r="M4334" s="89"/>
      <c r="N4334" s="168">
        <v>0</v>
      </c>
      <c r="O4334" s="168">
        <v>26788.67</v>
      </c>
      <c r="P4334" s="89" t="s">
        <v>679</v>
      </c>
    </row>
    <row r="4335" spans="1:16" ht="76.5">
      <c r="A4335" s="214" t="s">
        <v>560</v>
      </c>
      <c r="B4335" s="89"/>
      <c r="C4335" s="90" t="s">
        <v>622</v>
      </c>
      <c r="D4335" s="84">
        <v>43322</v>
      </c>
      <c r="E4335" s="85" t="s">
        <v>7969</v>
      </c>
      <c r="F4335" s="85" t="s">
        <v>680</v>
      </c>
      <c r="G4335" s="85">
        <v>180173</v>
      </c>
      <c r="H4335" s="89"/>
      <c r="I4335" s="93" t="s">
        <v>8615</v>
      </c>
      <c r="J4335" s="89"/>
      <c r="K4335" s="89"/>
      <c r="L4335" s="89"/>
      <c r="M4335" s="89"/>
      <c r="N4335" s="168">
        <v>0</v>
      </c>
      <c r="O4335" s="168">
        <v>1624.8</v>
      </c>
      <c r="P4335" s="89" t="s">
        <v>679</v>
      </c>
    </row>
    <row r="4336" spans="1:16" ht="76.5">
      <c r="A4336" s="214" t="s">
        <v>560</v>
      </c>
      <c r="B4336" s="89"/>
      <c r="C4336" s="90" t="s">
        <v>622</v>
      </c>
      <c r="D4336" s="84">
        <v>43322</v>
      </c>
      <c r="E4336" s="85" t="s">
        <v>7969</v>
      </c>
      <c r="F4336" s="85" t="s">
        <v>680</v>
      </c>
      <c r="G4336" s="85">
        <v>180179</v>
      </c>
      <c r="H4336" s="89"/>
      <c r="I4336" s="93" t="s">
        <v>8615</v>
      </c>
      <c r="J4336" s="89"/>
      <c r="K4336" s="89"/>
      <c r="L4336" s="89"/>
      <c r="M4336" s="89"/>
      <c r="N4336" s="168">
        <v>0</v>
      </c>
      <c r="O4336" s="168">
        <v>32597.84</v>
      </c>
      <c r="P4336" s="89" t="s">
        <v>679</v>
      </c>
    </row>
    <row r="4337" spans="1:16" ht="51">
      <c r="A4337" s="214">
        <v>41</v>
      </c>
      <c r="B4337" s="89"/>
      <c r="C4337" s="90" t="s">
        <v>50</v>
      </c>
      <c r="D4337" s="84">
        <v>43322</v>
      </c>
      <c r="E4337" s="85" t="s">
        <v>7970</v>
      </c>
      <c r="F4337" s="85" t="s">
        <v>6</v>
      </c>
      <c r="G4337" s="85">
        <v>1008206</v>
      </c>
      <c r="H4337" s="89"/>
      <c r="I4337" s="93" t="s">
        <v>8616</v>
      </c>
      <c r="J4337" s="89"/>
      <c r="K4337" s="89"/>
      <c r="L4337" s="89"/>
      <c r="M4337" s="89"/>
      <c r="N4337" s="168">
        <v>0</v>
      </c>
      <c r="O4337" s="168">
        <v>11238878</v>
      </c>
      <c r="P4337" s="89" t="s">
        <v>679</v>
      </c>
    </row>
    <row r="4338" spans="1:16" ht="63.75">
      <c r="A4338" s="214">
        <v>572</v>
      </c>
      <c r="B4338" s="89"/>
      <c r="C4338" s="90" t="s">
        <v>181</v>
      </c>
      <c r="D4338" s="84">
        <v>43322</v>
      </c>
      <c r="E4338" s="85" t="s">
        <v>7971</v>
      </c>
      <c r="F4338" s="85" t="s">
        <v>6</v>
      </c>
      <c r="G4338" s="85">
        <v>1008317</v>
      </c>
      <c r="H4338" s="89"/>
      <c r="I4338" s="93" t="s">
        <v>8617</v>
      </c>
      <c r="J4338" s="89"/>
      <c r="K4338" s="89"/>
      <c r="L4338" s="89"/>
      <c r="M4338" s="89"/>
      <c r="N4338" s="168">
        <v>0</v>
      </c>
      <c r="O4338" s="168">
        <v>7945.09</v>
      </c>
      <c r="P4338" s="89" t="s">
        <v>679</v>
      </c>
    </row>
    <row r="4339" spans="1:16" ht="63.75">
      <c r="A4339" s="214" t="s">
        <v>560</v>
      </c>
      <c r="B4339" s="89"/>
      <c r="C4339" s="90" t="s">
        <v>622</v>
      </c>
      <c r="D4339" s="84">
        <v>43322</v>
      </c>
      <c r="E4339" s="85" t="s">
        <v>7972</v>
      </c>
      <c r="F4339" s="85" t="s">
        <v>6</v>
      </c>
      <c r="G4339" s="85">
        <v>1008411</v>
      </c>
      <c r="H4339" s="89"/>
      <c r="I4339" s="93" t="s">
        <v>8618</v>
      </c>
      <c r="J4339" s="89"/>
      <c r="K4339" s="89"/>
      <c r="L4339" s="89"/>
      <c r="M4339" s="89"/>
      <c r="N4339" s="168">
        <v>0</v>
      </c>
      <c r="O4339" s="168">
        <v>9070.83</v>
      </c>
      <c r="P4339" s="89" t="s">
        <v>679</v>
      </c>
    </row>
    <row r="4340" spans="1:16" ht="89.25">
      <c r="A4340" s="214">
        <v>576</v>
      </c>
      <c r="B4340" s="89"/>
      <c r="C4340" s="90" t="s">
        <v>11083</v>
      </c>
      <c r="D4340" s="84">
        <v>43322</v>
      </c>
      <c r="E4340" s="85" t="s">
        <v>7973</v>
      </c>
      <c r="F4340" s="85" t="s">
        <v>15</v>
      </c>
      <c r="G4340" s="85">
        <v>5665</v>
      </c>
      <c r="H4340" s="89"/>
      <c r="I4340" s="93" t="s">
        <v>8619</v>
      </c>
      <c r="J4340" s="89"/>
      <c r="K4340" s="89"/>
      <c r="L4340" s="89"/>
      <c r="M4340" s="89"/>
      <c r="N4340" s="168">
        <v>270.27</v>
      </c>
      <c r="O4340" s="168">
        <v>0</v>
      </c>
      <c r="P4340" s="89" t="s">
        <v>679</v>
      </c>
    </row>
    <row r="4341" spans="1:16" ht="89.25">
      <c r="A4341" s="214">
        <v>576</v>
      </c>
      <c r="B4341" s="89"/>
      <c r="C4341" s="90" t="s">
        <v>11083</v>
      </c>
      <c r="D4341" s="84">
        <v>43322</v>
      </c>
      <c r="E4341" s="85" t="s">
        <v>7974</v>
      </c>
      <c r="F4341" s="85" t="s">
        <v>15</v>
      </c>
      <c r="G4341" s="85">
        <v>5662</v>
      </c>
      <c r="H4341" s="89"/>
      <c r="I4341" s="93" t="s">
        <v>8620</v>
      </c>
      <c r="J4341" s="89"/>
      <c r="K4341" s="89"/>
      <c r="L4341" s="89"/>
      <c r="M4341" s="89"/>
      <c r="N4341" s="168">
        <v>279.26</v>
      </c>
      <c r="O4341" s="168">
        <v>0</v>
      </c>
      <c r="P4341" s="89" t="s">
        <v>679</v>
      </c>
    </row>
    <row r="4342" spans="1:16" ht="76.5">
      <c r="A4342" s="214" t="s">
        <v>561</v>
      </c>
      <c r="B4342" s="89"/>
      <c r="C4342" s="90" t="s">
        <v>10493</v>
      </c>
      <c r="D4342" s="84">
        <v>43322</v>
      </c>
      <c r="E4342" s="85" t="s">
        <v>7975</v>
      </c>
      <c r="F4342" s="85" t="s">
        <v>13</v>
      </c>
      <c r="G4342" s="85">
        <v>929461</v>
      </c>
      <c r="H4342" s="89"/>
      <c r="I4342" s="93" t="s">
        <v>8621</v>
      </c>
      <c r="J4342" s="89"/>
      <c r="K4342" s="89"/>
      <c r="L4342" s="89"/>
      <c r="M4342" s="89"/>
      <c r="N4342" s="168">
        <v>369240</v>
      </c>
      <c r="O4342" s="168">
        <v>0</v>
      </c>
      <c r="P4342" s="89" t="s">
        <v>679</v>
      </c>
    </row>
    <row r="4343" spans="1:16" ht="51">
      <c r="A4343" s="214">
        <v>513</v>
      </c>
      <c r="B4343" s="89"/>
      <c r="C4343" s="90" t="s">
        <v>175</v>
      </c>
      <c r="D4343" s="84">
        <v>43322</v>
      </c>
      <c r="E4343" s="85" t="s">
        <v>7976</v>
      </c>
      <c r="F4343" s="85" t="s">
        <v>11</v>
      </c>
      <c r="G4343" s="85">
        <v>929555</v>
      </c>
      <c r="H4343" s="89"/>
      <c r="I4343" s="93" t="s">
        <v>8622</v>
      </c>
      <c r="J4343" s="89"/>
      <c r="K4343" s="89"/>
      <c r="L4343" s="89"/>
      <c r="M4343" s="89"/>
      <c r="N4343" s="168">
        <v>50</v>
      </c>
      <c r="O4343" s="168">
        <v>0</v>
      </c>
      <c r="P4343" s="89" t="s">
        <v>679</v>
      </c>
    </row>
    <row r="4344" spans="1:16" ht="63.75">
      <c r="A4344" s="214" t="s">
        <v>560</v>
      </c>
      <c r="B4344" s="89"/>
      <c r="C4344" s="90" t="s">
        <v>622</v>
      </c>
      <c r="D4344" s="84">
        <v>43325</v>
      </c>
      <c r="E4344" s="85" t="s">
        <v>7977</v>
      </c>
      <c r="F4344" s="85" t="s">
        <v>3</v>
      </c>
      <c r="G4344" s="85">
        <v>1649019</v>
      </c>
      <c r="H4344" s="89"/>
      <c r="I4344" s="93" t="s">
        <v>8623</v>
      </c>
      <c r="J4344" s="89"/>
      <c r="K4344" s="89"/>
      <c r="L4344" s="89"/>
      <c r="M4344" s="89"/>
      <c r="N4344" s="168">
        <v>0</v>
      </c>
      <c r="O4344" s="168">
        <v>1537</v>
      </c>
      <c r="P4344" s="89" t="s">
        <v>679</v>
      </c>
    </row>
    <row r="4345" spans="1:16" ht="51">
      <c r="A4345" s="214" t="s">
        <v>569</v>
      </c>
      <c r="B4345" s="89"/>
      <c r="C4345" s="90" t="s">
        <v>621</v>
      </c>
      <c r="D4345" s="84">
        <v>43325</v>
      </c>
      <c r="E4345" s="85" t="s">
        <v>7978</v>
      </c>
      <c r="F4345" s="85" t="s">
        <v>3</v>
      </c>
      <c r="G4345" s="85">
        <v>1648911</v>
      </c>
      <c r="H4345" s="89"/>
      <c r="I4345" s="93" t="s">
        <v>8624</v>
      </c>
      <c r="J4345" s="89"/>
      <c r="K4345" s="89"/>
      <c r="L4345" s="89"/>
      <c r="M4345" s="89"/>
      <c r="N4345" s="168">
        <v>0</v>
      </c>
      <c r="O4345" s="168">
        <v>13.61</v>
      </c>
      <c r="P4345" s="89" t="s">
        <v>679</v>
      </c>
    </row>
    <row r="4346" spans="1:16" ht="63.75">
      <c r="A4346" s="214" t="s">
        <v>569</v>
      </c>
      <c r="B4346" s="89"/>
      <c r="C4346" s="90" t="s">
        <v>621</v>
      </c>
      <c r="D4346" s="84">
        <v>43325</v>
      </c>
      <c r="E4346" s="85" t="s">
        <v>7979</v>
      </c>
      <c r="F4346" s="85" t="s">
        <v>3</v>
      </c>
      <c r="G4346" s="85">
        <v>1648947</v>
      </c>
      <c r="H4346" s="89"/>
      <c r="I4346" s="93" t="s">
        <v>8625</v>
      </c>
      <c r="J4346" s="89"/>
      <c r="K4346" s="89"/>
      <c r="L4346" s="89"/>
      <c r="M4346" s="89"/>
      <c r="N4346" s="168">
        <v>0</v>
      </c>
      <c r="O4346" s="168">
        <v>5278</v>
      </c>
      <c r="P4346" s="89" t="s">
        <v>679</v>
      </c>
    </row>
    <row r="4347" spans="1:16" ht="51">
      <c r="A4347" s="214">
        <v>20</v>
      </c>
      <c r="B4347" s="89"/>
      <c r="C4347" s="90" t="s">
        <v>47</v>
      </c>
      <c r="D4347" s="84">
        <v>43325</v>
      </c>
      <c r="E4347" s="85" t="s">
        <v>7980</v>
      </c>
      <c r="F4347" s="85" t="s">
        <v>3</v>
      </c>
      <c r="G4347" s="85">
        <v>1648993</v>
      </c>
      <c r="H4347" s="89"/>
      <c r="I4347" s="93" t="s">
        <v>8626</v>
      </c>
      <c r="J4347" s="89"/>
      <c r="K4347" s="89"/>
      <c r="L4347" s="89"/>
      <c r="M4347" s="89"/>
      <c r="N4347" s="168">
        <v>0</v>
      </c>
      <c r="O4347" s="168">
        <v>84</v>
      </c>
      <c r="P4347" s="89" t="s">
        <v>679</v>
      </c>
    </row>
    <row r="4348" spans="1:16" ht="63.75">
      <c r="A4348" s="214">
        <v>86</v>
      </c>
      <c r="B4348" s="89"/>
      <c r="C4348" s="90" t="s">
        <v>59</v>
      </c>
      <c r="D4348" s="84">
        <v>43325</v>
      </c>
      <c r="E4348" s="85" t="s">
        <v>7981</v>
      </c>
      <c r="F4348" s="85" t="s">
        <v>3</v>
      </c>
      <c r="G4348" s="85">
        <v>1649127</v>
      </c>
      <c r="H4348" s="89"/>
      <c r="I4348" s="93" t="s">
        <v>8627</v>
      </c>
      <c r="J4348" s="89"/>
      <c r="K4348" s="89"/>
      <c r="L4348" s="89"/>
      <c r="M4348" s="89"/>
      <c r="N4348" s="168">
        <v>0</v>
      </c>
      <c r="O4348" s="168">
        <v>1690</v>
      </c>
      <c r="P4348" s="89" t="s">
        <v>679</v>
      </c>
    </row>
    <row r="4349" spans="1:16" ht="38.25">
      <c r="A4349" s="214">
        <v>86</v>
      </c>
      <c r="B4349" s="89"/>
      <c r="C4349" s="90" t="s">
        <v>59</v>
      </c>
      <c r="D4349" s="84">
        <v>43325</v>
      </c>
      <c r="E4349" s="85" t="s">
        <v>7982</v>
      </c>
      <c r="F4349" s="85" t="s">
        <v>3</v>
      </c>
      <c r="G4349" s="85">
        <v>1649128</v>
      </c>
      <c r="H4349" s="89"/>
      <c r="I4349" s="93" t="s">
        <v>8628</v>
      </c>
      <c r="J4349" s="89"/>
      <c r="K4349" s="89"/>
      <c r="L4349" s="89"/>
      <c r="M4349" s="89"/>
      <c r="N4349" s="168">
        <v>0</v>
      </c>
      <c r="O4349" s="168">
        <v>61</v>
      </c>
      <c r="P4349" s="89" t="s">
        <v>679</v>
      </c>
    </row>
    <row r="4350" spans="1:16" ht="51">
      <c r="A4350" s="214" t="s">
        <v>569</v>
      </c>
      <c r="B4350" s="89"/>
      <c r="C4350" s="90" t="s">
        <v>621</v>
      </c>
      <c r="D4350" s="84">
        <v>43325</v>
      </c>
      <c r="E4350" s="85" t="s">
        <v>7983</v>
      </c>
      <c r="F4350" s="85" t="s">
        <v>3</v>
      </c>
      <c r="G4350" s="85">
        <v>1649141</v>
      </c>
      <c r="H4350" s="89"/>
      <c r="I4350" s="93" t="s">
        <v>8629</v>
      </c>
      <c r="J4350" s="89"/>
      <c r="K4350" s="89"/>
      <c r="L4350" s="89"/>
      <c r="M4350" s="89"/>
      <c r="N4350" s="168">
        <v>0</v>
      </c>
      <c r="O4350" s="168">
        <v>742</v>
      </c>
      <c r="P4350" s="89" t="s">
        <v>679</v>
      </c>
    </row>
    <row r="4351" spans="1:16" ht="51">
      <c r="A4351" s="214" t="s">
        <v>569</v>
      </c>
      <c r="B4351" s="89"/>
      <c r="C4351" s="90" t="s">
        <v>621</v>
      </c>
      <c r="D4351" s="84">
        <v>43325</v>
      </c>
      <c r="E4351" s="85" t="s">
        <v>7984</v>
      </c>
      <c r="F4351" s="85" t="s">
        <v>3</v>
      </c>
      <c r="G4351" s="85">
        <v>1649153</v>
      </c>
      <c r="H4351" s="89"/>
      <c r="I4351" s="93" t="s">
        <v>8630</v>
      </c>
      <c r="J4351" s="89"/>
      <c r="K4351" s="89"/>
      <c r="L4351" s="89"/>
      <c r="M4351" s="89"/>
      <c r="N4351" s="168">
        <v>0</v>
      </c>
      <c r="O4351" s="168">
        <v>6354.42</v>
      </c>
      <c r="P4351" s="89" t="s">
        <v>679</v>
      </c>
    </row>
    <row r="4352" spans="1:16" ht="51">
      <c r="A4352" s="214">
        <v>347</v>
      </c>
      <c r="B4352" s="89"/>
      <c r="C4352" s="90" t="s">
        <v>157</v>
      </c>
      <c r="D4352" s="84">
        <v>43325</v>
      </c>
      <c r="E4352" s="85" t="s">
        <v>7985</v>
      </c>
      <c r="F4352" s="85" t="s">
        <v>3</v>
      </c>
      <c r="G4352" s="85">
        <v>1648826</v>
      </c>
      <c r="H4352" s="89"/>
      <c r="I4352" s="93" t="s">
        <v>8631</v>
      </c>
      <c r="J4352" s="89"/>
      <c r="K4352" s="89"/>
      <c r="L4352" s="89"/>
      <c r="M4352" s="89"/>
      <c r="N4352" s="168">
        <v>0</v>
      </c>
      <c r="O4352" s="168">
        <v>330</v>
      </c>
      <c r="P4352" s="89" t="s">
        <v>679</v>
      </c>
    </row>
    <row r="4353" spans="1:16" ht="51">
      <c r="A4353" s="214" t="s">
        <v>560</v>
      </c>
      <c r="B4353" s="89"/>
      <c r="C4353" s="90" t="s">
        <v>622</v>
      </c>
      <c r="D4353" s="84">
        <v>43325</v>
      </c>
      <c r="E4353" s="85" t="s">
        <v>7986</v>
      </c>
      <c r="F4353" s="85" t="s">
        <v>3</v>
      </c>
      <c r="G4353" s="85">
        <v>1648792</v>
      </c>
      <c r="H4353" s="89"/>
      <c r="I4353" s="93" t="s">
        <v>8632</v>
      </c>
      <c r="J4353" s="89"/>
      <c r="K4353" s="89"/>
      <c r="L4353" s="89"/>
      <c r="M4353" s="89"/>
      <c r="N4353" s="168">
        <v>0</v>
      </c>
      <c r="O4353" s="168">
        <v>120</v>
      </c>
      <c r="P4353" s="89" t="s">
        <v>679</v>
      </c>
    </row>
    <row r="4354" spans="1:16" ht="102">
      <c r="A4354" s="214">
        <v>25</v>
      </c>
      <c r="B4354" s="89"/>
      <c r="C4354" s="90" t="s">
        <v>48</v>
      </c>
      <c r="D4354" s="84">
        <v>43325</v>
      </c>
      <c r="E4354" s="85" t="s">
        <v>7987</v>
      </c>
      <c r="F4354" s="85" t="s">
        <v>6</v>
      </c>
      <c r="G4354" s="85">
        <v>806836</v>
      </c>
      <c r="H4354" s="89"/>
      <c r="I4354" s="93" t="s">
        <v>8633</v>
      </c>
      <c r="J4354" s="89"/>
      <c r="K4354" s="89"/>
      <c r="L4354" s="89"/>
      <c r="M4354" s="89"/>
      <c r="N4354" s="168">
        <v>0</v>
      </c>
      <c r="O4354" s="168">
        <v>88.15</v>
      </c>
      <c r="P4354" s="89" t="s">
        <v>679</v>
      </c>
    </row>
    <row r="4355" spans="1:16" ht="89.25">
      <c r="A4355" s="214">
        <v>25</v>
      </c>
      <c r="B4355" s="89"/>
      <c r="C4355" s="90" t="s">
        <v>48</v>
      </c>
      <c r="D4355" s="84">
        <v>43325</v>
      </c>
      <c r="E4355" s="85" t="s">
        <v>7988</v>
      </c>
      <c r="F4355" s="85" t="s">
        <v>15</v>
      </c>
      <c r="G4355" s="85">
        <v>5655</v>
      </c>
      <c r="H4355" s="89"/>
      <c r="I4355" s="93" t="s">
        <v>8634</v>
      </c>
      <c r="J4355" s="89"/>
      <c r="K4355" s="89"/>
      <c r="L4355" s="89"/>
      <c r="M4355" s="89"/>
      <c r="N4355" s="168">
        <v>309.10000000000002</v>
      </c>
      <c r="O4355" s="168">
        <v>0</v>
      </c>
      <c r="P4355" s="89" t="s">
        <v>679</v>
      </c>
    </row>
    <row r="4356" spans="1:16" ht="51">
      <c r="A4356" s="214">
        <v>340</v>
      </c>
      <c r="B4356" s="89"/>
      <c r="C4356" s="90" t="s">
        <v>151</v>
      </c>
      <c r="D4356" s="84">
        <v>43325</v>
      </c>
      <c r="E4356" s="85" t="s">
        <v>7989</v>
      </c>
      <c r="F4356" s="85" t="s">
        <v>6</v>
      </c>
      <c r="G4356" s="85">
        <v>806967</v>
      </c>
      <c r="H4356" s="89"/>
      <c r="I4356" s="93" t="s">
        <v>8635</v>
      </c>
      <c r="J4356" s="89"/>
      <c r="K4356" s="89"/>
      <c r="L4356" s="89"/>
      <c r="M4356" s="89"/>
      <c r="N4356" s="168">
        <v>0</v>
      </c>
      <c r="O4356" s="168">
        <v>152957.42000000001</v>
      </c>
      <c r="P4356" s="89" t="s">
        <v>679</v>
      </c>
    </row>
    <row r="4357" spans="1:16" ht="76.5">
      <c r="A4357" s="214">
        <v>373</v>
      </c>
      <c r="B4357" s="89"/>
      <c r="C4357" s="90" t="s">
        <v>644</v>
      </c>
      <c r="D4357" s="84">
        <v>43325</v>
      </c>
      <c r="E4357" s="85" t="s">
        <v>7990</v>
      </c>
      <c r="F4357" s="85" t="s">
        <v>680</v>
      </c>
      <c r="G4357" s="85">
        <v>180198</v>
      </c>
      <c r="H4357" s="89"/>
      <c r="I4357" s="93" t="s">
        <v>8636</v>
      </c>
      <c r="J4357" s="89"/>
      <c r="K4357" s="89"/>
      <c r="L4357" s="89"/>
      <c r="M4357" s="89"/>
      <c r="N4357" s="168">
        <v>0</v>
      </c>
      <c r="O4357" s="168">
        <v>4227113.88</v>
      </c>
      <c r="P4357" s="89" t="s">
        <v>679</v>
      </c>
    </row>
    <row r="4358" spans="1:16" ht="51">
      <c r="A4358" s="214">
        <v>513</v>
      </c>
      <c r="B4358" s="89"/>
      <c r="C4358" s="90" t="s">
        <v>175</v>
      </c>
      <c r="D4358" s="84">
        <v>43325</v>
      </c>
      <c r="E4358" s="85" t="s">
        <v>7991</v>
      </c>
      <c r="F4358" s="85" t="s">
        <v>15</v>
      </c>
      <c r="G4358" s="85">
        <v>807411</v>
      </c>
      <c r="H4358" s="89"/>
      <c r="I4358" s="93" t="s">
        <v>5111</v>
      </c>
      <c r="J4358" s="89"/>
      <c r="K4358" s="89"/>
      <c r="L4358" s="89"/>
      <c r="M4358" s="89"/>
      <c r="N4358" s="168">
        <v>50</v>
      </c>
      <c r="O4358" s="168">
        <v>0</v>
      </c>
      <c r="P4358" s="89" t="s">
        <v>679</v>
      </c>
    </row>
    <row r="4359" spans="1:16" ht="51">
      <c r="A4359" s="214">
        <v>513</v>
      </c>
      <c r="B4359" s="89"/>
      <c r="C4359" s="90" t="s">
        <v>175</v>
      </c>
      <c r="D4359" s="84">
        <v>43325</v>
      </c>
      <c r="E4359" s="85" t="s">
        <v>7992</v>
      </c>
      <c r="F4359" s="85" t="s">
        <v>15</v>
      </c>
      <c r="G4359" s="85">
        <v>807416</v>
      </c>
      <c r="H4359" s="89"/>
      <c r="I4359" s="93" t="s">
        <v>5111</v>
      </c>
      <c r="J4359" s="89"/>
      <c r="K4359" s="89"/>
      <c r="L4359" s="89"/>
      <c r="M4359" s="89"/>
      <c r="N4359" s="168">
        <v>50</v>
      </c>
      <c r="O4359" s="168">
        <v>0</v>
      </c>
      <c r="P4359" s="89" t="s">
        <v>679</v>
      </c>
    </row>
    <row r="4360" spans="1:16" ht="51">
      <c r="A4360" s="214">
        <v>513</v>
      </c>
      <c r="B4360" s="89"/>
      <c r="C4360" s="90" t="s">
        <v>175</v>
      </c>
      <c r="D4360" s="84">
        <v>43325</v>
      </c>
      <c r="E4360" s="85" t="s">
        <v>7993</v>
      </c>
      <c r="F4360" s="85" t="s">
        <v>15</v>
      </c>
      <c r="G4360" s="85">
        <v>807418</v>
      </c>
      <c r="H4360" s="89"/>
      <c r="I4360" s="93" t="s">
        <v>8637</v>
      </c>
      <c r="J4360" s="89"/>
      <c r="K4360" s="89"/>
      <c r="L4360" s="89"/>
      <c r="M4360" s="89"/>
      <c r="N4360" s="168">
        <v>50</v>
      </c>
      <c r="O4360" s="168">
        <v>0</v>
      </c>
      <c r="P4360" s="89" t="s">
        <v>679</v>
      </c>
    </row>
    <row r="4361" spans="1:16" ht="51">
      <c r="A4361" s="214">
        <v>513</v>
      </c>
      <c r="B4361" s="89"/>
      <c r="C4361" s="90" t="s">
        <v>175</v>
      </c>
      <c r="D4361" s="84">
        <v>43325</v>
      </c>
      <c r="E4361" s="85" t="s">
        <v>7994</v>
      </c>
      <c r="F4361" s="85" t="s">
        <v>15</v>
      </c>
      <c r="G4361" s="85">
        <v>807420</v>
      </c>
      <c r="H4361" s="89"/>
      <c r="I4361" s="93" t="s">
        <v>743</v>
      </c>
      <c r="J4361" s="89"/>
      <c r="K4361" s="89"/>
      <c r="L4361" s="89"/>
      <c r="M4361" s="89"/>
      <c r="N4361" s="168">
        <v>50</v>
      </c>
      <c r="O4361" s="168">
        <v>0</v>
      </c>
      <c r="P4361" s="89" t="s">
        <v>679</v>
      </c>
    </row>
    <row r="4362" spans="1:16" ht="51">
      <c r="A4362" s="214">
        <v>513</v>
      </c>
      <c r="B4362" s="89"/>
      <c r="C4362" s="90" t="s">
        <v>175</v>
      </c>
      <c r="D4362" s="84">
        <v>43325</v>
      </c>
      <c r="E4362" s="85" t="s">
        <v>7995</v>
      </c>
      <c r="F4362" s="85" t="s">
        <v>15</v>
      </c>
      <c r="G4362" s="85">
        <v>807422</v>
      </c>
      <c r="H4362" s="89"/>
      <c r="I4362" s="93" t="s">
        <v>3387</v>
      </c>
      <c r="J4362" s="89"/>
      <c r="K4362" s="89"/>
      <c r="L4362" s="89"/>
      <c r="M4362" s="89"/>
      <c r="N4362" s="168">
        <v>50</v>
      </c>
      <c r="O4362" s="168">
        <v>0</v>
      </c>
      <c r="P4362" s="89" t="s">
        <v>679</v>
      </c>
    </row>
    <row r="4363" spans="1:16" ht="51">
      <c r="A4363" s="214">
        <v>513</v>
      </c>
      <c r="B4363" s="89"/>
      <c r="C4363" s="90" t="s">
        <v>175</v>
      </c>
      <c r="D4363" s="84">
        <v>43325</v>
      </c>
      <c r="E4363" s="85" t="s">
        <v>7996</v>
      </c>
      <c r="F4363" s="85" t="s">
        <v>15</v>
      </c>
      <c r="G4363" s="85">
        <v>807424</v>
      </c>
      <c r="H4363" s="89"/>
      <c r="I4363" s="93" t="s">
        <v>5111</v>
      </c>
      <c r="J4363" s="89"/>
      <c r="K4363" s="89"/>
      <c r="L4363" s="89"/>
      <c r="M4363" s="89"/>
      <c r="N4363" s="168">
        <v>50</v>
      </c>
      <c r="O4363" s="168">
        <v>0</v>
      </c>
      <c r="P4363" s="89" t="s">
        <v>679</v>
      </c>
    </row>
    <row r="4364" spans="1:16" ht="51">
      <c r="A4364" s="214">
        <v>513</v>
      </c>
      <c r="B4364" s="89"/>
      <c r="C4364" s="90" t="s">
        <v>175</v>
      </c>
      <c r="D4364" s="84">
        <v>43325</v>
      </c>
      <c r="E4364" s="85" t="s">
        <v>7997</v>
      </c>
      <c r="F4364" s="85" t="s">
        <v>15</v>
      </c>
      <c r="G4364" s="85">
        <v>807568</v>
      </c>
      <c r="H4364" s="89"/>
      <c r="I4364" s="93" t="s">
        <v>8638</v>
      </c>
      <c r="J4364" s="89"/>
      <c r="K4364" s="89"/>
      <c r="L4364" s="89"/>
      <c r="M4364" s="89"/>
      <c r="N4364" s="168">
        <v>50</v>
      </c>
      <c r="O4364" s="168">
        <v>0</v>
      </c>
      <c r="P4364" s="89" t="s">
        <v>679</v>
      </c>
    </row>
    <row r="4365" spans="1:16" ht="51">
      <c r="A4365" s="214">
        <v>513</v>
      </c>
      <c r="B4365" s="89"/>
      <c r="C4365" s="90" t="s">
        <v>175</v>
      </c>
      <c r="D4365" s="84">
        <v>43325</v>
      </c>
      <c r="E4365" s="85" t="s">
        <v>7998</v>
      </c>
      <c r="F4365" s="85" t="s">
        <v>15</v>
      </c>
      <c r="G4365" s="85">
        <v>807403</v>
      </c>
      <c r="H4365" s="89"/>
      <c r="I4365" s="93" t="s">
        <v>8639</v>
      </c>
      <c r="J4365" s="89"/>
      <c r="K4365" s="89"/>
      <c r="L4365" s="89"/>
      <c r="M4365" s="89"/>
      <c r="N4365" s="168">
        <v>50</v>
      </c>
      <c r="O4365" s="168">
        <v>0</v>
      </c>
      <c r="P4365" s="89" t="s">
        <v>679</v>
      </c>
    </row>
    <row r="4366" spans="1:16" ht="51">
      <c r="A4366" s="214">
        <v>41</v>
      </c>
      <c r="B4366" s="89"/>
      <c r="C4366" s="90" t="s">
        <v>50</v>
      </c>
      <c r="D4366" s="84">
        <v>43325</v>
      </c>
      <c r="E4366" s="85" t="s">
        <v>7999</v>
      </c>
      <c r="F4366" s="85" t="s">
        <v>6</v>
      </c>
      <c r="G4366" s="85">
        <v>929638</v>
      </c>
      <c r="H4366" s="89"/>
      <c r="I4366" s="93" t="s">
        <v>8640</v>
      </c>
      <c r="J4366" s="89"/>
      <c r="K4366" s="89"/>
      <c r="L4366" s="89"/>
      <c r="M4366" s="89"/>
      <c r="N4366" s="168">
        <v>0</v>
      </c>
      <c r="O4366" s="168">
        <v>161298</v>
      </c>
      <c r="P4366" s="89" t="s">
        <v>679</v>
      </c>
    </row>
    <row r="4367" spans="1:16" ht="51">
      <c r="A4367" s="214" t="s">
        <v>560</v>
      </c>
      <c r="B4367" s="89"/>
      <c r="C4367" s="90" t="s">
        <v>622</v>
      </c>
      <c r="D4367" s="84">
        <v>43326</v>
      </c>
      <c r="E4367" s="85" t="s">
        <v>8000</v>
      </c>
      <c r="F4367" s="85" t="s">
        <v>3</v>
      </c>
      <c r="G4367" s="85">
        <v>1649605</v>
      </c>
      <c r="H4367" s="89"/>
      <c r="I4367" s="93" t="s">
        <v>8641</v>
      </c>
      <c r="J4367" s="89"/>
      <c r="K4367" s="89"/>
      <c r="L4367" s="89"/>
      <c r="M4367" s="89"/>
      <c r="N4367" s="168">
        <v>0</v>
      </c>
      <c r="O4367" s="168">
        <v>1429.32</v>
      </c>
      <c r="P4367" s="89" t="s">
        <v>679</v>
      </c>
    </row>
    <row r="4368" spans="1:16" ht="51">
      <c r="A4368" s="214" t="s">
        <v>569</v>
      </c>
      <c r="B4368" s="89"/>
      <c r="C4368" s="90" t="s">
        <v>621</v>
      </c>
      <c r="D4368" s="84">
        <v>43326</v>
      </c>
      <c r="E4368" s="85" t="s">
        <v>8001</v>
      </c>
      <c r="F4368" s="85" t="s">
        <v>3</v>
      </c>
      <c r="G4368" s="85">
        <v>1649607</v>
      </c>
      <c r="H4368" s="89"/>
      <c r="I4368" s="93" t="s">
        <v>8642</v>
      </c>
      <c r="J4368" s="89"/>
      <c r="K4368" s="89"/>
      <c r="L4368" s="89"/>
      <c r="M4368" s="89"/>
      <c r="N4368" s="168">
        <v>0</v>
      </c>
      <c r="O4368" s="168">
        <v>5095.9400000000005</v>
      </c>
      <c r="P4368" s="89" t="s">
        <v>679</v>
      </c>
    </row>
    <row r="4369" spans="1:16" ht="51">
      <c r="A4369" s="214">
        <v>373</v>
      </c>
      <c r="B4369" s="89"/>
      <c r="C4369" s="90" t="s">
        <v>644</v>
      </c>
      <c r="D4369" s="84">
        <v>43326</v>
      </c>
      <c r="E4369" s="85" t="s">
        <v>8002</v>
      </c>
      <c r="F4369" s="85" t="s">
        <v>3</v>
      </c>
      <c r="G4369" s="85">
        <v>1649461</v>
      </c>
      <c r="H4369" s="89"/>
      <c r="I4369" s="93" t="s">
        <v>8643</v>
      </c>
      <c r="J4369" s="89"/>
      <c r="K4369" s="89"/>
      <c r="L4369" s="89"/>
      <c r="M4369" s="89"/>
      <c r="N4369" s="168">
        <v>0</v>
      </c>
      <c r="O4369" s="168">
        <v>2749.15</v>
      </c>
      <c r="P4369" s="89" t="s">
        <v>679</v>
      </c>
    </row>
    <row r="4370" spans="1:16" ht="38.25">
      <c r="A4370" s="214" t="s">
        <v>569</v>
      </c>
      <c r="B4370" s="89"/>
      <c r="C4370" s="90" t="s">
        <v>621</v>
      </c>
      <c r="D4370" s="84">
        <v>43326</v>
      </c>
      <c r="E4370" s="85" t="s">
        <v>8003</v>
      </c>
      <c r="F4370" s="85" t="s">
        <v>3</v>
      </c>
      <c r="G4370" s="85">
        <v>1649465</v>
      </c>
      <c r="H4370" s="89"/>
      <c r="I4370" s="93" t="s">
        <v>7693</v>
      </c>
      <c r="J4370" s="89"/>
      <c r="K4370" s="89"/>
      <c r="L4370" s="89"/>
      <c r="M4370" s="89"/>
      <c r="N4370" s="168">
        <v>0</v>
      </c>
      <c r="O4370" s="168">
        <v>250.84</v>
      </c>
      <c r="P4370" s="89" t="s">
        <v>679</v>
      </c>
    </row>
    <row r="4371" spans="1:16" ht="38.25">
      <c r="A4371" s="214" t="s">
        <v>569</v>
      </c>
      <c r="B4371" s="89"/>
      <c r="C4371" s="90" t="s">
        <v>621</v>
      </c>
      <c r="D4371" s="84">
        <v>43326</v>
      </c>
      <c r="E4371" s="85" t="s">
        <v>8004</v>
      </c>
      <c r="F4371" s="85" t="s">
        <v>3</v>
      </c>
      <c r="G4371" s="85">
        <v>1649471</v>
      </c>
      <c r="H4371" s="89"/>
      <c r="I4371" s="93" t="s">
        <v>8644</v>
      </c>
      <c r="J4371" s="89"/>
      <c r="K4371" s="89"/>
      <c r="L4371" s="89"/>
      <c r="M4371" s="89"/>
      <c r="N4371" s="168">
        <v>0</v>
      </c>
      <c r="O4371" s="168">
        <v>927.5</v>
      </c>
      <c r="P4371" s="89" t="s">
        <v>679</v>
      </c>
    </row>
    <row r="4372" spans="1:16" ht="51">
      <c r="A4372" s="214">
        <v>130</v>
      </c>
      <c r="B4372" s="89"/>
      <c r="C4372" s="90" t="s">
        <v>70</v>
      </c>
      <c r="D4372" s="84">
        <v>43326</v>
      </c>
      <c r="E4372" s="85" t="s">
        <v>8005</v>
      </c>
      <c r="F4372" s="85" t="s">
        <v>3</v>
      </c>
      <c r="G4372" s="85">
        <v>1649484</v>
      </c>
      <c r="H4372" s="89"/>
      <c r="I4372" s="93" t="s">
        <v>8645</v>
      </c>
      <c r="J4372" s="89"/>
      <c r="K4372" s="89"/>
      <c r="L4372" s="89"/>
      <c r="M4372" s="89"/>
      <c r="N4372" s="168">
        <v>0</v>
      </c>
      <c r="O4372" s="168">
        <v>9</v>
      </c>
      <c r="P4372" s="89" t="s">
        <v>679</v>
      </c>
    </row>
    <row r="4373" spans="1:16" ht="51">
      <c r="A4373" s="214" t="s">
        <v>569</v>
      </c>
      <c r="B4373" s="89"/>
      <c r="C4373" s="90" t="s">
        <v>621</v>
      </c>
      <c r="D4373" s="84">
        <v>43326</v>
      </c>
      <c r="E4373" s="85" t="s">
        <v>8006</v>
      </c>
      <c r="F4373" s="85" t="s">
        <v>3</v>
      </c>
      <c r="G4373" s="85">
        <v>1649489</v>
      </c>
      <c r="H4373" s="89"/>
      <c r="I4373" s="93" t="s">
        <v>8646</v>
      </c>
      <c r="J4373" s="89"/>
      <c r="K4373" s="89"/>
      <c r="L4373" s="89"/>
      <c r="M4373" s="89"/>
      <c r="N4373" s="168">
        <v>0</v>
      </c>
      <c r="O4373" s="168">
        <v>0.61</v>
      </c>
      <c r="P4373" s="89" t="s">
        <v>2900</v>
      </c>
    </row>
    <row r="4374" spans="1:16" ht="51">
      <c r="A4374" s="214" t="s">
        <v>569</v>
      </c>
      <c r="B4374" s="89"/>
      <c r="C4374" s="90" t="s">
        <v>621</v>
      </c>
      <c r="D4374" s="84">
        <v>43326</v>
      </c>
      <c r="E4374" s="85" t="s">
        <v>8007</v>
      </c>
      <c r="F4374" s="85" t="s">
        <v>3</v>
      </c>
      <c r="G4374" s="85">
        <v>1649490</v>
      </c>
      <c r="H4374" s="89"/>
      <c r="I4374" s="93" t="s">
        <v>8647</v>
      </c>
      <c r="J4374" s="89"/>
      <c r="K4374" s="89"/>
      <c r="L4374" s="89"/>
      <c r="M4374" s="89"/>
      <c r="N4374" s="168">
        <v>0</v>
      </c>
      <c r="O4374" s="168">
        <v>0.61</v>
      </c>
      <c r="P4374" s="89" t="s">
        <v>2900</v>
      </c>
    </row>
    <row r="4375" spans="1:16" ht="51">
      <c r="A4375" s="214">
        <v>155</v>
      </c>
      <c r="B4375" s="89"/>
      <c r="C4375" s="90" t="s">
        <v>88</v>
      </c>
      <c r="D4375" s="84">
        <v>43326</v>
      </c>
      <c r="E4375" s="85" t="s">
        <v>8008</v>
      </c>
      <c r="F4375" s="85" t="s">
        <v>3</v>
      </c>
      <c r="G4375" s="85">
        <v>1649495</v>
      </c>
      <c r="H4375" s="89"/>
      <c r="I4375" s="93" t="s">
        <v>8648</v>
      </c>
      <c r="J4375" s="89"/>
      <c r="K4375" s="89"/>
      <c r="L4375" s="89"/>
      <c r="M4375" s="89"/>
      <c r="N4375" s="168">
        <v>0</v>
      </c>
      <c r="O4375" s="168">
        <v>91</v>
      </c>
      <c r="P4375" s="89" t="s">
        <v>679</v>
      </c>
    </row>
    <row r="4376" spans="1:16" ht="51">
      <c r="A4376" s="214">
        <v>212</v>
      </c>
      <c r="B4376" s="89"/>
      <c r="C4376" s="90" t="s">
        <v>103</v>
      </c>
      <c r="D4376" s="84">
        <v>43326</v>
      </c>
      <c r="E4376" s="85" t="s">
        <v>8009</v>
      </c>
      <c r="F4376" s="85" t="s">
        <v>3</v>
      </c>
      <c r="G4376" s="85">
        <v>1649560</v>
      </c>
      <c r="H4376" s="89"/>
      <c r="I4376" s="93" t="s">
        <v>8649</v>
      </c>
      <c r="J4376" s="89"/>
      <c r="K4376" s="89"/>
      <c r="L4376" s="89"/>
      <c r="M4376" s="89"/>
      <c r="N4376" s="168">
        <v>0</v>
      </c>
      <c r="O4376" s="168">
        <v>735</v>
      </c>
      <c r="P4376" s="89" t="s">
        <v>679</v>
      </c>
    </row>
    <row r="4377" spans="1:16" ht="51">
      <c r="A4377" s="214">
        <v>132</v>
      </c>
      <c r="B4377" s="89"/>
      <c r="C4377" s="90" t="s">
        <v>71</v>
      </c>
      <c r="D4377" s="84">
        <v>43326</v>
      </c>
      <c r="E4377" s="85" t="s">
        <v>8010</v>
      </c>
      <c r="F4377" s="85" t="s">
        <v>3</v>
      </c>
      <c r="G4377" s="85">
        <v>1649574</v>
      </c>
      <c r="H4377" s="89"/>
      <c r="I4377" s="93" t="s">
        <v>8650</v>
      </c>
      <c r="J4377" s="89"/>
      <c r="K4377" s="89"/>
      <c r="L4377" s="89"/>
      <c r="M4377" s="89"/>
      <c r="N4377" s="168">
        <v>0</v>
      </c>
      <c r="O4377" s="168">
        <v>500</v>
      </c>
      <c r="P4377" s="89" t="s">
        <v>679</v>
      </c>
    </row>
    <row r="4378" spans="1:16" ht="51">
      <c r="A4378" s="214">
        <v>86</v>
      </c>
      <c r="B4378" s="89"/>
      <c r="C4378" s="90" t="s">
        <v>59</v>
      </c>
      <c r="D4378" s="84">
        <v>43326</v>
      </c>
      <c r="E4378" s="85" t="s">
        <v>8011</v>
      </c>
      <c r="F4378" s="85" t="s">
        <v>3</v>
      </c>
      <c r="G4378" s="85">
        <v>1649672</v>
      </c>
      <c r="H4378" s="89"/>
      <c r="I4378" s="93" t="s">
        <v>8651</v>
      </c>
      <c r="J4378" s="89"/>
      <c r="K4378" s="89"/>
      <c r="L4378" s="89"/>
      <c r="M4378" s="89"/>
      <c r="N4378" s="168">
        <v>0</v>
      </c>
      <c r="O4378" s="168">
        <v>12995</v>
      </c>
      <c r="P4378" s="89" t="s">
        <v>679</v>
      </c>
    </row>
    <row r="4379" spans="1:16" ht="38.25">
      <c r="A4379" s="214" t="s">
        <v>569</v>
      </c>
      <c r="B4379" s="89"/>
      <c r="C4379" s="90" t="s">
        <v>621</v>
      </c>
      <c r="D4379" s="84">
        <v>43326</v>
      </c>
      <c r="E4379" s="85" t="s">
        <v>8012</v>
      </c>
      <c r="F4379" s="85" t="s">
        <v>3</v>
      </c>
      <c r="G4379" s="85">
        <v>1649682</v>
      </c>
      <c r="H4379" s="89"/>
      <c r="I4379" s="93" t="s">
        <v>8652</v>
      </c>
      <c r="J4379" s="89"/>
      <c r="K4379" s="89"/>
      <c r="L4379" s="89"/>
      <c r="M4379" s="89"/>
      <c r="N4379" s="168">
        <v>0</v>
      </c>
      <c r="O4379" s="168">
        <v>1308.1300000000001</v>
      </c>
      <c r="P4379" s="89" t="s">
        <v>679</v>
      </c>
    </row>
    <row r="4380" spans="1:16" ht="51">
      <c r="A4380" s="214" t="s">
        <v>569</v>
      </c>
      <c r="B4380" s="89"/>
      <c r="C4380" s="90" t="s">
        <v>621</v>
      </c>
      <c r="D4380" s="84">
        <v>43326</v>
      </c>
      <c r="E4380" s="85" t="s">
        <v>8013</v>
      </c>
      <c r="F4380" s="85" t="s">
        <v>3</v>
      </c>
      <c r="G4380" s="85">
        <v>1649685</v>
      </c>
      <c r="H4380" s="89"/>
      <c r="I4380" s="93" t="s">
        <v>8653</v>
      </c>
      <c r="J4380" s="89"/>
      <c r="K4380" s="89"/>
      <c r="L4380" s="89"/>
      <c r="M4380" s="89"/>
      <c r="N4380" s="168">
        <v>0</v>
      </c>
      <c r="O4380" s="168">
        <v>742</v>
      </c>
      <c r="P4380" s="89" t="s">
        <v>679</v>
      </c>
    </row>
    <row r="4381" spans="1:16" ht="63.75">
      <c r="A4381" s="214">
        <v>287</v>
      </c>
      <c r="B4381" s="89"/>
      <c r="C4381" s="90" t="s">
        <v>130</v>
      </c>
      <c r="D4381" s="84">
        <v>43326</v>
      </c>
      <c r="E4381" s="85" t="s">
        <v>8014</v>
      </c>
      <c r="F4381" s="85" t="s">
        <v>3</v>
      </c>
      <c r="G4381" s="85">
        <v>1649418</v>
      </c>
      <c r="H4381" s="89"/>
      <c r="I4381" s="93" t="s">
        <v>8654</v>
      </c>
      <c r="J4381" s="89"/>
      <c r="K4381" s="89"/>
      <c r="L4381" s="89"/>
      <c r="M4381" s="89"/>
      <c r="N4381" s="168">
        <v>0</v>
      </c>
      <c r="O4381" s="168">
        <v>10533.29</v>
      </c>
      <c r="P4381" s="89" t="s">
        <v>679</v>
      </c>
    </row>
    <row r="4382" spans="1:16" ht="51">
      <c r="A4382" s="214" t="s">
        <v>569</v>
      </c>
      <c r="B4382" s="89"/>
      <c r="C4382" s="90" t="s">
        <v>621</v>
      </c>
      <c r="D4382" s="84">
        <v>43326</v>
      </c>
      <c r="E4382" s="85" t="s">
        <v>8015</v>
      </c>
      <c r="F4382" s="85" t="s">
        <v>3</v>
      </c>
      <c r="G4382" s="85">
        <v>1649431</v>
      </c>
      <c r="H4382" s="89"/>
      <c r="I4382" s="93" t="s">
        <v>8655</v>
      </c>
      <c r="J4382" s="89"/>
      <c r="K4382" s="89"/>
      <c r="L4382" s="89"/>
      <c r="M4382" s="89"/>
      <c r="N4382" s="168">
        <v>0</v>
      </c>
      <c r="O4382" s="168">
        <v>7497.84</v>
      </c>
      <c r="P4382" s="89" t="s">
        <v>679</v>
      </c>
    </row>
    <row r="4383" spans="1:16" ht="63.75">
      <c r="A4383" s="214">
        <v>660</v>
      </c>
      <c r="B4383" s="89"/>
      <c r="C4383" s="90" t="s">
        <v>192</v>
      </c>
      <c r="D4383" s="84">
        <v>43326</v>
      </c>
      <c r="E4383" s="85" t="s">
        <v>8016</v>
      </c>
      <c r="F4383" s="85" t="s">
        <v>3</v>
      </c>
      <c r="G4383" s="85">
        <v>1649395</v>
      </c>
      <c r="H4383" s="89"/>
      <c r="I4383" s="93" t="s">
        <v>8656</v>
      </c>
      <c r="J4383" s="89"/>
      <c r="K4383" s="89"/>
      <c r="L4383" s="89"/>
      <c r="M4383" s="89"/>
      <c r="N4383" s="168">
        <v>0</v>
      </c>
      <c r="O4383" s="168">
        <v>105.87</v>
      </c>
      <c r="P4383" s="89" t="s">
        <v>679</v>
      </c>
    </row>
    <row r="4384" spans="1:16" ht="51">
      <c r="A4384" s="214" t="s">
        <v>569</v>
      </c>
      <c r="B4384" s="89"/>
      <c r="C4384" s="90" t="s">
        <v>621</v>
      </c>
      <c r="D4384" s="84">
        <v>43326</v>
      </c>
      <c r="E4384" s="85" t="s">
        <v>8017</v>
      </c>
      <c r="F4384" s="85" t="s">
        <v>3</v>
      </c>
      <c r="G4384" s="85">
        <v>1649412</v>
      </c>
      <c r="H4384" s="89"/>
      <c r="I4384" s="93" t="s">
        <v>8657</v>
      </c>
      <c r="J4384" s="89"/>
      <c r="K4384" s="89"/>
      <c r="L4384" s="89"/>
      <c r="M4384" s="89"/>
      <c r="N4384" s="168">
        <v>0</v>
      </c>
      <c r="O4384" s="168">
        <v>278995</v>
      </c>
      <c r="P4384" s="89" t="s">
        <v>679</v>
      </c>
    </row>
    <row r="4385" spans="1:16" ht="38.25">
      <c r="A4385" s="214" t="s">
        <v>569</v>
      </c>
      <c r="B4385" s="89"/>
      <c r="C4385" s="90" t="s">
        <v>621</v>
      </c>
      <c r="D4385" s="84">
        <v>43326</v>
      </c>
      <c r="E4385" s="85" t="s">
        <v>8018</v>
      </c>
      <c r="F4385" s="85" t="s">
        <v>3</v>
      </c>
      <c r="G4385" s="85">
        <v>1649321</v>
      </c>
      <c r="H4385" s="89"/>
      <c r="I4385" s="93" t="s">
        <v>3052</v>
      </c>
      <c r="J4385" s="89"/>
      <c r="K4385" s="89"/>
      <c r="L4385" s="89"/>
      <c r="M4385" s="89"/>
      <c r="N4385" s="168">
        <v>0</v>
      </c>
      <c r="O4385" s="168">
        <v>481</v>
      </c>
      <c r="P4385" s="89" t="s">
        <v>679</v>
      </c>
    </row>
    <row r="4386" spans="1:16" ht="51">
      <c r="A4386" s="214" t="s">
        <v>560</v>
      </c>
      <c r="B4386" s="89"/>
      <c r="C4386" s="90" t="s">
        <v>622</v>
      </c>
      <c r="D4386" s="84">
        <v>43326</v>
      </c>
      <c r="E4386" s="85" t="s">
        <v>8019</v>
      </c>
      <c r="F4386" s="85" t="s">
        <v>3</v>
      </c>
      <c r="G4386" s="85">
        <v>1649401</v>
      </c>
      <c r="H4386" s="89"/>
      <c r="I4386" s="93" t="s">
        <v>8658</v>
      </c>
      <c r="J4386" s="89"/>
      <c r="K4386" s="89"/>
      <c r="L4386" s="89"/>
      <c r="M4386" s="89"/>
      <c r="N4386" s="168">
        <v>0</v>
      </c>
      <c r="O4386" s="168">
        <v>180</v>
      </c>
      <c r="P4386" s="89" t="s">
        <v>679</v>
      </c>
    </row>
    <row r="4387" spans="1:16" ht="51">
      <c r="A4387" s="214" t="s">
        <v>569</v>
      </c>
      <c r="B4387" s="89"/>
      <c r="C4387" s="90" t="s">
        <v>621</v>
      </c>
      <c r="D4387" s="84">
        <v>43326</v>
      </c>
      <c r="E4387" s="85" t="s">
        <v>8020</v>
      </c>
      <c r="F4387" s="85" t="s">
        <v>3</v>
      </c>
      <c r="G4387" s="85">
        <v>1649413</v>
      </c>
      <c r="H4387" s="89"/>
      <c r="I4387" s="93" t="s">
        <v>2832</v>
      </c>
      <c r="J4387" s="89"/>
      <c r="K4387" s="89"/>
      <c r="L4387" s="89"/>
      <c r="M4387" s="89"/>
      <c r="N4387" s="168">
        <v>0</v>
      </c>
      <c r="O4387" s="168">
        <v>500</v>
      </c>
      <c r="P4387" s="89" t="s">
        <v>679</v>
      </c>
    </row>
    <row r="4388" spans="1:16" ht="51">
      <c r="A4388" s="214">
        <v>513</v>
      </c>
      <c r="B4388" s="89"/>
      <c r="C4388" s="90" t="s">
        <v>175</v>
      </c>
      <c r="D4388" s="84">
        <v>43326</v>
      </c>
      <c r="E4388" s="85" t="s">
        <v>8021</v>
      </c>
      <c r="F4388" s="85" t="s">
        <v>11</v>
      </c>
      <c r="G4388" s="85">
        <v>929667</v>
      </c>
      <c r="H4388" s="89"/>
      <c r="I4388" s="93" t="s">
        <v>8659</v>
      </c>
      <c r="J4388" s="89"/>
      <c r="K4388" s="89"/>
      <c r="L4388" s="89"/>
      <c r="M4388" s="89"/>
      <c r="N4388" s="168">
        <v>50</v>
      </c>
      <c r="O4388" s="168">
        <v>0</v>
      </c>
      <c r="P4388" s="89" t="s">
        <v>679</v>
      </c>
    </row>
    <row r="4389" spans="1:16" ht="76.5">
      <c r="A4389" s="214">
        <v>20</v>
      </c>
      <c r="B4389" s="89"/>
      <c r="C4389" s="90" t="s">
        <v>47</v>
      </c>
      <c r="D4389" s="84">
        <v>43326</v>
      </c>
      <c r="E4389" s="85" t="s">
        <v>8022</v>
      </c>
      <c r="F4389" s="85" t="s">
        <v>15</v>
      </c>
      <c r="G4389" s="85">
        <v>5669</v>
      </c>
      <c r="H4389" s="89"/>
      <c r="I4389" s="93" t="s">
        <v>8660</v>
      </c>
      <c r="J4389" s="89"/>
      <c r="K4389" s="89"/>
      <c r="L4389" s="89"/>
      <c r="M4389" s="89"/>
      <c r="N4389" s="168">
        <v>957.72</v>
      </c>
      <c r="O4389" s="168">
        <v>0</v>
      </c>
      <c r="P4389" s="89" t="s">
        <v>679</v>
      </c>
    </row>
    <row r="4390" spans="1:16" ht="51">
      <c r="A4390" s="214">
        <v>513</v>
      </c>
      <c r="B4390" s="89"/>
      <c r="C4390" s="90" t="s">
        <v>175</v>
      </c>
      <c r="D4390" s="84">
        <v>43326</v>
      </c>
      <c r="E4390" s="85" t="s">
        <v>8023</v>
      </c>
      <c r="F4390" s="85" t="s">
        <v>15</v>
      </c>
      <c r="G4390" s="85">
        <v>808143</v>
      </c>
      <c r="H4390" s="89"/>
      <c r="I4390" s="93" t="s">
        <v>3376</v>
      </c>
      <c r="J4390" s="89"/>
      <c r="K4390" s="89"/>
      <c r="L4390" s="89"/>
      <c r="M4390" s="89"/>
      <c r="N4390" s="168">
        <v>50</v>
      </c>
      <c r="O4390" s="168">
        <v>0</v>
      </c>
      <c r="P4390" s="89" t="s">
        <v>679</v>
      </c>
    </row>
    <row r="4391" spans="1:16" ht="51">
      <c r="A4391" s="214">
        <v>513</v>
      </c>
      <c r="B4391" s="89"/>
      <c r="C4391" s="90" t="s">
        <v>175</v>
      </c>
      <c r="D4391" s="84">
        <v>43326</v>
      </c>
      <c r="E4391" s="85" t="s">
        <v>8024</v>
      </c>
      <c r="F4391" s="85" t="s">
        <v>15</v>
      </c>
      <c r="G4391" s="85">
        <v>808145</v>
      </c>
      <c r="H4391" s="89"/>
      <c r="I4391" s="93" t="s">
        <v>8661</v>
      </c>
      <c r="J4391" s="89"/>
      <c r="K4391" s="89"/>
      <c r="L4391" s="89"/>
      <c r="M4391" s="89"/>
      <c r="N4391" s="168">
        <v>50</v>
      </c>
      <c r="O4391" s="168">
        <v>0</v>
      </c>
      <c r="P4391" s="89" t="s">
        <v>679</v>
      </c>
    </row>
    <row r="4392" spans="1:16" ht="51">
      <c r="A4392" s="214" t="s">
        <v>569</v>
      </c>
      <c r="B4392" s="89"/>
      <c r="C4392" s="90" t="s">
        <v>621</v>
      </c>
      <c r="D4392" s="84">
        <v>43327</v>
      </c>
      <c r="E4392" s="85" t="s">
        <v>8025</v>
      </c>
      <c r="F4392" s="85" t="s">
        <v>3</v>
      </c>
      <c r="G4392" s="85">
        <v>1650050</v>
      </c>
      <c r="H4392" s="89"/>
      <c r="I4392" s="93" t="s">
        <v>8662</v>
      </c>
      <c r="J4392" s="89"/>
      <c r="K4392" s="89"/>
      <c r="L4392" s="89"/>
      <c r="M4392" s="89"/>
      <c r="N4392" s="168">
        <v>0</v>
      </c>
      <c r="O4392" s="168">
        <v>2549.39</v>
      </c>
      <c r="P4392" s="89" t="s">
        <v>679</v>
      </c>
    </row>
    <row r="4393" spans="1:16" ht="63.75">
      <c r="A4393" s="214">
        <v>221</v>
      </c>
      <c r="B4393" s="89"/>
      <c r="C4393" s="90" t="s">
        <v>105</v>
      </c>
      <c r="D4393" s="84">
        <v>43327</v>
      </c>
      <c r="E4393" s="85" t="s">
        <v>8026</v>
      </c>
      <c r="F4393" s="85" t="s">
        <v>3</v>
      </c>
      <c r="G4393" s="85">
        <v>1650072</v>
      </c>
      <c r="H4393" s="89"/>
      <c r="I4393" s="93" t="s">
        <v>8663</v>
      </c>
      <c r="J4393" s="89"/>
      <c r="K4393" s="89"/>
      <c r="L4393" s="89"/>
      <c r="M4393" s="89"/>
      <c r="N4393" s="168">
        <v>0</v>
      </c>
      <c r="O4393" s="168">
        <v>499.59000000000003</v>
      </c>
      <c r="P4393" s="89" t="s">
        <v>679</v>
      </c>
    </row>
    <row r="4394" spans="1:16" ht="51">
      <c r="A4394" s="214">
        <v>16</v>
      </c>
      <c r="B4394" s="89"/>
      <c r="C4394" s="90" t="s">
        <v>46</v>
      </c>
      <c r="D4394" s="84">
        <v>43327</v>
      </c>
      <c r="E4394" s="85" t="s">
        <v>8027</v>
      </c>
      <c r="F4394" s="85" t="s">
        <v>3</v>
      </c>
      <c r="G4394" s="85">
        <v>1649970</v>
      </c>
      <c r="H4394" s="89"/>
      <c r="I4394" s="93" t="s">
        <v>8664</v>
      </c>
      <c r="J4394" s="89"/>
      <c r="K4394" s="89"/>
      <c r="L4394" s="89"/>
      <c r="M4394" s="89"/>
      <c r="N4394" s="168">
        <v>0</v>
      </c>
      <c r="O4394" s="168">
        <v>14</v>
      </c>
      <c r="P4394" s="89" t="s">
        <v>679</v>
      </c>
    </row>
    <row r="4395" spans="1:16" ht="51">
      <c r="A4395" s="214" t="s">
        <v>569</v>
      </c>
      <c r="B4395" s="89"/>
      <c r="C4395" s="90" t="s">
        <v>621</v>
      </c>
      <c r="D4395" s="84">
        <v>43327</v>
      </c>
      <c r="E4395" s="85" t="s">
        <v>8028</v>
      </c>
      <c r="F4395" s="85" t="s">
        <v>3</v>
      </c>
      <c r="G4395" s="85">
        <v>1649980</v>
      </c>
      <c r="H4395" s="89"/>
      <c r="I4395" s="93" t="s">
        <v>8665</v>
      </c>
      <c r="J4395" s="89"/>
      <c r="K4395" s="89"/>
      <c r="L4395" s="89"/>
      <c r="M4395" s="89"/>
      <c r="N4395" s="168">
        <v>0</v>
      </c>
      <c r="O4395" s="168">
        <v>42340.3</v>
      </c>
      <c r="P4395" s="89" t="s">
        <v>679</v>
      </c>
    </row>
    <row r="4396" spans="1:16" ht="38.25">
      <c r="A4396" s="214">
        <v>526</v>
      </c>
      <c r="B4396" s="89"/>
      <c r="C4396" s="90" t="s">
        <v>616</v>
      </c>
      <c r="D4396" s="84">
        <v>43327</v>
      </c>
      <c r="E4396" s="85" t="s">
        <v>8029</v>
      </c>
      <c r="F4396" s="85" t="s">
        <v>3</v>
      </c>
      <c r="G4396" s="85">
        <v>1650008</v>
      </c>
      <c r="H4396" s="89"/>
      <c r="I4396" s="93" t="s">
        <v>8666</v>
      </c>
      <c r="J4396" s="89"/>
      <c r="K4396" s="89"/>
      <c r="L4396" s="89"/>
      <c r="M4396" s="89"/>
      <c r="N4396" s="168">
        <v>0</v>
      </c>
      <c r="O4396" s="168">
        <v>50</v>
      </c>
      <c r="P4396" s="89" t="s">
        <v>679</v>
      </c>
    </row>
    <row r="4397" spans="1:16" ht="38.25">
      <c r="A4397" s="214" t="s">
        <v>569</v>
      </c>
      <c r="B4397" s="89"/>
      <c r="C4397" s="90" t="s">
        <v>621</v>
      </c>
      <c r="D4397" s="84">
        <v>43327</v>
      </c>
      <c r="E4397" s="85" t="s">
        <v>8030</v>
      </c>
      <c r="F4397" s="85" t="s">
        <v>3</v>
      </c>
      <c r="G4397" s="85">
        <v>1650028</v>
      </c>
      <c r="H4397" s="89"/>
      <c r="I4397" s="93" t="s">
        <v>8667</v>
      </c>
      <c r="J4397" s="89"/>
      <c r="K4397" s="89"/>
      <c r="L4397" s="89"/>
      <c r="M4397" s="89"/>
      <c r="N4397" s="168">
        <v>0</v>
      </c>
      <c r="O4397" s="168">
        <v>40</v>
      </c>
      <c r="P4397" s="89" t="s">
        <v>679</v>
      </c>
    </row>
    <row r="4398" spans="1:16" ht="51">
      <c r="A4398" s="214" t="s">
        <v>560</v>
      </c>
      <c r="B4398" s="89"/>
      <c r="C4398" s="90" t="s">
        <v>622</v>
      </c>
      <c r="D4398" s="84">
        <v>43327</v>
      </c>
      <c r="E4398" s="85" t="s">
        <v>8031</v>
      </c>
      <c r="F4398" s="85" t="s">
        <v>3</v>
      </c>
      <c r="G4398" s="85">
        <v>1650103</v>
      </c>
      <c r="H4398" s="89"/>
      <c r="I4398" s="93" t="s">
        <v>8668</v>
      </c>
      <c r="J4398" s="89"/>
      <c r="K4398" s="89"/>
      <c r="L4398" s="89"/>
      <c r="M4398" s="89"/>
      <c r="N4398" s="168">
        <v>0</v>
      </c>
      <c r="O4398" s="168">
        <v>859</v>
      </c>
      <c r="P4398" s="89" t="s">
        <v>679</v>
      </c>
    </row>
    <row r="4399" spans="1:16" ht="38.25">
      <c r="A4399" s="214" t="s">
        <v>569</v>
      </c>
      <c r="B4399" s="89"/>
      <c r="C4399" s="90" t="s">
        <v>621</v>
      </c>
      <c r="D4399" s="84">
        <v>43327</v>
      </c>
      <c r="E4399" s="85" t="s">
        <v>8032</v>
      </c>
      <c r="F4399" s="85" t="s">
        <v>3</v>
      </c>
      <c r="G4399" s="85">
        <v>1650123</v>
      </c>
      <c r="H4399" s="89"/>
      <c r="I4399" s="93" t="s">
        <v>8669</v>
      </c>
      <c r="J4399" s="89"/>
      <c r="K4399" s="89"/>
      <c r="L4399" s="89"/>
      <c r="M4399" s="89"/>
      <c r="N4399" s="168">
        <v>0</v>
      </c>
      <c r="O4399" s="168">
        <v>9999.59</v>
      </c>
      <c r="P4399" s="89" t="s">
        <v>679</v>
      </c>
    </row>
    <row r="4400" spans="1:16" ht="38.25">
      <c r="A4400" s="214" t="s">
        <v>569</v>
      </c>
      <c r="B4400" s="89"/>
      <c r="C4400" s="90" t="s">
        <v>621</v>
      </c>
      <c r="D4400" s="84">
        <v>43327</v>
      </c>
      <c r="E4400" s="85" t="s">
        <v>8033</v>
      </c>
      <c r="F4400" s="85" t="s">
        <v>3</v>
      </c>
      <c r="G4400" s="85">
        <v>1650124</v>
      </c>
      <c r="H4400" s="89"/>
      <c r="I4400" s="93" t="s">
        <v>8670</v>
      </c>
      <c r="J4400" s="89"/>
      <c r="K4400" s="89"/>
      <c r="L4400" s="89"/>
      <c r="M4400" s="89"/>
      <c r="N4400" s="168">
        <v>0</v>
      </c>
      <c r="O4400" s="168">
        <v>9999.59</v>
      </c>
      <c r="P4400" s="89" t="s">
        <v>679</v>
      </c>
    </row>
    <row r="4401" spans="1:16" ht="38.25">
      <c r="A4401" s="214" t="s">
        <v>569</v>
      </c>
      <c r="B4401" s="89"/>
      <c r="C4401" s="90" t="s">
        <v>621</v>
      </c>
      <c r="D4401" s="84">
        <v>43327</v>
      </c>
      <c r="E4401" s="85" t="s">
        <v>8034</v>
      </c>
      <c r="F4401" s="85" t="s">
        <v>3</v>
      </c>
      <c r="G4401" s="85">
        <v>1650127</v>
      </c>
      <c r="H4401" s="89"/>
      <c r="I4401" s="93" t="s">
        <v>8671</v>
      </c>
      <c r="J4401" s="89"/>
      <c r="K4401" s="89"/>
      <c r="L4401" s="89"/>
      <c r="M4401" s="89"/>
      <c r="N4401" s="168">
        <v>0</v>
      </c>
      <c r="O4401" s="168">
        <v>10546.95</v>
      </c>
      <c r="P4401" s="89" t="s">
        <v>679</v>
      </c>
    </row>
    <row r="4402" spans="1:16" ht="51">
      <c r="A4402" s="214" t="s">
        <v>567</v>
      </c>
      <c r="B4402" s="89"/>
      <c r="C4402" s="90" t="s">
        <v>620</v>
      </c>
      <c r="D4402" s="84">
        <v>43327</v>
      </c>
      <c r="E4402" s="85" t="s">
        <v>8035</v>
      </c>
      <c r="F4402" s="85" t="s">
        <v>3</v>
      </c>
      <c r="G4402" s="85">
        <v>1649972</v>
      </c>
      <c r="H4402" s="89"/>
      <c r="I4402" s="93" t="s">
        <v>8672</v>
      </c>
      <c r="J4402" s="89"/>
      <c r="K4402" s="89"/>
      <c r="L4402" s="89"/>
      <c r="M4402" s="89"/>
      <c r="N4402" s="168">
        <v>0</v>
      </c>
      <c r="O4402" s="168">
        <v>16723.580000000002</v>
      </c>
      <c r="P4402" s="89" t="s">
        <v>679</v>
      </c>
    </row>
    <row r="4403" spans="1:16" ht="63.75">
      <c r="A4403" s="214">
        <v>526</v>
      </c>
      <c r="B4403" s="89"/>
      <c r="C4403" s="90" t="s">
        <v>616</v>
      </c>
      <c r="D4403" s="84">
        <v>43327</v>
      </c>
      <c r="E4403" s="85" t="s">
        <v>8036</v>
      </c>
      <c r="F4403" s="85" t="s">
        <v>3</v>
      </c>
      <c r="G4403" s="85">
        <v>1649978</v>
      </c>
      <c r="H4403" s="89"/>
      <c r="I4403" s="93" t="s">
        <v>8673</v>
      </c>
      <c r="J4403" s="89"/>
      <c r="K4403" s="89"/>
      <c r="L4403" s="89"/>
      <c r="M4403" s="89"/>
      <c r="N4403" s="168">
        <v>0</v>
      </c>
      <c r="O4403" s="168">
        <v>80</v>
      </c>
      <c r="P4403" s="89" t="s">
        <v>2900</v>
      </c>
    </row>
    <row r="4404" spans="1:16" ht="63.75">
      <c r="A4404" s="214" t="s">
        <v>560</v>
      </c>
      <c r="B4404" s="89"/>
      <c r="C4404" s="90" t="s">
        <v>622</v>
      </c>
      <c r="D4404" s="84">
        <v>43327</v>
      </c>
      <c r="E4404" s="85" t="s">
        <v>8037</v>
      </c>
      <c r="F4404" s="85" t="s">
        <v>3</v>
      </c>
      <c r="G4404" s="85">
        <v>1649867</v>
      </c>
      <c r="H4404" s="89"/>
      <c r="I4404" s="93" t="s">
        <v>8674</v>
      </c>
      <c r="J4404" s="89"/>
      <c r="K4404" s="89"/>
      <c r="L4404" s="89"/>
      <c r="M4404" s="89"/>
      <c r="N4404" s="168">
        <v>0</v>
      </c>
      <c r="O4404" s="168">
        <v>8019.8</v>
      </c>
      <c r="P4404" s="89" t="s">
        <v>679</v>
      </c>
    </row>
    <row r="4405" spans="1:16" ht="63.75">
      <c r="A4405" s="214">
        <v>340</v>
      </c>
      <c r="B4405" s="89"/>
      <c r="C4405" s="90" t="s">
        <v>151</v>
      </c>
      <c r="D4405" s="84">
        <v>43327</v>
      </c>
      <c r="E4405" s="85" t="s">
        <v>8038</v>
      </c>
      <c r="F4405" s="85" t="s">
        <v>3</v>
      </c>
      <c r="G4405" s="85">
        <v>1649876</v>
      </c>
      <c r="H4405" s="89"/>
      <c r="I4405" s="93" t="s">
        <v>8675</v>
      </c>
      <c r="J4405" s="89"/>
      <c r="K4405" s="89"/>
      <c r="L4405" s="89"/>
      <c r="M4405" s="89"/>
      <c r="N4405" s="168">
        <v>0</v>
      </c>
      <c r="O4405" s="168">
        <v>72</v>
      </c>
      <c r="P4405" s="89" t="s">
        <v>679</v>
      </c>
    </row>
    <row r="4406" spans="1:16" ht="51">
      <c r="A4406" s="214">
        <v>340</v>
      </c>
      <c r="B4406" s="89"/>
      <c r="C4406" s="90" t="s">
        <v>151</v>
      </c>
      <c r="D4406" s="84">
        <v>43327</v>
      </c>
      <c r="E4406" s="85" t="s">
        <v>8039</v>
      </c>
      <c r="F4406" s="85" t="s">
        <v>3</v>
      </c>
      <c r="G4406" s="85">
        <v>1649877</v>
      </c>
      <c r="H4406" s="89"/>
      <c r="I4406" s="93" t="s">
        <v>8676</v>
      </c>
      <c r="J4406" s="89"/>
      <c r="K4406" s="89"/>
      <c r="L4406" s="89"/>
      <c r="M4406" s="89"/>
      <c r="N4406" s="168">
        <v>0</v>
      </c>
      <c r="O4406" s="168">
        <v>72</v>
      </c>
      <c r="P4406" s="89" t="s">
        <v>679</v>
      </c>
    </row>
    <row r="4407" spans="1:16" ht="51">
      <c r="A4407" s="214">
        <v>340</v>
      </c>
      <c r="B4407" s="89"/>
      <c r="C4407" s="90" t="s">
        <v>151</v>
      </c>
      <c r="D4407" s="84">
        <v>43327</v>
      </c>
      <c r="E4407" s="85" t="s">
        <v>8040</v>
      </c>
      <c r="F4407" s="85" t="s">
        <v>3</v>
      </c>
      <c r="G4407" s="85">
        <v>1649878</v>
      </c>
      <c r="H4407" s="89"/>
      <c r="I4407" s="93" t="s">
        <v>8677</v>
      </c>
      <c r="J4407" s="89"/>
      <c r="K4407" s="89"/>
      <c r="L4407" s="89"/>
      <c r="M4407" s="89"/>
      <c r="N4407" s="168">
        <v>0</v>
      </c>
      <c r="O4407" s="168">
        <v>58</v>
      </c>
      <c r="P4407" s="89" t="s">
        <v>679</v>
      </c>
    </row>
    <row r="4408" spans="1:16" ht="63.75">
      <c r="A4408" s="214">
        <v>340</v>
      </c>
      <c r="B4408" s="89"/>
      <c r="C4408" s="90" t="s">
        <v>151</v>
      </c>
      <c r="D4408" s="84">
        <v>43327</v>
      </c>
      <c r="E4408" s="85" t="s">
        <v>8041</v>
      </c>
      <c r="F4408" s="85" t="s">
        <v>3</v>
      </c>
      <c r="G4408" s="85">
        <v>1649880</v>
      </c>
      <c r="H4408" s="89"/>
      <c r="I4408" s="93" t="s">
        <v>8678</v>
      </c>
      <c r="J4408" s="89"/>
      <c r="K4408" s="89"/>
      <c r="L4408" s="89"/>
      <c r="M4408" s="89"/>
      <c r="N4408" s="168">
        <v>0</v>
      </c>
      <c r="O4408" s="168">
        <v>153</v>
      </c>
      <c r="P4408" s="89" t="s">
        <v>679</v>
      </c>
    </row>
    <row r="4409" spans="1:16" ht="51">
      <c r="A4409" s="214">
        <v>86</v>
      </c>
      <c r="B4409" s="89"/>
      <c r="C4409" s="90" t="s">
        <v>59</v>
      </c>
      <c r="D4409" s="84">
        <v>43327</v>
      </c>
      <c r="E4409" s="85" t="s">
        <v>8042</v>
      </c>
      <c r="F4409" s="85" t="s">
        <v>3</v>
      </c>
      <c r="G4409" s="85">
        <v>1649899</v>
      </c>
      <c r="H4409" s="89"/>
      <c r="I4409" s="93" t="s">
        <v>8679</v>
      </c>
      <c r="J4409" s="89"/>
      <c r="K4409" s="89"/>
      <c r="L4409" s="89"/>
      <c r="M4409" s="89"/>
      <c r="N4409" s="168">
        <v>0</v>
      </c>
      <c r="O4409" s="168">
        <v>40.25</v>
      </c>
      <c r="P4409" s="89" t="s">
        <v>679</v>
      </c>
    </row>
    <row r="4410" spans="1:16" ht="51">
      <c r="A4410" s="214">
        <v>20</v>
      </c>
      <c r="B4410" s="89"/>
      <c r="C4410" s="90" t="s">
        <v>47</v>
      </c>
      <c r="D4410" s="84">
        <v>43327</v>
      </c>
      <c r="E4410" s="85" t="s">
        <v>8043</v>
      </c>
      <c r="F4410" s="85" t="s">
        <v>3</v>
      </c>
      <c r="G4410" s="85">
        <v>1649903</v>
      </c>
      <c r="H4410" s="89"/>
      <c r="I4410" s="93" t="s">
        <v>8680</v>
      </c>
      <c r="J4410" s="89"/>
      <c r="K4410" s="89"/>
      <c r="L4410" s="89"/>
      <c r="M4410" s="89"/>
      <c r="N4410" s="168">
        <v>0</v>
      </c>
      <c r="O4410" s="168">
        <v>870</v>
      </c>
      <c r="P4410" s="89" t="s">
        <v>679</v>
      </c>
    </row>
    <row r="4411" spans="1:16" ht="51">
      <c r="A4411" s="214" t="s">
        <v>569</v>
      </c>
      <c r="B4411" s="89"/>
      <c r="C4411" s="90" t="s">
        <v>621</v>
      </c>
      <c r="D4411" s="84">
        <v>43327</v>
      </c>
      <c r="E4411" s="85" t="s">
        <v>8044</v>
      </c>
      <c r="F4411" s="85" t="s">
        <v>3</v>
      </c>
      <c r="G4411" s="85">
        <v>1649906</v>
      </c>
      <c r="H4411" s="89"/>
      <c r="I4411" s="93" t="s">
        <v>8681</v>
      </c>
      <c r="J4411" s="89"/>
      <c r="K4411" s="89"/>
      <c r="L4411" s="89"/>
      <c r="M4411" s="89"/>
      <c r="N4411" s="168">
        <v>0</v>
      </c>
      <c r="O4411" s="168">
        <v>42</v>
      </c>
      <c r="P4411" s="89" t="s">
        <v>679</v>
      </c>
    </row>
    <row r="4412" spans="1:16" ht="38.25">
      <c r="A4412" s="214" t="s">
        <v>569</v>
      </c>
      <c r="B4412" s="89"/>
      <c r="C4412" s="90" t="s">
        <v>621</v>
      </c>
      <c r="D4412" s="84">
        <v>43327</v>
      </c>
      <c r="E4412" s="85" t="s">
        <v>8045</v>
      </c>
      <c r="F4412" s="85" t="s">
        <v>3</v>
      </c>
      <c r="G4412" s="85">
        <v>1649915</v>
      </c>
      <c r="H4412" s="89"/>
      <c r="I4412" s="93" t="s">
        <v>8682</v>
      </c>
      <c r="J4412" s="89"/>
      <c r="K4412" s="89"/>
      <c r="L4412" s="89"/>
      <c r="M4412" s="89"/>
      <c r="N4412" s="168">
        <v>0</v>
      </c>
      <c r="O4412" s="168">
        <v>561.69000000000005</v>
      </c>
      <c r="P4412" s="89" t="s">
        <v>679</v>
      </c>
    </row>
    <row r="4413" spans="1:16" ht="51">
      <c r="A4413" s="214" t="s">
        <v>560</v>
      </c>
      <c r="B4413" s="89"/>
      <c r="C4413" s="90" t="s">
        <v>622</v>
      </c>
      <c r="D4413" s="84">
        <v>43327</v>
      </c>
      <c r="E4413" s="85" t="s">
        <v>8046</v>
      </c>
      <c r="F4413" s="85" t="s">
        <v>6</v>
      </c>
      <c r="G4413" s="85">
        <v>1009885</v>
      </c>
      <c r="H4413" s="89"/>
      <c r="I4413" s="93" t="s">
        <v>8683</v>
      </c>
      <c r="J4413" s="89"/>
      <c r="K4413" s="89"/>
      <c r="L4413" s="89"/>
      <c r="M4413" s="89"/>
      <c r="N4413" s="168">
        <v>0</v>
      </c>
      <c r="O4413" s="168">
        <v>6.29</v>
      </c>
      <c r="P4413" s="89" t="s">
        <v>679</v>
      </c>
    </row>
    <row r="4414" spans="1:16" ht="89.25">
      <c r="A4414" s="214">
        <v>25</v>
      </c>
      <c r="B4414" s="89"/>
      <c r="C4414" s="90" t="s">
        <v>48</v>
      </c>
      <c r="D4414" s="84">
        <v>43327</v>
      </c>
      <c r="E4414" s="85" t="s">
        <v>8047</v>
      </c>
      <c r="F4414" s="85" t="s">
        <v>15</v>
      </c>
      <c r="G4414" s="85">
        <v>5683</v>
      </c>
      <c r="H4414" s="89"/>
      <c r="I4414" s="93" t="s">
        <v>8684</v>
      </c>
      <c r="J4414" s="89"/>
      <c r="K4414" s="89"/>
      <c r="L4414" s="89"/>
      <c r="M4414" s="89"/>
      <c r="N4414" s="168">
        <v>348.14</v>
      </c>
      <c r="O4414" s="168">
        <v>0</v>
      </c>
      <c r="P4414" s="89" t="s">
        <v>679</v>
      </c>
    </row>
    <row r="4415" spans="1:16" ht="89.25">
      <c r="A4415" s="214">
        <v>25</v>
      </c>
      <c r="B4415" s="89"/>
      <c r="C4415" s="90" t="s">
        <v>48</v>
      </c>
      <c r="D4415" s="84">
        <v>43327</v>
      </c>
      <c r="E4415" s="85" t="s">
        <v>8048</v>
      </c>
      <c r="F4415" s="85" t="s">
        <v>15</v>
      </c>
      <c r="G4415" s="85">
        <v>5684</v>
      </c>
      <c r="H4415" s="89"/>
      <c r="I4415" s="93" t="s">
        <v>8685</v>
      </c>
      <c r="J4415" s="89"/>
      <c r="K4415" s="89"/>
      <c r="L4415" s="89"/>
      <c r="M4415" s="89"/>
      <c r="N4415" s="168">
        <v>714.46</v>
      </c>
      <c r="O4415" s="168">
        <v>0</v>
      </c>
      <c r="P4415" s="89" t="s">
        <v>679</v>
      </c>
    </row>
    <row r="4416" spans="1:16" ht="89.25">
      <c r="A4416" s="214">
        <v>25</v>
      </c>
      <c r="B4416" s="89"/>
      <c r="C4416" s="90" t="s">
        <v>48</v>
      </c>
      <c r="D4416" s="84">
        <v>43327</v>
      </c>
      <c r="E4416" s="85" t="s">
        <v>8049</v>
      </c>
      <c r="F4416" s="85" t="s">
        <v>15</v>
      </c>
      <c r="G4416" s="85">
        <v>5685</v>
      </c>
      <c r="H4416" s="89"/>
      <c r="I4416" s="93" t="s">
        <v>8686</v>
      </c>
      <c r="J4416" s="89"/>
      <c r="K4416" s="89"/>
      <c r="L4416" s="89"/>
      <c r="M4416" s="89"/>
      <c r="N4416" s="168">
        <v>782.24</v>
      </c>
      <c r="O4416" s="168">
        <v>0</v>
      </c>
      <c r="P4416" s="89" t="s">
        <v>679</v>
      </c>
    </row>
    <row r="4417" spans="1:16" ht="89.25">
      <c r="A4417" s="214">
        <v>25</v>
      </c>
      <c r="B4417" s="89"/>
      <c r="C4417" s="90" t="s">
        <v>48</v>
      </c>
      <c r="D4417" s="84">
        <v>43327</v>
      </c>
      <c r="E4417" s="85" t="s">
        <v>8050</v>
      </c>
      <c r="F4417" s="85" t="s">
        <v>15</v>
      </c>
      <c r="G4417" s="85">
        <v>5682</v>
      </c>
      <c r="H4417" s="89"/>
      <c r="I4417" s="93" t="s">
        <v>8687</v>
      </c>
      <c r="J4417" s="89"/>
      <c r="K4417" s="89"/>
      <c r="L4417" s="89"/>
      <c r="M4417" s="89"/>
      <c r="N4417" s="168">
        <v>362.54</v>
      </c>
      <c r="O4417" s="168">
        <v>0</v>
      </c>
      <c r="P4417" s="89" t="s">
        <v>679</v>
      </c>
    </row>
    <row r="4418" spans="1:16" ht="51">
      <c r="A4418" s="214">
        <v>513</v>
      </c>
      <c r="B4418" s="89"/>
      <c r="C4418" s="90" t="s">
        <v>175</v>
      </c>
      <c r="D4418" s="84">
        <v>43327</v>
      </c>
      <c r="E4418" s="85" t="s">
        <v>8051</v>
      </c>
      <c r="F4418" s="85" t="s">
        <v>15</v>
      </c>
      <c r="G4418" s="85">
        <v>809624</v>
      </c>
      <c r="H4418" s="89"/>
      <c r="I4418" s="93" t="s">
        <v>743</v>
      </c>
      <c r="J4418" s="89"/>
      <c r="K4418" s="89"/>
      <c r="L4418" s="89"/>
      <c r="M4418" s="89"/>
      <c r="N4418" s="168">
        <v>50</v>
      </c>
      <c r="O4418" s="168">
        <v>0</v>
      </c>
      <c r="P4418" s="89" t="s">
        <v>679</v>
      </c>
    </row>
    <row r="4419" spans="1:16" ht="76.5">
      <c r="A4419" s="214" t="s">
        <v>561</v>
      </c>
      <c r="B4419" s="89"/>
      <c r="C4419" s="90" t="s">
        <v>10493</v>
      </c>
      <c r="D4419" s="84">
        <v>43327</v>
      </c>
      <c r="E4419" s="85" t="s">
        <v>8052</v>
      </c>
      <c r="F4419" s="85" t="s">
        <v>13</v>
      </c>
      <c r="G4419" s="85">
        <v>929798</v>
      </c>
      <c r="H4419" s="89"/>
      <c r="I4419" s="93" t="s">
        <v>8688</v>
      </c>
      <c r="J4419" s="89"/>
      <c r="K4419" s="89"/>
      <c r="L4419" s="89"/>
      <c r="M4419" s="89"/>
      <c r="N4419" s="168">
        <v>202980</v>
      </c>
      <c r="O4419" s="168">
        <v>0</v>
      </c>
      <c r="P4419" s="89" t="s">
        <v>679</v>
      </c>
    </row>
    <row r="4420" spans="1:16" ht="38.25">
      <c r="A4420" s="214">
        <v>20</v>
      </c>
      <c r="B4420" s="89"/>
      <c r="C4420" s="90" t="s">
        <v>47</v>
      </c>
      <c r="D4420" s="84">
        <v>43328</v>
      </c>
      <c r="E4420" s="85" t="s">
        <v>8053</v>
      </c>
      <c r="F4420" s="85" t="s">
        <v>3</v>
      </c>
      <c r="G4420" s="85">
        <v>1650483</v>
      </c>
      <c r="H4420" s="89"/>
      <c r="I4420" s="93" t="s">
        <v>8689</v>
      </c>
      <c r="J4420" s="89"/>
      <c r="K4420" s="89"/>
      <c r="L4420" s="89"/>
      <c r="M4420" s="89"/>
      <c r="N4420" s="168">
        <v>0</v>
      </c>
      <c r="O4420" s="168">
        <v>371</v>
      </c>
      <c r="P4420" s="89" t="s">
        <v>679</v>
      </c>
    </row>
    <row r="4421" spans="1:16" ht="51">
      <c r="A4421" s="214" t="s">
        <v>569</v>
      </c>
      <c r="B4421" s="89"/>
      <c r="C4421" s="90" t="s">
        <v>621</v>
      </c>
      <c r="D4421" s="84">
        <v>43328</v>
      </c>
      <c r="E4421" s="85" t="s">
        <v>8054</v>
      </c>
      <c r="F4421" s="85" t="s">
        <v>3</v>
      </c>
      <c r="G4421" s="85">
        <v>1650486</v>
      </c>
      <c r="H4421" s="89"/>
      <c r="I4421" s="93" t="s">
        <v>8690</v>
      </c>
      <c r="J4421" s="89"/>
      <c r="K4421" s="89"/>
      <c r="L4421" s="89"/>
      <c r="M4421" s="89"/>
      <c r="N4421" s="168">
        <v>0</v>
      </c>
      <c r="O4421" s="168">
        <v>528.18000000000006</v>
      </c>
      <c r="P4421" s="89" t="s">
        <v>679</v>
      </c>
    </row>
    <row r="4422" spans="1:16" ht="51">
      <c r="A4422" s="214" t="s">
        <v>569</v>
      </c>
      <c r="B4422" s="89"/>
      <c r="C4422" s="90" t="s">
        <v>621</v>
      </c>
      <c r="D4422" s="84">
        <v>43328</v>
      </c>
      <c r="E4422" s="85" t="s">
        <v>8055</v>
      </c>
      <c r="F4422" s="85" t="s">
        <v>3</v>
      </c>
      <c r="G4422" s="85">
        <v>1650494</v>
      </c>
      <c r="H4422" s="89"/>
      <c r="I4422" s="93" t="s">
        <v>8691</v>
      </c>
      <c r="J4422" s="89"/>
      <c r="K4422" s="89"/>
      <c r="L4422" s="89"/>
      <c r="M4422" s="89"/>
      <c r="N4422" s="168">
        <v>0</v>
      </c>
      <c r="O4422" s="168">
        <v>330.26</v>
      </c>
      <c r="P4422" s="89" t="s">
        <v>679</v>
      </c>
    </row>
    <row r="4423" spans="1:16" ht="38.25">
      <c r="A4423" s="214" t="s">
        <v>569</v>
      </c>
      <c r="B4423" s="89"/>
      <c r="C4423" s="90" t="s">
        <v>621</v>
      </c>
      <c r="D4423" s="84">
        <v>43328</v>
      </c>
      <c r="E4423" s="85" t="s">
        <v>8056</v>
      </c>
      <c r="F4423" s="85" t="s">
        <v>3</v>
      </c>
      <c r="G4423" s="85">
        <v>1650451</v>
      </c>
      <c r="H4423" s="89"/>
      <c r="I4423" s="93" t="s">
        <v>8692</v>
      </c>
      <c r="J4423" s="89"/>
      <c r="K4423" s="89"/>
      <c r="L4423" s="89"/>
      <c r="M4423" s="89"/>
      <c r="N4423" s="168">
        <v>0</v>
      </c>
      <c r="O4423" s="168">
        <v>766.69</v>
      </c>
      <c r="P4423" s="89" t="s">
        <v>679</v>
      </c>
    </row>
    <row r="4424" spans="1:16" ht="63.75">
      <c r="A4424" s="214">
        <v>48</v>
      </c>
      <c r="B4424" s="89"/>
      <c r="C4424" s="90" t="s">
        <v>53</v>
      </c>
      <c r="D4424" s="84">
        <v>43328</v>
      </c>
      <c r="E4424" s="85" t="s">
        <v>8057</v>
      </c>
      <c r="F4424" s="85" t="s">
        <v>3</v>
      </c>
      <c r="G4424" s="85">
        <v>1650435</v>
      </c>
      <c r="H4424" s="89"/>
      <c r="I4424" s="93" t="s">
        <v>8693</v>
      </c>
      <c r="J4424" s="89"/>
      <c r="K4424" s="89"/>
      <c r="L4424" s="89"/>
      <c r="M4424" s="89"/>
      <c r="N4424" s="168">
        <v>0</v>
      </c>
      <c r="O4424" s="168">
        <v>2.77</v>
      </c>
      <c r="P4424" s="89" t="s">
        <v>679</v>
      </c>
    </row>
    <row r="4425" spans="1:16" ht="51">
      <c r="A4425" s="214">
        <v>580</v>
      </c>
      <c r="B4425" s="89"/>
      <c r="C4425" s="90" t="s">
        <v>184</v>
      </c>
      <c r="D4425" s="84">
        <v>43328</v>
      </c>
      <c r="E4425" s="85" t="s">
        <v>8058</v>
      </c>
      <c r="F4425" s="85" t="s">
        <v>3</v>
      </c>
      <c r="G4425" s="85">
        <v>1650429</v>
      </c>
      <c r="H4425" s="89"/>
      <c r="I4425" s="93" t="s">
        <v>8694</v>
      </c>
      <c r="J4425" s="89"/>
      <c r="K4425" s="89"/>
      <c r="L4425" s="89"/>
      <c r="M4425" s="89"/>
      <c r="N4425" s="168">
        <v>0</v>
      </c>
      <c r="O4425" s="168">
        <v>134.72999999999999</v>
      </c>
      <c r="P4425" s="89" t="s">
        <v>679</v>
      </c>
    </row>
    <row r="4426" spans="1:16" ht="51">
      <c r="A4426" s="214">
        <v>373</v>
      </c>
      <c r="B4426" s="89"/>
      <c r="C4426" s="90" t="s">
        <v>644</v>
      </c>
      <c r="D4426" s="84">
        <v>43328</v>
      </c>
      <c r="E4426" s="85" t="s">
        <v>8059</v>
      </c>
      <c r="F4426" s="85" t="s">
        <v>3</v>
      </c>
      <c r="G4426" s="85">
        <v>1650385</v>
      </c>
      <c r="H4426" s="89"/>
      <c r="I4426" s="93" t="s">
        <v>8695</v>
      </c>
      <c r="J4426" s="89"/>
      <c r="K4426" s="89"/>
      <c r="L4426" s="89"/>
      <c r="M4426" s="89"/>
      <c r="N4426" s="168">
        <v>0</v>
      </c>
      <c r="O4426" s="168">
        <v>12500</v>
      </c>
      <c r="P4426" s="89" t="s">
        <v>679</v>
      </c>
    </row>
    <row r="4427" spans="1:16" ht="63.75">
      <c r="A4427" s="214">
        <v>344</v>
      </c>
      <c r="B4427" s="89"/>
      <c r="C4427" s="90" t="s">
        <v>154</v>
      </c>
      <c r="D4427" s="84">
        <v>43328</v>
      </c>
      <c r="E4427" s="85" t="s">
        <v>8060</v>
      </c>
      <c r="F4427" s="85" t="s">
        <v>3</v>
      </c>
      <c r="G4427" s="85">
        <v>1650588</v>
      </c>
      <c r="H4427" s="89"/>
      <c r="I4427" s="93" t="s">
        <v>8696</v>
      </c>
      <c r="J4427" s="89"/>
      <c r="K4427" s="89"/>
      <c r="L4427" s="89"/>
      <c r="M4427" s="89"/>
      <c r="N4427" s="168">
        <v>0</v>
      </c>
      <c r="O4427" s="168">
        <v>20</v>
      </c>
      <c r="P4427" s="89" t="s">
        <v>679</v>
      </c>
    </row>
    <row r="4428" spans="1:16" ht="51">
      <c r="A4428" s="214" t="s">
        <v>569</v>
      </c>
      <c r="B4428" s="89"/>
      <c r="C4428" s="90" t="s">
        <v>621</v>
      </c>
      <c r="D4428" s="84">
        <v>43328</v>
      </c>
      <c r="E4428" s="85" t="s">
        <v>8061</v>
      </c>
      <c r="F4428" s="85" t="s">
        <v>3</v>
      </c>
      <c r="G4428" s="85">
        <v>1650582</v>
      </c>
      <c r="H4428" s="89"/>
      <c r="I4428" s="93" t="s">
        <v>8697</v>
      </c>
      <c r="J4428" s="89"/>
      <c r="K4428" s="89"/>
      <c r="L4428" s="89"/>
      <c r="M4428" s="89"/>
      <c r="N4428" s="168">
        <v>0</v>
      </c>
      <c r="O4428" s="168">
        <v>646.4</v>
      </c>
      <c r="P4428" s="89" t="s">
        <v>679</v>
      </c>
    </row>
    <row r="4429" spans="1:16" ht="63.75">
      <c r="A4429" s="214">
        <v>310</v>
      </c>
      <c r="B4429" s="89"/>
      <c r="C4429" s="90" t="s">
        <v>145</v>
      </c>
      <c r="D4429" s="84">
        <v>43328</v>
      </c>
      <c r="E4429" s="85" t="s">
        <v>8062</v>
      </c>
      <c r="F4429" s="85" t="s">
        <v>3</v>
      </c>
      <c r="G4429" s="85">
        <v>1650302</v>
      </c>
      <c r="H4429" s="89"/>
      <c r="I4429" s="93" t="s">
        <v>8698</v>
      </c>
      <c r="J4429" s="89"/>
      <c r="K4429" s="89"/>
      <c r="L4429" s="89"/>
      <c r="M4429" s="89"/>
      <c r="N4429" s="168">
        <v>0</v>
      </c>
      <c r="O4429" s="168">
        <v>758.78</v>
      </c>
      <c r="P4429" s="89" t="s">
        <v>679</v>
      </c>
    </row>
    <row r="4430" spans="1:16" ht="51">
      <c r="A4430" s="214">
        <v>35</v>
      </c>
      <c r="B4430" s="89"/>
      <c r="C4430" s="90" t="s">
        <v>49</v>
      </c>
      <c r="D4430" s="84">
        <v>43328</v>
      </c>
      <c r="E4430" s="85" t="s">
        <v>8063</v>
      </c>
      <c r="F4430" s="85" t="s">
        <v>3</v>
      </c>
      <c r="G4430" s="85">
        <v>1650333</v>
      </c>
      <c r="H4430" s="89"/>
      <c r="I4430" s="93" t="s">
        <v>8699</v>
      </c>
      <c r="J4430" s="89"/>
      <c r="K4430" s="89"/>
      <c r="L4430" s="89"/>
      <c r="M4430" s="89"/>
      <c r="N4430" s="168">
        <v>0</v>
      </c>
      <c r="O4430" s="168">
        <v>1374</v>
      </c>
      <c r="P4430" s="89" t="s">
        <v>679</v>
      </c>
    </row>
    <row r="4431" spans="1:16" ht="102">
      <c r="A4431" s="214">
        <v>35</v>
      </c>
      <c r="B4431" s="89"/>
      <c r="C4431" s="90" t="s">
        <v>49</v>
      </c>
      <c r="D4431" s="84">
        <v>43328</v>
      </c>
      <c r="E4431" s="85" t="s">
        <v>8064</v>
      </c>
      <c r="F4431" s="85" t="s">
        <v>637</v>
      </c>
      <c r="G4431" s="85">
        <v>5695</v>
      </c>
      <c r="H4431" s="89"/>
      <c r="I4431" s="93" t="s">
        <v>8700</v>
      </c>
      <c r="J4431" s="89"/>
      <c r="K4431" s="89"/>
      <c r="L4431" s="89"/>
      <c r="M4431" s="89"/>
      <c r="N4431" s="168">
        <v>39.93</v>
      </c>
      <c r="O4431" s="168">
        <v>0</v>
      </c>
      <c r="P4431" s="89" t="s">
        <v>679</v>
      </c>
    </row>
    <row r="4432" spans="1:16" ht="102">
      <c r="A4432" s="214">
        <v>35</v>
      </c>
      <c r="B4432" s="89"/>
      <c r="C4432" s="90" t="s">
        <v>49</v>
      </c>
      <c r="D4432" s="84">
        <v>43328</v>
      </c>
      <c r="E4432" s="85" t="s">
        <v>8065</v>
      </c>
      <c r="F4432" s="85" t="s">
        <v>15</v>
      </c>
      <c r="G4432" s="85">
        <v>5695</v>
      </c>
      <c r="H4432" s="89"/>
      <c r="I4432" s="93" t="s">
        <v>8701</v>
      </c>
      <c r="J4432" s="89"/>
      <c r="K4432" s="89"/>
      <c r="L4432" s="89"/>
      <c r="M4432" s="89"/>
      <c r="N4432" s="168">
        <v>273.91000000000003</v>
      </c>
      <c r="O4432" s="168">
        <v>0</v>
      </c>
      <c r="P4432" s="89" t="s">
        <v>679</v>
      </c>
    </row>
    <row r="4433" spans="1:16" ht="76.5">
      <c r="A4433" s="214">
        <v>291</v>
      </c>
      <c r="B4433" s="89"/>
      <c r="C4433" s="90" t="s">
        <v>133</v>
      </c>
      <c r="D4433" s="84">
        <v>43328</v>
      </c>
      <c r="E4433" s="85" t="s">
        <v>8066</v>
      </c>
      <c r="F4433" s="85" t="s">
        <v>11</v>
      </c>
      <c r="G4433" s="85">
        <v>809901</v>
      </c>
      <c r="H4433" s="89"/>
      <c r="I4433" s="93" t="s">
        <v>8702</v>
      </c>
      <c r="J4433" s="89"/>
      <c r="K4433" s="89"/>
      <c r="L4433" s="89"/>
      <c r="M4433" s="89"/>
      <c r="N4433" s="168">
        <v>50</v>
      </c>
      <c r="O4433" s="168">
        <v>0</v>
      </c>
      <c r="P4433" s="89" t="s">
        <v>679</v>
      </c>
    </row>
    <row r="4434" spans="1:16" ht="63.75">
      <c r="A4434" s="214">
        <v>291</v>
      </c>
      <c r="B4434" s="89"/>
      <c r="C4434" s="90" t="s">
        <v>133</v>
      </c>
      <c r="D4434" s="84">
        <v>43328</v>
      </c>
      <c r="E4434" s="85" t="s">
        <v>8067</v>
      </c>
      <c r="F4434" s="85" t="s">
        <v>6</v>
      </c>
      <c r="G4434" s="85">
        <v>1010281</v>
      </c>
      <c r="H4434" s="89"/>
      <c r="I4434" s="93" t="s">
        <v>8703</v>
      </c>
      <c r="J4434" s="89"/>
      <c r="K4434" s="89"/>
      <c r="L4434" s="89"/>
      <c r="M4434" s="89"/>
      <c r="N4434" s="168">
        <v>0</v>
      </c>
      <c r="O4434" s="168">
        <v>800000</v>
      </c>
      <c r="P4434" s="89" t="s">
        <v>679</v>
      </c>
    </row>
    <row r="4435" spans="1:16" ht="76.5">
      <c r="A4435" s="214">
        <v>513</v>
      </c>
      <c r="B4435" s="89"/>
      <c r="C4435" s="90" t="s">
        <v>175</v>
      </c>
      <c r="D4435" s="84">
        <v>43328</v>
      </c>
      <c r="E4435" s="85" t="s">
        <v>8068</v>
      </c>
      <c r="F4435" s="85" t="s">
        <v>13</v>
      </c>
      <c r="G4435" s="85">
        <v>929867</v>
      </c>
      <c r="H4435" s="89"/>
      <c r="I4435" s="93" t="s">
        <v>8704</v>
      </c>
      <c r="J4435" s="89"/>
      <c r="K4435" s="89"/>
      <c r="L4435" s="89"/>
      <c r="M4435" s="89"/>
      <c r="N4435" s="168">
        <v>118.47</v>
      </c>
      <c r="O4435" s="168">
        <v>0</v>
      </c>
      <c r="P4435" s="89" t="s">
        <v>679</v>
      </c>
    </row>
    <row r="4436" spans="1:16" ht="89.25">
      <c r="A4436" s="214">
        <v>513</v>
      </c>
      <c r="B4436" s="89"/>
      <c r="C4436" s="90" t="s">
        <v>175</v>
      </c>
      <c r="D4436" s="84">
        <v>43328</v>
      </c>
      <c r="E4436" s="85" t="s">
        <v>8069</v>
      </c>
      <c r="F4436" s="85" t="s">
        <v>11</v>
      </c>
      <c r="G4436" s="85">
        <v>929867</v>
      </c>
      <c r="H4436" s="89"/>
      <c r="I4436" s="93" t="s">
        <v>8705</v>
      </c>
      <c r="J4436" s="89"/>
      <c r="K4436" s="89"/>
      <c r="L4436" s="89"/>
      <c r="M4436" s="89"/>
      <c r="N4436" s="168">
        <v>270</v>
      </c>
      <c r="O4436" s="168">
        <v>0</v>
      </c>
      <c r="P4436" s="89" t="s">
        <v>679</v>
      </c>
    </row>
    <row r="4437" spans="1:16" ht="76.5">
      <c r="A4437" s="214" t="s">
        <v>561</v>
      </c>
      <c r="B4437" s="89"/>
      <c r="C4437" s="90" t="s">
        <v>10493</v>
      </c>
      <c r="D4437" s="84">
        <v>43328</v>
      </c>
      <c r="E4437" s="85" t="s">
        <v>8070</v>
      </c>
      <c r="F4437" s="85" t="s">
        <v>13</v>
      </c>
      <c r="G4437" s="85">
        <v>929870</v>
      </c>
      <c r="H4437" s="89"/>
      <c r="I4437" s="93" t="s">
        <v>8706</v>
      </c>
      <c r="J4437" s="89"/>
      <c r="K4437" s="89"/>
      <c r="L4437" s="89"/>
      <c r="M4437" s="89"/>
      <c r="N4437" s="168">
        <v>142800</v>
      </c>
      <c r="O4437" s="168">
        <v>0</v>
      </c>
      <c r="P4437" s="89" t="s">
        <v>679</v>
      </c>
    </row>
    <row r="4438" spans="1:16" ht="63.75">
      <c r="A4438" s="214">
        <v>291</v>
      </c>
      <c r="B4438" s="89"/>
      <c r="C4438" s="90" t="s">
        <v>133</v>
      </c>
      <c r="D4438" s="84">
        <v>43328</v>
      </c>
      <c r="E4438" s="85" t="s">
        <v>8071</v>
      </c>
      <c r="F4438" s="85" t="s">
        <v>6</v>
      </c>
      <c r="G4438" s="85">
        <v>1010288</v>
      </c>
      <c r="H4438" s="89"/>
      <c r="I4438" s="93" t="s">
        <v>8703</v>
      </c>
      <c r="J4438" s="89"/>
      <c r="K4438" s="89"/>
      <c r="L4438" s="89"/>
      <c r="M4438" s="89"/>
      <c r="N4438" s="168">
        <v>0</v>
      </c>
      <c r="O4438" s="168">
        <v>324394.45</v>
      </c>
      <c r="P4438" s="89" t="s">
        <v>679</v>
      </c>
    </row>
    <row r="4439" spans="1:16" ht="102">
      <c r="A4439" s="214">
        <v>597</v>
      </c>
      <c r="B4439" s="89"/>
      <c r="C4439" s="90" t="s">
        <v>2577</v>
      </c>
      <c r="D4439" s="84">
        <v>43328</v>
      </c>
      <c r="E4439" s="85" t="s">
        <v>8072</v>
      </c>
      <c r="F4439" s="85" t="s">
        <v>11</v>
      </c>
      <c r="G4439" s="85">
        <v>929860</v>
      </c>
      <c r="H4439" s="89"/>
      <c r="I4439" s="93" t="s">
        <v>8707</v>
      </c>
      <c r="J4439" s="89"/>
      <c r="K4439" s="89"/>
      <c r="L4439" s="89"/>
      <c r="M4439" s="89"/>
      <c r="N4439" s="168">
        <v>11926.44</v>
      </c>
      <c r="O4439" s="168">
        <v>0</v>
      </c>
      <c r="P4439" s="89" t="s">
        <v>679</v>
      </c>
    </row>
    <row r="4440" spans="1:16" ht="51">
      <c r="A4440" s="214">
        <v>340</v>
      </c>
      <c r="B4440" s="89"/>
      <c r="C4440" s="90" t="s">
        <v>151</v>
      </c>
      <c r="D4440" s="84">
        <v>43328</v>
      </c>
      <c r="E4440" s="85" t="s">
        <v>8073</v>
      </c>
      <c r="F4440" s="85" t="s">
        <v>6</v>
      </c>
      <c r="G4440" s="85">
        <v>810671</v>
      </c>
      <c r="H4440" s="89"/>
      <c r="I4440" s="93" t="s">
        <v>8708</v>
      </c>
      <c r="J4440" s="89"/>
      <c r="K4440" s="89"/>
      <c r="L4440" s="89"/>
      <c r="M4440" s="89"/>
      <c r="N4440" s="168">
        <v>0</v>
      </c>
      <c r="O4440" s="168">
        <v>22260.7</v>
      </c>
      <c r="P4440" s="89" t="s">
        <v>679</v>
      </c>
    </row>
    <row r="4441" spans="1:16" ht="51">
      <c r="A4441" s="214">
        <v>513</v>
      </c>
      <c r="B4441" s="89"/>
      <c r="C4441" s="90" t="s">
        <v>175</v>
      </c>
      <c r="D4441" s="84">
        <v>43328</v>
      </c>
      <c r="E4441" s="85" t="s">
        <v>8074</v>
      </c>
      <c r="F4441" s="85" t="s">
        <v>15</v>
      </c>
      <c r="G4441" s="85">
        <v>810805</v>
      </c>
      <c r="H4441" s="89"/>
      <c r="I4441" s="93" t="s">
        <v>3376</v>
      </c>
      <c r="J4441" s="89"/>
      <c r="K4441" s="89"/>
      <c r="L4441" s="89"/>
      <c r="M4441" s="89"/>
      <c r="N4441" s="168">
        <v>50</v>
      </c>
      <c r="O4441" s="168">
        <v>0</v>
      </c>
      <c r="P4441" s="89" t="s">
        <v>679</v>
      </c>
    </row>
    <row r="4442" spans="1:16" ht="51">
      <c r="A4442" s="214">
        <v>513</v>
      </c>
      <c r="B4442" s="89"/>
      <c r="C4442" s="90" t="s">
        <v>175</v>
      </c>
      <c r="D4442" s="84">
        <v>43328</v>
      </c>
      <c r="E4442" s="85" t="s">
        <v>8075</v>
      </c>
      <c r="F4442" s="85" t="s">
        <v>11</v>
      </c>
      <c r="G4442" s="85">
        <v>929932</v>
      </c>
      <c r="H4442" s="89"/>
      <c r="I4442" s="93" t="s">
        <v>8709</v>
      </c>
      <c r="J4442" s="89"/>
      <c r="K4442" s="89"/>
      <c r="L4442" s="89"/>
      <c r="M4442" s="89"/>
      <c r="N4442" s="168">
        <v>50</v>
      </c>
      <c r="O4442" s="168">
        <v>0</v>
      </c>
      <c r="P4442" s="89" t="s">
        <v>679</v>
      </c>
    </row>
    <row r="4443" spans="1:16" ht="51">
      <c r="A4443" s="214" t="s">
        <v>560</v>
      </c>
      <c r="B4443" s="89"/>
      <c r="C4443" s="90" t="s">
        <v>622</v>
      </c>
      <c r="D4443" s="84">
        <v>43328</v>
      </c>
      <c r="E4443" s="85" t="s">
        <v>8076</v>
      </c>
      <c r="F4443" s="85" t="s">
        <v>680</v>
      </c>
      <c r="G4443" s="85">
        <v>180248</v>
      </c>
      <c r="H4443" s="89"/>
      <c r="I4443" s="93" t="s">
        <v>8710</v>
      </c>
      <c r="J4443" s="89"/>
      <c r="K4443" s="89"/>
      <c r="L4443" s="89"/>
      <c r="M4443" s="89"/>
      <c r="N4443" s="168">
        <v>0</v>
      </c>
      <c r="O4443" s="168">
        <v>20764579.68</v>
      </c>
      <c r="P4443" s="89" t="s">
        <v>679</v>
      </c>
    </row>
    <row r="4444" spans="1:16" ht="51">
      <c r="A4444" s="214" t="s">
        <v>569</v>
      </c>
      <c r="B4444" s="89"/>
      <c r="C4444" s="90" t="s">
        <v>621</v>
      </c>
      <c r="D4444" s="84">
        <v>43329</v>
      </c>
      <c r="E4444" s="85" t="s">
        <v>8077</v>
      </c>
      <c r="F4444" s="85" t="s">
        <v>3</v>
      </c>
      <c r="G4444" s="85">
        <v>1651095</v>
      </c>
      <c r="H4444" s="89"/>
      <c r="I4444" s="93" t="s">
        <v>8711</v>
      </c>
      <c r="J4444" s="89"/>
      <c r="K4444" s="89"/>
      <c r="L4444" s="89"/>
      <c r="M4444" s="89"/>
      <c r="N4444" s="168">
        <v>0</v>
      </c>
      <c r="O4444" s="168">
        <v>3260.57</v>
      </c>
      <c r="P4444" s="89" t="s">
        <v>679</v>
      </c>
    </row>
    <row r="4445" spans="1:16" ht="63.75">
      <c r="A4445" s="214" t="s">
        <v>569</v>
      </c>
      <c r="B4445" s="89"/>
      <c r="C4445" s="90" t="s">
        <v>621</v>
      </c>
      <c r="D4445" s="84">
        <v>43329</v>
      </c>
      <c r="E4445" s="85" t="s">
        <v>8078</v>
      </c>
      <c r="F4445" s="85" t="s">
        <v>3</v>
      </c>
      <c r="G4445" s="85">
        <v>1650914</v>
      </c>
      <c r="H4445" s="89"/>
      <c r="I4445" s="93" t="s">
        <v>8712</v>
      </c>
      <c r="J4445" s="89"/>
      <c r="K4445" s="89"/>
      <c r="L4445" s="89"/>
      <c r="M4445" s="89"/>
      <c r="N4445" s="168">
        <v>0</v>
      </c>
      <c r="O4445" s="168">
        <v>4438.6900000000005</v>
      </c>
      <c r="P4445" s="89" t="s">
        <v>679</v>
      </c>
    </row>
    <row r="4446" spans="1:16" ht="38.25">
      <c r="A4446" s="214">
        <v>234</v>
      </c>
      <c r="B4446" s="89"/>
      <c r="C4446" s="90" t="s">
        <v>652</v>
      </c>
      <c r="D4446" s="84">
        <v>43329</v>
      </c>
      <c r="E4446" s="85" t="s">
        <v>8079</v>
      </c>
      <c r="F4446" s="85" t="s">
        <v>3</v>
      </c>
      <c r="G4446" s="85">
        <v>1650877</v>
      </c>
      <c r="H4446" s="89"/>
      <c r="I4446" s="93" t="s">
        <v>8713</v>
      </c>
      <c r="J4446" s="89"/>
      <c r="K4446" s="89"/>
      <c r="L4446" s="89"/>
      <c r="M4446" s="89"/>
      <c r="N4446" s="168">
        <v>0</v>
      </c>
      <c r="O4446" s="168">
        <v>183</v>
      </c>
      <c r="P4446" s="89" t="s">
        <v>679</v>
      </c>
    </row>
    <row r="4447" spans="1:16" ht="38.25">
      <c r="A4447" s="214" t="s">
        <v>569</v>
      </c>
      <c r="B4447" s="89"/>
      <c r="C4447" s="90" t="s">
        <v>621</v>
      </c>
      <c r="D4447" s="84">
        <v>43329</v>
      </c>
      <c r="E4447" s="85" t="s">
        <v>8080</v>
      </c>
      <c r="F4447" s="85" t="s">
        <v>3</v>
      </c>
      <c r="G4447" s="85">
        <v>1650852</v>
      </c>
      <c r="H4447" s="89"/>
      <c r="I4447" s="93" t="s">
        <v>8714</v>
      </c>
      <c r="J4447" s="89"/>
      <c r="K4447" s="89"/>
      <c r="L4447" s="89"/>
      <c r="M4447" s="89"/>
      <c r="N4447" s="168">
        <v>0</v>
      </c>
      <c r="O4447" s="168">
        <v>42227.020000000004</v>
      </c>
      <c r="P4447" s="89" t="s">
        <v>679</v>
      </c>
    </row>
    <row r="4448" spans="1:16" ht="51">
      <c r="A4448" s="214">
        <v>132</v>
      </c>
      <c r="B4448" s="89"/>
      <c r="C4448" s="90" t="s">
        <v>71</v>
      </c>
      <c r="D4448" s="84">
        <v>43329</v>
      </c>
      <c r="E4448" s="85" t="s">
        <v>8081</v>
      </c>
      <c r="F4448" s="85" t="s">
        <v>3</v>
      </c>
      <c r="G4448" s="85">
        <v>1651154</v>
      </c>
      <c r="H4448" s="89"/>
      <c r="I4448" s="93" t="s">
        <v>8715</v>
      </c>
      <c r="J4448" s="89"/>
      <c r="K4448" s="89"/>
      <c r="L4448" s="89"/>
      <c r="M4448" s="89"/>
      <c r="N4448" s="168">
        <v>0</v>
      </c>
      <c r="O4448" s="168">
        <v>88</v>
      </c>
      <c r="P4448" s="89" t="s">
        <v>679</v>
      </c>
    </row>
    <row r="4449" spans="1:16" ht="51">
      <c r="A4449" s="214">
        <v>373</v>
      </c>
      <c r="B4449" s="89"/>
      <c r="C4449" s="90" t="s">
        <v>644</v>
      </c>
      <c r="D4449" s="84">
        <v>43329</v>
      </c>
      <c r="E4449" s="85" t="s">
        <v>8082</v>
      </c>
      <c r="F4449" s="85" t="s">
        <v>3</v>
      </c>
      <c r="G4449" s="85">
        <v>1651131</v>
      </c>
      <c r="H4449" s="89"/>
      <c r="I4449" s="93" t="s">
        <v>8716</v>
      </c>
      <c r="J4449" s="89"/>
      <c r="K4449" s="89"/>
      <c r="L4449" s="89"/>
      <c r="M4449" s="89"/>
      <c r="N4449" s="168">
        <v>0</v>
      </c>
      <c r="O4449" s="168">
        <v>3928.9</v>
      </c>
      <c r="P4449" s="89" t="s">
        <v>679</v>
      </c>
    </row>
    <row r="4450" spans="1:16" ht="51">
      <c r="A4450" s="214" t="s">
        <v>567</v>
      </c>
      <c r="B4450" s="89"/>
      <c r="C4450" s="90" t="s">
        <v>620</v>
      </c>
      <c r="D4450" s="84">
        <v>43329</v>
      </c>
      <c r="E4450" s="85" t="s">
        <v>8083</v>
      </c>
      <c r="F4450" s="85" t="s">
        <v>3</v>
      </c>
      <c r="G4450" s="85">
        <v>1650939</v>
      </c>
      <c r="H4450" s="89"/>
      <c r="I4450" s="93" t="s">
        <v>8717</v>
      </c>
      <c r="J4450" s="89"/>
      <c r="K4450" s="89"/>
      <c r="L4450" s="89"/>
      <c r="M4450" s="89"/>
      <c r="N4450" s="168">
        <v>0</v>
      </c>
      <c r="O4450" s="168">
        <v>214458.86000000002</v>
      </c>
      <c r="P4450" s="89" t="s">
        <v>679</v>
      </c>
    </row>
    <row r="4451" spans="1:16" ht="51">
      <c r="A4451" s="214" t="s">
        <v>567</v>
      </c>
      <c r="B4451" s="89"/>
      <c r="C4451" s="90" t="s">
        <v>620</v>
      </c>
      <c r="D4451" s="84">
        <v>43329</v>
      </c>
      <c r="E4451" s="85" t="s">
        <v>8084</v>
      </c>
      <c r="F4451" s="85" t="s">
        <v>3</v>
      </c>
      <c r="G4451" s="85">
        <v>1650932</v>
      </c>
      <c r="H4451" s="89"/>
      <c r="I4451" s="93" t="s">
        <v>8718</v>
      </c>
      <c r="J4451" s="89"/>
      <c r="K4451" s="89"/>
      <c r="L4451" s="89"/>
      <c r="M4451" s="89"/>
      <c r="N4451" s="168">
        <v>0</v>
      </c>
      <c r="O4451" s="168">
        <v>8133.34</v>
      </c>
      <c r="P4451" s="89" t="s">
        <v>679</v>
      </c>
    </row>
    <row r="4452" spans="1:16" ht="63.75">
      <c r="A4452" s="214">
        <v>35</v>
      </c>
      <c r="B4452" s="89"/>
      <c r="C4452" s="90" t="s">
        <v>49</v>
      </c>
      <c r="D4452" s="84">
        <v>43329</v>
      </c>
      <c r="E4452" s="85" t="s">
        <v>8085</v>
      </c>
      <c r="F4452" s="85" t="s">
        <v>3</v>
      </c>
      <c r="G4452" s="85">
        <v>1650885</v>
      </c>
      <c r="H4452" s="89"/>
      <c r="I4452" s="93" t="s">
        <v>8719</v>
      </c>
      <c r="J4452" s="89"/>
      <c r="K4452" s="89"/>
      <c r="L4452" s="89"/>
      <c r="M4452" s="89"/>
      <c r="N4452" s="168">
        <v>0</v>
      </c>
      <c r="O4452" s="168">
        <v>3090</v>
      </c>
      <c r="P4452" s="89" t="s">
        <v>679</v>
      </c>
    </row>
    <row r="4453" spans="1:16" ht="63.75">
      <c r="A4453" s="214">
        <v>35</v>
      </c>
      <c r="B4453" s="89"/>
      <c r="C4453" s="90" t="s">
        <v>49</v>
      </c>
      <c r="D4453" s="84">
        <v>43329</v>
      </c>
      <c r="E4453" s="85" t="s">
        <v>8086</v>
      </c>
      <c r="F4453" s="85" t="s">
        <v>3</v>
      </c>
      <c r="G4453" s="85">
        <v>1650883</v>
      </c>
      <c r="H4453" s="89"/>
      <c r="I4453" s="93" t="s">
        <v>8720</v>
      </c>
      <c r="J4453" s="89"/>
      <c r="K4453" s="89"/>
      <c r="L4453" s="89"/>
      <c r="M4453" s="89"/>
      <c r="N4453" s="168">
        <v>0</v>
      </c>
      <c r="O4453" s="168">
        <v>14590</v>
      </c>
      <c r="P4453" s="89" t="s">
        <v>679</v>
      </c>
    </row>
    <row r="4454" spans="1:16" ht="51">
      <c r="A4454" s="214">
        <v>513</v>
      </c>
      <c r="B4454" s="89"/>
      <c r="C4454" s="90" t="s">
        <v>175</v>
      </c>
      <c r="D4454" s="84">
        <v>43329</v>
      </c>
      <c r="E4454" s="85" t="s">
        <v>8087</v>
      </c>
      <c r="F4454" s="85" t="s">
        <v>15</v>
      </c>
      <c r="G4454" s="85">
        <v>811078</v>
      </c>
      <c r="H4454" s="89"/>
      <c r="I4454" s="93" t="s">
        <v>3390</v>
      </c>
      <c r="J4454" s="89"/>
      <c r="K4454" s="89"/>
      <c r="L4454" s="89"/>
      <c r="M4454" s="89"/>
      <c r="N4454" s="168">
        <v>50</v>
      </c>
      <c r="O4454" s="168">
        <v>0</v>
      </c>
      <c r="P4454" s="89" t="s">
        <v>679</v>
      </c>
    </row>
    <row r="4455" spans="1:16" ht="89.25">
      <c r="A4455" s="214">
        <v>25</v>
      </c>
      <c r="B4455" s="89"/>
      <c r="C4455" s="90" t="s">
        <v>48</v>
      </c>
      <c r="D4455" s="84">
        <v>43329</v>
      </c>
      <c r="E4455" s="85" t="s">
        <v>8088</v>
      </c>
      <c r="F4455" s="85" t="s">
        <v>15</v>
      </c>
      <c r="G4455" s="85">
        <v>5710</v>
      </c>
      <c r="H4455" s="89"/>
      <c r="I4455" s="93" t="s">
        <v>8721</v>
      </c>
      <c r="J4455" s="89"/>
      <c r="K4455" s="89"/>
      <c r="L4455" s="89"/>
      <c r="M4455" s="89"/>
      <c r="N4455" s="168">
        <v>486.91</v>
      </c>
      <c r="O4455" s="168">
        <v>0</v>
      </c>
      <c r="P4455" s="89" t="s">
        <v>679</v>
      </c>
    </row>
    <row r="4456" spans="1:16" ht="76.5">
      <c r="A4456" s="214" t="s">
        <v>560</v>
      </c>
      <c r="B4456" s="89"/>
      <c r="C4456" s="90" t="s">
        <v>622</v>
      </c>
      <c r="D4456" s="84">
        <v>43329</v>
      </c>
      <c r="E4456" s="85" t="s">
        <v>8089</v>
      </c>
      <c r="F4456" s="85" t="s">
        <v>15</v>
      </c>
      <c r="G4456" s="85">
        <v>5715</v>
      </c>
      <c r="H4456" s="89"/>
      <c r="I4456" s="93" t="s">
        <v>8722</v>
      </c>
      <c r="J4456" s="89"/>
      <c r="K4456" s="89"/>
      <c r="L4456" s="89"/>
      <c r="M4456" s="89"/>
      <c r="N4456" s="168">
        <v>942.28</v>
      </c>
      <c r="O4456" s="168">
        <v>0</v>
      </c>
      <c r="P4456" s="89" t="s">
        <v>679</v>
      </c>
    </row>
    <row r="4457" spans="1:16" ht="89.25">
      <c r="A4457" s="214">
        <v>25</v>
      </c>
      <c r="B4457" s="89"/>
      <c r="C4457" s="90" t="s">
        <v>48</v>
      </c>
      <c r="D4457" s="84">
        <v>43329</v>
      </c>
      <c r="E4457" s="85" t="s">
        <v>8090</v>
      </c>
      <c r="F4457" s="85" t="s">
        <v>15</v>
      </c>
      <c r="G4457" s="85">
        <v>5711</v>
      </c>
      <c r="H4457" s="89"/>
      <c r="I4457" s="93" t="s">
        <v>8723</v>
      </c>
      <c r="J4457" s="89"/>
      <c r="K4457" s="89"/>
      <c r="L4457" s="89"/>
      <c r="M4457" s="89"/>
      <c r="N4457" s="168">
        <v>361.92</v>
      </c>
      <c r="O4457" s="168">
        <v>0</v>
      </c>
      <c r="P4457" s="89" t="s">
        <v>679</v>
      </c>
    </row>
    <row r="4458" spans="1:16" ht="89.25">
      <c r="A4458" s="214">
        <v>25</v>
      </c>
      <c r="B4458" s="89"/>
      <c r="C4458" s="90" t="s">
        <v>48</v>
      </c>
      <c r="D4458" s="84">
        <v>43329</v>
      </c>
      <c r="E4458" s="85" t="s">
        <v>8091</v>
      </c>
      <c r="F4458" s="85" t="s">
        <v>15</v>
      </c>
      <c r="G4458" s="85">
        <v>5712</v>
      </c>
      <c r="H4458" s="89"/>
      <c r="I4458" s="93" t="s">
        <v>8724</v>
      </c>
      <c r="J4458" s="89"/>
      <c r="K4458" s="89"/>
      <c r="L4458" s="89"/>
      <c r="M4458" s="89"/>
      <c r="N4458" s="168">
        <v>631.79999999999995</v>
      </c>
      <c r="O4458" s="168">
        <v>0</v>
      </c>
      <c r="P4458" s="89" t="s">
        <v>679</v>
      </c>
    </row>
    <row r="4459" spans="1:16" ht="76.5">
      <c r="A4459" s="214" t="s">
        <v>561</v>
      </c>
      <c r="B4459" s="89"/>
      <c r="C4459" s="90" t="s">
        <v>10493</v>
      </c>
      <c r="D4459" s="84">
        <v>43329</v>
      </c>
      <c r="E4459" s="85" t="s">
        <v>8092</v>
      </c>
      <c r="F4459" s="85" t="s">
        <v>13</v>
      </c>
      <c r="G4459" s="85">
        <v>930010</v>
      </c>
      <c r="H4459" s="89"/>
      <c r="I4459" s="93" t="s">
        <v>8725</v>
      </c>
      <c r="J4459" s="89"/>
      <c r="K4459" s="89"/>
      <c r="L4459" s="89"/>
      <c r="M4459" s="89"/>
      <c r="N4459" s="168">
        <v>51000</v>
      </c>
      <c r="O4459" s="168">
        <v>0</v>
      </c>
      <c r="P4459" s="89" t="s">
        <v>679</v>
      </c>
    </row>
    <row r="4460" spans="1:16" ht="51">
      <c r="A4460" s="214">
        <v>513</v>
      </c>
      <c r="B4460" s="89"/>
      <c r="C4460" s="90" t="s">
        <v>175</v>
      </c>
      <c r="D4460" s="84">
        <v>43329</v>
      </c>
      <c r="E4460" s="85" t="s">
        <v>8093</v>
      </c>
      <c r="F4460" s="85" t="s">
        <v>11</v>
      </c>
      <c r="G4460" s="85">
        <v>930051</v>
      </c>
      <c r="H4460" s="89"/>
      <c r="I4460" s="93" t="s">
        <v>8726</v>
      </c>
      <c r="J4460" s="89"/>
      <c r="K4460" s="89"/>
      <c r="L4460" s="89"/>
      <c r="M4460" s="89"/>
      <c r="N4460" s="168">
        <v>50</v>
      </c>
      <c r="O4460" s="168">
        <v>0</v>
      </c>
      <c r="P4460" s="89" t="s">
        <v>679</v>
      </c>
    </row>
    <row r="4461" spans="1:16" ht="51">
      <c r="A4461" s="214">
        <v>513</v>
      </c>
      <c r="B4461" s="89"/>
      <c r="C4461" s="90" t="s">
        <v>175</v>
      </c>
      <c r="D4461" s="84">
        <v>43329</v>
      </c>
      <c r="E4461" s="85" t="s">
        <v>8094</v>
      </c>
      <c r="F4461" s="85" t="s">
        <v>15</v>
      </c>
      <c r="G4461" s="85">
        <v>811960</v>
      </c>
      <c r="H4461" s="89"/>
      <c r="I4461" s="93" t="s">
        <v>4424</v>
      </c>
      <c r="J4461" s="89"/>
      <c r="K4461" s="89"/>
      <c r="L4461" s="89"/>
      <c r="M4461" s="89"/>
      <c r="N4461" s="168">
        <v>50</v>
      </c>
      <c r="O4461" s="168">
        <v>0</v>
      </c>
      <c r="P4461" s="89" t="s">
        <v>679</v>
      </c>
    </row>
    <row r="4462" spans="1:16" ht="51">
      <c r="A4462" s="214">
        <v>513</v>
      </c>
      <c r="B4462" s="89"/>
      <c r="C4462" s="90" t="s">
        <v>175</v>
      </c>
      <c r="D4462" s="84">
        <v>43329</v>
      </c>
      <c r="E4462" s="85" t="s">
        <v>8095</v>
      </c>
      <c r="F4462" s="85" t="s">
        <v>15</v>
      </c>
      <c r="G4462" s="85">
        <v>811952</v>
      </c>
      <c r="H4462" s="89"/>
      <c r="I4462" s="93" t="s">
        <v>3326</v>
      </c>
      <c r="J4462" s="89"/>
      <c r="K4462" s="89"/>
      <c r="L4462" s="89"/>
      <c r="M4462" s="89"/>
      <c r="N4462" s="168">
        <v>50</v>
      </c>
      <c r="O4462" s="168">
        <v>0</v>
      </c>
      <c r="P4462" s="89" t="s">
        <v>679</v>
      </c>
    </row>
    <row r="4463" spans="1:16" ht="63.75">
      <c r="A4463" s="214">
        <v>513</v>
      </c>
      <c r="B4463" s="89"/>
      <c r="C4463" s="90" t="s">
        <v>175</v>
      </c>
      <c r="D4463" s="84">
        <v>43329</v>
      </c>
      <c r="E4463" s="85" t="s">
        <v>8096</v>
      </c>
      <c r="F4463" s="85" t="s">
        <v>15</v>
      </c>
      <c r="G4463" s="85">
        <v>812042</v>
      </c>
      <c r="H4463" s="89"/>
      <c r="I4463" s="93" t="s">
        <v>5194</v>
      </c>
      <c r="J4463" s="89"/>
      <c r="K4463" s="89"/>
      <c r="L4463" s="89"/>
      <c r="M4463" s="89"/>
      <c r="N4463" s="168">
        <v>50</v>
      </c>
      <c r="O4463" s="168">
        <v>0</v>
      </c>
      <c r="P4463" s="89" t="s">
        <v>679</v>
      </c>
    </row>
    <row r="4464" spans="1:16" ht="63.75">
      <c r="A4464" s="214">
        <v>513</v>
      </c>
      <c r="B4464" s="89"/>
      <c r="C4464" s="90" t="s">
        <v>175</v>
      </c>
      <c r="D4464" s="84">
        <v>43329</v>
      </c>
      <c r="E4464" s="85" t="s">
        <v>8097</v>
      </c>
      <c r="F4464" s="85" t="s">
        <v>11</v>
      </c>
      <c r="G4464" s="85">
        <v>930059</v>
      </c>
      <c r="H4464" s="89"/>
      <c r="I4464" s="93" t="s">
        <v>8727</v>
      </c>
      <c r="J4464" s="89"/>
      <c r="K4464" s="89"/>
      <c r="L4464" s="89"/>
      <c r="M4464" s="89"/>
      <c r="N4464" s="168">
        <v>270</v>
      </c>
      <c r="O4464" s="168">
        <v>0</v>
      </c>
      <c r="P4464" s="89" t="s">
        <v>679</v>
      </c>
    </row>
    <row r="4465" spans="1:16" ht="63.75">
      <c r="A4465" s="214">
        <v>513</v>
      </c>
      <c r="B4465" s="89"/>
      <c r="C4465" s="90" t="s">
        <v>175</v>
      </c>
      <c r="D4465" s="84">
        <v>43329</v>
      </c>
      <c r="E4465" s="85" t="s">
        <v>8098</v>
      </c>
      <c r="F4465" s="85" t="s">
        <v>11</v>
      </c>
      <c r="G4465" s="85">
        <v>930048</v>
      </c>
      <c r="H4465" s="89"/>
      <c r="I4465" s="93" t="s">
        <v>8728</v>
      </c>
      <c r="J4465" s="89"/>
      <c r="K4465" s="89"/>
      <c r="L4465" s="89"/>
      <c r="M4465" s="89"/>
      <c r="N4465" s="168">
        <v>270</v>
      </c>
      <c r="O4465" s="168">
        <v>0</v>
      </c>
      <c r="P4465" s="89" t="s">
        <v>679</v>
      </c>
    </row>
    <row r="4466" spans="1:16" ht="63.75">
      <c r="A4466" s="214">
        <v>373</v>
      </c>
      <c r="B4466" s="89"/>
      <c r="C4466" s="90" t="s">
        <v>644</v>
      </c>
      <c r="D4466" s="84">
        <v>43329</v>
      </c>
      <c r="E4466" s="85" t="s">
        <v>8099</v>
      </c>
      <c r="F4466" s="85" t="s">
        <v>680</v>
      </c>
      <c r="G4466" s="85">
        <v>180269</v>
      </c>
      <c r="H4466" s="89"/>
      <c r="I4466" s="93" t="s">
        <v>8729</v>
      </c>
      <c r="J4466" s="89"/>
      <c r="K4466" s="89"/>
      <c r="L4466" s="89"/>
      <c r="M4466" s="89"/>
      <c r="N4466" s="168">
        <v>0</v>
      </c>
      <c r="O4466" s="168">
        <v>2211295.79</v>
      </c>
      <c r="P4466" s="89" t="s">
        <v>679</v>
      </c>
    </row>
    <row r="4467" spans="1:16" ht="51">
      <c r="A4467" s="214">
        <v>287</v>
      </c>
      <c r="B4467" s="89"/>
      <c r="C4467" s="90" t="s">
        <v>130</v>
      </c>
      <c r="D4467" s="84">
        <v>43332</v>
      </c>
      <c r="E4467" s="85" t="s">
        <v>8100</v>
      </c>
      <c r="F4467" s="85" t="s">
        <v>3</v>
      </c>
      <c r="G4467" s="85">
        <v>1651686</v>
      </c>
      <c r="H4467" s="89"/>
      <c r="I4467" s="93" t="s">
        <v>8730</v>
      </c>
      <c r="J4467" s="89"/>
      <c r="K4467" s="89"/>
      <c r="L4467" s="89"/>
      <c r="M4467" s="89"/>
      <c r="N4467" s="168">
        <v>0</v>
      </c>
      <c r="O4467" s="168">
        <v>4112.43</v>
      </c>
      <c r="P4467" s="89" t="s">
        <v>679</v>
      </c>
    </row>
    <row r="4468" spans="1:16" ht="51">
      <c r="A4468" s="214" t="s">
        <v>569</v>
      </c>
      <c r="B4468" s="89"/>
      <c r="C4468" s="90" t="s">
        <v>621</v>
      </c>
      <c r="D4468" s="84">
        <v>43332</v>
      </c>
      <c r="E4468" s="85" t="s">
        <v>8101</v>
      </c>
      <c r="F4468" s="85" t="s">
        <v>3</v>
      </c>
      <c r="G4468" s="85">
        <v>1651713</v>
      </c>
      <c r="H4468" s="89"/>
      <c r="I4468" s="93" t="s">
        <v>8731</v>
      </c>
      <c r="J4468" s="89"/>
      <c r="K4468" s="89"/>
      <c r="L4468" s="89"/>
      <c r="M4468" s="89"/>
      <c r="N4468" s="168">
        <v>0</v>
      </c>
      <c r="O4468" s="168">
        <v>14429</v>
      </c>
      <c r="P4468" s="89" t="s">
        <v>679</v>
      </c>
    </row>
    <row r="4469" spans="1:16" ht="38.25">
      <c r="A4469" s="214" t="s">
        <v>569</v>
      </c>
      <c r="B4469" s="89"/>
      <c r="C4469" s="90" t="s">
        <v>621</v>
      </c>
      <c r="D4469" s="84">
        <v>43332</v>
      </c>
      <c r="E4469" s="85" t="s">
        <v>8102</v>
      </c>
      <c r="F4469" s="85" t="s">
        <v>3</v>
      </c>
      <c r="G4469" s="85">
        <v>1651732</v>
      </c>
      <c r="H4469" s="89"/>
      <c r="I4469" s="93" t="s">
        <v>8732</v>
      </c>
      <c r="J4469" s="89"/>
      <c r="K4469" s="89"/>
      <c r="L4469" s="89"/>
      <c r="M4469" s="89"/>
      <c r="N4469" s="168">
        <v>0</v>
      </c>
      <c r="O4469" s="168">
        <v>300</v>
      </c>
      <c r="P4469" s="89" t="s">
        <v>679</v>
      </c>
    </row>
    <row r="4470" spans="1:16" ht="63.75">
      <c r="A4470" s="214">
        <v>373</v>
      </c>
      <c r="B4470" s="89"/>
      <c r="C4470" s="90" t="s">
        <v>644</v>
      </c>
      <c r="D4470" s="84">
        <v>43332</v>
      </c>
      <c r="E4470" s="85" t="s">
        <v>8103</v>
      </c>
      <c r="F4470" s="85" t="s">
        <v>3</v>
      </c>
      <c r="G4470" s="85">
        <v>1651737</v>
      </c>
      <c r="H4470" s="89"/>
      <c r="I4470" s="93" t="s">
        <v>8733</v>
      </c>
      <c r="J4470" s="89"/>
      <c r="K4470" s="89"/>
      <c r="L4470" s="89"/>
      <c r="M4470" s="89"/>
      <c r="N4470" s="168">
        <v>0</v>
      </c>
      <c r="O4470" s="168">
        <v>1933.06</v>
      </c>
      <c r="P4470" s="89" t="s">
        <v>679</v>
      </c>
    </row>
    <row r="4471" spans="1:16" ht="51">
      <c r="A4471" s="214" t="s">
        <v>560</v>
      </c>
      <c r="B4471" s="89"/>
      <c r="C4471" s="90" t="s">
        <v>622</v>
      </c>
      <c r="D4471" s="84">
        <v>43332</v>
      </c>
      <c r="E4471" s="85" t="s">
        <v>8104</v>
      </c>
      <c r="F4471" s="85" t="s">
        <v>3</v>
      </c>
      <c r="G4471" s="85">
        <v>1651597</v>
      </c>
      <c r="H4471" s="89"/>
      <c r="I4471" s="93" t="s">
        <v>8734</v>
      </c>
      <c r="J4471" s="89"/>
      <c r="K4471" s="89"/>
      <c r="L4471" s="89"/>
      <c r="M4471" s="89"/>
      <c r="N4471" s="168">
        <v>0</v>
      </c>
      <c r="O4471" s="168">
        <v>138</v>
      </c>
      <c r="P4471" s="89" t="s">
        <v>679</v>
      </c>
    </row>
    <row r="4472" spans="1:16" ht="38.25">
      <c r="A4472" s="214" t="s">
        <v>569</v>
      </c>
      <c r="B4472" s="89"/>
      <c r="C4472" s="90" t="s">
        <v>621</v>
      </c>
      <c r="D4472" s="84">
        <v>43332</v>
      </c>
      <c r="E4472" s="85" t="s">
        <v>8105</v>
      </c>
      <c r="F4472" s="85" t="s">
        <v>3</v>
      </c>
      <c r="G4472" s="85">
        <v>1651607</v>
      </c>
      <c r="H4472" s="89"/>
      <c r="I4472" s="93" t="s">
        <v>8735</v>
      </c>
      <c r="J4472" s="89"/>
      <c r="K4472" s="89"/>
      <c r="L4472" s="89"/>
      <c r="M4472" s="89"/>
      <c r="N4472" s="168">
        <v>0</v>
      </c>
      <c r="O4472" s="168">
        <v>1421.77</v>
      </c>
      <c r="P4472" s="89" t="s">
        <v>679</v>
      </c>
    </row>
    <row r="4473" spans="1:16" ht="38.25">
      <c r="A4473" s="214" t="s">
        <v>569</v>
      </c>
      <c r="B4473" s="89"/>
      <c r="C4473" s="90" t="s">
        <v>621</v>
      </c>
      <c r="D4473" s="84">
        <v>43332</v>
      </c>
      <c r="E4473" s="85" t="s">
        <v>8106</v>
      </c>
      <c r="F4473" s="85" t="s">
        <v>3</v>
      </c>
      <c r="G4473" s="85">
        <v>1651641</v>
      </c>
      <c r="H4473" s="89"/>
      <c r="I4473" s="93" t="s">
        <v>8736</v>
      </c>
      <c r="J4473" s="89"/>
      <c r="K4473" s="89"/>
      <c r="L4473" s="89"/>
      <c r="M4473" s="89"/>
      <c r="N4473" s="168">
        <v>0</v>
      </c>
      <c r="O4473" s="168">
        <v>2000</v>
      </c>
      <c r="P4473" s="89" t="s">
        <v>679</v>
      </c>
    </row>
    <row r="4474" spans="1:16" ht="51">
      <c r="A4474" s="214" t="s">
        <v>569</v>
      </c>
      <c r="B4474" s="89"/>
      <c r="C4474" s="90" t="s">
        <v>621</v>
      </c>
      <c r="D4474" s="84">
        <v>43332</v>
      </c>
      <c r="E4474" s="85" t="s">
        <v>8107</v>
      </c>
      <c r="F4474" s="85" t="s">
        <v>3</v>
      </c>
      <c r="G4474" s="85">
        <v>1651645</v>
      </c>
      <c r="H4474" s="89"/>
      <c r="I4474" s="93" t="s">
        <v>8737</v>
      </c>
      <c r="J4474" s="89"/>
      <c r="K4474" s="89"/>
      <c r="L4474" s="89"/>
      <c r="M4474" s="89"/>
      <c r="N4474" s="168">
        <v>0</v>
      </c>
      <c r="O4474" s="168">
        <v>300</v>
      </c>
      <c r="P4474" s="89" t="s">
        <v>679</v>
      </c>
    </row>
    <row r="4475" spans="1:16" ht="51">
      <c r="A4475" s="214">
        <v>373</v>
      </c>
      <c r="B4475" s="89"/>
      <c r="C4475" s="90" t="s">
        <v>644</v>
      </c>
      <c r="D4475" s="84">
        <v>43332</v>
      </c>
      <c r="E4475" s="85" t="s">
        <v>8108</v>
      </c>
      <c r="F4475" s="85" t="s">
        <v>3</v>
      </c>
      <c r="G4475" s="85">
        <v>1651658</v>
      </c>
      <c r="H4475" s="89"/>
      <c r="I4475" s="93" t="s">
        <v>8738</v>
      </c>
      <c r="J4475" s="89"/>
      <c r="K4475" s="89"/>
      <c r="L4475" s="89"/>
      <c r="M4475" s="89"/>
      <c r="N4475" s="168">
        <v>0</v>
      </c>
      <c r="O4475" s="168">
        <v>32488.39</v>
      </c>
      <c r="P4475" s="89" t="s">
        <v>679</v>
      </c>
    </row>
    <row r="4476" spans="1:16" ht="51">
      <c r="A4476" s="214" t="s">
        <v>569</v>
      </c>
      <c r="B4476" s="89"/>
      <c r="C4476" s="90" t="s">
        <v>621</v>
      </c>
      <c r="D4476" s="84">
        <v>43332</v>
      </c>
      <c r="E4476" s="85" t="s">
        <v>8109</v>
      </c>
      <c r="F4476" s="85" t="s">
        <v>3</v>
      </c>
      <c r="G4476" s="85">
        <v>1651666</v>
      </c>
      <c r="H4476" s="89"/>
      <c r="I4476" s="93" t="s">
        <v>8739</v>
      </c>
      <c r="J4476" s="89"/>
      <c r="K4476" s="89"/>
      <c r="L4476" s="89"/>
      <c r="M4476" s="89"/>
      <c r="N4476" s="168">
        <v>0</v>
      </c>
      <c r="O4476" s="168">
        <v>8233.5499999999993</v>
      </c>
      <c r="P4476" s="89" t="s">
        <v>679</v>
      </c>
    </row>
    <row r="4477" spans="1:16" ht="51">
      <c r="A4477" s="214">
        <v>130</v>
      </c>
      <c r="B4477" s="89"/>
      <c r="C4477" s="90" t="s">
        <v>70</v>
      </c>
      <c r="D4477" s="84">
        <v>43332</v>
      </c>
      <c r="E4477" s="85" t="s">
        <v>8110</v>
      </c>
      <c r="F4477" s="85" t="s">
        <v>3</v>
      </c>
      <c r="G4477" s="85">
        <v>1651813</v>
      </c>
      <c r="H4477" s="89"/>
      <c r="I4477" s="93" t="s">
        <v>8740</v>
      </c>
      <c r="J4477" s="89"/>
      <c r="K4477" s="89"/>
      <c r="L4477" s="89"/>
      <c r="M4477" s="89"/>
      <c r="N4477" s="168">
        <v>0</v>
      </c>
      <c r="O4477" s="168">
        <v>53</v>
      </c>
      <c r="P4477" s="89" t="s">
        <v>679</v>
      </c>
    </row>
    <row r="4478" spans="1:16" ht="38.25">
      <c r="A4478" s="214" t="s">
        <v>569</v>
      </c>
      <c r="B4478" s="89"/>
      <c r="C4478" s="90" t="s">
        <v>621</v>
      </c>
      <c r="D4478" s="84">
        <v>43332</v>
      </c>
      <c r="E4478" s="85" t="s">
        <v>8111</v>
      </c>
      <c r="F4478" s="85" t="s">
        <v>3</v>
      </c>
      <c r="G4478" s="85">
        <v>1651820</v>
      </c>
      <c r="H4478" s="89"/>
      <c r="I4478" s="93" t="s">
        <v>8741</v>
      </c>
      <c r="J4478" s="89"/>
      <c r="K4478" s="89"/>
      <c r="L4478" s="89"/>
      <c r="M4478" s="89"/>
      <c r="N4478" s="168">
        <v>0</v>
      </c>
      <c r="O4478" s="168">
        <v>981.27</v>
      </c>
      <c r="P4478" s="89" t="s">
        <v>679</v>
      </c>
    </row>
    <row r="4479" spans="1:16" ht="63.75">
      <c r="A4479" s="214">
        <v>35</v>
      </c>
      <c r="B4479" s="89"/>
      <c r="C4479" s="90" t="s">
        <v>49</v>
      </c>
      <c r="D4479" s="84">
        <v>43332</v>
      </c>
      <c r="E4479" s="85" t="s">
        <v>8112</v>
      </c>
      <c r="F4479" s="85" t="s">
        <v>3</v>
      </c>
      <c r="G4479" s="85">
        <v>1651471</v>
      </c>
      <c r="H4479" s="89"/>
      <c r="I4479" s="93" t="s">
        <v>8742</v>
      </c>
      <c r="J4479" s="89"/>
      <c r="K4479" s="89"/>
      <c r="L4479" s="89"/>
      <c r="M4479" s="89"/>
      <c r="N4479" s="168">
        <v>0</v>
      </c>
      <c r="O4479" s="168">
        <v>14200</v>
      </c>
      <c r="P4479" s="89" t="s">
        <v>679</v>
      </c>
    </row>
    <row r="4480" spans="1:16" ht="51">
      <c r="A4480" s="214">
        <v>35</v>
      </c>
      <c r="B4480" s="89"/>
      <c r="C4480" s="90" t="s">
        <v>49</v>
      </c>
      <c r="D4480" s="84">
        <v>43332</v>
      </c>
      <c r="E4480" s="85" t="s">
        <v>8113</v>
      </c>
      <c r="F4480" s="85" t="s">
        <v>3</v>
      </c>
      <c r="G4480" s="85">
        <v>1651472</v>
      </c>
      <c r="H4480" s="89"/>
      <c r="I4480" s="93" t="s">
        <v>8743</v>
      </c>
      <c r="J4480" s="89"/>
      <c r="K4480" s="89"/>
      <c r="L4480" s="89"/>
      <c r="M4480" s="89"/>
      <c r="N4480" s="168">
        <v>0</v>
      </c>
      <c r="O4480" s="168">
        <v>10470</v>
      </c>
      <c r="P4480" s="89" t="s">
        <v>679</v>
      </c>
    </row>
    <row r="4481" spans="1:16" ht="51">
      <c r="A4481" s="214">
        <v>35</v>
      </c>
      <c r="B4481" s="89"/>
      <c r="C4481" s="90" t="s">
        <v>49</v>
      </c>
      <c r="D4481" s="84">
        <v>43332</v>
      </c>
      <c r="E4481" s="85" t="s">
        <v>8114</v>
      </c>
      <c r="F4481" s="85" t="s">
        <v>3</v>
      </c>
      <c r="G4481" s="85">
        <v>1651473</v>
      </c>
      <c r="H4481" s="89"/>
      <c r="I4481" s="93" t="s">
        <v>8744</v>
      </c>
      <c r="J4481" s="89"/>
      <c r="K4481" s="89"/>
      <c r="L4481" s="89"/>
      <c r="M4481" s="89"/>
      <c r="N4481" s="168">
        <v>0</v>
      </c>
      <c r="O4481" s="168">
        <v>36260</v>
      </c>
      <c r="P4481" s="89" t="s">
        <v>679</v>
      </c>
    </row>
    <row r="4482" spans="1:16" ht="63.75">
      <c r="A4482" s="214">
        <v>35</v>
      </c>
      <c r="B4482" s="89"/>
      <c r="C4482" s="90" t="s">
        <v>49</v>
      </c>
      <c r="D4482" s="84">
        <v>43332</v>
      </c>
      <c r="E4482" s="85" t="s">
        <v>8115</v>
      </c>
      <c r="F4482" s="85" t="s">
        <v>3</v>
      </c>
      <c r="G4482" s="85">
        <v>1651475</v>
      </c>
      <c r="H4482" s="89"/>
      <c r="I4482" s="93" t="s">
        <v>8745</v>
      </c>
      <c r="J4482" s="89"/>
      <c r="K4482" s="89"/>
      <c r="L4482" s="89"/>
      <c r="M4482" s="89"/>
      <c r="N4482" s="168">
        <v>0</v>
      </c>
      <c r="O4482" s="168">
        <v>8937.2000000000007</v>
      </c>
      <c r="P4482" s="89" t="s">
        <v>679</v>
      </c>
    </row>
    <row r="4483" spans="1:16" ht="63.75">
      <c r="A4483" s="214">
        <v>35</v>
      </c>
      <c r="B4483" s="89"/>
      <c r="C4483" s="90" t="s">
        <v>49</v>
      </c>
      <c r="D4483" s="84">
        <v>43332</v>
      </c>
      <c r="E4483" s="85" t="s">
        <v>8116</v>
      </c>
      <c r="F4483" s="85" t="s">
        <v>3</v>
      </c>
      <c r="G4483" s="85">
        <v>1651477</v>
      </c>
      <c r="H4483" s="89"/>
      <c r="I4483" s="93" t="s">
        <v>8746</v>
      </c>
      <c r="J4483" s="89"/>
      <c r="K4483" s="89"/>
      <c r="L4483" s="89"/>
      <c r="M4483" s="89"/>
      <c r="N4483" s="168">
        <v>0</v>
      </c>
      <c r="O4483" s="168">
        <v>14000</v>
      </c>
      <c r="P4483" s="89" t="s">
        <v>679</v>
      </c>
    </row>
    <row r="4484" spans="1:16" ht="63.75">
      <c r="A4484" s="214">
        <v>35</v>
      </c>
      <c r="B4484" s="89"/>
      <c r="C4484" s="90" t="s">
        <v>49</v>
      </c>
      <c r="D4484" s="84">
        <v>43332</v>
      </c>
      <c r="E4484" s="85" t="s">
        <v>8117</v>
      </c>
      <c r="F4484" s="85" t="s">
        <v>3</v>
      </c>
      <c r="G4484" s="85">
        <v>1651480</v>
      </c>
      <c r="H4484" s="89"/>
      <c r="I4484" s="93" t="s">
        <v>8747</v>
      </c>
      <c r="J4484" s="89"/>
      <c r="K4484" s="89"/>
      <c r="L4484" s="89"/>
      <c r="M4484" s="89"/>
      <c r="N4484" s="168">
        <v>0</v>
      </c>
      <c r="O4484" s="168">
        <v>14000</v>
      </c>
      <c r="P4484" s="89" t="s">
        <v>679</v>
      </c>
    </row>
    <row r="4485" spans="1:16" ht="63.75">
      <c r="A4485" s="214">
        <v>35</v>
      </c>
      <c r="B4485" s="89"/>
      <c r="C4485" s="90" t="s">
        <v>49</v>
      </c>
      <c r="D4485" s="84">
        <v>43332</v>
      </c>
      <c r="E4485" s="85" t="s">
        <v>8118</v>
      </c>
      <c r="F4485" s="85" t="s">
        <v>3</v>
      </c>
      <c r="G4485" s="85">
        <v>1651483</v>
      </c>
      <c r="H4485" s="89"/>
      <c r="I4485" s="93" t="s">
        <v>8748</v>
      </c>
      <c r="J4485" s="89"/>
      <c r="K4485" s="89"/>
      <c r="L4485" s="89"/>
      <c r="M4485" s="89"/>
      <c r="N4485" s="168">
        <v>0</v>
      </c>
      <c r="O4485" s="168">
        <v>3500</v>
      </c>
      <c r="P4485" s="89" t="s">
        <v>679</v>
      </c>
    </row>
    <row r="4486" spans="1:16" ht="51">
      <c r="A4486" s="214">
        <v>35</v>
      </c>
      <c r="B4486" s="89"/>
      <c r="C4486" s="90" t="s">
        <v>49</v>
      </c>
      <c r="D4486" s="84">
        <v>43332</v>
      </c>
      <c r="E4486" s="85" t="s">
        <v>8119</v>
      </c>
      <c r="F4486" s="85" t="s">
        <v>3</v>
      </c>
      <c r="G4486" s="85">
        <v>1651485</v>
      </c>
      <c r="H4486" s="89"/>
      <c r="I4486" s="93" t="s">
        <v>8749</v>
      </c>
      <c r="J4486" s="89"/>
      <c r="K4486" s="89"/>
      <c r="L4486" s="89"/>
      <c r="M4486" s="89"/>
      <c r="N4486" s="168">
        <v>0</v>
      </c>
      <c r="O4486" s="168">
        <v>3500</v>
      </c>
      <c r="P4486" s="89" t="s">
        <v>679</v>
      </c>
    </row>
    <row r="4487" spans="1:16" ht="51">
      <c r="A4487" s="214">
        <v>35</v>
      </c>
      <c r="B4487" s="89"/>
      <c r="C4487" s="90" t="s">
        <v>49</v>
      </c>
      <c r="D4487" s="84">
        <v>43332</v>
      </c>
      <c r="E4487" s="85" t="s">
        <v>8120</v>
      </c>
      <c r="F4487" s="85" t="s">
        <v>3</v>
      </c>
      <c r="G4487" s="85">
        <v>1651488</v>
      </c>
      <c r="H4487" s="89"/>
      <c r="I4487" s="93" t="s">
        <v>8750</v>
      </c>
      <c r="J4487" s="89"/>
      <c r="K4487" s="89"/>
      <c r="L4487" s="89"/>
      <c r="M4487" s="89"/>
      <c r="N4487" s="168">
        <v>0</v>
      </c>
      <c r="O4487" s="168">
        <v>33450</v>
      </c>
      <c r="P4487" s="89" t="s">
        <v>679</v>
      </c>
    </row>
    <row r="4488" spans="1:16" ht="63.75">
      <c r="A4488" s="214">
        <v>35</v>
      </c>
      <c r="B4488" s="89"/>
      <c r="C4488" s="90" t="s">
        <v>49</v>
      </c>
      <c r="D4488" s="84">
        <v>43332</v>
      </c>
      <c r="E4488" s="85" t="s">
        <v>8121</v>
      </c>
      <c r="F4488" s="85" t="s">
        <v>3</v>
      </c>
      <c r="G4488" s="85">
        <v>1651489</v>
      </c>
      <c r="H4488" s="89"/>
      <c r="I4488" s="93" t="s">
        <v>8751</v>
      </c>
      <c r="J4488" s="89"/>
      <c r="K4488" s="89"/>
      <c r="L4488" s="89"/>
      <c r="M4488" s="89"/>
      <c r="N4488" s="168">
        <v>0</v>
      </c>
      <c r="O4488" s="168">
        <v>75604.84</v>
      </c>
      <c r="P4488" s="89" t="s">
        <v>679</v>
      </c>
    </row>
    <row r="4489" spans="1:16" ht="63.75">
      <c r="A4489" s="214">
        <v>35</v>
      </c>
      <c r="B4489" s="89"/>
      <c r="C4489" s="90" t="s">
        <v>49</v>
      </c>
      <c r="D4489" s="84">
        <v>43332</v>
      </c>
      <c r="E4489" s="85" t="s">
        <v>8122</v>
      </c>
      <c r="F4489" s="85" t="s">
        <v>3</v>
      </c>
      <c r="G4489" s="85">
        <v>1651490</v>
      </c>
      <c r="H4489" s="89"/>
      <c r="I4489" s="93" t="s">
        <v>8752</v>
      </c>
      <c r="J4489" s="89"/>
      <c r="K4489" s="89"/>
      <c r="L4489" s="89"/>
      <c r="M4489" s="89"/>
      <c r="N4489" s="168">
        <v>0</v>
      </c>
      <c r="O4489" s="168">
        <v>31370</v>
      </c>
      <c r="P4489" s="89" t="s">
        <v>679</v>
      </c>
    </row>
    <row r="4490" spans="1:16" ht="38.25">
      <c r="A4490" s="214" t="s">
        <v>569</v>
      </c>
      <c r="B4490" s="89"/>
      <c r="C4490" s="90" t="s">
        <v>621</v>
      </c>
      <c r="D4490" s="84">
        <v>43332</v>
      </c>
      <c r="E4490" s="85" t="s">
        <v>8123</v>
      </c>
      <c r="F4490" s="85" t="s">
        <v>3</v>
      </c>
      <c r="G4490" s="85">
        <v>1651459</v>
      </c>
      <c r="H4490" s="89"/>
      <c r="I4490" s="93" t="s">
        <v>8753</v>
      </c>
      <c r="J4490" s="89"/>
      <c r="K4490" s="89"/>
      <c r="L4490" s="89"/>
      <c r="M4490" s="89"/>
      <c r="N4490" s="168">
        <v>0</v>
      </c>
      <c r="O4490" s="168">
        <v>200</v>
      </c>
      <c r="P4490" s="89" t="s">
        <v>679</v>
      </c>
    </row>
    <row r="4491" spans="1:16" ht="51">
      <c r="A4491" s="214" t="s">
        <v>569</v>
      </c>
      <c r="B4491" s="89"/>
      <c r="C4491" s="90" t="s">
        <v>621</v>
      </c>
      <c r="D4491" s="84">
        <v>43332</v>
      </c>
      <c r="E4491" s="85" t="s">
        <v>8124</v>
      </c>
      <c r="F4491" s="85" t="s">
        <v>3</v>
      </c>
      <c r="G4491" s="85">
        <v>1651519</v>
      </c>
      <c r="H4491" s="89"/>
      <c r="I4491" s="93" t="s">
        <v>8754</v>
      </c>
      <c r="J4491" s="89"/>
      <c r="K4491" s="89"/>
      <c r="L4491" s="89"/>
      <c r="M4491" s="89"/>
      <c r="N4491" s="168">
        <v>0</v>
      </c>
      <c r="O4491" s="168">
        <v>583</v>
      </c>
      <c r="P4491" s="89" t="s">
        <v>679</v>
      </c>
    </row>
    <row r="4492" spans="1:16" ht="51">
      <c r="A4492" s="214" t="s">
        <v>569</v>
      </c>
      <c r="B4492" s="89"/>
      <c r="C4492" s="90" t="s">
        <v>621</v>
      </c>
      <c r="D4492" s="84">
        <v>43332</v>
      </c>
      <c r="E4492" s="85" t="s">
        <v>8125</v>
      </c>
      <c r="F4492" s="85" t="s">
        <v>3</v>
      </c>
      <c r="G4492" s="85">
        <v>1651557</v>
      </c>
      <c r="H4492" s="89"/>
      <c r="I4492" s="93" t="s">
        <v>8755</v>
      </c>
      <c r="J4492" s="89"/>
      <c r="K4492" s="89"/>
      <c r="L4492" s="89"/>
      <c r="M4492" s="89"/>
      <c r="N4492" s="168">
        <v>0</v>
      </c>
      <c r="O4492" s="168">
        <v>36.17</v>
      </c>
      <c r="P4492" s="89" t="s">
        <v>679</v>
      </c>
    </row>
    <row r="4493" spans="1:16" ht="51">
      <c r="A4493" s="214" t="s">
        <v>569</v>
      </c>
      <c r="B4493" s="89"/>
      <c r="C4493" s="90" t="s">
        <v>621</v>
      </c>
      <c r="D4493" s="84">
        <v>43332</v>
      </c>
      <c r="E4493" s="85" t="s">
        <v>8126</v>
      </c>
      <c r="F4493" s="85" t="s">
        <v>3</v>
      </c>
      <c r="G4493" s="85">
        <v>1651558</v>
      </c>
      <c r="H4493" s="89"/>
      <c r="I4493" s="93" t="s">
        <v>8756</v>
      </c>
      <c r="J4493" s="89"/>
      <c r="K4493" s="89"/>
      <c r="L4493" s="89"/>
      <c r="M4493" s="89"/>
      <c r="N4493" s="168">
        <v>0</v>
      </c>
      <c r="O4493" s="168">
        <v>36.17</v>
      </c>
      <c r="P4493" s="89" t="s">
        <v>679</v>
      </c>
    </row>
    <row r="4494" spans="1:16" ht="51">
      <c r="A4494" s="214">
        <v>35</v>
      </c>
      <c r="B4494" s="89"/>
      <c r="C4494" s="90" t="s">
        <v>49</v>
      </c>
      <c r="D4494" s="84">
        <v>43332</v>
      </c>
      <c r="E4494" s="85" t="s">
        <v>8127</v>
      </c>
      <c r="F4494" s="85" t="s">
        <v>3</v>
      </c>
      <c r="G4494" s="85">
        <v>1651566</v>
      </c>
      <c r="H4494" s="89"/>
      <c r="I4494" s="93" t="s">
        <v>8757</v>
      </c>
      <c r="J4494" s="89"/>
      <c r="K4494" s="89"/>
      <c r="L4494" s="89"/>
      <c r="M4494" s="89"/>
      <c r="N4494" s="168">
        <v>0</v>
      </c>
      <c r="O4494" s="168">
        <v>100</v>
      </c>
      <c r="P4494" s="89" t="s">
        <v>679</v>
      </c>
    </row>
    <row r="4495" spans="1:16" ht="51">
      <c r="A4495" s="214">
        <v>35</v>
      </c>
      <c r="B4495" s="89"/>
      <c r="C4495" s="90" t="s">
        <v>49</v>
      </c>
      <c r="D4495" s="84">
        <v>43332</v>
      </c>
      <c r="E4495" s="85" t="s">
        <v>8128</v>
      </c>
      <c r="F4495" s="85" t="s">
        <v>3</v>
      </c>
      <c r="G4495" s="85">
        <v>1651568</v>
      </c>
      <c r="H4495" s="89"/>
      <c r="I4495" s="93" t="s">
        <v>8758</v>
      </c>
      <c r="J4495" s="89"/>
      <c r="K4495" s="89"/>
      <c r="L4495" s="89"/>
      <c r="M4495" s="89"/>
      <c r="N4495" s="168">
        <v>0</v>
      </c>
      <c r="O4495" s="168">
        <v>178.5</v>
      </c>
      <c r="P4495" s="89" t="s">
        <v>679</v>
      </c>
    </row>
    <row r="4496" spans="1:16" ht="51">
      <c r="A4496" s="214" t="s">
        <v>569</v>
      </c>
      <c r="B4496" s="89"/>
      <c r="C4496" s="90" t="s">
        <v>621</v>
      </c>
      <c r="D4496" s="84">
        <v>43332</v>
      </c>
      <c r="E4496" s="85" t="s">
        <v>8129</v>
      </c>
      <c r="F4496" s="85" t="s">
        <v>3</v>
      </c>
      <c r="G4496" s="85">
        <v>1651445</v>
      </c>
      <c r="H4496" s="89"/>
      <c r="I4496" s="93" t="s">
        <v>722</v>
      </c>
      <c r="J4496" s="89"/>
      <c r="K4496" s="89"/>
      <c r="L4496" s="89"/>
      <c r="M4496" s="89"/>
      <c r="N4496" s="168">
        <v>0</v>
      </c>
      <c r="O4496" s="168">
        <v>28530.670000000002</v>
      </c>
      <c r="P4496" s="89" t="s">
        <v>679</v>
      </c>
    </row>
    <row r="4497" spans="1:16" ht="51">
      <c r="A4497" s="214">
        <v>35</v>
      </c>
      <c r="B4497" s="89"/>
      <c r="C4497" s="90" t="s">
        <v>49</v>
      </c>
      <c r="D4497" s="84">
        <v>43332</v>
      </c>
      <c r="E4497" s="85" t="s">
        <v>8130</v>
      </c>
      <c r="F4497" s="85" t="s">
        <v>3</v>
      </c>
      <c r="G4497" s="85">
        <v>1651448</v>
      </c>
      <c r="H4497" s="89"/>
      <c r="I4497" s="93" t="s">
        <v>8759</v>
      </c>
      <c r="J4497" s="89"/>
      <c r="K4497" s="89"/>
      <c r="L4497" s="89"/>
      <c r="M4497" s="89"/>
      <c r="N4497" s="168">
        <v>0</v>
      </c>
      <c r="O4497" s="168">
        <v>3290.65</v>
      </c>
      <c r="P4497" s="89" t="s">
        <v>679</v>
      </c>
    </row>
    <row r="4498" spans="1:16" ht="63.75">
      <c r="A4498" s="214">
        <v>513</v>
      </c>
      <c r="B4498" s="89"/>
      <c r="C4498" s="90" t="s">
        <v>175</v>
      </c>
      <c r="D4498" s="84">
        <v>43332</v>
      </c>
      <c r="E4498" s="85" t="s">
        <v>8131</v>
      </c>
      <c r="F4498" s="85" t="s">
        <v>11</v>
      </c>
      <c r="G4498" s="85">
        <v>930155</v>
      </c>
      <c r="H4498" s="89"/>
      <c r="I4498" s="93" t="s">
        <v>8760</v>
      </c>
      <c r="J4498" s="89"/>
      <c r="K4498" s="89"/>
      <c r="L4498" s="89"/>
      <c r="M4498" s="89"/>
      <c r="N4498" s="168">
        <v>270</v>
      </c>
      <c r="O4498" s="168">
        <v>0</v>
      </c>
      <c r="P4498" s="89" t="s">
        <v>679</v>
      </c>
    </row>
    <row r="4499" spans="1:16" ht="51">
      <c r="A4499" s="214">
        <v>20</v>
      </c>
      <c r="B4499" s="89"/>
      <c r="C4499" s="90" t="s">
        <v>47</v>
      </c>
      <c r="D4499" s="84">
        <v>43333</v>
      </c>
      <c r="E4499" s="85" t="s">
        <v>8132</v>
      </c>
      <c r="F4499" s="85" t="s">
        <v>3</v>
      </c>
      <c r="G4499" s="85">
        <v>1652116</v>
      </c>
      <c r="H4499" s="89"/>
      <c r="I4499" s="93" t="s">
        <v>8761</v>
      </c>
      <c r="J4499" s="89"/>
      <c r="K4499" s="89"/>
      <c r="L4499" s="89"/>
      <c r="M4499" s="89"/>
      <c r="N4499" s="168">
        <v>0</v>
      </c>
      <c r="O4499" s="168">
        <v>190</v>
      </c>
      <c r="P4499" s="89" t="s">
        <v>679</v>
      </c>
    </row>
    <row r="4500" spans="1:16" ht="51">
      <c r="A4500" s="214" t="s">
        <v>569</v>
      </c>
      <c r="B4500" s="89"/>
      <c r="C4500" s="90" t="s">
        <v>621</v>
      </c>
      <c r="D4500" s="84">
        <v>43333</v>
      </c>
      <c r="E4500" s="85" t="s">
        <v>8133</v>
      </c>
      <c r="F4500" s="85" t="s">
        <v>3</v>
      </c>
      <c r="G4500" s="85">
        <v>1652153</v>
      </c>
      <c r="H4500" s="89"/>
      <c r="I4500" s="93" t="s">
        <v>8762</v>
      </c>
      <c r="J4500" s="89"/>
      <c r="K4500" s="89"/>
      <c r="L4500" s="89"/>
      <c r="M4500" s="89"/>
      <c r="N4500" s="168">
        <v>0</v>
      </c>
      <c r="O4500" s="168">
        <v>100</v>
      </c>
      <c r="P4500" s="89" t="s">
        <v>679</v>
      </c>
    </row>
    <row r="4501" spans="1:16" ht="63.75">
      <c r="A4501" s="214" t="s">
        <v>560</v>
      </c>
      <c r="B4501" s="89"/>
      <c r="C4501" s="90" t="s">
        <v>622</v>
      </c>
      <c r="D4501" s="84">
        <v>43333</v>
      </c>
      <c r="E4501" s="85" t="s">
        <v>8134</v>
      </c>
      <c r="F4501" s="85" t="s">
        <v>3</v>
      </c>
      <c r="G4501" s="85">
        <v>1652067</v>
      </c>
      <c r="H4501" s="89"/>
      <c r="I4501" s="93" t="s">
        <v>8763</v>
      </c>
      <c r="J4501" s="89"/>
      <c r="K4501" s="89"/>
      <c r="L4501" s="89"/>
      <c r="M4501" s="89"/>
      <c r="N4501" s="168">
        <v>0</v>
      </c>
      <c r="O4501" s="168">
        <v>2000</v>
      </c>
      <c r="P4501" s="89" t="s">
        <v>679</v>
      </c>
    </row>
    <row r="4502" spans="1:16" ht="63.75">
      <c r="A4502" s="214">
        <v>35</v>
      </c>
      <c r="B4502" s="89"/>
      <c r="C4502" s="90" t="s">
        <v>49</v>
      </c>
      <c r="D4502" s="84">
        <v>43333</v>
      </c>
      <c r="E4502" s="85" t="s">
        <v>8135</v>
      </c>
      <c r="F4502" s="85" t="s">
        <v>3</v>
      </c>
      <c r="G4502" s="85">
        <v>1652013</v>
      </c>
      <c r="H4502" s="89"/>
      <c r="I4502" s="93" t="s">
        <v>8764</v>
      </c>
      <c r="J4502" s="89"/>
      <c r="K4502" s="89"/>
      <c r="L4502" s="89"/>
      <c r="M4502" s="89"/>
      <c r="N4502" s="168">
        <v>0</v>
      </c>
      <c r="O4502" s="168">
        <v>278.40000000000003</v>
      </c>
      <c r="P4502" s="89" t="s">
        <v>679</v>
      </c>
    </row>
    <row r="4503" spans="1:16" ht="51">
      <c r="A4503" s="214" t="s">
        <v>560</v>
      </c>
      <c r="B4503" s="89"/>
      <c r="C4503" s="90" t="s">
        <v>622</v>
      </c>
      <c r="D4503" s="84">
        <v>43333</v>
      </c>
      <c r="E4503" s="85" t="s">
        <v>8136</v>
      </c>
      <c r="F4503" s="85" t="s">
        <v>3</v>
      </c>
      <c r="G4503" s="85">
        <v>1652241</v>
      </c>
      <c r="H4503" s="89"/>
      <c r="I4503" s="93" t="s">
        <v>8766</v>
      </c>
      <c r="J4503" s="89"/>
      <c r="K4503" s="89"/>
      <c r="L4503" s="89"/>
      <c r="M4503" s="89"/>
      <c r="N4503" s="168">
        <v>0</v>
      </c>
      <c r="O4503" s="168">
        <v>11765.54</v>
      </c>
      <c r="P4503" s="89" t="s">
        <v>679</v>
      </c>
    </row>
    <row r="4504" spans="1:16" ht="51">
      <c r="A4504" s="214">
        <v>342</v>
      </c>
      <c r="B4504" s="89"/>
      <c r="C4504" s="90" t="s">
        <v>152</v>
      </c>
      <c r="D4504" s="84">
        <v>43333</v>
      </c>
      <c r="E4504" s="85" t="s">
        <v>8137</v>
      </c>
      <c r="F4504" s="85" t="s">
        <v>3</v>
      </c>
      <c r="G4504" s="85">
        <v>1652224</v>
      </c>
      <c r="H4504" s="89"/>
      <c r="I4504" s="93" t="s">
        <v>8767</v>
      </c>
      <c r="J4504" s="89"/>
      <c r="K4504" s="89"/>
      <c r="L4504" s="89"/>
      <c r="M4504" s="89"/>
      <c r="N4504" s="168">
        <v>0</v>
      </c>
      <c r="O4504" s="168">
        <v>2000</v>
      </c>
      <c r="P4504" s="89" t="s">
        <v>679</v>
      </c>
    </row>
    <row r="4505" spans="1:16" ht="38.25">
      <c r="A4505" s="214">
        <v>373</v>
      </c>
      <c r="B4505" s="89"/>
      <c r="C4505" s="90" t="s">
        <v>644</v>
      </c>
      <c r="D4505" s="84">
        <v>43333</v>
      </c>
      <c r="E4505" s="85" t="s">
        <v>8138</v>
      </c>
      <c r="F4505" s="85" t="s">
        <v>3</v>
      </c>
      <c r="G4505" s="85">
        <v>1652178</v>
      </c>
      <c r="H4505" s="89"/>
      <c r="I4505" s="93" t="s">
        <v>8768</v>
      </c>
      <c r="J4505" s="89"/>
      <c r="K4505" s="89"/>
      <c r="L4505" s="89"/>
      <c r="M4505" s="89"/>
      <c r="N4505" s="168">
        <v>0</v>
      </c>
      <c r="O4505" s="168">
        <v>1200.71</v>
      </c>
      <c r="P4505" s="89" t="s">
        <v>679</v>
      </c>
    </row>
    <row r="4506" spans="1:16" ht="63.75">
      <c r="A4506" s="214">
        <v>597</v>
      </c>
      <c r="B4506" s="89"/>
      <c r="C4506" s="90" t="s">
        <v>2577</v>
      </c>
      <c r="D4506" s="84">
        <v>43333</v>
      </c>
      <c r="E4506" s="85" t="s">
        <v>8139</v>
      </c>
      <c r="F4506" s="85" t="s">
        <v>3</v>
      </c>
      <c r="G4506" s="85">
        <v>1652074</v>
      </c>
      <c r="H4506" s="89"/>
      <c r="I4506" s="93" t="s">
        <v>8769</v>
      </c>
      <c r="J4506" s="89"/>
      <c r="K4506" s="89"/>
      <c r="L4506" s="89"/>
      <c r="M4506" s="89"/>
      <c r="N4506" s="168">
        <v>0</v>
      </c>
      <c r="O4506" s="168">
        <v>38370.480000000003</v>
      </c>
      <c r="P4506" s="89" t="s">
        <v>679</v>
      </c>
    </row>
    <row r="4507" spans="1:16" ht="51">
      <c r="A4507" s="214">
        <v>513</v>
      </c>
      <c r="B4507" s="89"/>
      <c r="C4507" s="90" t="s">
        <v>175</v>
      </c>
      <c r="D4507" s="84">
        <v>43333</v>
      </c>
      <c r="E4507" s="85" t="s">
        <v>8140</v>
      </c>
      <c r="F4507" s="85" t="s">
        <v>3</v>
      </c>
      <c r="G4507" s="85">
        <v>1652036</v>
      </c>
      <c r="H4507" s="89"/>
      <c r="I4507" s="93" t="s">
        <v>8770</v>
      </c>
      <c r="J4507" s="89"/>
      <c r="K4507" s="89"/>
      <c r="L4507" s="89"/>
      <c r="M4507" s="89"/>
      <c r="N4507" s="168">
        <v>0</v>
      </c>
      <c r="O4507" s="168">
        <v>344.85</v>
      </c>
      <c r="P4507" s="89" t="s">
        <v>679</v>
      </c>
    </row>
    <row r="4508" spans="1:16" ht="51">
      <c r="A4508" s="214">
        <v>132</v>
      </c>
      <c r="B4508" s="89"/>
      <c r="C4508" s="90" t="s">
        <v>71</v>
      </c>
      <c r="D4508" s="84">
        <v>43333</v>
      </c>
      <c r="E4508" s="85" t="s">
        <v>8141</v>
      </c>
      <c r="F4508" s="85" t="s">
        <v>3</v>
      </c>
      <c r="G4508" s="85">
        <v>1652024</v>
      </c>
      <c r="H4508" s="89"/>
      <c r="I4508" s="93" t="s">
        <v>8771</v>
      </c>
      <c r="J4508" s="89"/>
      <c r="K4508" s="89"/>
      <c r="L4508" s="89"/>
      <c r="M4508" s="89"/>
      <c r="N4508" s="168">
        <v>0</v>
      </c>
      <c r="O4508" s="168">
        <v>121578</v>
      </c>
      <c r="P4508" s="89" t="s">
        <v>679</v>
      </c>
    </row>
    <row r="4509" spans="1:16" ht="51">
      <c r="A4509" s="214">
        <v>41</v>
      </c>
      <c r="B4509" s="89"/>
      <c r="C4509" s="90" t="s">
        <v>50</v>
      </c>
      <c r="D4509" s="84">
        <v>43333</v>
      </c>
      <c r="E4509" s="85" t="s">
        <v>8142</v>
      </c>
      <c r="F4509" s="85" t="s">
        <v>3</v>
      </c>
      <c r="G4509" s="85">
        <v>1651953</v>
      </c>
      <c r="H4509" s="89"/>
      <c r="I4509" s="93" t="s">
        <v>8772</v>
      </c>
      <c r="J4509" s="89"/>
      <c r="K4509" s="89"/>
      <c r="L4509" s="89"/>
      <c r="M4509" s="89"/>
      <c r="N4509" s="168">
        <v>0</v>
      </c>
      <c r="O4509" s="168">
        <v>4053</v>
      </c>
      <c r="P4509" s="89" t="s">
        <v>679</v>
      </c>
    </row>
    <row r="4510" spans="1:16" ht="51">
      <c r="A4510" s="214" t="s">
        <v>569</v>
      </c>
      <c r="B4510" s="89"/>
      <c r="C4510" s="90" t="s">
        <v>621</v>
      </c>
      <c r="D4510" s="84">
        <v>43333</v>
      </c>
      <c r="E4510" s="85" t="s">
        <v>8143</v>
      </c>
      <c r="F4510" s="85" t="s">
        <v>3</v>
      </c>
      <c r="G4510" s="85">
        <v>1651964</v>
      </c>
      <c r="H4510" s="89"/>
      <c r="I4510" s="93" t="s">
        <v>8773</v>
      </c>
      <c r="J4510" s="89"/>
      <c r="K4510" s="89"/>
      <c r="L4510" s="89"/>
      <c r="M4510" s="89"/>
      <c r="N4510" s="168">
        <v>0</v>
      </c>
      <c r="O4510" s="168">
        <v>2545.92</v>
      </c>
      <c r="P4510" s="89" t="s">
        <v>679</v>
      </c>
    </row>
    <row r="4511" spans="1:16" ht="63.75">
      <c r="A4511" s="214">
        <v>373</v>
      </c>
      <c r="B4511" s="89"/>
      <c r="C4511" s="90" t="s">
        <v>644</v>
      </c>
      <c r="D4511" s="84">
        <v>43333</v>
      </c>
      <c r="E4511" s="85" t="s">
        <v>8144</v>
      </c>
      <c r="F4511" s="85" t="s">
        <v>3</v>
      </c>
      <c r="G4511" s="85">
        <v>1651951</v>
      </c>
      <c r="H4511" s="89"/>
      <c r="I4511" s="93" t="s">
        <v>8774</v>
      </c>
      <c r="J4511" s="89"/>
      <c r="K4511" s="89"/>
      <c r="L4511" s="89"/>
      <c r="M4511" s="89"/>
      <c r="N4511" s="168">
        <v>0</v>
      </c>
      <c r="O4511" s="168">
        <v>683.21</v>
      </c>
      <c r="P4511" s="89" t="s">
        <v>679</v>
      </c>
    </row>
    <row r="4512" spans="1:16" ht="51">
      <c r="A4512" s="214" t="s">
        <v>569</v>
      </c>
      <c r="B4512" s="89"/>
      <c r="C4512" s="90" t="s">
        <v>621</v>
      </c>
      <c r="D4512" s="84">
        <v>43333</v>
      </c>
      <c r="E4512" s="85" t="s">
        <v>8145</v>
      </c>
      <c r="F4512" s="85" t="s">
        <v>3</v>
      </c>
      <c r="G4512" s="85">
        <v>1651937</v>
      </c>
      <c r="H4512" s="89"/>
      <c r="I4512" s="93" t="s">
        <v>8775</v>
      </c>
      <c r="J4512" s="89"/>
      <c r="K4512" s="89"/>
      <c r="L4512" s="89"/>
      <c r="M4512" s="89"/>
      <c r="N4512" s="168">
        <v>0</v>
      </c>
      <c r="O4512" s="168">
        <v>100</v>
      </c>
      <c r="P4512" s="89" t="s">
        <v>679</v>
      </c>
    </row>
    <row r="4513" spans="1:16" ht="89.25">
      <c r="A4513" s="214">
        <v>86</v>
      </c>
      <c r="B4513" s="89"/>
      <c r="C4513" s="90" t="s">
        <v>59</v>
      </c>
      <c r="D4513" s="84">
        <v>43333</v>
      </c>
      <c r="E4513" s="85" t="s">
        <v>8146</v>
      </c>
      <c r="F4513" s="85" t="s">
        <v>6</v>
      </c>
      <c r="G4513" s="85">
        <v>813425</v>
      </c>
      <c r="H4513" s="89"/>
      <c r="I4513" s="93" t="s">
        <v>8776</v>
      </c>
      <c r="J4513" s="89"/>
      <c r="K4513" s="89"/>
      <c r="L4513" s="89"/>
      <c r="M4513" s="89"/>
      <c r="N4513" s="168">
        <v>0</v>
      </c>
      <c r="O4513" s="168">
        <v>0.05</v>
      </c>
      <c r="P4513" s="89" t="s">
        <v>679</v>
      </c>
    </row>
    <row r="4514" spans="1:16" ht="51">
      <c r="A4514" s="214">
        <v>513</v>
      </c>
      <c r="B4514" s="89"/>
      <c r="C4514" s="90" t="s">
        <v>175</v>
      </c>
      <c r="D4514" s="84">
        <v>43333</v>
      </c>
      <c r="E4514" s="85" t="s">
        <v>8147</v>
      </c>
      <c r="F4514" s="85" t="s">
        <v>15</v>
      </c>
      <c r="G4514" s="85">
        <v>813693</v>
      </c>
      <c r="H4514" s="89"/>
      <c r="I4514" s="93" t="s">
        <v>744</v>
      </c>
      <c r="J4514" s="89"/>
      <c r="K4514" s="89"/>
      <c r="L4514" s="89"/>
      <c r="M4514" s="89"/>
      <c r="N4514" s="168">
        <v>50</v>
      </c>
      <c r="O4514" s="168">
        <v>0</v>
      </c>
      <c r="P4514" s="89" t="s">
        <v>679</v>
      </c>
    </row>
    <row r="4515" spans="1:16" ht="63.75">
      <c r="A4515" s="214">
        <v>513</v>
      </c>
      <c r="B4515" s="89"/>
      <c r="C4515" s="90" t="s">
        <v>175</v>
      </c>
      <c r="D4515" s="84">
        <v>43333</v>
      </c>
      <c r="E4515" s="85" t="s">
        <v>8148</v>
      </c>
      <c r="F4515" s="85" t="s">
        <v>15</v>
      </c>
      <c r="G4515" s="85">
        <v>813691</v>
      </c>
      <c r="H4515" s="89"/>
      <c r="I4515" s="93" t="s">
        <v>8777</v>
      </c>
      <c r="J4515" s="89"/>
      <c r="K4515" s="89"/>
      <c r="L4515" s="89"/>
      <c r="M4515" s="89"/>
      <c r="N4515" s="168">
        <v>50</v>
      </c>
      <c r="O4515" s="168">
        <v>0</v>
      </c>
      <c r="P4515" s="89" t="s">
        <v>679</v>
      </c>
    </row>
    <row r="4516" spans="1:16" ht="89.25">
      <c r="A4516" s="214">
        <v>576</v>
      </c>
      <c r="B4516" s="89"/>
      <c r="C4516" s="90" t="s">
        <v>11083</v>
      </c>
      <c r="D4516" s="84">
        <v>43333</v>
      </c>
      <c r="E4516" s="85" t="s">
        <v>8149</v>
      </c>
      <c r="F4516" s="85" t="s">
        <v>15</v>
      </c>
      <c r="G4516" s="85">
        <v>5727</v>
      </c>
      <c r="H4516" s="89"/>
      <c r="I4516" s="93" t="s">
        <v>8779</v>
      </c>
      <c r="J4516" s="89"/>
      <c r="K4516" s="89"/>
      <c r="L4516" s="89"/>
      <c r="M4516" s="89"/>
      <c r="N4516" s="168">
        <v>696.83</v>
      </c>
      <c r="O4516" s="168">
        <v>0</v>
      </c>
      <c r="P4516" s="89" t="s">
        <v>679</v>
      </c>
    </row>
    <row r="4517" spans="1:16" ht="51">
      <c r="A4517" s="214">
        <v>513</v>
      </c>
      <c r="B4517" s="89"/>
      <c r="C4517" s="90" t="s">
        <v>175</v>
      </c>
      <c r="D4517" s="84">
        <v>43333</v>
      </c>
      <c r="E4517" s="85" t="s">
        <v>8150</v>
      </c>
      <c r="F4517" s="85" t="s">
        <v>11</v>
      </c>
      <c r="G4517" s="85">
        <v>930247</v>
      </c>
      <c r="H4517" s="89"/>
      <c r="I4517" s="93" t="s">
        <v>8780</v>
      </c>
      <c r="J4517" s="89"/>
      <c r="K4517" s="89"/>
      <c r="L4517" s="89"/>
      <c r="M4517" s="89"/>
      <c r="N4517" s="168">
        <v>50</v>
      </c>
      <c r="O4517" s="168">
        <v>0</v>
      </c>
      <c r="P4517" s="89" t="s">
        <v>679</v>
      </c>
    </row>
    <row r="4518" spans="1:16" ht="38.25">
      <c r="A4518" s="214">
        <v>592</v>
      </c>
      <c r="B4518" s="89"/>
      <c r="C4518" s="90" t="s">
        <v>653</v>
      </c>
      <c r="D4518" s="84">
        <v>43334</v>
      </c>
      <c r="E4518" s="85" t="s">
        <v>8151</v>
      </c>
      <c r="F4518" s="85" t="s">
        <v>3</v>
      </c>
      <c r="G4518" s="85">
        <v>1652649</v>
      </c>
      <c r="H4518" s="89"/>
      <c r="I4518" s="93" t="s">
        <v>8781</v>
      </c>
      <c r="J4518" s="89"/>
      <c r="K4518" s="89"/>
      <c r="L4518" s="89"/>
      <c r="M4518" s="89"/>
      <c r="N4518" s="168">
        <v>0</v>
      </c>
      <c r="O4518" s="168">
        <v>100</v>
      </c>
      <c r="P4518" s="89" t="s">
        <v>679</v>
      </c>
    </row>
    <row r="4519" spans="1:16" ht="38.25">
      <c r="A4519" s="214">
        <v>592</v>
      </c>
      <c r="B4519" s="89"/>
      <c r="C4519" s="90" t="s">
        <v>653</v>
      </c>
      <c r="D4519" s="84">
        <v>43334</v>
      </c>
      <c r="E4519" s="85" t="s">
        <v>8152</v>
      </c>
      <c r="F4519" s="85" t="s">
        <v>3</v>
      </c>
      <c r="G4519" s="85">
        <v>1652652</v>
      </c>
      <c r="H4519" s="89"/>
      <c r="I4519" s="93" t="s">
        <v>8782</v>
      </c>
      <c r="J4519" s="89"/>
      <c r="K4519" s="89"/>
      <c r="L4519" s="89"/>
      <c r="M4519" s="89"/>
      <c r="N4519" s="168">
        <v>0</v>
      </c>
      <c r="O4519" s="168">
        <v>57</v>
      </c>
      <c r="P4519" s="89" t="s">
        <v>679</v>
      </c>
    </row>
    <row r="4520" spans="1:16" ht="51">
      <c r="A4520" s="214" t="s">
        <v>569</v>
      </c>
      <c r="B4520" s="89"/>
      <c r="C4520" s="90" t="s">
        <v>621</v>
      </c>
      <c r="D4520" s="84">
        <v>43334</v>
      </c>
      <c r="E4520" s="85" t="s">
        <v>8153</v>
      </c>
      <c r="F4520" s="85" t="s">
        <v>3</v>
      </c>
      <c r="G4520" s="85">
        <v>1652669</v>
      </c>
      <c r="H4520" s="89"/>
      <c r="I4520" s="93" t="s">
        <v>8783</v>
      </c>
      <c r="J4520" s="89"/>
      <c r="K4520" s="89"/>
      <c r="L4520" s="89"/>
      <c r="M4520" s="89"/>
      <c r="N4520" s="168">
        <v>0</v>
      </c>
      <c r="O4520" s="168">
        <v>3694.9700000000003</v>
      </c>
      <c r="P4520" s="89" t="s">
        <v>679</v>
      </c>
    </row>
    <row r="4521" spans="1:16" ht="51">
      <c r="A4521" s="214" t="s">
        <v>569</v>
      </c>
      <c r="B4521" s="89"/>
      <c r="C4521" s="90" t="s">
        <v>621</v>
      </c>
      <c r="D4521" s="84">
        <v>43334</v>
      </c>
      <c r="E4521" s="85" t="s">
        <v>8154</v>
      </c>
      <c r="F4521" s="85" t="s">
        <v>3</v>
      </c>
      <c r="G4521" s="85">
        <v>1652532</v>
      </c>
      <c r="H4521" s="89"/>
      <c r="I4521" s="93" t="s">
        <v>8784</v>
      </c>
      <c r="J4521" s="89"/>
      <c r="K4521" s="89"/>
      <c r="L4521" s="89"/>
      <c r="M4521" s="89"/>
      <c r="N4521" s="168">
        <v>0</v>
      </c>
      <c r="O4521" s="168">
        <v>36</v>
      </c>
      <c r="P4521" s="89" t="s">
        <v>679</v>
      </c>
    </row>
    <row r="4522" spans="1:16" ht="51">
      <c r="A4522" s="214" t="s">
        <v>569</v>
      </c>
      <c r="B4522" s="89"/>
      <c r="C4522" s="90" t="s">
        <v>621</v>
      </c>
      <c r="D4522" s="84">
        <v>43334</v>
      </c>
      <c r="E4522" s="85" t="s">
        <v>8155</v>
      </c>
      <c r="F4522" s="85" t="s">
        <v>3</v>
      </c>
      <c r="G4522" s="85">
        <v>1652548</v>
      </c>
      <c r="H4522" s="89"/>
      <c r="I4522" s="93" t="s">
        <v>2838</v>
      </c>
      <c r="J4522" s="89"/>
      <c r="K4522" s="89"/>
      <c r="L4522" s="89"/>
      <c r="M4522" s="89"/>
      <c r="N4522" s="168">
        <v>0</v>
      </c>
      <c r="O4522" s="168">
        <v>700</v>
      </c>
      <c r="P4522" s="89" t="s">
        <v>679</v>
      </c>
    </row>
    <row r="4523" spans="1:16" ht="51">
      <c r="A4523" s="214">
        <v>373</v>
      </c>
      <c r="B4523" s="89"/>
      <c r="C4523" s="90" t="s">
        <v>644</v>
      </c>
      <c r="D4523" s="84">
        <v>43334</v>
      </c>
      <c r="E4523" s="85" t="s">
        <v>8156</v>
      </c>
      <c r="F4523" s="85" t="s">
        <v>3</v>
      </c>
      <c r="G4523" s="85">
        <v>1652599</v>
      </c>
      <c r="H4523" s="89"/>
      <c r="I4523" s="93" t="s">
        <v>8785</v>
      </c>
      <c r="J4523" s="89"/>
      <c r="K4523" s="89"/>
      <c r="L4523" s="89"/>
      <c r="M4523" s="89"/>
      <c r="N4523" s="168">
        <v>0</v>
      </c>
      <c r="O4523" s="168">
        <v>49633.599999999999</v>
      </c>
      <c r="P4523" s="89" t="s">
        <v>679</v>
      </c>
    </row>
    <row r="4524" spans="1:16" ht="51">
      <c r="A4524" s="214">
        <v>340</v>
      </c>
      <c r="B4524" s="89"/>
      <c r="C4524" s="90" t="s">
        <v>151</v>
      </c>
      <c r="D4524" s="84">
        <v>43334</v>
      </c>
      <c r="E4524" s="85" t="s">
        <v>8157</v>
      </c>
      <c r="F4524" s="85" t="s">
        <v>3</v>
      </c>
      <c r="G4524" s="85">
        <v>1652448</v>
      </c>
      <c r="H4524" s="89"/>
      <c r="I4524" s="93" t="s">
        <v>8786</v>
      </c>
      <c r="J4524" s="89"/>
      <c r="K4524" s="89"/>
      <c r="L4524" s="89"/>
      <c r="M4524" s="89"/>
      <c r="N4524" s="168">
        <v>0</v>
      </c>
      <c r="O4524" s="168">
        <v>153</v>
      </c>
      <c r="P4524" s="89" t="s">
        <v>679</v>
      </c>
    </row>
    <row r="4525" spans="1:16" ht="51">
      <c r="A4525" s="214">
        <v>292</v>
      </c>
      <c r="B4525" s="89"/>
      <c r="C4525" s="90" t="s">
        <v>134</v>
      </c>
      <c r="D4525" s="84">
        <v>43334</v>
      </c>
      <c r="E4525" s="85" t="s">
        <v>8158</v>
      </c>
      <c r="F4525" s="85" t="s">
        <v>3</v>
      </c>
      <c r="G4525" s="85">
        <v>1652476</v>
      </c>
      <c r="H4525" s="89"/>
      <c r="I4525" s="93" t="s">
        <v>8787</v>
      </c>
      <c r="J4525" s="89"/>
      <c r="K4525" s="89"/>
      <c r="L4525" s="89"/>
      <c r="M4525" s="89"/>
      <c r="N4525" s="168">
        <v>0</v>
      </c>
      <c r="O4525" s="168">
        <v>105</v>
      </c>
      <c r="P4525" s="89" t="s">
        <v>679</v>
      </c>
    </row>
    <row r="4526" spans="1:16" ht="51">
      <c r="A4526" s="214">
        <v>16</v>
      </c>
      <c r="B4526" s="89"/>
      <c r="C4526" s="90" t="s">
        <v>46</v>
      </c>
      <c r="D4526" s="84">
        <v>43334</v>
      </c>
      <c r="E4526" s="85" t="s">
        <v>8159</v>
      </c>
      <c r="F4526" s="85" t="s">
        <v>3</v>
      </c>
      <c r="G4526" s="85">
        <v>1652482</v>
      </c>
      <c r="H4526" s="89"/>
      <c r="I4526" s="93" t="s">
        <v>8788</v>
      </c>
      <c r="J4526" s="89"/>
      <c r="K4526" s="89"/>
      <c r="L4526" s="89"/>
      <c r="M4526" s="89"/>
      <c r="N4526" s="168">
        <v>0</v>
      </c>
      <c r="O4526" s="168">
        <v>2261</v>
      </c>
      <c r="P4526" s="89" t="s">
        <v>679</v>
      </c>
    </row>
    <row r="4527" spans="1:16" ht="51">
      <c r="A4527" s="214">
        <v>20</v>
      </c>
      <c r="B4527" s="89"/>
      <c r="C4527" s="90" t="s">
        <v>47</v>
      </c>
      <c r="D4527" s="84">
        <v>43334</v>
      </c>
      <c r="E4527" s="85" t="s">
        <v>8160</v>
      </c>
      <c r="F4527" s="85" t="s">
        <v>3</v>
      </c>
      <c r="G4527" s="85">
        <v>1652466</v>
      </c>
      <c r="H4527" s="89"/>
      <c r="I4527" s="93" t="s">
        <v>8789</v>
      </c>
      <c r="J4527" s="89"/>
      <c r="K4527" s="89"/>
      <c r="L4527" s="89"/>
      <c r="M4527" s="89"/>
      <c r="N4527" s="168">
        <v>0</v>
      </c>
      <c r="O4527" s="168">
        <v>217</v>
      </c>
      <c r="P4527" s="89" t="s">
        <v>679</v>
      </c>
    </row>
    <row r="4528" spans="1:16" ht="76.5">
      <c r="A4528" s="214">
        <v>513</v>
      </c>
      <c r="B4528" s="89"/>
      <c r="C4528" s="90" t="s">
        <v>175</v>
      </c>
      <c r="D4528" s="84">
        <v>43334</v>
      </c>
      <c r="E4528" s="85" t="s">
        <v>8161</v>
      </c>
      <c r="F4528" s="85" t="s">
        <v>15</v>
      </c>
      <c r="G4528" s="85">
        <v>814737</v>
      </c>
      <c r="H4528" s="89"/>
      <c r="I4528" s="93" t="s">
        <v>8790</v>
      </c>
      <c r="J4528" s="89"/>
      <c r="K4528" s="89"/>
      <c r="L4528" s="89"/>
      <c r="M4528" s="89"/>
      <c r="N4528" s="168">
        <v>50</v>
      </c>
      <c r="O4528" s="168">
        <v>0</v>
      </c>
      <c r="P4528" s="89" t="s">
        <v>679</v>
      </c>
    </row>
    <row r="4529" spans="1:16" ht="63.75">
      <c r="A4529" s="214">
        <v>513</v>
      </c>
      <c r="B4529" s="89"/>
      <c r="C4529" s="90" t="s">
        <v>175</v>
      </c>
      <c r="D4529" s="84">
        <v>43334</v>
      </c>
      <c r="E4529" s="85" t="s">
        <v>8162</v>
      </c>
      <c r="F4529" s="85" t="s">
        <v>15</v>
      </c>
      <c r="G4529" s="85">
        <v>814734</v>
      </c>
      <c r="H4529" s="89"/>
      <c r="I4529" s="93" t="s">
        <v>8791</v>
      </c>
      <c r="J4529" s="89"/>
      <c r="K4529" s="89"/>
      <c r="L4529" s="89"/>
      <c r="M4529" s="89"/>
      <c r="N4529" s="168">
        <v>50</v>
      </c>
      <c r="O4529" s="168">
        <v>0</v>
      </c>
      <c r="P4529" s="89" t="s">
        <v>679</v>
      </c>
    </row>
    <row r="4530" spans="1:16" ht="51">
      <c r="A4530" s="214">
        <v>513</v>
      </c>
      <c r="B4530" s="89"/>
      <c r="C4530" s="90" t="s">
        <v>175</v>
      </c>
      <c r="D4530" s="84">
        <v>43334</v>
      </c>
      <c r="E4530" s="85" t="s">
        <v>8163</v>
      </c>
      <c r="F4530" s="85" t="s">
        <v>15</v>
      </c>
      <c r="G4530" s="85">
        <v>814877</v>
      </c>
      <c r="H4530" s="89"/>
      <c r="I4530" s="93" t="s">
        <v>3326</v>
      </c>
      <c r="J4530" s="89"/>
      <c r="K4530" s="89"/>
      <c r="L4530" s="89"/>
      <c r="M4530" s="89"/>
      <c r="N4530" s="168">
        <v>50</v>
      </c>
      <c r="O4530" s="168">
        <v>0</v>
      </c>
      <c r="P4530" s="89" t="s">
        <v>679</v>
      </c>
    </row>
    <row r="4531" spans="1:16" ht="51">
      <c r="A4531" s="214">
        <v>513</v>
      </c>
      <c r="B4531" s="89"/>
      <c r="C4531" s="90" t="s">
        <v>175</v>
      </c>
      <c r="D4531" s="84">
        <v>43334</v>
      </c>
      <c r="E4531" s="85" t="s">
        <v>8164</v>
      </c>
      <c r="F4531" s="85" t="s">
        <v>15</v>
      </c>
      <c r="G4531" s="85">
        <v>814875</v>
      </c>
      <c r="H4531" s="89"/>
      <c r="I4531" s="93" t="s">
        <v>3326</v>
      </c>
      <c r="J4531" s="89"/>
      <c r="K4531" s="89"/>
      <c r="L4531" s="89"/>
      <c r="M4531" s="89"/>
      <c r="N4531" s="168">
        <v>50</v>
      </c>
      <c r="O4531" s="168">
        <v>0</v>
      </c>
      <c r="P4531" s="89" t="s">
        <v>679</v>
      </c>
    </row>
    <row r="4532" spans="1:16" ht="51">
      <c r="A4532" s="214">
        <v>513</v>
      </c>
      <c r="B4532" s="89"/>
      <c r="C4532" s="90" t="s">
        <v>175</v>
      </c>
      <c r="D4532" s="84">
        <v>43334</v>
      </c>
      <c r="E4532" s="85" t="s">
        <v>8165</v>
      </c>
      <c r="F4532" s="85" t="s">
        <v>15</v>
      </c>
      <c r="G4532" s="85">
        <v>814870</v>
      </c>
      <c r="H4532" s="89"/>
      <c r="I4532" s="93" t="s">
        <v>8569</v>
      </c>
      <c r="J4532" s="89"/>
      <c r="K4532" s="89"/>
      <c r="L4532" s="89"/>
      <c r="M4532" s="89"/>
      <c r="N4532" s="168">
        <v>50</v>
      </c>
      <c r="O4532" s="168">
        <v>0</v>
      </c>
      <c r="P4532" s="89" t="s">
        <v>679</v>
      </c>
    </row>
    <row r="4533" spans="1:16" ht="51">
      <c r="A4533" s="214">
        <v>513</v>
      </c>
      <c r="B4533" s="89"/>
      <c r="C4533" s="90" t="s">
        <v>175</v>
      </c>
      <c r="D4533" s="84">
        <v>43334</v>
      </c>
      <c r="E4533" s="85" t="s">
        <v>8166</v>
      </c>
      <c r="F4533" s="85" t="s">
        <v>15</v>
      </c>
      <c r="G4533" s="85">
        <v>814868</v>
      </c>
      <c r="H4533" s="89"/>
      <c r="I4533" s="93" t="s">
        <v>8792</v>
      </c>
      <c r="J4533" s="89"/>
      <c r="K4533" s="89"/>
      <c r="L4533" s="89"/>
      <c r="M4533" s="89"/>
      <c r="N4533" s="168">
        <v>50</v>
      </c>
      <c r="O4533" s="168">
        <v>0</v>
      </c>
      <c r="P4533" s="89" t="s">
        <v>679</v>
      </c>
    </row>
    <row r="4534" spans="1:16" ht="76.5">
      <c r="A4534" s="214" t="s">
        <v>561</v>
      </c>
      <c r="B4534" s="89"/>
      <c r="C4534" s="90" t="s">
        <v>10493</v>
      </c>
      <c r="D4534" s="84">
        <v>43334</v>
      </c>
      <c r="E4534" s="85" t="s">
        <v>8167</v>
      </c>
      <c r="F4534" s="85" t="s">
        <v>13</v>
      </c>
      <c r="G4534" s="85">
        <v>930326</v>
      </c>
      <c r="H4534" s="89"/>
      <c r="I4534" s="93" t="s">
        <v>8793</v>
      </c>
      <c r="J4534" s="89"/>
      <c r="K4534" s="89"/>
      <c r="L4534" s="89"/>
      <c r="M4534" s="89"/>
      <c r="N4534" s="168">
        <v>187680</v>
      </c>
      <c r="O4534" s="168">
        <v>0</v>
      </c>
      <c r="P4534" s="89" t="s">
        <v>679</v>
      </c>
    </row>
    <row r="4535" spans="1:16" ht="63.75">
      <c r="A4535" s="214" t="s">
        <v>569</v>
      </c>
      <c r="B4535" s="89"/>
      <c r="C4535" s="90" t="s">
        <v>621</v>
      </c>
      <c r="D4535" s="84">
        <v>43334</v>
      </c>
      <c r="E4535" s="85" t="s">
        <v>8168</v>
      </c>
      <c r="F4535" s="85" t="s">
        <v>6</v>
      </c>
      <c r="G4535" s="85">
        <v>1013117</v>
      </c>
      <c r="H4535" s="89"/>
      <c r="I4535" s="93" t="s">
        <v>8794</v>
      </c>
      <c r="J4535" s="89"/>
      <c r="K4535" s="89"/>
      <c r="L4535" s="89"/>
      <c r="M4535" s="89"/>
      <c r="N4535" s="168">
        <v>0</v>
      </c>
      <c r="O4535" s="168">
        <v>189619.3</v>
      </c>
      <c r="P4535" s="89" t="s">
        <v>679</v>
      </c>
    </row>
    <row r="4536" spans="1:16" ht="89.25">
      <c r="A4536" s="214">
        <v>670</v>
      </c>
      <c r="B4536" s="89"/>
      <c r="C4536" s="90" t="s">
        <v>194</v>
      </c>
      <c r="D4536" s="84">
        <v>43334</v>
      </c>
      <c r="E4536" s="85" t="s">
        <v>8169</v>
      </c>
      <c r="F4536" s="85" t="s">
        <v>6</v>
      </c>
      <c r="G4536" s="85">
        <v>930380</v>
      </c>
      <c r="H4536" s="89"/>
      <c r="I4536" s="93" t="s">
        <v>8795</v>
      </c>
      <c r="J4536" s="89"/>
      <c r="K4536" s="89"/>
      <c r="L4536" s="89"/>
      <c r="M4536" s="89"/>
      <c r="N4536" s="168">
        <v>0</v>
      </c>
      <c r="O4536" s="168">
        <v>132102</v>
      </c>
      <c r="P4536" s="89" t="s">
        <v>679</v>
      </c>
    </row>
    <row r="4537" spans="1:16" ht="89.25">
      <c r="A4537" s="214">
        <v>373</v>
      </c>
      <c r="B4537" s="89"/>
      <c r="C4537" s="90" t="s">
        <v>644</v>
      </c>
      <c r="D4537" s="84">
        <v>43334</v>
      </c>
      <c r="E4537" s="85" t="s">
        <v>8170</v>
      </c>
      <c r="F4537" s="85" t="s">
        <v>6</v>
      </c>
      <c r="G4537" s="85">
        <v>930383</v>
      </c>
      <c r="H4537" s="89"/>
      <c r="I4537" s="93" t="s">
        <v>8796</v>
      </c>
      <c r="J4537" s="89"/>
      <c r="K4537" s="89"/>
      <c r="L4537" s="89"/>
      <c r="M4537" s="89"/>
      <c r="N4537" s="168">
        <v>0</v>
      </c>
      <c r="O4537" s="168">
        <v>322145</v>
      </c>
      <c r="P4537" s="89" t="s">
        <v>679</v>
      </c>
    </row>
    <row r="4538" spans="1:16" ht="63.75">
      <c r="A4538" s="214" t="s">
        <v>569</v>
      </c>
      <c r="B4538" s="89"/>
      <c r="C4538" s="90" t="s">
        <v>621</v>
      </c>
      <c r="D4538" s="84">
        <v>43334</v>
      </c>
      <c r="E4538" s="85" t="s">
        <v>8171</v>
      </c>
      <c r="F4538" s="85" t="s">
        <v>6</v>
      </c>
      <c r="G4538" s="85">
        <v>930385</v>
      </c>
      <c r="H4538" s="89"/>
      <c r="I4538" s="93" t="s">
        <v>8797</v>
      </c>
      <c r="J4538" s="89"/>
      <c r="K4538" s="89"/>
      <c r="L4538" s="89"/>
      <c r="M4538" s="89"/>
      <c r="N4538" s="168">
        <v>0</v>
      </c>
      <c r="O4538" s="168">
        <v>1701.18</v>
      </c>
      <c r="P4538" s="89" t="s">
        <v>679</v>
      </c>
    </row>
    <row r="4539" spans="1:16" ht="51">
      <c r="A4539" s="214">
        <v>513</v>
      </c>
      <c r="B4539" s="89"/>
      <c r="C4539" s="90" t="s">
        <v>175</v>
      </c>
      <c r="D4539" s="84">
        <v>43334</v>
      </c>
      <c r="E4539" s="85" t="s">
        <v>8172</v>
      </c>
      <c r="F4539" s="85" t="s">
        <v>11</v>
      </c>
      <c r="G4539" s="85">
        <v>930401</v>
      </c>
      <c r="H4539" s="89"/>
      <c r="I4539" s="93" t="s">
        <v>8798</v>
      </c>
      <c r="J4539" s="89"/>
      <c r="K4539" s="89"/>
      <c r="L4539" s="89"/>
      <c r="M4539" s="89"/>
      <c r="N4539" s="168">
        <v>50</v>
      </c>
      <c r="O4539" s="168">
        <v>0</v>
      </c>
      <c r="P4539" s="89" t="s">
        <v>679</v>
      </c>
    </row>
    <row r="4540" spans="1:16" ht="76.5">
      <c r="A4540" s="214">
        <v>25</v>
      </c>
      <c r="B4540" s="89"/>
      <c r="C4540" s="90" t="s">
        <v>48</v>
      </c>
      <c r="D4540" s="84">
        <v>43334</v>
      </c>
      <c r="E4540" s="85" t="s">
        <v>8173</v>
      </c>
      <c r="F4540" s="85" t="s">
        <v>13</v>
      </c>
      <c r="G4540" s="85">
        <v>930393</v>
      </c>
      <c r="H4540" s="89"/>
      <c r="I4540" s="93" t="s">
        <v>8799</v>
      </c>
      <c r="J4540" s="89"/>
      <c r="K4540" s="89"/>
      <c r="L4540" s="89"/>
      <c r="M4540" s="89"/>
      <c r="N4540" s="168">
        <v>56.38</v>
      </c>
      <c r="O4540" s="168">
        <v>0</v>
      </c>
      <c r="P4540" s="89" t="s">
        <v>679</v>
      </c>
    </row>
    <row r="4541" spans="1:16" ht="76.5">
      <c r="A4541" s="214">
        <v>25</v>
      </c>
      <c r="B4541" s="89"/>
      <c r="C4541" s="90" t="s">
        <v>48</v>
      </c>
      <c r="D4541" s="84">
        <v>43334</v>
      </c>
      <c r="E4541" s="85" t="s">
        <v>8174</v>
      </c>
      <c r="F4541" s="85" t="s">
        <v>11</v>
      </c>
      <c r="G4541" s="85">
        <v>930393</v>
      </c>
      <c r="H4541" s="89"/>
      <c r="I4541" s="93" t="s">
        <v>8800</v>
      </c>
      <c r="J4541" s="89"/>
      <c r="K4541" s="89"/>
      <c r="L4541" s="89"/>
      <c r="M4541" s="89"/>
      <c r="N4541" s="168">
        <v>50</v>
      </c>
      <c r="O4541" s="168">
        <v>0</v>
      </c>
      <c r="P4541" s="89" t="s">
        <v>679</v>
      </c>
    </row>
    <row r="4542" spans="1:16" ht="51">
      <c r="A4542" s="214" t="s">
        <v>569</v>
      </c>
      <c r="B4542" s="89"/>
      <c r="C4542" s="90" t="s">
        <v>621</v>
      </c>
      <c r="D4542" s="84">
        <v>43335</v>
      </c>
      <c r="E4542" s="85" t="s">
        <v>8175</v>
      </c>
      <c r="F4542" s="85" t="s">
        <v>3</v>
      </c>
      <c r="G4542" s="85">
        <v>1652930</v>
      </c>
      <c r="H4542" s="89"/>
      <c r="I4542" s="93" t="s">
        <v>8801</v>
      </c>
      <c r="J4542" s="89"/>
      <c r="K4542" s="89"/>
      <c r="L4542" s="89"/>
      <c r="M4542" s="89"/>
      <c r="N4542" s="168">
        <v>0</v>
      </c>
      <c r="O4542" s="168">
        <v>100</v>
      </c>
      <c r="P4542" s="89" t="s">
        <v>679</v>
      </c>
    </row>
    <row r="4543" spans="1:16" ht="51">
      <c r="A4543" s="214" t="s">
        <v>569</v>
      </c>
      <c r="B4543" s="89"/>
      <c r="C4543" s="90" t="s">
        <v>621</v>
      </c>
      <c r="D4543" s="84">
        <v>43335</v>
      </c>
      <c r="E4543" s="85" t="s">
        <v>8176</v>
      </c>
      <c r="F4543" s="85" t="s">
        <v>3</v>
      </c>
      <c r="G4543" s="85">
        <v>1652896</v>
      </c>
      <c r="H4543" s="89"/>
      <c r="I4543" s="93" t="s">
        <v>8802</v>
      </c>
      <c r="J4543" s="89"/>
      <c r="K4543" s="89"/>
      <c r="L4543" s="89"/>
      <c r="M4543" s="89"/>
      <c r="N4543" s="168">
        <v>0</v>
      </c>
      <c r="O4543" s="168">
        <v>100</v>
      </c>
      <c r="P4543" s="89" t="s">
        <v>679</v>
      </c>
    </row>
    <row r="4544" spans="1:16" ht="51">
      <c r="A4544" s="214" t="s">
        <v>569</v>
      </c>
      <c r="B4544" s="89"/>
      <c r="C4544" s="90" t="s">
        <v>621</v>
      </c>
      <c r="D4544" s="84">
        <v>43335</v>
      </c>
      <c r="E4544" s="85" t="s">
        <v>8177</v>
      </c>
      <c r="F4544" s="85" t="s">
        <v>3</v>
      </c>
      <c r="G4544" s="85">
        <v>1652903</v>
      </c>
      <c r="H4544" s="89"/>
      <c r="I4544" s="93" t="s">
        <v>8803</v>
      </c>
      <c r="J4544" s="89"/>
      <c r="K4544" s="89"/>
      <c r="L4544" s="89"/>
      <c r="M4544" s="89"/>
      <c r="N4544" s="168">
        <v>0</v>
      </c>
      <c r="O4544" s="168">
        <v>28857.99</v>
      </c>
      <c r="P4544" s="89" t="s">
        <v>679</v>
      </c>
    </row>
    <row r="4545" spans="1:16" ht="51">
      <c r="A4545" s="214" t="s">
        <v>569</v>
      </c>
      <c r="B4545" s="89"/>
      <c r="C4545" s="90" t="s">
        <v>621</v>
      </c>
      <c r="D4545" s="84">
        <v>43335</v>
      </c>
      <c r="E4545" s="85" t="s">
        <v>8178</v>
      </c>
      <c r="F4545" s="85" t="s">
        <v>3</v>
      </c>
      <c r="G4545" s="85">
        <v>1652911</v>
      </c>
      <c r="H4545" s="89"/>
      <c r="I4545" s="93" t="s">
        <v>8804</v>
      </c>
      <c r="J4545" s="89"/>
      <c r="K4545" s="89"/>
      <c r="L4545" s="89"/>
      <c r="M4545" s="89"/>
      <c r="N4545" s="168">
        <v>0</v>
      </c>
      <c r="O4545" s="168">
        <v>100</v>
      </c>
      <c r="P4545" s="89" t="s">
        <v>679</v>
      </c>
    </row>
    <row r="4546" spans="1:16" ht="38.25">
      <c r="A4546" s="214" t="s">
        <v>569</v>
      </c>
      <c r="B4546" s="89"/>
      <c r="C4546" s="90" t="s">
        <v>621</v>
      </c>
      <c r="D4546" s="84">
        <v>43335</v>
      </c>
      <c r="E4546" s="85" t="s">
        <v>8179</v>
      </c>
      <c r="F4546" s="85" t="s">
        <v>3</v>
      </c>
      <c r="G4546" s="85">
        <v>1652918</v>
      </c>
      <c r="H4546" s="89"/>
      <c r="I4546" s="93" t="s">
        <v>8805</v>
      </c>
      <c r="J4546" s="89"/>
      <c r="K4546" s="89"/>
      <c r="L4546" s="89"/>
      <c r="M4546" s="89"/>
      <c r="N4546" s="168">
        <v>0</v>
      </c>
      <c r="O4546" s="168">
        <v>2415.87</v>
      </c>
      <c r="P4546" s="89" t="s">
        <v>679</v>
      </c>
    </row>
    <row r="4547" spans="1:16" ht="51">
      <c r="A4547" s="214">
        <v>373</v>
      </c>
      <c r="B4547" s="89"/>
      <c r="C4547" s="90" t="s">
        <v>644</v>
      </c>
      <c r="D4547" s="84">
        <v>43335</v>
      </c>
      <c r="E4547" s="85" t="s">
        <v>8180</v>
      </c>
      <c r="F4547" s="85" t="s">
        <v>3</v>
      </c>
      <c r="G4547" s="85">
        <v>1653124</v>
      </c>
      <c r="H4547" s="89"/>
      <c r="I4547" s="93" t="s">
        <v>8806</v>
      </c>
      <c r="J4547" s="89"/>
      <c r="K4547" s="89"/>
      <c r="L4547" s="89"/>
      <c r="M4547" s="89"/>
      <c r="N4547" s="168">
        <v>0</v>
      </c>
      <c r="O4547" s="168">
        <v>20266.71</v>
      </c>
      <c r="P4547" s="89" t="s">
        <v>679</v>
      </c>
    </row>
    <row r="4548" spans="1:16" ht="38.25">
      <c r="A4548" s="214">
        <v>46</v>
      </c>
      <c r="B4548" s="89"/>
      <c r="C4548" s="90" t="s">
        <v>51</v>
      </c>
      <c r="D4548" s="84">
        <v>43335</v>
      </c>
      <c r="E4548" s="85" t="s">
        <v>8181</v>
      </c>
      <c r="F4548" s="85" t="s">
        <v>3</v>
      </c>
      <c r="G4548" s="85">
        <v>1653139</v>
      </c>
      <c r="H4548" s="89"/>
      <c r="I4548" s="93" t="s">
        <v>8807</v>
      </c>
      <c r="J4548" s="89"/>
      <c r="K4548" s="89"/>
      <c r="L4548" s="89"/>
      <c r="M4548" s="89"/>
      <c r="N4548" s="168">
        <v>0</v>
      </c>
      <c r="O4548" s="168">
        <v>0.5</v>
      </c>
      <c r="P4548" s="89" t="s">
        <v>679</v>
      </c>
    </row>
    <row r="4549" spans="1:16" ht="51">
      <c r="A4549" s="214">
        <v>373</v>
      </c>
      <c r="B4549" s="89"/>
      <c r="C4549" s="90" t="s">
        <v>644</v>
      </c>
      <c r="D4549" s="84">
        <v>43335</v>
      </c>
      <c r="E4549" s="85" t="s">
        <v>8182</v>
      </c>
      <c r="F4549" s="85" t="s">
        <v>3</v>
      </c>
      <c r="G4549" s="85">
        <v>1653142</v>
      </c>
      <c r="H4549" s="89"/>
      <c r="I4549" s="93" t="s">
        <v>8808</v>
      </c>
      <c r="J4549" s="89"/>
      <c r="K4549" s="89"/>
      <c r="L4549" s="89"/>
      <c r="M4549" s="89"/>
      <c r="N4549" s="168">
        <v>0</v>
      </c>
      <c r="O4549" s="168">
        <v>10944</v>
      </c>
      <c r="P4549" s="89" t="s">
        <v>679</v>
      </c>
    </row>
    <row r="4550" spans="1:16" ht="51">
      <c r="A4550" s="214">
        <v>35</v>
      </c>
      <c r="B4550" s="89"/>
      <c r="C4550" s="90" t="s">
        <v>49</v>
      </c>
      <c r="D4550" s="84">
        <v>43335</v>
      </c>
      <c r="E4550" s="85" t="s">
        <v>8183</v>
      </c>
      <c r="F4550" s="85" t="s">
        <v>3</v>
      </c>
      <c r="G4550" s="85">
        <v>1653100</v>
      </c>
      <c r="H4550" s="89"/>
      <c r="I4550" s="93" t="s">
        <v>8809</v>
      </c>
      <c r="J4550" s="89"/>
      <c r="K4550" s="89"/>
      <c r="L4550" s="89"/>
      <c r="M4550" s="89"/>
      <c r="N4550" s="168">
        <v>0</v>
      </c>
      <c r="O4550" s="168">
        <v>160</v>
      </c>
      <c r="P4550" s="89" t="s">
        <v>679</v>
      </c>
    </row>
    <row r="4551" spans="1:16" ht="51">
      <c r="A4551" s="214" t="s">
        <v>569</v>
      </c>
      <c r="B4551" s="89"/>
      <c r="C4551" s="90" t="s">
        <v>621</v>
      </c>
      <c r="D4551" s="84">
        <v>43335</v>
      </c>
      <c r="E4551" s="85" t="s">
        <v>8184</v>
      </c>
      <c r="F4551" s="85" t="s">
        <v>3</v>
      </c>
      <c r="G4551" s="85">
        <v>1653111</v>
      </c>
      <c r="H4551" s="89"/>
      <c r="I4551" s="93" t="s">
        <v>8810</v>
      </c>
      <c r="J4551" s="89"/>
      <c r="K4551" s="89"/>
      <c r="L4551" s="89"/>
      <c r="M4551" s="89"/>
      <c r="N4551" s="168">
        <v>0</v>
      </c>
      <c r="O4551" s="168">
        <v>251</v>
      </c>
      <c r="P4551" s="89" t="s">
        <v>679</v>
      </c>
    </row>
    <row r="4552" spans="1:16" ht="63.75">
      <c r="A4552" s="214">
        <v>155</v>
      </c>
      <c r="B4552" s="89"/>
      <c r="C4552" s="90" t="s">
        <v>88</v>
      </c>
      <c r="D4552" s="84">
        <v>43335</v>
      </c>
      <c r="E4552" s="85" t="s">
        <v>8185</v>
      </c>
      <c r="F4552" s="85" t="s">
        <v>3</v>
      </c>
      <c r="G4552" s="85">
        <v>1652894</v>
      </c>
      <c r="H4552" s="89"/>
      <c r="I4552" s="93" t="s">
        <v>8811</v>
      </c>
      <c r="J4552" s="89"/>
      <c r="K4552" s="89"/>
      <c r="L4552" s="89"/>
      <c r="M4552" s="89"/>
      <c r="N4552" s="168">
        <v>0</v>
      </c>
      <c r="O4552" s="168">
        <v>45</v>
      </c>
      <c r="P4552" s="89" t="s">
        <v>679</v>
      </c>
    </row>
    <row r="4553" spans="1:16" ht="51">
      <c r="A4553" s="214">
        <v>513</v>
      </c>
      <c r="B4553" s="89"/>
      <c r="C4553" s="90" t="s">
        <v>175</v>
      </c>
      <c r="D4553" s="84">
        <v>43335</v>
      </c>
      <c r="E4553" s="85" t="s">
        <v>8186</v>
      </c>
      <c r="F4553" s="85" t="s">
        <v>3</v>
      </c>
      <c r="G4553" s="85">
        <v>1652972</v>
      </c>
      <c r="H4553" s="89"/>
      <c r="I4553" s="93" t="s">
        <v>8812</v>
      </c>
      <c r="J4553" s="89"/>
      <c r="K4553" s="89"/>
      <c r="L4553" s="89"/>
      <c r="M4553" s="89"/>
      <c r="N4553" s="168">
        <v>0</v>
      </c>
      <c r="O4553" s="168">
        <v>0.15</v>
      </c>
      <c r="P4553" s="89" t="s">
        <v>679</v>
      </c>
    </row>
    <row r="4554" spans="1:16" ht="51">
      <c r="A4554" s="214" t="s">
        <v>569</v>
      </c>
      <c r="B4554" s="89"/>
      <c r="C4554" s="90" t="s">
        <v>621</v>
      </c>
      <c r="D4554" s="84">
        <v>43335</v>
      </c>
      <c r="E4554" s="85" t="s">
        <v>8187</v>
      </c>
      <c r="F4554" s="85" t="s">
        <v>3</v>
      </c>
      <c r="G4554" s="85">
        <v>1652976</v>
      </c>
      <c r="H4554" s="89"/>
      <c r="I4554" s="93" t="s">
        <v>8813</v>
      </c>
      <c r="J4554" s="89"/>
      <c r="K4554" s="89"/>
      <c r="L4554" s="89"/>
      <c r="M4554" s="89"/>
      <c r="N4554" s="168">
        <v>0</v>
      </c>
      <c r="O4554" s="168">
        <v>12326.61</v>
      </c>
      <c r="P4554" s="89" t="s">
        <v>679</v>
      </c>
    </row>
    <row r="4555" spans="1:16" ht="51">
      <c r="A4555" s="214">
        <v>163</v>
      </c>
      <c r="B4555" s="89"/>
      <c r="C4555" s="90" t="s">
        <v>91</v>
      </c>
      <c r="D4555" s="84">
        <v>43335</v>
      </c>
      <c r="E4555" s="85" t="s">
        <v>8188</v>
      </c>
      <c r="F4555" s="85" t="s">
        <v>3</v>
      </c>
      <c r="G4555" s="85">
        <v>1652983</v>
      </c>
      <c r="H4555" s="89"/>
      <c r="I4555" s="93" t="s">
        <v>8814</v>
      </c>
      <c r="J4555" s="89"/>
      <c r="K4555" s="89"/>
      <c r="L4555" s="89"/>
      <c r="M4555" s="89"/>
      <c r="N4555" s="168">
        <v>0</v>
      </c>
      <c r="O4555" s="168">
        <v>155.19</v>
      </c>
      <c r="P4555" s="89" t="s">
        <v>679</v>
      </c>
    </row>
    <row r="4556" spans="1:16" ht="51">
      <c r="A4556" s="214">
        <v>163</v>
      </c>
      <c r="B4556" s="89"/>
      <c r="C4556" s="90" t="s">
        <v>91</v>
      </c>
      <c r="D4556" s="84">
        <v>43335</v>
      </c>
      <c r="E4556" s="85" t="s">
        <v>8189</v>
      </c>
      <c r="F4556" s="85" t="s">
        <v>3</v>
      </c>
      <c r="G4556" s="85">
        <v>1652984</v>
      </c>
      <c r="H4556" s="89"/>
      <c r="I4556" s="93" t="s">
        <v>8815</v>
      </c>
      <c r="J4556" s="89"/>
      <c r="K4556" s="89"/>
      <c r="L4556" s="89"/>
      <c r="M4556" s="89"/>
      <c r="N4556" s="168">
        <v>0</v>
      </c>
      <c r="O4556" s="168">
        <v>87</v>
      </c>
      <c r="P4556" s="89" t="s">
        <v>679</v>
      </c>
    </row>
    <row r="4557" spans="1:16" ht="51">
      <c r="A4557" s="214">
        <v>163</v>
      </c>
      <c r="B4557" s="89"/>
      <c r="C4557" s="90" t="s">
        <v>91</v>
      </c>
      <c r="D4557" s="84">
        <v>43335</v>
      </c>
      <c r="E4557" s="85" t="s">
        <v>8190</v>
      </c>
      <c r="F4557" s="85" t="s">
        <v>3</v>
      </c>
      <c r="G4557" s="85">
        <v>1652986</v>
      </c>
      <c r="H4557" s="89"/>
      <c r="I4557" s="93" t="s">
        <v>8816</v>
      </c>
      <c r="J4557" s="89"/>
      <c r="K4557" s="89"/>
      <c r="L4557" s="89"/>
      <c r="M4557" s="89"/>
      <c r="N4557" s="168">
        <v>0</v>
      </c>
      <c r="O4557" s="168">
        <v>158.77000000000001</v>
      </c>
      <c r="P4557" s="89" t="s">
        <v>679</v>
      </c>
    </row>
    <row r="4558" spans="1:16" ht="38.25">
      <c r="A4558" s="214">
        <v>155</v>
      </c>
      <c r="B4558" s="89"/>
      <c r="C4558" s="90" t="s">
        <v>88</v>
      </c>
      <c r="D4558" s="84">
        <v>43335</v>
      </c>
      <c r="E4558" s="85" t="s">
        <v>8191</v>
      </c>
      <c r="F4558" s="85" t="s">
        <v>3</v>
      </c>
      <c r="G4558" s="85">
        <v>1652827</v>
      </c>
      <c r="H4558" s="89"/>
      <c r="I4558" s="93" t="s">
        <v>8817</v>
      </c>
      <c r="J4558" s="89"/>
      <c r="K4558" s="89"/>
      <c r="L4558" s="89"/>
      <c r="M4558" s="89"/>
      <c r="N4558" s="168">
        <v>0</v>
      </c>
      <c r="O4558" s="168">
        <v>200</v>
      </c>
      <c r="P4558" s="89" t="s">
        <v>679</v>
      </c>
    </row>
    <row r="4559" spans="1:16" ht="51">
      <c r="A4559" s="214" t="s">
        <v>569</v>
      </c>
      <c r="B4559" s="89"/>
      <c r="C4559" s="90" t="s">
        <v>621</v>
      </c>
      <c r="D4559" s="84">
        <v>43335</v>
      </c>
      <c r="E4559" s="85" t="s">
        <v>8192</v>
      </c>
      <c r="F4559" s="85" t="s">
        <v>3</v>
      </c>
      <c r="G4559" s="85">
        <v>1652882</v>
      </c>
      <c r="H4559" s="89"/>
      <c r="I4559" s="93" t="s">
        <v>8818</v>
      </c>
      <c r="J4559" s="89"/>
      <c r="K4559" s="89"/>
      <c r="L4559" s="89"/>
      <c r="M4559" s="89"/>
      <c r="N4559" s="168">
        <v>0</v>
      </c>
      <c r="O4559" s="168">
        <v>1037.3</v>
      </c>
      <c r="P4559" s="89" t="s">
        <v>679</v>
      </c>
    </row>
    <row r="4560" spans="1:16" ht="51">
      <c r="A4560" s="214" t="s">
        <v>569</v>
      </c>
      <c r="B4560" s="89"/>
      <c r="C4560" s="90" t="s">
        <v>621</v>
      </c>
      <c r="D4560" s="84">
        <v>43335</v>
      </c>
      <c r="E4560" s="85" t="s">
        <v>8193</v>
      </c>
      <c r="F4560" s="85" t="s">
        <v>3</v>
      </c>
      <c r="G4560" s="85">
        <v>1652883</v>
      </c>
      <c r="H4560" s="89"/>
      <c r="I4560" s="93" t="s">
        <v>8819</v>
      </c>
      <c r="J4560" s="89"/>
      <c r="K4560" s="89"/>
      <c r="L4560" s="89"/>
      <c r="M4560" s="89"/>
      <c r="N4560" s="168">
        <v>0</v>
      </c>
      <c r="O4560" s="168">
        <v>1037.3</v>
      </c>
      <c r="P4560" s="89" t="s">
        <v>679</v>
      </c>
    </row>
    <row r="4561" spans="1:16" ht="63.75">
      <c r="A4561" s="214">
        <v>373</v>
      </c>
      <c r="B4561" s="89"/>
      <c r="C4561" s="90" t="s">
        <v>644</v>
      </c>
      <c r="D4561" s="84">
        <v>43335</v>
      </c>
      <c r="E4561" s="85" t="s">
        <v>8194</v>
      </c>
      <c r="F4561" s="85" t="s">
        <v>680</v>
      </c>
      <c r="G4561" s="85">
        <v>180354</v>
      </c>
      <c r="H4561" s="89"/>
      <c r="I4561" s="93" t="s">
        <v>8820</v>
      </c>
      <c r="J4561" s="89"/>
      <c r="K4561" s="89"/>
      <c r="L4561" s="89"/>
      <c r="M4561" s="89"/>
      <c r="N4561" s="168">
        <v>0</v>
      </c>
      <c r="O4561" s="168">
        <v>1167398.93</v>
      </c>
      <c r="P4561" s="89" t="s">
        <v>679</v>
      </c>
    </row>
    <row r="4562" spans="1:16" ht="63.75">
      <c r="A4562" s="214">
        <v>291</v>
      </c>
      <c r="B4562" s="89"/>
      <c r="C4562" s="90" t="s">
        <v>133</v>
      </c>
      <c r="D4562" s="84">
        <v>43335</v>
      </c>
      <c r="E4562" s="85" t="s">
        <v>8195</v>
      </c>
      <c r="F4562" s="85" t="s">
        <v>11</v>
      </c>
      <c r="G4562" s="85">
        <v>816059</v>
      </c>
      <c r="H4562" s="89"/>
      <c r="I4562" s="93" t="s">
        <v>8821</v>
      </c>
      <c r="J4562" s="89"/>
      <c r="K4562" s="89"/>
      <c r="L4562" s="89"/>
      <c r="M4562" s="89"/>
      <c r="N4562" s="168">
        <v>50</v>
      </c>
      <c r="O4562" s="168">
        <v>0</v>
      </c>
      <c r="P4562" s="89" t="s">
        <v>679</v>
      </c>
    </row>
    <row r="4563" spans="1:16" ht="76.5">
      <c r="A4563" s="214" t="s">
        <v>560</v>
      </c>
      <c r="B4563" s="89"/>
      <c r="C4563" s="90" t="s">
        <v>622</v>
      </c>
      <c r="D4563" s="84">
        <v>43335</v>
      </c>
      <c r="E4563" s="85" t="s">
        <v>8196</v>
      </c>
      <c r="F4563" s="85" t="s">
        <v>680</v>
      </c>
      <c r="G4563" s="85">
        <v>180396</v>
      </c>
      <c r="H4563" s="89"/>
      <c r="I4563" s="93" t="s">
        <v>8822</v>
      </c>
      <c r="J4563" s="89"/>
      <c r="K4563" s="89"/>
      <c r="L4563" s="89"/>
      <c r="M4563" s="89"/>
      <c r="N4563" s="168">
        <v>0</v>
      </c>
      <c r="O4563" s="168">
        <v>175026.15</v>
      </c>
      <c r="P4563" s="89" t="s">
        <v>679</v>
      </c>
    </row>
    <row r="4564" spans="1:16" ht="51">
      <c r="A4564" s="214">
        <v>35</v>
      </c>
      <c r="B4564" s="89"/>
      <c r="C4564" s="90" t="s">
        <v>49</v>
      </c>
      <c r="D4564" s="84">
        <v>43335</v>
      </c>
      <c r="E4564" s="85" t="s">
        <v>8196</v>
      </c>
      <c r="F4564" s="85" t="s">
        <v>680</v>
      </c>
      <c r="G4564" s="85">
        <v>180397</v>
      </c>
      <c r="H4564" s="89"/>
      <c r="I4564" s="93" t="s">
        <v>8823</v>
      </c>
      <c r="J4564" s="89"/>
      <c r="K4564" s="89"/>
      <c r="L4564" s="89"/>
      <c r="M4564" s="89"/>
      <c r="N4564" s="168">
        <v>0</v>
      </c>
      <c r="O4564" s="168">
        <v>298560.03000000003</v>
      </c>
      <c r="P4564" s="89" t="s">
        <v>679</v>
      </c>
    </row>
    <row r="4565" spans="1:16" ht="76.5">
      <c r="A4565" s="214" t="s">
        <v>567</v>
      </c>
      <c r="B4565" s="89"/>
      <c r="C4565" s="90" t="s">
        <v>620</v>
      </c>
      <c r="D4565" s="84">
        <v>43335</v>
      </c>
      <c r="E4565" s="85" t="s">
        <v>8196</v>
      </c>
      <c r="F4565" s="85" t="s">
        <v>680</v>
      </c>
      <c r="G4565" s="85">
        <v>180395</v>
      </c>
      <c r="H4565" s="89"/>
      <c r="I4565" s="93" t="s">
        <v>8824</v>
      </c>
      <c r="J4565" s="89"/>
      <c r="K4565" s="89"/>
      <c r="L4565" s="89"/>
      <c r="M4565" s="89"/>
      <c r="N4565" s="168">
        <v>0</v>
      </c>
      <c r="O4565" s="168">
        <v>135502.64000000001</v>
      </c>
      <c r="P4565" s="89" t="s">
        <v>679</v>
      </c>
    </row>
    <row r="4566" spans="1:16" ht="76.5">
      <c r="A4566" s="214" t="s">
        <v>560</v>
      </c>
      <c r="B4566" s="89"/>
      <c r="C4566" s="90" t="s">
        <v>622</v>
      </c>
      <c r="D4566" s="84">
        <v>43335</v>
      </c>
      <c r="E4566" s="85" t="s">
        <v>8196</v>
      </c>
      <c r="F4566" s="85" t="s">
        <v>680</v>
      </c>
      <c r="G4566" s="85">
        <v>180394</v>
      </c>
      <c r="H4566" s="89"/>
      <c r="I4566" s="93" t="s">
        <v>8825</v>
      </c>
      <c r="J4566" s="89"/>
      <c r="K4566" s="89"/>
      <c r="L4566" s="89"/>
      <c r="M4566" s="89"/>
      <c r="N4566" s="168">
        <v>0</v>
      </c>
      <c r="O4566" s="168">
        <v>14475.51</v>
      </c>
      <c r="P4566" s="89" t="s">
        <v>679</v>
      </c>
    </row>
    <row r="4567" spans="1:16" ht="63.75">
      <c r="A4567" s="214" t="s">
        <v>560</v>
      </c>
      <c r="B4567" s="89"/>
      <c r="C4567" s="90" t="s">
        <v>622</v>
      </c>
      <c r="D4567" s="84">
        <v>43335</v>
      </c>
      <c r="E4567" s="85" t="s">
        <v>8196</v>
      </c>
      <c r="F4567" s="85" t="s">
        <v>680</v>
      </c>
      <c r="G4567" s="85">
        <v>180393</v>
      </c>
      <c r="H4567" s="89"/>
      <c r="I4567" s="93" t="s">
        <v>8826</v>
      </c>
      <c r="J4567" s="89"/>
      <c r="K4567" s="89"/>
      <c r="L4567" s="89"/>
      <c r="M4567" s="89"/>
      <c r="N4567" s="168">
        <v>0</v>
      </c>
      <c r="O4567" s="168">
        <v>4957.96</v>
      </c>
      <c r="P4567" s="89" t="s">
        <v>679</v>
      </c>
    </row>
    <row r="4568" spans="1:16" ht="51">
      <c r="A4568" s="214" t="s">
        <v>560</v>
      </c>
      <c r="B4568" s="89"/>
      <c r="C4568" s="90" t="s">
        <v>622</v>
      </c>
      <c r="D4568" s="84">
        <v>43335</v>
      </c>
      <c r="E4568" s="85" t="s">
        <v>8196</v>
      </c>
      <c r="F4568" s="85" t="s">
        <v>680</v>
      </c>
      <c r="G4568" s="85">
        <v>180398</v>
      </c>
      <c r="H4568" s="89"/>
      <c r="I4568" s="93" t="s">
        <v>8827</v>
      </c>
      <c r="J4568" s="89"/>
      <c r="K4568" s="89"/>
      <c r="L4568" s="89"/>
      <c r="M4568" s="89"/>
      <c r="N4568" s="168">
        <v>0</v>
      </c>
      <c r="O4568" s="168">
        <v>25183.33</v>
      </c>
      <c r="P4568" s="89" t="s">
        <v>679</v>
      </c>
    </row>
    <row r="4569" spans="1:16" ht="89.25">
      <c r="A4569" s="214">
        <v>576</v>
      </c>
      <c r="B4569" s="89"/>
      <c r="C4569" s="90" t="s">
        <v>11083</v>
      </c>
      <c r="D4569" s="84">
        <v>43335</v>
      </c>
      <c r="E4569" s="85" t="s">
        <v>8197</v>
      </c>
      <c r="F4569" s="85" t="s">
        <v>15</v>
      </c>
      <c r="G4569" s="85">
        <v>5740</v>
      </c>
      <c r="H4569" s="89"/>
      <c r="I4569" s="93" t="s">
        <v>8828</v>
      </c>
      <c r="J4569" s="89"/>
      <c r="K4569" s="89"/>
      <c r="L4569" s="89"/>
      <c r="M4569" s="89"/>
      <c r="N4569" s="168">
        <v>426.82</v>
      </c>
      <c r="O4569" s="168">
        <v>0</v>
      </c>
      <c r="P4569" s="89" t="s">
        <v>679</v>
      </c>
    </row>
    <row r="4570" spans="1:16" ht="51">
      <c r="A4570" s="214">
        <v>513</v>
      </c>
      <c r="B4570" s="89"/>
      <c r="C4570" s="90" t="s">
        <v>175</v>
      </c>
      <c r="D4570" s="84">
        <v>43335</v>
      </c>
      <c r="E4570" s="85" t="s">
        <v>8198</v>
      </c>
      <c r="F4570" s="85" t="s">
        <v>15</v>
      </c>
      <c r="G4570" s="85">
        <v>816787</v>
      </c>
      <c r="H4570" s="89"/>
      <c r="I4570" s="93" t="s">
        <v>744</v>
      </c>
      <c r="J4570" s="89"/>
      <c r="K4570" s="89"/>
      <c r="L4570" s="89"/>
      <c r="M4570" s="89"/>
      <c r="N4570" s="168">
        <v>50</v>
      </c>
      <c r="O4570" s="168">
        <v>0</v>
      </c>
      <c r="P4570" s="89" t="s">
        <v>679</v>
      </c>
    </row>
    <row r="4571" spans="1:16" ht="51">
      <c r="A4571" s="214">
        <v>513</v>
      </c>
      <c r="B4571" s="89"/>
      <c r="C4571" s="90" t="s">
        <v>175</v>
      </c>
      <c r="D4571" s="84">
        <v>43335</v>
      </c>
      <c r="E4571" s="85" t="s">
        <v>8199</v>
      </c>
      <c r="F4571" s="85" t="s">
        <v>15</v>
      </c>
      <c r="G4571" s="85">
        <v>816789</v>
      </c>
      <c r="H4571" s="89"/>
      <c r="I4571" s="93" t="s">
        <v>3387</v>
      </c>
      <c r="J4571" s="89"/>
      <c r="K4571" s="89"/>
      <c r="L4571" s="89"/>
      <c r="M4571" s="89"/>
      <c r="N4571" s="168">
        <v>50</v>
      </c>
      <c r="O4571" s="168">
        <v>0</v>
      </c>
      <c r="P4571" s="89" t="s">
        <v>679</v>
      </c>
    </row>
    <row r="4572" spans="1:16" ht="51">
      <c r="A4572" s="214">
        <v>513</v>
      </c>
      <c r="B4572" s="89"/>
      <c r="C4572" s="90" t="s">
        <v>175</v>
      </c>
      <c r="D4572" s="84">
        <v>43335</v>
      </c>
      <c r="E4572" s="85" t="s">
        <v>8200</v>
      </c>
      <c r="F4572" s="85" t="s">
        <v>11</v>
      </c>
      <c r="G4572" s="85">
        <v>930464</v>
      </c>
      <c r="H4572" s="89"/>
      <c r="I4572" s="93" t="s">
        <v>8829</v>
      </c>
      <c r="J4572" s="89"/>
      <c r="K4572" s="89"/>
      <c r="L4572" s="89"/>
      <c r="M4572" s="89"/>
      <c r="N4572" s="168">
        <v>50</v>
      </c>
      <c r="O4572" s="168">
        <v>0</v>
      </c>
      <c r="P4572" s="89" t="s">
        <v>679</v>
      </c>
    </row>
    <row r="4573" spans="1:16" ht="51">
      <c r="A4573" s="214" t="s">
        <v>569</v>
      </c>
      <c r="B4573" s="89"/>
      <c r="C4573" s="90" t="s">
        <v>621</v>
      </c>
      <c r="D4573" s="84">
        <v>43336</v>
      </c>
      <c r="E4573" s="85" t="s">
        <v>8201</v>
      </c>
      <c r="F4573" s="85" t="s">
        <v>3</v>
      </c>
      <c r="G4573" s="85">
        <v>1653301</v>
      </c>
      <c r="H4573" s="89"/>
      <c r="I4573" s="93" t="s">
        <v>8830</v>
      </c>
      <c r="J4573" s="89"/>
      <c r="K4573" s="89"/>
      <c r="L4573" s="89"/>
      <c r="M4573" s="89"/>
      <c r="N4573" s="168">
        <v>0</v>
      </c>
      <c r="O4573" s="168">
        <v>140</v>
      </c>
      <c r="P4573" s="89" t="s">
        <v>679</v>
      </c>
    </row>
    <row r="4574" spans="1:16" ht="51">
      <c r="A4574" s="214">
        <v>373</v>
      </c>
      <c r="B4574" s="89"/>
      <c r="C4574" s="90" t="s">
        <v>644</v>
      </c>
      <c r="D4574" s="84">
        <v>43336</v>
      </c>
      <c r="E4574" s="85" t="s">
        <v>8202</v>
      </c>
      <c r="F4574" s="85" t="s">
        <v>3</v>
      </c>
      <c r="G4574" s="85">
        <v>1653388</v>
      </c>
      <c r="H4574" s="89"/>
      <c r="I4574" s="93" t="s">
        <v>8831</v>
      </c>
      <c r="J4574" s="89"/>
      <c r="K4574" s="89"/>
      <c r="L4574" s="89"/>
      <c r="M4574" s="89"/>
      <c r="N4574" s="168">
        <v>0</v>
      </c>
      <c r="O4574" s="168">
        <v>13844.4</v>
      </c>
      <c r="P4574" s="89" t="s">
        <v>679</v>
      </c>
    </row>
    <row r="4575" spans="1:16" ht="51">
      <c r="A4575" s="214">
        <v>25</v>
      </c>
      <c r="B4575" s="89"/>
      <c r="C4575" s="90" t="s">
        <v>48</v>
      </c>
      <c r="D4575" s="84">
        <v>43336</v>
      </c>
      <c r="E4575" s="85" t="s">
        <v>8203</v>
      </c>
      <c r="F4575" s="85" t="s">
        <v>3</v>
      </c>
      <c r="G4575" s="85">
        <v>1653449</v>
      </c>
      <c r="H4575" s="89"/>
      <c r="I4575" s="93" t="s">
        <v>8832</v>
      </c>
      <c r="J4575" s="89"/>
      <c r="K4575" s="89"/>
      <c r="L4575" s="89"/>
      <c r="M4575" s="89"/>
      <c r="N4575" s="168">
        <v>0</v>
      </c>
      <c r="O4575" s="168">
        <v>1007</v>
      </c>
      <c r="P4575" s="89" t="s">
        <v>679</v>
      </c>
    </row>
    <row r="4576" spans="1:16" ht="51">
      <c r="A4576" s="214">
        <v>373</v>
      </c>
      <c r="B4576" s="89"/>
      <c r="C4576" s="90" t="s">
        <v>644</v>
      </c>
      <c r="D4576" s="84">
        <v>43336</v>
      </c>
      <c r="E4576" s="85" t="s">
        <v>8204</v>
      </c>
      <c r="F4576" s="85" t="s">
        <v>3</v>
      </c>
      <c r="G4576" s="85">
        <v>1653506</v>
      </c>
      <c r="H4576" s="89"/>
      <c r="I4576" s="93" t="s">
        <v>8831</v>
      </c>
      <c r="J4576" s="89"/>
      <c r="K4576" s="89"/>
      <c r="L4576" s="89"/>
      <c r="M4576" s="89"/>
      <c r="N4576" s="168">
        <v>0</v>
      </c>
      <c r="O4576" s="168">
        <v>15.9</v>
      </c>
      <c r="P4576" s="89" t="s">
        <v>679</v>
      </c>
    </row>
    <row r="4577" spans="1:16" ht="51">
      <c r="A4577" s="214" t="s">
        <v>569</v>
      </c>
      <c r="B4577" s="89"/>
      <c r="C4577" s="90" t="s">
        <v>621</v>
      </c>
      <c r="D4577" s="84">
        <v>43336</v>
      </c>
      <c r="E4577" s="85" t="s">
        <v>8205</v>
      </c>
      <c r="F4577" s="85" t="s">
        <v>3</v>
      </c>
      <c r="G4577" s="85">
        <v>1653637</v>
      </c>
      <c r="H4577" s="89"/>
      <c r="I4577" s="93" t="s">
        <v>8833</v>
      </c>
      <c r="J4577" s="89"/>
      <c r="K4577" s="89"/>
      <c r="L4577" s="89"/>
      <c r="M4577" s="89"/>
      <c r="N4577" s="168">
        <v>0</v>
      </c>
      <c r="O4577" s="168">
        <v>2729.67</v>
      </c>
      <c r="P4577" s="89" t="s">
        <v>679</v>
      </c>
    </row>
    <row r="4578" spans="1:16" ht="51">
      <c r="A4578" s="214" t="s">
        <v>567</v>
      </c>
      <c r="B4578" s="89"/>
      <c r="C4578" s="90" t="s">
        <v>620</v>
      </c>
      <c r="D4578" s="84">
        <v>43336</v>
      </c>
      <c r="E4578" s="85" t="s">
        <v>8206</v>
      </c>
      <c r="F4578" s="85" t="s">
        <v>3</v>
      </c>
      <c r="G4578" s="85">
        <v>1653502</v>
      </c>
      <c r="H4578" s="89"/>
      <c r="I4578" s="93" t="s">
        <v>8834</v>
      </c>
      <c r="J4578" s="89"/>
      <c r="K4578" s="89"/>
      <c r="L4578" s="89"/>
      <c r="M4578" s="89"/>
      <c r="N4578" s="168">
        <v>0</v>
      </c>
      <c r="O4578" s="168">
        <v>952</v>
      </c>
      <c r="P4578" s="89" t="s">
        <v>679</v>
      </c>
    </row>
    <row r="4579" spans="1:16" ht="63.75">
      <c r="A4579" s="214">
        <v>35</v>
      </c>
      <c r="B4579" s="89"/>
      <c r="C4579" s="90" t="s">
        <v>49</v>
      </c>
      <c r="D4579" s="84">
        <v>43336</v>
      </c>
      <c r="E4579" s="85" t="s">
        <v>8207</v>
      </c>
      <c r="F4579" s="85" t="s">
        <v>3</v>
      </c>
      <c r="G4579" s="85">
        <v>1653331</v>
      </c>
      <c r="H4579" s="89"/>
      <c r="I4579" s="93" t="s">
        <v>8835</v>
      </c>
      <c r="J4579" s="89"/>
      <c r="K4579" s="89"/>
      <c r="L4579" s="89"/>
      <c r="M4579" s="89"/>
      <c r="N4579" s="168">
        <v>0</v>
      </c>
      <c r="O4579" s="168">
        <v>310</v>
      </c>
      <c r="P4579" s="89" t="s">
        <v>679</v>
      </c>
    </row>
    <row r="4580" spans="1:16" ht="63.75">
      <c r="A4580" s="214">
        <v>35</v>
      </c>
      <c r="B4580" s="89"/>
      <c r="C4580" s="90" t="s">
        <v>49</v>
      </c>
      <c r="D4580" s="84">
        <v>43336</v>
      </c>
      <c r="E4580" s="85" t="s">
        <v>8208</v>
      </c>
      <c r="F4580" s="85" t="s">
        <v>3</v>
      </c>
      <c r="G4580" s="85">
        <v>1653336</v>
      </c>
      <c r="H4580" s="89"/>
      <c r="I4580" s="93" t="s">
        <v>8836</v>
      </c>
      <c r="J4580" s="89"/>
      <c r="K4580" s="89"/>
      <c r="L4580" s="89"/>
      <c r="M4580" s="89"/>
      <c r="N4580" s="168">
        <v>0</v>
      </c>
      <c r="O4580" s="168">
        <v>310</v>
      </c>
      <c r="P4580" s="89" t="s">
        <v>679</v>
      </c>
    </row>
    <row r="4581" spans="1:16" ht="51">
      <c r="A4581" s="214">
        <v>35</v>
      </c>
      <c r="B4581" s="89"/>
      <c r="C4581" s="90" t="s">
        <v>49</v>
      </c>
      <c r="D4581" s="84">
        <v>43336</v>
      </c>
      <c r="E4581" s="85" t="s">
        <v>8209</v>
      </c>
      <c r="F4581" s="85" t="s">
        <v>3</v>
      </c>
      <c r="G4581" s="85">
        <v>1653341</v>
      </c>
      <c r="H4581" s="89"/>
      <c r="I4581" s="93" t="s">
        <v>8837</v>
      </c>
      <c r="J4581" s="89"/>
      <c r="K4581" s="89"/>
      <c r="L4581" s="89"/>
      <c r="M4581" s="89"/>
      <c r="N4581" s="168">
        <v>0</v>
      </c>
      <c r="O4581" s="168">
        <v>14457.43</v>
      </c>
      <c r="P4581" s="89" t="s">
        <v>679</v>
      </c>
    </row>
    <row r="4582" spans="1:16" ht="63.75">
      <c r="A4582" s="214">
        <v>35</v>
      </c>
      <c r="B4582" s="89"/>
      <c r="C4582" s="90" t="s">
        <v>49</v>
      </c>
      <c r="D4582" s="84">
        <v>43336</v>
      </c>
      <c r="E4582" s="85" t="s">
        <v>8210</v>
      </c>
      <c r="F4582" s="85" t="s">
        <v>3</v>
      </c>
      <c r="G4582" s="85">
        <v>1653345</v>
      </c>
      <c r="H4582" s="89"/>
      <c r="I4582" s="93" t="s">
        <v>8838</v>
      </c>
      <c r="J4582" s="89"/>
      <c r="K4582" s="89"/>
      <c r="L4582" s="89"/>
      <c r="M4582" s="89"/>
      <c r="N4582" s="168">
        <v>0</v>
      </c>
      <c r="O4582" s="168">
        <v>42080</v>
      </c>
      <c r="P4582" s="89" t="s">
        <v>679</v>
      </c>
    </row>
    <row r="4583" spans="1:16" ht="51">
      <c r="A4583" s="214" t="s">
        <v>569</v>
      </c>
      <c r="B4583" s="89"/>
      <c r="C4583" s="90" t="s">
        <v>621</v>
      </c>
      <c r="D4583" s="84">
        <v>43336</v>
      </c>
      <c r="E4583" s="85" t="s">
        <v>8211</v>
      </c>
      <c r="F4583" s="85" t="s">
        <v>3</v>
      </c>
      <c r="G4583" s="85">
        <v>1653457</v>
      </c>
      <c r="H4583" s="89"/>
      <c r="I4583" s="93" t="s">
        <v>8839</v>
      </c>
      <c r="J4583" s="89"/>
      <c r="K4583" s="89"/>
      <c r="L4583" s="89"/>
      <c r="M4583" s="89"/>
      <c r="N4583" s="168">
        <v>0</v>
      </c>
      <c r="O4583" s="168">
        <v>313.8</v>
      </c>
      <c r="P4583" s="89" t="s">
        <v>679</v>
      </c>
    </row>
    <row r="4584" spans="1:16" ht="51">
      <c r="A4584" s="214">
        <v>16</v>
      </c>
      <c r="B4584" s="89"/>
      <c r="C4584" s="90" t="s">
        <v>46</v>
      </c>
      <c r="D4584" s="84">
        <v>43336</v>
      </c>
      <c r="E4584" s="85" t="s">
        <v>8212</v>
      </c>
      <c r="F4584" s="85" t="s">
        <v>3</v>
      </c>
      <c r="G4584" s="85">
        <v>1653459</v>
      </c>
      <c r="H4584" s="89"/>
      <c r="I4584" s="93" t="s">
        <v>8840</v>
      </c>
      <c r="J4584" s="89"/>
      <c r="K4584" s="89"/>
      <c r="L4584" s="89"/>
      <c r="M4584" s="89"/>
      <c r="N4584" s="168">
        <v>0</v>
      </c>
      <c r="O4584" s="168">
        <v>1508.42</v>
      </c>
      <c r="P4584" s="89" t="s">
        <v>2900</v>
      </c>
    </row>
    <row r="4585" spans="1:16" ht="89.25">
      <c r="A4585" s="214">
        <v>513</v>
      </c>
      <c r="B4585" s="89"/>
      <c r="C4585" s="90" t="s">
        <v>175</v>
      </c>
      <c r="D4585" s="84">
        <v>43336</v>
      </c>
      <c r="E4585" s="85" t="s">
        <v>8213</v>
      </c>
      <c r="F4585" s="85" t="s">
        <v>15</v>
      </c>
      <c r="G4585" s="85">
        <v>5744</v>
      </c>
      <c r="H4585" s="89"/>
      <c r="I4585" s="93" t="s">
        <v>8841</v>
      </c>
      <c r="J4585" s="89"/>
      <c r="K4585" s="89"/>
      <c r="L4585" s="89"/>
      <c r="M4585" s="89"/>
      <c r="N4585" s="168">
        <v>50</v>
      </c>
      <c r="O4585" s="168">
        <v>0</v>
      </c>
      <c r="P4585" s="89" t="s">
        <v>679</v>
      </c>
    </row>
    <row r="4586" spans="1:16" ht="51">
      <c r="A4586" s="214">
        <v>513</v>
      </c>
      <c r="B4586" s="89"/>
      <c r="C4586" s="90" t="s">
        <v>175</v>
      </c>
      <c r="D4586" s="84">
        <v>43336</v>
      </c>
      <c r="E4586" s="85" t="s">
        <v>8214</v>
      </c>
      <c r="F4586" s="85" t="s">
        <v>15</v>
      </c>
      <c r="G4586" s="85">
        <v>817659</v>
      </c>
      <c r="H4586" s="89"/>
      <c r="I4586" s="93" t="s">
        <v>8569</v>
      </c>
      <c r="J4586" s="89"/>
      <c r="K4586" s="89"/>
      <c r="L4586" s="89"/>
      <c r="M4586" s="89"/>
      <c r="N4586" s="168">
        <v>50</v>
      </c>
      <c r="O4586" s="168">
        <v>0</v>
      </c>
      <c r="P4586" s="89" t="s">
        <v>679</v>
      </c>
    </row>
    <row r="4587" spans="1:16" ht="51">
      <c r="A4587" s="214">
        <v>513</v>
      </c>
      <c r="B4587" s="89"/>
      <c r="C4587" s="90" t="s">
        <v>175</v>
      </c>
      <c r="D4587" s="84">
        <v>43336</v>
      </c>
      <c r="E4587" s="85" t="s">
        <v>8215</v>
      </c>
      <c r="F4587" s="85" t="s">
        <v>15</v>
      </c>
      <c r="G4587" s="85">
        <v>817657</v>
      </c>
      <c r="H4587" s="89"/>
      <c r="I4587" s="93" t="s">
        <v>3390</v>
      </c>
      <c r="J4587" s="89"/>
      <c r="K4587" s="89"/>
      <c r="L4587" s="89"/>
      <c r="M4587" s="89"/>
      <c r="N4587" s="168">
        <v>50</v>
      </c>
      <c r="O4587" s="168">
        <v>0</v>
      </c>
      <c r="P4587" s="89" t="s">
        <v>679</v>
      </c>
    </row>
    <row r="4588" spans="1:16" ht="89.25">
      <c r="A4588" s="214">
        <v>513</v>
      </c>
      <c r="B4588" s="89"/>
      <c r="C4588" s="90" t="s">
        <v>175</v>
      </c>
      <c r="D4588" s="84">
        <v>43336</v>
      </c>
      <c r="E4588" s="85" t="s">
        <v>8216</v>
      </c>
      <c r="F4588" s="85" t="s">
        <v>15</v>
      </c>
      <c r="G4588" s="85">
        <v>5743</v>
      </c>
      <c r="H4588" s="89"/>
      <c r="I4588" s="93" t="s">
        <v>8842</v>
      </c>
      <c r="J4588" s="89"/>
      <c r="K4588" s="89"/>
      <c r="L4588" s="89"/>
      <c r="M4588" s="89"/>
      <c r="N4588" s="168">
        <v>5055.54</v>
      </c>
      <c r="O4588" s="168">
        <v>0</v>
      </c>
      <c r="P4588" s="89" t="s">
        <v>679</v>
      </c>
    </row>
    <row r="4589" spans="1:16" ht="76.5">
      <c r="A4589" s="214">
        <v>513</v>
      </c>
      <c r="B4589" s="89"/>
      <c r="C4589" s="90" t="s">
        <v>175</v>
      </c>
      <c r="D4589" s="84">
        <v>43336</v>
      </c>
      <c r="E4589" s="85" t="s">
        <v>8217</v>
      </c>
      <c r="F4589" s="85" t="s">
        <v>15</v>
      </c>
      <c r="G4589" s="85">
        <v>5752</v>
      </c>
      <c r="H4589" s="89"/>
      <c r="I4589" s="93" t="s">
        <v>8843</v>
      </c>
      <c r="J4589" s="89"/>
      <c r="K4589" s="89"/>
      <c r="L4589" s="89"/>
      <c r="M4589" s="89"/>
      <c r="N4589" s="168">
        <v>444.93</v>
      </c>
      <c r="O4589" s="168">
        <v>0</v>
      </c>
      <c r="P4589" s="89" t="s">
        <v>679</v>
      </c>
    </row>
    <row r="4590" spans="1:16" ht="76.5">
      <c r="A4590" s="214" t="s">
        <v>561</v>
      </c>
      <c r="B4590" s="89"/>
      <c r="C4590" s="90" t="s">
        <v>10493</v>
      </c>
      <c r="D4590" s="84">
        <v>43336</v>
      </c>
      <c r="E4590" s="85" t="s">
        <v>8218</v>
      </c>
      <c r="F4590" s="85" t="s">
        <v>13</v>
      </c>
      <c r="G4590" s="85">
        <v>930541</v>
      </c>
      <c r="H4590" s="89"/>
      <c r="I4590" s="93" t="s">
        <v>8844</v>
      </c>
      <c r="J4590" s="89"/>
      <c r="K4590" s="89"/>
      <c r="L4590" s="89"/>
      <c r="M4590" s="89"/>
      <c r="N4590" s="168">
        <v>397800</v>
      </c>
      <c r="O4590" s="168">
        <v>0</v>
      </c>
      <c r="P4590" s="89" t="s">
        <v>679</v>
      </c>
    </row>
    <row r="4591" spans="1:16" ht="63.75">
      <c r="A4591" s="214">
        <v>513</v>
      </c>
      <c r="B4591" s="89"/>
      <c r="C4591" s="90" t="s">
        <v>175</v>
      </c>
      <c r="D4591" s="84">
        <v>43336</v>
      </c>
      <c r="E4591" s="85" t="s">
        <v>8219</v>
      </c>
      <c r="F4591" s="85" t="s">
        <v>15</v>
      </c>
      <c r="G4591" s="85">
        <v>817671</v>
      </c>
      <c r="H4591" s="89"/>
      <c r="I4591" s="93" t="s">
        <v>8845</v>
      </c>
      <c r="J4591" s="89"/>
      <c r="K4591" s="89"/>
      <c r="L4591" s="89"/>
      <c r="M4591" s="89"/>
      <c r="N4591" s="168">
        <v>50</v>
      </c>
      <c r="O4591" s="168">
        <v>0</v>
      </c>
      <c r="P4591" s="89" t="s">
        <v>679</v>
      </c>
    </row>
    <row r="4592" spans="1:16" ht="76.5">
      <c r="A4592" s="214">
        <v>20</v>
      </c>
      <c r="B4592" s="89"/>
      <c r="C4592" s="90" t="s">
        <v>47</v>
      </c>
      <c r="D4592" s="84">
        <v>43336</v>
      </c>
      <c r="E4592" s="85" t="s">
        <v>8220</v>
      </c>
      <c r="F4592" s="85" t="s">
        <v>13</v>
      </c>
      <c r="G4592" s="85">
        <v>930609</v>
      </c>
      <c r="H4592" s="89"/>
      <c r="I4592" s="93" t="s">
        <v>8846</v>
      </c>
      <c r="J4592" s="89"/>
      <c r="K4592" s="89"/>
      <c r="L4592" s="89"/>
      <c r="M4592" s="89"/>
      <c r="N4592" s="168">
        <v>348</v>
      </c>
      <c r="O4592" s="168">
        <v>0</v>
      </c>
      <c r="P4592" s="89" t="s">
        <v>679</v>
      </c>
    </row>
    <row r="4593" spans="1:16" ht="76.5">
      <c r="A4593" s="214">
        <v>20</v>
      </c>
      <c r="B4593" s="89"/>
      <c r="C4593" s="90" t="s">
        <v>47</v>
      </c>
      <c r="D4593" s="84">
        <v>43336</v>
      </c>
      <c r="E4593" s="85" t="s">
        <v>8221</v>
      </c>
      <c r="F4593" s="85" t="s">
        <v>11</v>
      </c>
      <c r="G4593" s="85">
        <v>930609</v>
      </c>
      <c r="H4593" s="89"/>
      <c r="I4593" s="93" t="s">
        <v>8847</v>
      </c>
      <c r="J4593" s="89"/>
      <c r="K4593" s="89"/>
      <c r="L4593" s="89"/>
      <c r="M4593" s="89"/>
      <c r="N4593" s="168">
        <v>50</v>
      </c>
      <c r="O4593" s="168">
        <v>0</v>
      </c>
      <c r="P4593" s="89" t="s">
        <v>679</v>
      </c>
    </row>
    <row r="4594" spans="1:16" ht="51">
      <c r="A4594" s="214">
        <v>25</v>
      </c>
      <c r="B4594" s="89"/>
      <c r="C4594" s="90" t="s">
        <v>48</v>
      </c>
      <c r="D4594" s="84">
        <v>43339</v>
      </c>
      <c r="E4594" s="85" t="s">
        <v>8222</v>
      </c>
      <c r="F4594" s="85" t="s">
        <v>3</v>
      </c>
      <c r="G4594" s="85">
        <v>1654122</v>
      </c>
      <c r="H4594" s="89"/>
      <c r="I4594" s="93" t="s">
        <v>8848</v>
      </c>
      <c r="J4594" s="89"/>
      <c r="K4594" s="89"/>
      <c r="L4594" s="89"/>
      <c r="M4594" s="89"/>
      <c r="N4594" s="168">
        <v>0</v>
      </c>
      <c r="O4594" s="168">
        <v>3265.41</v>
      </c>
      <c r="P4594" s="89" t="s">
        <v>679</v>
      </c>
    </row>
    <row r="4595" spans="1:16" ht="51">
      <c r="A4595" s="214">
        <v>373</v>
      </c>
      <c r="B4595" s="89"/>
      <c r="C4595" s="90" t="s">
        <v>644</v>
      </c>
      <c r="D4595" s="84">
        <v>43339</v>
      </c>
      <c r="E4595" s="85" t="s">
        <v>8223</v>
      </c>
      <c r="F4595" s="85" t="s">
        <v>3</v>
      </c>
      <c r="G4595" s="85">
        <v>1654223</v>
      </c>
      <c r="H4595" s="89"/>
      <c r="I4595" s="93" t="s">
        <v>8850</v>
      </c>
      <c r="J4595" s="89"/>
      <c r="K4595" s="89"/>
      <c r="L4595" s="89"/>
      <c r="M4595" s="89"/>
      <c r="N4595" s="168">
        <v>0</v>
      </c>
      <c r="O4595" s="168">
        <v>200.73000000000002</v>
      </c>
      <c r="P4595" s="89" t="s">
        <v>679</v>
      </c>
    </row>
    <row r="4596" spans="1:16" ht="63.75">
      <c r="A4596" s="214">
        <v>310</v>
      </c>
      <c r="B4596" s="89"/>
      <c r="C4596" s="90" t="s">
        <v>145</v>
      </c>
      <c r="D4596" s="84">
        <v>43339</v>
      </c>
      <c r="E4596" s="85" t="s">
        <v>8224</v>
      </c>
      <c r="F4596" s="85" t="s">
        <v>3</v>
      </c>
      <c r="G4596" s="85">
        <v>1653938</v>
      </c>
      <c r="H4596" s="89"/>
      <c r="I4596" s="93" t="s">
        <v>8851</v>
      </c>
      <c r="J4596" s="89"/>
      <c r="K4596" s="89"/>
      <c r="L4596" s="89"/>
      <c r="M4596" s="89"/>
      <c r="N4596" s="168">
        <v>0</v>
      </c>
      <c r="O4596" s="168">
        <v>705.54</v>
      </c>
      <c r="P4596" s="89" t="s">
        <v>679</v>
      </c>
    </row>
    <row r="4597" spans="1:16" ht="63.75">
      <c r="A4597" s="214">
        <v>15</v>
      </c>
      <c r="B4597" s="89"/>
      <c r="C4597" s="90" t="s">
        <v>45</v>
      </c>
      <c r="D4597" s="84">
        <v>43339</v>
      </c>
      <c r="E4597" s="85" t="s">
        <v>8225</v>
      </c>
      <c r="F4597" s="85" t="s">
        <v>3</v>
      </c>
      <c r="G4597" s="85">
        <v>1653969</v>
      </c>
      <c r="H4597" s="89"/>
      <c r="I4597" s="93" t="s">
        <v>8852</v>
      </c>
      <c r="J4597" s="89"/>
      <c r="K4597" s="89"/>
      <c r="L4597" s="89"/>
      <c r="M4597" s="89"/>
      <c r="N4597" s="168">
        <v>0</v>
      </c>
      <c r="O4597" s="168">
        <v>120204</v>
      </c>
      <c r="P4597" s="89" t="s">
        <v>679</v>
      </c>
    </row>
    <row r="4598" spans="1:16" ht="51">
      <c r="A4598" s="214">
        <v>254</v>
      </c>
      <c r="B4598" s="89"/>
      <c r="C4598" s="90" t="s">
        <v>118</v>
      </c>
      <c r="D4598" s="84">
        <v>43339</v>
      </c>
      <c r="E4598" s="85" t="s">
        <v>8226</v>
      </c>
      <c r="F4598" s="85" t="s">
        <v>3</v>
      </c>
      <c r="G4598" s="85">
        <v>1654025</v>
      </c>
      <c r="H4598" s="89"/>
      <c r="I4598" s="93" t="s">
        <v>8853</v>
      </c>
      <c r="J4598" s="89"/>
      <c r="K4598" s="89"/>
      <c r="L4598" s="89"/>
      <c r="M4598" s="89"/>
      <c r="N4598" s="168">
        <v>0</v>
      </c>
      <c r="O4598" s="168">
        <v>5.44</v>
      </c>
      <c r="P4598" s="89" t="s">
        <v>679</v>
      </c>
    </row>
    <row r="4599" spans="1:16" ht="63.75">
      <c r="A4599" s="214">
        <v>592</v>
      </c>
      <c r="B4599" s="89"/>
      <c r="C4599" s="90" t="s">
        <v>653</v>
      </c>
      <c r="D4599" s="84">
        <v>43339</v>
      </c>
      <c r="E4599" s="85" t="s">
        <v>8227</v>
      </c>
      <c r="F4599" s="85" t="s">
        <v>3</v>
      </c>
      <c r="G4599" s="85">
        <v>1654056</v>
      </c>
      <c r="H4599" s="89"/>
      <c r="I4599" s="93" t="s">
        <v>8854</v>
      </c>
      <c r="J4599" s="89"/>
      <c r="K4599" s="89"/>
      <c r="L4599" s="89"/>
      <c r="M4599" s="89"/>
      <c r="N4599" s="168">
        <v>0</v>
      </c>
      <c r="O4599" s="168">
        <v>946.56000000000006</v>
      </c>
      <c r="P4599" s="89" t="s">
        <v>679</v>
      </c>
    </row>
    <row r="4600" spans="1:16" ht="63.75">
      <c r="A4600" s="214" t="s">
        <v>563</v>
      </c>
      <c r="B4600" s="89"/>
      <c r="C4600" s="90" t="s">
        <v>9054</v>
      </c>
      <c r="D4600" s="84">
        <v>43339</v>
      </c>
      <c r="E4600" s="85" t="s">
        <v>8228</v>
      </c>
      <c r="F4600" s="85" t="s">
        <v>3</v>
      </c>
      <c r="G4600" s="85">
        <v>1654064</v>
      </c>
      <c r="H4600" s="89"/>
      <c r="I4600" s="93" t="s">
        <v>8855</v>
      </c>
      <c r="J4600" s="89"/>
      <c r="K4600" s="89"/>
      <c r="L4600" s="89"/>
      <c r="M4600" s="89"/>
      <c r="N4600" s="168">
        <v>0</v>
      </c>
      <c r="O4600" s="168">
        <v>20000</v>
      </c>
      <c r="P4600" s="89" t="s">
        <v>679</v>
      </c>
    </row>
    <row r="4601" spans="1:16" ht="51">
      <c r="A4601" s="214" t="s">
        <v>569</v>
      </c>
      <c r="B4601" s="89"/>
      <c r="C4601" s="90" t="s">
        <v>621</v>
      </c>
      <c r="D4601" s="84">
        <v>43339</v>
      </c>
      <c r="E4601" s="85" t="s">
        <v>8229</v>
      </c>
      <c r="F4601" s="85" t="s">
        <v>3</v>
      </c>
      <c r="G4601" s="85">
        <v>1654038</v>
      </c>
      <c r="H4601" s="89"/>
      <c r="I4601" s="93" t="s">
        <v>8856</v>
      </c>
      <c r="J4601" s="89"/>
      <c r="K4601" s="89"/>
      <c r="L4601" s="89"/>
      <c r="M4601" s="89"/>
      <c r="N4601" s="168">
        <v>0</v>
      </c>
      <c r="O4601" s="168">
        <v>972.87</v>
      </c>
      <c r="P4601" s="89" t="s">
        <v>679</v>
      </c>
    </row>
    <row r="4602" spans="1:16" ht="38.25">
      <c r="A4602" s="214" t="s">
        <v>569</v>
      </c>
      <c r="B4602" s="89"/>
      <c r="C4602" s="90" t="s">
        <v>621</v>
      </c>
      <c r="D4602" s="84">
        <v>43339</v>
      </c>
      <c r="E4602" s="85" t="s">
        <v>8230</v>
      </c>
      <c r="F4602" s="85" t="s">
        <v>3</v>
      </c>
      <c r="G4602" s="85">
        <v>1654044</v>
      </c>
      <c r="H4602" s="89"/>
      <c r="I4602" s="93" t="s">
        <v>8857</v>
      </c>
      <c r="J4602" s="89"/>
      <c r="K4602" s="89"/>
      <c r="L4602" s="89"/>
      <c r="M4602" s="89"/>
      <c r="N4602" s="168">
        <v>0</v>
      </c>
      <c r="O4602" s="168">
        <v>0.75</v>
      </c>
      <c r="P4602" s="89" t="s">
        <v>2900</v>
      </c>
    </row>
    <row r="4603" spans="1:16" ht="51">
      <c r="A4603" s="214">
        <v>373</v>
      </c>
      <c r="B4603" s="89"/>
      <c r="C4603" s="90" t="s">
        <v>644</v>
      </c>
      <c r="D4603" s="84">
        <v>43339</v>
      </c>
      <c r="E4603" s="85" t="s">
        <v>8231</v>
      </c>
      <c r="F4603" s="85" t="s">
        <v>3</v>
      </c>
      <c r="G4603" s="85">
        <v>1654069</v>
      </c>
      <c r="H4603" s="89"/>
      <c r="I4603" s="93" t="s">
        <v>8858</v>
      </c>
      <c r="J4603" s="89"/>
      <c r="K4603" s="89"/>
      <c r="L4603" s="89"/>
      <c r="M4603" s="89"/>
      <c r="N4603" s="168">
        <v>0</v>
      </c>
      <c r="O4603" s="168">
        <v>45326.97</v>
      </c>
      <c r="P4603" s="89" t="s">
        <v>679</v>
      </c>
    </row>
    <row r="4604" spans="1:16" ht="38.25">
      <c r="A4604" s="214" t="s">
        <v>569</v>
      </c>
      <c r="B4604" s="89"/>
      <c r="C4604" s="90" t="s">
        <v>621</v>
      </c>
      <c r="D4604" s="84">
        <v>43339</v>
      </c>
      <c r="E4604" s="85" t="s">
        <v>8232</v>
      </c>
      <c r="F4604" s="85" t="s">
        <v>3</v>
      </c>
      <c r="G4604" s="85">
        <v>1654071</v>
      </c>
      <c r="H4604" s="89"/>
      <c r="I4604" s="93" t="s">
        <v>8859</v>
      </c>
      <c r="J4604" s="89"/>
      <c r="K4604" s="89"/>
      <c r="L4604" s="89"/>
      <c r="M4604" s="89"/>
      <c r="N4604" s="168">
        <v>0</v>
      </c>
      <c r="O4604" s="168">
        <v>1127.83</v>
      </c>
      <c r="P4604" s="89" t="s">
        <v>679</v>
      </c>
    </row>
    <row r="4605" spans="1:16" ht="51">
      <c r="A4605" s="214" t="s">
        <v>560</v>
      </c>
      <c r="B4605" s="89"/>
      <c r="C4605" s="90" t="s">
        <v>622</v>
      </c>
      <c r="D4605" s="84">
        <v>43339</v>
      </c>
      <c r="E4605" s="85" t="s">
        <v>8233</v>
      </c>
      <c r="F4605" s="85" t="s">
        <v>3</v>
      </c>
      <c r="G4605" s="85">
        <v>1653986</v>
      </c>
      <c r="H4605" s="89"/>
      <c r="I4605" s="93" t="s">
        <v>8860</v>
      </c>
      <c r="J4605" s="89"/>
      <c r="K4605" s="89"/>
      <c r="L4605" s="89"/>
      <c r="M4605" s="89"/>
      <c r="N4605" s="168">
        <v>0</v>
      </c>
      <c r="O4605" s="168">
        <v>2942</v>
      </c>
      <c r="P4605" s="89" t="s">
        <v>679</v>
      </c>
    </row>
    <row r="4606" spans="1:16" ht="63.75">
      <c r="A4606" s="214">
        <v>373</v>
      </c>
      <c r="B4606" s="89"/>
      <c r="C4606" s="90" t="s">
        <v>644</v>
      </c>
      <c r="D4606" s="84">
        <v>43339</v>
      </c>
      <c r="E4606" s="85" t="s">
        <v>8234</v>
      </c>
      <c r="F4606" s="85" t="s">
        <v>3</v>
      </c>
      <c r="G4606" s="85">
        <v>1653979</v>
      </c>
      <c r="H4606" s="89"/>
      <c r="I4606" s="93" t="s">
        <v>8861</v>
      </c>
      <c r="J4606" s="89"/>
      <c r="K4606" s="89"/>
      <c r="L4606" s="89"/>
      <c r="M4606" s="89"/>
      <c r="N4606" s="168">
        <v>0</v>
      </c>
      <c r="O4606" s="168">
        <v>3040.6</v>
      </c>
      <c r="P4606" s="89" t="s">
        <v>679</v>
      </c>
    </row>
    <row r="4607" spans="1:16" ht="63.75">
      <c r="A4607" s="214">
        <v>35</v>
      </c>
      <c r="B4607" s="89"/>
      <c r="C4607" s="90" t="s">
        <v>49</v>
      </c>
      <c r="D4607" s="84">
        <v>43339</v>
      </c>
      <c r="E4607" s="85" t="s">
        <v>8235</v>
      </c>
      <c r="F4607" s="85" t="s">
        <v>6</v>
      </c>
      <c r="G4607" s="85">
        <v>1014579</v>
      </c>
      <c r="H4607" s="89"/>
      <c r="I4607" s="93" t="s">
        <v>8862</v>
      </c>
      <c r="J4607" s="89"/>
      <c r="K4607" s="89"/>
      <c r="L4607" s="89"/>
      <c r="M4607" s="89"/>
      <c r="N4607" s="168">
        <v>0</v>
      </c>
      <c r="O4607" s="168">
        <v>6799.39</v>
      </c>
      <c r="P4607" s="89" t="s">
        <v>679</v>
      </c>
    </row>
    <row r="4608" spans="1:16" ht="51">
      <c r="A4608" s="214">
        <v>513</v>
      </c>
      <c r="B4608" s="89"/>
      <c r="C4608" s="90" t="s">
        <v>175</v>
      </c>
      <c r="D4608" s="84">
        <v>43339</v>
      </c>
      <c r="E4608" s="85" t="s">
        <v>8236</v>
      </c>
      <c r="F4608" s="85" t="s">
        <v>11</v>
      </c>
      <c r="G4608" s="85">
        <v>930758</v>
      </c>
      <c r="H4608" s="89"/>
      <c r="I4608" s="93" t="s">
        <v>8863</v>
      </c>
      <c r="J4608" s="89"/>
      <c r="K4608" s="89"/>
      <c r="L4608" s="89"/>
      <c r="M4608" s="89"/>
      <c r="N4608" s="168">
        <v>50</v>
      </c>
      <c r="O4608" s="168">
        <v>0</v>
      </c>
      <c r="P4608" s="89" t="s">
        <v>679</v>
      </c>
    </row>
    <row r="4609" spans="1:16" ht="51">
      <c r="A4609" s="214">
        <v>513</v>
      </c>
      <c r="B4609" s="89"/>
      <c r="C4609" s="90" t="s">
        <v>175</v>
      </c>
      <c r="D4609" s="84">
        <v>43339</v>
      </c>
      <c r="E4609" s="85" t="s">
        <v>8237</v>
      </c>
      <c r="F4609" s="85" t="s">
        <v>11</v>
      </c>
      <c r="G4609" s="85">
        <v>930757</v>
      </c>
      <c r="H4609" s="89"/>
      <c r="I4609" s="93" t="s">
        <v>8864</v>
      </c>
      <c r="J4609" s="89"/>
      <c r="K4609" s="89"/>
      <c r="L4609" s="89"/>
      <c r="M4609" s="89"/>
      <c r="N4609" s="168">
        <v>50</v>
      </c>
      <c r="O4609" s="168">
        <v>0</v>
      </c>
      <c r="P4609" s="89" t="s">
        <v>679</v>
      </c>
    </row>
    <row r="4610" spans="1:16" ht="89.25">
      <c r="A4610" s="214">
        <v>25</v>
      </c>
      <c r="B4610" s="89"/>
      <c r="C4610" s="90" t="s">
        <v>48</v>
      </c>
      <c r="D4610" s="84">
        <v>43339</v>
      </c>
      <c r="E4610" s="85" t="s">
        <v>8238</v>
      </c>
      <c r="F4610" s="85" t="s">
        <v>15</v>
      </c>
      <c r="G4610" s="85">
        <v>5759</v>
      </c>
      <c r="H4610" s="89"/>
      <c r="I4610" s="93" t="s">
        <v>8865</v>
      </c>
      <c r="J4610" s="89"/>
      <c r="K4610" s="89"/>
      <c r="L4610" s="89"/>
      <c r="M4610" s="89"/>
      <c r="N4610" s="168">
        <v>546.87</v>
      </c>
      <c r="O4610" s="168">
        <v>0</v>
      </c>
      <c r="P4610" s="89" t="s">
        <v>679</v>
      </c>
    </row>
    <row r="4611" spans="1:16" ht="89.25">
      <c r="A4611" s="214">
        <v>25</v>
      </c>
      <c r="B4611" s="89"/>
      <c r="C4611" s="90" t="s">
        <v>48</v>
      </c>
      <c r="D4611" s="84">
        <v>43339</v>
      </c>
      <c r="E4611" s="85" t="s">
        <v>8239</v>
      </c>
      <c r="F4611" s="85" t="s">
        <v>15</v>
      </c>
      <c r="G4611" s="85">
        <v>5758</v>
      </c>
      <c r="H4611" s="89"/>
      <c r="I4611" s="93" t="s">
        <v>8866</v>
      </c>
      <c r="J4611" s="89"/>
      <c r="K4611" s="89"/>
      <c r="L4611" s="89"/>
      <c r="M4611" s="89"/>
      <c r="N4611" s="168">
        <v>282.49</v>
      </c>
      <c r="O4611" s="168">
        <v>0</v>
      </c>
      <c r="P4611" s="89" t="s">
        <v>679</v>
      </c>
    </row>
    <row r="4612" spans="1:16" ht="89.25">
      <c r="A4612" s="214">
        <v>25</v>
      </c>
      <c r="B4612" s="89"/>
      <c r="C4612" s="90" t="s">
        <v>48</v>
      </c>
      <c r="D4612" s="84">
        <v>43339</v>
      </c>
      <c r="E4612" s="85" t="s">
        <v>8240</v>
      </c>
      <c r="F4612" s="85" t="s">
        <v>15</v>
      </c>
      <c r="G4612" s="85">
        <v>5757</v>
      </c>
      <c r="H4612" s="89"/>
      <c r="I4612" s="93" t="s">
        <v>8867</v>
      </c>
      <c r="J4612" s="89"/>
      <c r="K4612" s="89"/>
      <c r="L4612" s="89"/>
      <c r="M4612" s="89"/>
      <c r="N4612" s="168">
        <v>312.52999999999997</v>
      </c>
      <c r="O4612" s="168">
        <v>0</v>
      </c>
      <c r="P4612" s="89" t="s">
        <v>679</v>
      </c>
    </row>
    <row r="4613" spans="1:16" ht="38.25">
      <c r="A4613" s="214">
        <v>46</v>
      </c>
      <c r="B4613" s="89"/>
      <c r="C4613" s="90" t="s">
        <v>51</v>
      </c>
      <c r="D4613" s="84">
        <v>43339</v>
      </c>
      <c r="E4613" s="85" t="s">
        <v>8241</v>
      </c>
      <c r="F4613" s="85" t="s">
        <v>6</v>
      </c>
      <c r="G4613" s="85">
        <v>930887</v>
      </c>
      <c r="H4613" s="89"/>
      <c r="I4613" s="93" t="s">
        <v>8868</v>
      </c>
      <c r="J4613" s="89"/>
      <c r="K4613" s="89"/>
      <c r="L4613" s="89"/>
      <c r="M4613" s="89"/>
      <c r="N4613" s="168">
        <v>0</v>
      </c>
      <c r="O4613" s="168">
        <v>1384306.49</v>
      </c>
      <c r="P4613" s="89" t="s">
        <v>679</v>
      </c>
    </row>
    <row r="4614" spans="1:16" ht="63.75">
      <c r="A4614" s="214">
        <v>266</v>
      </c>
      <c r="B4614" s="89"/>
      <c r="C4614" s="90" t="s">
        <v>11070</v>
      </c>
      <c r="D4614" s="84">
        <v>43340</v>
      </c>
      <c r="E4614" s="85" t="s">
        <v>8242</v>
      </c>
      <c r="F4614" s="85" t="s">
        <v>3</v>
      </c>
      <c r="G4614" s="85">
        <v>1654559</v>
      </c>
      <c r="H4614" s="89"/>
      <c r="I4614" s="93" t="s">
        <v>8869</v>
      </c>
      <c r="J4614" s="89"/>
      <c r="K4614" s="89"/>
      <c r="L4614" s="89"/>
      <c r="M4614" s="89"/>
      <c r="N4614" s="168">
        <v>0</v>
      </c>
      <c r="O4614" s="168">
        <v>3236.4</v>
      </c>
      <c r="P4614" s="89" t="s">
        <v>679</v>
      </c>
    </row>
    <row r="4615" spans="1:16" ht="51">
      <c r="A4615" s="214" t="s">
        <v>569</v>
      </c>
      <c r="B4615" s="89"/>
      <c r="C4615" s="90" t="s">
        <v>621</v>
      </c>
      <c r="D4615" s="84">
        <v>43340</v>
      </c>
      <c r="E4615" s="85" t="s">
        <v>8243</v>
      </c>
      <c r="F4615" s="85" t="s">
        <v>3</v>
      </c>
      <c r="G4615" s="85">
        <v>1654600</v>
      </c>
      <c r="H4615" s="89"/>
      <c r="I4615" s="93" t="s">
        <v>8870</v>
      </c>
      <c r="J4615" s="89"/>
      <c r="K4615" s="89"/>
      <c r="L4615" s="89"/>
      <c r="M4615" s="89"/>
      <c r="N4615" s="168">
        <v>0</v>
      </c>
      <c r="O4615" s="168">
        <v>27</v>
      </c>
      <c r="P4615" s="89" t="s">
        <v>679</v>
      </c>
    </row>
    <row r="4616" spans="1:16" ht="38.25">
      <c r="A4616" s="214" t="s">
        <v>569</v>
      </c>
      <c r="B4616" s="89"/>
      <c r="C4616" s="90" t="s">
        <v>621</v>
      </c>
      <c r="D4616" s="84">
        <v>43340</v>
      </c>
      <c r="E4616" s="85" t="s">
        <v>8244</v>
      </c>
      <c r="F4616" s="85" t="s">
        <v>3</v>
      </c>
      <c r="G4616" s="85">
        <v>1654632</v>
      </c>
      <c r="H4616" s="89"/>
      <c r="I4616" s="93" t="s">
        <v>8871</v>
      </c>
      <c r="J4616" s="89"/>
      <c r="K4616" s="89"/>
      <c r="L4616" s="89"/>
      <c r="M4616" s="89"/>
      <c r="N4616" s="168">
        <v>0</v>
      </c>
      <c r="O4616" s="168">
        <v>0.02</v>
      </c>
      <c r="P4616" s="89" t="s">
        <v>2900</v>
      </c>
    </row>
    <row r="4617" spans="1:16" ht="63.75">
      <c r="A4617" s="214">
        <v>221</v>
      </c>
      <c r="B4617" s="89"/>
      <c r="C4617" s="90" t="s">
        <v>105</v>
      </c>
      <c r="D4617" s="84">
        <v>43340</v>
      </c>
      <c r="E4617" s="85" t="s">
        <v>8245</v>
      </c>
      <c r="F4617" s="85" t="s">
        <v>3</v>
      </c>
      <c r="G4617" s="85">
        <v>1654471</v>
      </c>
      <c r="H4617" s="89"/>
      <c r="I4617" s="93" t="s">
        <v>8872</v>
      </c>
      <c r="J4617" s="89"/>
      <c r="K4617" s="89"/>
      <c r="L4617" s="89"/>
      <c r="M4617" s="89"/>
      <c r="N4617" s="168">
        <v>0</v>
      </c>
      <c r="O4617" s="168">
        <v>396.12</v>
      </c>
      <c r="P4617" s="89" t="s">
        <v>679</v>
      </c>
    </row>
    <row r="4618" spans="1:16" ht="51">
      <c r="A4618" s="214" t="s">
        <v>569</v>
      </c>
      <c r="B4618" s="89"/>
      <c r="C4618" s="90" t="s">
        <v>621</v>
      </c>
      <c r="D4618" s="84">
        <v>43340</v>
      </c>
      <c r="E4618" s="85" t="s">
        <v>8246</v>
      </c>
      <c r="F4618" s="85" t="s">
        <v>3</v>
      </c>
      <c r="G4618" s="85">
        <v>1654518</v>
      </c>
      <c r="H4618" s="89"/>
      <c r="I4618" s="93" t="s">
        <v>8873</v>
      </c>
      <c r="J4618" s="89"/>
      <c r="K4618" s="89"/>
      <c r="L4618" s="89"/>
      <c r="M4618" s="89"/>
      <c r="N4618" s="168">
        <v>0</v>
      </c>
      <c r="O4618" s="168">
        <v>2577</v>
      </c>
      <c r="P4618" s="89" t="s">
        <v>679</v>
      </c>
    </row>
    <row r="4619" spans="1:16" ht="51">
      <c r="A4619" s="214" t="s">
        <v>569</v>
      </c>
      <c r="B4619" s="89"/>
      <c r="C4619" s="90" t="s">
        <v>621</v>
      </c>
      <c r="D4619" s="84">
        <v>43340</v>
      </c>
      <c r="E4619" s="85" t="s">
        <v>8247</v>
      </c>
      <c r="F4619" s="85" t="s">
        <v>3</v>
      </c>
      <c r="G4619" s="85">
        <v>1654519</v>
      </c>
      <c r="H4619" s="89"/>
      <c r="I4619" s="93" t="s">
        <v>8874</v>
      </c>
      <c r="J4619" s="89"/>
      <c r="K4619" s="89"/>
      <c r="L4619" s="89"/>
      <c r="M4619" s="89"/>
      <c r="N4619" s="168">
        <v>0</v>
      </c>
      <c r="O4619" s="168">
        <v>2806.16</v>
      </c>
      <c r="P4619" s="89" t="s">
        <v>679</v>
      </c>
    </row>
    <row r="4620" spans="1:16" ht="51">
      <c r="A4620" s="214" t="s">
        <v>569</v>
      </c>
      <c r="B4620" s="89"/>
      <c r="C4620" s="90" t="s">
        <v>621</v>
      </c>
      <c r="D4620" s="84">
        <v>43340</v>
      </c>
      <c r="E4620" s="85" t="s">
        <v>8248</v>
      </c>
      <c r="F4620" s="85" t="s">
        <v>3</v>
      </c>
      <c r="G4620" s="85">
        <v>1654521</v>
      </c>
      <c r="H4620" s="89"/>
      <c r="I4620" s="93" t="s">
        <v>8875</v>
      </c>
      <c r="J4620" s="89"/>
      <c r="K4620" s="89"/>
      <c r="L4620" s="89"/>
      <c r="M4620" s="89"/>
      <c r="N4620" s="168">
        <v>0</v>
      </c>
      <c r="O4620" s="168">
        <v>2806.16</v>
      </c>
      <c r="P4620" s="89" t="s">
        <v>679</v>
      </c>
    </row>
    <row r="4621" spans="1:16" ht="51">
      <c r="A4621" s="214" t="s">
        <v>569</v>
      </c>
      <c r="B4621" s="89"/>
      <c r="C4621" s="90" t="s">
        <v>621</v>
      </c>
      <c r="D4621" s="84">
        <v>43340</v>
      </c>
      <c r="E4621" s="85" t="s">
        <v>8249</v>
      </c>
      <c r="F4621" s="85" t="s">
        <v>3</v>
      </c>
      <c r="G4621" s="85">
        <v>1654523</v>
      </c>
      <c r="H4621" s="89"/>
      <c r="I4621" s="93" t="s">
        <v>8876</v>
      </c>
      <c r="J4621" s="89"/>
      <c r="K4621" s="89"/>
      <c r="L4621" s="89"/>
      <c r="M4621" s="89"/>
      <c r="N4621" s="168">
        <v>0</v>
      </c>
      <c r="O4621" s="168">
        <v>2806.16</v>
      </c>
      <c r="P4621" s="89" t="s">
        <v>679</v>
      </c>
    </row>
    <row r="4622" spans="1:16" ht="51">
      <c r="A4622" s="214">
        <v>373</v>
      </c>
      <c r="B4622" s="89"/>
      <c r="C4622" s="90" t="s">
        <v>644</v>
      </c>
      <c r="D4622" s="84">
        <v>43340</v>
      </c>
      <c r="E4622" s="85" t="s">
        <v>8250</v>
      </c>
      <c r="F4622" s="85" t="s">
        <v>3</v>
      </c>
      <c r="G4622" s="85">
        <v>1654525</v>
      </c>
      <c r="H4622" s="89"/>
      <c r="I4622" s="93" t="s">
        <v>8877</v>
      </c>
      <c r="J4622" s="89"/>
      <c r="K4622" s="89"/>
      <c r="L4622" s="89"/>
      <c r="M4622" s="89"/>
      <c r="N4622" s="168">
        <v>0</v>
      </c>
      <c r="O4622" s="168">
        <v>588</v>
      </c>
      <c r="P4622" s="89" t="s">
        <v>679</v>
      </c>
    </row>
    <row r="4623" spans="1:16" ht="51">
      <c r="A4623" s="214" t="s">
        <v>569</v>
      </c>
      <c r="B4623" s="89"/>
      <c r="C4623" s="90" t="s">
        <v>621</v>
      </c>
      <c r="D4623" s="84">
        <v>43340</v>
      </c>
      <c r="E4623" s="85" t="s">
        <v>8251</v>
      </c>
      <c r="F4623" s="85" t="s">
        <v>3</v>
      </c>
      <c r="G4623" s="85">
        <v>1654650</v>
      </c>
      <c r="H4623" s="89"/>
      <c r="I4623" s="93" t="s">
        <v>8878</v>
      </c>
      <c r="J4623" s="89"/>
      <c r="K4623" s="89"/>
      <c r="L4623" s="89"/>
      <c r="M4623" s="89"/>
      <c r="N4623" s="168">
        <v>0</v>
      </c>
      <c r="O4623" s="168">
        <v>984.29</v>
      </c>
      <c r="P4623" s="89" t="s">
        <v>679</v>
      </c>
    </row>
    <row r="4624" spans="1:16" ht="51">
      <c r="A4624" s="214" t="s">
        <v>569</v>
      </c>
      <c r="B4624" s="89"/>
      <c r="C4624" s="90" t="s">
        <v>621</v>
      </c>
      <c r="D4624" s="84">
        <v>43340</v>
      </c>
      <c r="E4624" s="85" t="s">
        <v>8252</v>
      </c>
      <c r="F4624" s="85" t="s">
        <v>3</v>
      </c>
      <c r="G4624" s="85">
        <v>1654651</v>
      </c>
      <c r="H4624" s="89"/>
      <c r="I4624" s="93" t="s">
        <v>8879</v>
      </c>
      <c r="J4624" s="89"/>
      <c r="K4624" s="89"/>
      <c r="L4624" s="89"/>
      <c r="M4624" s="89"/>
      <c r="N4624" s="168">
        <v>0</v>
      </c>
      <c r="O4624" s="168">
        <v>51324.450000000004</v>
      </c>
      <c r="P4624" s="89" t="s">
        <v>679</v>
      </c>
    </row>
    <row r="4625" spans="1:16" ht="51">
      <c r="A4625" s="214" t="s">
        <v>560</v>
      </c>
      <c r="B4625" s="89"/>
      <c r="C4625" s="90" t="s">
        <v>622</v>
      </c>
      <c r="D4625" s="84">
        <v>43340</v>
      </c>
      <c r="E4625" s="85" t="s">
        <v>8253</v>
      </c>
      <c r="F4625" s="85" t="s">
        <v>3</v>
      </c>
      <c r="G4625" s="85">
        <v>1654659</v>
      </c>
      <c r="H4625" s="89"/>
      <c r="I4625" s="93" t="s">
        <v>8880</v>
      </c>
      <c r="J4625" s="89"/>
      <c r="K4625" s="89"/>
      <c r="L4625" s="89"/>
      <c r="M4625" s="89"/>
      <c r="N4625" s="168">
        <v>0</v>
      </c>
      <c r="O4625" s="168">
        <v>190</v>
      </c>
      <c r="P4625" s="89" t="s">
        <v>679</v>
      </c>
    </row>
    <row r="4626" spans="1:16" ht="51">
      <c r="A4626" s="214" t="s">
        <v>569</v>
      </c>
      <c r="B4626" s="89"/>
      <c r="C4626" s="90" t="s">
        <v>621</v>
      </c>
      <c r="D4626" s="84">
        <v>43340</v>
      </c>
      <c r="E4626" s="85" t="s">
        <v>8254</v>
      </c>
      <c r="F4626" s="85" t="s">
        <v>3</v>
      </c>
      <c r="G4626" s="85">
        <v>1654718</v>
      </c>
      <c r="H4626" s="89"/>
      <c r="I4626" s="93" t="s">
        <v>8881</v>
      </c>
      <c r="J4626" s="89"/>
      <c r="K4626" s="89"/>
      <c r="L4626" s="89"/>
      <c r="M4626" s="89"/>
      <c r="N4626" s="168">
        <v>0</v>
      </c>
      <c r="O4626" s="168">
        <v>3849.91</v>
      </c>
      <c r="P4626" s="89" t="s">
        <v>679</v>
      </c>
    </row>
    <row r="4627" spans="1:16" ht="51">
      <c r="A4627" s="214" t="s">
        <v>569</v>
      </c>
      <c r="B4627" s="89"/>
      <c r="C4627" s="90" t="s">
        <v>621</v>
      </c>
      <c r="D4627" s="84">
        <v>43340</v>
      </c>
      <c r="E4627" s="85" t="s">
        <v>8255</v>
      </c>
      <c r="F4627" s="85" t="s">
        <v>3</v>
      </c>
      <c r="G4627" s="85">
        <v>1654720</v>
      </c>
      <c r="H4627" s="89"/>
      <c r="I4627" s="93" t="s">
        <v>8882</v>
      </c>
      <c r="J4627" s="89"/>
      <c r="K4627" s="89"/>
      <c r="L4627" s="89"/>
      <c r="M4627" s="89"/>
      <c r="N4627" s="168">
        <v>0</v>
      </c>
      <c r="O4627" s="168">
        <v>1398.29</v>
      </c>
      <c r="P4627" s="89" t="s">
        <v>679</v>
      </c>
    </row>
    <row r="4628" spans="1:16" ht="51">
      <c r="A4628" s="214" t="s">
        <v>569</v>
      </c>
      <c r="B4628" s="89"/>
      <c r="C4628" s="90" t="s">
        <v>621</v>
      </c>
      <c r="D4628" s="84">
        <v>43340</v>
      </c>
      <c r="E4628" s="85" t="s">
        <v>8256</v>
      </c>
      <c r="F4628" s="85" t="s">
        <v>3</v>
      </c>
      <c r="G4628" s="85">
        <v>1654462</v>
      </c>
      <c r="H4628" s="89"/>
      <c r="I4628" s="93" t="s">
        <v>8883</v>
      </c>
      <c r="J4628" s="89"/>
      <c r="K4628" s="89"/>
      <c r="L4628" s="89"/>
      <c r="M4628" s="89"/>
      <c r="N4628" s="168">
        <v>0</v>
      </c>
      <c r="O4628" s="168">
        <v>2538.37</v>
      </c>
      <c r="P4628" s="89" t="s">
        <v>679</v>
      </c>
    </row>
    <row r="4629" spans="1:16" ht="51">
      <c r="A4629" s="214" t="s">
        <v>560</v>
      </c>
      <c r="B4629" s="89"/>
      <c r="C4629" s="90" t="s">
        <v>622</v>
      </c>
      <c r="D4629" s="84">
        <v>43340</v>
      </c>
      <c r="E4629" s="85" t="s">
        <v>8257</v>
      </c>
      <c r="F4629" s="85" t="s">
        <v>3</v>
      </c>
      <c r="G4629" s="85">
        <v>1654493</v>
      </c>
      <c r="H4629" s="89"/>
      <c r="I4629" s="93" t="s">
        <v>8884</v>
      </c>
      <c r="J4629" s="89"/>
      <c r="K4629" s="89"/>
      <c r="L4629" s="89"/>
      <c r="M4629" s="89"/>
      <c r="N4629" s="168">
        <v>0</v>
      </c>
      <c r="O4629" s="168">
        <v>3168</v>
      </c>
      <c r="P4629" s="89" t="s">
        <v>679</v>
      </c>
    </row>
    <row r="4630" spans="1:16" ht="51">
      <c r="A4630" s="214" t="s">
        <v>560</v>
      </c>
      <c r="B4630" s="89"/>
      <c r="C4630" s="90" t="s">
        <v>622</v>
      </c>
      <c r="D4630" s="84">
        <v>43340</v>
      </c>
      <c r="E4630" s="85" t="s">
        <v>8258</v>
      </c>
      <c r="F4630" s="85" t="s">
        <v>3</v>
      </c>
      <c r="G4630" s="85">
        <v>1654495</v>
      </c>
      <c r="H4630" s="89"/>
      <c r="I4630" s="93" t="s">
        <v>8885</v>
      </c>
      <c r="J4630" s="89"/>
      <c r="K4630" s="89"/>
      <c r="L4630" s="89"/>
      <c r="M4630" s="89"/>
      <c r="N4630" s="168">
        <v>0</v>
      </c>
      <c r="O4630" s="168">
        <v>3168</v>
      </c>
      <c r="P4630" s="89" t="s">
        <v>679</v>
      </c>
    </row>
    <row r="4631" spans="1:16" ht="51">
      <c r="A4631" s="214">
        <v>292</v>
      </c>
      <c r="B4631" s="89"/>
      <c r="C4631" s="90" t="s">
        <v>134</v>
      </c>
      <c r="D4631" s="84">
        <v>43340</v>
      </c>
      <c r="E4631" s="85" t="s">
        <v>8259</v>
      </c>
      <c r="F4631" s="85" t="s">
        <v>3</v>
      </c>
      <c r="G4631" s="85">
        <v>1654504</v>
      </c>
      <c r="H4631" s="89"/>
      <c r="I4631" s="93" t="s">
        <v>8886</v>
      </c>
      <c r="J4631" s="89"/>
      <c r="K4631" s="89"/>
      <c r="L4631" s="89"/>
      <c r="M4631" s="89"/>
      <c r="N4631" s="168">
        <v>0</v>
      </c>
      <c r="O4631" s="168">
        <v>486</v>
      </c>
      <c r="P4631" s="89" t="s">
        <v>679</v>
      </c>
    </row>
    <row r="4632" spans="1:16" ht="63.75">
      <c r="A4632" s="214" t="s">
        <v>569</v>
      </c>
      <c r="B4632" s="89"/>
      <c r="C4632" s="90" t="s">
        <v>621</v>
      </c>
      <c r="D4632" s="84">
        <v>43340</v>
      </c>
      <c r="E4632" s="85" t="s">
        <v>8260</v>
      </c>
      <c r="F4632" s="85" t="s">
        <v>3</v>
      </c>
      <c r="G4632" s="85">
        <v>1654555</v>
      </c>
      <c r="H4632" s="89"/>
      <c r="I4632" s="93" t="s">
        <v>8887</v>
      </c>
      <c r="J4632" s="89"/>
      <c r="K4632" s="89"/>
      <c r="L4632" s="89"/>
      <c r="M4632" s="89"/>
      <c r="N4632" s="168">
        <v>0</v>
      </c>
      <c r="O4632" s="168">
        <v>1311.77</v>
      </c>
      <c r="P4632" s="89" t="s">
        <v>679</v>
      </c>
    </row>
    <row r="4633" spans="1:16" ht="63.75">
      <c r="A4633" s="214">
        <v>291</v>
      </c>
      <c r="B4633" s="89"/>
      <c r="C4633" s="90" t="s">
        <v>133</v>
      </c>
      <c r="D4633" s="84">
        <v>43340</v>
      </c>
      <c r="E4633" s="85" t="s">
        <v>8261</v>
      </c>
      <c r="F4633" s="85" t="s">
        <v>3</v>
      </c>
      <c r="G4633" s="85">
        <v>1654455</v>
      </c>
      <c r="H4633" s="89"/>
      <c r="I4633" s="93" t="s">
        <v>8888</v>
      </c>
      <c r="J4633" s="89"/>
      <c r="K4633" s="89"/>
      <c r="L4633" s="89"/>
      <c r="M4633" s="89"/>
      <c r="N4633" s="168">
        <v>0</v>
      </c>
      <c r="O4633" s="168">
        <v>92289.600000000006</v>
      </c>
      <c r="P4633" s="89" t="s">
        <v>679</v>
      </c>
    </row>
    <row r="4634" spans="1:16" ht="89.25">
      <c r="A4634" s="214">
        <v>52</v>
      </c>
      <c r="B4634" s="89"/>
      <c r="C4634" s="90" t="s">
        <v>54</v>
      </c>
      <c r="D4634" s="84">
        <v>43340</v>
      </c>
      <c r="E4634" s="85" t="s">
        <v>8262</v>
      </c>
      <c r="F4634" s="85" t="s">
        <v>637</v>
      </c>
      <c r="G4634" s="85">
        <v>5762</v>
      </c>
      <c r="H4634" s="89"/>
      <c r="I4634" s="93" t="s">
        <v>8889</v>
      </c>
      <c r="J4634" s="89"/>
      <c r="K4634" s="89"/>
      <c r="L4634" s="89"/>
      <c r="M4634" s="89"/>
      <c r="N4634" s="168">
        <v>1624.19</v>
      </c>
      <c r="O4634" s="168">
        <v>0</v>
      </c>
      <c r="P4634" s="89" t="s">
        <v>679</v>
      </c>
    </row>
    <row r="4635" spans="1:16" ht="89.25">
      <c r="A4635" s="214">
        <v>52</v>
      </c>
      <c r="B4635" s="89"/>
      <c r="C4635" s="90" t="s">
        <v>54</v>
      </c>
      <c r="D4635" s="84">
        <v>43340</v>
      </c>
      <c r="E4635" s="85" t="s">
        <v>8263</v>
      </c>
      <c r="F4635" s="85" t="s">
        <v>15</v>
      </c>
      <c r="G4635" s="85">
        <v>5762</v>
      </c>
      <c r="H4635" s="89"/>
      <c r="I4635" s="93" t="s">
        <v>8890</v>
      </c>
      <c r="J4635" s="89"/>
      <c r="K4635" s="89"/>
      <c r="L4635" s="89"/>
      <c r="M4635" s="89"/>
      <c r="N4635" s="168">
        <v>311.77999999999997</v>
      </c>
      <c r="O4635" s="168">
        <v>0</v>
      </c>
      <c r="P4635" s="89" t="s">
        <v>679</v>
      </c>
    </row>
    <row r="4636" spans="1:16" ht="102">
      <c r="A4636" s="214">
        <v>52</v>
      </c>
      <c r="B4636" s="89"/>
      <c r="C4636" s="90" t="s">
        <v>54</v>
      </c>
      <c r="D4636" s="84">
        <v>43340</v>
      </c>
      <c r="E4636" s="85" t="s">
        <v>8264</v>
      </c>
      <c r="F4636" s="85" t="s">
        <v>637</v>
      </c>
      <c r="G4636" s="85">
        <v>5763</v>
      </c>
      <c r="H4636" s="89"/>
      <c r="I4636" s="93" t="s">
        <v>8891</v>
      </c>
      <c r="J4636" s="89"/>
      <c r="K4636" s="89"/>
      <c r="L4636" s="89"/>
      <c r="M4636" s="89"/>
      <c r="N4636" s="168">
        <v>777.85</v>
      </c>
      <c r="O4636" s="168">
        <v>0</v>
      </c>
      <c r="P4636" s="89" t="s">
        <v>679</v>
      </c>
    </row>
    <row r="4637" spans="1:16" ht="102">
      <c r="A4637" s="214">
        <v>52</v>
      </c>
      <c r="B4637" s="89"/>
      <c r="C4637" s="90" t="s">
        <v>54</v>
      </c>
      <c r="D4637" s="84">
        <v>43340</v>
      </c>
      <c r="E4637" s="85" t="s">
        <v>8265</v>
      </c>
      <c r="F4637" s="85" t="s">
        <v>15</v>
      </c>
      <c r="G4637" s="85">
        <v>5763</v>
      </c>
      <c r="H4637" s="89"/>
      <c r="I4637" s="93" t="s">
        <v>8892</v>
      </c>
      <c r="J4637" s="89"/>
      <c r="K4637" s="89"/>
      <c r="L4637" s="89"/>
      <c r="M4637" s="89"/>
      <c r="N4637" s="168">
        <v>324.33</v>
      </c>
      <c r="O4637" s="168">
        <v>0</v>
      </c>
      <c r="P4637" s="89" t="s">
        <v>679</v>
      </c>
    </row>
    <row r="4638" spans="1:16" ht="63.75">
      <c r="A4638" s="214">
        <v>513</v>
      </c>
      <c r="B4638" s="89"/>
      <c r="C4638" s="90" t="s">
        <v>175</v>
      </c>
      <c r="D4638" s="84">
        <v>43340</v>
      </c>
      <c r="E4638" s="85" t="s">
        <v>8266</v>
      </c>
      <c r="F4638" s="85" t="s">
        <v>15</v>
      </c>
      <c r="G4638" s="85">
        <v>819664</v>
      </c>
      <c r="H4638" s="89"/>
      <c r="I4638" s="93" t="s">
        <v>8893</v>
      </c>
      <c r="J4638" s="89"/>
      <c r="K4638" s="89"/>
      <c r="L4638" s="89"/>
      <c r="M4638" s="89"/>
      <c r="N4638" s="168">
        <v>50</v>
      </c>
      <c r="O4638" s="168">
        <v>0</v>
      </c>
      <c r="P4638" s="89" t="s">
        <v>679</v>
      </c>
    </row>
    <row r="4639" spans="1:16" ht="76.5">
      <c r="A4639" s="214">
        <v>513</v>
      </c>
      <c r="B4639" s="89"/>
      <c r="C4639" s="90" t="s">
        <v>175</v>
      </c>
      <c r="D4639" s="84">
        <v>43340</v>
      </c>
      <c r="E4639" s="85" t="s">
        <v>8267</v>
      </c>
      <c r="F4639" s="85" t="s">
        <v>15</v>
      </c>
      <c r="G4639" s="85">
        <v>819680</v>
      </c>
      <c r="H4639" s="89"/>
      <c r="I4639" s="93" t="s">
        <v>8894</v>
      </c>
      <c r="J4639" s="89"/>
      <c r="K4639" s="89"/>
      <c r="L4639" s="89"/>
      <c r="M4639" s="89"/>
      <c r="N4639" s="168">
        <v>50</v>
      </c>
      <c r="O4639" s="168">
        <v>0</v>
      </c>
      <c r="P4639" s="89" t="s">
        <v>679</v>
      </c>
    </row>
    <row r="4640" spans="1:16" ht="51">
      <c r="A4640" s="214">
        <v>513</v>
      </c>
      <c r="B4640" s="89"/>
      <c r="C4640" s="90" t="s">
        <v>175</v>
      </c>
      <c r="D4640" s="84">
        <v>43340</v>
      </c>
      <c r="E4640" s="85" t="s">
        <v>8268</v>
      </c>
      <c r="F4640" s="85" t="s">
        <v>15</v>
      </c>
      <c r="G4640" s="85">
        <v>819691</v>
      </c>
      <c r="H4640" s="89"/>
      <c r="I4640" s="93" t="s">
        <v>3376</v>
      </c>
      <c r="J4640" s="89"/>
      <c r="K4640" s="89"/>
      <c r="L4640" s="89"/>
      <c r="M4640" s="89"/>
      <c r="N4640" s="168">
        <v>50</v>
      </c>
      <c r="O4640" s="168">
        <v>0</v>
      </c>
      <c r="P4640" s="89" t="s">
        <v>679</v>
      </c>
    </row>
    <row r="4641" spans="1:16" ht="63.75">
      <c r="A4641" s="214" t="s">
        <v>569</v>
      </c>
      <c r="B4641" s="89"/>
      <c r="C4641" s="90" t="s">
        <v>621</v>
      </c>
      <c r="D4641" s="84">
        <v>43340</v>
      </c>
      <c r="E4641" s="85" t="s">
        <v>8269</v>
      </c>
      <c r="F4641" s="85" t="s">
        <v>6</v>
      </c>
      <c r="G4641" s="85">
        <v>1015243</v>
      </c>
      <c r="H4641" s="89"/>
      <c r="I4641" s="93" t="s">
        <v>8895</v>
      </c>
      <c r="J4641" s="89"/>
      <c r="K4641" s="89"/>
      <c r="L4641" s="89"/>
      <c r="M4641" s="89"/>
      <c r="N4641" s="168">
        <v>0</v>
      </c>
      <c r="O4641" s="168">
        <v>254.83</v>
      </c>
      <c r="P4641" s="89" t="s">
        <v>679</v>
      </c>
    </row>
    <row r="4642" spans="1:16" ht="89.25">
      <c r="A4642" s="214">
        <v>46</v>
      </c>
      <c r="B4642" s="89"/>
      <c r="C4642" s="90" t="s">
        <v>51</v>
      </c>
      <c r="D4642" s="84">
        <v>43340</v>
      </c>
      <c r="E4642" s="85" t="s">
        <v>8270</v>
      </c>
      <c r="F4642" s="85" t="s">
        <v>15</v>
      </c>
      <c r="G4642" s="85">
        <v>5768</v>
      </c>
      <c r="H4642" s="89"/>
      <c r="I4642" s="93" t="s">
        <v>8896</v>
      </c>
      <c r="J4642" s="89"/>
      <c r="K4642" s="89"/>
      <c r="L4642" s="89"/>
      <c r="M4642" s="89"/>
      <c r="N4642" s="168">
        <v>44808.14</v>
      </c>
      <c r="O4642" s="168">
        <v>0</v>
      </c>
      <c r="P4642" s="89" t="s">
        <v>679</v>
      </c>
    </row>
    <row r="4643" spans="1:16" ht="89.25">
      <c r="A4643" s="214">
        <v>513</v>
      </c>
      <c r="B4643" s="89"/>
      <c r="C4643" s="90" t="s">
        <v>175</v>
      </c>
      <c r="D4643" s="84">
        <v>43340</v>
      </c>
      <c r="E4643" s="85" t="s">
        <v>8271</v>
      </c>
      <c r="F4643" s="85" t="s">
        <v>15</v>
      </c>
      <c r="G4643" s="85">
        <v>5765</v>
      </c>
      <c r="H4643" s="89"/>
      <c r="I4643" s="93" t="s">
        <v>8897</v>
      </c>
      <c r="J4643" s="89"/>
      <c r="K4643" s="89"/>
      <c r="L4643" s="89"/>
      <c r="M4643" s="89"/>
      <c r="N4643" s="168">
        <v>328.31</v>
      </c>
      <c r="O4643" s="168">
        <v>0</v>
      </c>
      <c r="P4643" s="89" t="s">
        <v>679</v>
      </c>
    </row>
    <row r="4644" spans="1:16" ht="51">
      <c r="A4644" s="214">
        <v>513</v>
      </c>
      <c r="B4644" s="89"/>
      <c r="C4644" s="90" t="s">
        <v>175</v>
      </c>
      <c r="D4644" s="84">
        <v>43340</v>
      </c>
      <c r="E4644" s="85" t="s">
        <v>8272</v>
      </c>
      <c r="F4644" s="85" t="s">
        <v>11</v>
      </c>
      <c r="G4644" s="85">
        <v>931055</v>
      </c>
      <c r="H4644" s="89"/>
      <c r="I4644" s="93" t="s">
        <v>8898</v>
      </c>
      <c r="J4644" s="89"/>
      <c r="K4644" s="89"/>
      <c r="L4644" s="89"/>
      <c r="M4644" s="89"/>
      <c r="N4644" s="168">
        <v>50</v>
      </c>
      <c r="O4644" s="168">
        <v>0</v>
      </c>
      <c r="P4644" s="89" t="s">
        <v>679</v>
      </c>
    </row>
    <row r="4645" spans="1:16" ht="51">
      <c r="A4645" s="214">
        <v>513</v>
      </c>
      <c r="B4645" s="89"/>
      <c r="C4645" s="90" t="s">
        <v>175</v>
      </c>
      <c r="D4645" s="84">
        <v>43340</v>
      </c>
      <c r="E4645" s="85" t="s">
        <v>8273</v>
      </c>
      <c r="F4645" s="85" t="s">
        <v>15</v>
      </c>
      <c r="G4645" s="85">
        <v>820553</v>
      </c>
      <c r="H4645" s="89"/>
      <c r="I4645" s="93" t="s">
        <v>8899</v>
      </c>
      <c r="J4645" s="89"/>
      <c r="K4645" s="89"/>
      <c r="L4645" s="89"/>
      <c r="M4645" s="89"/>
      <c r="N4645" s="168">
        <v>50</v>
      </c>
      <c r="O4645" s="168">
        <v>0</v>
      </c>
      <c r="P4645" s="89" t="s">
        <v>679</v>
      </c>
    </row>
    <row r="4646" spans="1:16" ht="51">
      <c r="A4646" s="214">
        <v>35</v>
      </c>
      <c r="B4646" s="89"/>
      <c r="C4646" s="90" t="s">
        <v>49</v>
      </c>
      <c r="D4646" s="84">
        <v>43341</v>
      </c>
      <c r="E4646" s="85" t="s">
        <v>8274</v>
      </c>
      <c r="F4646" s="85" t="s">
        <v>3</v>
      </c>
      <c r="G4646" s="85">
        <v>1654914</v>
      </c>
      <c r="H4646" s="89"/>
      <c r="I4646" s="93" t="s">
        <v>8900</v>
      </c>
      <c r="J4646" s="89"/>
      <c r="K4646" s="89"/>
      <c r="L4646" s="89"/>
      <c r="M4646" s="89"/>
      <c r="N4646" s="168">
        <v>0</v>
      </c>
      <c r="O4646" s="168">
        <v>500</v>
      </c>
      <c r="P4646" s="89" t="s">
        <v>679</v>
      </c>
    </row>
    <row r="4647" spans="1:16" ht="63.75">
      <c r="A4647" s="214">
        <v>20</v>
      </c>
      <c r="B4647" s="89"/>
      <c r="C4647" s="90" t="s">
        <v>47</v>
      </c>
      <c r="D4647" s="84">
        <v>43341</v>
      </c>
      <c r="E4647" s="85" t="s">
        <v>8275</v>
      </c>
      <c r="F4647" s="85" t="s">
        <v>3</v>
      </c>
      <c r="G4647" s="85">
        <v>1654956</v>
      </c>
      <c r="H4647" s="89"/>
      <c r="I4647" s="93" t="s">
        <v>8901</v>
      </c>
      <c r="J4647" s="89"/>
      <c r="K4647" s="89"/>
      <c r="L4647" s="89"/>
      <c r="M4647" s="89"/>
      <c r="N4647" s="168">
        <v>0</v>
      </c>
      <c r="O4647" s="168">
        <v>20250.46</v>
      </c>
      <c r="P4647" s="89" t="s">
        <v>679</v>
      </c>
    </row>
    <row r="4648" spans="1:16" ht="63.75">
      <c r="A4648" s="214">
        <v>20</v>
      </c>
      <c r="B4648" s="89"/>
      <c r="C4648" s="90" t="s">
        <v>47</v>
      </c>
      <c r="D4648" s="84">
        <v>43341</v>
      </c>
      <c r="E4648" s="85" t="s">
        <v>8276</v>
      </c>
      <c r="F4648" s="85" t="s">
        <v>3</v>
      </c>
      <c r="G4648" s="85">
        <v>1654953</v>
      </c>
      <c r="H4648" s="89"/>
      <c r="I4648" s="93" t="s">
        <v>8902</v>
      </c>
      <c r="J4648" s="89"/>
      <c r="K4648" s="89"/>
      <c r="L4648" s="89"/>
      <c r="M4648" s="89"/>
      <c r="N4648" s="168">
        <v>0</v>
      </c>
      <c r="O4648" s="168">
        <v>2069</v>
      </c>
      <c r="P4648" s="89" t="s">
        <v>679</v>
      </c>
    </row>
    <row r="4649" spans="1:16" ht="63.75">
      <c r="A4649" s="214">
        <v>20</v>
      </c>
      <c r="B4649" s="89"/>
      <c r="C4649" s="90" t="s">
        <v>47</v>
      </c>
      <c r="D4649" s="84">
        <v>43341</v>
      </c>
      <c r="E4649" s="85" t="s">
        <v>8277</v>
      </c>
      <c r="F4649" s="85" t="s">
        <v>3</v>
      </c>
      <c r="G4649" s="85">
        <v>1654949</v>
      </c>
      <c r="H4649" s="89"/>
      <c r="I4649" s="93" t="s">
        <v>8903</v>
      </c>
      <c r="J4649" s="89"/>
      <c r="K4649" s="89"/>
      <c r="L4649" s="89"/>
      <c r="M4649" s="89"/>
      <c r="N4649" s="168">
        <v>0</v>
      </c>
      <c r="O4649" s="168">
        <v>7026.01</v>
      </c>
      <c r="P4649" s="89" t="s">
        <v>679</v>
      </c>
    </row>
    <row r="4650" spans="1:16" ht="63.75">
      <c r="A4650" s="214">
        <v>253</v>
      </c>
      <c r="B4650" s="89"/>
      <c r="C4650" s="90" t="s">
        <v>117</v>
      </c>
      <c r="D4650" s="84">
        <v>43341</v>
      </c>
      <c r="E4650" s="85" t="s">
        <v>8278</v>
      </c>
      <c r="F4650" s="85" t="s">
        <v>3</v>
      </c>
      <c r="G4650" s="85">
        <v>1654883</v>
      </c>
      <c r="H4650" s="89"/>
      <c r="I4650" s="93" t="s">
        <v>8904</v>
      </c>
      <c r="J4650" s="89"/>
      <c r="K4650" s="89"/>
      <c r="L4650" s="89"/>
      <c r="M4650" s="89"/>
      <c r="N4650" s="168">
        <v>0</v>
      </c>
      <c r="O4650" s="168">
        <v>61634.720000000001</v>
      </c>
      <c r="P4650" s="89" t="s">
        <v>679</v>
      </c>
    </row>
    <row r="4651" spans="1:16" ht="51">
      <c r="A4651" s="214" t="s">
        <v>569</v>
      </c>
      <c r="B4651" s="89"/>
      <c r="C4651" s="90" t="s">
        <v>621</v>
      </c>
      <c r="D4651" s="84">
        <v>43341</v>
      </c>
      <c r="E4651" s="85" t="s">
        <v>8279</v>
      </c>
      <c r="F4651" s="85" t="s">
        <v>3</v>
      </c>
      <c r="G4651" s="85">
        <v>1655125</v>
      </c>
      <c r="H4651" s="89"/>
      <c r="I4651" s="93" t="s">
        <v>8905</v>
      </c>
      <c r="J4651" s="89"/>
      <c r="K4651" s="89"/>
      <c r="L4651" s="89"/>
      <c r="M4651" s="89"/>
      <c r="N4651" s="168">
        <v>0</v>
      </c>
      <c r="O4651" s="168">
        <v>60</v>
      </c>
      <c r="P4651" s="89" t="s">
        <v>679</v>
      </c>
    </row>
    <row r="4652" spans="1:16" ht="51">
      <c r="A4652" s="214" t="s">
        <v>569</v>
      </c>
      <c r="B4652" s="89"/>
      <c r="C4652" s="90" t="s">
        <v>621</v>
      </c>
      <c r="D4652" s="84">
        <v>43341</v>
      </c>
      <c r="E4652" s="85" t="s">
        <v>8280</v>
      </c>
      <c r="F4652" s="85" t="s">
        <v>3</v>
      </c>
      <c r="G4652" s="85">
        <v>1655124</v>
      </c>
      <c r="H4652" s="89"/>
      <c r="I4652" s="93" t="s">
        <v>8906</v>
      </c>
      <c r="J4652" s="89"/>
      <c r="K4652" s="89"/>
      <c r="L4652" s="89"/>
      <c r="M4652" s="89"/>
      <c r="N4652" s="168">
        <v>0</v>
      </c>
      <c r="O4652" s="168">
        <v>60</v>
      </c>
      <c r="P4652" s="89" t="s">
        <v>679</v>
      </c>
    </row>
    <row r="4653" spans="1:16" ht="51">
      <c r="A4653" s="214" t="s">
        <v>569</v>
      </c>
      <c r="B4653" s="89"/>
      <c r="C4653" s="90" t="s">
        <v>621</v>
      </c>
      <c r="D4653" s="84">
        <v>43341</v>
      </c>
      <c r="E4653" s="85" t="s">
        <v>8281</v>
      </c>
      <c r="F4653" s="85" t="s">
        <v>3</v>
      </c>
      <c r="G4653" s="85">
        <v>1655118</v>
      </c>
      <c r="H4653" s="89"/>
      <c r="I4653" s="93" t="s">
        <v>8907</v>
      </c>
      <c r="J4653" s="89"/>
      <c r="K4653" s="89"/>
      <c r="L4653" s="89"/>
      <c r="M4653" s="89"/>
      <c r="N4653" s="168">
        <v>0</v>
      </c>
      <c r="O4653" s="168">
        <v>539.39</v>
      </c>
      <c r="P4653" s="89" t="s">
        <v>679</v>
      </c>
    </row>
    <row r="4654" spans="1:16" ht="38.25">
      <c r="A4654" s="214" t="s">
        <v>569</v>
      </c>
      <c r="B4654" s="89"/>
      <c r="C4654" s="90" t="s">
        <v>621</v>
      </c>
      <c r="D4654" s="84">
        <v>43341</v>
      </c>
      <c r="E4654" s="85" t="s">
        <v>8282</v>
      </c>
      <c r="F4654" s="85" t="s">
        <v>3</v>
      </c>
      <c r="G4654" s="85">
        <v>1655010</v>
      </c>
      <c r="H4654" s="89"/>
      <c r="I4654" s="93" t="s">
        <v>8909</v>
      </c>
      <c r="J4654" s="89"/>
      <c r="K4654" s="89"/>
      <c r="L4654" s="89"/>
      <c r="M4654" s="89"/>
      <c r="N4654" s="168">
        <v>0</v>
      </c>
      <c r="O4654" s="168">
        <v>289</v>
      </c>
      <c r="P4654" s="89" t="s">
        <v>679</v>
      </c>
    </row>
    <row r="4655" spans="1:16" ht="63.75">
      <c r="A4655" s="214">
        <v>25</v>
      </c>
      <c r="B4655" s="89"/>
      <c r="C4655" s="90" t="s">
        <v>48</v>
      </c>
      <c r="D4655" s="84">
        <v>43341</v>
      </c>
      <c r="E4655" s="85" t="s">
        <v>8283</v>
      </c>
      <c r="F4655" s="85" t="s">
        <v>3</v>
      </c>
      <c r="G4655" s="85">
        <v>1655005</v>
      </c>
      <c r="H4655" s="89"/>
      <c r="I4655" s="93" t="s">
        <v>8910</v>
      </c>
      <c r="J4655" s="89"/>
      <c r="K4655" s="89"/>
      <c r="L4655" s="89"/>
      <c r="M4655" s="89"/>
      <c r="N4655" s="168">
        <v>0</v>
      </c>
      <c r="O4655" s="168">
        <v>1782.3</v>
      </c>
      <c r="P4655" s="89" t="s">
        <v>679</v>
      </c>
    </row>
    <row r="4656" spans="1:16" ht="63.75">
      <c r="A4656" s="214">
        <v>112</v>
      </c>
      <c r="B4656" s="89"/>
      <c r="C4656" s="90" t="s">
        <v>64</v>
      </c>
      <c r="D4656" s="84">
        <v>43341</v>
      </c>
      <c r="E4656" s="85" t="s">
        <v>8284</v>
      </c>
      <c r="F4656" s="85" t="s">
        <v>3</v>
      </c>
      <c r="G4656" s="85">
        <v>1654934</v>
      </c>
      <c r="H4656" s="89"/>
      <c r="I4656" s="93" t="s">
        <v>8911</v>
      </c>
      <c r="J4656" s="89"/>
      <c r="K4656" s="89"/>
      <c r="L4656" s="89"/>
      <c r="M4656" s="89"/>
      <c r="N4656" s="168">
        <v>0</v>
      </c>
      <c r="O4656" s="168">
        <v>237.48000000000002</v>
      </c>
      <c r="P4656" s="89" t="s">
        <v>679</v>
      </c>
    </row>
    <row r="4657" spans="1:16" ht="51">
      <c r="A4657" s="214">
        <v>112</v>
      </c>
      <c r="B4657" s="89"/>
      <c r="C4657" s="90" t="s">
        <v>64</v>
      </c>
      <c r="D4657" s="84">
        <v>43341</v>
      </c>
      <c r="E4657" s="85" t="s">
        <v>8285</v>
      </c>
      <c r="F4657" s="85" t="s">
        <v>3</v>
      </c>
      <c r="G4657" s="85">
        <v>1654932</v>
      </c>
      <c r="H4657" s="89"/>
      <c r="I4657" s="93" t="s">
        <v>8912</v>
      </c>
      <c r="J4657" s="89"/>
      <c r="K4657" s="89"/>
      <c r="L4657" s="89"/>
      <c r="M4657" s="89"/>
      <c r="N4657" s="168">
        <v>0</v>
      </c>
      <c r="O4657" s="168">
        <v>306</v>
      </c>
      <c r="P4657" s="89" t="s">
        <v>679</v>
      </c>
    </row>
    <row r="4658" spans="1:16" ht="63.75">
      <c r="A4658" s="214">
        <v>112</v>
      </c>
      <c r="B4658" s="89"/>
      <c r="C4658" s="90" t="s">
        <v>64</v>
      </c>
      <c r="D4658" s="84">
        <v>43341</v>
      </c>
      <c r="E4658" s="85" t="s">
        <v>8286</v>
      </c>
      <c r="F4658" s="85" t="s">
        <v>3</v>
      </c>
      <c r="G4658" s="85">
        <v>1654927</v>
      </c>
      <c r="H4658" s="89"/>
      <c r="I4658" s="93" t="s">
        <v>8913</v>
      </c>
      <c r="J4658" s="89"/>
      <c r="K4658" s="89"/>
      <c r="L4658" s="89"/>
      <c r="M4658" s="89"/>
      <c r="N4658" s="168">
        <v>0</v>
      </c>
      <c r="O4658" s="168">
        <v>299</v>
      </c>
      <c r="P4658" s="89" t="s">
        <v>679</v>
      </c>
    </row>
    <row r="4659" spans="1:16" ht="51">
      <c r="A4659" s="214">
        <v>287</v>
      </c>
      <c r="B4659" s="89"/>
      <c r="C4659" s="90" t="s">
        <v>130</v>
      </c>
      <c r="D4659" s="84">
        <v>43341</v>
      </c>
      <c r="E4659" s="85" t="s">
        <v>8287</v>
      </c>
      <c r="F4659" s="85" t="s">
        <v>3</v>
      </c>
      <c r="G4659" s="85">
        <v>1655082</v>
      </c>
      <c r="H4659" s="89"/>
      <c r="I4659" s="93" t="s">
        <v>8914</v>
      </c>
      <c r="J4659" s="89"/>
      <c r="K4659" s="89"/>
      <c r="L4659" s="89"/>
      <c r="M4659" s="89"/>
      <c r="N4659" s="168">
        <v>0</v>
      </c>
      <c r="O4659" s="168">
        <v>591.71</v>
      </c>
      <c r="P4659" s="89" t="s">
        <v>679</v>
      </c>
    </row>
    <row r="4660" spans="1:16" ht="51">
      <c r="A4660" s="214">
        <v>373</v>
      </c>
      <c r="B4660" s="89"/>
      <c r="C4660" s="90" t="s">
        <v>644</v>
      </c>
      <c r="D4660" s="84">
        <v>43341</v>
      </c>
      <c r="E4660" s="85" t="s">
        <v>8288</v>
      </c>
      <c r="F4660" s="85" t="s">
        <v>3</v>
      </c>
      <c r="G4660" s="85">
        <v>1655073</v>
      </c>
      <c r="H4660" s="89"/>
      <c r="I4660" s="93" t="s">
        <v>8915</v>
      </c>
      <c r="J4660" s="89"/>
      <c r="K4660" s="89"/>
      <c r="L4660" s="89"/>
      <c r="M4660" s="89"/>
      <c r="N4660" s="168">
        <v>0</v>
      </c>
      <c r="O4660" s="168">
        <v>486.24</v>
      </c>
      <c r="P4660" s="89" t="s">
        <v>679</v>
      </c>
    </row>
    <row r="4661" spans="1:16" ht="51">
      <c r="A4661" s="214">
        <v>291</v>
      </c>
      <c r="B4661" s="89"/>
      <c r="C4661" s="90" t="s">
        <v>133</v>
      </c>
      <c r="D4661" s="84">
        <v>43341</v>
      </c>
      <c r="E4661" s="85" t="s">
        <v>8289</v>
      </c>
      <c r="F4661" s="85" t="s">
        <v>3</v>
      </c>
      <c r="G4661" s="85">
        <v>1655069</v>
      </c>
      <c r="H4661" s="89"/>
      <c r="I4661" s="93" t="s">
        <v>8916</v>
      </c>
      <c r="J4661" s="89"/>
      <c r="K4661" s="89"/>
      <c r="L4661" s="89"/>
      <c r="M4661" s="89"/>
      <c r="N4661" s="168">
        <v>0</v>
      </c>
      <c r="O4661" s="168">
        <v>1337</v>
      </c>
      <c r="P4661" s="89" t="s">
        <v>679</v>
      </c>
    </row>
    <row r="4662" spans="1:16" ht="38.25">
      <c r="A4662" s="214" t="s">
        <v>569</v>
      </c>
      <c r="B4662" s="89"/>
      <c r="C4662" s="90" t="s">
        <v>621</v>
      </c>
      <c r="D4662" s="84">
        <v>43341</v>
      </c>
      <c r="E4662" s="85" t="s">
        <v>8290</v>
      </c>
      <c r="F4662" s="85" t="s">
        <v>3</v>
      </c>
      <c r="G4662" s="85">
        <v>1655042</v>
      </c>
      <c r="H4662" s="89"/>
      <c r="I4662" s="93" t="s">
        <v>8917</v>
      </c>
      <c r="J4662" s="89"/>
      <c r="K4662" s="89"/>
      <c r="L4662" s="89"/>
      <c r="M4662" s="89"/>
      <c r="N4662" s="168">
        <v>0</v>
      </c>
      <c r="O4662" s="168">
        <v>185.5</v>
      </c>
      <c r="P4662" s="89" t="s">
        <v>679</v>
      </c>
    </row>
    <row r="4663" spans="1:16" ht="38.25">
      <c r="A4663" s="214">
        <v>526</v>
      </c>
      <c r="B4663" s="89"/>
      <c r="C4663" s="90" t="s">
        <v>616</v>
      </c>
      <c r="D4663" s="84">
        <v>43341</v>
      </c>
      <c r="E4663" s="85" t="s">
        <v>8291</v>
      </c>
      <c r="F4663" s="85" t="s">
        <v>3</v>
      </c>
      <c r="G4663" s="85">
        <v>1655060</v>
      </c>
      <c r="H4663" s="89"/>
      <c r="I4663" s="93" t="s">
        <v>8918</v>
      </c>
      <c r="J4663" s="89"/>
      <c r="K4663" s="89"/>
      <c r="L4663" s="89"/>
      <c r="M4663" s="89"/>
      <c r="N4663" s="168">
        <v>0</v>
      </c>
      <c r="O4663" s="168">
        <v>50</v>
      </c>
      <c r="P4663" s="89" t="s">
        <v>679</v>
      </c>
    </row>
    <row r="4664" spans="1:16" ht="63.75">
      <c r="A4664" s="214">
        <v>373</v>
      </c>
      <c r="B4664" s="89"/>
      <c r="C4664" s="90" t="s">
        <v>644</v>
      </c>
      <c r="D4664" s="84">
        <v>43341</v>
      </c>
      <c r="E4664" s="85" t="s">
        <v>8292</v>
      </c>
      <c r="F4664" s="85" t="s">
        <v>680</v>
      </c>
      <c r="G4664" s="85">
        <v>180522</v>
      </c>
      <c r="H4664" s="89"/>
      <c r="I4664" s="93" t="s">
        <v>8919</v>
      </c>
      <c r="J4664" s="89"/>
      <c r="K4664" s="89"/>
      <c r="L4664" s="89"/>
      <c r="M4664" s="89"/>
      <c r="N4664" s="168">
        <v>0</v>
      </c>
      <c r="O4664" s="168">
        <v>2870975.32</v>
      </c>
      <c r="P4664" s="89" t="s">
        <v>679</v>
      </c>
    </row>
    <row r="4665" spans="1:16" ht="51">
      <c r="A4665" s="214">
        <v>513</v>
      </c>
      <c r="B4665" s="89"/>
      <c r="C4665" s="90" t="s">
        <v>175</v>
      </c>
      <c r="D4665" s="84">
        <v>43341</v>
      </c>
      <c r="E4665" s="85" t="s">
        <v>8293</v>
      </c>
      <c r="F4665" s="85" t="s">
        <v>15</v>
      </c>
      <c r="G4665" s="85">
        <v>821047</v>
      </c>
      <c r="H4665" s="89"/>
      <c r="I4665" s="93" t="s">
        <v>3376</v>
      </c>
      <c r="J4665" s="89"/>
      <c r="K4665" s="89"/>
      <c r="L4665" s="89"/>
      <c r="M4665" s="89"/>
      <c r="N4665" s="168">
        <v>50</v>
      </c>
      <c r="O4665" s="168">
        <v>0</v>
      </c>
      <c r="P4665" s="89" t="s">
        <v>679</v>
      </c>
    </row>
    <row r="4666" spans="1:16" ht="51">
      <c r="A4666" s="214">
        <v>513</v>
      </c>
      <c r="B4666" s="89"/>
      <c r="C4666" s="90" t="s">
        <v>175</v>
      </c>
      <c r="D4666" s="84">
        <v>43341</v>
      </c>
      <c r="E4666" s="85" t="s">
        <v>8294</v>
      </c>
      <c r="F4666" s="85" t="s">
        <v>15</v>
      </c>
      <c r="G4666" s="85">
        <v>821049</v>
      </c>
      <c r="H4666" s="89"/>
      <c r="I4666" s="93" t="s">
        <v>3326</v>
      </c>
      <c r="J4666" s="89"/>
      <c r="K4666" s="89"/>
      <c r="L4666" s="89"/>
      <c r="M4666" s="89"/>
      <c r="N4666" s="168">
        <v>50</v>
      </c>
      <c r="O4666" s="168">
        <v>0</v>
      </c>
      <c r="P4666" s="89" t="s">
        <v>679</v>
      </c>
    </row>
    <row r="4667" spans="1:16" ht="89.25">
      <c r="A4667" s="214">
        <v>25</v>
      </c>
      <c r="B4667" s="89"/>
      <c r="C4667" s="90" t="s">
        <v>48</v>
      </c>
      <c r="D4667" s="84">
        <v>43341</v>
      </c>
      <c r="E4667" s="85" t="s">
        <v>8295</v>
      </c>
      <c r="F4667" s="85" t="s">
        <v>15</v>
      </c>
      <c r="G4667" s="85">
        <v>5774</v>
      </c>
      <c r="H4667" s="89"/>
      <c r="I4667" s="93" t="s">
        <v>8920</v>
      </c>
      <c r="J4667" s="89"/>
      <c r="K4667" s="89"/>
      <c r="L4667" s="89"/>
      <c r="M4667" s="89"/>
      <c r="N4667" s="168">
        <v>756.99</v>
      </c>
      <c r="O4667" s="168">
        <v>0</v>
      </c>
      <c r="P4667" s="89" t="s">
        <v>679</v>
      </c>
    </row>
    <row r="4668" spans="1:16" ht="76.5">
      <c r="A4668" s="214">
        <v>513</v>
      </c>
      <c r="B4668" s="89"/>
      <c r="C4668" s="90" t="s">
        <v>175</v>
      </c>
      <c r="D4668" s="84">
        <v>43341</v>
      </c>
      <c r="E4668" s="85" t="s">
        <v>8296</v>
      </c>
      <c r="F4668" s="85" t="s">
        <v>15</v>
      </c>
      <c r="G4668" s="85">
        <v>5771</v>
      </c>
      <c r="H4668" s="89"/>
      <c r="I4668" s="93" t="s">
        <v>8921</v>
      </c>
      <c r="J4668" s="89"/>
      <c r="K4668" s="89"/>
      <c r="L4668" s="89"/>
      <c r="M4668" s="89"/>
      <c r="N4668" s="168">
        <v>270</v>
      </c>
      <c r="O4668" s="168">
        <v>0</v>
      </c>
      <c r="P4668" s="89" t="s">
        <v>679</v>
      </c>
    </row>
    <row r="4669" spans="1:16" ht="51">
      <c r="A4669" s="214">
        <v>513</v>
      </c>
      <c r="B4669" s="89"/>
      <c r="C4669" s="90" t="s">
        <v>175</v>
      </c>
      <c r="D4669" s="84">
        <v>43341</v>
      </c>
      <c r="E4669" s="85" t="s">
        <v>8297</v>
      </c>
      <c r="F4669" s="85" t="s">
        <v>15</v>
      </c>
      <c r="G4669" s="85">
        <v>821501</v>
      </c>
      <c r="H4669" s="89"/>
      <c r="I4669" s="93" t="s">
        <v>4290</v>
      </c>
      <c r="J4669" s="89"/>
      <c r="K4669" s="89"/>
      <c r="L4669" s="89"/>
      <c r="M4669" s="89"/>
      <c r="N4669" s="168">
        <v>50</v>
      </c>
      <c r="O4669" s="168">
        <v>0</v>
      </c>
      <c r="P4669" s="89" t="s">
        <v>679</v>
      </c>
    </row>
    <row r="4670" spans="1:16" ht="51">
      <c r="A4670" s="214">
        <v>513</v>
      </c>
      <c r="B4670" s="89"/>
      <c r="C4670" s="90" t="s">
        <v>175</v>
      </c>
      <c r="D4670" s="84">
        <v>43341</v>
      </c>
      <c r="E4670" s="85" t="s">
        <v>8298</v>
      </c>
      <c r="F4670" s="85" t="s">
        <v>11</v>
      </c>
      <c r="G4670" s="85">
        <v>931215</v>
      </c>
      <c r="H4670" s="89"/>
      <c r="I4670" s="93" t="s">
        <v>8922</v>
      </c>
      <c r="J4670" s="89"/>
      <c r="K4670" s="89"/>
      <c r="L4670" s="89"/>
      <c r="M4670" s="89"/>
      <c r="N4670" s="168">
        <v>50</v>
      </c>
      <c r="O4670" s="168">
        <v>0</v>
      </c>
      <c r="P4670" s="89" t="s">
        <v>679</v>
      </c>
    </row>
    <row r="4671" spans="1:16" ht="63.75">
      <c r="A4671" s="214" t="s">
        <v>560</v>
      </c>
      <c r="B4671" s="89"/>
      <c r="C4671" s="90" t="s">
        <v>622</v>
      </c>
      <c r="D4671" s="84">
        <v>43341</v>
      </c>
      <c r="E4671" s="85" t="s">
        <v>8299</v>
      </c>
      <c r="F4671" s="85" t="s">
        <v>11</v>
      </c>
      <c r="G4671" s="85">
        <v>931221</v>
      </c>
      <c r="H4671" s="89"/>
      <c r="I4671" s="93" t="s">
        <v>5353</v>
      </c>
      <c r="J4671" s="89"/>
      <c r="K4671" s="89"/>
      <c r="L4671" s="89"/>
      <c r="M4671" s="89"/>
      <c r="N4671" s="168">
        <v>50</v>
      </c>
      <c r="O4671" s="168">
        <v>0</v>
      </c>
      <c r="P4671" s="89" t="s">
        <v>679</v>
      </c>
    </row>
    <row r="4672" spans="1:16" ht="38.25">
      <c r="A4672" s="214" t="s">
        <v>720</v>
      </c>
      <c r="B4672" s="89"/>
      <c r="C4672" s="90" t="s">
        <v>13784</v>
      </c>
      <c r="D4672" s="84">
        <v>43341</v>
      </c>
      <c r="E4672" s="85" t="s">
        <v>8300</v>
      </c>
      <c r="F4672" s="85" t="s">
        <v>13</v>
      </c>
      <c r="G4672" s="85">
        <v>386033</v>
      </c>
      <c r="H4672" s="89"/>
      <c r="I4672" s="93" t="s">
        <v>745</v>
      </c>
      <c r="J4672" s="89"/>
      <c r="K4672" s="89"/>
      <c r="L4672" s="89"/>
      <c r="M4672" s="89"/>
      <c r="N4672" s="168">
        <v>2745291.53</v>
      </c>
      <c r="O4672" s="168">
        <v>0</v>
      </c>
      <c r="P4672" s="89" t="s">
        <v>679</v>
      </c>
    </row>
    <row r="4673" spans="1:16" ht="38.25">
      <c r="A4673" s="214" t="s">
        <v>720</v>
      </c>
      <c r="B4673" s="89"/>
      <c r="C4673" s="90" t="s">
        <v>13784</v>
      </c>
      <c r="D4673" s="84">
        <v>43341</v>
      </c>
      <c r="E4673" s="85" t="s">
        <v>8301</v>
      </c>
      <c r="F4673" s="85" t="s">
        <v>13</v>
      </c>
      <c r="G4673" s="85">
        <v>386035</v>
      </c>
      <c r="H4673" s="89"/>
      <c r="I4673" s="93" t="s">
        <v>745</v>
      </c>
      <c r="J4673" s="89"/>
      <c r="K4673" s="89"/>
      <c r="L4673" s="89"/>
      <c r="M4673" s="89"/>
      <c r="N4673" s="168">
        <v>6387378.3799999999</v>
      </c>
      <c r="O4673" s="168">
        <v>0</v>
      </c>
      <c r="P4673" s="89" t="s">
        <v>679</v>
      </c>
    </row>
    <row r="4674" spans="1:16" ht="38.25">
      <c r="A4674" s="214" t="s">
        <v>720</v>
      </c>
      <c r="B4674" s="89"/>
      <c r="C4674" s="90" t="s">
        <v>13784</v>
      </c>
      <c r="D4674" s="84">
        <v>43341</v>
      </c>
      <c r="E4674" s="85" t="s">
        <v>8302</v>
      </c>
      <c r="F4674" s="85" t="s">
        <v>13</v>
      </c>
      <c r="G4674" s="85">
        <v>386037</v>
      </c>
      <c r="H4674" s="89"/>
      <c r="I4674" s="93" t="s">
        <v>745</v>
      </c>
      <c r="J4674" s="89"/>
      <c r="K4674" s="89"/>
      <c r="L4674" s="89"/>
      <c r="M4674" s="89"/>
      <c r="N4674" s="168">
        <v>4612502.6500000004</v>
      </c>
      <c r="O4674" s="168">
        <v>0</v>
      </c>
      <c r="P4674" s="89" t="s">
        <v>679</v>
      </c>
    </row>
    <row r="4675" spans="1:16" ht="38.25">
      <c r="A4675" s="214" t="s">
        <v>720</v>
      </c>
      <c r="B4675" s="89"/>
      <c r="C4675" s="90" t="s">
        <v>13784</v>
      </c>
      <c r="D4675" s="84">
        <v>43341</v>
      </c>
      <c r="E4675" s="85" t="s">
        <v>8303</v>
      </c>
      <c r="F4675" s="85" t="s">
        <v>13</v>
      </c>
      <c r="G4675" s="85">
        <v>386039</v>
      </c>
      <c r="H4675" s="89"/>
      <c r="I4675" s="93" t="s">
        <v>745</v>
      </c>
      <c r="J4675" s="89"/>
      <c r="K4675" s="89"/>
      <c r="L4675" s="89"/>
      <c r="M4675" s="89"/>
      <c r="N4675" s="168">
        <v>18301.93</v>
      </c>
      <c r="O4675" s="168">
        <v>0</v>
      </c>
      <c r="P4675" s="89" t="s">
        <v>679</v>
      </c>
    </row>
    <row r="4676" spans="1:16" ht="38.25">
      <c r="A4676" s="214" t="s">
        <v>720</v>
      </c>
      <c r="B4676" s="89"/>
      <c r="C4676" s="90" t="s">
        <v>13784</v>
      </c>
      <c r="D4676" s="84">
        <v>43341</v>
      </c>
      <c r="E4676" s="85" t="s">
        <v>8304</v>
      </c>
      <c r="F4676" s="85" t="s">
        <v>13</v>
      </c>
      <c r="G4676" s="85">
        <v>386041</v>
      </c>
      <c r="H4676" s="89"/>
      <c r="I4676" s="93" t="s">
        <v>745</v>
      </c>
      <c r="J4676" s="89"/>
      <c r="K4676" s="89"/>
      <c r="L4676" s="89"/>
      <c r="M4676" s="89"/>
      <c r="N4676" s="168">
        <v>18301.93</v>
      </c>
      <c r="O4676" s="168">
        <v>0</v>
      </c>
      <c r="P4676" s="89" t="s">
        <v>679</v>
      </c>
    </row>
    <row r="4677" spans="1:16" ht="38.25">
      <c r="A4677" s="214" t="s">
        <v>720</v>
      </c>
      <c r="B4677" s="89"/>
      <c r="C4677" s="90" t="s">
        <v>13784</v>
      </c>
      <c r="D4677" s="84">
        <v>43341</v>
      </c>
      <c r="E4677" s="85" t="s">
        <v>8305</v>
      </c>
      <c r="F4677" s="85" t="s">
        <v>13</v>
      </c>
      <c r="G4677" s="85">
        <v>386043</v>
      </c>
      <c r="H4677" s="89"/>
      <c r="I4677" s="93" t="s">
        <v>745</v>
      </c>
      <c r="J4677" s="89"/>
      <c r="K4677" s="89"/>
      <c r="L4677" s="89"/>
      <c r="M4677" s="89"/>
      <c r="N4677" s="168">
        <v>18301.93</v>
      </c>
      <c r="O4677" s="168">
        <v>0</v>
      </c>
      <c r="P4677" s="89" t="s">
        <v>679</v>
      </c>
    </row>
    <row r="4678" spans="1:16" ht="38.25">
      <c r="A4678" s="214" t="s">
        <v>720</v>
      </c>
      <c r="B4678" s="89"/>
      <c r="C4678" s="90" t="s">
        <v>13784</v>
      </c>
      <c r="D4678" s="84">
        <v>43341</v>
      </c>
      <c r="E4678" s="85" t="s">
        <v>8306</v>
      </c>
      <c r="F4678" s="85" t="s">
        <v>13</v>
      </c>
      <c r="G4678" s="85">
        <v>386045</v>
      </c>
      <c r="H4678" s="89"/>
      <c r="I4678" s="93" t="s">
        <v>745</v>
      </c>
      <c r="J4678" s="89"/>
      <c r="K4678" s="89"/>
      <c r="L4678" s="89"/>
      <c r="M4678" s="89"/>
      <c r="N4678" s="168">
        <v>347207.79</v>
      </c>
      <c r="O4678" s="168">
        <v>0</v>
      </c>
      <c r="P4678" s="89" t="s">
        <v>679</v>
      </c>
    </row>
    <row r="4679" spans="1:16" ht="38.25">
      <c r="A4679" s="214" t="s">
        <v>720</v>
      </c>
      <c r="B4679" s="89"/>
      <c r="C4679" s="90" t="s">
        <v>13784</v>
      </c>
      <c r="D4679" s="84">
        <v>43341</v>
      </c>
      <c r="E4679" s="85" t="s">
        <v>8307</v>
      </c>
      <c r="F4679" s="85" t="s">
        <v>13</v>
      </c>
      <c r="G4679" s="85">
        <v>386047</v>
      </c>
      <c r="H4679" s="89"/>
      <c r="I4679" s="93" t="s">
        <v>745</v>
      </c>
      <c r="J4679" s="89"/>
      <c r="K4679" s="89"/>
      <c r="L4679" s="89"/>
      <c r="M4679" s="89"/>
      <c r="N4679" s="168">
        <v>3956.78</v>
      </c>
      <c r="O4679" s="168">
        <v>0</v>
      </c>
      <c r="P4679" s="89" t="s">
        <v>679</v>
      </c>
    </row>
    <row r="4680" spans="1:16" ht="38.25">
      <c r="A4680" s="214" t="s">
        <v>720</v>
      </c>
      <c r="B4680" s="89"/>
      <c r="C4680" s="90" t="s">
        <v>13784</v>
      </c>
      <c r="D4680" s="84">
        <v>43341</v>
      </c>
      <c r="E4680" s="85" t="s">
        <v>8308</v>
      </c>
      <c r="F4680" s="85" t="s">
        <v>13</v>
      </c>
      <c r="G4680" s="85">
        <v>386049</v>
      </c>
      <c r="H4680" s="89"/>
      <c r="I4680" s="93" t="s">
        <v>745</v>
      </c>
      <c r="J4680" s="89"/>
      <c r="K4680" s="89"/>
      <c r="L4680" s="89"/>
      <c r="M4680" s="89"/>
      <c r="N4680" s="168">
        <v>393.97</v>
      </c>
      <c r="O4680" s="168">
        <v>0</v>
      </c>
      <c r="P4680" s="89" t="s">
        <v>679</v>
      </c>
    </row>
    <row r="4681" spans="1:16" ht="38.25">
      <c r="A4681" s="214" t="s">
        <v>720</v>
      </c>
      <c r="B4681" s="89"/>
      <c r="C4681" s="90" t="s">
        <v>13784</v>
      </c>
      <c r="D4681" s="84">
        <v>43341</v>
      </c>
      <c r="E4681" s="85" t="s">
        <v>8309</v>
      </c>
      <c r="F4681" s="85" t="s">
        <v>13</v>
      </c>
      <c r="G4681" s="85">
        <v>386051</v>
      </c>
      <c r="H4681" s="89"/>
      <c r="I4681" s="93" t="s">
        <v>745</v>
      </c>
      <c r="J4681" s="89"/>
      <c r="K4681" s="89"/>
      <c r="L4681" s="89"/>
      <c r="M4681" s="89"/>
      <c r="N4681" s="168">
        <v>1775.03</v>
      </c>
      <c r="O4681" s="168">
        <v>0</v>
      </c>
      <c r="P4681" s="89" t="s">
        <v>679</v>
      </c>
    </row>
    <row r="4682" spans="1:16" ht="38.25">
      <c r="A4682" s="214" t="s">
        <v>720</v>
      </c>
      <c r="B4682" s="89"/>
      <c r="C4682" s="90" t="s">
        <v>13784</v>
      </c>
      <c r="D4682" s="84">
        <v>43341</v>
      </c>
      <c r="E4682" s="85" t="s">
        <v>8310</v>
      </c>
      <c r="F4682" s="85" t="s">
        <v>13</v>
      </c>
      <c r="G4682" s="85">
        <v>386053</v>
      </c>
      <c r="H4682" s="89"/>
      <c r="I4682" s="93" t="s">
        <v>745</v>
      </c>
      <c r="J4682" s="89"/>
      <c r="K4682" s="89"/>
      <c r="L4682" s="89"/>
      <c r="M4682" s="89"/>
      <c r="N4682" s="168">
        <v>6468.36</v>
      </c>
      <c r="O4682" s="168">
        <v>0</v>
      </c>
      <c r="P4682" s="89" t="s">
        <v>679</v>
      </c>
    </row>
    <row r="4683" spans="1:16" ht="38.25">
      <c r="A4683" s="214" t="s">
        <v>720</v>
      </c>
      <c r="B4683" s="89"/>
      <c r="C4683" s="90" t="s">
        <v>13784</v>
      </c>
      <c r="D4683" s="84">
        <v>43341</v>
      </c>
      <c r="E4683" s="85" t="s">
        <v>8311</v>
      </c>
      <c r="F4683" s="85" t="s">
        <v>13</v>
      </c>
      <c r="G4683" s="85">
        <v>386055</v>
      </c>
      <c r="H4683" s="89"/>
      <c r="I4683" s="93" t="s">
        <v>745</v>
      </c>
      <c r="J4683" s="89"/>
      <c r="K4683" s="89"/>
      <c r="L4683" s="89"/>
      <c r="M4683" s="89"/>
      <c r="N4683" s="168">
        <v>6468.36</v>
      </c>
      <c r="O4683" s="168">
        <v>0</v>
      </c>
      <c r="P4683" s="89" t="s">
        <v>679</v>
      </c>
    </row>
    <row r="4684" spans="1:16" ht="38.25">
      <c r="A4684" s="214" t="s">
        <v>720</v>
      </c>
      <c r="B4684" s="89"/>
      <c r="C4684" s="90" t="s">
        <v>13784</v>
      </c>
      <c r="D4684" s="84">
        <v>43341</v>
      </c>
      <c r="E4684" s="85" t="s">
        <v>8312</v>
      </c>
      <c r="F4684" s="85" t="s">
        <v>13</v>
      </c>
      <c r="G4684" s="85">
        <v>386057</v>
      </c>
      <c r="H4684" s="89"/>
      <c r="I4684" s="93" t="s">
        <v>745</v>
      </c>
      <c r="J4684" s="89"/>
      <c r="K4684" s="89"/>
      <c r="L4684" s="89"/>
      <c r="M4684" s="89"/>
      <c r="N4684" s="168">
        <v>6468.36</v>
      </c>
      <c r="O4684" s="168">
        <v>0</v>
      </c>
      <c r="P4684" s="89" t="s">
        <v>679</v>
      </c>
    </row>
    <row r="4685" spans="1:16" ht="38.25">
      <c r="A4685" s="214" t="s">
        <v>720</v>
      </c>
      <c r="B4685" s="89"/>
      <c r="C4685" s="90" t="s">
        <v>13784</v>
      </c>
      <c r="D4685" s="84">
        <v>43341</v>
      </c>
      <c r="E4685" s="85" t="s">
        <v>8313</v>
      </c>
      <c r="F4685" s="85" t="s">
        <v>13</v>
      </c>
      <c r="G4685" s="85">
        <v>386059</v>
      </c>
      <c r="H4685" s="89"/>
      <c r="I4685" s="93" t="s">
        <v>745</v>
      </c>
      <c r="J4685" s="89"/>
      <c r="K4685" s="89"/>
      <c r="L4685" s="89"/>
      <c r="M4685" s="89"/>
      <c r="N4685" s="168">
        <v>6468.36</v>
      </c>
      <c r="O4685" s="168">
        <v>0</v>
      </c>
      <c r="P4685" s="89" t="s">
        <v>679</v>
      </c>
    </row>
    <row r="4686" spans="1:16" ht="38.25">
      <c r="A4686" s="214" t="s">
        <v>720</v>
      </c>
      <c r="B4686" s="89"/>
      <c r="C4686" s="90" t="s">
        <v>13784</v>
      </c>
      <c r="D4686" s="84">
        <v>43341</v>
      </c>
      <c r="E4686" s="85" t="s">
        <v>8314</v>
      </c>
      <c r="F4686" s="85" t="s">
        <v>13</v>
      </c>
      <c r="G4686" s="85">
        <v>386061</v>
      </c>
      <c r="H4686" s="89"/>
      <c r="I4686" s="93" t="s">
        <v>745</v>
      </c>
      <c r="J4686" s="89"/>
      <c r="K4686" s="89"/>
      <c r="L4686" s="89"/>
      <c r="M4686" s="89"/>
      <c r="N4686" s="168">
        <v>30750.02</v>
      </c>
      <c r="O4686" s="168">
        <v>0</v>
      </c>
      <c r="P4686" s="89" t="s">
        <v>679</v>
      </c>
    </row>
    <row r="4687" spans="1:16" ht="38.25">
      <c r="A4687" s="214" t="s">
        <v>720</v>
      </c>
      <c r="B4687" s="89"/>
      <c r="C4687" s="90" t="s">
        <v>13784</v>
      </c>
      <c r="D4687" s="84">
        <v>43341</v>
      </c>
      <c r="E4687" s="85" t="s">
        <v>8315</v>
      </c>
      <c r="F4687" s="85" t="s">
        <v>13</v>
      </c>
      <c r="G4687" s="85">
        <v>386063</v>
      </c>
      <c r="H4687" s="89"/>
      <c r="I4687" s="93" t="s">
        <v>745</v>
      </c>
      <c r="J4687" s="89"/>
      <c r="K4687" s="89"/>
      <c r="L4687" s="89"/>
      <c r="M4687" s="89"/>
      <c r="N4687" s="168">
        <v>3061.96</v>
      </c>
      <c r="O4687" s="168">
        <v>0</v>
      </c>
      <c r="P4687" s="89" t="s">
        <v>679</v>
      </c>
    </row>
    <row r="4688" spans="1:16" ht="38.25">
      <c r="A4688" s="214" t="s">
        <v>720</v>
      </c>
      <c r="B4688" s="89"/>
      <c r="C4688" s="90" t="s">
        <v>13784</v>
      </c>
      <c r="D4688" s="84">
        <v>43341</v>
      </c>
      <c r="E4688" s="85" t="s">
        <v>8316</v>
      </c>
      <c r="F4688" s="85" t="s">
        <v>13</v>
      </c>
      <c r="G4688" s="85">
        <v>386065</v>
      </c>
      <c r="H4688" s="89"/>
      <c r="I4688" s="93" t="s">
        <v>745</v>
      </c>
      <c r="J4688" s="89"/>
      <c r="K4688" s="89"/>
      <c r="L4688" s="89"/>
      <c r="M4688" s="89"/>
      <c r="N4688" s="168">
        <v>50268.43</v>
      </c>
      <c r="O4688" s="168">
        <v>0</v>
      </c>
      <c r="P4688" s="89" t="s">
        <v>679</v>
      </c>
    </row>
    <row r="4689" spans="1:16" ht="38.25">
      <c r="A4689" s="214" t="s">
        <v>720</v>
      </c>
      <c r="B4689" s="89"/>
      <c r="C4689" s="90" t="s">
        <v>13784</v>
      </c>
      <c r="D4689" s="84">
        <v>43341</v>
      </c>
      <c r="E4689" s="85" t="s">
        <v>8317</v>
      </c>
      <c r="F4689" s="85" t="s">
        <v>13</v>
      </c>
      <c r="G4689" s="85">
        <v>386067</v>
      </c>
      <c r="H4689" s="89"/>
      <c r="I4689" s="93" t="s">
        <v>745</v>
      </c>
      <c r="J4689" s="89"/>
      <c r="K4689" s="89"/>
      <c r="L4689" s="89"/>
      <c r="M4689" s="89"/>
      <c r="N4689" s="168">
        <v>50268.43</v>
      </c>
      <c r="O4689" s="168">
        <v>0</v>
      </c>
      <c r="P4689" s="89" t="s">
        <v>679</v>
      </c>
    </row>
    <row r="4690" spans="1:16" ht="38.25">
      <c r="A4690" s="214" t="s">
        <v>720</v>
      </c>
      <c r="B4690" s="89"/>
      <c r="C4690" s="90" t="s">
        <v>13784</v>
      </c>
      <c r="D4690" s="84">
        <v>43341</v>
      </c>
      <c r="E4690" s="85" t="s">
        <v>8318</v>
      </c>
      <c r="F4690" s="85" t="s">
        <v>13</v>
      </c>
      <c r="G4690" s="85">
        <v>386069</v>
      </c>
      <c r="H4690" s="89"/>
      <c r="I4690" s="93" t="s">
        <v>745</v>
      </c>
      <c r="J4690" s="89"/>
      <c r="K4690" s="89"/>
      <c r="L4690" s="89"/>
      <c r="M4690" s="89"/>
      <c r="N4690" s="168">
        <v>50268.43</v>
      </c>
      <c r="O4690" s="168">
        <v>0</v>
      </c>
      <c r="P4690" s="89" t="s">
        <v>679</v>
      </c>
    </row>
    <row r="4691" spans="1:16" ht="38.25">
      <c r="A4691" s="214" t="s">
        <v>720</v>
      </c>
      <c r="B4691" s="89"/>
      <c r="C4691" s="90" t="s">
        <v>13784</v>
      </c>
      <c r="D4691" s="84">
        <v>43341</v>
      </c>
      <c r="E4691" s="85" t="s">
        <v>8319</v>
      </c>
      <c r="F4691" s="85" t="s">
        <v>13</v>
      </c>
      <c r="G4691" s="85">
        <v>386071</v>
      </c>
      <c r="H4691" s="89"/>
      <c r="I4691" s="93" t="s">
        <v>745</v>
      </c>
      <c r="J4691" s="89"/>
      <c r="K4691" s="89"/>
      <c r="L4691" s="89"/>
      <c r="M4691" s="89"/>
      <c r="N4691" s="168">
        <v>50268.43</v>
      </c>
      <c r="O4691" s="168">
        <v>0</v>
      </c>
      <c r="P4691" s="89" t="s">
        <v>679</v>
      </c>
    </row>
    <row r="4692" spans="1:16" ht="38.25">
      <c r="A4692" s="214" t="s">
        <v>720</v>
      </c>
      <c r="B4692" s="89"/>
      <c r="C4692" s="90" t="s">
        <v>13784</v>
      </c>
      <c r="D4692" s="84">
        <v>43341</v>
      </c>
      <c r="E4692" s="85" t="s">
        <v>8320</v>
      </c>
      <c r="F4692" s="85" t="s">
        <v>13</v>
      </c>
      <c r="G4692" s="85">
        <v>386073</v>
      </c>
      <c r="H4692" s="89"/>
      <c r="I4692" s="93" t="s">
        <v>745</v>
      </c>
      <c r="J4692" s="89"/>
      <c r="K4692" s="89"/>
      <c r="L4692" s="89"/>
      <c r="M4692" s="89"/>
      <c r="N4692" s="168">
        <v>60030.97</v>
      </c>
      <c r="O4692" s="168">
        <v>0</v>
      </c>
      <c r="P4692" s="89" t="s">
        <v>679</v>
      </c>
    </row>
    <row r="4693" spans="1:16" ht="38.25">
      <c r="A4693" s="214" t="s">
        <v>720</v>
      </c>
      <c r="B4693" s="89"/>
      <c r="C4693" s="90" t="s">
        <v>13784</v>
      </c>
      <c r="D4693" s="84">
        <v>43341</v>
      </c>
      <c r="E4693" s="85" t="s">
        <v>8321</v>
      </c>
      <c r="F4693" s="85" t="s">
        <v>13</v>
      </c>
      <c r="G4693" s="85">
        <v>386075</v>
      </c>
      <c r="H4693" s="89"/>
      <c r="I4693" s="93" t="s">
        <v>745</v>
      </c>
      <c r="J4693" s="89"/>
      <c r="K4693" s="89"/>
      <c r="L4693" s="89"/>
      <c r="M4693" s="89"/>
      <c r="N4693" s="168">
        <v>4693.2700000000004</v>
      </c>
      <c r="O4693" s="168">
        <v>0</v>
      </c>
      <c r="P4693" s="89" t="s">
        <v>679</v>
      </c>
    </row>
    <row r="4694" spans="1:16" ht="38.25">
      <c r="A4694" s="214" t="s">
        <v>720</v>
      </c>
      <c r="B4694" s="89"/>
      <c r="C4694" s="90" t="s">
        <v>13784</v>
      </c>
      <c r="D4694" s="84">
        <v>43341</v>
      </c>
      <c r="E4694" s="85" t="s">
        <v>8322</v>
      </c>
      <c r="F4694" s="85" t="s">
        <v>13</v>
      </c>
      <c r="G4694" s="85">
        <v>386077</v>
      </c>
      <c r="H4694" s="89"/>
      <c r="I4694" s="93" t="s">
        <v>745</v>
      </c>
      <c r="J4694" s="89"/>
      <c r="K4694" s="89"/>
      <c r="L4694" s="89"/>
      <c r="M4694" s="89"/>
      <c r="N4694" s="168">
        <v>6074.32</v>
      </c>
      <c r="O4694" s="168">
        <v>0</v>
      </c>
      <c r="P4694" s="89" t="s">
        <v>679</v>
      </c>
    </row>
    <row r="4695" spans="1:16" ht="38.25">
      <c r="A4695" s="214" t="s">
        <v>720</v>
      </c>
      <c r="B4695" s="89"/>
      <c r="C4695" s="90" t="s">
        <v>13784</v>
      </c>
      <c r="D4695" s="84">
        <v>43341</v>
      </c>
      <c r="E4695" s="85" t="s">
        <v>8323</v>
      </c>
      <c r="F4695" s="85" t="s">
        <v>13</v>
      </c>
      <c r="G4695" s="85">
        <v>386079</v>
      </c>
      <c r="H4695" s="89"/>
      <c r="I4695" s="93" t="s">
        <v>745</v>
      </c>
      <c r="J4695" s="89"/>
      <c r="K4695" s="89"/>
      <c r="L4695" s="89"/>
      <c r="M4695" s="89"/>
      <c r="N4695" s="168">
        <v>17187.11</v>
      </c>
      <c r="O4695" s="168">
        <v>0</v>
      </c>
      <c r="P4695" s="89" t="s">
        <v>679</v>
      </c>
    </row>
    <row r="4696" spans="1:16" ht="38.25">
      <c r="A4696" s="214" t="s">
        <v>720</v>
      </c>
      <c r="B4696" s="89"/>
      <c r="C4696" s="90" t="s">
        <v>13784</v>
      </c>
      <c r="D4696" s="84">
        <v>43341</v>
      </c>
      <c r="E4696" s="85" t="s">
        <v>8324</v>
      </c>
      <c r="F4696" s="85" t="s">
        <v>13</v>
      </c>
      <c r="G4696" s="85">
        <v>386081</v>
      </c>
      <c r="H4696" s="89"/>
      <c r="I4696" s="93" t="s">
        <v>745</v>
      </c>
      <c r="J4696" s="89"/>
      <c r="K4696" s="89"/>
      <c r="L4696" s="89"/>
      <c r="M4696" s="89"/>
      <c r="N4696" s="168">
        <v>7106.34</v>
      </c>
      <c r="O4696" s="168">
        <v>0</v>
      </c>
      <c r="P4696" s="89" t="s">
        <v>679</v>
      </c>
    </row>
    <row r="4697" spans="1:16" ht="38.25">
      <c r="A4697" s="214" t="s">
        <v>720</v>
      </c>
      <c r="B4697" s="89"/>
      <c r="C4697" s="90" t="s">
        <v>13784</v>
      </c>
      <c r="D4697" s="84">
        <v>43341</v>
      </c>
      <c r="E4697" s="85" t="s">
        <v>8325</v>
      </c>
      <c r="F4697" s="85" t="s">
        <v>13</v>
      </c>
      <c r="G4697" s="85">
        <v>386083</v>
      </c>
      <c r="H4697" s="89"/>
      <c r="I4697" s="93" t="s">
        <v>745</v>
      </c>
      <c r="J4697" s="89"/>
      <c r="K4697" s="89"/>
      <c r="L4697" s="89"/>
      <c r="M4697" s="89"/>
      <c r="N4697" s="168">
        <v>13279.52</v>
      </c>
      <c r="O4697" s="168">
        <v>0</v>
      </c>
      <c r="P4697" s="89" t="s">
        <v>679</v>
      </c>
    </row>
    <row r="4698" spans="1:16" ht="38.25">
      <c r="A4698" s="214" t="s">
        <v>720</v>
      </c>
      <c r="B4698" s="89"/>
      <c r="C4698" s="90" t="s">
        <v>13784</v>
      </c>
      <c r="D4698" s="84">
        <v>43341</v>
      </c>
      <c r="E4698" s="85" t="s">
        <v>8326</v>
      </c>
      <c r="F4698" s="85" t="s">
        <v>13</v>
      </c>
      <c r="G4698" s="85">
        <v>386085</v>
      </c>
      <c r="H4698" s="89"/>
      <c r="I4698" s="93" t="s">
        <v>745</v>
      </c>
      <c r="J4698" s="89"/>
      <c r="K4698" s="89"/>
      <c r="L4698" s="89"/>
      <c r="M4698" s="89"/>
      <c r="N4698" s="168">
        <v>36473.730000000003</v>
      </c>
      <c r="O4698" s="168">
        <v>0</v>
      </c>
      <c r="P4698" s="89" t="s">
        <v>679</v>
      </c>
    </row>
    <row r="4699" spans="1:16" ht="38.25">
      <c r="A4699" s="214" t="s">
        <v>720</v>
      </c>
      <c r="B4699" s="89"/>
      <c r="C4699" s="90" t="s">
        <v>13784</v>
      </c>
      <c r="D4699" s="84">
        <v>43341</v>
      </c>
      <c r="E4699" s="85" t="s">
        <v>8327</v>
      </c>
      <c r="F4699" s="85" t="s">
        <v>13</v>
      </c>
      <c r="G4699" s="85">
        <v>386087</v>
      </c>
      <c r="H4699" s="89"/>
      <c r="I4699" s="93" t="s">
        <v>745</v>
      </c>
      <c r="J4699" s="89"/>
      <c r="K4699" s="89"/>
      <c r="L4699" s="89"/>
      <c r="M4699" s="89"/>
      <c r="N4699" s="168">
        <v>47206.54</v>
      </c>
      <c r="O4699" s="168">
        <v>0</v>
      </c>
      <c r="P4699" s="89" t="s">
        <v>679</v>
      </c>
    </row>
    <row r="4700" spans="1:16" ht="38.25">
      <c r="A4700" s="214" t="s">
        <v>720</v>
      </c>
      <c r="B4700" s="89"/>
      <c r="C4700" s="90" t="s">
        <v>13784</v>
      </c>
      <c r="D4700" s="84">
        <v>43341</v>
      </c>
      <c r="E4700" s="85" t="s">
        <v>8328</v>
      </c>
      <c r="F4700" s="85" t="s">
        <v>13</v>
      </c>
      <c r="G4700" s="85">
        <v>386089</v>
      </c>
      <c r="H4700" s="89"/>
      <c r="I4700" s="93" t="s">
        <v>745</v>
      </c>
      <c r="J4700" s="89"/>
      <c r="K4700" s="89"/>
      <c r="L4700" s="89"/>
      <c r="M4700" s="89"/>
      <c r="N4700" s="168">
        <v>2745291.53</v>
      </c>
      <c r="O4700" s="168">
        <v>0</v>
      </c>
      <c r="P4700" s="89" t="s">
        <v>679</v>
      </c>
    </row>
    <row r="4701" spans="1:16" ht="38.25">
      <c r="A4701" s="214" t="s">
        <v>720</v>
      </c>
      <c r="B4701" s="89"/>
      <c r="C4701" s="90" t="s">
        <v>13784</v>
      </c>
      <c r="D4701" s="84">
        <v>43341</v>
      </c>
      <c r="E4701" s="85" t="s">
        <v>8329</v>
      </c>
      <c r="F4701" s="85" t="s">
        <v>13</v>
      </c>
      <c r="G4701" s="85">
        <v>386091</v>
      </c>
      <c r="H4701" s="89"/>
      <c r="I4701" s="93" t="s">
        <v>745</v>
      </c>
      <c r="J4701" s="89"/>
      <c r="K4701" s="89"/>
      <c r="L4701" s="89"/>
      <c r="M4701" s="89"/>
      <c r="N4701" s="168">
        <v>2745291.53</v>
      </c>
      <c r="O4701" s="168">
        <v>0</v>
      </c>
      <c r="P4701" s="89" t="s">
        <v>679</v>
      </c>
    </row>
    <row r="4702" spans="1:16" ht="38.25">
      <c r="A4702" s="214" t="s">
        <v>720</v>
      </c>
      <c r="B4702" s="89"/>
      <c r="C4702" s="90" t="s">
        <v>13784</v>
      </c>
      <c r="D4702" s="84">
        <v>43341</v>
      </c>
      <c r="E4702" s="85" t="s">
        <v>8330</v>
      </c>
      <c r="F4702" s="85" t="s">
        <v>13</v>
      </c>
      <c r="G4702" s="85">
        <v>386093</v>
      </c>
      <c r="H4702" s="89"/>
      <c r="I4702" s="93" t="s">
        <v>745</v>
      </c>
      <c r="J4702" s="89"/>
      <c r="K4702" s="89"/>
      <c r="L4702" s="89"/>
      <c r="M4702" s="89"/>
      <c r="N4702" s="168">
        <v>2745291.53</v>
      </c>
      <c r="O4702" s="168">
        <v>0</v>
      </c>
      <c r="P4702" s="89" t="s">
        <v>679</v>
      </c>
    </row>
    <row r="4703" spans="1:16" ht="38.25">
      <c r="A4703" s="214" t="s">
        <v>720</v>
      </c>
      <c r="B4703" s="89"/>
      <c r="C4703" s="90" t="s">
        <v>13784</v>
      </c>
      <c r="D4703" s="84">
        <v>43341</v>
      </c>
      <c r="E4703" s="85" t="s">
        <v>8331</v>
      </c>
      <c r="F4703" s="85" t="s">
        <v>13</v>
      </c>
      <c r="G4703" s="85">
        <v>386095</v>
      </c>
      <c r="H4703" s="89"/>
      <c r="I4703" s="93" t="s">
        <v>745</v>
      </c>
      <c r="J4703" s="89"/>
      <c r="K4703" s="89"/>
      <c r="L4703" s="89"/>
      <c r="M4703" s="89"/>
      <c r="N4703" s="168">
        <v>2745291.53</v>
      </c>
      <c r="O4703" s="168">
        <v>0</v>
      </c>
      <c r="P4703" s="89" t="s">
        <v>679</v>
      </c>
    </row>
    <row r="4704" spans="1:16" ht="38.25">
      <c r="A4704" s="214" t="s">
        <v>720</v>
      </c>
      <c r="B4704" s="89"/>
      <c r="C4704" s="90" t="s">
        <v>13784</v>
      </c>
      <c r="D4704" s="84">
        <v>43341</v>
      </c>
      <c r="E4704" s="85" t="s">
        <v>8332</v>
      </c>
      <c r="F4704" s="85" t="s">
        <v>13</v>
      </c>
      <c r="G4704" s="85">
        <v>386097</v>
      </c>
      <c r="H4704" s="89"/>
      <c r="I4704" s="93" t="s">
        <v>745</v>
      </c>
      <c r="J4704" s="89"/>
      <c r="K4704" s="89"/>
      <c r="L4704" s="89"/>
      <c r="M4704" s="89"/>
      <c r="N4704" s="168">
        <v>7540265.7300000004</v>
      </c>
      <c r="O4704" s="168">
        <v>0</v>
      </c>
      <c r="P4704" s="89" t="s">
        <v>679</v>
      </c>
    </row>
    <row r="4705" spans="1:16" ht="38.25">
      <c r="A4705" s="214" t="s">
        <v>720</v>
      </c>
      <c r="B4705" s="89"/>
      <c r="C4705" s="90" t="s">
        <v>13784</v>
      </c>
      <c r="D4705" s="84">
        <v>43341</v>
      </c>
      <c r="E4705" s="85" t="s">
        <v>8333</v>
      </c>
      <c r="F4705" s="85" t="s">
        <v>13</v>
      </c>
      <c r="G4705" s="85">
        <v>386099</v>
      </c>
      <c r="H4705" s="89"/>
      <c r="I4705" s="93" t="s">
        <v>745</v>
      </c>
      <c r="J4705" s="89"/>
      <c r="K4705" s="89"/>
      <c r="L4705" s="89"/>
      <c r="M4705" s="89"/>
      <c r="N4705" s="168">
        <v>7540265.7300000004</v>
      </c>
      <c r="O4705" s="168">
        <v>0</v>
      </c>
      <c r="P4705" s="89" t="s">
        <v>679</v>
      </c>
    </row>
    <row r="4706" spans="1:16" ht="38.25">
      <c r="A4706" s="214" t="s">
        <v>720</v>
      </c>
      <c r="B4706" s="89"/>
      <c r="C4706" s="90" t="s">
        <v>13784</v>
      </c>
      <c r="D4706" s="84">
        <v>43341</v>
      </c>
      <c r="E4706" s="85" t="s">
        <v>8334</v>
      </c>
      <c r="F4706" s="85" t="s">
        <v>13</v>
      </c>
      <c r="G4706" s="85">
        <v>386101</v>
      </c>
      <c r="H4706" s="89"/>
      <c r="I4706" s="93" t="s">
        <v>745</v>
      </c>
      <c r="J4706" s="89"/>
      <c r="K4706" s="89"/>
      <c r="L4706" s="89"/>
      <c r="M4706" s="89"/>
      <c r="N4706" s="168">
        <v>7540265.7300000004</v>
      </c>
      <c r="O4706" s="168">
        <v>0</v>
      </c>
      <c r="P4706" s="89" t="s">
        <v>679</v>
      </c>
    </row>
    <row r="4707" spans="1:16" ht="38.25">
      <c r="A4707" s="214" t="s">
        <v>720</v>
      </c>
      <c r="B4707" s="89"/>
      <c r="C4707" s="90" t="s">
        <v>13784</v>
      </c>
      <c r="D4707" s="84">
        <v>43341</v>
      </c>
      <c r="E4707" s="85" t="s">
        <v>8335</v>
      </c>
      <c r="F4707" s="85" t="s">
        <v>13</v>
      </c>
      <c r="G4707" s="85">
        <v>386103</v>
      </c>
      <c r="H4707" s="89"/>
      <c r="I4707" s="93" t="s">
        <v>745</v>
      </c>
      <c r="J4707" s="89"/>
      <c r="K4707" s="89"/>
      <c r="L4707" s="89"/>
      <c r="M4707" s="89"/>
      <c r="N4707" s="168">
        <v>7540265.7300000004</v>
      </c>
      <c r="O4707" s="168">
        <v>0</v>
      </c>
      <c r="P4707" s="89" t="s">
        <v>679</v>
      </c>
    </row>
    <row r="4708" spans="1:16" ht="38.25">
      <c r="A4708" s="214" t="s">
        <v>720</v>
      </c>
      <c r="B4708" s="89"/>
      <c r="C4708" s="90" t="s">
        <v>13784</v>
      </c>
      <c r="D4708" s="84">
        <v>43341</v>
      </c>
      <c r="E4708" s="85" t="s">
        <v>8336</v>
      </c>
      <c r="F4708" s="85" t="s">
        <v>13</v>
      </c>
      <c r="G4708" s="85">
        <v>386105</v>
      </c>
      <c r="H4708" s="89"/>
      <c r="I4708" s="93" t="s">
        <v>745</v>
      </c>
      <c r="J4708" s="89"/>
      <c r="K4708" s="89"/>
      <c r="L4708" s="89"/>
      <c r="M4708" s="89"/>
      <c r="N4708" s="168">
        <v>7540265.7300000004</v>
      </c>
      <c r="O4708" s="168">
        <v>0</v>
      </c>
      <c r="P4708" s="89" t="s">
        <v>679</v>
      </c>
    </row>
    <row r="4709" spans="1:16" ht="38.25">
      <c r="A4709" s="214" t="s">
        <v>720</v>
      </c>
      <c r="B4709" s="89"/>
      <c r="C4709" s="90" t="s">
        <v>13784</v>
      </c>
      <c r="D4709" s="84">
        <v>43341</v>
      </c>
      <c r="E4709" s="85" t="s">
        <v>8337</v>
      </c>
      <c r="F4709" s="85" t="s">
        <v>13</v>
      </c>
      <c r="G4709" s="85">
        <v>386107</v>
      </c>
      <c r="H4709" s="89"/>
      <c r="I4709" s="93" t="s">
        <v>745</v>
      </c>
      <c r="J4709" s="89"/>
      <c r="K4709" s="89"/>
      <c r="L4709" s="89"/>
      <c r="M4709" s="89"/>
      <c r="N4709" s="168">
        <v>6387378.3799999999</v>
      </c>
      <c r="O4709" s="168">
        <v>0</v>
      </c>
      <c r="P4709" s="89" t="s">
        <v>679</v>
      </c>
    </row>
    <row r="4710" spans="1:16" ht="38.25">
      <c r="A4710" s="214" t="s">
        <v>720</v>
      </c>
      <c r="B4710" s="89"/>
      <c r="C4710" s="90" t="s">
        <v>13784</v>
      </c>
      <c r="D4710" s="84">
        <v>43341</v>
      </c>
      <c r="E4710" s="85" t="s">
        <v>8338</v>
      </c>
      <c r="F4710" s="85" t="s">
        <v>13</v>
      </c>
      <c r="G4710" s="85">
        <v>386109</v>
      </c>
      <c r="H4710" s="89"/>
      <c r="I4710" s="93" t="s">
        <v>745</v>
      </c>
      <c r="J4710" s="89"/>
      <c r="K4710" s="89"/>
      <c r="L4710" s="89"/>
      <c r="M4710" s="89"/>
      <c r="N4710" s="168">
        <v>6387378.3799999999</v>
      </c>
      <c r="O4710" s="168">
        <v>0</v>
      </c>
      <c r="P4710" s="89" t="s">
        <v>679</v>
      </c>
    </row>
    <row r="4711" spans="1:16" ht="38.25">
      <c r="A4711" s="214" t="s">
        <v>720</v>
      </c>
      <c r="B4711" s="89"/>
      <c r="C4711" s="90" t="s">
        <v>13784</v>
      </c>
      <c r="D4711" s="84">
        <v>43341</v>
      </c>
      <c r="E4711" s="85" t="s">
        <v>8339</v>
      </c>
      <c r="F4711" s="85" t="s">
        <v>13</v>
      </c>
      <c r="G4711" s="85">
        <v>386111</v>
      </c>
      <c r="H4711" s="89"/>
      <c r="I4711" s="93" t="s">
        <v>745</v>
      </c>
      <c r="J4711" s="89"/>
      <c r="K4711" s="89"/>
      <c r="L4711" s="89"/>
      <c r="M4711" s="89"/>
      <c r="N4711" s="168">
        <v>6387378.3799999999</v>
      </c>
      <c r="O4711" s="168">
        <v>0</v>
      </c>
      <c r="P4711" s="89" t="s">
        <v>679</v>
      </c>
    </row>
    <row r="4712" spans="1:16" ht="38.25">
      <c r="A4712" s="214" t="s">
        <v>720</v>
      </c>
      <c r="B4712" s="89"/>
      <c r="C4712" s="90" t="s">
        <v>13784</v>
      </c>
      <c r="D4712" s="84">
        <v>43341</v>
      </c>
      <c r="E4712" s="85" t="s">
        <v>8340</v>
      </c>
      <c r="F4712" s="85" t="s">
        <v>13</v>
      </c>
      <c r="G4712" s="85">
        <v>386113</v>
      </c>
      <c r="H4712" s="89"/>
      <c r="I4712" s="93" t="s">
        <v>745</v>
      </c>
      <c r="J4712" s="89"/>
      <c r="K4712" s="89"/>
      <c r="L4712" s="89"/>
      <c r="M4712" s="89"/>
      <c r="N4712" s="168">
        <v>6387378.3799999999</v>
      </c>
      <c r="O4712" s="168">
        <v>0</v>
      </c>
      <c r="P4712" s="89" t="s">
        <v>679</v>
      </c>
    </row>
    <row r="4713" spans="1:16" ht="38.25">
      <c r="A4713" s="214" t="s">
        <v>720</v>
      </c>
      <c r="B4713" s="89"/>
      <c r="C4713" s="90" t="s">
        <v>13784</v>
      </c>
      <c r="D4713" s="84">
        <v>43341</v>
      </c>
      <c r="E4713" s="85" t="s">
        <v>8341</v>
      </c>
      <c r="F4713" s="85" t="s">
        <v>13</v>
      </c>
      <c r="G4713" s="85">
        <v>386115</v>
      </c>
      <c r="H4713" s="89"/>
      <c r="I4713" s="93" t="s">
        <v>745</v>
      </c>
      <c r="J4713" s="89"/>
      <c r="K4713" s="89"/>
      <c r="L4713" s="89"/>
      <c r="M4713" s="89"/>
      <c r="N4713" s="168">
        <v>17543684.969999999</v>
      </c>
      <c r="O4713" s="168">
        <v>0</v>
      </c>
      <c r="P4713" s="89" t="s">
        <v>679</v>
      </c>
    </row>
    <row r="4714" spans="1:16" ht="38.25">
      <c r="A4714" s="214" t="s">
        <v>720</v>
      </c>
      <c r="B4714" s="89"/>
      <c r="C4714" s="90" t="s">
        <v>13784</v>
      </c>
      <c r="D4714" s="84">
        <v>43341</v>
      </c>
      <c r="E4714" s="85" t="s">
        <v>8342</v>
      </c>
      <c r="F4714" s="85" t="s">
        <v>13</v>
      </c>
      <c r="G4714" s="85">
        <v>386117</v>
      </c>
      <c r="H4714" s="89"/>
      <c r="I4714" s="93" t="s">
        <v>745</v>
      </c>
      <c r="J4714" s="89"/>
      <c r="K4714" s="89"/>
      <c r="L4714" s="89"/>
      <c r="M4714" s="89"/>
      <c r="N4714" s="168">
        <v>17543684.969999999</v>
      </c>
      <c r="O4714" s="168">
        <v>0</v>
      </c>
      <c r="P4714" s="89" t="s">
        <v>679</v>
      </c>
    </row>
    <row r="4715" spans="1:16" ht="38.25">
      <c r="A4715" s="214" t="s">
        <v>720</v>
      </c>
      <c r="B4715" s="89"/>
      <c r="C4715" s="90" t="s">
        <v>13784</v>
      </c>
      <c r="D4715" s="84">
        <v>43341</v>
      </c>
      <c r="E4715" s="85" t="s">
        <v>8343</v>
      </c>
      <c r="F4715" s="85" t="s">
        <v>13</v>
      </c>
      <c r="G4715" s="85">
        <v>386119</v>
      </c>
      <c r="H4715" s="89"/>
      <c r="I4715" s="93" t="s">
        <v>745</v>
      </c>
      <c r="J4715" s="89"/>
      <c r="K4715" s="89"/>
      <c r="L4715" s="89"/>
      <c r="M4715" s="89"/>
      <c r="N4715" s="168">
        <v>17543684.969999999</v>
      </c>
      <c r="O4715" s="168">
        <v>0</v>
      </c>
      <c r="P4715" s="89" t="s">
        <v>679</v>
      </c>
    </row>
    <row r="4716" spans="1:16" ht="38.25">
      <c r="A4716" s="214" t="s">
        <v>720</v>
      </c>
      <c r="B4716" s="89"/>
      <c r="C4716" s="90" t="s">
        <v>13784</v>
      </c>
      <c r="D4716" s="84">
        <v>43341</v>
      </c>
      <c r="E4716" s="85" t="s">
        <v>8344</v>
      </c>
      <c r="F4716" s="85" t="s">
        <v>13</v>
      </c>
      <c r="G4716" s="85">
        <v>386121</v>
      </c>
      <c r="H4716" s="89"/>
      <c r="I4716" s="93" t="s">
        <v>745</v>
      </c>
      <c r="J4716" s="89"/>
      <c r="K4716" s="89"/>
      <c r="L4716" s="89"/>
      <c r="M4716" s="89"/>
      <c r="N4716" s="168">
        <v>17543684.969999999</v>
      </c>
      <c r="O4716" s="168">
        <v>0</v>
      </c>
      <c r="P4716" s="89" t="s">
        <v>679</v>
      </c>
    </row>
    <row r="4717" spans="1:16" ht="38.25">
      <c r="A4717" s="214" t="s">
        <v>720</v>
      </c>
      <c r="B4717" s="89"/>
      <c r="C4717" s="90" t="s">
        <v>13784</v>
      </c>
      <c r="D4717" s="84">
        <v>43341</v>
      </c>
      <c r="E4717" s="85" t="s">
        <v>8345</v>
      </c>
      <c r="F4717" s="85" t="s">
        <v>13</v>
      </c>
      <c r="G4717" s="85">
        <v>386123</v>
      </c>
      <c r="H4717" s="89"/>
      <c r="I4717" s="93" t="s">
        <v>745</v>
      </c>
      <c r="J4717" s="89"/>
      <c r="K4717" s="89"/>
      <c r="L4717" s="89"/>
      <c r="M4717" s="89"/>
      <c r="N4717" s="168">
        <v>17543684.969999999</v>
      </c>
      <c r="O4717" s="168">
        <v>0</v>
      </c>
      <c r="P4717" s="89" t="s">
        <v>679</v>
      </c>
    </row>
    <row r="4718" spans="1:16" ht="38.25">
      <c r="A4718" s="214" t="s">
        <v>720</v>
      </c>
      <c r="B4718" s="89"/>
      <c r="C4718" s="90" t="s">
        <v>13784</v>
      </c>
      <c r="D4718" s="84">
        <v>43341</v>
      </c>
      <c r="E4718" s="85" t="s">
        <v>8346</v>
      </c>
      <c r="F4718" s="85" t="s">
        <v>13</v>
      </c>
      <c r="G4718" s="85">
        <v>386125</v>
      </c>
      <c r="H4718" s="89"/>
      <c r="I4718" s="93" t="s">
        <v>745</v>
      </c>
      <c r="J4718" s="89"/>
      <c r="K4718" s="89"/>
      <c r="L4718" s="89"/>
      <c r="M4718" s="89"/>
      <c r="N4718" s="168">
        <v>3227700.45</v>
      </c>
      <c r="O4718" s="168">
        <v>0</v>
      </c>
      <c r="P4718" s="89" t="s">
        <v>679</v>
      </c>
    </row>
    <row r="4719" spans="1:16" ht="38.25">
      <c r="A4719" s="214" t="s">
        <v>720</v>
      </c>
      <c r="B4719" s="89"/>
      <c r="C4719" s="90" t="s">
        <v>13784</v>
      </c>
      <c r="D4719" s="84">
        <v>43341</v>
      </c>
      <c r="E4719" s="85" t="s">
        <v>8347</v>
      </c>
      <c r="F4719" s="85" t="s">
        <v>13</v>
      </c>
      <c r="G4719" s="85">
        <v>386127</v>
      </c>
      <c r="H4719" s="89"/>
      <c r="I4719" s="93" t="s">
        <v>745</v>
      </c>
      <c r="J4719" s="89"/>
      <c r="K4719" s="89"/>
      <c r="L4719" s="89"/>
      <c r="M4719" s="89"/>
      <c r="N4719" s="168">
        <v>3227700.45</v>
      </c>
      <c r="O4719" s="168">
        <v>0</v>
      </c>
      <c r="P4719" s="89" t="s">
        <v>679</v>
      </c>
    </row>
    <row r="4720" spans="1:16" ht="38.25">
      <c r="A4720" s="214" t="s">
        <v>720</v>
      </c>
      <c r="B4720" s="89"/>
      <c r="C4720" s="90" t="s">
        <v>13784</v>
      </c>
      <c r="D4720" s="84">
        <v>43341</v>
      </c>
      <c r="E4720" s="85" t="s">
        <v>8348</v>
      </c>
      <c r="F4720" s="85" t="s">
        <v>13</v>
      </c>
      <c r="G4720" s="85">
        <v>386129</v>
      </c>
      <c r="H4720" s="89"/>
      <c r="I4720" s="93" t="s">
        <v>745</v>
      </c>
      <c r="J4720" s="89"/>
      <c r="K4720" s="89"/>
      <c r="L4720" s="89"/>
      <c r="M4720" s="89"/>
      <c r="N4720" s="168">
        <v>3227700.45</v>
      </c>
      <c r="O4720" s="168">
        <v>0</v>
      </c>
      <c r="P4720" s="89" t="s">
        <v>679</v>
      </c>
    </row>
    <row r="4721" spans="1:16" ht="38.25">
      <c r="A4721" s="214" t="s">
        <v>720</v>
      </c>
      <c r="B4721" s="89"/>
      <c r="C4721" s="90" t="s">
        <v>13784</v>
      </c>
      <c r="D4721" s="84">
        <v>43341</v>
      </c>
      <c r="E4721" s="85" t="s">
        <v>8349</v>
      </c>
      <c r="F4721" s="85" t="s">
        <v>13</v>
      </c>
      <c r="G4721" s="85">
        <v>386131</v>
      </c>
      <c r="H4721" s="89"/>
      <c r="I4721" s="93" t="s">
        <v>745</v>
      </c>
      <c r="J4721" s="89"/>
      <c r="K4721" s="89"/>
      <c r="L4721" s="89"/>
      <c r="M4721" s="89"/>
      <c r="N4721" s="168">
        <v>3227700.45</v>
      </c>
      <c r="O4721" s="168">
        <v>0</v>
      </c>
      <c r="P4721" s="89" t="s">
        <v>679</v>
      </c>
    </row>
    <row r="4722" spans="1:16" ht="38.25">
      <c r="A4722" s="214" t="s">
        <v>720</v>
      </c>
      <c r="B4722" s="89"/>
      <c r="C4722" s="90" t="s">
        <v>13784</v>
      </c>
      <c r="D4722" s="84">
        <v>43341</v>
      </c>
      <c r="E4722" s="85" t="s">
        <v>8350</v>
      </c>
      <c r="F4722" s="85" t="s">
        <v>13</v>
      </c>
      <c r="G4722" s="85">
        <v>386133</v>
      </c>
      <c r="H4722" s="89"/>
      <c r="I4722" s="93" t="s">
        <v>745</v>
      </c>
      <c r="J4722" s="89"/>
      <c r="K4722" s="89"/>
      <c r="L4722" s="89"/>
      <c r="M4722" s="89"/>
      <c r="N4722" s="168">
        <v>3227700.45</v>
      </c>
      <c r="O4722" s="168">
        <v>0</v>
      </c>
      <c r="P4722" s="89" t="s">
        <v>679</v>
      </c>
    </row>
    <row r="4723" spans="1:16" ht="38.25">
      <c r="A4723" s="214" t="s">
        <v>720</v>
      </c>
      <c r="B4723" s="89"/>
      <c r="C4723" s="90" t="s">
        <v>13784</v>
      </c>
      <c r="D4723" s="84">
        <v>43341</v>
      </c>
      <c r="E4723" s="85" t="s">
        <v>8351</v>
      </c>
      <c r="F4723" s="85" t="s">
        <v>13</v>
      </c>
      <c r="G4723" s="85">
        <v>386135</v>
      </c>
      <c r="H4723" s="89"/>
      <c r="I4723" s="93" t="s">
        <v>745</v>
      </c>
      <c r="J4723" s="89"/>
      <c r="K4723" s="89"/>
      <c r="L4723" s="89"/>
      <c r="M4723" s="89"/>
      <c r="N4723" s="168">
        <v>1679339.32</v>
      </c>
      <c r="O4723" s="168">
        <v>0</v>
      </c>
      <c r="P4723" s="89" t="s">
        <v>679</v>
      </c>
    </row>
    <row r="4724" spans="1:16" ht="38.25">
      <c r="A4724" s="214" t="s">
        <v>720</v>
      </c>
      <c r="B4724" s="89"/>
      <c r="C4724" s="90" t="s">
        <v>13784</v>
      </c>
      <c r="D4724" s="84">
        <v>43341</v>
      </c>
      <c r="E4724" s="85" t="s">
        <v>8352</v>
      </c>
      <c r="F4724" s="85" t="s">
        <v>13</v>
      </c>
      <c r="G4724" s="85">
        <v>386137</v>
      </c>
      <c r="H4724" s="89"/>
      <c r="I4724" s="93" t="s">
        <v>745</v>
      </c>
      <c r="J4724" s="89"/>
      <c r="K4724" s="89"/>
      <c r="L4724" s="89"/>
      <c r="M4724" s="89"/>
      <c r="N4724" s="168">
        <v>167220.04999999999</v>
      </c>
      <c r="O4724" s="168">
        <v>0</v>
      </c>
      <c r="P4724" s="89" t="s">
        <v>679</v>
      </c>
    </row>
    <row r="4725" spans="1:16" ht="38.25">
      <c r="A4725" s="214" t="s">
        <v>720</v>
      </c>
      <c r="B4725" s="89"/>
      <c r="C4725" s="90" t="s">
        <v>13784</v>
      </c>
      <c r="D4725" s="84">
        <v>43341</v>
      </c>
      <c r="E4725" s="85" t="s">
        <v>8353</v>
      </c>
      <c r="F4725" s="85" t="s">
        <v>13</v>
      </c>
      <c r="G4725" s="85">
        <v>386139</v>
      </c>
      <c r="H4725" s="89"/>
      <c r="I4725" s="93" t="s">
        <v>745</v>
      </c>
      <c r="J4725" s="89"/>
      <c r="K4725" s="89"/>
      <c r="L4725" s="89"/>
      <c r="M4725" s="89"/>
      <c r="N4725" s="168">
        <v>2890660.01</v>
      </c>
      <c r="O4725" s="168">
        <v>0</v>
      </c>
      <c r="P4725" s="89" t="s">
        <v>679</v>
      </c>
    </row>
    <row r="4726" spans="1:16" ht="38.25">
      <c r="A4726" s="214" t="s">
        <v>720</v>
      </c>
      <c r="B4726" s="89"/>
      <c r="C4726" s="90" t="s">
        <v>13784</v>
      </c>
      <c r="D4726" s="84">
        <v>43341</v>
      </c>
      <c r="E4726" s="85" t="s">
        <v>8354</v>
      </c>
      <c r="F4726" s="85" t="s">
        <v>13</v>
      </c>
      <c r="G4726" s="85">
        <v>386141</v>
      </c>
      <c r="H4726" s="89"/>
      <c r="I4726" s="93" t="s">
        <v>745</v>
      </c>
      <c r="J4726" s="89"/>
      <c r="K4726" s="89"/>
      <c r="L4726" s="89"/>
      <c r="M4726" s="89"/>
      <c r="N4726" s="168">
        <v>753363.76</v>
      </c>
      <c r="O4726" s="168">
        <v>0</v>
      </c>
      <c r="P4726" s="89" t="s">
        <v>679</v>
      </c>
    </row>
    <row r="4727" spans="1:16" ht="38.25">
      <c r="A4727" s="214" t="s">
        <v>720</v>
      </c>
      <c r="B4727" s="89"/>
      <c r="C4727" s="90" t="s">
        <v>13784</v>
      </c>
      <c r="D4727" s="84">
        <v>43341</v>
      </c>
      <c r="E4727" s="85" t="s">
        <v>8355</v>
      </c>
      <c r="F4727" s="85" t="s">
        <v>13</v>
      </c>
      <c r="G4727" s="85">
        <v>386143</v>
      </c>
      <c r="H4727" s="89"/>
      <c r="I4727" s="93" t="s">
        <v>745</v>
      </c>
      <c r="J4727" s="89"/>
      <c r="K4727" s="89"/>
      <c r="L4727" s="89"/>
      <c r="M4727" s="89"/>
      <c r="N4727" s="168">
        <v>2069202.11</v>
      </c>
      <c r="O4727" s="168">
        <v>0</v>
      </c>
      <c r="P4727" s="89" t="s">
        <v>679</v>
      </c>
    </row>
    <row r="4728" spans="1:16" ht="38.25">
      <c r="A4728" s="214" t="s">
        <v>720</v>
      </c>
      <c r="B4728" s="89"/>
      <c r="C4728" s="90" t="s">
        <v>13784</v>
      </c>
      <c r="D4728" s="84">
        <v>43341</v>
      </c>
      <c r="E4728" s="85" t="s">
        <v>8356</v>
      </c>
      <c r="F4728" s="85" t="s">
        <v>13</v>
      </c>
      <c r="G4728" s="85">
        <v>386145</v>
      </c>
      <c r="H4728" s="89"/>
      <c r="I4728" s="93" t="s">
        <v>745</v>
      </c>
      <c r="J4728" s="89"/>
      <c r="K4728" s="89"/>
      <c r="L4728" s="89"/>
      <c r="M4728" s="89"/>
      <c r="N4728" s="168">
        <v>7939537.2800000003</v>
      </c>
      <c r="O4728" s="168">
        <v>0</v>
      </c>
      <c r="P4728" s="89" t="s">
        <v>679</v>
      </c>
    </row>
    <row r="4729" spans="1:16" ht="38.25">
      <c r="A4729" s="214" t="s">
        <v>720</v>
      </c>
      <c r="B4729" s="89"/>
      <c r="C4729" s="90" t="s">
        <v>13784</v>
      </c>
      <c r="D4729" s="84">
        <v>43341</v>
      </c>
      <c r="E4729" s="85" t="s">
        <v>8357</v>
      </c>
      <c r="F4729" s="85" t="s">
        <v>13</v>
      </c>
      <c r="G4729" s="85">
        <v>386147</v>
      </c>
      <c r="H4729" s="89"/>
      <c r="I4729" s="93" t="s">
        <v>745</v>
      </c>
      <c r="J4729" s="89"/>
      <c r="K4729" s="89"/>
      <c r="L4729" s="89"/>
      <c r="M4729" s="89"/>
      <c r="N4729" s="168">
        <v>459289.42</v>
      </c>
      <c r="O4729" s="168">
        <v>0</v>
      </c>
      <c r="P4729" s="89" t="s">
        <v>679</v>
      </c>
    </row>
    <row r="4730" spans="1:16" ht="38.25">
      <c r="A4730" s="214" t="s">
        <v>720</v>
      </c>
      <c r="B4730" s="89"/>
      <c r="C4730" s="90" t="s">
        <v>13784</v>
      </c>
      <c r="D4730" s="84">
        <v>43341</v>
      </c>
      <c r="E4730" s="85" t="s">
        <v>8358</v>
      </c>
      <c r="F4730" s="85" t="s">
        <v>13</v>
      </c>
      <c r="G4730" s="85">
        <v>386149</v>
      </c>
      <c r="H4730" s="89"/>
      <c r="I4730" s="93" t="s">
        <v>745</v>
      </c>
      <c r="J4730" s="89"/>
      <c r="K4730" s="89"/>
      <c r="L4730" s="89"/>
      <c r="M4730" s="89"/>
      <c r="N4730" s="168">
        <v>1752826.38</v>
      </c>
      <c r="O4730" s="168">
        <v>0</v>
      </c>
      <c r="P4730" s="89" t="s">
        <v>679</v>
      </c>
    </row>
    <row r="4731" spans="1:16" ht="38.25">
      <c r="A4731" s="214" t="s">
        <v>720</v>
      </c>
      <c r="B4731" s="89"/>
      <c r="C4731" s="90" t="s">
        <v>13784</v>
      </c>
      <c r="D4731" s="84">
        <v>43341</v>
      </c>
      <c r="E4731" s="85" t="s">
        <v>8359</v>
      </c>
      <c r="F4731" s="85" t="s">
        <v>13</v>
      </c>
      <c r="G4731" s="85">
        <v>386151</v>
      </c>
      <c r="H4731" s="89"/>
      <c r="I4731" s="93" t="s">
        <v>745</v>
      </c>
      <c r="J4731" s="89"/>
      <c r="K4731" s="89"/>
      <c r="L4731" s="89"/>
      <c r="M4731" s="89"/>
      <c r="N4731" s="168">
        <v>3907262.75</v>
      </c>
      <c r="O4731" s="168">
        <v>0</v>
      </c>
      <c r="P4731" s="89" t="s">
        <v>679</v>
      </c>
    </row>
    <row r="4732" spans="1:16" ht="38.25">
      <c r="A4732" s="214" t="s">
        <v>720</v>
      </c>
      <c r="B4732" s="89"/>
      <c r="C4732" s="90" t="s">
        <v>13784</v>
      </c>
      <c r="D4732" s="84">
        <v>43341</v>
      </c>
      <c r="E4732" s="85" t="s">
        <v>8360</v>
      </c>
      <c r="F4732" s="85" t="s">
        <v>13</v>
      </c>
      <c r="G4732" s="85">
        <v>386153</v>
      </c>
      <c r="H4732" s="89"/>
      <c r="I4732" s="93" t="s">
        <v>745</v>
      </c>
      <c r="J4732" s="89"/>
      <c r="K4732" s="89"/>
      <c r="L4732" s="89"/>
      <c r="M4732" s="89"/>
      <c r="N4732" s="168">
        <v>6725602.3099999996</v>
      </c>
      <c r="O4732" s="168">
        <v>0</v>
      </c>
      <c r="P4732" s="89" t="s">
        <v>679</v>
      </c>
    </row>
    <row r="4733" spans="1:16" ht="38.25">
      <c r="A4733" s="214" t="s">
        <v>720</v>
      </c>
      <c r="B4733" s="89"/>
      <c r="C4733" s="90" t="s">
        <v>13784</v>
      </c>
      <c r="D4733" s="84">
        <v>43341</v>
      </c>
      <c r="E4733" s="85" t="s">
        <v>8361</v>
      </c>
      <c r="F4733" s="85" t="s">
        <v>13</v>
      </c>
      <c r="G4733" s="85">
        <v>386155</v>
      </c>
      <c r="H4733" s="89"/>
      <c r="I4733" s="93" t="s">
        <v>745</v>
      </c>
      <c r="J4733" s="89"/>
      <c r="K4733" s="89"/>
      <c r="L4733" s="89"/>
      <c r="M4733" s="89"/>
      <c r="N4733" s="168">
        <v>389065.24</v>
      </c>
      <c r="O4733" s="168">
        <v>0</v>
      </c>
      <c r="P4733" s="89" t="s">
        <v>679</v>
      </c>
    </row>
    <row r="4734" spans="1:16" ht="38.25">
      <c r="A4734" s="214" t="s">
        <v>720</v>
      </c>
      <c r="B4734" s="89"/>
      <c r="C4734" s="90" t="s">
        <v>13784</v>
      </c>
      <c r="D4734" s="84">
        <v>43341</v>
      </c>
      <c r="E4734" s="85" t="s">
        <v>8362</v>
      </c>
      <c r="F4734" s="85" t="s">
        <v>13</v>
      </c>
      <c r="G4734" s="85">
        <v>386157</v>
      </c>
      <c r="H4734" s="89"/>
      <c r="I4734" s="93" t="s">
        <v>745</v>
      </c>
      <c r="J4734" s="89"/>
      <c r="K4734" s="89"/>
      <c r="L4734" s="89"/>
      <c r="M4734" s="89"/>
      <c r="N4734" s="168">
        <v>1068613.4099999999</v>
      </c>
      <c r="O4734" s="168">
        <v>0</v>
      </c>
      <c r="P4734" s="89" t="s">
        <v>679</v>
      </c>
    </row>
    <row r="4735" spans="1:16" ht="38.25">
      <c r="A4735" s="214" t="s">
        <v>720</v>
      </c>
      <c r="B4735" s="89"/>
      <c r="C4735" s="90" t="s">
        <v>13784</v>
      </c>
      <c r="D4735" s="84">
        <v>43341</v>
      </c>
      <c r="E4735" s="85" t="s">
        <v>8363</v>
      </c>
      <c r="F4735" s="85" t="s">
        <v>13</v>
      </c>
      <c r="G4735" s="85">
        <v>386159</v>
      </c>
      <c r="H4735" s="89"/>
      <c r="I4735" s="93" t="s">
        <v>745</v>
      </c>
      <c r="J4735" s="89"/>
      <c r="K4735" s="89"/>
      <c r="L4735" s="89"/>
      <c r="M4735" s="89"/>
      <c r="N4735" s="168">
        <v>18472656.77</v>
      </c>
      <c r="O4735" s="168">
        <v>0</v>
      </c>
      <c r="P4735" s="89" t="s">
        <v>679</v>
      </c>
    </row>
    <row r="4736" spans="1:16" ht="38.25">
      <c r="A4736" s="214" t="s">
        <v>720</v>
      </c>
      <c r="B4736" s="89"/>
      <c r="C4736" s="90" t="s">
        <v>13784</v>
      </c>
      <c r="D4736" s="84">
        <v>43341</v>
      </c>
      <c r="E4736" s="85" t="s">
        <v>8364</v>
      </c>
      <c r="F4736" s="85" t="s">
        <v>13</v>
      </c>
      <c r="G4736" s="85">
        <v>386161</v>
      </c>
      <c r="H4736" s="89"/>
      <c r="I4736" s="93" t="s">
        <v>745</v>
      </c>
      <c r="J4736" s="89"/>
      <c r="K4736" s="89"/>
      <c r="L4736" s="89"/>
      <c r="M4736" s="89"/>
      <c r="N4736" s="168">
        <v>4814343.6100000003</v>
      </c>
      <c r="O4736" s="168">
        <v>0</v>
      </c>
      <c r="P4736" s="89" t="s">
        <v>679</v>
      </c>
    </row>
    <row r="4737" spans="1:16" ht="38.25">
      <c r="A4737" s="214" t="s">
        <v>720</v>
      </c>
      <c r="B4737" s="89"/>
      <c r="C4737" s="90" t="s">
        <v>13784</v>
      </c>
      <c r="D4737" s="84">
        <v>43341</v>
      </c>
      <c r="E4737" s="85" t="s">
        <v>8365</v>
      </c>
      <c r="F4737" s="85" t="s">
        <v>13</v>
      </c>
      <c r="G4737" s="85">
        <v>386163</v>
      </c>
      <c r="H4737" s="89"/>
      <c r="I4737" s="93" t="s">
        <v>745</v>
      </c>
      <c r="J4737" s="89"/>
      <c r="K4737" s="89"/>
      <c r="L4737" s="89"/>
      <c r="M4737" s="89"/>
      <c r="N4737" s="168">
        <v>10731756.15</v>
      </c>
      <c r="O4737" s="168">
        <v>0</v>
      </c>
      <c r="P4737" s="89" t="s">
        <v>679</v>
      </c>
    </row>
    <row r="4738" spans="1:16" ht="38.25">
      <c r="A4738" s="214" t="s">
        <v>720</v>
      </c>
      <c r="B4738" s="89"/>
      <c r="C4738" s="90" t="s">
        <v>13784</v>
      </c>
      <c r="D4738" s="84">
        <v>43341</v>
      </c>
      <c r="E4738" s="85" t="s">
        <v>8366</v>
      </c>
      <c r="F4738" s="85" t="s">
        <v>13</v>
      </c>
      <c r="G4738" s="85">
        <v>386165</v>
      </c>
      <c r="H4738" s="89"/>
      <c r="I4738" s="93" t="s">
        <v>745</v>
      </c>
      <c r="J4738" s="89"/>
      <c r="K4738" s="89"/>
      <c r="L4738" s="89"/>
      <c r="M4738" s="89"/>
      <c r="N4738" s="168">
        <v>3398613.44</v>
      </c>
      <c r="O4738" s="168">
        <v>0</v>
      </c>
      <c r="P4738" s="89" t="s">
        <v>679</v>
      </c>
    </row>
    <row r="4739" spans="1:16" ht="38.25">
      <c r="A4739" s="214" t="s">
        <v>720</v>
      </c>
      <c r="B4739" s="89"/>
      <c r="C4739" s="90" t="s">
        <v>13784</v>
      </c>
      <c r="D4739" s="84">
        <v>43341</v>
      </c>
      <c r="E4739" s="85" t="s">
        <v>8367</v>
      </c>
      <c r="F4739" s="85" t="s">
        <v>13</v>
      </c>
      <c r="G4739" s="85">
        <v>386167</v>
      </c>
      <c r="H4739" s="89"/>
      <c r="I4739" s="93" t="s">
        <v>745</v>
      </c>
      <c r="J4739" s="89"/>
      <c r="K4739" s="89"/>
      <c r="L4739" s="89"/>
      <c r="M4739" s="89"/>
      <c r="N4739" s="168">
        <v>885746.6</v>
      </c>
      <c r="O4739" s="168">
        <v>0</v>
      </c>
      <c r="P4739" s="89" t="s">
        <v>679</v>
      </c>
    </row>
    <row r="4740" spans="1:16" ht="38.25">
      <c r="A4740" s="214" t="s">
        <v>720</v>
      </c>
      <c r="B4740" s="89"/>
      <c r="C4740" s="90" t="s">
        <v>13784</v>
      </c>
      <c r="D4740" s="84">
        <v>43341</v>
      </c>
      <c r="E4740" s="85" t="s">
        <v>8368</v>
      </c>
      <c r="F4740" s="85" t="s">
        <v>13</v>
      </c>
      <c r="G4740" s="85">
        <v>386169</v>
      </c>
      <c r="H4740" s="89"/>
      <c r="I4740" s="93" t="s">
        <v>745</v>
      </c>
      <c r="J4740" s="89"/>
      <c r="K4740" s="89"/>
      <c r="L4740" s="89"/>
      <c r="M4740" s="89"/>
      <c r="N4740" s="168">
        <v>196604.31</v>
      </c>
      <c r="O4740" s="168">
        <v>0</v>
      </c>
      <c r="P4740" s="89" t="s">
        <v>679</v>
      </c>
    </row>
    <row r="4741" spans="1:16" ht="38.25">
      <c r="A4741" s="214" t="s">
        <v>720</v>
      </c>
      <c r="B4741" s="89"/>
      <c r="C4741" s="90" t="s">
        <v>13784</v>
      </c>
      <c r="D4741" s="84">
        <v>43341</v>
      </c>
      <c r="E4741" s="85" t="s">
        <v>8369</v>
      </c>
      <c r="F4741" s="85" t="s">
        <v>13</v>
      </c>
      <c r="G4741" s="85">
        <v>386171</v>
      </c>
      <c r="H4741" s="89"/>
      <c r="I4741" s="93" t="s">
        <v>745</v>
      </c>
      <c r="J4741" s="89"/>
      <c r="K4741" s="89"/>
      <c r="L4741" s="89"/>
      <c r="M4741" s="89"/>
      <c r="N4741" s="168">
        <v>1974436.63</v>
      </c>
      <c r="O4741" s="168">
        <v>0</v>
      </c>
      <c r="P4741" s="89" t="s">
        <v>679</v>
      </c>
    </row>
    <row r="4742" spans="1:16" ht="38.25">
      <c r="A4742" s="214" t="s">
        <v>720</v>
      </c>
      <c r="B4742" s="89"/>
      <c r="C4742" s="90" t="s">
        <v>13784</v>
      </c>
      <c r="D4742" s="84">
        <v>43341</v>
      </c>
      <c r="E4742" s="85" t="s">
        <v>8370</v>
      </c>
      <c r="F4742" s="85" t="s">
        <v>13</v>
      </c>
      <c r="G4742" s="85">
        <v>386173</v>
      </c>
      <c r="H4742" s="89"/>
      <c r="I4742" s="93" t="s">
        <v>745</v>
      </c>
      <c r="J4742" s="89"/>
      <c r="K4742" s="89"/>
      <c r="L4742" s="89"/>
      <c r="M4742" s="89"/>
      <c r="N4742" s="168">
        <v>2578071.5499999998</v>
      </c>
      <c r="O4742" s="168">
        <v>0</v>
      </c>
      <c r="P4742" s="89" t="s">
        <v>679</v>
      </c>
    </row>
    <row r="4743" spans="1:16" ht="38.25">
      <c r="A4743" s="214" t="s">
        <v>720</v>
      </c>
      <c r="B4743" s="89"/>
      <c r="C4743" s="90" t="s">
        <v>13784</v>
      </c>
      <c r="D4743" s="84">
        <v>43341</v>
      </c>
      <c r="E4743" s="85" t="s">
        <v>8371</v>
      </c>
      <c r="F4743" s="85" t="s">
        <v>13</v>
      </c>
      <c r="G4743" s="85">
        <v>386175</v>
      </c>
      <c r="H4743" s="89"/>
      <c r="I4743" s="93" t="s">
        <v>745</v>
      </c>
      <c r="J4743" s="89"/>
      <c r="K4743" s="89"/>
      <c r="L4743" s="89"/>
      <c r="M4743" s="89"/>
      <c r="N4743" s="168">
        <v>1065952.28</v>
      </c>
      <c r="O4743" s="168">
        <v>0</v>
      </c>
      <c r="P4743" s="89" t="s">
        <v>679</v>
      </c>
    </row>
    <row r="4744" spans="1:16" ht="38.25">
      <c r="A4744" s="214" t="s">
        <v>720</v>
      </c>
      <c r="B4744" s="89"/>
      <c r="C4744" s="90" t="s">
        <v>13784</v>
      </c>
      <c r="D4744" s="84">
        <v>43341</v>
      </c>
      <c r="E4744" s="85" t="s">
        <v>8372</v>
      </c>
      <c r="F4744" s="85" t="s">
        <v>13</v>
      </c>
      <c r="G4744" s="85">
        <v>386177</v>
      </c>
      <c r="H4744" s="89"/>
      <c r="I4744" s="93" t="s">
        <v>745</v>
      </c>
      <c r="J4744" s="89"/>
      <c r="K4744" s="89"/>
      <c r="L4744" s="89"/>
      <c r="M4744" s="89"/>
      <c r="N4744" s="168">
        <v>1991927.77</v>
      </c>
      <c r="O4744" s="168">
        <v>0</v>
      </c>
      <c r="P4744" s="89" t="s">
        <v>679</v>
      </c>
    </row>
    <row r="4745" spans="1:16" ht="38.25">
      <c r="A4745" s="214" t="s">
        <v>720</v>
      </c>
      <c r="B4745" s="89"/>
      <c r="C4745" s="90" t="s">
        <v>13784</v>
      </c>
      <c r="D4745" s="84">
        <v>43341</v>
      </c>
      <c r="E4745" s="85" t="s">
        <v>8373</v>
      </c>
      <c r="F4745" s="85" t="s">
        <v>13</v>
      </c>
      <c r="G4745" s="85">
        <v>386179</v>
      </c>
      <c r="H4745" s="89"/>
      <c r="I4745" s="93" t="s">
        <v>745</v>
      </c>
      <c r="J4745" s="89"/>
      <c r="K4745" s="89"/>
      <c r="L4745" s="89"/>
      <c r="M4745" s="89"/>
      <c r="N4745" s="168">
        <v>5471063.6200000001</v>
      </c>
      <c r="O4745" s="168">
        <v>0</v>
      </c>
      <c r="P4745" s="89" t="s">
        <v>679</v>
      </c>
    </row>
    <row r="4746" spans="1:16" ht="38.25">
      <c r="A4746" s="214" t="s">
        <v>720</v>
      </c>
      <c r="B4746" s="89"/>
      <c r="C4746" s="90" t="s">
        <v>13784</v>
      </c>
      <c r="D4746" s="84">
        <v>43341</v>
      </c>
      <c r="E4746" s="85" t="s">
        <v>8374</v>
      </c>
      <c r="F4746" s="85" t="s">
        <v>13</v>
      </c>
      <c r="G4746" s="85">
        <v>386181</v>
      </c>
      <c r="H4746" s="89"/>
      <c r="I4746" s="93" t="s">
        <v>745</v>
      </c>
      <c r="J4746" s="89"/>
      <c r="K4746" s="89"/>
      <c r="L4746" s="89"/>
      <c r="M4746" s="89"/>
      <c r="N4746" s="168">
        <v>2927763.14</v>
      </c>
      <c r="O4746" s="168">
        <v>0</v>
      </c>
      <c r="P4746" s="89" t="s">
        <v>679</v>
      </c>
    </row>
    <row r="4747" spans="1:16" ht="38.25">
      <c r="A4747" s="214" t="s">
        <v>720</v>
      </c>
      <c r="B4747" s="89"/>
      <c r="C4747" s="90" t="s">
        <v>13784</v>
      </c>
      <c r="D4747" s="84">
        <v>43341</v>
      </c>
      <c r="E4747" s="85" t="s">
        <v>8375</v>
      </c>
      <c r="F4747" s="85" t="s">
        <v>13</v>
      </c>
      <c r="G4747" s="85">
        <v>386183</v>
      </c>
      <c r="H4747" s="89"/>
      <c r="I4747" s="93" t="s">
        <v>745</v>
      </c>
      <c r="J4747" s="89"/>
      <c r="K4747" s="89"/>
      <c r="L4747" s="89"/>
      <c r="M4747" s="89"/>
      <c r="N4747" s="168">
        <v>7080976.3099999996</v>
      </c>
      <c r="O4747" s="168">
        <v>0</v>
      </c>
      <c r="P4747" s="89" t="s">
        <v>679</v>
      </c>
    </row>
    <row r="4748" spans="1:16" ht="38.25">
      <c r="A4748" s="214" t="s">
        <v>720</v>
      </c>
      <c r="B4748" s="89"/>
      <c r="C4748" s="90" t="s">
        <v>13784</v>
      </c>
      <c r="D4748" s="84">
        <v>43341</v>
      </c>
      <c r="E4748" s="85" t="s">
        <v>8376</v>
      </c>
      <c r="F4748" s="85" t="s">
        <v>13</v>
      </c>
      <c r="G4748" s="85">
        <v>386185</v>
      </c>
      <c r="H4748" s="89"/>
      <c r="I4748" s="93" t="s">
        <v>745</v>
      </c>
      <c r="J4748" s="89"/>
      <c r="K4748" s="89"/>
      <c r="L4748" s="89"/>
      <c r="M4748" s="89"/>
      <c r="N4748" s="168">
        <v>4634551.93</v>
      </c>
      <c r="O4748" s="168">
        <v>0</v>
      </c>
      <c r="P4748" s="89" t="s">
        <v>679</v>
      </c>
    </row>
    <row r="4749" spans="1:16" ht="38.25">
      <c r="A4749" s="214" t="s">
        <v>720</v>
      </c>
      <c r="B4749" s="89"/>
      <c r="C4749" s="90" t="s">
        <v>13784</v>
      </c>
      <c r="D4749" s="84">
        <v>43341</v>
      </c>
      <c r="E4749" s="85" t="s">
        <v>8377</v>
      </c>
      <c r="F4749" s="85" t="s">
        <v>13</v>
      </c>
      <c r="G4749" s="85">
        <v>386187</v>
      </c>
      <c r="H4749" s="89"/>
      <c r="I4749" s="93" t="s">
        <v>745</v>
      </c>
      <c r="J4749" s="89"/>
      <c r="K4749" s="89"/>
      <c r="L4749" s="89"/>
      <c r="M4749" s="89"/>
      <c r="N4749" s="168">
        <v>5998313.1399999997</v>
      </c>
      <c r="O4749" s="168">
        <v>0</v>
      </c>
      <c r="P4749" s="89" t="s">
        <v>679</v>
      </c>
    </row>
    <row r="4750" spans="1:16" ht="38.25">
      <c r="A4750" s="214" t="s">
        <v>720</v>
      </c>
      <c r="B4750" s="89"/>
      <c r="C4750" s="90" t="s">
        <v>13784</v>
      </c>
      <c r="D4750" s="84">
        <v>43341</v>
      </c>
      <c r="E4750" s="85" t="s">
        <v>8378</v>
      </c>
      <c r="F4750" s="85" t="s">
        <v>13</v>
      </c>
      <c r="G4750" s="85">
        <v>386189</v>
      </c>
      <c r="H4750" s="89"/>
      <c r="I4750" s="93" t="s">
        <v>745</v>
      </c>
      <c r="J4750" s="89"/>
      <c r="K4750" s="89"/>
      <c r="L4750" s="89"/>
      <c r="M4750" s="89"/>
      <c r="N4750" s="168">
        <v>2480115.63</v>
      </c>
      <c r="O4750" s="168">
        <v>0</v>
      </c>
      <c r="P4750" s="89" t="s">
        <v>679</v>
      </c>
    </row>
    <row r="4751" spans="1:16" ht="38.25">
      <c r="A4751" s="214" t="s">
        <v>720</v>
      </c>
      <c r="B4751" s="89"/>
      <c r="C4751" s="90" t="s">
        <v>13784</v>
      </c>
      <c r="D4751" s="84">
        <v>43341</v>
      </c>
      <c r="E4751" s="85" t="s">
        <v>8379</v>
      </c>
      <c r="F4751" s="85" t="s">
        <v>13</v>
      </c>
      <c r="G4751" s="85">
        <v>386191</v>
      </c>
      <c r="H4751" s="89"/>
      <c r="I4751" s="93" t="s">
        <v>745</v>
      </c>
      <c r="J4751" s="89"/>
      <c r="K4751" s="89"/>
      <c r="L4751" s="89"/>
      <c r="M4751" s="89"/>
      <c r="N4751" s="168">
        <v>16475071.560000001</v>
      </c>
      <c r="O4751" s="168">
        <v>0</v>
      </c>
      <c r="P4751" s="89" t="s">
        <v>679</v>
      </c>
    </row>
    <row r="4752" spans="1:16" ht="38.25">
      <c r="A4752" s="214" t="s">
        <v>720</v>
      </c>
      <c r="B4752" s="89"/>
      <c r="C4752" s="90" t="s">
        <v>13784</v>
      </c>
      <c r="D4752" s="84">
        <v>43341</v>
      </c>
      <c r="E4752" s="85" t="s">
        <v>8380</v>
      </c>
      <c r="F4752" s="85" t="s">
        <v>13</v>
      </c>
      <c r="G4752" s="85">
        <v>386193</v>
      </c>
      <c r="H4752" s="89"/>
      <c r="I4752" s="93" t="s">
        <v>745</v>
      </c>
      <c r="J4752" s="89"/>
      <c r="K4752" s="89"/>
      <c r="L4752" s="89"/>
      <c r="M4752" s="89"/>
      <c r="N4752" s="168">
        <v>6811928.8200000003</v>
      </c>
      <c r="O4752" s="168">
        <v>0</v>
      </c>
      <c r="P4752" s="89" t="s">
        <v>679</v>
      </c>
    </row>
    <row r="4753" spans="1:16" ht="38.25">
      <c r="A4753" s="214" t="s">
        <v>720</v>
      </c>
      <c r="B4753" s="89"/>
      <c r="C4753" s="90" t="s">
        <v>13784</v>
      </c>
      <c r="D4753" s="84">
        <v>43341</v>
      </c>
      <c r="E4753" s="85" t="s">
        <v>8381</v>
      </c>
      <c r="F4753" s="85" t="s">
        <v>13</v>
      </c>
      <c r="G4753" s="85">
        <v>386195</v>
      </c>
      <c r="H4753" s="89"/>
      <c r="I4753" s="93" t="s">
        <v>745</v>
      </c>
      <c r="J4753" s="89"/>
      <c r="K4753" s="89"/>
      <c r="L4753" s="89"/>
      <c r="M4753" s="89"/>
      <c r="N4753" s="168">
        <v>12729341.359999999</v>
      </c>
      <c r="O4753" s="168">
        <v>0</v>
      </c>
      <c r="P4753" s="89" t="s">
        <v>679</v>
      </c>
    </row>
    <row r="4754" spans="1:16" ht="38.25">
      <c r="A4754" s="214" t="s">
        <v>720</v>
      </c>
      <c r="B4754" s="89"/>
      <c r="C4754" s="90" t="s">
        <v>13784</v>
      </c>
      <c r="D4754" s="84">
        <v>43341</v>
      </c>
      <c r="E4754" s="85" t="s">
        <v>8382</v>
      </c>
      <c r="F4754" s="85" t="s">
        <v>13</v>
      </c>
      <c r="G4754" s="85">
        <v>386197</v>
      </c>
      <c r="H4754" s="89"/>
      <c r="I4754" s="93" t="s">
        <v>745</v>
      </c>
      <c r="J4754" s="89"/>
      <c r="K4754" s="89"/>
      <c r="L4754" s="89"/>
      <c r="M4754" s="89"/>
      <c r="N4754" s="168">
        <v>2341953.92</v>
      </c>
      <c r="O4754" s="168">
        <v>0</v>
      </c>
      <c r="P4754" s="89" t="s">
        <v>679</v>
      </c>
    </row>
    <row r="4755" spans="1:16" ht="38.25">
      <c r="A4755" s="214" t="s">
        <v>720</v>
      </c>
      <c r="B4755" s="89"/>
      <c r="C4755" s="90" t="s">
        <v>13784</v>
      </c>
      <c r="D4755" s="84">
        <v>43341</v>
      </c>
      <c r="E4755" s="85" t="s">
        <v>8383</v>
      </c>
      <c r="F4755" s="85" t="s">
        <v>13</v>
      </c>
      <c r="G4755" s="85">
        <v>386199</v>
      </c>
      <c r="H4755" s="89"/>
      <c r="I4755" s="93" t="s">
        <v>745</v>
      </c>
      <c r="J4755" s="89"/>
      <c r="K4755" s="89"/>
      <c r="L4755" s="89"/>
      <c r="M4755" s="89"/>
      <c r="N4755" s="168">
        <v>3031096.15</v>
      </c>
      <c r="O4755" s="168">
        <v>0</v>
      </c>
      <c r="P4755" s="89" t="s">
        <v>679</v>
      </c>
    </row>
    <row r="4756" spans="1:16" ht="38.25">
      <c r="A4756" s="214" t="s">
        <v>720</v>
      </c>
      <c r="B4756" s="89"/>
      <c r="C4756" s="90" t="s">
        <v>13784</v>
      </c>
      <c r="D4756" s="84">
        <v>43341</v>
      </c>
      <c r="E4756" s="85" t="s">
        <v>8384</v>
      </c>
      <c r="F4756" s="85" t="s">
        <v>13</v>
      </c>
      <c r="G4756" s="85">
        <v>386201</v>
      </c>
      <c r="H4756" s="89"/>
      <c r="I4756" s="93" t="s">
        <v>745</v>
      </c>
      <c r="J4756" s="89"/>
      <c r="K4756" s="89"/>
      <c r="L4756" s="89"/>
      <c r="M4756" s="89"/>
      <c r="N4756" s="168">
        <v>1253263.83</v>
      </c>
      <c r="O4756" s="168">
        <v>0</v>
      </c>
      <c r="P4756" s="89" t="s">
        <v>679</v>
      </c>
    </row>
    <row r="4757" spans="1:16" ht="38.25">
      <c r="A4757" s="214" t="s">
        <v>720</v>
      </c>
      <c r="B4757" s="89"/>
      <c r="C4757" s="90" t="s">
        <v>13784</v>
      </c>
      <c r="D4757" s="84">
        <v>43341</v>
      </c>
      <c r="E4757" s="85" t="s">
        <v>8385</v>
      </c>
      <c r="F4757" s="85" t="s">
        <v>13</v>
      </c>
      <c r="G4757" s="85">
        <v>386203</v>
      </c>
      <c r="H4757" s="89"/>
      <c r="I4757" s="93" t="s">
        <v>745</v>
      </c>
      <c r="J4757" s="89"/>
      <c r="K4757" s="89"/>
      <c r="L4757" s="89"/>
      <c r="M4757" s="89"/>
      <c r="N4757" s="168">
        <v>20950810.510000002</v>
      </c>
      <c r="O4757" s="168">
        <v>0</v>
      </c>
      <c r="P4757" s="89" t="s">
        <v>679</v>
      </c>
    </row>
    <row r="4758" spans="1:16" ht="38.25">
      <c r="A4758" s="214" t="s">
        <v>720</v>
      </c>
      <c r="B4758" s="89"/>
      <c r="C4758" s="90" t="s">
        <v>13784</v>
      </c>
      <c r="D4758" s="84">
        <v>43341</v>
      </c>
      <c r="E4758" s="85" t="s">
        <v>8386</v>
      </c>
      <c r="F4758" s="85" t="s">
        <v>13</v>
      </c>
      <c r="G4758" s="85">
        <v>386205</v>
      </c>
      <c r="H4758" s="89"/>
      <c r="I4758" s="93" t="s">
        <v>745</v>
      </c>
      <c r="J4758" s="89"/>
      <c r="K4758" s="89"/>
      <c r="L4758" s="89"/>
      <c r="M4758" s="89"/>
      <c r="N4758" s="168">
        <v>20541999.579999998</v>
      </c>
      <c r="O4758" s="168">
        <v>0</v>
      </c>
      <c r="P4758" s="89" t="s">
        <v>679</v>
      </c>
    </row>
    <row r="4759" spans="1:16" ht="38.25">
      <c r="A4759" s="214" t="s">
        <v>720</v>
      </c>
      <c r="B4759" s="89"/>
      <c r="C4759" s="90" t="s">
        <v>13784</v>
      </c>
      <c r="D4759" s="84">
        <v>43341</v>
      </c>
      <c r="E4759" s="85" t="s">
        <v>8387</v>
      </c>
      <c r="F4759" s="85" t="s">
        <v>13</v>
      </c>
      <c r="G4759" s="85">
        <v>386207</v>
      </c>
      <c r="H4759" s="89"/>
      <c r="I4759" s="93" t="s">
        <v>745</v>
      </c>
      <c r="J4759" s="89"/>
      <c r="K4759" s="89"/>
      <c r="L4759" s="89"/>
      <c r="M4759" s="89"/>
      <c r="N4759" s="168">
        <v>26341892.289999999</v>
      </c>
      <c r="O4759" s="168">
        <v>0</v>
      </c>
      <c r="P4759" s="89" t="s">
        <v>679</v>
      </c>
    </row>
    <row r="4760" spans="1:16" ht="38.25">
      <c r="A4760" s="214" t="s">
        <v>720</v>
      </c>
      <c r="B4760" s="89"/>
      <c r="C4760" s="90" t="s">
        <v>13784</v>
      </c>
      <c r="D4760" s="84">
        <v>43341</v>
      </c>
      <c r="E4760" s="85" t="s">
        <v>8388</v>
      </c>
      <c r="F4760" s="85" t="s">
        <v>13</v>
      </c>
      <c r="G4760" s="85">
        <v>386209</v>
      </c>
      <c r="H4760" s="89"/>
      <c r="I4760" s="93" t="s">
        <v>745</v>
      </c>
      <c r="J4760" s="89"/>
      <c r="K4760" s="89"/>
      <c r="L4760" s="89"/>
      <c r="M4760" s="89"/>
      <c r="N4760" s="168">
        <v>10145535.050000001</v>
      </c>
      <c r="O4760" s="168">
        <v>0</v>
      </c>
      <c r="P4760" s="89" t="s">
        <v>679</v>
      </c>
    </row>
    <row r="4761" spans="1:16" ht="38.25">
      <c r="A4761" s="214" t="s">
        <v>720</v>
      </c>
      <c r="B4761" s="89"/>
      <c r="C4761" s="90" t="s">
        <v>13784</v>
      </c>
      <c r="D4761" s="84">
        <v>43341</v>
      </c>
      <c r="E4761" s="85" t="s">
        <v>8389</v>
      </c>
      <c r="F4761" s="85" t="s">
        <v>13</v>
      </c>
      <c r="G4761" s="85">
        <v>386211</v>
      </c>
      <c r="H4761" s="89"/>
      <c r="I4761" s="93" t="s">
        <v>745</v>
      </c>
      <c r="J4761" s="89"/>
      <c r="K4761" s="89"/>
      <c r="L4761" s="89"/>
      <c r="M4761" s="89"/>
      <c r="N4761" s="168">
        <v>121175509.7</v>
      </c>
      <c r="O4761" s="168">
        <v>0</v>
      </c>
      <c r="P4761" s="89" t="s">
        <v>679</v>
      </c>
    </row>
    <row r="4762" spans="1:16" ht="38.25">
      <c r="A4762" s="214" t="s">
        <v>720</v>
      </c>
      <c r="B4762" s="89"/>
      <c r="C4762" s="90" t="s">
        <v>13784</v>
      </c>
      <c r="D4762" s="84">
        <v>43341</v>
      </c>
      <c r="E4762" s="85" t="s">
        <v>8390</v>
      </c>
      <c r="F4762" s="85" t="s">
        <v>13</v>
      </c>
      <c r="G4762" s="85">
        <v>386213</v>
      </c>
      <c r="H4762" s="89"/>
      <c r="I4762" s="93" t="s">
        <v>745</v>
      </c>
      <c r="J4762" s="89"/>
      <c r="K4762" s="89"/>
      <c r="L4762" s="89"/>
      <c r="M4762" s="89"/>
      <c r="N4762" s="168">
        <v>52081164.520000003</v>
      </c>
      <c r="O4762" s="168">
        <v>0</v>
      </c>
      <c r="P4762" s="89" t="s">
        <v>679</v>
      </c>
    </row>
    <row r="4763" spans="1:16" ht="38.25">
      <c r="A4763" s="214" t="s">
        <v>720</v>
      </c>
      <c r="B4763" s="89"/>
      <c r="C4763" s="90" t="s">
        <v>13784</v>
      </c>
      <c r="D4763" s="84">
        <v>43341</v>
      </c>
      <c r="E4763" s="85" t="s">
        <v>8391</v>
      </c>
      <c r="F4763" s="85" t="s">
        <v>13</v>
      </c>
      <c r="G4763" s="85">
        <v>386215</v>
      </c>
      <c r="H4763" s="89"/>
      <c r="I4763" s="93" t="s">
        <v>745</v>
      </c>
      <c r="J4763" s="89"/>
      <c r="K4763" s="89"/>
      <c r="L4763" s="89"/>
      <c r="M4763" s="89"/>
      <c r="N4763" s="168">
        <v>9004646.3300000001</v>
      </c>
      <c r="O4763" s="168">
        <v>0</v>
      </c>
      <c r="P4763" s="89" t="s">
        <v>679</v>
      </c>
    </row>
    <row r="4764" spans="1:16" ht="38.25">
      <c r="A4764" s="214" t="s">
        <v>720</v>
      </c>
      <c r="B4764" s="89"/>
      <c r="C4764" s="90" t="s">
        <v>13784</v>
      </c>
      <c r="D4764" s="84">
        <v>43341</v>
      </c>
      <c r="E4764" s="85" t="s">
        <v>8392</v>
      </c>
      <c r="F4764" s="85" t="s">
        <v>13</v>
      </c>
      <c r="G4764" s="85">
        <v>386217</v>
      </c>
      <c r="H4764" s="89"/>
      <c r="I4764" s="93" t="s">
        <v>745</v>
      </c>
      <c r="J4764" s="89"/>
      <c r="K4764" s="89"/>
      <c r="L4764" s="89"/>
      <c r="M4764" s="89"/>
      <c r="N4764" s="168">
        <v>11195.59</v>
      </c>
      <c r="O4764" s="168">
        <v>0</v>
      </c>
      <c r="P4764" s="89" t="s">
        <v>679</v>
      </c>
    </row>
    <row r="4765" spans="1:16" ht="38.25">
      <c r="A4765" s="214" t="s">
        <v>720</v>
      </c>
      <c r="B4765" s="89"/>
      <c r="C4765" s="90" t="s">
        <v>13784</v>
      </c>
      <c r="D4765" s="84">
        <v>43341</v>
      </c>
      <c r="E4765" s="85" t="s">
        <v>8393</v>
      </c>
      <c r="F4765" s="85" t="s">
        <v>13</v>
      </c>
      <c r="G4765" s="85">
        <v>386219</v>
      </c>
      <c r="H4765" s="89"/>
      <c r="I4765" s="93" t="s">
        <v>745</v>
      </c>
      <c r="J4765" s="89"/>
      <c r="K4765" s="89"/>
      <c r="L4765" s="89"/>
      <c r="M4765" s="89"/>
      <c r="N4765" s="168">
        <v>19271.04</v>
      </c>
      <c r="O4765" s="168">
        <v>0</v>
      </c>
      <c r="P4765" s="89" t="s">
        <v>679</v>
      </c>
    </row>
    <row r="4766" spans="1:16" ht="38.25">
      <c r="A4766" s="214" t="s">
        <v>720</v>
      </c>
      <c r="B4766" s="89"/>
      <c r="C4766" s="90" t="s">
        <v>13784</v>
      </c>
      <c r="D4766" s="84">
        <v>43341</v>
      </c>
      <c r="E4766" s="85" t="s">
        <v>8394</v>
      </c>
      <c r="F4766" s="85" t="s">
        <v>13</v>
      </c>
      <c r="G4766" s="85">
        <v>386221</v>
      </c>
      <c r="H4766" s="89"/>
      <c r="I4766" s="93" t="s">
        <v>745</v>
      </c>
      <c r="J4766" s="89"/>
      <c r="K4766" s="89"/>
      <c r="L4766" s="89"/>
      <c r="M4766" s="89"/>
      <c r="N4766" s="168">
        <v>1114.82</v>
      </c>
      <c r="O4766" s="168">
        <v>0</v>
      </c>
      <c r="P4766" s="89" t="s">
        <v>679</v>
      </c>
    </row>
    <row r="4767" spans="1:16" ht="38.25">
      <c r="A4767" s="214" t="s">
        <v>720</v>
      </c>
      <c r="B4767" s="89"/>
      <c r="C4767" s="90" t="s">
        <v>13784</v>
      </c>
      <c r="D4767" s="84">
        <v>43341</v>
      </c>
      <c r="E4767" s="85" t="s">
        <v>8395</v>
      </c>
      <c r="F4767" s="85" t="s">
        <v>13</v>
      </c>
      <c r="G4767" s="85">
        <v>386223</v>
      </c>
      <c r="H4767" s="89"/>
      <c r="I4767" s="93" t="s">
        <v>745</v>
      </c>
      <c r="J4767" s="89"/>
      <c r="K4767" s="89"/>
      <c r="L4767" s="89"/>
      <c r="M4767" s="89"/>
      <c r="N4767" s="168">
        <v>5022.41</v>
      </c>
      <c r="O4767" s="168">
        <v>0</v>
      </c>
      <c r="P4767" s="89" t="s">
        <v>679</v>
      </c>
    </row>
    <row r="4768" spans="1:16" ht="38.25">
      <c r="A4768" s="214" t="s">
        <v>720</v>
      </c>
      <c r="B4768" s="89"/>
      <c r="C4768" s="90" t="s">
        <v>13784</v>
      </c>
      <c r="D4768" s="84">
        <v>43341</v>
      </c>
      <c r="E4768" s="85" t="s">
        <v>8396</v>
      </c>
      <c r="F4768" s="85" t="s">
        <v>13</v>
      </c>
      <c r="G4768" s="85">
        <v>386225</v>
      </c>
      <c r="H4768" s="89"/>
      <c r="I4768" s="93" t="s">
        <v>745</v>
      </c>
      <c r="J4768" s="89"/>
      <c r="K4768" s="89"/>
      <c r="L4768" s="89"/>
      <c r="M4768" s="89"/>
      <c r="N4768" s="168">
        <v>18301.93</v>
      </c>
      <c r="O4768" s="168">
        <v>0</v>
      </c>
      <c r="P4768" s="89" t="s">
        <v>679</v>
      </c>
    </row>
    <row r="4769" spans="1:16" ht="38.25">
      <c r="A4769" s="214" t="s">
        <v>720</v>
      </c>
      <c r="B4769" s="89"/>
      <c r="C4769" s="90" t="s">
        <v>13784</v>
      </c>
      <c r="D4769" s="84">
        <v>43341</v>
      </c>
      <c r="E4769" s="85" t="s">
        <v>8397</v>
      </c>
      <c r="F4769" s="85" t="s">
        <v>13</v>
      </c>
      <c r="G4769" s="85">
        <v>386227</v>
      </c>
      <c r="H4769" s="89"/>
      <c r="I4769" s="93" t="s">
        <v>745</v>
      </c>
      <c r="J4769" s="89"/>
      <c r="K4769" s="89"/>
      <c r="L4769" s="89"/>
      <c r="M4769" s="89"/>
      <c r="N4769" s="168">
        <v>18301.93</v>
      </c>
      <c r="O4769" s="168">
        <v>0</v>
      </c>
      <c r="P4769" s="89" t="s">
        <v>679</v>
      </c>
    </row>
    <row r="4770" spans="1:16" ht="38.25">
      <c r="A4770" s="214" t="s">
        <v>720</v>
      </c>
      <c r="B4770" s="89"/>
      <c r="C4770" s="90" t="s">
        <v>13784</v>
      </c>
      <c r="D4770" s="84">
        <v>43341</v>
      </c>
      <c r="E4770" s="85" t="s">
        <v>8398</v>
      </c>
      <c r="F4770" s="85" t="s">
        <v>13</v>
      </c>
      <c r="G4770" s="85">
        <v>386229</v>
      </c>
      <c r="H4770" s="89"/>
      <c r="I4770" s="93" t="s">
        <v>745</v>
      </c>
      <c r="J4770" s="89"/>
      <c r="K4770" s="89"/>
      <c r="L4770" s="89"/>
      <c r="M4770" s="89"/>
      <c r="N4770" s="168">
        <v>6810.88</v>
      </c>
      <c r="O4770" s="168">
        <v>0</v>
      </c>
      <c r="P4770" s="89" t="s">
        <v>679</v>
      </c>
    </row>
    <row r="4771" spans="1:16" ht="38.25">
      <c r="A4771" s="214" t="s">
        <v>720</v>
      </c>
      <c r="B4771" s="89"/>
      <c r="C4771" s="90" t="s">
        <v>13784</v>
      </c>
      <c r="D4771" s="84">
        <v>43341</v>
      </c>
      <c r="E4771" s="85" t="s">
        <v>8399</v>
      </c>
      <c r="F4771" s="85" t="s">
        <v>13</v>
      </c>
      <c r="G4771" s="85">
        <v>386231</v>
      </c>
      <c r="H4771" s="89"/>
      <c r="I4771" s="93" t="s">
        <v>745</v>
      </c>
      <c r="J4771" s="89"/>
      <c r="K4771" s="89"/>
      <c r="L4771" s="89"/>
      <c r="M4771" s="89"/>
      <c r="N4771" s="168">
        <v>6468.36</v>
      </c>
      <c r="O4771" s="168">
        <v>0</v>
      </c>
      <c r="P4771" s="89" t="s">
        <v>679</v>
      </c>
    </row>
    <row r="4772" spans="1:16" ht="38.25">
      <c r="A4772" s="214" t="s">
        <v>720</v>
      </c>
      <c r="B4772" s="89"/>
      <c r="C4772" s="90" t="s">
        <v>13784</v>
      </c>
      <c r="D4772" s="84">
        <v>43341</v>
      </c>
      <c r="E4772" s="85" t="s">
        <v>8400</v>
      </c>
      <c r="F4772" s="85" t="s">
        <v>13</v>
      </c>
      <c r="G4772" s="85">
        <v>386233</v>
      </c>
      <c r="H4772" s="89"/>
      <c r="I4772" s="93" t="s">
        <v>745</v>
      </c>
      <c r="J4772" s="89"/>
      <c r="K4772" s="89"/>
      <c r="L4772" s="89"/>
      <c r="M4772" s="89"/>
      <c r="N4772" s="168">
        <v>52930.25</v>
      </c>
      <c r="O4772" s="168">
        <v>0</v>
      </c>
      <c r="P4772" s="89" t="s">
        <v>679</v>
      </c>
    </row>
    <row r="4773" spans="1:16" ht="38.25">
      <c r="A4773" s="214" t="s">
        <v>720</v>
      </c>
      <c r="B4773" s="89"/>
      <c r="C4773" s="90" t="s">
        <v>13784</v>
      </c>
      <c r="D4773" s="84">
        <v>43341</v>
      </c>
      <c r="E4773" s="85" t="s">
        <v>8401</v>
      </c>
      <c r="F4773" s="85" t="s">
        <v>13</v>
      </c>
      <c r="G4773" s="85">
        <v>386235</v>
      </c>
      <c r="H4773" s="89"/>
      <c r="I4773" s="93" t="s">
        <v>745</v>
      </c>
      <c r="J4773" s="89"/>
      <c r="K4773" s="89"/>
      <c r="L4773" s="89"/>
      <c r="M4773" s="89"/>
      <c r="N4773" s="168">
        <v>13794.71</v>
      </c>
      <c r="O4773" s="168">
        <v>0</v>
      </c>
      <c r="P4773" s="89" t="s">
        <v>679</v>
      </c>
    </row>
    <row r="4774" spans="1:16" ht="38.25">
      <c r="A4774" s="214" t="s">
        <v>720</v>
      </c>
      <c r="B4774" s="89"/>
      <c r="C4774" s="90" t="s">
        <v>13784</v>
      </c>
      <c r="D4774" s="84">
        <v>43341</v>
      </c>
      <c r="E4774" s="85" t="s">
        <v>8402</v>
      </c>
      <c r="F4774" s="85" t="s">
        <v>13</v>
      </c>
      <c r="G4774" s="85">
        <v>386237</v>
      </c>
      <c r="H4774" s="89"/>
      <c r="I4774" s="93" t="s">
        <v>745</v>
      </c>
      <c r="J4774" s="89"/>
      <c r="K4774" s="89"/>
      <c r="L4774" s="89"/>
      <c r="M4774" s="89"/>
      <c r="N4774" s="168">
        <v>50268.43</v>
      </c>
      <c r="O4774" s="168">
        <v>0</v>
      </c>
      <c r="P4774" s="89" t="s">
        <v>679</v>
      </c>
    </row>
    <row r="4775" spans="1:16" ht="38.25">
      <c r="A4775" s="214" t="s">
        <v>720</v>
      </c>
      <c r="B4775" s="89"/>
      <c r="C4775" s="90" t="s">
        <v>13784</v>
      </c>
      <c r="D4775" s="84">
        <v>43341</v>
      </c>
      <c r="E4775" s="85" t="s">
        <v>8403</v>
      </c>
      <c r="F4775" s="85" t="s">
        <v>13</v>
      </c>
      <c r="G4775" s="85">
        <v>386239</v>
      </c>
      <c r="H4775" s="89"/>
      <c r="I4775" s="93" t="s">
        <v>745</v>
      </c>
      <c r="J4775" s="89"/>
      <c r="K4775" s="89"/>
      <c r="L4775" s="89"/>
      <c r="M4775" s="89"/>
      <c r="N4775" s="168">
        <v>2511.58</v>
      </c>
      <c r="O4775" s="168">
        <v>0</v>
      </c>
      <c r="P4775" s="89" t="s">
        <v>679</v>
      </c>
    </row>
    <row r="4776" spans="1:16" ht="38.25">
      <c r="A4776" s="214" t="s">
        <v>720</v>
      </c>
      <c r="B4776" s="89"/>
      <c r="C4776" s="90" t="s">
        <v>13784</v>
      </c>
      <c r="D4776" s="84">
        <v>43341</v>
      </c>
      <c r="E4776" s="85" t="s">
        <v>8404</v>
      </c>
      <c r="F4776" s="85" t="s">
        <v>13</v>
      </c>
      <c r="G4776" s="85">
        <v>386241</v>
      </c>
      <c r="H4776" s="89"/>
      <c r="I4776" s="93" t="s">
        <v>745</v>
      </c>
      <c r="J4776" s="89"/>
      <c r="K4776" s="89"/>
      <c r="L4776" s="89"/>
      <c r="M4776" s="89"/>
      <c r="N4776" s="168">
        <v>19518.419999999998</v>
      </c>
      <c r="O4776" s="168">
        <v>0</v>
      </c>
      <c r="P4776" s="89" t="s">
        <v>679</v>
      </c>
    </row>
    <row r="4777" spans="1:16" ht="76.5">
      <c r="A4777" s="214">
        <v>513</v>
      </c>
      <c r="B4777" s="89"/>
      <c r="C4777" s="90" t="s">
        <v>175</v>
      </c>
      <c r="D4777" s="84">
        <v>43341</v>
      </c>
      <c r="E4777" s="85" t="s">
        <v>8405</v>
      </c>
      <c r="F4777" s="85" t="s">
        <v>11</v>
      </c>
      <c r="G4777" s="85">
        <v>931230</v>
      </c>
      <c r="H4777" s="89"/>
      <c r="I4777" s="93" t="s">
        <v>8923</v>
      </c>
      <c r="J4777" s="89"/>
      <c r="K4777" s="89"/>
      <c r="L4777" s="89"/>
      <c r="M4777" s="89"/>
      <c r="N4777" s="168">
        <v>3650.61</v>
      </c>
      <c r="O4777" s="168">
        <v>0</v>
      </c>
      <c r="P4777" s="89" t="s">
        <v>679</v>
      </c>
    </row>
    <row r="4778" spans="1:16" ht="38.25">
      <c r="A4778" s="214">
        <v>291</v>
      </c>
      <c r="B4778" s="89"/>
      <c r="C4778" s="90" t="s">
        <v>133</v>
      </c>
      <c r="D4778" s="84">
        <v>43342</v>
      </c>
      <c r="E4778" s="85" t="s">
        <v>8406</v>
      </c>
      <c r="F4778" s="85" t="s">
        <v>3</v>
      </c>
      <c r="G4778" s="85">
        <v>1655494</v>
      </c>
      <c r="H4778" s="89"/>
      <c r="I4778" s="93" t="s">
        <v>2896</v>
      </c>
      <c r="J4778" s="89"/>
      <c r="K4778" s="89"/>
      <c r="L4778" s="89"/>
      <c r="M4778" s="89"/>
      <c r="N4778" s="168">
        <v>0</v>
      </c>
      <c r="O4778" s="168">
        <v>16</v>
      </c>
      <c r="P4778" s="89" t="s">
        <v>679</v>
      </c>
    </row>
    <row r="4779" spans="1:16" ht="38.25">
      <c r="A4779" s="214">
        <v>291</v>
      </c>
      <c r="B4779" s="89"/>
      <c r="C4779" s="90" t="s">
        <v>133</v>
      </c>
      <c r="D4779" s="84">
        <v>43342</v>
      </c>
      <c r="E4779" s="85" t="s">
        <v>8407</v>
      </c>
      <c r="F4779" s="85" t="s">
        <v>3</v>
      </c>
      <c r="G4779" s="85">
        <v>1655495</v>
      </c>
      <c r="H4779" s="89"/>
      <c r="I4779" s="93" t="s">
        <v>8924</v>
      </c>
      <c r="J4779" s="89"/>
      <c r="K4779" s="89"/>
      <c r="L4779" s="89"/>
      <c r="M4779" s="89"/>
      <c r="N4779" s="168">
        <v>0</v>
      </c>
      <c r="O4779" s="168">
        <v>56</v>
      </c>
      <c r="P4779" s="89" t="s">
        <v>679</v>
      </c>
    </row>
    <row r="4780" spans="1:16" ht="51">
      <c r="A4780" s="214" t="s">
        <v>569</v>
      </c>
      <c r="B4780" s="89"/>
      <c r="C4780" s="90" t="s">
        <v>621</v>
      </c>
      <c r="D4780" s="84">
        <v>43342</v>
      </c>
      <c r="E4780" s="85" t="s">
        <v>8408</v>
      </c>
      <c r="F4780" s="85" t="s">
        <v>3</v>
      </c>
      <c r="G4780" s="85">
        <v>1655413</v>
      </c>
      <c r="H4780" s="89"/>
      <c r="I4780" s="93" t="s">
        <v>2894</v>
      </c>
      <c r="J4780" s="89"/>
      <c r="K4780" s="89"/>
      <c r="L4780" s="89"/>
      <c r="M4780" s="89"/>
      <c r="N4780" s="168">
        <v>0</v>
      </c>
      <c r="O4780" s="168">
        <v>1400</v>
      </c>
      <c r="P4780" s="89" t="s">
        <v>679</v>
      </c>
    </row>
    <row r="4781" spans="1:16" ht="51">
      <c r="A4781" s="214" t="s">
        <v>569</v>
      </c>
      <c r="B4781" s="89"/>
      <c r="C4781" s="90" t="s">
        <v>621</v>
      </c>
      <c r="D4781" s="84">
        <v>43342</v>
      </c>
      <c r="E4781" s="85" t="s">
        <v>8409</v>
      </c>
      <c r="F4781" s="85" t="s">
        <v>3</v>
      </c>
      <c r="G4781" s="85">
        <v>1655445</v>
      </c>
      <c r="H4781" s="89"/>
      <c r="I4781" s="93" t="s">
        <v>8925</v>
      </c>
      <c r="J4781" s="89"/>
      <c r="K4781" s="89"/>
      <c r="L4781" s="89"/>
      <c r="M4781" s="89"/>
      <c r="N4781" s="168">
        <v>0</v>
      </c>
      <c r="O4781" s="168">
        <v>3148.35</v>
      </c>
      <c r="P4781" s="89" t="s">
        <v>679</v>
      </c>
    </row>
    <row r="4782" spans="1:16" ht="38.25">
      <c r="A4782" s="214" t="s">
        <v>569</v>
      </c>
      <c r="B4782" s="89"/>
      <c r="C4782" s="90" t="s">
        <v>621</v>
      </c>
      <c r="D4782" s="84">
        <v>43342</v>
      </c>
      <c r="E4782" s="85" t="s">
        <v>8410</v>
      </c>
      <c r="F4782" s="85" t="s">
        <v>3</v>
      </c>
      <c r="G4782" s="85">
        <v>1655455</v>
      </c>
      <c r="H4782" s="89"/>
      <c r="I4782" s="93" t="s">
        <v>8926</v>
      </c>
      <c r="J4782" s="89"/>
      <c r="K4782" s="89"/>
      <c r="L4782" s="89"/>
      <c r="M4782" s="89"/>
      <c r="N4782" s="168">
        <v>0</v>
      </c>
      <c r="O4782" s="168">
        <v>50</v>
      </c>
      <c r="P4782" s="89" t="s">
        <v>679</v>
      </c>
    </row>
    <row r="4783" spans="1:16" ht="51">
      <c r="A4783" s="214">
        <v>25</v>
      </c>
      <c r="B4783" s="89"/>
      <c r="C4783" s="90" t="s">
        <v>48</v>
      </c>
      <c r="D4783" s="84">
        <v>43342</v>
      </c>
      <c r="E4783" s="85" t="s">
        <v>8411</v>
      </c>
      <c r="F4783" s="85" t="s">
        <v>3</v>
      </c>
      <c r="G4783" s="85">
        <v>1655647</v>
      </c>
      <c r="H4783" s="89"/>
      <c r="I4783" s="93" t="s">
        <v>8927</v>
      </c>
      <c r="J4783" s="89"/>
      <c r="K4783" s="89"/>
      <c r="L4783" s="89"/>
      <c r="M4783" s="89"/>
      <c r="N4783" s="168">
        <v>0</v>
      </c>
      <c r="O4783" s="168">
        <v>1746.65</v>
      </c>
      <c r="P4783" s="89" t="s">
        <v>679</v>
      </c>
    </row>
    <row r="4784" spans="1:16" ht="51">
      <c r="A4784" s="214">
        <v>526</v>
      </c>
      <c r="B4784" s="89"/>
      <c r="C4784" s="90" t="s">
        <v>616</v>
      </c>
      <c r="D4784" s="84">
        <v>43342</v>
      </c>
      <c r="E4784" s="85" t="s">
        <v>8412</v>
      </c>
      <c r="F4784" s="85" t="s">
        <v>3</v>
      </c>
      <c r="G4784" s="85">
        <v>1655637</v>
      </c>
      <c r="H4784" s="89"/>
      <c r="I4784" s="93" t="s">
        <v>8928</v>
      </c>
      <c r="J4784" s="89"/>
      <c r="K4784" s="89"/>
      <c r="L4784" s="89"/>
      <c r="M4784" s="89"/>
      <c r="N4784" s="168">
        <v>0</v>
      </c>
      <c r="O4784" s="168">
        <v>1</v>
      </c>
      <c r="P4784" s="89" t="s">
        <v>2900</v>
      </c>
    </row>
    <row r="4785" spans="1:16" ht="51">
      <c r="A4785" s="214">
        <v>132</v>
      </c>
      <c r="B4785" s="89"/>
      <c r="C4785" s="90" t="s">
        <v>71</v>
      </c>
      <c r="D4785" s="84">
        <v>43342</v>
      </c>
      <c r="E4785" s="85" t="s">
        <v>8413</v>
      </c>
      <c r="F4785" s="85" t="s">
        <v>3</v>
      </c>
      <c r="G4785" s="85">
        <v>1655638</v>
      </c>
      <c r="H4785" s="89"/>
      <c r="I4785" s="93" t="s">
        <v>8929</v>
      </c>
      <c r="J4785" s="89"/>
      <c r="K4785" s="89"/>
      <c r="L4785" s="89"/>
      <c r="M4785" s="89"/>
      <c r="N4785" s="168">
        <v>0</v>
      </c>
      <c r="O4785" s="168">
        <v>0.75</v>
      </c>
      <c r="P4785" s="89" t="s">
        <v>679</v>
      </c>
    </row>
    <row r="4786" spans="1:16" ht="63.75">
      <c r="A4786" s="214" t="s">
        <v>560</v>
      </c>
      <c r="B4786" s="89"/>
      <c r="C4786" s="90" t="s">
        <v>622</v>
      </c>
      <c r="D4786" s="84">
        <v>43342</v>
      </c>
      <c r="E4786" s="85" t="s">
        <v>8414</v>
      </c>
      <c r="F4786" s="85" t="s">
        <v>3</v>
      </c>
      <c r="G4786" s="85">
        <v>1655390</v>
      </c>
      <c r="H4786" s="89"/>
      <c r="I4786" s="93" t="s">
        <v>8930</v>
      </c>
      <c r="J4786" s="89"/>
      <c r="K4786" s="89"/>
      <c r="L4786" s="89"/>
      <c r="M4786" s="89"/>
      <c r="N4786" s="168">
        <v>0</v>
      </c>
      <c r="O4786" s="168">
        <v>2224</v>
      </c>
      <c r="P4786" s="89" t="s">
        <v>679</v>
      </c>
    </row>
    <row r="4787" spans="1:16" ht="63.75">
      <c r="A4787" s="214" t="s">
        <v>560</v>
      </c>
      <c r="B4787" s="89"/>
      <c r="C4787" s="90" t="s">
        <v>622</v>
      </c>
      <c r="D4787" s="84">
        <v>43342</v>
      </c>
      <c r="E4787" s="85" t="s">
        <v>8415</v>
      </c>
      <c r="F4787" s="85" t="s">
        <v>3</v>
      </c>
      <c r="G4787" s="85">
        <v>1655424</v>
      </c>
      <c r="H4787" s="89"/>
      <c r="I4787" s="93" t="s">
        <v>8931</v>
      </c>
      <c r="J4787" s="89"/>
      <c r="K4787" s="89"/>
      <c r="L4787" s="89"/>
      <c r="M4787" s="89"/>
      <c r="N4787" s="168">
        <v>0</v>
      </c>
      <c r="O4787" s="168">
        <v>473.04</v>
      </c>
      <c r="P4787" s="89" t="s">
        <v>679</v>
      </c>
    </row>
    <row r="4788" spans="1:16" ht="63.75">
      <c r="A4788" s="214">
        <v>593</v>
      </c>
      <c r="B4788" s="89"/>
      <c r="C4788" s="90" t="s">
        <v>618</v>
      </c>
      <c r="D4788" s="84">
        <v>43342</v>
      </c>
      <c r="E4788" s="85" t="s">
        <v>8416</v>
      </c>
      <c r="F4788" s="85" t="s">
        <v>3</v>
      </c>
      <c r="G4788" s="85">
        <v>1655425</v>
      </c>
      <c r="H4788" s="89"/>
      <c r="I4788" s="93" t="s">
        <v>8932</v>
      </c>
      <c r="J4788" s="89"/>
      <c r="K4788" s="89"/>
      <c r="L4788" s="89"/>
      <c r="M4788" s="89"/>
      <c r="N4788" s="168">
        <v>0</v>
      </c>
      <c r="O4788" s="168">
        <v>1649.03</v>
      </c>
      <c r="P4788" s="89" t="s">
        <v>679</v>
      </c>
    </row>
    <row r="4789" spans="1:16" ht="63.75">
      <c r="A4789" s="214">
        <v>85</v>
      </c>
      <c r="B4789" s="89"/>
      <c r="C4789" s="90" t="s">
        <v>2578</v>
      </c>
      <c r="D4789" s="84">
        <v>43342</v>
      </c>
      <c r="E4789" s="85" t="s">
        <v>8417</v>
      </c>
      <c r="F4789" s="85" t="s">
        <v>3</v>
      </c>
      <c r="G4789" s="85">
        <v>1655427</v>
      </c>
      <c r="H4789" s="89"/>
      <c r="I4789" s="93" t="s">
        <v>8933</v>
      </c>
      <c r="J4789" s="89"/>
      <c r="K4789" s="89"/>
      <c r="L4789" s="89"/>
      <c r="M4789" s="89"/>
      <c r="N4789" s="168">
        <v>0</v>
      </c>
      <c r="O4789" s="168">
        <v>20759.61</v>
      </c>
      <c r="P4789" s="89" t="s">
        <v>679</v>
      </c>
    </row>
    <row r="4790" spans="1:16" ht="63.75">
      <c r="A4790" s="214">
        <v>670</v>
      </c>
      <c r="B4790" s="89"/>
      <c r="C4790" s="90" t="s">
        <v>194</v>
      </c>
      <c r="D4790" s="84">
        <v>43342</v>
      </c>
      <c r="E4790" s="85" t="s">
        <v>8418</v>
      </c>
      <c r="F4790" s="85" t="s">
        <v>3</v>
      </c>
      <c r="G4790" s="85">
        <v>1655325</v>
      </c>
      <c r="H4790" s="89"/>
      <c r="I4790" s="93" t="s">
        <v>8934</v>
      </c>
      <c r="J4790" s="89"/>
      <c r="K4790" s="89"/>
      <c r="L4790" s="89"/>
      <c r="M4790" s="89"/>
      <c r="N4790" s="168">
        <v>0</v>
      </c>
      <c r="O4790" s="168">
        <v>1714.4</v>
      </c>
      <c r="P4790" s="89" t="s">
        <v>679</v>
      </c>
    </row>
    <row r="4791" spans="1:16" ht="63.75">
      <c r="A4791" s="214">
        <v>670</v>
      </c>
      <c r="B4791" s="89"/>
      <c r="C4791" s="90" t="s">
        <v>194</v>
      </c>
      <c r="D4791" s="84">
        <v>43342</v>
      </c>
      <c r="E4791" s="85" t="s">
        <v>8419</v>
      </c>
      <c r="F4791" s="85" t="s">
        <v>3</v>
      </c>
      <c r="G4791" s="85">
        <v>1655327</v>
      </c>
      <c r="H4791" s="89"/>
      <c r="I4791" s="93" t="s">
        <v>8935</v>
      </c>
      <c r="J4791" s="89"/>
      <c r="K4791" s="89"/>
      <c r="L4791" s="89"/>
      <c r="M4791" s="89"/>
      <c r="N4791" s="168">
        <v>0</v>
      </c>
      <c r="O4791" s="168">
        <v>30</v>
      </c>
      <c r="P4791" s="89" t="s">
        <v>679</v>
      </c>
    </row>
    <row r="4792" spans="1:16" ht="63.75">
      <c r="A4792" s="214">
        <v>670</v>
      </c>
      <c r="B4792" s="89"/>
      <c r="C4792" s="90" t="s">
        <v>194</v>
      </c>
      <c r="D4792" s="84">
        <v>43342</v>
      </c>
      <c r="E4792" s="85" t="s">
        <v>8420</v>
      </c>
      <c r="F4792" s="85" t="s">
        <v>3</v>
      </c>
      <c r="G4792" s="85">
        <v>1655328</v>
      </c>
      <c r="H4792" s="89"/>
      <c r="I4792" s="93" t="s">
        <v>8936</v>
      </c>
      <c r="J4792" s="89"/>
      <c r="K4792" s="89"/>
      <c r="L4792" s="89"/>
      <c r="M4792" s="89"/>
      <c r="N4792" s="168">
        <v>0</v>
      </c>
      <c r="O4792" s="168">
        <v>9</v>
      </c>
      <c r="P4792" s="89" t="s">
        <v>679</v>
      </c>
    </row>
    <row r="4793" spans="1:16" ht="63.75">
      <c r="A4793" s="214">
        <v>670</v>
      </c>
      <c r="B4793" s="89"/>
      <c r="C4793" s="90" t="s">
        <v>194</v>
      </c>
      <c r="D4793" s="84">
        <v>43342</v>
      </c>
      <c r="E4793" s="85" t="s">
        <v>8421</v>
      </c>
      <c r="F4793" s="85" t="s">
        <v>3</v>
      </c>
      <c r="G4793" s="85">
        <v>1655329</v>
      </c>
      <c r="H4793" s="89"/>
      <c r="I4793" s="93" t="s">
        <v>8937</v>
      </c>
      <c r="J4793" s="89"/>
      <c r="K4793" s="89"/>
      <c r="L4793" s="89"/>
      <c r="M4793" s="89"/>
      <c r="N4793" s="168">
        <v>0</v>
      </c>
      <c r="O4793" s="168">
        <v>500</v>
      </c>
      <c r="P4793" s="89" t="s">
        <v>679</v>
      </c>
    </row>
    <row r="4794" spans="1:16" ht="63.75">
      <c r="A4794" s="214">
        <v>670</v>
      </c>
      <c r="B4794" s="89"/>
      <c r="C4794" s="90" t="s">
        <v>194</v>
      </c>
      <c r="D4794" s="84">
        <v>43342</v>
      </c>
      <c r="E4794" s="85" t="s">
        <v>8422</v>
      </c>
      <c r="F4794" s="85" t="s">
        <v>3</v>
      </c>
      <c r="G4794" s="85">
        <v>1655330</v>
      </c>
      <c r="H4794" s="89"/>
      <c r="I4794" s="93" t="s">
        <v>8938</v>
      </c>
      <c r="J4794" s="89"/>
      <c r="K4794" s="89"/>
      <c r="L4794" s="89"/>
      <c r="M4794" s="89"/>
      <c r="N4794" s="168">
        <v>0</v>
      </c>
      <c r="O4794" s="168">
        <v>384</v>
      </c>
      <c r="P4794" s="89" t="s">
        <v>679</v>
      </c>
    </row>
    <row r="4795" spans="1:16" ht="63.75">
      <c r="A4795" s="214" t="s">
        <v>569</v>
      </c>
      <c r="B4795" s="89"/>
      <c r="C4795" s="90" t="s">
        <v>621</v>
      </c>
      <c r="D4795" s="84">
        <v>43342</v>
      </c>
      <c r="E4795" s="85" t="s">
        <v>8423</v>
      </c>
      <c r="F4795" s="85" t="s">
        <v>3</v>
      </c>
      <c r="G4795" s="85">
        <v>1655341</v>
      </c>
      <c r="H4795" s="89"/>
      <c r="I4795" s="93" t="s">
        <v>8939</v>
      </c>
      <c r="J4795" s="89"/>
      <c r="K4795" s="89"/>
      <c r="L4795" s="89"/>
      <c r="M4795" s="89"/>
      <c r="N4795" s="168">
        <v>0</v>
      </c>
      <c r="O4795" s="168">
        <v>1</v>
      </c>
      <c r="P4795" s="89" t="s">
        <v>2900</v>
      </c>
    </row>
    <row r="4796" spans="1:16" ht="63.75">
      <c r="A4796" s="214">
        <v>48</v>
      </c>
      <c r="B4796" s="89"/>
      <c r="C4796" s="90" t="s">
        <v>53</v>
      </c>
      <c r="D4796" s="84">
        <v>43342</v>
      </c>
      <c r="E4796" s="85" t="s">
        <v>8424</v>
      </c>
      <c r="F4796" s="85" t="s">
        <v>3</v>
      </c>
      <c r="G4796" s="85">
        <v>1655430</v>
      </c>
      <c r="H4796" s="89"/>
      <c r="I4796" s="93" t="s">
        <v>8940</v>
      </c>
      <c r="J4796" s="89"/>
      <c r="K4796" s="89"/>
      <c r="L4796" s="89"/>
      <c r="M4796" s="89"/>
      <c r="N4796" s="168">
        <v>0</v>
      </c>
      <c r="O4796" s="168">
        <v>9858.43</v>
      </c>
      <c r="P4796" s="89" t="s">
        <v>679</v>
      </c>
    </row>
    <row r="4797" spans="1:16" ht="63.75">
      <c r="A4797" s="214">
        <v>310</v>
      </c>
      <c r="B4797" s="89"/>
      <c r="C4797" s="90" t="s">
        <v>145</v>
      </c>
      <c r="D4797" s="84">
        <v>43342</v>
      </c>
      <c r="E4797" s="85" t="s">
        <v>8425</v>
      </c>
      <c r="F4797" s="85" t="s">
        <v>3</v>
      </c>
      <c r="G4797" s="85">
        <v>1655437</v>
      </c>
      <c r="H4797" s="89"/>
      <c r="I4797" s="93" t="s">
        <v>8941</v>
      </c>
      <c r="J4797" s="89"/>
      <c r="K4797" s="89"/>
      <c r="L4797" s="89"/>
      <c r="M4797" s="89"/>
      <c r="N4797" s="168">
        <v>0</v>
      </c>
      <c r="O4797" s="168">
        <v>23727.78</v>
      </c>
      <c r="P4797" s="89" t="s">
        <v>679</v>
      </c>
    </row>
    <row r="4798" spans="1:16" ht="63.75">
      <c r="A4798" s="214">
        <v>157</v>
      </c>
      <c r="B4798" s="89"/>
      <c r="C4798" s="90" t="s">
        <v>90</v>
      </c>
      <c r="D4798" s="84">
        <v>43342</v>
      </c>
      <c r="E4798" s="85" t="s">
        <v>8426</v>
      </c>
      <c r="F4798" s="85" t="s">
        <v>3</v>
      </c>
      <c r="G4798" s="85">
        <v>1655439</v>
      </c>
      <c r="H4798" s="89"/>
      <c r="I4798" s="93" t="s">
        <v>8942</v>
      </c>
      <c r="J4798" s="89"/>
      <c r="K4798" s="89"/>
      <c r="L4798" s="89"/>
      <c r="M4798" s="89"/>
      <c r="N4798" s="168">
        <v>0</v>
      </c>
      <c r="O4798" s="168">
        <v>18063.59</v>
      </c>
      <c r="P4798" s="89" t="s">
        <v>679</v>
      </c>
    </row>
    <row r="4799" spans="1:16" ht="76.5">
      <c r="A4799" s="214">
        <v>513</v>
      </c>
      <c r="B4799" s="89"/>
      <c r="C4799" s="90" t="s">
        <v>175</v>
      </c>
      <c r="D4799" s="84">
        <v>43342</v>
      </c>
      <c r="E4799" s="85" t="s">
        <v>8427</v>
      </c>
      <c r="F4799" s="85" t="s">
        <v>15</v>
      </c>
      <c r="G4799" s="85">
        <v>822075</v>
      </c>
      <c r="H4799" s="89"/>
      <c r="I4799" s="93" t="s">
        <v>8943</v>
      </c>
      <c r="J4799" s="89"/>
      <c r="K4799" s="89"/>
      <c r="L4799" s="89"/>
      <c r="M4799" s="89"/>
      <c r="N4799" s="168">
        <v>50</v>
      </c>
      <c r="O4799" s="168">
        <v>0</v>
      </c>
      <c r="P4799" s="89" t="s">
        <v>679</v>
      </c>
    </row>
    <row r="4800" spans="1:16" ht="63.75">
      <c r="A4800" s="214">
        <v>513</v>
      </c>
      <c r="B4800" s="89"/>
      <c r="C4800" s="90" t="s">
        <v>175</v>
      </c>
      <c r="D4800" s="84">
        <v>43342</v>
      </c>
      <c r="E4800" s="85" t="s">
        <v>8428</v>
      </c>
      <c r="F4800" s="85" t="s">
        <v>15</v>
      </c>
      <c r="G4800" s="85">
        <v>822202</v>
      </c>
      <c r="H4800" s="89"/>
      <c r="I4800" s="93" t="s">
        <v>8944</v>
      </c>
      <c r="J4800" s="89"/>
      <c r="K4800" s="89"/>
      <c r="L4800" s="89"/>
      <c r="M4800" s="89"/>
      <c r="N4800" s="168">
        <v>50</v>
      </c>
      <c r="O4800" s="168">
        <v>0</v>
      </c>
      <c r="P4800" s="89" t="s">
        <v>679</v>
      </c>
    </row>
    <row r="4801" spans="1:16" ht="51">
      <c r="A4801" s="214" t="s">
        <v>560</v>
      </c>
      <c r="B4801" s="89"/>
      <c r="C4801" s="90" t="s">
        <v>622</v>
      </c>
      <c r="D4801" s="84">
        <v>43342</v>
      </c>
      <c r="E4801" s="85" t="s">
        <v>8429</v>
      </c>
      <c r="F4801" s="85" t="s">
        <v>6</v>
      </c>
      <c r="G4801" s="85">
        <v>1016393</v>
      </c>
      <c r="H4801" s="89"/>
      <c r="I4801" s="93" t="s">
        <v>8945</v>
      </c>
      <c r="J4801" s="89"/>
      <c r="K4801" s="89"/>
      <c r="L4801" s="89"/>
      <c r="M4801" s="89"/>
      <c r="N4801" s="168">
        <v>0</v>
      </c>
      <c r="O4801" s="168">
        <v>25621.96</v>
      </c>
      <c r="P4801" s="89" t="s">
        <v>679</v>
      </c>
    </row>
    <row r="4802" spans="1:16" ht="89.25">
      <c r="A4802" s="214">
        <v>576</v>
      </c>
      <c r="B4802" s="89"/>
      <c r="C4802" s="90" t="s">
        <v>11083</v>
      </c>
      <c r="D4802" s="84">
        <v>43342</v>
      </c>
      <c r="E4802" s="85" t="s">
        <v>8430</v>
      </c>
      <c r="F4802" s="85" t="s">
        <v>15</v>
      </c>
      <c r="G4802" s="85">
        <v>5785</v>
      </c>
      <c r="H4802" s="89"/>
      <c r="I4802" s="93" t="s">
        <v>8946</v>
      </c>
      <c r="J4802" s="89"/>
      <c r="K4802" s="89"/>
      <c r="L4802" s="89"/>
      <c r="M4802" s="89"/>
      <c r="N4802" s="168">
        <v>988.86</v>
      </c>
      <c r="O4802" s="168">
        <v>0</v>
      </c>
      <c r="P4802" s="89" t="s">
        <v>679</v>
      </c>
    </row>
    <row r="4803" spans="1:16" ht="76.5">
      <c r="A4803" s="214" t="s">
        <v>561</v>
      </c>
      <c r="B4803" s="89"/>
      <c r="C4803" s="90" t="s">
        <v>10493</v>
      </c>
      <c r="D4803" s="84">
        <v>43342</v>
      </c>
      <c r="E4803" s="85" t="s">
        <v>8431</v>
      </c>
      <c r="F4803" s="85" t="s">
        <v>13</v>
      </c>
      <c r="G4803" s="85">
        <v>931343</v>
      </c>
      <c r="H4803" s="89"/>
      <c r="I4803" s="93" t="s">
        <v>8947</v>
      </c>
      <c r="J4803" s="89"/>
      <c r="K4803" s="89"/>
      <c r="L4803" s="89"/>
      <c r="M4803" s="89"/>
      <c r="N4803" s="168">
        <v>111180</v>
      </c>
      <c r="O4803" s="168">
        <v>0</v>
      </c>
      <c r="P4803" s="89" t="s">
        <v>679</v>
      </c>
    </row>
    <row r="4804" spans="1:16" ht="51">
      <c r="A4804" s="214">
        <v>513</v>
      </c>
      <c r="B4804" s="89"/>
      <c r="C4804" s="90" t="s">
        <v>175</v>
      </c>
      <c r="D4804" s="84">
        <v>43342</v>
      </c>
      <c r="E4804" s="85" t="s">
        <v>8432</v>
      </c>
      <c r="F4804" s="85" t="s">
        <v>15</v>
      </c>
      <c r="G4804" s="85">
        <v>822811</v>
      </c>
      <c r="H4804" s="89"/>
      <c r="I4804" s="93" t="s">
        <v>4413</v>
      </c>
      <c r="J4804" s="89"/>
      <c r="K4804" s="89"/>
      <c r="L4804" s="89"/>
      <c r="M4804" s="89"/>
      <c r="N4804" s="168">
        <v>50</v>
      </c>
      <c r="O4804" s="168">
        <v>0</v>
      </c>
      <c r="P4804" s="89" t="s">
        <v>679</v>
      </c>
    </row>
    <row r="4805" spans="1:16" ht="63.75">
      <c r="A4805" s="214" t="s">
        <v>560</v>
      </c>
      <c r="B4805" s="89"/>
      <c r="C4805" s="90" t="s">
        <v>622</v>
      </c>
      <c r="D4805" s="84">
        <v>43342</v>
      </c>
      <c r="E4805" s="85" t="s">
        <v>8433</v>
      </c>
      <c r="F4805" s="85" t="s">
        <v>6</v>
      </c>
      <c r="G4805" s="85">
        <v>1016490</v>
      </c>
      <c r="H4805" s="89"/>
      <c r="I4805" s="93" t="s">
        <v>8948</v>
      </c>
      <c r="J4805" s="89"/>
      <c r="K4805" s="89"/>
      <c r="L4805" s="89"/>
      <c r="M4805" s="89"/>
      <c r="N4805" s="168">
        <v>0</v>
      </c>
      <c r="O4805" s="168">
        <v>3715.54</v>
      </c>
      <c r="P4805" s="89" t="s">
        <v>679</v>
      </c>
    </row>
    <row r="4806" spans="1:16" ht="51">
      <c r="A4806" s="214">
        <v>513</v>
      </c>
      <c r="B4806" s="89"/>
      <c r="C4806" s="90" t="s">
        <v>175</v>
      </c>
      <c r="D4806" s="84">
        <v>43342</v>
      </c>
      <c r="E4806" s="85" t="s">
        <v>8434</v>
      </c>
      <c r="F4806" s="85" t="s">
        <v>11</v>
      </c>
      <c r="G4806" s="85">
        <v>931396</v>
      </c>
      <c r="H4806" s="89"/>
      <c r="I4806" s="93" t="s">
        <v>8949</v>
      </c>
      <c r="J4806" s="89"/>
      <c r="K4806" s="89"/>
      <c r="L4806" s="89"/>
      <c r="M4806" s="89"/>
      <c r="N4806" s="168">
        <v>50</v>
      </c>
      <c r="O4806" s="168">
        <v>0</v>
      </c>
      <c r="P4806" s="89" t="s">
        <v>679</v>
      </c>
    </row>
    <row r="4807" spans="1:16" ht="76.5">
      <c r="A4807" s="214" t="s">
        <v>561</v>
      </c>
      <c r="B4807" s="89"/>
      <c r="C4807" s="90" t="s">
        <v>10493</v>
      </c>
      <c r="D4807" s="84">
        <v>43342</v>
      </c>
      <c r="E4807" s="85" t="s">
        <v>8435</v>
      </c>
      <c r="F4807" s="85" t="s">
        <v>11</v>
      </c>
      <c r="G4807" s="85">
        <v>931410</v>
      </c>
      <c r="H4807" s="89"/>
      <c r="I4807" s="93" t="s">
        <v>8950</v>
      </c>
      <c r="J4807" s="89"/>
      <c r="K4807" s="89"/>
      <c r="L4807" s="89"/>
      <c r="M4807" s="89"/>
      <c r="N4807" s="168">
        <v>50</v>
      </c>
      <c r="O4807" s="168">
        <v>0</v>
      </c>
      <c r="P4807" s="89" t="s">
        <v>679</v>
      </c>
    </row>
    <row r="4808" spans="1:16" ht="38.25">
      <c r="A4808" s="214" t="s">
        <v>569</v>
      </c>
      <c r="B4808" s="89"/>
      <c r="C4808" s="90" t="s">
        <v>621</v>
      </c>
      <c r="D4808" s="84">
        <v>43343</v>
      </c>
      <c r="E4808" s="85" t="s">
        <v>8436</v>
      </c>
      <c r="F4808" s="85" t="s">
        <v>3</v>
      </c>
      <c r="G4808" s="85">
        <v>1656152</v>
      </c>
      <c r="H4808" s="89"/>
      <c r="I4808" s="93" t="s">
        <v>8951</v>
      </c>
      <c r="J4808" s="89"/>
      <c r="K4808" s="89"/>
      <c r="L4808" s="89"/>
      <c r="M4808" s="89"/>
      <c r="N4808" s="168">
        <v>0</v>
      </c>
      <c r="O4808" s="168">
        <v>2000.96</v>
      </c>
      <c r="P4808" s="89" t="s">
        <v>679</v>
      </c>
    </row>
    <row r="4809" spans="1:16" ht="38.25">
      <c r="A4809" s="214">
        <v>592</v>
      </c>
      <c r="B4809" s="89"/>
      <c r="C4809" s="90" t="s">
        <v>653</v>
      </c>
      <c r="D4809" s="84">
        <v>43343</v>
      </c>
      <c r="E4809" s="85" t="s">
        <v>8437</v>
      </c>
      <c r="F4809" s="85" t="s">
        <v>3</v>
      </c>
      <c r="G4809" s="85">
        <v>1655989</v>
      </c>
      <c r="H4809" s="89"/>
      <c r="I4809" s="93" t="s">
        <v>8952</v>
      </c>
      <c r="J4809" s="89"/>
      <c r="K4809" s="89"/>
      <c r="L4809" s="89"/>
      <c r="M4809" s="89"/>
      <c r="N4809" s="168">
        <v>0</v>
      </c>
      <c r="O4809" s="168">
        <v>160</v>
      </c>
      <c r="P4809" s="89" t="s">
        <v>679</v>
      </c>
    </row>
    <row r="4810" spans="1:16" ht="51">
      <c r="A4810" s="214">
        <v>592</v>
      </c>
      <c r="B4810" s="89"/>
      <c r="C4810" s="90" t="s">
        <v>653</v>
      </c>
      <c r="D4810" s="84">
        <v>43343</v>
      </c>
      <c r="E4810" s="85" t="s">
        <v>8438</v>
      </c>
      <c r="F4810" s="85" t="s">
        <v>3</v>
      </c>
      <c r="G4810" s="85">
        <v>1655991</v>
      </c>
      <c r="H4810" s="89"/>
      <c r="I4810" s="93" t="s">
        <v>8953</v>
      </c>
      <c r="J4810" s="89"/>
      <c r="K4810" s="89"/>
      <c r="L4810" s="89"/>
      <c r="M4810" s="89"/>
      <c r="N4810" s="168">
        <v>0</v>
      </c>
      <c r="O4810" s="168">
        <v>27.900000000000002</v>
      </c>
      <c r="P4810" s="89" t="s">
        <v>679</v>
      </c>
    </row>
    <row r="4811" spans="1:16" ht="51">
      <c r="A4811" s="214" t="s">
        <v>569</v>
      </c>
      <c r="B4811" s="89"/>
      <c r="C4811" s="90" t="s">
        <v>621</v>
      </c>
      <c r="D4811" s="84">
        <v>43343</v>
      </c>
      <c r="E4811" s="85" t="s">
        <v>8439</v>
      </c>
      <c r="F4811" s="85" t="s">
        <v>3</v>
      </c>
      <c r="G4811" s="85">
        <v>1656020</v>
      </c>
      <c r="H4811" s="89"/>
      <c r="I4811" s="93" t="s">
        <v>8954</v>
      </c>
      <c r="J4811" s="89"/>
      <c r="K4811" s="89"/>
      <c r="L4811" s="89"/>
      <c r="M4811" s="89"/>
      <c r="N4811" s="168">
        <v>0</v>
      </c>
      <c r="O4811" s="168">
        <v>8135.5</v>
      </c>
      <c r="P4811" s="89" t="s">
        <v>679</v>
      </c>
    </row>
    <row r="4812" spans="1:16" ht="51">
      <c r="A4812" s="214">
        <v>16</v>
      </c>
      <c r="B4812" s="89"/>
      <c r="C4812" s="90" t="s">
        <v>46</v>
      </c>
      <c r="D4812" s="84">
        <v>43343</v>
      </c>
      <c r="E4812" s="85" t="s">
        <v>8440</v>
      </c>
      <c r="F4812" s="85" t="s">
        <v>3</v>
      </c>
      <c r="G4812" s="85">
        <v>1656067</v>
      </c>
      <c r="H4812" s="89"/>
      <c r="I4812" s="93" t="s">
        <v>8955</v>
      </c>
      <c r="J4812" s="89"/>
      <c r="K4812" s="89"/>
      <c r="L4812" s="89"/>
      <c r="M4812" s="89"/>
      <c r="N4812" s="168">
        <v>0</v>
      </c>
      <c r="O4812" s="168">
        <v>1000</v>
      </c>
      <c r="P4812" s="89" t="s">
        <v>679</v>
      </c>
    </row>
    <row r="4813" spans="1:16" ht="38.25">
      <c r="A4813" s="214" t="s">
        <v>569</v>
      </c>
      <c r="B4813" s="89"/>
      <c r="C4813" s="90" t="s">
        <v>621</v>
      </c>
      <c r="D4813" s="84">
        <v>43343</v>
      </c>
      <c r="E4813" s="85" t="s">
        <v>8441</v>
      </c>
      <c r="F4813" s="85" t="s">
        <v>3</v>
      </c>
      <c r="G4813" s="85">
        <v>1656080</v>
      </c>
      <c r="H4813" s="89"/>
      <c r="I4813" s="93" t="s">
        <v>8956</v>
      </c>
      <c r="J4813" s="89"/>
      <c r="K4813" s="89"/>
      <c r="L4813" s="89"/>
      <c r="M4813" s="89"/>
      <c r="N4813" s="168">
        <v>0</v>
      </c>
      <c r="O4813" s="168">
        <v>2804.2400000000002</v>
      </c>
      <c r="P4813" s="89" t="s">
        <v>679</v>
      </c>
    </row>
    <row r="4814" spans="1:16" ht="51">
      <c r="A4814" s="214">
        <v>20</v>
      </c>
      <c r="B4814" s="89"/>
      <c r="C4814" s="90" t="s">
        <v>47</v>
      </c>
      <c r="D4814" s="84">
        <v>43343</v>
      </c>
      <c r="E4814" s="85" t="s">
        <v>8442</v>
      </c>
      <c r="F4814" s="85" t="s">
        <v>3</v>
      </c>
      <c r="G4814" s="85">
        <v>1656382</v>
      </c>
      <c r="H4814" s="89"/>
      <c r="I4814" s="93" t="s">
        <v>8958</v>
      </c>
      <c r="J4814" s="89"/>
      <c r="K4814" s="89"/>
      <c r="L4814" s="89"/>
      <c r="M4814" s="89"/>
      <c r="N4814" s="168">
        <v>0</v>
      </c>
      <c r="O4814" s="168">
        <v>129.04</v>
      </c>
      <c r="P4814" s="89" t="s">
        <v>679</v>
      </c>
    </row>
    <row r="4815" spans="1:16" ht="51">
      <c r="A4815" s="214" t="s">
        <v>560</v>
      </c>
      <c r="B4815" s="89"/>
      <c r="C4815" s="90" t="s">
        <v>622</v>
      </c>
      <c r="D4815" s="84">
        <v>43343</v>
      </c>
      <c r="E4815" s="85" t="s">
        <v>8443</v>
      </c>
      <c r="F4815" s="85" t="s">
        <v>3</v>
      </c>
      <c r="G4815" s="85">
        <v>1656406</v>
      </c>
      <c r="H4815" s="89"/>
      <c r="I4815" s="93" t="s">
        <v>8959</v>
      </c>
      <c r="J4815" s="89"/>
      <c r="K4815" s="89"/>
      <c r="L4815" s="89"/>
      <c r="M4815" s="89"/>
      <c r="N4815" s="168">
        <v>0</v>
      </c>
      <c r="O4815" s="168">
        <v>1584</v>
      </c>
      <c r="P4815" s="89" t="s">
        <v>679</v>
      </c>
    </row>
    <row r="4816" spans="1:16" ht="63.75">
      <c r="A4816" s="214">
        <v>35</v>
      </c>
      <c r="B4816" s="89"/>
      <c r="C4816" s="90" t="s">
        <v>49</v>
      </c>
      <c r="D4816" s="84">
        <v>43343</v>
      </c>
      <c r="E4816" s="85" t="s">
        <v>8444</v>
      </c>
      <c r="F4816" s="85" t="s">
        <v>3</v>
      </c>
      <c r="G4816" s="85">
        <v>1655794</v>
      </c>
      <c r="H4816" s="89"/>
      <c r="I4816" s="93" t="s">
        <v>8960</v>
      </c>
      <c r="J4816" s="89"/>
      <c r="K4816" s="89"/>
      <c r="L4816" s="89"/>
      <c r="M4816" s="89"/>
      <c r="N4816" s="168">
        <v>0</v>
      </c>
      <c r="O4816" s="168">
        <v>576990</v>
      </c>
      <c r="P4816" s="89" t="s">
        <v>679</v>
      </c>
    </row>
    <row r="4817" spans="1:16" ht="51">
      <c r="A4817" s="214">
        <v>15</v>
      </c>
      <c r="B4817" s="89"/>
      <c r="C4817" s="90" t="s">
        <v>45</v>
      </c>
      <c r="D4817" s="84">
        <v>43343</v>
      </c>
      <c r="E4817" s="85" t="s">
        <v>8445</v>
      </c>
      <c r="F4817" s="85" t="s">
        <v>3</v>
      </c>
      <c r="G4817" s="85">
        <v>1655935</v>
      </c>
      <c r="H4817" s="89"/>
      <c r="I4817" s="93" t="s">
        <v>8961</v>
      </c>
      <c r="J4817" s="89"/>
      <c r="K4817" s="89"/>
      <c r="L4817" s="89"/>
      <c r="M4817" s="89"/>
      <c r="N4817" s="168">
        <v>0</v>
      </c>
      <c r="O4817" s="168">
        <v>1600</v>
      </c>
      <c r="P4817" s="89" t="s">
        <v>679</v>
      </c>
    </row>
    <row r="4818" spans="1:16" ht="63.75">
      <c r="A4818" s="214">
        <v>373</v>
      </c>
      <c r="B4818" s="89"/>
      <c r="C4818" s="90" t="s">
        <v>644</v>
      </c>
      <c r="D4818" s="84">
        <v>43343</v>
      </c>
      <c r="E4818" s="85" t="s">
        <v>8446</v>
      </c>
      <c r="F4818" s="85" t="s">
        <v>3</v>
      </c>
      <c r="G4818" s="85">
        <v>1655833</v>
      </c>
      <c r="H4818" s="89"/>
      <c r="I4818" s="93" t="s">
        <v>8962</v>
      </c>
      <c r="J4818" s="89"/>
      <c r="K4818" s="89"/>
      <c r="L4818" s="89"/>
      <c r="M4818" s="89"/>
      <c r="N4818" s="168">
        <v>0</v>
      </c>
      <c r="O4818" s="168">
        <v>8179.1</v>
      </c>
      <c r="P4818" s="89" t="s">
        <v>679</v>
      </c>
    </row>
    <row r="4819" spans="1:16" ht="38.25">
      <c r="A4819" s="214">
        <v>47</v>
      </c>
      <c r="B4819" s="89"/>
      <c r="C4819" s="90" t="s">
        <v>52</v>
      </c>
      <c r="D4819" s="84">
        <v>43343</v>
      </c>
      <c r="E4819" s="85" t="s">
        <v>8447</v>
      </c>
      <c r="F4819" s="85" t="s">
        <v>3</v>
      </c>
      <c r="G4819" s="85">
        <v>1655882</v>
      </c>
      <c r="H4819" s="89"/>
      <c r="I4819" s="93" t="s">
        <v>8963</v>
      </c>
      <c r="J4819" s="89"/>
      <c r="K4819" s="89"/>
      <c r="L4819" s="89"/>
      <c r="M4819" s="89"/>
      <c r="N4819" s="168">
        <v>0</v>
      </c>
      <c r="O4819" s="168">
        <v>2918</v>
      </c>
      <c r="P4819" s="89" t="s">
        <v>679</v>
      </c>
    </row>
    <row r="4820" spans="1:16" ht="63.75">
      <c r="A4820" s="214">
        <v>15</v>
      </c>
      <c r="B4820" s="89"/>
      <c r="C4820" s="90" t="s">
        <v>45</v>
      </c>
      <c r="D4820" s="84">
        <v>43343</v>
      </c>
      <c r="E4820" s="85" t="s">
        <v>8448</v>
      </c>
      <c r="F4820" s="85" t="s">
        <v>3</v>
      </c>
      <c r="G4820" s="85">
        <v>1655915</v>
      </c>
      <c r="H4820" s="89"/>
      <c r="I4820" s="93" t="s">
        <v>8964</v>
      </c>
      <c r="J4820" s="89"/>
      <c r="K4820" s="89"/>
      <c r="L4820" s="89"/>
      <c r="M4820" s="89"/>
      <c r="N4820" s="168">
        <v>0</v>
      </c>
      <c r="O4820" s="168">
        <v>4817.7700000000004</v>
      </c>
      <c r="P4820" s="89" t="s">
        <v>679</v>
      </c>
    </row>
    <row r="4821" spans="1:16" ht="51">
      <c r="A4821" s="214" t="s">
        <v>560</v>
      </c>
      <c r="B4821" s="89"/>
      <c r="C4821" s="90" t="s">
        <v>622</v>
      </c>
      <c r="D4821" s="84">
        <v>43343</v>
      </c>
      <c r="E4821" s="85" t="s">
        <v>8449</v>
      </c>
      <c r="F4821" s="85" t="s">
        <v>3</v>
      </c>
      <c r="G4821" s="85">
        <v>1655926</v>
      </c>
      <c r="H4821" s="89"/>
      <c r="I4821" s="93" t="s">
        <v>8965</v>
      </c>
      <c r="J4821" s="89"/>
      <c r="K4821" s="89"/>
      <c r="L4821" s="89"/>
      <c r="M4821" s="89"/>
      <c r="N4821" s="168">
        <v>0</v>
      </c>
      <c r="O4821" s="168">
        <v>1428.8</v>
      </c>
      <c r="P4821" s="89" t="s">
        <v>679</v>
      </c>
    </row>
    <row r="4822" spans="1:16" ht="51">
      <c r="A4822" s="214">
        <v>130</v>
      </c>
      <c r="B4822" s="89"/>
      <c r="C4822" s="90" t="s">
        <v>70</v>
      </c>
      <c r="D4822" s="84">
        <v>43343</v>
      </c>
      <c r="E4822" s="85" t="s">
        <v>8450</v>
      </c>
      <c r="F4822" s="85" t="s">
        <v>3</v>
      </c>
      <c r="G4822" s="85">
        <v>1655792</v>
      </c>
      <c r="H4822" s="89"/>
      <c r="I4822" s="93" t="s">
        <v>8966</v>
      </c>
      <c r="J4822" s="89"/>
      <c r="K4822" s="89"/>
      <c r="L4822" s="89"/>
      <c r="M4822" s="89"/>
      <c r="N4822" s="168">
        <v>0</v>
      </c>
      <c r="O4822" s="168">
        <v>12.5</v>
      </c>
      <c r="P4822" s="89" t="s">
        <v>679</v>
      </c>
    </row>
    <row r="4823" spans="1:16" ht="63.75">
      <c r="A4823" s="214">
        <v>513</v>
      </c>
      <c r="B4823" s="89"/>
      <c r="C4823" s="90" t="s">
        <v>175</v>
      </c>
      <c r="D4823" s="84">
        <v>43343</v>
      </c>
      <c r="E4823" s="85" t="s">
        <v>8451</v>
      </c>
      <c r="F4823" s="85" t="s">
        <v>15</v>
      </c>
      <c r="G4823" s="85">
        <v>822968</v>
      </c>
      <c r="H4823" s="89"/>
      <c r="I4823" s="93" t="s">
        <v>8967</v>
      </c>
      <c r="J4823" s="89"/>
      <c r="K4823" s="89"/>
      <c r="L4823" s="89"/>
      <c r="M4823" s="89"/>
      <c r="N4823" s="168">
        <v>50</v>
      </c>
      <c r="O4823" s="168">
        <v>0</v>
      </c>
      <c r="P4823" s="89" t="s">
        <v>679</v>
      </c>
    </row>
    <row r="4824" spans="1:16" ht="89.25">
      <c r="A4824" s="214">
        <v>25</v>
      </c>
      <c r="B4824" s="89"/>
      <c r="C4824" s="90" t="s">
        <v>48</v>
      </c>
      <c r="D4824" s="84">
        <v>43343</v>
      </c>
      <c r="E4824" s="85" t="s">
        <v>8452</v>
      </c>
      <c r="F4824" s="85" t="s">
        <v>636</v>
      </c>
      <c r="G4824" s="85">
        <v>180554</v>
      </c>
      <c r="H4824" s="89"/>
      <c r="I4824" s="93" t="s">
        <v>8968</v>
      </c>
      <c r="J4824" s="89"/>
      <c r="K4824" s="89"/>
      <c r="L4824" s="89"/>
      <c r="M4824" s="89"/>
      <c r="N4824" s="168">
        <v>0</v>
      </c>
      <c r="O4824" s="168">
        <v>400400</v>
      </c>
      <c r="P4824" s="89" t="s">
        <v>679</v>
      </c>
    </row>
    <row r="4825" spans="1:16" ht="76.5">
      <c r="A4825" s="214">
        <v>513</v>
      </c>
      <c r="B4825" s="89"/>
      <c r="C4825" s="90" t="s">
        <v>175</v>
      </c>
      <c r="D4825" s="84">
        <v>43343</v>
      </c>
      <c r="E4825" s="85" t="s">
        <v>8453</v>
      </c>
      <c r="F4825" s="85" t="s">
        <v>15</v>
      </c>
      <c r="G4825" s="85">
        <v>5810</v>
      </c>
      <c r="H4825" s="89"/>
      <c r="I4825" s="93" t="s">
        <v>8969</v>
      </c>
      <c r="J4825" s="89"/>
      <c r="K4825" s="89"/>
      <c r="L4825" s="89"/>
      <c r="M4825" s="89"/>
      <c r="N4825" s="168">
        <v>50</v>
      </c>
      <c r="O4825" s="168">
        <v>0</v>
      </c>
      <c r="P4825" s="89" t="s">
        <v>679</v>
      </c>
    </row>
    <row r="4826" spans="1:16" ht="51">
      <c r="A4826" s="214">
        <v>513</v>
      </c>
      <c r="B4826" s="89"/>
      <c r="C4826" s="90" t="s">
        <v>175</v>
      </c>
      <c r="D4826" s="84">
        <v>43343</v>
      </c>
      <c r="E4826" s="85" t="s">
        <v>8454</v>
      </c>
      <c r="F4826" s="85" t="s">
        <v>15</v>
      </c>
      <c r="G4826" s="85">
        <v>823537</v>
      </c>
      <c r="H4826" s="89"/>
      <c r="I4826" s="93" t="s">
        <v>8507</v>
      </c>
      <c r="J4826" s="89"/>
      <c r="K4826" s="89"/>
      <c r="L4826" s="89"/>
      <c r="M4826" s="89"/>
      <c r="N4826" s="168">
        <v>50</v>
      </c>
      <c r="O4826" s="168">
        <v>0</v>
      </c>
      <c r="P4826" s="89" t="s">
        <v>679</v>
      </c>
    </row>
    <row r="4827" spans="1:16" ht="89.25">
      <c r="A4827" s="214">
        <v>25</v>
      </c>
      <c r="B4827" s="89"/>
      <c r="C4827" s="90" t="s">
        <v>48</v>
      </c>
      <c r="D4827" s="84">
        <v>43343</v>
      </c>
      <c r="E4827" s="85" t="s">
        <v>8455</v>
      </c>
      <c r="F4827" s="85" t="s">
        <v>15</v>
      </c>
      <c r="G4827" s="85">
        <v>5805</v>
      </c>
      <c r="H4827" s="89"/>
      <c r="I4827" s="93" t="s">
        <v>8970</v>
      </c>
      <c r="J4827" s="89"/>
      <c r="K4827" s="89"/>
      <c r="L4827" s="89"/>
      <c r="M4827" s="89"/>
      <c r="N4827" s="168">
        <v>510.79</v>
      </c>
      <c r="O4827" s="168">
        <v>0</v>
      </c>
      <c r="P4827" s="89" t="s">
        <v>679</v>
      </c>
    </row>
    <row r="4828" spans="1:16" ht="89.25">
      <c r="A4828" s="214">
        <v>340</v>
      </c>
      <c r="B4828" s="89"/>
      <c r="C4828" s="90" t="s">
        <v>151</v>
      </c>
      <c r="D4828" s="84">
        <v>43343</v>
      </c>
      <c r="E4828" s="85" t="s">
        <v>8456</v>
      </c>
      <c r="F4828" s="85" t="s">
        <v>15</v>
      </c>
      <c r="G4828" s="85">
        <v>5799</v>
      </c>
      <c r="H4828" s="89"/>
      <c r="I4828" s="93" t="s">
        <v>8971</v>
      </c>
      <c r="J4828" s="89"/>
      <c r="K4828" s="89"/>
      <c r="L4828" s="89"/>
      <c r="M4828" s="89"/>
      <c r="N4828" s="168">
        <v>270.95999999999998</v>
      </c>
      <c r="O4828" s="168">
        <v>0</v>
      </c>
      <c r="P4828" s="89" t="s">
        <v>679</v>
      </c>
    </row>
    <row r="4829" spans="1:16" ht="51">
      <c r="A4829" s="214">
        <v>513</v>
      </c>
      <c r="B4829" s="89"/>
      <c r="C4829" s="90" t="s">
        <v>175</v>
      </c>
      <c r="D4829" s="84">
        <v>43343</v>
      </c>
      <c r="E4829" s="85" t="s">
        <v>8457</v>
      </c>
      <c r="F4829" s="85" t="s">
        <v>15</v>
      </c>
      <c r="G4829" s="85">
        <v>823819</v>
      </c>
      <c r="H4829" s="89"/>
      <c r="I4829" s="93" t="s">
        <v>4413</v>
      </c>
      <c r="J4829" s="89"/>
      <c r="K4829" s="89"/>
      <c r="L4829" s="89"/>
      <c r="M4829" s="89"/>
      <c r="N4829" s="168">
        <v>50</v>
      </c>
      <c r="O4829" s="168">
        <v>0</v>
      </c>
      <c r="P4829" s="89" t="s">
        <v>679</v>
      </c>
    </row>
    <row r="4830" spans="1:16" ht="51">
      <c r="A4830" s="214">
        <v>513</v>
      </c>
      <c r="B4830" s="89"/>
      <c r="C4830" s="90" t="s">
        <v>175</v>
      </c>
      <c r="D4830" s="84">
        <v>43343</v>
      </c>
      <c r="E4830" s="85" t="s">
        <v>8458</v>
      </c>
      <c r="F4830" s="85" t="s">
        <v>15</v>
      </c>
      <c r="G4830" s="85">
        <v>823822</v>
      </c>
      <c r="H4830" s="89"/>
      <c r="I4830" s="93" t="s">
        <v>5291</v>
      </c>
      <c r="J4830" s="89"/>
      <c r="K4830" s="89"/>
      <c r="L4830" s="89"/>
      <c r="M4830" s="89"/>
      <c r="N4830" s="168">
        <v>50</v>
      </c>
      <c r="O4830" s="168">
        <v>0</v>
      </c>
      <c r="P4830" s="89" t="s">
        <v>679</v>
      </c>
    </row>
    <row r="4831" spans="1:16" ht="51">
      <c r="A4831" s="214">
        <v>513</v>
      </c>
      <c r="B4831" s="89"/>
      <c r="C4831" s="90" t="s">
        <v>175</v>
      </c>
      <c r="D4831" s="84">
        <v>43343</v>
      </c>
      <c r="E4831" s="85" t="s">
        <v>8459</v>
      </c>
      <c r="F4831" s="85" t="s">
        <v>15</v>
      </c>
      <c r="G4831" s="85">
        <v>823824</v>
      </c>
      <c r="H4831" s="89"/>
      <c r="I4831" s="93" t="s">
        <v>3326</v>
      </c>
      <c r="J4831" s="89"/>
      <c r="K4831" s="89"/>
      <c r="L4831" s="89"/>
      <c r="M4831" s="89"/>
      <c r="N4831" s="168">
        <v>50</v>
      </c>
      <c r="O4831" s="168">
        <v>0</v>
      </c>
      <c r="P4831" s="89" t="s">
        <v>679</v>
      </c>
    </row>
    <row r="4832" spans="1:16" ht="76.5">
      <c r="A4832" s="214" t="s">
        <v>561</v>
      </c>
      <c r="B4832" s="89"/>
      <c r="C4832" s="90" t="s">
        <v>10493</v>
      </c>
      <c r="D4832" s="84">
        <v>43343</v>
      </c>
      <c r="E4832" s="85" t="s">
        <v>8460</v>
      </c>
      <c r="F4832" s="85" t="s">
        <v>13</v>
      </c>
      <c r="G4832" s="85">
        <v>931531</v>
      </c>
      <c r="H4832" s="89"/>
      <c r="I4832" s="93" t="s">
        <v>8972</v>
      </c>
      <c r="J4832" s="89"/>
      <c r="K4832" s="89"/>
      <c r="L4832" s="89"/>
      <c r="M4832" s="89"/>
      <c r="N4832" s="168">
        <v>316200</v>
      </c>
      <c r="O4832" s="168">
        <v>0</v>
      </c>
      <c r="P4832" s="89" t="s">
        <v>679</v>
      </c>
    </row>
    <row r="4833" spans="1:16" ht="63.75">
      <c r="A4833" s="214">
        <v>373</v>
      </c>
      <c r="B4833" s="89"/>
      <c r="C4833" s="90" t="s">
        <v>644</v>
      </c>
      <c r="D4833" s="84">
        <v>43343</v>
      </c>
      <c r="E4833" s="85" t="s">
        <v>8461</v>
      </c>
      <c r="F4833" s="85" t="s">
        <v>680</v>
      </c>
      <c r="G4833" s="85">
        <v>180553</v>
      </c>
      <c r="H4833" s="89"/>
      <c r="I4833" s="93" t="s">
        <v>8973</v>
      </c>
      <c r="J4833" s="89"/>
      <c r="K4833" s="89"/>
      <c r="L4833" s="89"/>
      <c r="M4833" s="89"/>
      <c r="N4833" s="168">
        <v>0</v>
      </c>
      <c r="O4833" s="168">
        <v>2369516.71</v>
      </c>
      <c r="P4833" s="89" t="s">
        <v>679</v>
      </c>
    </row>
    <row r="4834" spans="1:16" ht="76.5">
      <c r="A4834" s="214">
        <v>373</v>
      </c>
      <c r="B4834" s="89"/>
      <c r="C4834" s="90" t="s">
        <v>644</v>
      </c>
      <c r="D4834" s="84">
        <v>43343</v>
      </c>
      <c r="E4834" s="85" t="s">
        <v>8462</v>
      </c>
      <c r="F4834" s="85" t="s">
        <v>680</v>
      </c>
      <c r="G4834" s="85">
        <v>180574</v>
      </c>
      <c r="H4834" s="89"/>
      <c r="I4834" s="93" t="s">
        <v>8974</v>
      </c>
      <c r="J4834" s="89"/>
      <c r="K4834" s="89"/>
      <c r="L4834" s="89"/>
      <c r="M4834" s="89"/>
      <c r="N4834" s="168">
        <v>0</v>
      </c>
      <c r="O4834" s="168">
        <v>869791.47</v>
      </c>
      <c r="P4834" s="89" t="s">
        <v>679</v>
      </c>
    </row>
    <row r="4835" spans="1:16" ht="76.5">
      <c r="A4835" s="214">
        <v>373</v>
      </c>
      <c r="B4835" s="89"/>
      <c r="C4835" s="90" t="s">
        <v>644</v>
      </c>
      <c r="D4835" s="84">
        <v>43343</v>
      </c>
      <c r="E4835" s="85" t="s">
        <v>8463</v>
      </c>
      <c r="F4835" s="85" t="s">
        <v>680</v>
      </c>
      <c r="G4835" s="85">
        <v>180573</v>
      </c>
      <c r="H4835" s="89"/>
      <c r="I4835" s="93" t="s">
        <v>8975</v>
      </c>
      <c r="J4835" s="89"/>
      <c r="K4835" s="89"/>
      <c r="L4835" s="89"/>
      <c r="M4835" s="89"/>
      <c r="N4835" s="168">
        <v>0</v>
      </c>
      <c r="O4835" s="168">
        <v>1160289.4099999999</v>
      </c>
      <c r="P4835" s="89" t="s">
        <v>679</v>
      </c>
    </row>
    <row r="4836" spans="1:16" ht="38.25">
      <c r="A4836" s="214">
        <v>35</v>
      </c>
      <c r="B4836" s="89"/>
      <c r="C4836" s="90" t="s">
        <v>49</v>
      </c>
      <c r="D4836" s="84">
        <v>43346</v>
      </c>
      <c r="E4836" s="85" t="s">
        <v>9093</v>
      </c>
      <c r="F4836" s="85" t="s">
        <v>3</v>
      </c>
      <c r="G4836" s="85">
        <v>1656694</v>
      </c>
      <c r="H4836" s="89"/>
      <c r="I4836" s="93" t="s">
        <v>5002</v>
      </c>
      <c r="J4836" s="89"/>
      <c r="K4836" s="89"/>
      <c r="L4836" s="89"/>
      <c r="M4836" s="89"/>
      <c r="N4836" s="168">
        <v>0</v>
      </c>
      <c r="O4836" s="168">
        <v>1278</v>
      </c>
      <c r="P4836" s="89" t="s">
        <v>679</v>
      </c>
    </row>
    <row r="4837" spans="1:16" ht="51">
      <c r="A4837" s="214" t="s">
        <v>569</v>
      </c>
      <c r="B4837" s="89"/>
      <c r="C4837" s="90" t="s">
        <v>621</v>
      </c>
      <c r="D4837" s="84">
        <v>43346</v>
      </c>
      <c r="E4837" s="85" t="s">
        <v>9094</v>
      </c>
      <c r="F4837" s="85" t="s">
        <v>3</v>
      </c>
      <c r="G4837" s="85">
        <v>1656741</v>
      </c>
      <c r="H4837" s="89"/>
      <c r="I4837" s="93" t="s">
        <v>9839</v>
      </c>
      <c r="J4837" s="89"/>
      <c r="K4837" s="89"/>
      <c r="L4837" s="89"/>
      <c r="M4837" s="89"/>
      <c r="N4837" s="168">
        <v>0</v>
      </c>
      <c r="O4837" s="168">
        <v>501.37</v>
      </c>
      <c r="P4837" s="89" t="s">
        <v>679</v>
      </c>
    </row>
    <row r="4838" spans="1:16" ht="51">
      <c r="A4838" s="214" t="s">
        <v>569</v>
      </c>
      <c r="B4838" s="89"/>
      <c r="C4838" s="90" t="s">
        <v>621</v>
      </c>
      <c r="D4838" s="84">
        <v>43346</v>
      </c>
      <c r="E4838" s="85" t="s">
        <v>9095</v>
      </c>
      <c r="F4838" s="85" t="s">
        <v>3</v>
      </c>
      <c r="G4838" s="85">
        <v>1656675</v>
      </c>
      <c r="H4838" s="89"/>
      <c r="I4838" s="93" t="s">
        <v>9840</v>
      </c>
      <c r="J4838" s="89"/>
      <c r="K4838" s="89"/>
      <c r="L4838" s="89"/>
      <c r="M4838" s="89"/>
      <c r="N4838" s="168">
        <v>0</v>
      </c>
      <c r="O4838" s="168">
        <v>711.18000000000006</v>
      </c>
      <c r="P4838" s="89" t="s">
        <v>679</v>
      </c>
    </row>
    <row r="4839" spans="1:16" ht="38.25">
      <c r="A4839" s="214" t="s">
        <v>569</v>
      </c>
      <c r="B4839" s="89"/>
      <c r="C4839" s="90" t="s">
        <v>621</v>
      </c>
      <c r="D4839" s="84">
        <v>43346</v>
      </c>
      <c r="E4839" s="85" t="s">
        <v>9096</v>
      </c>
      <c r="F4839" s="85" t="s">
        <v>3</v>
      </c>
      <c r="G4839" s="85">
        <v>1656673</v>
      </c>
      <c r="H4839" s="89"/>
      <c r="I4839" s="93" t="s">
        <v>9841</v>
      </c>
      <c r="J4839" s="89"/>
      <c r="K4839" s="89"/>
      <c r="L4839" s="89"/>
      <c r="M4839" s="89"/>
      <c r="N4839" s="168">
        <v>0</v>
      </c>
      <c r="O4839" s="168">
        <v>545</v>
      </c>
      <c r="P4839" s="89" t="s">
        <v>679</v>
      </c>
    </row>
    <row r="4840" spans="1:16" ht="38.25">
      <c r="A4840" s="214">
        <v>10</v>
      </c>
      <c r="B4840" s="89"/>
      <c r="C4840" s="90" t="s">
        <v>44</v>
      </c>
      <c r="D4840" s="84">
        <v>43346</v>
      </c>
      <c r="E4840" s="85" t="s">
        <v>9097</v>
      </c>
      <c r="F4840" s="85" t="s">
        <v>3</v>
      </c>
      <c r="G4840" s="85">
        <v>1656834</v>
      </c>
      <c r="H4840" s="89"/>
      <c r="I4840" s="93" t="s">
        <v>9842</v>
      </c>
      <c r="J4840" s="89"/>
      <c r="K4840" s="89"/>
      <c r="L4840" s="89"/>
      <c r="M4840" s="89"/>
      <c r="N4840" s="168">
        <v>0</v>
      </c>
      <c r="O4840" s="168">
        <v>217</v>
      </c>
      <c r="P4840" s="89" t="s">
        <v>679</v>
      </c>
    </row>
    <row r="4841" spans="1:16" ht="38.25">
      <c r="A4841" s="214">
        <v>46</v>
      </c>
      <c r="B4841" s="89"/>
      <c r="C4841" s="90" t="s">
        <v>51</v>
      </c>
      <c r="D4841" s="84">
        <v>43346</v>
      </c>
      <c r="E4841" s="85" t="s">
        <v>9098</v>
      </c>
      <c r="F4841" s="85" t="s">
        <v>3</v>
      </c>
      <c r="G4841" s="85">
        <v>1656820</v>
      </c>
      <c r="H4841" s="89"/>
      <c r="I4841" s="93" t="s">
        <v>9843</v>
      </c>
      <c r="J4841" s="89"/>
      <c r="K4841" s="89"/>
      <c r="L4841" s="89"/>
      <c r="M4841" s="89"/>
      <c r="N4841" s="168">
        <v>0</v>
      </c>
      <c r="O4841" s="168">
        <v>1</v>
      </c>
      <c r="P4841" s="89" t="s">
        <v>679</v>
      </c>
    </row>
    <row r="4842" spans="1:16" ht="51">
      <c r="A4842" s="214" t="s">
        <v>560</v>
      </c>
      <c r="B4842" s="89"/>
      <c r="C4842" s="90" t="s">
        <v>622</v>
      </c>
      <c r="D4842" s="84">
        <v>43346</v>
      </c>
      <c r="E4842" s="85" t="s">
        <v>9099</v>
      </c>
      <c r="F4842" s="85" t="s">
        <v>3</v>
      </c>
      <c r="G4842" s="85">
        <v>1656812</v>
      </c>
      <c r="H4842" s="89"/>
      <c r="I4842" s="93" t="s">
        <v>9844</v>
      </c>
      <c r="J4842" s="89"/>
      <c r="K4842" s="89"/>
      <c r="L4842" s="89"/>
      <c r="M4842" s="89"/>
      <c r="N4842" s="168">
        <v>0</v>
      </c>
      <c r="O4842" s="168">
        <v>742</v>
      </c>
      <c r="P4842" s="89" t="s">
        <v>679</v>
      </c>
    </row>
    <row r="4843" spans="1:16" ht="38.25">
      <c r="A4843" s="214">
        <v>20</v>
      </c>
      <c r="B4843" s="89"/>
      <c r="C4843" s="90" t="s">
        <v>47</v>
      </c>
      <c r="D4843" s="84">
        <v>43346</v>
      </c>
      <c r="E4843" s="85" t="s">
        <v>9100</v>
      </c>
      <c r="F4843" s="85" t="s">
        <v>3</v>
      </c>
      <c r="G4843" s="85">
        <v>1656811</v>
      </c>
      <c r="H4843" s="89"/>
      <c r="I4843" s="93" t="s">
        <v>5167</v>
      </c>
      <c r="J4843" s="89"/>
      <c r="K4843" s="89"/>
      <c r="L4843" s="89"/>
      <c r="M4843" s="89"/>
      <c r="N4843" s="168">
        <v>0</v>
      </c>
      <c r="O4843" s="168">
        <v>336</v>
      </c>
      <c r="P4843" s="89" t="s">
        <v>679</v>
      </c>
    </row>
    <row r="4844" spans="1:16" ht="51">
      <c r="A4844" s="214">
        <v>681</v>
      </c>
      <c r="B4844" s="89"/>
      <c r="C4844" s="90" t="s">
        <v>196</v>
      </c>
      <c r="D4844" s="84">
        <v>43346</v>
      </c>
      <c r="E4844" s="85" t="s">
        <v>9101</v>
      </c>
      <c r="F4844" s="85" t="s">
        <v>3</v>
      </c>
      <c r="G4844" s="85">
        <v>1656797</v>
      </c>
      <c r="H4844" s="89"/>
      <c r="I4844" s="93" t="s">
        <v>9845</v>
      </c>
      <c r="J4844" s="89"/>
      <c r="K4844" s="89"/>
      <c r="L4844" s="89"/>
      <c r="M4844" s="89"/>
      <c r="N4844" s="168">
        <v>0</v>
      </c>
      <c r="O4844" s="168">
        <v>2512.56</v>
      </c>
      <c r="P4844" s="89" t="s">
        <v>679</v>
      </c>
    </row>
    <row r="4845" spans="1:16" ht="63.75">
      <c r="A4845" s="214">
        <v>70</v>
      </c>
      <c r="B4845" s="89"/>
      <c r="C4845" s="90" t="s">
        <v>56</v>
      </c>
      <c r="D4845" s="84">
        <v>43346</v>
      </c>
      <c r="E4845" s="85" t="s">
        <v>9102</v>
      </c>
      <c r="F4845" s="85" t="s">
        <v>3</v>
      </c>
      <c r="G4845" s="85">
        <v>1656695</v>
      </c>
      <c r="H4845" s="89"/>
      <c r="I4845" s="93" t="s">
        <v>9846</v>
      </c>
      <c r="J4845" s="89"/>
      <c r="K4845" s="89"/>
      <c r="L4845" s="89"/>
      <c r="M4845" s="89"/>
      <c r="N4845" s="168">
        <v>0</v>
      </c>
      <c r="O4845" s="168">
        <v>1797</v>
      </c>
      <c r="P4845" s="89" t="s">
        <v>2900</v>
      </c>
    </row>
    <row r="4846" spans="1:16" ht="63.75">
      <c r="A4846" s="214">
        <v>222</v>
      </c>
      <c r="B4846" s="89"/>
      <c r="C4846" s="90" t="s">
        <v>106</v>
      </c>
      <c r="D4846" s="84">
        <v>43346</v>
      </c>
      <c r="E4846" s="85" t="s">
        <v>9103</v>
      </c>
      <c r="F4846" s="85" t="s">
        <v>3</v>
      </c>
      <c r="G4846" s="85">
        <v>1656692</v>
      </c>
      <c r="H4846" s="89"/>
      <c r="I4846" s="93" t="s">
        <v>9847</v>
      </c>
      <c r="J4846" s="89"/>
      <c r="K4846" s="89"/>
      <c r="L4846" s="89"/>
      <c r="M4846" s="89"/>
      <c r="N4846" s="168">
        <v>0</v>
      </c>
      <c r="O4846" s="168">
        <v>137000</v>
      </c>
      <c r="P4846" s="89" t="s">
        <v>679</v>
      </c>
    </row>
    <row r="4847" spans="1:16" ht="63.75">
      <c r="A4847" s="214">
        <v>222</v>
      </c>
      <c r="B4847" s="89"/>
      <c r="C4847" s="90" t="s">
        <v>106</v>
      </c>
      <c r="D4847" s="84">
        <v>43346</v>
      </c>
      <c r="E4847" s="85" t="s">
        <v>9104</v>
      </c>
      <c r="F4847" s="85" t="s">
        <v>3</v>
      </c>
      <c r="G4847" s="85">
        <v>1656689</v>
      </c>
      <c r="H4847" s="89"/>
      <c r="I4847" s="93" t="s">
        <v>9848</v>
      </c>
      <c r="J4847" s="89"/>
      <c r="K4847" s="89"/>
      <c r="L4847" s="89"/>
      <c r="M4847" s="89"/>
      <c r="N4847" s="168">
        <v>0</v>
      </c>
      <c r="O4847" s="168">
        <v>137000</v>
      </c>
      <c r="P4847" s="89" t="s">
        <v>679</v>
      </c>
    </row>
    <row r="4848" spans="1:16" ht="51">
      <c r="A4848" s="214" t="s">
        <v>569</v>
      </c>
      <c r="B4848" s="89"/>
      <c r="C4848" s="90" t="s">
        <v>621</v>
      </c>
      <c r="D4848" s="84">
        <v>43346</v>
      </c>
      <c r="E4848" s="85" t="s">
        <v>9105</v>
      </c>
      <c r="F4848" s="85" t="s">
        <v>3</v>
      </c>
      <c r="G4848" s="85">
        <v>1656668</v>
      </c>
      <c r="H4848" s="89"/>
      <c r="I4848" s="93" t="s">
        <v>9849</v>
      </c>
      <c r="J4848" s="89"/>
      <c r="K4848" s="89"/>
      <c r="L4848" s="89"/>
      <c r="M4848" s="89"/>
      <c r="N4848" s="168">
        <v>0</v>
      </c>
      <c r="O4848" s="168">
        <v>5020</v>
      </c>
      <c r="P4848" s="89" t="s">
        <v>679</v>
      </c>
    </row>
    <row r="4849" spans="1:16" ht="38.25">
      <c r="A4849" s="214" t="s">
        <v>569</v>
      </c>
      <c r="B4849" s="89"/>
      <c r="C4849" s="90" t="s">
        <v>621</v>
      </c>
      <c r="D4849" s="84">
        <v>43346</v>
      </c>
      <c r="E4849" s="85" t="s">
        <v>9106</v>
      </c>
      <c r="F4849" s="85" t="s">
        <v>3</v>
      </c>
      <c r="G4849" s="85">
        <v>1656657</v>
      </c>
      <c r="H4849" s="89"/>
      <c r="I4849" s="93" t="s">
        <v>9850</v>
      </c>
      <c r="J4849" s="89"/>
      <c r="K4849" s="89"/>
      <c r="L4849" s="89"/>
      <c r="M4849" s="89"/>
      <c r="N4849" s="168">
        <v>0</v>
      </c>
      <c r="O4849" s="168">
        <v>702.04</v>
      </c>
      <c r="P4849" s="89" t="s">
        <v>679</v>
      </c>
    </row>
    <row r="4850" spans="1:16" ht="51">
      <c r="A4850" s="214" t="s">
        <v>569</v>
      </c>
      <c r="B4850" s="89"/>
      <c r="C4850" s="90" t="s">
        <v>621</v>
      </c>
      <c r="D4850" s="84">
        <v>43346</v>
      </c>
      <c r="E4850" s="85" t="s">
        <v>9107</v>
      </c>
      <c r="F4850" s="85" t="s">
        <v>3</v>
      </c>
      <c r="G4850" s="85">
        <v>1656650</v>
      </c>
      <c r="H4850" s="89"/>
      <c r="I4850" s="93" t="s">
        <v>724</v>
      </c>
      <c r="J4850" s="89"/>
      <c r="K4850" s="89"/>
      <c r="L4850" s="89"/>
      <c r="M4850" s="89"/>
      <c r="N4850" s="168">
        <v>0</v>
      </c>
      <c r="O4850" s="168">
        <v>1000</v>
      </c>
      <c r="P4850" s="89" t="s">
        <v>679</v>
      </c>
    </row>
    <row r="4851" spans="1:16" ht="38.25">
      <c r="A4851" s="214" t="s">
        <v>569</v>
      </c>
      <c r="B4851" s="89"/>
      <c r="C4851" s="90" t="s">
        <v>621</v>
      </c>
      <c r="D4851" s="84">
        <v>43346</v>
      </c>
      <c r="E4851" s="85" t="s">
        <v>9108</v>
      </c>
      <c r="F4851" s="85" t="s">
        <v>3</v>
      </c>
      <c r="G4851" s="85">
        <v>1656596</v>
      </c>
      <c r="H4851" s="89"/>
      <c r="I4851" s="93" t="s">
        <v>9851</v>
      </c>
      <c r="J4851" s="89"/>
      <c r="K4851" s="89"/>
      <c r="L4851" s="89"/>
      <c r="M4851" s="89"/>
      <c r="N4851" s="168">
        <v>0</v>
      </c>
      <c r="O4851" s="168">
        <v>2480.8200000000002</v>
      </c>
      <c r="P4851" s="89" t="s">
        <v>679</v>
      </c>
    </row>
    <row r="4852" spans="1:16" ht="51">
      <c r="A4852" s="214">
        <v>35</v>
      </c>
      <c r="B4852" s="89"/>
      <c r="C4852" s="90" t="s">
        <v>49</v>
      </c>
      <c r="D4852" s="84">
        <v>43346</v>
      </c>
      <c r="E4852" s="85" t="s">
        <v>9109</v>
      </c>
      <c r="F4852" s="85" t="s">
        <v>3</v>
      </c>
      <c r="G4852" s="85">
        <v>1656590</v>
      </c>
      <c r="H4852" s="89"/>
      <c r="I4852" s="93" t="s">
        <v>9852</v>
      </c>
      <c r="J4852" s="89"/>
      <c r="K4852" s="89"/>
      <c r="L4852" s="89"/>
      <c r="M4852" s="89"/>
      <c r="N4852" s="168">
        <v>0</v>
      </c>
      <c r="O4852" s="168">
        <v>26867.98</v>
      </c>
      <c r="P4852" s="89" t="s">
        <v>679</v>
      </c>
    </row>
    <row r="4853" spans="1:16" ht="63.75">
      <c r="A4853" s="214" t="s">
        <v>569</v>
      </c>
      <c r="B4853" s="89"/>
      <c r="C4853" s="90" t="s">
        <v>621</v>
      </c>
      <c r="D4853" s="84">
        <v>43346</v>
      </c>
      <c r="E4853" s="85" t="s">
        <v>9110</v>
      </c>
      <c r="F4853" s="85" t="s">
        <v>3</v>
      </c>
      <c r="G4853" s="85">
        <v>1656560</v>
      </c>
      <c r="H4853" s="89"/>
      <c r="I4853" s="93" t="s">
        <v>9853</v>
      </c>
      <c r="J4853" s="89"/>
      <c r="K4853" s="89"/>
      <c r="L4853" s="89"/>
      <c r="M4853" s="89"/>
      <c r="N4853" s="168">
        <v>0</v>
      </c>
      <c r="O4853" s="168">
        <v>181</v>
      </c>
      <c r="P4853" s="89" t="s">
        <v>679</v>
      </c>
    </row>
    <row r="4854" spans="1:16" ht="63.75">
      <c r="A4854" s="214" t="s">
        <v>569</v>
      </c>
      <c r="B4854" s="89"/>
      <c r="C4854" s="90" t="s">
        <v>621</v>
      </c>
      <c r="D4854" s="84">
        <v>43346</v>
      </c>
      <c r="E4854" s="85" t="s">
        <v>9111</v>
      </c>
      <c r="F4854" s="85" t="s">
        <v>3</v>
      </c>
      <c r="G4854" s="85">
        <v>1656563</v>
      </c>
      <c r="H4854" s="89"/>
      <c r="I4854" s="93" t="s">
        <v>9854</v>
      </c>
      <c r="J4854" s="89"/>
      <c r="K4854" s="89"/>
      <c r="L4854" s="89"/>
      <c r="M4854" s="89"/>
      <c r="N4854" s="168">
        <v>0</v>
      </c>
      <c r="O4854" s="168">
        <v>390</v>
      </c>
      <c r="P4854" s="89" t="s">
        <v>679</v>
      </c>
    </row>
    <row r="4855" spans="1:16" ht="89.25">
      <c r="A4855" s="214">
        <v>513</v>
      </c>
      <c r="B4855" s="89"/>
      <c r="C4855" s="90" t="s">
        <v>175</v>
      </c>
      <c r="D4855" s="84">
        <v>43346</v>
      </c>
      <c r="E4855" s="85" t="s">
        <v>9112</v>
      </c>
      <c r="F4855" s="85" t="s">
        <v>15</v>
      </c>
      <c r="G4855" s="85">
        <v>5826</v>
      </c>
      <c r="H4855" s="89"/>
      <c r="I4855" s="93" t="s">
        <v>9855</v>
      </c>
      <c r="J4855" s="89"/>
      <c r="K4855" s="89"/>
      <c r="L4855" s="89"/>
      <c r="M4855" s="89"/>
      <c r="N4855" s="168">
        <v>50</v>
      </c>
      <c r="O4855" s="168">
        <v>0</v>
      </c>
      <c r="P4855" s="89" t="s">
        <v>679</v>
      </c>
    </row>
    <row r="4856" spans="1:16" ht="38.25">
      <c r="A4856" s="214">
        <v>35</v>
      </c>
      <c r="B4856" s="89"/>
      <c r="C4856" s="90" t="s">
        <v>49</v>
      </c>
      <c r="D4856" s="84">
        <v>43347</v>
      </c>
      <c r="E4856" s="85" t="s">
        <v>9113</v>
      </c>
      <c r="F4856" s="85" t="s">
        <v>3</v>
      </c>
      <c r="G4856" s="85">
        <v>1657208</v>
      </c>
      <c r="H4856" s="89"/>
      <c r="I4856" s="93" t="s">
        <v>9856</v>
      </c>
      <c r="J4856" s="89"/>
      <c r="K4856" s="89"/>
      <c r="L4856" s="89"/>
      <c r="M4856" s="89"/>
      <c r="N4856" s="168">
        <v>0</v>
      </c>
      <c r="O4856" s="168">
        <v>1000</v>
      </c>
      <c r="P4856" s="89" t="s">
        <v>679</v>
      </c>
    </row>
    <row r="4857" spans="1:16" ht="51">
      <c r="A4857" s="214" t="s">
        <v>560</v>
      </c>
      <c r="B4857" s="89"/>
      <c r="C4857" s="90" t="s">
        <v>622</v>
      </c>
      <c r="D4857" s="84">
        <v>43347</v>
      </c>
      <c r="E4857" s="85" t="s">
        <v>9114</v>
      </c>
      <c r="F4857" s="85" t="s">
        <v>3</v>
      </c>
      <c r="G4857" s="85">
        <v>1657214</v>
      </c>
      <c r="H4857" s="89"/>
      <c r="I4857" s="93" t="s">
        <v>9857</v>
      </c>
      <c r="J4857" s="89"/>
      <c r="K4857" s="89"/>
      <c r="L4857" s="89"/>
      <c r="M4857" s="89"/>
      <c r="N4857" s="168">
        <v>0</v>
      </c>
      <c r="O4857" s="168">
        <v>8580</v>
      </c>
      <c r="P4857" s="89" t="s">
        <v>679</v>
      </c>
    </row>
    <row r="4858" spans="1:16" ht="63.75">
      <c r="A4858" s="214">
        <v>373</v>
      </c>
      <c r="B4858" s="89"/>
      <c r="C4858" s="90" t="s">
        <v>644</v>
      </c>
      <c r="D4858" s="84">
        <v>43347</v>
      </c>
      <c r="E4858" s="85" t="s">
        <v>9115</v>
      </c>
      <c r="F4858" s="85" t="s">
        <v>3</v>
      </c>
      <c r="G4858" s="85">
        <v>1657215</v>
      </c>
      <c r="H4858" s="89"/>
      <c r="I4858" s="93" t="s">
        <v>9858</v>
      </c>
      <c r="J4858" s="89"/>
      <c r="K4858" s="89"/>
      <c r="L4858" s="89"/>
      <c r="M4858" s="89"/>
      <c r="N4858" s="168">
        <v>0</v>
      </c>
      <c r="O4858" s="168">
        <v>263</v>
      </c>
      <c r="P4858" s="89" t="s">
        <v>679</v>
      </c>
    </row>
    <row r="4859" spans="1:16" ht="51">
      <c r="A4859" s="214">
        <v>592</v>
      </c>
      <c r="B4859" s="89"/>
      <c r="C4859" s="90" t="s">
        <v>653</v>
      </c>
      <c r="D4859" s="84">
        <v>43347</v>
      </c>
      <c r="E4859" s="85" t="s">
        <v>9116</v>
      </c>
      <c r="F4859" s="85" t="s">
        <v>3</v>
      </c>
      <c r="G4859" s="85">
        <v>1657170</v>
      </c>
      <c r="H4859" s="89"/>
      <c r="I4859" s="93" t="s">
        <v>9859</v>
      </c>
      <c r="J4859" s="89"/>
      <c r="K4859" s="89"/>
      <c r="L4859" s="89"/>
      <c r="M4859" s="89"/>
      <c r="N4859" s="168">
        <v>0</v>
      </c>
      <c r="O4859" s="168">
        <v>48627.360000000001</v>
      </c>
      <c r="P4859" s="89" t="s">
        <v>679</v>
      </c>
    </row>
    <row r="4860" spans="1:16" ht="51">
      <c r="A4860" s="214" t="s">
        <v>9092</v>
      </c>
      <c r="B4860" s="89"/>
      <c r="C4860" s="90" t="s">
        <v>621</v>
      </c>
      <c r="D4860" s="84">
        <v>43347</v>
      </c>
      <c r="E4860" s="85" t="s">
        <v>9117</v>
      </c>
      <c r="F4860" s="85" t="s">
        <v>3</v>
      </c>
      <c r="G4860" s="85">
        <v>1657172</v>
      </c>
      <c r="H4860" s="89"/>
      <c r="I4860" s="93" t="s">
        <v>9860</v>
      </c>
      <c r="J4860" s="89"/>
      <c r="K4860" s="89"/>
      <c r="L4860" s="89"/>
      <c r="M4860" s="89"/>
      <c r="N4860" s="168">
        <v>0</v>
      </c>
      <c r="O4860" s="168">
        <v>3353.6800000000003</v>
      </c>
      <c r="P4860" s="89" t="s">
        <v>679</v>
      </c>
    </row>
    <row r="4861" spans="1:16" ht="38.25">
      <c r="A4861" s="214" t="s">
        <v>9092</v>
      </c>
      <c r="B4861" s="89"/>
      <c r="C4861" s="90" t="s">
        <v>621</v>
      </c>
      <c r="D4861" s="84">
        <v>43347</v>
      </c>
      <c r="E4861" s="85" t="s">
        <v>9118</v>
      </c>
      <c r="F4861" s="85" t="s">
        <v>3</v>
      </c>
      <c r="G4861" s="85">
        <v>1657176</v>
      </c>
      <c r="H4861" s="89"/>
      <c r="I4861" s="93" t="s">
        <v>755</v>
      </c>
      <c r="J4861" s="89"/>
      <c r="K4861" s="89"/>
      <c r="L4861" s="89"/>
      <c r="M4861" s="89"/>
      <c r="N4861" s="168">
        <v>0</v>
      </c>
      <c r="O4861" s="168">
        <v>400</v>
      </c>
      <c r="P4861" s="89" t="s">
        <v>679</v>
      </c>
    </row>
    <row r="4862" spans="1:16" ht="51">
      <c r="A4862" s="214" t="s">
        <v>9092</v>
      </c>
      <c r="B4862" s="89"/>
      <c r="C4862" s="90" t="s">
        <v>621</v>
      </c>
      <c r="D4862" s="84">
        <v>43347</v>
      </c>
      <c r="E4862" s="85" t="s">
        <v>9119</v>
      </c>
      <c r="F4862" s="85" t="s">
        <v>3</v>
      </c>
      <c r="G4862" s="85">
        <v>1657181</v>
      </c>
      <c r="H4862" s="89"/>
      <c r="I4862" s="93" t="s">
        <v>9861</v>
      </c>
      <c r="J4862" s="89"/>
      <c r="K4862" s="89"/>
      <c r="L4862" s="89"/>
      <c r="M4862" s="89"/>
      <c r="N4862" s="168">
        <v>0</v>
      </c>
      <c r="O4862" s="168">
        <v>500</v>
      </c>
      <c r="P4862" s="89" t="s">
        <v>679</v>
      </c>
    </row>
    <row r="4863" spans="1:16" ht="51">
      <c r="A4863" s="214" t="s">
        <v>9092</v>
      </c>
      <c r="B4863" s="89"/>
      <c r="C4863" s="90" t="s">
        <v>621</v>
      </c>
      <c r="D4863" s="84">
        <v>43347</v>
      </c>
      <c r="E4863" s="85" t="s">
        <v>9120</v>
      </c>
      <c r="F4863" s="85" t="s">
        <v>3</v>
      </c>
      <c r="G4863" s="85">
        <v>1657183</v>
      </c>
      <c r="H4863" s="89"/>
      <c r="I4863" s="93" t="s">
        <v>9862</v>
      </c>
      <c r="J4863" s="89"/>
      <c r="K4863" s="89"/>
      <c r="L4863" s="89"/>
      <c r="M4863" s="89"/>
      <c r="N4863" s="168">
        <v>0</v>
      </c>
      <c r="O4863" s="168">
        <v>186</v>
      </c>
      <c r="P4863" s="89" t="s">
        <v>679</v>
      </c>
    </row>
    <row r="4864" spans="1:16" ht="51">
      <c r="A4864" s="214" t="s">
        <v>9092</v>
      </c>
      <c r="B4864" s="89"/>
      <c r="C4864" s="90" t="s">
        <v>621</v>
      </c>
      <c r="D4864" s="84">
        <v>43347</v>
      </c>
      <c r="E4864" s="85" t="s">
        <v>9121</v>
      </c>
      <c r="F4864" s="85" t="s">
        <v>3</v>
      </c>
      <c r="G4864" s="85">
        <v>1657302</v>
      </c>
      <c r="H4864" s="89"/>
      <c r="I4864" s="93" t="s">
        <v>9863</v>
      </c>
      <c r="J4864" s="89"/>
      <c r="K4864" s="89"/>
      <c r="L4864" s="89"/>
      <c r="M4864" s="89"/>
      <c r="N4864" s="168">
        <v>0</v>
      </c>
      <c r="O4864" s="168">
        <v>1002.74</v>
      </c>
      <c r="P4864" s="89" t="s">
        <v>679</v>
      </c>
    </row>
    <row r="4865" spans="1:16" ht="51">
      <c r="A4865" s="214" t="s">
        <v>9092</v>
      </c>
      <c r="B4865" s="89"/>
      <c r="C4865" s="90" t="s">
        <v>621</v>
      </c>
      <c r="D4865" s="84">
        <v>43347</v>
      </c>
      <c r="E4865" s="85" t="s">
        <v>9122</v>
      </c>
      <c r="F4865" s="85" t="s">
        <v>3</v>
      </c>
      <c r="G4865" s="85">
        <v>1657305</v>
      </c>
      <c r="H4865" s="89"/>
      <c r="I4865" s="93" t="s">
        <v>9864</v>
      </c>
      <c r="J4865" s="89"/>
      <c r="K4865" s="89"/>
      <c r="L4865" s="89"/>
      <c r="M4865" s="89"/>
      <c r="N4865" s="168">
        <v>0</v>
      </c>
      <c r="O4865" s="168">
        <v>1002.76</v>
      </c>
      <c r="P4865" s="89" t="s">
        <v>679</v>
      </c>
    </row>
    <row r="4866" spans="1:16" ht="38.25">
      <c r="A4866" s="214" t="s">
        <v>9092</v>
      </c>
      <c r="B4866" s="89"/>
      <c r="C4866" s="90" t="s">
        <v>621</v>
      </c>
      <c r="D4866" s="84">
        <v>43347</v>
      </c>
      <c r="E4866" s="85" t="s">
        <v>9123</v>
      </c>
      <c r="F4866" s="85" t="s">
        <v>3</v>
      </c>
      <c r="G4866" s="85">
        <v>1657331</v>
      </c>
      <c r="H4866" s="89"/>
      <c r="I4866" s="93" t="s">
        <v>9865</v>
      </c>
      <c r="J4866" s="89"/>
      <c r="K4866" s="89"/>
      <c r="L4866" s="89"/>
      <c r="M4866" s="89"/>
      <c r="N4866" s="168">
        <v>0</v>
      </c>
      <c r="O4866" s="168">
        <v>1069.3800000000001</v>
      </c>
      <c r="P4866" s="89" t="s">
        <v>679</v>
      </c>
    </row>
    <row r="4867" spans="1:16" ht="38.25">
      <c r="A4867" s="214" t="s">
        <v>569</v>
      </c>
      <c r="B4867" s="89"/>
      <c r="C4867" s="90" t="s">
        <v>621</v>
      </c>
      <c r="D4867" s="84">
        <v>43347</v>
      </c>
      <c r="E4867" s="85" t="s">
        <v>9124</v>
      </c>
      <c r="F4867" s="85" t="s">
        <v>3</v>
      </c>
      <c r="G4867" s="85">
        <v>1657264</v>
      </c>
      <c r="H4867" s="89"/>
      <c r="I4867" s="93" t="s">
        <v>9866</v>
      </c>
      <c r="J4867" s="89"/>
      <c r="K4867" s="89"/>
      <c r="L4867" s="89"/>
      <c r="M4867" s="89"/>
      <c r="N4867" s="168">
        <v>0</v>
      </c>
      <c r="O4867" s="168">
        <v>1360</v>
      </c>
      <c r="P4867" s="89" t="s">
        <v>679</v>
      </c>
    </row>
    <row r="4868" spans="1:16" ht="51">
      <c r="A4868" s="214" t="s">
        <v>569</v>
      </c>
      <c r="B4868" s="89"/>
      <c r="C4868" s="90" t="s">
        <v>621</v>
      </c>
      <c r="D4868" s="84">
        <v>43347</v>
      </c>
      <c r="E4868" s="85" t="s">
        <v>9125</v>
      </c>
      <c r="F4868" s="85" t="s">
        <v>3</v>
      </c>
      <c r="G4868" s="85">
        <v>1657281</v>
      </c>
      <c r="H4868" s="89"/>
      <c r="I4868" s="93" t="s">
        <v>9867</v>
      </c>
      <c r="J4868" s="89"/>
      <c r="K4868" s="89"/>
      <c r="L4868" s="89"/>
      <c r="M4868" s="89"/>
      <c r="N4868" s="168">
        <v>0</v>
      </c>
      <c r="O4868" s="168">
        <v>7636.2</v>
      </c>
      <c r="P4868" s="89" t="s">
        <v>679</v>
      </c>
    </row>
    <row r="4869" spans="1:16" ht="51">
      <c r="A4869" s="214" t="s">
        <v>569</v>
      </c>
      <c r="B4869" s="89"/>
      <c r="C4869" s="90" t="s">
        <v>621</v>
      </c>
      <c r="D4869" s="84">
        <v>43347</v>
      </c>
      <c r="E4869" s="85" t="s">
        <v>9126</v>
      </c>
      <c r="F4869" s="85" t="s">
        <v>3</v>
      </c>
      <c r="G4869" s="85">
        <v>1657282</v>
      </c>
      <c r="H4869" s="89"/>
      <c r="I4869" s="93" t="s">
        <v>9868</v>
      </c>
      <c r="J4869" s="89"/>
      <c r="K4869" s="89"/>
      <c r="L4869" s="89"/>
      <c r="M4869" s="89"/>
      <c r="N4869" s="168">
        <v>0</v>
      </c>
      <c r="O4869" s="168">
        <v>7636.2</v>
      </c>
      <c r="P4869" s="89" t="s">
        <v>679</v>
      </c>
    </row>
    <row r="4870" spans="1:16" ht="51">
      <c r="A4870" s="214" t="s">
        <v>569</v>
      </c>
      <c r="B4870" s="89"/>
      <c r="C4870" s="90" t="s">
        <v>621</v>
      </c>
      <c r="D4870" s="84">
        <v>43347</v>
      </c>
      <c r="E4870" s="85" t="s">
        <v>9127</v>
      </c>
      <c r="F4870" s="85" t="s">
        <v>3</v>
      </c>
      <c r="G4870" s="85">
        <v>1657285</v>
      </c>
      <c r="H4870" s="89"/>
      <c r="I4870" s="93" t="s">
        <v>9864</v>
      </c>
      <c r="J4870" s="89"/>
      <c r="K4870" s="89"/>
      <c r="L4870" s="89"/>
      <c r="M4870" s="89"/>
      <c r="N4870" s="168">
        <v>0</v>
      </c>
      <c r="O4870" s="168">
        <v>501.37</v>
      </c>
      <c r="P4870" s="89" t="s">
        <v>679</v>
      </c>
    </row>
    <row r="4871" spans="1:16" ht="51">
      <c r="A4871" s="214" t="s">
        <v>569</v>
      </c>
      <c r="B4871" s="89"/>
      <c r="C4871" s="90" t="s">
        <v>621</v>
      </c>
      <c r="D4871" s="84">
        <v>43347</v>
      </c>
      <c r="E4871" s="85" t="s">
        <v>9128</v>
      </c>
      <c r="F4871" s="85" t="s">
        <v>3</v>
      </c>
      <c r="G4871" s="85">
        <v>1657287</v>
      </c>
      <c r="H4871" s="89"/>
      <c r="I4871" s="93" t="s">
        <v>9869</v>
      </c>
      <c r="J4871" s="89"/>
      <c r="K4871" s="89"/>
      <c r="L4871" s="89"/>
      <c r="M4871" s="89"/>
      <c r="N4871" s="168">
        <v>0</v>
      </c>
      <c r="O4871" s="168">
        <v>501.37</v>
      </c>
      <c r="P4871" s="89" t="s">
        <v>679</v>
      </c>
    </row>
    <row r="4872" spans="1:16" ht="51">
      <c r="A4872" s="214" t="s">
        <v>569</v>
      </c>
      <c r="B4872" s="89"/>
      <c r="C4872" s="90" t="s">
        <v>621</v>
      </c>
      <c r="D4872" s="84">
        <v>43347</v>
      </c>
      <c r="E4872" s="85" t="s">
        <v>9129</v>
      </c>
      <c r="F4872" s="85" t="s">
        <v>3</v>
      </c>
      <c r="G4872" s="85">
        <v>1657288</v>
      </c>
      <c r="H4872" s="89"/>
      <c r="I4872" s="93" t="s">
        <v>9870</v>
      </c>
      <c r="J4872" s="89"/>
      <c r="K4872" s="89"/>
      <c r="L4872" s="89"/>
      <c r="M4872" s="89"/>
      <c r="N4872" s="168">
        <v>0</v>
      </c>
      <c r="O4872" s="168">
        <v>501.37</v>
      </c>
      <c r="P4872" s="89" t="s">
        <v>679</v>
      </c>
    </row>
    <row r="4873" spans="1:16" ht="38.25">
      <c r="A4873" s="214" t="s">
        <v>569</v>
      </c>
      <c r="B4873" s="89"/>
      <c r="C4873" s="90" t="s">
        <v>621</v>
      </c>
      <c r="D4873" s="84">
        <v>43347</v>
      </c>
      <c r="E4873" s="85" t="s">
        <v>9130</v>
      </c>
      <c r="F4873" s="85" t="s">
        <v>3</v>
      </c>
      <c r="G4873" s="85">
        <v>1657290</v>
      </c>
      <c r="H4873" s="89"/>
      <c r="I4873" s="93" t="s">
        <v>9871</v>
      </c>
      <c r="J4873" s="89"/>
      <c r="K4873" s="89"/>
      <c r="L4873" s="89"/>
      <c r="M4873" s="89"/>
      <c r="N4873" s="168">
        <v>0</v>
      </c>
      <c r="O4873" s="168">
        <v>501.38</v>
      </c>
      <c r="P4873" s="89" t="s">
        <v>679</v>
      </c>
    </row>
    <row r="4874" spans="1:16" ht="51">
      <c r="A4874" s="214" t="s">
        <v>569</v>
      </c>
      <c r="B4874" s="89"/>
      <c r="C4874" s="90" t="s">
        <v>621</v>
      </c>
      <c r="D4874" s="84">
        <v>43347</v>
      </c>
      <c r="E4874" s="85" t="s">
        <v>9131</v>
      </c>
      <c r="F4874" s="85" t="s">
        <v>3</v>
      </c>
      <c r="G4874" s="85">
        <v>1657291</v>
      </c>
      <c r="H4874" s="89"/>
      <c r="I4874" s="93" t="s">
        <v>9872</v>
      </c>
      <c r="J4874" s="89"/>
      <c r="K4874" s="89"/>
      <c r="L4874" s="89"/>
      <c r="M4874" s="89"/>
      <c r="N4874" s="168">
        <v>0</v>
      </c>
      <c r="O4874" s="168">
        <v>1002.74</v>
      </c>
      <c r="P4874" s="89" t="s">
        <v>679</v>
      </c>
    </row>
    <row r="4875" spans="1:16" ht="51">
      <c r="A4875" s="214" t="s">
        <v>569</v>
      </c>
      <c r="B4875" s="89"/>
      <c r="C4875" s="90" t="s">
        <v>621</v>
      </c>
      <c r="D4875" s="84">
        <v>43347</v>
      </c>
      <c r="E4875" s="85" t="s">
        <v>9132</v>
      </c>
      <c r="F4875" s="85" t="s">
        <v>3</v>
      </c>
      <c r="G4875" s="85">
        <v>1657296</v>
      </c>
      <c r="H4875" s="89"/>
      <c r="I4875" s="93" t="s">
        <v>9870</v>
      </c>
      <c r="J4875" s="89"/>
      <c r="K4875" s="89"/>
      <c r="L4875" s="89"/>
      <c r="M4875" s="89"/>
      <c r="N4875" s="168">
        <v>0</v>
      </c>
      <c r="O4875" s="168">
        <v>1002.74</v>
      </c>
      <c r="P4875" s="89" t="s">
        <v>679</v>
      </c>
    </row>
    <row r="4876" spans="1:16" ht="51">
      <c r="A4876" s="214" t="s">
        <v>569</v>
      </c>
      <c r="B4876" s="89"/>
      <c r="C4876" s="90" t="s">
        <v>621</v>
      </c>
      <c r="D4876" s="84">
        <v>43347</v>
      </c>
      <c r="E4876" s="85" t="s">
        <v>9133</v>
      </c>
      <c r="F4876" s="85" t="s">
        <v>3</v>
      </c>
      <c r="G4876" s="85">
        <v>1657298</v>
      </c>
      <c r="H4876" s="89"/>
      <c r="I4876" s="93" t="s">
        <v>9873</v>
      </c>
      <c r="J4876" s="89"/>
      <c r="K4876" s="89"/>
      <c r="L4876" s="89"/>
      <c r="M4876" s="89"/>
      <c r="N4876" s="168">
        <v>0</v>
      </c>
      <c r="O4876" s="168">
        <v>1002.74</v>
      </c>
      <c r="P4876" s="89" t="s">
        <v>679</v>
      </c>
    </row>
    <row r="4877" spans="1:16" ht="51">
      <c r="A4877" s="214" t="s">
        <v>569</v>
      </c>
      <c r="B4877" s="89"/>
      <c r="C4877" s="90" t="s">
        <v>621</v>
      </c>
      <c r="D4877" s="84">
        <v>43347</v>
      </c>
      <c r="E4877" s="85" t="s">
        <v>9134</v>
      </c>
      <c r="F4877" s="85" t="s">
        <v>3</v>
      </c>
      <c r="G4877" s="85">
        <v>1657299</v>
      </c>
      <c r="H4877" s="89"/>
      <c r="I4877" s="93" t="s">
        <v>9874</v>
      </c>
      <c r="J4877" s="89"/>
      <c r="K4877" s="89"/>
      <c r="L4877" s="89"/>
      <c r="M4877" s="89"/>
      <c r="N4877" s="168">
        <v>0</v>
      </c>
      <c r="O4877" s="168">
        <v>2988.86</v>
      </c>
      <c r="P4877" s="89" t="s">
        <v>679</v>
      </c>
    </row>
    <row r="4878" spans="1:16" ht="51">
      <c r="A4878" s="214" t="s">
        <v>569</v>
      </c>
      <c r="B4878" s="89"/>
      <c r="C4878" s="90" t="s">
        <v>621</v>
      </c>
      <c r="D4878" s="84">
        <v>43347</v>
      </c>
      <c r="E4878" s="85" t="s">
        <v>9135</v>
      </c>
      <c r="F4878" s="85" t="s">
        <v>3</v>
      </c>
      <c r="G4878" s="85">
        <v>1657080</v>
      </c>
      <c r="H4878" s="89"/>
      <c r="I4878" s="93" t="s">
        <v>9875</v>
      </c>
      <c r="J4878" s="89"/>
      <c r="K4878" s="89"/>
      <c r="L4878" s="89"/>
      <c r="M4878" s="89"/>
      <c r="N4878" s="168">
        <v>0</v>
      </c>
      <c r="O4878" s="168">
        <v>12018.24</v>
      </c>
      <c r="P4878" s="89" t="s">
        <v>679</v>
      </c>
    </row>
    <row r="4879" spans="1:16" ht="51">
      <c r="A4879" s="214" t="s">
        <v>569</v>
      </c>
      <c r="B4879" s="89"/>
      <c r="C4879" s="90" t="s">
        <v>621</v>
      </c>
      <c r="D4879" s="84">
        <v>43347</v>
      </c>
      <c r="E4879" s="85" t="s">
        <v>9136</v>
      </c>
      <c r="F4879" s="85" t="s">
        <v>3</v>
      </c>
      <c r="G4879" s="85">
        <v>1657096</v>
      </c>
      <c r="H4879" s="89"/>
      <c r="I4879" s="93" t="s">
        <v>756</v>
      </c>
      <c r="J4879" s="89"/>
      <c r="K4879" s="89"/>
      <c r="L4879" s="89"/>
      <c r="M4879" s="89"/>
      <c r="N4879" s="168">
        <v>0</v>
      </c>
      <c r="O4879" s="168">
        <v>695</v>
      </c>
      <c r="P4879" s="89" t="s">
        <v>679</v>
      </c>
    </row>
    <row r="4880" spans="1:16" ht="38.25">
      <c r="A4880" s="214">
        <v>373</v>
      </c>
      <c r="B4880" s="89"/>
      <c r="C4880" s="90" t="s">
        <v>644</v>
      </c>
      <c r="D4880" s="84">
        <v>43347</v>
      </c>
      <c r="E4880" s="85" t="s">
        <v>9137</v>
      </c>
      <c r="F4880" s="85" t="s">
        <v>3</v>
      </c>
      <c r="G4880" s="85">
        <v>1657100</v>
      </c>
      <c r="H4880" s="89"/>
      <c r="I4880" s="93" t="s">
        <v>9876</v>
      </c>
      <c r="J4880" s="89"/>
      <c r="K4880" s="89"/>
      <c r="L4880" s="89"/>
      <c r="M4880" s="89"/>
      <c r="N4880" s="168">
        <v>0</v>
      </c>
      <c r="O4880" s="168">
        <v>263.29000000000002</v>
      </c>
      <c r="P4880" s="89" t="s">
        <v>679</v>
      </c>
    </row>
    <row r="4881" spans="1:16" ht="51">
      <c r="A4881" s="214" t="s">
        <v>569</v>
      </c>
      <c r="B4881" s="89"/>
      <c r="C4881" s="90" t="s">
        <v>621</v>
      </c>
      <c r="D4881" s="84">
        <v>43347</v>
      </c>
      <c r="E4881" s="85" t="s">
        <v>9138</v>
      </c>
      <c r="F4881" s="85" t="s">
        <v>3</v>
      </c>
      <c r="G4881" s="85">
        <v>1657109</v>
      </c>
      <c r="H4881" s="89"/>
      <c r="I4881" s="93" t="s">
        <v>9877</v>
      </c>
      <c r="J4881" s="89"/>
      <c r="K4881" s="89"/>
      <c r="L4881" s="89"/>
      <c r="M4881" s="89"/>
      <c r="N4881" s="168">
        <v>0</v>
      </c>
      <c r="O4881" s="168">
        <v>1212.6200000000001</v>
      </c>
      <c r="P4881" s="89" t="s">
        <v>679</v>
      </c>
    </row>
    <row r="4882" spans="1:16" ht="51">
      <c r="A4882" s="214" t="s">
        <v>569</v>
      </c>
      <c r="B4882" s="89"/>
      <c r="C4882" s="90" t="s">
        <v>621</v>
      </c>
      <c r="D4882" s="84">
        <v>43347</v>
      </c>
      <c r="E4882" s="85" t="s">
        <v>9139</v>
      </c>
      <c r="F4882" s="85" t="s">
        <v>3</v>
      </c>
      <c r="G4882" s="85">
        <v>1657111</v>
      </c>
      <c r="H4882" s="89"/>
      <c r="I4882" s="93" t="s">
        <v>4229</v>
      </c>
      <c r="J4882" s="89"/>
      <c r="K4882" s="89"/>
      <c r="L4882" s="89"/>
      <c r="M4882" s="89"/>
      <c r="N4882" s="168">
        <v>0</v>
      </c>
      <c r="O4882" s="168">
        <v>1829.9</v>
      </c>
      <c r="P4882" s="89" t="s">
        <v>679</v>
      </c>
    </row>
    <row r="4883" spans="1:16" ht="51">
      <c r="A4883" s="214" t="s">
        <v>569</v>
      </c>
      <c r="B4883" s="89"/>
      <c r="C4883" s="90" t="s">
        <v>621</v>
      </c>
      <c r="D4883" s="84">
        <v>43347</v>
      </c>
      <c r="E4883" s="85" t="s">
        <v>9140</v>
      </c>
      <c r="F4883" s="85" t="s">
        <v>3</v>
      </c>
      <c r="G4883" s="85">
        <v>1657112</v>
      </c>
      <c r="H4883" s="89"/>
      <c r="I4883" s="93" t="s">
        <v>9878</v>
      </c>
      <c r="J4883" s="89"/>
      <c r="K4883" s="89"/>
      <c r="L4883" s="89"/>
      <c r="M4883" s="89"/>
      <c r="N4883" s="168">
        <v>0</v>
      </c>
      <c r="O4883" s="168">
        <v>438.07</v>
      </c>
      <c r="P4883" s="89" t="s">
        <v>679</v>
      </c>
    </row>
    <row r="4884" spans="1:16" ht="63.75">
      <c r="A4884" s="214">
        <v>373</v>
      </c>
      <c r="B4884" s="89"/>
      <c r="C4884" s="90" t="s">
        <v>644</v>
      </c>
      <c r="D4884" s="84">
        <v>43347</v>
      </c>
      <c r="E4884" s="85" t="s">
        <v>9141</v>
      </c>
      <c r="F4884" s="85" t="s">
        <v>3</v>
      </c>
      <c r="G4884" s="85">
        <v>1657131</v>
      </c>
      <c r="H4884" s="89"/>
      <c r="I4884" s="93" t="s">
        <v>9879</v>
      </c>
      <c r="J4884" s="89"/>
      <c r="K4884" s="89"/>
      <c r="L4884" s="89"/>
      <c r="M4884" s="89"/>
      <c r="N4884" s="168">
        <v>0</v>
      </c>
      <c r="O4884" s="168">
        <v>1529.14</v>
      </c>
      <c r="P4884" s="89" t="s">
        <v>679</v>
      </c>
    </row>
    <row r="4885" spans="1:16" ht="38.25">
      <c r="A4885" s="214" t="s">
        <v>569</v>
      </c>
      <c r="B4885" s="89"/>
      <c r="C4885" s="90" t="s">
        <v>621</v>
      </c>
      <c r="D4885" s="84">
        <v>43347</v>
      </c>
      <c r="E4885" s="85" t="s">
        <v>9142</v>
      </c>
      <c r="F4885" s="85" t="s">
        <v>3</v>
      </c>
      <c r="G4885" s="85">
        <v>1657007</v>
      </c>
      <c r="H4885" s="89"/>
      <c r="I4885" s="93" t="s">
        <v>8602</v>
      </c>
      <c r="J4885" s="89"/>
      <c r="K4885" s="89"/>
      <c r="L4885" s="89"/>
      <c r="M4885" s="89"/>
      <c r="N4885" s="168">
        <v>0</v>
      </c>
      <c r="O4885" s="168">
        <v>523.02</v>
      </c>
      <c r="P4885" s="89" t="s">
        <v>679</v>
      </c>
    </row>
    <row r="4886" spans="1:16" ht="38.25">
      <c r="A4886" s="214" t="s">
        <v>569</v>
      </c>
      <c r="B4886" s="89"/>
      <c r="C4886" s="90" t="s">
        <v>621</v>
      </c>
      <c r="D4886" s="153">
        <v>43347</v>
      </c>
      <c r="E4886" s="89" t="s">
        <v>9143</v>
      </c>
      <c r="F4886" s="89" t="s">
        <v>3</v>
      </c>
      <c r="G4886" s="89">
        <v>1657009</v>
      </c>
      <c r="H4886" s="89"/>
      <c r="I4886" s="93" t="s">
        <v>739</v>
      </c>
      <c r="J4886" s="89"/>
      <c r="K4886" s="89"/>
      <c r="L4886" s="89"/>
      <c r="M4886" s="89"/>
      <c r="N4886" s="155">
        <v>0</v>
      </c>
      <c r="O4886" s="155">
        <v>800</v>
      </c>
      <c r="P4886" s="89" t="s">
        <v>679</v>
      </c>
    </row>
    <row r="4887" spans="1:16" ht="38.25">
      <c r="A4887" s="214" t="s">
        <v>569</v>
      </c>
      <c r="B4887" s="89"/>
      <c r="C4887" s="90" t="s">
        <v>621</v>
      </c>
      <c r="D4887" s="153">
        <v>43347</v>
      </c>
      <c r="E4887" s="89" t="s">
        <v>9144</v>
      </c>
      <c r="F4887" s="89" t="s">
        <v>3</v>
      </c>
      <c r="G4887" s="89">
        <v>1657033</v>
      </c>
      <c r="H4887" s="89"/>
      <c r="I4887" s="93" t="s">
        <v>5051</v>
      </c>
      <c r="J4887" s="89"/>
      <c r="K4887" s="89"/>
      <c r="L4887" s="89"/>
      <c r="M4887" s="89"/>
      <c r="N4887" s="155">
        <v>0</v>
      </c>
      <c r="O4887" s="155">
        <v>6200</v>
      </c>
      <c r="P4887" s="89" t="s">
        <v>679</v>
      </c>
    </row>
    <row r="4888" spans="1:16" ht="38.25">
      <c r="A4888" s="214" t="s">
        <v>569</v>
      </c>
      <c r="B4888" s="89"/>
      <c r="C4888" s="90" t="s">
        <v>621</v>
      </c>
      <c r="D4888" s="153">
        <v>43347</v>
      </c>
      <c r="E4888" s="89" t="s">
        <v>9145</v>
      </c>
      <c r="F4888" s="89" t="s">
        <v>3</v>
      </c>
      <c r="G4888" s="89">
        <v>1657034</v>
      </c>
      <c r="H4888" s="89"/>
      <c r="I4888" s="93" t="s">
        <v>9880</v>
      </c>
      <c r="J4888" s="89"/>
      <c r="K4888" s="89"/>
      <c r="L4888" s="89"/>
      <c r="M4888" s="89"/>
      <c r="N4888" s="155">
        <v>0</v>
      </c>
      <c r="O4888" s="155">
        <v>2075</v>
      </c>
      <c r="P4888" s="89" t="s">
        <v>679</v>
      </c>
    </row>
    <row r="4889" spans="1:16" ht="51">
      <c r="A4889" s="214" t="s">
        <v>569</v>
      </c>
      <c r="B4889" s="89"/>
      <c r="C4889" s="90" t="s">
        <v>621</v>
      </c>
      <c r="D4889" s="153">
        <v>43347</v>
      </c>
      <c r="E4889" s="89" t="s">
        <v>9146</v>
      </c>
      <c r="F4889" s="89" t="s">
        <v>3</v>
      </c>
      <c r="G4889" s="89">
        <v>1657058</v>
      </c>
      <c r="H4889" s="89"/>
      <c r="I4889" s="93" t="s">
        <v>9881</v>
      </c>
      <c r="J4889" s="89"/>
      <c r="K4889" s="89"/>
      <c r="L4889" s="89"/>
      <c r="M4889" s="89"/>
      <c r="N4889" s="155">
        <v>0</v>
      </c>
      <c r="O4889" s="155">
        <v>2000</v>
      </c>
      <c r="P4889" s="89" t="s">
        <v>679</v>
      </c>
    </row>
    <row r="4890" spans="1:16" ht="51">
      <c r="A4890" s="214">
        <v>291</v>
      </c>
      <c r="B4890" s="89"/>
      <c r="C4890" s="90" t="s">
        <v>133</v>
      </c>
      <c r="D4890" s="153">
        <v>43347</v>
      </c>
      <c r="E4890" s="89" t="s">
        <v>9147</v>
      </c>
      <c r="F4890" s="89" t="s">
        <v>3</v>
      </c>
      <c r="G4890" s="89">
        <v>1657061</v>
      </c>
      <c r="H4890" s="89"/>
      <c r="I4890" s="93" t="s">
        <v>9882</v>
      </c>
      <c r="J4890" s="89"/>
      <c r="K4890" s="89"/>
      <c r="L4890" s="89"/>
      <c r="M4890" s="89"/>
      <c r="N4890" s="155">
        <v>0</v>
      </c>
      <c r="O4890" s="155">
        <v>4915</v>
      </c>
      <c r="P4890" s="89" t="s">
        <v>679</v>
      </c>
    </row>
    <row r="4891" spans="1:16" ht="51">
      <c r="A4891" s="214" t="s">
        <v>9092</v>
      </c>
      <c r="B4891" s="89"/>
      <c r="C4891" s="90" t="s">
        <v>621</v>
      </c>
      <c r="D4891" s="153">
        <v>43347</v>
      </c>
      <c r="E4891" s="89" t="s">
        <v>9148</v>
      </c>
      <c r="F4891" s="89" t="s">
        <v>3</v>
      </c>
      <c r="G4891" s="89">
        <v>1657077</v>
      </c>
      <c r="H4891" s="89"/>
      <c r="I4891" s="93" t="s">
        <v>9883</v>
      </c>
      <c r="J4891" s="89"/>
      <c r="K4891" s="89"/>
      <c r="L4891" s="89"/>
      <c r="M4891" s="89"/>
      <c r="N4891" s="155">
        <v>0</v>
      </c>
      <c r="O4891" s="155">
        <v>2988.86</v>
      </c>
      <c r="P4891" s="89" t="s">
        <v>679</v>
      </c>
    </row>
    <row r="4892" spans="1:16" ht="63.75">
      <c r="A4892" s="214">
        <v>513</v>
      </c>
      <c r="B4892" s="89"/>
      <c r="C4892" s="90" t="s">
        <v>175</v>
      </c>
      <c r="D4892" s="153">
        <v>43347</v>
      </c>
      <c r="E4892" s="89" t="s">
        <v>9149</v>
      </c>
      <c r="F4892" s="89" t="s">
        <v>15</v>
      </c>
      <c r="G4892" s="89">
        <v>825705</v>
      </c>
      <c r="H4892" s="89"/>
      <c r="I4892" s="93" t="s">
        <v>9884</v>
      </c>
      <c r="J4892" s="89"/>
      <c r="K4892" s="89"/>
      <c r="L4892" s="89"/>
      <c r="M4892" s="89"/>
      <c r="N4892" s="155">
        <v>50</v>
      </c>
      <c r="O4892" s="155">
        <v>0</v>
      </c>
      <c r="P4892" s="89" t="s">
        <v>679</v>
      </c>
    </row>
    <row r="4893" spans="1:16" ht="63.75">
      <c r="A4893" s="214">
        <v>513</v>
      </c>
      <c r="B4893" s="89"/>
      <c r="C4893" s="90" t="s">
        <v>175</v>
      </c>
      <c r="D4893" s="153">
        <v>43347</v>
      </c>
      <c r="E4893" s="89" t="s">
        <v>9150</v>
      </c>
      <c r="F4893" s="89" t="s">
        <v>15</v>
      </c>
      <c r="G4893" s="89">
        <v>825701</v>
      </c>
      <c r="H4893" s="89"/>
      <c r="I4893" s="93" t="s">
        <v>9885</v>
      </c>
      <c r="J4893" s="89"/>
      <c r="K4893" s="89"/>
      <c r="L4893" s="89"/>
      <c r="M4893" s="89"/>
      <c r="N4893" s="155">
        <v>50</v>
      </c>
      <c r="O4893" s="155">
        <v>0</v>
      </c>
      <c r="P4893" s="89" t="s">
        <v>679</v>
      </c>
    </row>
    <row r="4894" spans="1:16" ht="89.25">
      <c r="A4894" s="214" t="s">
        <v>561</v>
      </c>
      <c r="B4894" s="89"/>
      <c r="C4894" s="90" t="s">
        <v>10493</v>
      </c>
      <c r="D4894" s="153">
        <v>43347</v>
      </c>
      <c r="E4894" s="89" t="s">
        <v>9151</v>
      </c>
      <c r="F4894" s="89" t="s">
        <v>15</v>
      </c>
      <c r="G4894" s="89">
        <v>5828</v>
      </c>
      <c r="H4894" s="89"/>
      <c r="I4894" s="93" t="s">
        <v>9886</v>
      </c>
      <c r="J4894" s="89"/>
      <c r="K4894" s="89"/>
      <c r="L4894" s="89"/>
      <c r="M4894" s="89"/>
      <c r="N4894" s="155">
        <v>295.38</v>
      </c>
      <c r="O4894" s="155">
        <v>0</v>
      </c>
      <c r="P4894" s="89" t="s">
        <v>679</v>
      </c>
    </row>
    <row r="4895" spans="1:16" ht="89.25">
      <c r="A4895" s="214">
        <v>25</v>
      </c>
      <c r="B4895" s="89"/>
      <c r="C4895" s="90" t="s">
        <v>48</v>
      </c>
      <c r="D4895" s="153">
        <v>43347</v>
      </c>
      <c r="E4895" s="89" t="s">
        <v>9152</v>
      </c>
      <c r="F4895" s="89" t="s">
        <v>15</v>
      </c>
      <c r="G4895" s="89">
        <v>5829</v>
      </c>
      <c r="H4895" s="89"/>
      <c r="I4895" s="93" t="s">
        <v>9887</v>
      </c>
      <c r="J4895" s="89"/>
      <c r="K4895" s="89"/>
      <c r="L4895" s="89"/>
      <c r="M4895" s="89"/>
      <c r="N4895" s="155">
        <v>368.78</v>
      </c>
      <c r="O4895" s="155">
        <v>0</v>
      </c>
      <c r="P4895" s="89" t="s">
        <v>679</v>
      </c>
    </row>
    <row r="4896" spans="1:16" ht="89.25">
      <c r="A4896" s="214">
        <v>513</v>
      </c>
      <c r="B4896" s="89"/>
      <c r="C4896" s="90" t="s">
        <v>175</v>
      </c>
      <c r="D4896" s="153">
        <v>43347</v>
      </c>
      <c r="E4896" s="89" t="s">
        <v>9153</v>
      </c>
      <c r="F4896" s="89" t="s">
        <v>15</v>
      </c>
      <c r="G4896" s="89">
        <v>5834</v>
      </c>
      <c r="H4896" s="89"/>
      <c r="I4896" s="93" t="s">
        <v>9888</v>
      </c>
      <c r="J4896" s="89"/>
      <c r="K4896" s="89"/>
      <c r="L4896" s="89"/>
      <c r="M4896" s="89"/>
      <c r="N4896" s="155">
        <v>50</v>
      </c>
      <c r="O4896" s="155">
        <v>0</v>
      </c>
      <c r="P4896" s="89" t="s">
        <v>679</v>
      </c>
    </row>
    <row r="4897" spans="1:16" ht="51">
      <c r="A4897" s="214">
        <v>513</v>
      </c>
      <c r="B4897" s="89"/>
      <c r="C4897" s="90" t="s">
        <v>175</v>
      </c>
      <c r="D4897" s="153">
        <v>43347</v>
      </c>
      <c r="E4897" s="89" t="s">
        <v>9154</v>
      </c>
      <c r="F4897" s="89" t="s">
        <v>15</v>
      </c>
      <c r="G4897" s="89">
        <v>826078</v>
      </c>
      <c r="H4897" s="89"/>
      <c r="I4897" s="93" t="s">
        <v>3376</v>
      </c>
      <c r="J4897" s="89"/>
      <c r="K4897" s="89"/>
      <c r="L4897" s="89"/>
      <c r="M4897" s="89"/>
      <c r="N4897" s="155">
        <v>50</v>
      </c>
      <c r="O4897" s="155">
        <v>0</v>
      </c>
      <c r="P4897" s="89" t="s">
        <v>679</v>
      </c>
    </row>
    <row r="4898" spans="1:16" ht="51">
      <c r="A4898" s="214">
        <v>86</v>
      </c>
      <c r="B4898" s="89"/>
      <c r="C4898" s="90" t="s">
        <v>59</v>
      </c>
      <c r="D4898" s="153">
        <v>43347</v>
      </c>
      <c r="E4898" s="89" t="s">
        <v>9155</v>
      </c>
      <c r="F4898" s="89" t="s">
        <v>6</v>
      </c>
      <c r="G4898" s="89">
        <v>1018181</v>
      </c>
      <c r="H4898" s="89"/>
      <c r="I4898" s="93" t="s">
        <v>9889</v>
      </c>
      <c r="J4898" s="89"/>
      <c r="K4898" s="89"/>
      <c r="L4898" s="89"/>
      <c r="M4898" s="89"/>
      <c r="N4898" s="155">
        <v>0</v>
      </c>
      <c r="O4898" s="155">
        <v>5400</v>
      </c>
      <c r="P4898" s="89" t="s">
        <v>679</v>
      </c>
    </row>
    <row r="4899" spans="1:16" ht="63.75">
      <c r="A4899" s="214">
        <v>291</v>
      </c>
      <c r="B4899" s="89"/>
      <c r="C4899" s="90" t="s">
        <v>133</v>
      </c>
      <c r="D4899" s="153">
        <v>43347</v>
      </c>
      <c r="E4899" s="89" t="s">
        <v>9156</v>
      </c>
      <c r="F4899" s="89" t="s">
        <v>11</v>
      </c>
      <c r="G4899" s="89">
        <v>826412</v>
      </c>
      <c r="H4899" s="89"/>
      <c r="I4899" s="93" t="s">
        <v>9890</v>
      </c>
      <c r="J4899" s="89"/>
      <c r="K4899" s="89"/>
      <c r="L4899" s="89"/>
      <c r="M4899" s="89"/>
      <c r="N4899" s="155">
        <v>50</v>
      </c>
      <c r="O4899" s="155">
        <v>0</v>
      </c>
      <c r="P4899" s="89" t="s">
        <v>679</v>
      </c>
    </row>
    <row r="4900" spans="1:16" ht="51">
      <c r="A4900" s="214">
        <v>513</v>
      </c>
      <c r="B4900" s="89"/>
      <c r="C4900" s="90" t="s">
        <v>175</v>
      </c>
      <c r="D4900" s="153">
        <v>43347</v>
      </c>
      <c r="E4900" s="89" t="s">
        <v>9157</v>
      </c>
      <c r="F4900" s="89" t="s">
        <v>15</v>
      </c>
      <c r="G4900" s="89">
        <v>826411</v>
      </c>
      <c r="H4900" s="89"/>
      <c r="I4900" s="93" t="s">
        <v>744</v>
      </c>
      <c r="J4900" s="89"/>
      <c r="K4900" s="89"/>
      <c r="L4900" s="89"/>
      <c r="M4900" s="89"/>
      <c r="N4900" s="155">
        <v>50</v>
      </c>
      <c r="O4900" s="155">
        <v>0</v>
      </c>
      <c r="P4900" s="89" t="s">
        <v>679</v>
      </c>
    </row>
    <row r="4901" spans="1:16" ht="76.5">
      <c r="A4901" s="214">
        <v>16</v>
      </c>
      <c r="B4901" s="89"/>
      <c r="C4901" s="90" t="s">
        <v>46</v>
      </c>
      <c r="D4901" s="153">
        <v>43347</v>
      </c>
      <c r="E4901" s="89" t="s">
        <v>9158</v>
      </c>
      <c r="F4901" s="89" t="s">
        <v>11</v>
      </c>
      <c r="G4901" s="89">
        <v>931729</v>
      </c>
      <c r="H4901" s="89"/>
      <c r="I4901" s="93" t="s">
        <v>9891</v>
      </c>
      <c r="J4901" s="89"/>
      <c r="K4901" s="89"/>
      <c r="L4901" s="89"/>
      <c r="M4901" s="89"/>
      <c r="N4901" s="155">
        <v>50</v>
      </c>
      <c r="O4901" s="155">
        <v>0</v>
      </c>
      <c r="P4901" s="89" t="s">
        <v>679</v>
      </c>
    </row>
    <row r="4902" spans="1:16" ht="76.5">
      <c r="A4902" s="214">
        <v>48</v>
      </c>
      <c r="B4902" s="89"/>
      <c r="C4902" s="90" t="s">
        <v>53</v>
      </c>
      <c r="D4902" s="153">
        <v>43347</v>
      </c>
      <c r="E4902" s="89" t="s">
        <v>9159</v>
      </c>
      <c r="F4902" s="89" t="s">
        <v>15</v>
      </c>
      <c r="G4902" s="89">
        <v>5833</v>
      </c>
      <c r="H4902" s="89"/>
      <c r="I4902" s="93" t="s">
        <v>9892</v>
      </c>
      <c r="J4902" s="89"/>
      <c r="K4902" s="89"/>
      <c r="L4902" s="89"/>
      <c r="M4902" s="89"/>
      <c r="N4902" s="155">
        <v>295.52</v>
      </c>
      <c r="O4902" s="155">
        <v>0</v>
      </c>
      <c r="P4902" s="89" t="s">
        <v>679</v>
      </c>
    </row>
    <row r="4903" spans="1:16" ht="76.5">
      <c r="A4903" s="214">
        <v>86</v>
      </c>
      <c r="B4903" s="89"/>
      <c r="C4903" s="90" t="s">
        <v>59</v>
      </c>
      <c r="D4903" s="153">
        <v>43347</v>
      </c>
      <c r="E4903" s="89" t="s">
        <v>9160</v>
      </c>
      <c r="F4903" s="89" t="s">
        <v>11</v>
      </c>
      <c r="G4903" s="89">
        <v>931760</v>
      </c>
      <c r="H4903" s="89"/>
      <c r="I4903" s="93" t="s">
        <v>9893</v>
      </c>
      <c r="J4903" s="89"/>
      <c r="K4903" s="89"/>
      <c r="L4903" s="89"/>
      <c r="M4903" s="89"/>
      <c r="N4903" s="155">
        <v>50</v>
      </c>
      <c r="O4903" s="155">
        <v>0</v>
      </c>
      <c r="P4903" s="89" t="s">
        <v>679</v>
      </c>
    </row>
    <row r="4904" spans="1:16" ht="38.25">
      <c r="A4904" s="214">
        <v>86</v>
      </c>
      <c r="B4904" s="89"/>
      <c r="C4904" s="90" t="s">
        <v>59</v>
      </c>
      <c r="D4904" s="153">
        <v>43347</v>
      </c>
      <c r="E4904" s="89" t="s">
        <v>9161</v>
      </c>
      <c r="F4904" s="89" t="s">
        <v>6</v>
      </c>
      <c r="G4904" s="89">
        <v>76949</v>
      </c>
      <c r="H4904" s="89"/>
      <c r="I4904" s="93" t="s">
        <v>9894</v>
      </c>
      <c r="J4904" s="89"/>
      <c r="K4904" s="89"/>
      <c r="L4904" s="89"/>
      <c r="M4904" s="89"/>
      <c r="N4904" s="155">
        <v>0</v>
      </c>
      <c r="O4904" s="155">
        <v>15938480</v>
      </c>
      <c r="P4904" s="89" t="s">
        <v>679</v>
      </c>
    </row>
    <row r="4905" spans="1:16" ht="51">
      <c r="A4905" s="214" t="s">
        <v>9092</v>
      </c>
      <c r="B4905" s="89"/>
      <c r="C4905" s="90" t="s">
        <v>621</v>
      </c>
      <c r="D4905" s="153">
        <v>43348</v>
      </c>
      <c r="E4905" s="89" t="s">
        <v>9162</v>
      </c>
      <c r="F4905" s="89" t="s">
        <v>3</v>
      </c>
      <c r="G4905" s="89">
        <v>1657642</v>
      </c>
      <c r="H4905" s="89"/>
      <c r="I4905" s="93" t="s">
        <v>9895</v>
      </c>
      <c r="J4905" s="89"/>
      <c r="K4905" s="89"/>
      <c r="L4905" s="89"/>
      <c r="M4905" s="89"/>
      <c r="N4905" s="155">
        <v>0</v>
      </c>
      <c r="O4905" s="155">
        <v>150</v>
      </c>
      <c r="P4905" s="89" t="s">
        <v>679</v>
      </c>
    </row>
    <row r="4906" spans="1:16" ht="38.25">
      <c r="A4906" s="214" t="s">
        <v>9092</v>
      </c>
      <c r="B4906" s="89"/>
      <c r="C4906" s="90" t="s">
        <v>621</v>
      </c>
      <c r="D4906" s="153">
        <v>43348</v>
      </c>
      <c r="E4906" s="89" t="s">
        <v>9163</v>
      </c>
      <c r="F4906" s="89" t="s">
        <v>3</v>
      </c>
      <c r="G4906" s="89">
        <v>1657617</v>
      </c>
      <c r="H4906" s="89"/>
      <c r="I4906" s="93" t="s">
        <v>9896</v>
      </c>
      <c r="J4906" s="89"/>
      <c r="K4906" s="89"/>
      <c r="L4906" s="89"/>
      <c r="M4906" s="89"/>
      <c r="N4906" s="155">
        <v>0</v>
      </c>
      <c r="O4906" s="155">
        <v>800</v>
      </c>
      <c r="P4906" s="89" t="s">
        <v>679</v>
      </c>
    </row>
    <row r="4907" spans="1:16" ht="51">
      <c r="A4907" s="214">
        <v>20</v>
      </c>
      <c r="B4907" s="89"/>
      <c r="C4907" s="90" t="s">
        <v>47</v>
      </c>
      <c r="D4907" s="153">
        <v>43348</v>
      </c>
      <c r="E4907" s="89" t="s">
        <v>9164</v>
      </c>
      <c r="F4907" s="89" t="s">
        <v>3</v>
      </c>
      <c r="G4907" s="89">
        <v>1657683</v>
      </c>
      <c r="H4907" s="89"/>
      <c r="I4907" s="93" t="s">
        <v>9897</v>
      </c>
      <c r="J4907" s="89"/>
      <c r="K4907" s="89"/>
      <c r="L4907" s="89"/>
      <c r="M4907" s="89"/>
      <c r="N4907" s="155">
        <v>0</v>
      </c>
      <c r="O4907" s="155">
        <v>160</v>
      </c>
      <c r="P4907" s="89" t="s">
        <v>679</v>
      </c>
    </row>
    <row r="4908" spans="1:16" ht="38.25">
      <c r="A4908" s="214">
        <v>526</v>
      </c>
      <c r="B4908" s="89"/>
      <c r="C4908" s="90" t="s">
        <v>616</v>
      </c>
      <c r="D4908" s="153">
        <v>43348</v>
      </c>
      <c r="E4908" s="89" t="s">
        <v>9165</v>
      </c>
      <c r="F4908" s="89" t="s">
        <v>3</v>
      </c>
      <c r="G4908" s="89">
        <v>1657691</v>
      </c>
      <c r="H4908" s="89"/>
      <c r="I4908" s="93" t="s">
        <v>9898</v>
      </c>
      <c r="J4908" s="89"/>
      <c r="K4908" s="89"/>
      <c r="L4908" s="89"/>
      <c r="M4908" s="89"/>
      <c r="N4908" s="155">
        <v>0</v>
      </c>
      <c r="O4908" s="155">
        <v>120</v>
      </c>
      <c r="P4908" s="89" t="s">
        <v>679</v>
      </c>
    </row>
    <row r="4909" spans="1:16" ht="38.25">
      <c r="A4909" s="214" t="s">
        <v>9092</v>
      </c>
      <c r="B4909" s="89"/>
      <c r="C4909" s="90" t="s">
        <v>621</v>
      </c>
      <c r="D4909" s="153">
        <v>43348</v>
      </c>
      <c r="E4909" s="89" t="s">
        <v>9166</v>
      </c>
      <c r="F4909" s="89" t="s">
        <v>3</v>
      </c>
      <c r="G4909" s="89">
        <v>1657693</v>
      </c>
      <c r="H4909" s="89"/>
      <c r="I4909" s="93" t="s">
        <v>8602</v>
      </c>
      <c r="J4909" s="89"/>
      <c r="K4909" s="89"/>
      <c r="L4909" s="89"/>
      <c r="M4909" s="89"/>
      <c r="N4909" s="155">
        <v>0</v>
      </c>
      <c r="O4909" s="155">
        <v>0.01</v>
      </c>
      <c r="P4909" s="89" t="s">
        <v>679</v>
      </c>
    </row>
    <row r="4910" spans="1:16" ht="51">
      <c r="A4910" s="214">
        <v>373</v>
      </c>
      <c r="B4910" s="89"/>
      <c r="C4910" s="90" t="s">
        <v>644</v>
      </c>
      <c r="D4910" s="153">
        <v>43348</v>
      </c>
      <c r="E4910" s="89" t="s">
        <v>9167</v>
      </c>
      <c r="F4910" s="89" t="s">
        <v>3</v>
      </c>
      <c r="G4910" s="89">
        <v>1657699</v>
      </c>
      <c r="H4910" s="89"/>
      <c r="I4910" s="93" t="s">
        <v>9899</v>
      </c>
      <c r="J4910" s="89"/>
      <c r="K4910" s="89"/>
      <c r="L4910" s="89"/>
      <c r="M4910" s="89"/>
      <c r="N4910" s="155">
        <v>0</v>
      </c>
      <c r="O4910" s="155">
        <v>1175</v>
      </c>
      <c r="P4910" s="89" t="s">
        <v>679</v>
      </c>
    </row>
    <row r="4911" spans="1:16" ht="51">
      <c r="A4911" s="214" t="s">
        <v>560</v>
      </c>
      <c r="B4911" s="89"/>
      <c r="C4911" s="90" t="s">
        <v>622</v>
      </c>
      <c r="D4911" s="153">
        <v>43348</v>
      </c>
      <c r="E4911" s="89" t="s">
        <v>9168</v>
      </c>
      <c r="F4911" s="89" t="s">
        <v>3</v>
      </c>
      <c r="G4911" s="89">
        <v>1657503</v>
      </c>
      <c r="H4911" s="89"/>
      <c r="I4911" s="93" t="s">
        <v>9900</v>
      </c>
      <c r="J4911" s="89"/>
      <c r="K4911" s="89"/>
      <c r="L4911" s="89"/>
      <c r="M4911" s="89"/>
      <c r="N4911" s="155">
        <v>0</v>
      </c>
      <c r="O4911" s="155">
        <v>1277</v>
      </c>
      <c r="P4911" s="89" t="s">
        <v>679</v>
      </c>
    </row>
    <row r="4912" spans="1:16" ht="38.25">
      <c r="A4912" s="214" t="s">
        <v>9092</v>
      </c>
      <c r="B4912" s="89"/>
      <c r="C4912" s="90" t="s">
        <v>621</v>
      </c>
      <c r="D4912" s="153">
        <v>43348</v>
      </c>
      <c r="E4912" s="89" t="s">
        <v>9169</v>
      </c>
      <c r="F4912" s="89" t="s">
        <v>3</v>
      </c>
      <c r="G4912" s="89">
        <v>1657529</v>
      </c>
      <c r="H4912" s="89"/>
      <c r="I4912" s="93" t="s">
        <v>9901</v>
      </c>
      <c r="J4912" s="89"/>
      <c r="K4912" s="89"/>
      <c r="L4912" s="89"/>
      <c r="M4912" s="89"/>
      <c r="N4912" s="155">
        <v>0</v>
      </c>
      <c r="O4912" s="155">
        <v>1506</v>
      </c>
      <c r="P4912" s="89" t="s">
        <v>679</v>
      </c>
    </row>
    <row r="4913" spans="1:16" ht="51">
      <c r="A4913" s="214" t="s">
        <v>569</v>
      </c>
      <c r="B4913" s="89"/>
      <c r="C4913" s="90" t="s">
        <v>621</v>
      </c>
      <c r="D4913" s="153">
        <v>43348</v>
      </c>
      <c r="E4913" s="89" t="s">
        <v>9170</v>
      </c>
      <c r="F4913" s="89" t="s">
        <v>3</v>
      </c>
      <c r="G4913" s="89">
        <v>1657534</v>
      </c>
      <c r="H4913" s="89"/>
      <c r="I4913" s="93" t="s">
        <v>9902</v>
      </c>
      <c r="J4913" s="89"/>
      <c r="K4913" s="89"/>
      <c r="L4913" s="89"/>
      <c r="M4913" s="89"/>
      <c r="N4913" s="155">
        <v>0</v>
      </c>
      <c r="O4913" s="155">
        <v>6984</v>
      </c>
      <c r="P4913" s="89" t="s">
        <v>679</v>
      </c>
    </row>
    <row r="4914" spans="1:16" ht="51">
      <c r="A4914" s="214" t="s">
        <v>569</v>
      </c>
      <c r="B4914" s="89"/>
      <c r="C4914" s="90" t="s">
        <v>621</v>
      </c>
      <c r="D4914" s="153">
        <v>43348</v>
      </c>
      <c r="E4914" s="89" t="s">
        <v>9171</v>
      </c>
      <c r="F4914" s="89" t="s">
        <v>3</v>
      </c>
      <c r="G4914" s="89">
        <v>1657535</v>
      </c>
      <c r="H4914" s="89"/>
      <c r="I4914" s="93" t="s">
        <v>9903</v>
      </c>
      <c r="J4914" s="89"/>
      <c r="K4914" s="89"/>
      <c r="L4914" s="89"/>
      <c r="M4914" s="89"/>
      <c r="N4914" s="155">
        <v>0</v>
      </c>
      <c r="O4914" s="155">
        <v>372</v>
      </c>
      <c r="P4914" s="89" t="s">
        <v>679</v>
      </c>
    </row>
    <row r="4915" spans="1:16" ht="51">
      <c r="A4915" s="214" t="s">
        <v>560</v>
      </c>
      <c r="B4915" s="89"/>
      <c r="C4915" s="90" t="s">
        <v>622</v>
      </c>
      <c r="D4915" s="153">
        <v>43348</v>
      </c>
      <c r="E4915" s="89" t="s">
        <v>9172</v>
      </c>
      <c r="F4915" s="89" t="s">
        <v>3</v>
      </c>
      <c r="G4915" s="89">
        <v>1657556</v>
      </c>
      <c r="H4915" s="89"/>
      <c r="I4915" s="93" t="s">
        <v>9904</v>
      </c>
      <c r="J4915" s="89"/>
      <c r="K4915" s="89"/>
      <c r="L4915" s="89"/>
      <c r="M4915" s="89"/>
      <c r="N4915" s="155">
        <v>0</v>
      </c>
      <c r="O4915" s="155">
        <v>2000</v>
      </c>
      <c r="P4915" s="89" t="s">
        <v>679</v>
      </c>
    </row>
    <row r="4916" spans="1:16" ht="51">
      <c r="A4916" s="214" t="s">
        <v>569</v>
      </c>
      <c r="B4916" s="89"/>
      <c r="C4916" s="90" t="s">
        <v>621</v>
      </c>
      <c r="D4916" s="153">
        <v>43348</v>
      </c>
      <c r="E4916" s="89" t="s">
        <v>9173</v>
      </c>
      <c r="F4916" s="89" t="s">
        <v>3</v>
      </c>
      <c r="G4916" s="89">
        <v>1657564</v>
      </c>
      <c r="H4916" s="89"/>
      <c r="I4916" s="93" t="s">
        <v>9905</v>
      </c>
      <c r="J4916" s="89"/>
      <c r="K4916" s="89"/>
      <c r="L4916" s="89"/>
      <c r="M4916" s="89"/>
      <c r="N4916" s="155">
        <v>0</v>
      </c>
      <c r="O4916" s="155">
        <v>371</v>
      </c>
      <c r="P4916" s="89" t="s">
        <v>679</v>
      </c>
    </row>
    <row r="4917" spans="1:16" ht="38.25">
      <c r="A4917" s="214">
        <v>373</v>
      </c>
      <c r="B4917" s="89"/>
      <c r="C4917" s="90" t="s">
        <v>644</v>
      </c>
      <c r="D4917" s="153">
        <v>43348</v>
      </c>
      <c r="E4917" s="89" t="s">
        <v>9174</v>
      </c>
      <c r="F4917" s="89" t="s">
        <v>3</v>
      </c>
      <c r="G4917" s="89">
        <v>1657593</v>
      </c>
      <c r="H4917" s="89"/>
      <c r="I4917" s="93" t="s">
        <v>9906</v>
      </c>
      <c r="J4917" s="89"/>
      <c r="K4917" s="89"/>
      <c r="L4917" s="89"/>
      <c r="M4917" s="89"/>
      <c r="N4917" s="155">
        <v>0</v>
      </c>
      <c r="O4917" s="155">
        <v>188.6</v>
      </c>
      <c r="P4917" s="89" t="s">
        <v>679</v>
      </c>
    </row>
    <row r="4918" spans="1:16" ht="51">
      <c r="A4918" s="214" t="s">
        <v>569</v>
      </c>
      <c r="B4918" s="89"/>
      <c r="C4918" s="90" t="s">
        <v>621</v>
      </c>
      <c r="D4918" s="153">
        <v>43348</v>
      </c>
      <c r="E4918" s="89" t="s">
        <v>9175</v>
      </c>
      <c r="F4918" s="89" t="s">
        <v>3</v>
      </c>
      <c r="G4918" s="89">
        <v>1657599</v>
      </c>
      <c r="H4918" s="89"/>
      <c r="I4918" s="93" t="s">
        <v>9907</v>
      </c>
      <c r="J4918" s="89"/>
      <c r="K4918" s="89"/>
      <c r="L4918" s="89"/>
      <c r="M4918" s="89"/>
      <c r="N4918" s="155">
        <v>0</v>
      </c>
      <c r="O4918" s="155">
        <v>8390</v>
      </c>
      <c r="P4918" s="89" t="s">
        <v>679</v>
      </c>
    </row>
    <row r="4919" spans="1:16" ht="51">
      <c r="A4919" s="214" t="s">
        <v>569</v>
      </c>
      <c r="B4919" s="89"/>
      <c r="C4919" s="90" t="s">
        <v>621</v>
      </c>
      <c r="D4919" s="153">
        <v>43348</v>
      </c>
      <c r="E4919" s="89" t="s">
        <v>9176</v>
      </c>
      <c r="F4919" s="89" t="s">
        <v>3</v>
      </c>
      <c r="G4919" s="89">
        <v>1657611</v>
      </c>
      <c r="H4919" s="89"/>
      <c r="I4919" s="93" t="s">
        <v>9908</v>
      </c>
      <c r="J4919" s="89"/>
      <c r="K4919" s="89"/>
      <c r="L4919" s="89"/>
      <c r="M4919" s="89"/>
      <c r="N4919" s="155">
        <v>0</v>
      </c>
      <c r="O4919" s="155">
        <v>7339.7</v>
      </c>
      <c r="P4919" s="89" t="s">
        <v>679</v>
      </c>
    </row>
    <row r="4920" spans="1:16" ht="38.25">
      <c r="A4920" s="214">
        <v>35</v>
      </c>
      <c r="B4920" s="89"/>
      <c r="C4920" s="90" t="s">
        <v>49</v>
      </c>
      <c r="D4920" s="153">
        <v>43348</v>
      </c>
      <c r="E4920" s="89" t="s">
        <v>9177</v>
      </c>
      <c r="F4920" s="89" t="s">
        <v>3</v>
      </c>
      <c r="G4920" s="89">
        <v>1657612</v>
      </c>
      <c r="H4920" s="89"/>
      <c r="I4920" s="93" t="s">
        <v>9909</v>
      </c>
      <c r="J4920" s="89"/>
      <c r="K4920" s="89"/>
      <c r="L4920" s="89"/>
      <c r="M4920" s="89"/>
      <c r="N4920" s="155">
        <v>0</v>
      </c>
      <c r="O4920" s="155">
        <v>3636.48</v>
      </c>
      <c r="P4920" s="89" t="s">
        <v>679</v>
      </c>
    </row>
    <row r="4921" spans="1:16" ht="38.25">
      <c r="A4921" s="214">
        <v>526</v>
      </c>
      <c r="B4921" s="89"/>
      <c r="C4921" s="90" t="s">
        <v>616</v>
      </c>
      <c r="D4921" s="153">
        <v>43348</v>
      </c>
      <c r="E4921" s="89" t="s">
        <v>9178</v>
      </c>
      <c r="F4921" s="89" t="s">
        <v>3</v>
      </c>
      <c r="G4921" s="89">
        <v>1657813</v>
      </c>
      <c r="H4921" s="89"/>
      <c r="I4921" s="93" t="s">
        <v>9910</v>
      </c>
      <c r="J4921" s="89"/>
      <c r="K4921" s="89"/>
      <c r="L4921" s="89"/>
      <c r="M4921" s="89"/>
      <c r="N4921" s="155">
        <v>0</v>
      </c>
      <c r="O4921" s="155">
        <v>51</v>
      </c>
      <c r="P4921" s="89" t="s">
        <v>679</v>
      </c>
    </row>
    <row r="4922" spans="1:16" ht="51">
      <c r="A4922" s="214" t="s">
        <v>569</v>
      </c>
      <c r="B4922" s="89"/>
      <c r="C4922" s="90" t="s">
        <v>621</v>
      </c>
      <c r="D4922" s="153">
        <v>43348</v>
      </c>
      <c r="E4922" s="89" t="s">
        <v>9179</v>
      </c>
      <c r="F4922" s="89" t="s">
        <v>3</v>
      </c>
      <c r="G4922" s="89">
        <v>1657841</v>
      </c>
      <c r="H4922" s="89"/>
      <c r="I4922" s="93" t="s">
        <v>9911</v>
      </c>
      <c r="J4922" s="89"/>
      <c r="K4922" s="89"/>
      <c r="L4922" s="89"/>
      <c r="M4922" s="89"/>
      <c r="N4922" s="155">
        <v>0</v>
      </c>
      <c r="O4922" s="155">
        <v>41110.800000000003</v>
      </c>
      <c r="P4922" s="89" t="s">
        <v>679</v>
      </c>
    </row>
    <row r="4923" spans="1:16" ht="63.75">
      <c r="A4923" s="214">
        <v>221</v>
      </c>
      <c r="B4923" s="89"/>
      <c r="C4923" s="90" t="s">
        <v>105</v>
      </c>
      <c r="D4923" s="153">
        <v>43348</v>
      </c>
      <c r="E4923" s="89" t="s">
        <v>9180</v>
      </c>
      <c r="F4923" s="89" t="s">
        <v>3</v>
      </c>
      <c r="G4923" s="89">
        <v>1657748</v>
      </c>
      <c r="H4923" s="89"/>
      <c r="I4923" s="93" t="s">
        <v>9912</v>
      </c>
      <c r="J4923" s="89"/>
      <c r="K4923" s="89"/>
      <c r="L4923" s="89"/>
      <c r="M4923" s="89"/>
      <c r="N4923" s="155">
        <v>0</v>
      </c>
      <c r="O4923" s="155">
        <v>85</v>
      </c>
      <c r="P4923" s="89" t="s">
        <v>679</v>
      </c>
    </row>
    <row r="4924" spans="1:16" ht="51">
      <c r="A4924" s="214" t="s">
        <v>569</v>
      </c>
      <c r="B4924" s="89"/>
      <c r="C4924" s="90" t="s">
        <v>621</v>
      </c>
      <c r="D4924" s="153">
        <v>43348</v>
      </c>
      <c r="E4924" s="89" t="s">
        <v>9181</v>
      </c>
      <c r="F4924" s="89" t="s">
        <v>3</v>
      </c>
      <c r="G4924" s="89">
        <v>1657763</v>
      </c>
      <c r="H4924" s="89"/>
      <c r="I4924" s="93" t="s">
        <v>9913</v>
      </c>
      <c r="J4924" s="89"/>
      <c r="K4924" s="89"/>
      <c r="L4924" s="89"/>
      <c r="M4924" s="89"/>
      <c r="N4924" s="155">
        <v>0</v>
      </c>
      <c r="O4924" s="155">
        <v>4310</v>
      </c>
      <c r="P4924" s="89" t="s">
        <v>679</v>
      </c>
    </row>
    <row r="4925" spans="1:16" ht="63.75">
      <c r="A4925" s="214">
        <v>373</v>
      </c>
      <c r="B4925" s="89"/>
      <c r="C4925" s="90" t="s">
        <v>644</v>
      </c>
      <c r="D4925" s="153">
        <v>43348</v>
      </c>
      <c r="E4925" s="89" t="s">
        <v>9182</v>
      </c>
      <c r="F4925" s="89" t="s">
        <v>3</v>
      </c>
      <c r="G4925" s="89">
        <v>1657774</v>
      </c>
      <c r="H4925" s="89"/>
      <c r="I4925" s="93" t="s">
        <v>9914</v>
      </c>
      <c r="J4925" s="89"/>
      <c r="K4925" s="89"/>
      <c r="L4925" s="89"/>
      <c r="M4925" s="89"/>
      <c r="N4925" s="155">
        <v>0</v>
      </c>
      <c r="O4925" s="155">
        <v>295.40000000000003</v>
      </c>
      <c r="P4925" s="89" t="s">
        <v>679</v>
      </c>
    </row>
    <row r="4926" spans="1:16" ht="63.75">
      <c r="A4926" s="214" t="s">
        <v>569</v>
      </c>
      <c r="B4926" s="89"/>
      <c r="C4926" s="90" t="s">
        <v>621</v>
      </c>
      <c r="D4926" s="153">
        <v>43348</v>
      </c>
      <c r="E4926" s="89" t="s">
        <v>9183</v>
      </c>
      <c r="F4926" s="89" t="s">
        <v>3</v>
      </c>
      <c r="G4926" s="89">
        <v>1657621</v>
      </c>
      <c r="H4926" s="89"/>
      <c r="I4926" s="93" t="s">
        <v>9915</v>
      </c>
      <c r="J4926" s="89"/>
      <c r="K4926" s="89"/>
      <c r="L4926" s="89"/>
      <c r="M4926" s="89"/>
      <c r="N4926" s="155">
        <v>0</v>
      </c>
      <c r="O4926" s="155">
        <v>18135.61</v>
      </c>
      <c r="P4926" s="89" t="s">
        <v>679</v>
      </c>
    </row>
    <row r="4927" spans="1:16" ht="51">
      <c r="A4927" s="214">
        <v>163</v>
      </c>
      <c r="B4927" s="89"/>
      <c r="C4927" s="90" t="s">
        <v>91</v>
      </c>
      <c r="D4927" s="153">
        <v>43348</v>
      </c>
      <c r="E4927" s="89" t="s">
        <v>9184</v>
      </c>
      <c r="F4927" s="89" t="s">
        <v>3</v>
      </c>
      <c r="G4927" s="89">
        <v>1657594</v>
      </c>
      <c r="H4927" s="89"/>
      <c r="I4927" s="93" t="s">
        <v>9916</v>
      </c>
      <c r="J4927" s="89"/>
      <c r="K4927" s="89"/>
      <c r="L4927" s="89"/>
      <c r="M4927" s="89"/>
      <c r="N4927" s="155">
        <v>0</v>
      </c>
      <c r="O4927" s="155">
        <v>159</v>
      </c>
      <c r="P4927" s="89" t="s">
        <v>679</v>
      </c>
    </row>
    <row r="4928" spans="1:16" ht="51">
      <c r="A4928" s="214" t="s">
        <v>560</v>
      </c>
      <c r="B4928" s="89"/>
      <c r="C4928" s="90" t="s">
        <v>622</v>
      </c>
      <c r="D4928" s="153">
        <v>43348</v>
      </c>
      <c r="E4928" s="89" t="s">
        <v>9185</v>
      </c>
      <c r="F4928" s="89" t="s">
        <v>3</v>
      </c>
      <c r="G4928" s="89">
        <v>1657475</v>
      </c>
      <c r="H4928" s="89"/>
      <c r="I4928" s="93" t="s">
        <v>9917</v>
      </c>
      <c r="J4928" s="89"/>
      <c r="K4928" s="89"/>
      <c r="L4928" s="89"/>
      <c r="M4928" s="89"/>
      <c r="N4928" s="155">
        <v>0</v>
      </c>
      <c r="O4928" s="155">
        <v>460</v>
      </c>
      <c r="P4928" s="89" t="s">
        <v>679</v>
      </c>
    </row>
    <row r="4929" spans="1:16" ht="38.25">
      <c r="A4929" s="214" t="s">
        <v>569</v>
      </c>
      <c r="B4929" s="89"/>
      <c r="C4929" s="90" t="s">
        <v>621</v>
      </c>
      <c r="D4929" s="153">
        <v>43348</v>
      </c>
      <c r="E4929" s="89" t="s">
        <v>9186</v>
      </c>
      <c r="F4929" s="89" t="s">
        <v>3</v>
      </c>
      <c r="G4929" s="89">
        <v>1657478</v>
      </c>
      <c r="H4929" s="89"/>
      <c r="I4929" s="93" t="s">
        <v>9918</v>
      </c>
      <c r="J4929" s="89"/>
      <c r="K4929" s="89"/>
      <c r="L4929" s="89"/>
      <c r="M4929" s="89"/>
      <c r="N4929" s="155">
        <v>0</v>
      </c>
      <c r="O4929" s="155">
        <v>501.37</v>
      </c>
      <c r="P4929" s="89" t="s">
        <v>679</v>
      </c>
    </row>
    <row r="4930" spans="1:16" ht="51">
      <c r="A4930" s="214" t="s">
        <v>569</v>
      </c>
      <c r="B4930" s="89"/>
      <c r="C4930" s="90" t="s">
        <v>621</v>
      </c>
      <c r="D4930" s="153">
        <v>43348</v>
      </c>
      <c r="E4930" s="89" t="s">
        <v>9187</v>
      </c>
      <c r="F4930" s="89" t="s">
        <v>3</v>
      </c>
      <c r="G4930" s="89">
        <v>1657481</v>
      </c>
      <c r="H4930" s="89"/>
      <c r="I4930" s="93" t="s">
        <v>9919</v>
      </c>
      <c r="J4930" s="89"/>
      <c r="K4930" s="89"/>
      <c r="L4930" s="89"/>
      <c r="M4930" s="89"/>
      <c r="N4930" s="155">
        <v>0</v>
      </c>
      <c r="O4930" s="155">
        <v>501.37</v>
      </c>
      <c r="P4930" s="89" t="s">
        <v>679</v>
      </c>
    </row>
    <row r="4931" spans="1:16" ht="51">
      <c r="A4931" s="214" t="s">
        <v>569</v>
      </c>
      <c r="B4931" s="89"/>
      <c r="C4931" s="90" t="s">
        <v>621</v>
      </c>
      <c r="D4931" s="153">
        <v>43348</v>
      </c>
      <c r="E4931" s="89" t="s">
        <v>9188</v>
      </c>
      <c r="F4931" s="89" t="s">
        <v>3</v>
      </c>
      <c r="G4931" s="89">
        <v>1657501</v>
      </c>
      <c r="H4931" s="89"/>
      <c r="I4931" s="93" t="s">
        <v>9920</v>
      </c>
      <c r="J4931" s="89"/>
      <c r="K4931" s="89"/>
      <c r="L4931" s="89"/>
      <c r="M4931" s="89"/>
      <c r="N4931" s="155">
        <v>0</v>
      </c>
      <c r="O4931" s="155">
        <v>0.01</v>
      </c>
      <c r="P4931" s="89" t="s">
        <v>2900</v>
      </c>
    </row>
    <row r="4932" spans="1:16" ht="89.25">
      <c r="A4932" s="214">
        <v>594</v>
      </c>
      <c r="B4932" s="89"/>
      <c r="C4932" s="90" t="s">
        <v>101</v>
      </c>
      <c r="D4932" s="153">
        <v>43348</v>
      </c>
      <c r="E4932" s="89" t="s">
        <v>9189</v>
      </c>
      <c r="F4932" s="89" t="s">
        <v>15</v>
      </c>
      <c r="G4932" s="89">
        <v>5847</v>
      </c>
      <c r="H4932" s="89"/>
      <c r="I4932" s="93" t="s">
        <v>9921</v>
      </c>
      <c r="J4932" s="89"/>
      <c r="K4932" s="89"/>
      <c r="L4932" s="89"/>
      <c r="M4932" s="89"/>
      <c r="N4932" s="155">
        <v>304.57</v>
      </c>
      <c r="O4932" s="155">
        <v>0</v>
      </c>
      <c r="P4932" s="89" t="s">
        <v>679</v>
      </c>
    </row>
    <row r="4933" spans="1:16" ht="102">
      <c r="A4933" s="214">
        <v>670</v>
      </c>
      <c r="B4933" s="89"/>
      <c r="C4933" s="90" t="s">
        <v>194</v>
      </c>
      <c r="D4933" s="153">
        <v>43348</v>
      </c>
      <c r="E4933" s="89" t="s">
        <v>9190</v>
      </c>
      <c r="F4933" s="89" t="s">
        <v>15</v>
      </c>
      <c r="G4933" s="89">
        <v>5839</v>
      </c>
      <c r="H4933" s="89"/>
      <c r="I4933" s="93" t="s">
        <v>9922</v>
      </c>
      <c r="J4933" s="89"/>
      <c r="K4933" s="89"/>
      <c r="L4933" s="89"/>
      <c r="M4933" s="89"/>
      <c r="N4933" s="155">
        <v>286.33</v>
      </c>
      <c r="O4933" s="155">
        <v>0</v>
      </c>
      <c r="P4933" s="89" t="s">
        <v>679</v>
      </c>
    </row>
    <row r="4934" spans="1:16" ht="51">
      <c r="A4934" s="214">
        <v>513</v>
      </c>
      <c r="B4934" s="89"/>
      <c r="C4934" s="90" t="s">
        <v>175</v>
      </c>
      <c r="D4934" s="153">
        <v>43348</v>
      </c>
      <c r="E4934" s="89" t="s">
        <v>9191</v>
      </c>
      <c r="F4934" s="89" t="s">
        <v>15</v>
      </c>
      <c r="G4934" s="89">
        <v>827245</v>
      </c>
      <c r="H4934" s="89"/>
      <c r="I4934" s="93" t="s">
        <v>4290</v>
      </c>
      <c r="J4934" s="89"/>
      <c r="K4934" s="89"/>
      <c r="L4934" s="89"/>
      <c r="M4934" s="89"/>
      <c r="N4934" s="155">
        <v>50</v>
      </c>
      <c r="O4934" s="155">
        <v>0</v>
      </c>
      <c r="P4934" s="89" t="s">
        <v>679</v>
      </c>
    </row>
    <row r="4935" spans="1:16" ht="51">
      <c r="A4935" s="214">
        <v>513</v>
      </c>
      <c r="B4935" s="89"/>
      <c r="C4935" s="90" t="s">
        <v>175</v>
      </c>
      <c r="D4935" s="153">
        <v>43348</v>
      </c>
      <c r="E4935" s="89" t="s">
        <v>9192</v>
      </c>
      <c r="F4935" s="89" t="s">
        <v>11</v>
      </c>
      <c r="G4935" s="89">
        <v>931814</v>
      </c>
      <c r="H4935" s="89"/>
      <c r="I4935" s="93" t="s">
        <v>9924</v>
      </c>
      <c r="J4935" s="89"/>
      <c r="K4935" s="89"/>
      <c r="L4935" s="89"/>
      <c r="M4935" s="89"/>
      <c r="N4935" s="155">
        <v>50</v>
      </c>
      <c r="O4935" s="155">
        <v>0</v>
      </c>
      <c r="P4935" s="89" t="s">
        <v>679</v>
      </c>
    </row>
    <row r="4936" spans="1:16" ht="76.5">
      <c r="A4936" s="214" t="s">
        <v>561</v>
      </c>
      <c r="B4936" s="89"/>
      <c r="C4936" s="90" t="s">
        <v>10493</v>
      </c>
      <c r="D4936" s="153">
        <v>43348</v>
      </c>
      <c r="E4936" s="89" t="s">
        <v>9193</v>
      </c>
      <c r="F4936" s="89" t="s">
        <v>13</v>
      </c>
      <c r="G4936" s="89">
        <v>931796</v>
      </c>
      <c r="H4936" s="89"/>
      <c r="I4936" s="93" t="s">
        <v>9925</v>
      </c>
      <c r="J4936" s="89"/>
      <c r="K4936" s="89"/>
      <c r="L4936" s="89"/>
      <c r="M4936" s="89"/>
      <c r="N4936" s="155">
        <v>151980</v>
      </c>
      <c r="O4936" s="155">
        <v>0</v>
      </c>
      <c r="P4936" s="89" t="s">
        <v>679</v>
      </c>
    </row>
    <row r="4937" spans="1:16" ht="89.25">
      <c r="A4937" s="214">
        <v>48</v>
      </c>
      <c r="B4937" s="89"/>
      <c r="C4937" s="90" t="s">
        <v>53</v>
      </c>
      <c r="D4937" s="153">
        <v>43348</v>
      </c>
      <c r="E4937" s="89" t="s">
        <v>9194</v>
      </c>
      <c r="F4937" s="89" t="s">
        <v>15</v>
      </c>
      <c r="G4937" s="89">
        <v>5798</v>
      </c>
      <c r="H4937" s="89"/>
      <c r="I4937" s="93" t="s">
        <v>9926</v>
      </c>
      <c r="J4937" s="89"/>
      <c r="K4937" s="89"/>
      <c r="L4937" s="89"/>
      <c r="M4937" s="89"/>
      <c r="N4937" s="155">
        <v>429.56</v>
      </c>
      <c r="O4937" s="155">
        <v>0</v>
      </c>
      <c r="P4937" s="89" t="s">
        <v>679</v>
      </c>
    </row>
    <row r="4938" spans="1:16" ht="102">
      <c r="A4938" s="214">
        <v>48</v>
      </c>
      <c r="B4938" s="89"/>
      <c r="C4938" s="90" t="s">
        <v>53</v>
      </c>
      <c r="D4938" s="153">
        <v>43348</v>
      </c>
      <c r="E4938" s="89" t="s">
        <v>9195</v>
      </c>
      <c r="F4938" s="89" t="s">
        <v>637</v>
      </c>
      <c r="G4938" s="89">
        <v>5798</v>
      </c>
      <c r="H4938" s="89"/>
      <c r="I4938" s="93" t="s">
        <v>9927</v>
      </c>
      <c r="J4938" s="89"/>
      <c r="K4938" s="89"/>
      <c r="L4938" s="89"/>
      <c r="M4938" s="89"/>
      <c r="N4938" s="155">
        <v>1936.82</v>
      </c>
      <c r="O4938" s="155">
        <v>0</v>
      </c>
      <c r="P4938" s="89" t="s">
        <v>679</v>
      </c>
    </row>
    <row r="4939" spans="1:16" ht="63.75">
      <c r="A4939" s="214">
        <v>30</v>
      </c>
      <c r="B4939" s="89"/>
      <c r="C4939" s="90" t="s">
        <v>684</v>
      </c>
      <c r="D4939" s="153">
        <v>43348</v>
      </c>
      <c r="E4939" s="89" t="s">
        <v>9196</v>
      </c>
      <c r="F4939" s="89" t="s">
        <v>6</v>
      </c>
      <c r="G4939" s="89">
        <v>931854</v>
      </c>
      <c r="H4939" s="89"/>
      <c r="I4939" s="93" t="s">
        <v>9928</v>
      </c>
      <c r="J4939" s="89"/>
      <c r="K4939" s="89"/>
      <c r="L4939" s="89"/>
      <c r="M4939" s="89"/>
      <c r="N4939" s="155">
        <v>0</v>
      </c>
      <c r="O4939" s="155">
        <v>498858.1</v>
      </c>
      <c r="P4939" s="89" t="s">
        <v>679</v>
      </c>
    </row>
    <row r="4940" spans="1:16" ht="76.5">
      <c r="A4940" s="214">
        <v>30</v>
      </c>
      <c r="B4940" s="89"/>
      <c r="C4940" s="90" t="s">
        <v>684</v>
      </c>
      <c r="D4940" s="153">
        <v>43348</v>
      </c>
      <c r="E4940" s="89" t="s">
        <v>9197</v>
      </c>
      <c r="F4940" s="89" t="s">
        <v>11</v>
      </c>
      <c r="G4940" s="89">
        <v>931854</v>
      </c>
      <c r="H4940" s="89"/>
      <c r="I4940" s="93" t="s">
        <v>9929</v>
      </c>
      <c r="J4940" s="89"/>
      <c r="K4940" s="89"/>
      <c r="L4940" s="89"/>
      <c r="M4940" s="89"/>
      <c r="N4940" s="155">
        <v>50</v>
      </c>
      <c r="O4940" s="155">
        <v>0</v>
      </c>
      <c r="P4940" s="89" t="s">
        <v>679</v>
      </c>
    </row>
    <row r="4941" spans="1:16" ht="63.75">
      <c r="A4941" s="214">
        <v>52</v>
      </c>
      <c r="B4941" s="89"/>
      <c r="C4941" s="90" t="s">
        <v>54</v>
      </c>
      <c r="D4941" s="153">
        <v>43348</v>
      </c>
      <c r="E4941" s="89" t="s">
        <v>9198</v>
      </c>
      <c r="F4941" s="89" t="s">
        <v>13</v>
      </c>
      <c r="G4941" s="89">
        <v>931804</v>
      </c>
      <c r="H4941" s="89"/>
      <c r="I4941" s="93" t="s">
        <v>9930</v>
      </c>
      <c r="J4941" s="89"/>
      <c r="K4941" s="89"/>
      <c r="L4941" s="89"/>
      <c r="M4941" s="89"/>
      <c r="N4941" s="155">
        <v>156.11000000000001</v>
      </c>
      <c r="O4941" s="155">
        <v>0</v>
      </c>
      <c r="P4941" s="89" t="s">
        <v>679</v>
      </c>
    </row>
    <row r="4942" spans="1:16" ht="76.5">
      <c r="A4942" s="214">
        <v>52</v>
      </c>
      <c r="B4942" s="89"/>
      <c r="C4942" s="90" t="s">
        <v>54</v>
      </c>
      <c r="D4942" s="153">
        <v>43348</v>
      </c>
      <c r="E4942" s="89" t="s">
        <v>9199</v>
      </c>
      <c r="F4942" s="89" t="s">
        <v>11</v>
      </c>
      <c r="G4942" s="89">
        <v>931804</v>
      </c>
      <c r="H4942" s="89"/>
      <c r="I4942" s="93" t="s">
        <v>9931</v>
      </c>
      <c r="J4942" s="89"/>
      <c r="K4942" s="89"/>
      <c r="L4942" s="89"/>
      <c r="M4942" s="89"/>
      <c r="N4942" s="155">
        <v>50</v>
      </c>
      <c r="O4942" s="155">
        <v>0</v>
      </c>
      <c r="P4942" s="89" t="s">
        <v>679</v>
      </c>
    </row>
    <row r="4943" spans="1:16" ht="51">
      <c r="A4943" s="214" t="s">
        <v>569</v>
      </c>
      <c r="B4943" s="89"/>
      <c r="C4943" s="90" t="s">
        <v>621</v>
      </c>
      <c r="D4943" s="153">
        <v>43349</v>
      </c>
      <c r="E4943" s="89" t="s">
        <v>9200</v>
      </c>
      <c r="F4943" s="89" t="s">
        <v>3</v>
      </c>
      <c r="G4943" s="89">
        <v>1658160</v>
      </c>
      <c r="H4943" s="89"/>
      <c r="I4943" s="93" t="s">
        <v>9932</v>
      </c>
      <c r="J4943" s="89"/>
      <c r="K4943" s="89"/>
      <c r="L4943" s="89"/>
      <c r="M4943" s="89"/>
      <c r="N4943" s="155">
        <v>0</v>
      </c>
      <c r="O4943" s="155">
        <v>97.3</v>
      </c>
      <c r="P4943" s="89" t="s">
        <v>679</v>
      </c>
    </row>
    <row r="4944" spans="1:16" ht="51">
      <c r="A4944" s="214" t="s">
        <v>569</v>
      </c>
      <c r="B4944" s="89"/>
      <c r="C4944" s="90" t="s">
        <v>621</v>
      </c>
      <c r="D4944" s="153">
        <v>43349</v>
      </c>
      <c r="E4944" s="89" t="s">
        <v>9201</v>
      </c>
      <c r="F4944" s="89" t="s">
        <v>3</v>
      </c>
      <c r="G4944" s="89">
        <v>1658161</v>
      </c>
      <c r="H4944" s="89"/>
      <c r="I4944" s="93" t="s">
        <v>9933</v>
      </c>
      <c r="J4944" s="89"/>
      <c r="K4944" s="89"/>
      <c r="L4944" s="89"/>
      <c r="M4944" s="89"/>
      <c r="N4944" s="155">
        <v>0</v>
      </c>
      <c r="O4944" s="155">
        <v>695</v>
      </c>
      <c r="P4944" s="89" t="s">
        <v>679</v>
      </c>
    </row>
    <row r="4945" spans="1:16" ht="63.75">
      <c r="A4945" s="214">
        <v>373</v>
      </c>
      <c r="B4945" s="89"/>
      <c r="C4945" s="90" t="s">
        <v>644</v>
      </c>
      <c r="D4945" s="153">
        <v>43349</v>
      </c>
      <c r="E4945" s="89" t="s">
        <v>9202</v>
      </c>
      <c r="F4945" s="89" t="s">
        <v>3</v>
      </c>
      <c r="G4945" s="89">
        <v>1658164</v>
      </c>
      <c r="H4945" s="89"/>
      <c r="I4945" s="93" t="s">
        <v>9934</v>
      </c>
      <c r="J4945" s="89"/>
      <c r="K4945" s="89"/>
      <c r="L4945" s="89"/>
      <c r="M4945" s="89"/>
      <c r="N4945" s="155">
        <v>0</v>
      </c>
      <c r="O4945" s="155">
        <v>203.5</v>
      </c>
      <c r="P4945" s="89" t="s">
        <v>679</v>
      </c>
    </row>
    <row r="4946" spans="1:16" ht="51">
      <c r="A4946" s="214" t="s">
        <v>569</v>
      </c>
      <c r="B4946" s="89"/>
      <c r="C4946" s="90" t="s">
        <v>621</v>
      </c>
      <c r="D4946" s="153">
        <v>43349</v>
      </c>
      <c r="E4946" s="89" t="s">
        <v>9203</v>
      </c>
      <c r="F4946" s="89" t="s">
        <v>3</v>
      </c>
      <c r="G4946" s="89">
        <v>1658176</v>
      </c>
      <c r="H4946" s="89"/>
      <c r="I4946" s="93" t="s">
        <v>9935</v>
      </c>
      <c r="J4946" s="89"/>
      <c r="K4946" s="89"/>
      <c r="L4946" s="89"/>
      <c r="M4946" s="89"/>
      <c r="N4946" s="155">
        <v>0</v>
      </c>
      <c r="O4946" s="155">
        <v>1726</v>
      </c>
      <c r="P4946" s="89" t="s">
        <v>679</v>
      </c>
    </row>
    <row r="4947" spans="1:16" ht="51">
      <c r="A4947" s="214" t="s">
        <v>569</v>
      </c>
      <c r="B4947" s="89"/>
      <c r="C4947" s="90" t="s">
        <v>621</v>
      </c>
      <c r="D4947" s="153">
        <v>43349</v>
      </c>
      <c r="E4947" s="89" t="s">
        <v>9204</v>
      </c>
      <c r="F4947" s="89" t="s">
        <v>3</v>
      </c>
      <c r="G4947" s="89">
        <v>1658182</v>
      </c>
      <c r="H4947" s="89"/>
      <c r="I4947" s="93" t="s">
        <v>9936</v>
      </c>
      <c r="J4947" s="89"/>
      <c r="K4947" s="89"/>
      <c r="L4947" s="89"/>
      <c r="M4947" s="89"/>
      <c r="N4947" s="155">
        <v>0</v>
      </c>
      <c r="O4947" s="155">
        <v>2974.29</v>
      </c>
      <c r="P4947" s="89" t="s">
        <v>679</v>
      </c>
    </row>
    <row r="4948" spans="1:16" ht="38.25">
      <c r="A4948" s="214" t="s">
        <v>569</v>
      </c>
      <c r="B4948" s="89"/>
      <c r="C4948" s="90" t="s">
        <v>621</v>
      </c>
      <c r="D4948" s="153">
        <v>43349</v>
      </c>
      <c r="E4948" s="89" t="s">
        <v>9205</v>
      </c>
      <c r="F4948" s="89" t="s">
        <v>3</v>
      </c>
      <c r="G4948" s="89">
        <v>1658186</v>
      </c>
      <c r="H4948" s="89"/>
      <c r="I4948" s="93" t="s">
        <v>726</v>
      </c>
      <c r="J4948" s="89"/>
      <c r="K4948" s="89"/>
      <c r="L4948" s="89"/>
      <c r="M4948" s="89"/>
      <c r="N4948" s="155">
        <v>0</v>
      </c>
      <c r="O4948" s="155">
        <v>1713</v>
      </c>
      <c r="P4948" s="89" t="s">
        <v>679</v>
      </c>
    </row>
    <row r="4949" spans="1:16" ht="38.25">
      <c r="A4949" s="214">
        <v>70</v>
      </c>
      <c r="B4949" s="89"/>
      <c r="C4949" s="90" t="s">
        <v>56</v>
      </c>
      <c r="D4949" s="153">
        <v>43349</v>
      </c>
      <c r="E4949" s="89" t="s">
        <v>9206</v>
      </c>
      <c r="F4949" s="89" t="s">
        <v>3</v>
      </c>
      <c r="G4949" s="89">
        <v>1658191</v>
      </c>
      <c r="H4949" s="89"/>
      <c r="I4949" s="93" t="s">
        <v>9937</v>
      </c>
      <c r="J4949" s="89"/>
      <c r="K4949" s="89"/>
      <c r="L4949" s="89"/>
      <c r="M4949" s="89"/>
      <c r="N4949" s="155">
        <v>0</v>
      </c>
      <c r="O4949" s="155">
        <v>3947.2000000000003</v>
      </c>
      <c r="P4949" s="89" t="s">
        <v>679</v>
      </c>
    </row>
    <row r="4950" spans="1:16" ht="38.25">
      <c r="A4950" s="214">
        <v>20</v>
      </c>
      <c r="B4950" s="89"/>
      <c r="C4950" s="90" t="s">
        <v>47</v>
      </c>
      <c r="D4950" s="153">
        <v>43349</v>
      </c>
      <c r="E4950" s="89" t="s">
        <v>9207</v>
      </c>
      <c r="F4950" s="89" t="s">
        <v>3</v>
      </c>
      <c r="G4950" s="89">
        <v>1658201</v>
      </c>
      <c r="H4950" s="89"/>
      <c r="I4950" s="93" t="s">
        <v>9938</v>
      </c>
      <c r="J4950" s="89"/>
      <c r="K4950" s="89"/>
      <c r="L4950" s="89"/>
      <c r="M4950" s="89"/>
      <c r="N4950" s="155">
        <v>0</v>
      </c>
      <c r="O4950" s="155">
        <v>176</v>
      </c>
      <c r="P4950" s="89" t="s">
        <v>679</v>
      </c>
    </row>
    <row r="4951" spans="1:16" ht="38.25">
      <c r="A4951" s="214">
        <v>86</v>
      </c>
      <c r="B4951" s="89"/>
      <c r="C4951" s="90" t="s">
        <v>59</v>
      </c>
      <c r="D4951" s="153">
        <v>43349</v>
      </c>
      <c r="E4951" s="89" t="s">
        <v>9208</v>
      </c>
      <c r="F4951" s="89" t="s">
        <v>3</v>
      </c>
      <c r="G4951" s="89">
        <v>1658204</v>
      </c>
      <c r="H4951" s="89"/>
      <c r="I4951" s="93" t="s">
        <v>9939</v>
      </c>
      <c r="J4951" s="89"/>
      <c r="K4951" s="89"/>
      <c r="L4951" s="89"/>
      <c r="M4951" s="89"/>
      <c r="N4951" s="155">
        <v>0</v>
      </c>
      <c r="O4951" s="155">
        <v>121</v>
      </c>
      <c r="P4951" s="89" t="s">
        <v>2900</v>
      </c>
    </row>
    <row r="4952" spans="1:16" ht="51">
      <c r="A4952" s="214" t="s">
        <v>9092</v>
      </c>
      <c r="B4952" s="89"/>
      <c r="C4952" s="90" t="s">
        <v>621</v>
      </c>
      <c r="D4952" s="153">
        <v>43349</v>
      </c>
      <c r="E4952" s="89" t="s">
        <v>9209</v>
      </c>
      <c r="F4952" s="89" t="s">
        <v>3</v>
      </c>
      <c r="G4952" s="89">
        <v>1658040</v>
      </c>
      <c r="H4952" s="89"/>
      <c r="I4952" s="93" t="s">
        <v>9940</v>
      </c>
      <c r="J4952" s="89"/>
      <c r="K4952" s="89"/>
      <c r="L4952" s="89"/>
      <c r="M4952" s="89"/>
      <c r="N4952" s="155">
        <v>0</v>
      </c>
      <c r="O4952" s="155">
        <v>32</v>
      </c>
      <c r="P4952" s="89" t="s">
        <v>679</v>
      </c>
    </row>
    <row r="4953" spans="1:16" ht="51">
      <c r="A4953" s="214">
        <v>47</v>
      </c>
      <c r="B4953" s="89"/>
      <c r="C4953" s="90" t="s">
        <v>52</v>
      </c>
      <c r="D4953" s="153">
        <v>43349</v>
      </c>
      <c r="E4953" s="89" t="s">
        <v>9210</v>
      </c>
      <c r="F4953" s="89" t="s">
        <v>3</v>
      </c>
      <c r="G4953" s="89">
        <v>1658063</v>
      </c>
      <c r="H4953" s="89"/>
      <c r="I4953" s="93" t="s">
        <v>9941</v>
      </c>
      <c r="J4953" s="89"/>
      <c r="K4953" s="89"/>
      <c r="L4953" s="89"/>
      <c r="M4953" s="89"/>
      <c r="N4953" s="155">
        <v>0</v>
      </c>
      <c r="O4953" s="155">
        <v>40</v>
      </c>
      <c r="P4953" s="89" t="s">
        <v>679</v>
      </c>
    </row>
    <row r="4954" spans="1:16" ht="51">
      <c r="A4954" s="214">
        <v>47</v>
      </c>
      <c r="B4954" s="89"/>
      <c r="C4954" s="90" t="s">
        <v>52</v>
      </c>
      <c r="D4954" s="153">
        <v>43349</v>
      </c>
      <c r="E4954" s="89" t="s">
        <v>9211</v>
      </c>
      <c r="F4954" s="89" t="s">
        <v>3</v>
      </c>
      <c r="G4954" s="89">
        <v>1658066</v>
      </c>
      <c r="H4954" s="89"/>
      <c r="I4954" s="93" t="s">
        <v>9942</v>
      </c>
      <c r="J4954" s="89"/>
      <c r="K4954" s="89"/>
      <c r="L4954" s="89"/>
      <c r="M4954" s="89"/>
      <c r="N4954" s="155">
        <v>0</v>
      </c>
      <c r="O4954" s="155">
        <v>40</v>
      </c>
      <c r="P4954" s="89" t="s">
        <v>679</v>
      </c>
    </row>
    <row r="4955" spans="1:16" ht="51">
      <c r="A4955" s="214">
        <v>35</v>
      </c>
      <c r="B4955" s="89"/>
      <c r="C4955" s="90" t="s">
        <v>49</v>
      </c>
      <c r="D4955" s="153">
        <v>43349</v>
      </c>
      <c r="E4955" s="89" t="s">
        <v>9212</v>
      </c>
      <c r="F4955" s="89" t="s">
        <v>3</v>
      </c>
      <c r="G4955" s="89">
        <v>1658081</v>
      </c>
      <c r="H4955" s="89"/>
      <c r="I4955" s="93" t="s">
        <v>9943</v>
      </c>
      <c r="J4955" s="89"/>
      <c r="K4955" s="89"/>
      <c r="L4955" s="89"/>
      <c r="M4955" s="89"/>
      <c r="N4955" s="155">
        <v>0</v>
      </c>
      <c r="O4955" s="155">
        <v>1500</v>
      </c>
      <c r="P4955" s="89" t="s">
        <v>679</v>
      </c>
    </row>
    <row r="4956" spans="1:16" ht="51">
      <c r="A4956" s="214" t="s">
        <v>9092</v>
      </c>
      <c r="B4956" s="89"/>
      <c r="C4956" s="90" t="s">
        <v>621</v>
      </c>
      <c r="D4956" s="153">
        <v>43349</v>
      </c>
      <c r="E4956" s="89" t="s">
        <v>9213</v>
      </c>
      <c r="F4956" s="89" t="s">
        <v>3</v>
      </c>
      <c r="G4956" s="89">
        <v>1658092</v>
      </c>
      <c r="H4956" s="89"/>
      <c r="I4956" s="93" t="s">
        <v>9944</v>
      </c>
      <c r="J4956" s="89"/>
      <c r="K4956" s="89"/>
      <c r="L4956" s="89"/>
      <c r="M4956" s="89"/>
      <c r="N4956" s="155">
        <v>0</v>
      </c>
      <c r="O4956" s="155">
        <v>48.230000000000004</v>
      </c>
      <c r="P4956" s="89" t="s">
        <v>2900</v>
      </c>
    </row>
    <row r="4957" spans="1:16" ht="51">
      <c r="A4957" s="214" t="s">
        <v>560</v>
      </c>
      <c r="B4957" s="89"/>
      <c r="C4957" s="90" t="s">
        <v>622</v>
      </c>
      <c r="D4957" s="153">
        <v>43349</v>
      </c>
      <c r="E4957" s="89" t="s">
        <v>9214</v>
      </c>
      <c r="F4957" s="89" t="s">
        <v>3</v>
      </c>
      <c r="G4957" s="89">
        <v>1658136</v>
      </c>
      <c r="H4957" s="89"/>
      <c r="I4957" s="93" t="s">
        <v>7331</v>
      </c>
      <c r="J4957" s="89"/>
      <c r="K4957" s="89"/>
      <c r="L4957" s="89"/>
      <c r="M4957" s="89"/>
      <c r="N4957" s="155">
        <v>0</v>
      </c>
      <c r="O4957" s="155">
        <v>1000</v>
      </c>
      <c r="P4957" s="89" t="s">
        <v>679</v>
      </c>
    </row>
    <row r="4958" spans="1:16" ht="38.25">
      <c r="A4958" s="214" t="s">
        <v>9092</v>
      </c>
      <c r="B4958" s="89"/>
      <c r="C4958" s="90" t="s">
        <v>621</v>
      </c>
      <c r="D4958" s="153">
        <v>43349</v>
      </c>
      <c r="E4958" s="89" t="s">
        <v>9215</v>
      </c>
      <c r="F4958" s="89" t="s">
        <v>3</v>
      </c>
      <c r="G4958" s="89">
        <v>1658261</v>
      </c>
      <c r="H4958" s="89"/>
      <c r="I4958" s="93" t="s">
        <v>9945</v>
      </c>
      <c r="J4958" s="89"/>
      <c r="K4958" s="89"/>
      <c r="L4958" s="89"/>
      <c r="M4958" s="89"/>
      <c r="N4958" s="155">
        <v>0</v>
      </c>
      <c r="O4958" s="155">
        <v>0.2</v>
      </c>
      <c r="P4958" s="89" t="s">
        <v>2900</v>
      </c>
    </row>
    <row r="4959" spans="1:16" ht="38.25">
      <c r="A4959" s="214">
        <v>86</v>
      </c>
      <c r="B4959" s="89"/>
      <c r="C4959" s="90" t="s">
        <v>59</v>
      </c>
      <c r="D4959" s="153">
        <v>43349</v>
      </c>
      <c r="E4959" s="89" t="s">
        <v>9216</v>
      </c>
      <c r="F4959" s="89" t="s">
        <v>3</v>
      </c>
      <c r="G4959" s="89">
        <v>1658208</v>
      </c>
      <c r="H4959" s="89"/>
      <c r="I4959" s="93" t="s">
        <v>9946</v>
      </c>
      <c r="J4959" s="89"/>
      <c r="K4959" s="89"/>
      <c r="L4959" s="89"/>
      <c r="M4959" s="89"/>
      <c r="N4959" s="155">
        <v>0</v>
      </c>
      <c r="O4959" s="155">
        <v>48</v>
      </c>
      <c r="P4959" s="89" t="s">
        <v>2900</v>
      </c>
    </row>
    <row r="4960" spans="1:16" ht="38.25">
      <c r="A4960" s="214">
        <v>86</v>
      </c>
      <c r="B4960" s="89"/>
      <c r="C4960" s="90" t="s">
        <v>59</v>
      </c>
      <c r="D4960" s="153">
        <v>43349</v>
      </c>
      <c r="E4960" s="89" t="s">
        <v>9217</v>
      </c>
      <c r="F4960" s="89" t="s">
        <v>3</v>
      </c>
      <c r="G4960" s="89">
        <v>1658211</v>
      </c>
      <c r="H4960" s="89"/>
      <c r="I4960" s="93" t="s">
        <v>9947</v>
      </c>
      <c r="J4960" s="89"/>
      <c r="K4960" s="89"/>
      <c r="L4960" s="89"/>
      <c r="M4960" s="89"/>
      <c r="N4960" s="155">
        <v>0</v>
      </c>
      <c r="O4960" s="155">
        <v>29</v>
      </c>
      <c r="P4960" s="89" t="s">
        <v>2900</v>
      </c>
    </row>
    <row r="4961" spans="1:16" ht="38.25">
      <c r="A4961" s="214">
        <v>86</v>
      </c>
      <c r="B4961" s="89"/>
      <c r="C4961" s="90" t="s">
        <v>59</v>
      </c>
      <c r="D4961" s="153">
        <v>43349</v>
      </c>
      <c r="E4961" s="89" t="s">
        <v>9218</v>
      </c>
      <c r="F4961" s="89" t="s">
        <v>3</v>
      </c>
      <c r="G4961" s="89">
        <v>1658213</v>
      </c>
      <c r="H4961" s="89"/>
      <c r="I4961" s="93" t="s">
        <v>9946</v>
      </c>
      <c r="J4961" s="89"/>
      <c r="K4961" s="89"/>
      <c r="L4961" s="89"/>
      <c r="M4961" s="89"/>
      <c r="N4961" s="155">
        <v>0</v>
      </c>
      <c r="O4961" s="155">
        <v>48</v>
      </c>
      <c r="P4961" s="89" t="s">
        <v>2900</v>
      </c>
    </row>
    <row r="4962" spans="1:16" ht="51">
      <c r="A4962" s="214" t="s">
        <v>569</v>
      </c>
      <c r="B4962" s="89"/>
      <c r="C4962" s="90" t="s">
        <v>621</v>
      </c>
      <c r="D4962" s="153">
        <v>43349</v>
      </c>
      <c r="E4962" s="89" t="s">
        <v>9219</v>
      </c>
      <c r="F4962" s="89" t="s">
        <v>3</v>
      </c>
      <c r="G4962" s="89">
        <v>1658219</v>
      </c>
      <c r="H4962" s="89"/>
      <c r="I4962" s="93" t="s">
        <v>9948</v>
      </c>
      <c r="J4962" s="89"/>
      <c r="K4962" s="89"/>
      <c r="L4962" s="89"/>
      <c r="M4962" s="89"/>
      <c r="N4962" s="155">
        <v>0</v>
      </c>
      <c r="O4962" s="155">
        <v>6877.5</v>
      </c>
      <c r="P4962" s="89" t="s">
        <v>679</v>
      </c>
    </row>
    <row r="4963" spans="1:16" ht="51">
      <c r="A4963" s="214">
        <v>15</v>
      </c>
      <c r="B4963" s="89"/>
      <c r="C4963" s="90" t="s">
        <v>45</v>
      </c>
      <c r="D4963" s="153">
        <v>43349</v>
      </c>
      <c r="E4963" s="89" t="s">
        <v>9220</v>
      </c>
      <c r="F4963" s="89" t="s">
        <v>3</v>
      </c>
      <c r="G4963" s="89">
        <v>1658050</v>
      </c>
      <c r="H4963" s="89"/>
      <c r="I4963" s="93" t="s">
        <v>9949</v>
      </c>
      <c r="J4963" s="89"/>
      <c r="K4963" s="89"/>
      <c r="L4963" s="89"/>
      <c r="M4963" s="89"/>
      <c r="N4963" s="155">
        <v>0</v>
      </c>
      <c r="O4963" s="155">
        <v>244.5</v>
      </c>
      <c r="P4963" s="89" t="s">
        <v>679</v>
      </c>
    </row>
    <row r="4964" spans="1:16" ht="63.75">
      <c r="A4964" s="214">
        <v>86</v>
      </c>
      <c r="B4964" s="89"/>
      <c r="C4964" s="90" t="s">
        <v>59</v>
      </c>
      <c r="D4964" s="153">
        <v>43349</v>
      </c>
      <c r="E4964" s="89" t="s">
        <v>9221</v>
      </c>
      <c r="F4964" s="89" t="s">
        <v>3</v>
      </c>
      <c r="G4964" s="89">
        <v>1658069</v>
      </c>
      <c r="H4964" s="89"/>
      <c r="I4964" s="93" t="s">
        <v>9950</v>
      </c>
      <c r="J4964" s="89"/>
      <c r="K4964" s="89"/>
      <c r="L4964" s="89"/>
      <c r="M4964" s="89"/>
      <c r="N4964" s="155">
        <v>0</v>
      </c>
      <c r="O4964" s="155">
        <v>102193.60000000001</v>
      </c>
      <c r="P4964" s="89" t="s">
        <v>679</v>
      </c>
    </row>
    <row r="4965" spans="1:16" ht="63.75">
      <c r="A4965" s="214">
        <v>670</v>
      </c>
      <c r="B4965" s="89"/>
      <c r="C4965" s="90" t="s">
        <v>194</v>
      </c>
      <c r="D4965" s="153">
        <v>43349</v>
      </c>
      <c r="E4965" s="89" t="s">
        <v>9222</v>
      </c>
      <c r="F4965" s="89" t="s">
        <v>3</v>
      </c>
      <c r="G4965" s="89">
        <v>1657993</v>
      </c>
      <c r="H4965" s="89"/>
      <c r="I4965" s="93" t="s">
        <v>9951</v>
      </c>
      <c r="J4965" s="89"/>
      <c r="K4965" s="89"/>
      <c r="L4965" s="89"/>
      <c r="M4965" s="89"/>
      <c r="N4965" s="155">
        <v>0</v>
      </c>
      <c r="O4965" s="155">
        <v>465</v>
      </c>
      <c r="P4965" s="89" t="s">
        <v>679</v>
      </c>
    </row>
    <row r="4966" spans="1:16" ht="51">
      <c r="A4966" s="214">
        <v>46</v>
      </c>
      <c r="B4966" s="89"/>
      <c r="C4966" s="90" t="s">
        <v>51</v>
      </c>
      <c r="D4966" s="153">
        <v>43349</v>
      </c>
      <c r="E4966" s="89" t="s">
        <v>9223</v>
      </c>
      <c r="F4966" s="89" t="s">
        <v>3</v>
      </c>
      <c r="G4966" s="89">
        <v>1658043</v>
      </c>
      <c r="H4966" s="89"/>
      <c r="I4966" s="93" t="s">
        <v>9952</v>
      </c>
      <c r="J4966" s="89"/>
      <c r="K4966" s="89"/>
      <c r="L4966" s="89"/>
      <c r="M4966" s="89"/>
      <c r="N4966" s="155">
        <v>0</v>
      </c>
      <c r="O4966" s="155">
        <v>9473.1</v>
      </c>
      <c r="P4966" s="89" t="s">
        <v>679</v>
      </c>
    </row>
    <row r="4967" spans="1:16" ht="76.5">
      <c r="A4967" s="214">
        <v>597</v>
      </c>
      <c r="B4967" s="89"/>
      <c r="C4967" s="90" t="s">
        <v>2577</v>
      </c>
      <c r="D4967" s="153">
        <v>43349</v>
      </c>
      <c r="E4967" s="89" t="s">
        <v>9224</v>
      </c>
      <c r="F4967" s="89" t="s">
        <v>15</v>
      </c>
      <c r="G4967" s="89">
        <v>5862</v>
      </c>
      <c r="H4967" s="89"/>
      <c r="I4967" s="93" t="s">
        <v>9953</v>
      </c>
      <c r="J4967" s="89"/>
      <c r="K4967" s="89"/>
      <c r="L4967" s="89"/>
      <c r="M4967" s="89"/>
      <c r="N4967" s="155">
        <v>276.86</v>
      </c>
      <c r="O4967" s="155">
        <v>0</v>
      </c>
      <c r="P4967" s="89" t="s">
        <v>679</v>
      </c>
    </row>
    <row r="4968" spans="1:16" ht="76.5">
      <c r="A4968" s="214">
        <v>373</v>
      </c>
      <c r="B4968" s="89"/>
      <c r="C4968" s="90" t="s">
        <v>644</v>
      </c>
      <c r="D4968" s="153">
        <v>43349</v>
      </c>
      <c r="E4968" s="89" t="s">
        <v>9225</v>
      </c>
      <c r="F4968" s="89" t="s">
        <v>680</v>
      </c>
      <c r="G4968" s="89">
        <v>180651</v>
      </c>
      <c r="H4968" s="89"/>
      <c r="I4968" s="93" t="s">
        <v>9954</v>
      </c>
      <c r="J4968" s="89"/>
      <c r="K4968" s="89"/>
      <c r="L4968" s="89"/>
      <c r="M4968" s="89"/>
      <c r="N4968" s="155">
        <v>0</v>
      </c>
      <c r="O4968" s="155">
        <v>1086120.69</v>
      </c>
      <c r="P4968" s="89" t="s">
        <v>679</v>
      </c>
    </row>
    <row r="4969" spans="1:16" ht="76.5">
      <c r="A4969" s="214">
        <v>30</v>
      </c>
      <c r="B4969" s="89"/>
      <c r="C4969" s="90" t="s">
        <v>684</v>
      </c>
      <c r="D4969" s="153">
        <v>43349</v>
      </c>
      <c r="E4969" s="89" t="s">
        <v>9226</v>
      </c>
      <c r="F4969" s="89" t="s">
        <v>6</v>
      </c>
      <c r="G4969" s="89">
        <v>1019037</v>
      </c>
      <c r="H4969" s="89"/>
      <c r="I4969" s="93" t="s">
        <v>9955</v>
      </c>
      <c r="J4969" s="89"/>
      <c r="K4969" s="89"/>
      <c r="L4969" s="89"/>
      <c r="M4969" s="89"/>
      <c r="N4969" s="155">
        <v>0</v>
      </c>
      <c r="O4969" s="155">
        <v>150793.70000000001</v>
      </c>
      <c r="P4969" s="89" t="s">
        <v>679</v>
      </c>
    </row>
    <row r="4970" spans="1:16" ht="63.75">
      <c r="A4970" s="214">
        <v>222</v>
      </c>
      <c r="B4970" s="89"/>
      <c r="C4970" s="90" t="s">
        <v>106</v>
      </c>
      <c r="D4970" s="153">
        <v>43349</v>
      </c>
      <c r="E4970" s="89" t="s">
        <v>9227</v>
      </c>
      <c r="F4970" s="89" t="s">
        <v>6</v>
      </c>
      <c r="G4970" s="89">
        <v>931879</v>
      </c>
      <c r="H4970" s="89"/>
      <c r="I4970" s="93" t="s">
        <v>9956</v>
      </c>
      <c r="J4970" s="89"/>
      <c r="K4970" s="89"/>
      <c r="L4970" s="89"/>
      <c r="M4970" s="89"/>
      <c r="N4970" s="155">
        <v>0</v>
      </c>
      <c r="O4970" s="155">
        <v>102900</v>
      </c>
      <c r="P4970" s="89" t="s">
        <v>679</v>
      </c>
    </row>
    <row r="4971" spans="1:16" ht="76.5">
      <c r="A4971" s="214" t="s">
        <v>561</v>
      </c>
      <c r="B4971" s="89"/>
      <c r="C4971" s="90" t="s">
        <v>10493</v>
      </c>
      <c r="D4971" s="153">
        <v>43349</v>
      </c>
      <c r="E4971" s="89" t="s">
        <v>9228</v>
      </c>
      <c r="F4971" s="89" t="s">
        <v>13</v>
      </c>
      <c r="G4971" s="89">
        <v>931873</v>
      </c>
      <c r="H4971" s="89"/>
      <c r="I4971" s="93" t="s">
        <v>9957</v>
      </c>
      <c r="J4971" s="89"/>
      <c r="K4971" s="89"/>
      <c r="L4971" s="89"/>
      <c r="M4971" s="89"/>
      <c r="N4971" s="155">
        <v>183600</v>
      </c>
      <c r="O4971" s="155">
        <v>0</v>
      </c>
      <c r="P4971" s="89" t="s">
        <v>679</v>
      </c>
    </row>
    <row r="4972" spans="1:16" ht="51">
      <c r="A4972" s="214">
        <v>513</v>
      </c>
      <c r="B4972" s="89"/>
      <c r="C4972" s="90" t="s">
        <v>175</v>
      </c>
      <c r="D4972" s="153">
        <v>43349</v>
      </c>
      <c r="E4972" s="89" t="s">
        <v>9229</v>
      </c>
      <c r="F4972" s="89" t="s">
        <v>15</v>
      </c>
      <c r="G4972" s="89">
        <v>829109</v>
      </c>
      <c r="H4972" s="89"/>
      <c r="I4972" s="93" t="s">
        <v>743</v>
      </c>
      <c r="J4972" s="89"/>
      <c r="K4972" s="89"/>
      <c r="L4972" s="89"/>
      <c r="M4972" s="89"/>
      <c r="N4972" s="155">
        <v>50</v>
      </c>
      <c r="O4972" s="155">
        <v>0</v>
      </c>
      <c r="P4972" s="89" t="s">
        <v>679</v>
      </c>
    </row>
    <row r="4973" spans="1:16" ht="63.75">
      <c r="A4973" s="214" t="s">
        <v>561</v>
      </c>
      <c r="B4973" s="89"/>
      <c r="C4973" s="90" t="s">
        <v>10493</v>
      </c>
      <c r="D4973" s="153">
        <v>43349</v>
      </c>
      <c r="E4973" s="89" t="s">
        <v>9230</v>
      </c>
      <c r="F4973" s="89" t="s">
        <v>11</v>
      </c>
      <c r="G4973" s="89">
        <v>931897</v>
      </c>
      <c r="H4973" s="89"/>
      <c r="I4973" s="93" t="s">
        <v>9958</v>
      </c>
      <c r="J4973" s="89"/>
      <c r="K4973" s="89"/>
      <c r="L4973" s="89"/>
      <c r="M4973" s="89"/>
      <c r="N4973" s="155">
        <v>82500</v>
      </c>
      <c r="O4973" s="155">
        <v>0</v>
      </c>
      <c r="P4973" s="89" t="s">
        <v>679</v>
      </c>
    </row>
    <row r="4974" spans="1:16" ht="51">
      <c r="A4974" s="214">
        <v>513</v>
      </c>
      <c r="B4974" s="89"/>
      <c r="C4974" s="90" t="s">
        <v>175</v>
      </c>
      <c r="D4974" s="153">
        <v>43349</v>
      </c>
      <c r="E4974" s="89" t="s">
        <v>9231</v>
      </c>
      <c r="F4974" s="89" t="s">
        <v>15</v>
      </c>
      <c r="G4974" s="89">
        <v>829114</v>
      </c>
      <c r="H4974" s="89"/>
      <c r="I4974" s="93" t="s">
        <v>743</v>
      </c>
      <c r="J4974" s="89"/>
      <c r="K4974" s="89"/>
      <c r="L4974" s="89"/>
      <c r="M4974" s="89"/>
      <c r="N4974" s="155">
        <v>50</v>
      </c>
      <c r="O4974" s="155">
        <v>0</v>
      </c>
      <c r="P4974" s="89" t="s">
        <v>679</v>
      </c>
    </row>
    <row r="4975" spans="1:16" ht="51">
      <c r="A4975" s="214">
        <v>513</v>
      </c>
      <c r="B4975" s="89"/>
      <c r="C4975" s="90" t="s">
        <v>175</v>
      </c>
      <c r="D4975" s="153">
        <v>43349</v>
      </c>
      <c r="E4975" s="89" t="s">
        <v>9232</v>
      </c>
      <c r="F4975" s="89" t="s">
        <v>15</v>
      </c>
      <c r="G4975" s="89">
        <v>829119</v>
      </c>
      <c r="H4975" s="89"/>
      <c r="I4975" s="93" t="s">
        <v>743</v>
      </c>
      <c r="J4975" s="89"/>
      <c r="K4975" s="89"/>
      <c r="L4975" s="89"/>
      <c r="M4975" s="89"/>
      <c r="N4975" s="155">
        <v>50</v>
      </c>
      <c r="O4975" s="155">
        <v>0</v>
      </c>
      <c r="P4975" s="89" t="s">
        <v>679</v>
      </c>
    </row>
    <row r="4976" spans="1:16" ht="51">
      <c r="A4976" s="214">
        <v>35</v>
      </c>
      <c r="B4976" s="89"/>
      <c r="C4976" s="90" t="s">
        <v>49</v>
      </c>
      <c r="D4976" s="153">
        <v>43350</v>
      </c>
      <c r="E4976" s="89" t="s">
        <v>9233</v>
      </c>
      <c r="F4976" s="89" t="s">
        <v>3</v>
      </c>
      <c r="G4976" s="89">
        <v>1658695</v>
      </c>
      <c r="H4976" s="89"/>
      <c r="I4976" s="93" t="s">
        <v>733</v>
      </c>
      <c r="J4976" s="89"/>
      <c r="K4976" s="89"/>
      <c r="L4976" s="89"/>
      <c r="M4976" s="89"/>
      <c r="N4976" s="155">
        <v>0</v>
      </c>
      <c r="O4976" s="155">
        <v>1200</v>
      </c>
      <c r="P4976" s="89" t="s">
        <v>679</v>
      </c>
    </row>
    <row r="4977" spans="1:16" ht="51">
      <c r="A4977" s="214" t="s">
        <v>569</v>
      </c>
      <c r="B4977" s="89"/>
      <c r="C4977" s="90" t="s">
        <v>621</v>
      </c>
      <c r="D4977" s="153">
        <v>43350</v>
      </c>
      <c r="E4977" s="89" t="s">
        <v>9234</v>
      </c>
      <c r="F4977" s="89" t="s">
        <v>3</v>
      </c>
      <c r="G4977" s="89">
        <v>1658569</v>
      </c>
      <c r="H4977" s="89"/>
      <c r="I4977" s="93" t="s">
        <v>9959</v>
      </c>
      <c r="J4977" s="89"/>
      <c r="K4977" s="89"/>
      <c r="L4977" s="89"/>
      <c r="M4977" s="89"/>
      <c r="N4977" s="155">
        <v>0</v>
      </c>
      <c r="O4977" s="155">
        <v>149</v>
      </c>
      <c r="P4977" s="89" t="s">
        <v>2900</v>
      </c>
    </row>
    <row r="4978" spans="1:16" ht="51">
      <c r="A4978" s="214">
        <v>203</v>
      </c>
      <c r="B4978" s="89"/>
      <c r="C4978" s="90" t="s">
        <v>99</v>
      </c>
      <c r="D4978" s="153">
        <v>43350</v>
      </c>
      <c r="E4978" s="89" t="s">
        <v>9235</v>
      </c>
      <c r="F4978" s="89" t="s">
        <v>3</v>
      </c>
      <c r="G4978" s="89">
        <v>1658575</v>
      </c>
      <c r="H4978" s="89"/>
      <c r="I4978" s="93" t="s">
        <v>9960</v>
      </c>
      <c r="J4978" s="89"/>
      <c r="K4978" s="89"/>
      <c r="L4978" s="89"/>
      <c r="M4978" s="89"/>
      <c r="N4978" s="155">
        <v>0</v>
      </c>
      <c r="O4978" s="155">
        <v>742</v>
      </c>
      <c r="P4978" s="89" t="s">
        <v>679</v>
      </c>
    </row>
    <row r="4979" spans="1:16" ht="51">
      <c r="A4979" s="214" t="s">
        <v>569</v>
      </c>
      <c r="B4979" s="89"/>
      <c r="C4979" s="90" t="s">
        <v>621</v>
      </c>
      <c r="D4979" s="153">
        <v>43350</v>
      </c>
      <c r="E4979" s="89" t="s">
        <v>9236</v>
      </c>
      <c r="F4979" s="89" t="s">
        <v>3</v>
      </c>
      <c r="G4979" s="89">
        <v>1658658</v>
      </c>
      <c r="H4979" s="89"/>
      <c r="I4979" s="93" t="s">
        <v>9961</v>
      </c>
      <c r="J4979" s="89"/>
      <c r="K4979" s="89"/>
      <c r="L4979" s="89"/>
      <c r="M4979" s="89"/>
      <c r="N4979" s="155">
        <v>0</v>
      </c>
      <c r="O4979" s="155">
        <v>72</v>
      </c>
      <c r="P4979" s="89" t="s">
        <v>679</v>
      </c>
    </row>
    <row r="4980" spans="1:16" ht="63.75">
      <c r="A4980" s="214">
        <v>47</v>
      </c>
      <c r="B4980" s="89"/>
      <c r="C4980" s="90" t="s">
        <v>52</v>
      </c>
      <c r="D4980" s="153">
        <v>43350</v>
      </c>
      <c r="E4980" s="89" t="s">
        <v>9237</v>
      </c>
      <c r="F4980" s="89" t="s">
        <v>3</v>
      </c>
      <c r="G4980" s="89">
        <v>1658857</v>
      </c>
      <c r="H4980" s="89"/>
      <c r="I4980" s="93" t="s">
        <v>9962</v>
      </c>
      <c r="J4980" s="89"/>
      <c r="K4980" s="89"/>
      <c r="L4980" s="89"/>
      <c r="M4980" s="89"/>
      <c r="N4980" s="155">
        <v>0</v>
      </c>
      <c r="O4980" s="155">
        <v>603</v>
      </c>
      <c r="P4980" s="89" t="s">
        <v>679</v>
      </c>
    </row>
    <row r="4981" spans="1:16" ht="63.75">
      <c r="A4981" s="214">
        <v>47</v>
      </c>
      <c r="B4981" s="89"/>
      <c r="C4981" s="90" t="s">
        <v>52</v>
      </c>
      <c r="D4981" s="153">
        <v>43350</v>
      </c>
      <c r="E4981" s="89" t="s">
        <v>9238</v>
      </c>
      <c r="F4981" s="89" t="s">
        <v>3</v>
      </c>
      <c r="G4981" s="89">
        <v>1658861</v>
      </c>
      <c r="H4981" s="89"/>
      <c r="I4981" s="93" t="s">
        <v>9963</v>
      </c>
      <c r="J4981" s="89"/>
      <c r="K4981" s="89"/>
      <c r="L4981" s="89"/>
      <c r="M4981" s="89"/>
      <c r="N4981" s="155">
        <v>0</v>
      </c>
      <c r="O4981" s="155">
        <v>990.4</v>
      </c>
      <c r="P4981" s="89" t="s">
        <v>679</v>
      </c>
    </row>
    <row r="4982" spans="1:16" ht="51">
      <c r="A4982" s="214" t="s">
        <v>569</v>
      </c>
      <c r="B4982" s="89"/>
      <c r="C4982" s="90" t="s">
        <v>621</v>
      </c>
      <c r="D4982" s="153">
        <v>43350</v>
      </c>
      <c r="E4982" s="89" t="s">
        <v>9239</v>
      </c>
      <c r="F4982" s="89" t="s">
        <v>3</v>
      </c>
      <c r="G4982" s="89">
        <v>1658906</v>
      </c>
      <c r="H4982" s="89"/>
      <c r="I4982" s="93" t="s">
        <v>9964</v>
      </c>
      <c r="J4982" s="89"/>
      <c r="K4982" s="89"/>
      <c r="L4982" s="89"/>
      <c r="M4982" s="89"/>
      <c r="N4982" s="155">
        <v>0</v>
      </c>
      <c r="O4982" s="155">
        <v>1500</v>
      </c>
      <c r="P4982" s="89" t="s">
        <v>679</v>
      </c>
    </row>
    <row r="4983" spans="1:16" ht="51">
      <c r="A4983" s="214">
        <v>35</v>
      </c>
      <c r="B4983" s="89"/>
      <c r="C4983" s="90" t="s">
        <v>49</v>
      </c>
      <c r="D4983" s="153">
        <v>43350</v>
      </c>
      <c r="E4983" s="89" t="s">
        <v>9240</v>
      </c>
      <c r="F4983" s="89" t="s">
        <v>3</v>
      </c>
      <c r="G4983" s="89">
        <v>1658507</v>
      </c>
      <c r="H4983" s="89"/>
      <c r="I4983" s="93" t="s">
        <v>9965</v>
      </c>
      <c r="J4983" s="89"/>
      <c r="K4983" s="89"/>
      <c r="L4983" s="89"/>
      <c r="M4983" s="89"/>
      <c r="N4983" s="155">
        <v>0</v>
      </c>
      <c r="O4983" s="155">
        <v>11200</v>
      </c>
      <c r="P4983" s="89" t="s">
        <v>679</v>
      </c>
    </row>
    <row r="4984" spans="1:16" ht="51">
      <c r="A4984" s="214" t="s">
        <v>569</v>
      </c>
      <c r="B4984" s="89"/>
      <c r="C4984" s="90" t="s">
        <v>621</v>
      </c>
      <c r="D4984" s="153">
        <v>43350</v>
      </c>
      <c r="E4984" s="89" t="s">
        <v>9241</v>
      </c>
      <c r="F4984" s="89" t="s">
        <v>3</v>
      </c>
      <c r="G4984" s="89">
        <v>1658536</v>
      </c>
      <c r="H4984" s="89"/>
      <c r="I4984" s="93" t="s">
        <v>9966</v>
      </c>
      <c r="J4984" s="89"/>
      <c r="K4984" s="89"/>
      <c r="L4984" s="89"/>
      <c r="M4984" s="89"/>
      <c r="N4984" s="155">
        <v>0</v>
      </c>
      <c r="O4984" s="155">
        <v>4266.79</v>
      </c>
      <c r="P4984" s="89" t="s">
        <v>679</v>
      </c>
    </row>
    <row r="4985" spans="1:16" ht="51">
      <c r="A4985" s="214">
        <v>46</v>
      </c>
      <c r="B4985" s="89"/>
      <c r="C4985" s="90" t="s">
        <v>51</v>
      </c>
      <c r="D4985" s="153">
        <v>43350</v>
      </c>
      <c r="E4985" s="89" t="s">
        <v>9242</v>
      </c>
      <c r="F4985" s="89" t="s">
        <v>3</v>
      </c>
      <c r="G4985" s="89">
        <v>1658539</v>
      </c>
      <c r="H4985" s="89"/>
      <c r="I4985" s="93" t="s">
        <v>9967</v>
      </c>
      <c r="J4985" s="89"/>
      <c r="K4985" s="89"/>
      <c r="L4985" s="89"/>
      <c r="M4985" s="89"/>
      <c r="N4985" s="155">
        <v>0</v>
      </c>
      <c r="O4985" s="155">
        <v>3179.7000000000003</v>
      </c>
      <c r="P4985" s="89" t="s">
        <v>679</v>
      </c>
    </row>
    <row r="4986" spans="1:16" ht="63.75">
      <c r="A4986" s="214">
        <v>526</v>
      </c>
      <c r="B4986" s="89"/>
      <c r="C4986" s="90" t="s">
        <v>616</v>
      </c>
      <c r="D4986" s="153">
        <v>43350</v>
      </c>
      <c r="E4986" s="89" t="s">
        <v>9243</v>
      </c>
      <c r="F4986" s="89" t="s">
        <v>3</v>
      </c>
      <c r="G4986" s="89">
        <v>1658541</v>
      </c>
      <c r="H4986" s="89"/>
      <c r="I4986" s="93" t="s">
        <v>9968</v>
      </c>
      <c r="J4986" s="89"/>
      <c r="K4986" s="89"/>
      <c r="L4986" s="89"/>
      <c r="M4986" s="89"/>
      <c r="N4986" s="155">
        <v>0</v>
      </c>
      <c r="O4986" s="155">
        <v>5</v>
      </c>
      <c r="P4986" s="89" t="s">
        <v>2900</v>
      </c>
    </row>
    <row r="4987" spans="1:16" ht="63.75">
      <c r="A4987" s="214">
        <v>87</v>
      </c>
      <c r="B4987" s="89"/>
      <c r="C4987" s="90" t="s">
        <v>60</v>
      </c>
      <c r="D4987" s="153">
        <v>43350</v>
      </c>
      <c r="E4987" s="89" t="s">
        <v>9244</v>
      </c>
      <c r="F4987" s="89" t="s">
        <v>3</v>
      </c>
      <c r="G4987" s="89">
        <v>1658568</v>
      </c>
      <c r="H4987" s="89"/>
      <c r="I4987" s="93" t="s">
        <v>9969</v>
      </c>
      <c r="J4987" s="89"/>
      <c r="K4987" s="89"/>
      <c r="L4987" s="89"/>
      <c r="M4987" s="89"/>
      <c r="N4987" s="155">
        <v>0</v>
      </c>
      <c r="O4987" s="155">
        <v>1125</v>
      </c>
      <c r="P4987" s="89" t="s">
        <v>679</v>
      </c>
    </row>
    <row r="4988" spans="1:16" ht="51">
      <c r="A4988" s="214" t="s">
        <v>560</v>
      </c>
      <c r="B4988" s="89"/>
      <c r="C4988" s="90" t="s">
        <v>622</v>
      </c>
      <c r="D4988" s="153">
        <v>43350</v>
      </c>
      <c r="E4988" s="89" t="s">
        <v>9245</v>
      </c>
      <c r="F4988" s="89" t="s">
        <v>3</v>
      </c>
      <c r="G4988" s="89">
        <v>1658499</v>
      </c>
      <c r="H4988" s="89"/>
      <c r="I4988" s="93" t="s">
        <v>9970</v>
      </c>
      <c r="J4988" s="89"/>
      <c r="K4988" s="89"/>
      <c r="L4988" s="89"/>
      <c r="M4988" s="89"/>
      <c r="N4988" s="155">
        <v>0</v>
      </c>
      <c r="O4988" s="155">
        <v>2257.7000000000003</v>
      </c>
      <c r="P4988" s="89" t="s">
        <v>679</v>
      </c>
    </row>
    <row r="4989" spans="1:16" ht="51">
      <c r="A4989" s="214" t="s">
        <v>569</v>
      </c>
      <c r="B4989" s="89"/>
      <c r="C4989" s="90" t="s">
        <v>621</v>
      </c>
      <c r="D4989" s="153">
        <v>43350</v>
      </c>
      <c r="E4989" s="89" t="s">
        <v>9246</v>
      </c>
      <c r="F4989" s="89" t="s">
        <v>3</v>
      </c>
      <c r="G4989" s="89">
        <v>1658512</v>
      </c>
      <c r="H4989" s="89"/>
      <c r="I4989" s="93" t="s">
        <v>9971</v>
      </c>
      <c r="J4989" s="89"/>
      <c r="K4989" s="89"/>
      <c r="L4989" s="89"/>
      <c r="M4989" s="89"/>
      <c r="N4989" s="155">
        <v>0</v>
      </c>
      <c r="O4989" s="155">
        <v>2109.52</v>
      </c>
      <c r="P4989" s="89" t="s">
        <v>679</v>
      </c>
    </row>
    <row r="4990" spans="1:16" ht="76.5">
      <c r="A4990" s="214">
        <v>291</v>
      </c>
      <c r="B4990" s="89"/>
      <c r="C4990" s="90" t="s">
        <v>133</v>
      </c>
      <c r="D4990" s="153">
        <v>43350</v>
      </c>
      <c r="E4990" s="89" t="s">
        <v>9247</v>
      </c>
      <c r="F4990" s="89" t="s">
        <v>11</v>
      </c>
      <c r="G4990" s="89">
        <v>829243</v>
      </c>
      <c r="H4990" s="89"/>
      <c r="I4990" s="93" t="s">
        <v>9972</v>
      </c>
      <c r="J4990" s="89"/>
      <c r="K4990" s="89"/>
      <c r="L4990" s="89"/>
      <c r="M4990" s="89"/>
      <c r="N4990" s="155">
        <v>50</v>
      </c>
      <c r="O4990" s="155">
        <v>0</v>
      </c>
      <c r="P4990" s="89" t="s">
        <v>679</v>
      </c>
    </row>
    <row r="4991" spans="1:16" ht="76.5">
      <c r="A4991" s="214">
        <v>291</v>
      </c>
      <c r="B4991" s="89"/>
      <c r="C4991" s="90" t="s">
        <v>133</v>
      </c>
      <c r="D4991" s="153">
        <v>43350</v>
      </c>
      <c r="E4991" s="89" t="s">
        <v>9248</v>
      </c>
      <c r="F4991" s="89" t="s">
        <v>11</v>
      </c>
      <c r="G4991" s="89">
        <v>829246</v>
      </c>
      <c r="H4991" s="89"/>
      <c r="I4991" s="93" t="s">
        <v>9973</v>
      </c>
      <c r="J4991" s="89"/>
      <c r="K4991" s="89"/>
      <c r="L4991" s="89"/>
      <c r="M4991" s="89"/>
      <c r="N4991" s="155">
        <v>50</v>
      </c>
      <c r="O4991" s="155">
        <v>0</v>
      </c>
      <c r="P4991" s="89" t="s">
        <v>679</v>
      </c>
    </row>
    <row r="4992" spans="1:16" ht="76.5">
      <c r="A4992" s="214">
        <v>16</v>
      </c>
      <c r="B4992" s="89"/>
      <c r="C4992" s="90" t="s">
        <v>46</v>
      </c>
      <c r="D4992" s="153">
        <v>43350</v>
      </c>
      <c r="E4992" s="89" t="s">
        <v>9249</v>
      </c>
      <c r="F4992" s="89" t="s">
        <v>637</v>
      </c>
      <c r="G4992" s="89">
        <v>5870</v>
      </c>
      <c r="H4992" s="89"/>
      <c r="I4992" s="93" t="s">
        <v>9974</v>
      </c>
      <c r="J4992" s="89"/>
      <c r="K4992" s="89"/>
      <c r="L4992" s="89"/>
      <c r="M4992" s="89"/>
      <c r="N4992" s="155">
        <v>62.54</v>
      </c>
      <c r="O4992" s="155">
        <v>0</v>
      </c>
      <c r="P4992" s="89" t="s">
        <v>679</v>
      </c>
    </row>
    <row r="4993" spans="1:16" ht="63.75">
      <c r="A4993" s="214">
        <v>16</v>
      </c>
      <c r="B4993" s="89"/>
      <c r="C4993" s="90" t="s">
        <v>46</v>
      </c>
      <c r="D4993" s="153">
        <v>43350</v>
      </c>
      <c r="E4993" s="89" t="s">
        <v>9250</v>
      </c>
      <c r="F4993" s="89" t="s">
        <v>15</v>
      </c>
      <c r="G4993" s="89">
        <v>5870</v>
      </c>
      <c r="H4993" s="89"/>
      <c r="I4993" s="93" t="s">
        <v>9975</v>
      </c>
      <c r="J4993" s="89"/>
      <c r="K4993" s="89"/>
      <c r="L4993" s="89"/>
      <c r="M4993" s="89"/>
      <c r="N4993" s="155">
        <v>275.97000000000003</v>
      </c>
      <c r="O4993" s="155">
        <v>0</v>
      </c>
      <c r="P4993" s="89" t="s">
        <v>679</v>
      </c>
    </row>
    <row r="4994" spans="1:16" ht="51">
      <c r="A4994" s="214">
        <v>513</v>
      </c>
      <c r="B4994" s="89"/>
      <c r="C4994" s="90" t="s">
        <v>175</v>
      </c>
      <c r="D4994" s="153">
        <v>43350</v>
      </c>
      <c r="E4994" s="89" t="s">
        <v>9251</v>
      </c>
      <c r="F4994" s="89" t="s">
        <v>15</v>
      </c>
      <c r="G4994" s="89">
        <v>829474</v>
      </c>
      <c r="H4994" s="89"/>
      <c r="I4994" s="93" t="s">
        <v>3376</v>
      </c>
      <c r="J4994" s="89"/>
      <c r="K4994" s="89"/>
      <c r="L4994" s="89"/>
      <c r="M4994" s="89"/>
      <c r="N4994" s="155">
        <v>50</v>
      </c>
      <c r="O4994" s="155">
        <v>0</v>
      </c>
      <c r="P4994" s="89" t="s">
        <v>679</v>
      </c>
    </row>
    <row r="4995" spans="1:16" ht="51">
      <c r="A4995" s="214">
        <v>513</v>
      </c>
      <c r="B4995" s="89"/>
      <c r="C4995" s="90" t="s">
        <v>175</v>
      </c>
      <c r="D4995" s="153">
        <v>43350</v>
      </c>
      <c r="E4995" s="89" t="s">
        <v>9252</v>
      </c>
      <c r="F4995" s="89" t="s">
        <v>15</v>
      </c>
      <c r="G4995" s="89">
        <v>829476</v>
      </c>
      <c r="H4995" s="89"/>
      <c r="I4995" s="93" t="s">
        <v>3390</v>
      </c>
      <c r="J4995" s="89"/>
      <c r="K4995" s="89"/>
      <c r="L4995" s="89"/>
      <c r="M4995" s="89"/>
      <c r="N4995" s="155">
        <v>50</v>
      </c>
      <c r="O4995" s="155">
        <v>0</v>
      </c>
      <c r="P4995" s="89" t="s">
        <v>679</v>
      </c>
    </row>
    <row r="4996" spans="1:16" ht="76.5">
      <c r="A4996" s="214">
        <v>35</v>
      </c>
      <c r="B4996" s="89"/>
      <c r="C4996" s="90" t="s">
        <v>49</v>
      </c>
      <c r="D4996" s="153">
        <v>43350</v>
      </c>
      <c r="E4996" s="89" t="s">
        <v>9253</v>
      </c>
      <c r="F4996" s="89" t="s">
        <v>680</v>
      </c>
      <c r="G4996" s="89">
        <v>180657</v>
      </c>
      <c r="H4996" s="89"/>
      <c r="I4996" s="93" t="s">
        <v>9976</v>
      </c>
      <c r="J4996" s="89"/>
      <c r="K4996" s="89"/>
      <c r="L4996" s="89"/>
      <c r="M4996" s="89"/>
      <c r="N4996" s="155">
        <v>0</v>
      </c>
      <c r="O4996" s="155">
        <v>164900.42000000001</v>
      </c>
      <c r="P4996" s="89" t="s">
        <v>679</v>
      </c>
    </row>
    <row r="4997" spans="1:16" ht="51">
      <c r="A4997" s="214" t="s">
        <v>567</v>
      </c>
      <c r="B4997" s="89"/>
      <c r="C4997" s="90" t="s">
        <v>620</v>
      </c>
      <c r="D4997" s="153">
        <v>43350</v>
      </c>
      <c r="E4997" s="89" t="s">
        <v>9254</v>
      </c>
      <c r="F4997" s="89" t="s">
        <v>6</v>
      </c>
      <c r="G4997" s="89">
        <v>1019965</v>
      </c>
      <c r="H4997" s="89"/>
      <c r="I4997" s="93" t="s">
        <v>9977</v>
      </c>
      <c r="J4997" s="89"/>
      <c r="K4997" s="89"/>
      <c r="L4997" s="89"/>
      <c r="M4997" s="89"/>
      <c r="N4997" s="155">
        <v>0</v>
      </c>
      <c r="O4997" s="155">
        <v>6124.8</v>
      </c>
      <c r="P4997" s="89" t="s">
        <v>679</v>
      </c>
    </row>
    <row r="4998" spans="1:16" ht="51">
      <c r="A4998" s="214" t="s">
        <v>567</v>
      </c>
      <c r="B4998" s="89"/>
      <c r="C4998" s="90" t="s">
        <v>620</v>
      </c>
      <c r="D4998" s="153">
        <v>43350</v>
      </c>
      <c r="E4998" s="89" t="s">
        <v>9255</v>
      </c>
      <c r="F4998" s="89" t="s">
        <v>6</v>
      </c>
      <c r="G4998" s="89">
        <v>1019968</v>
      </c>
      <c r="H4998" s="89"/>
      <c r="I4998" s="93" t="s">
        <v>9978</v>
      </c>
      <c r="J4998" s="89"/>
      <c r="K4998" s="89"/>
      <c r="L4998" s="89"/>
      <c r="M4998" s="89"/>
      <c r="N4998" s="155">
        <v>0</v>
      </c>
      <c r="O4998" s="155">
        <v>1135.95</v>
      </c>
      <c r="P4998" s="89" t="s">
        <v>679</v>
      </c>
    </row>
    <row r="4999" spans="1:16" ht="89.25">
      <c r="A4999" s="214">
        <v>86</v>
      </c>
      <c r="B4999" s="89"/>
      <c r="C4999" s="90" t="s">
        <v>59</v>
      </c>
      <c r="D4999" s="153">
        <v>43350</v>
      </c>
      <c r="E4999" s="89" t="s">
        <v>9256</v>
      </c>
      <c r="F4999" s="89" t="s">
        <v>6</v>
      </c>
      <c r="G4999" s="89">
        <v>931986</v>
      </c>
      <c r="H4999" s="89"/>
      <c r="I4999" s="93" t="s">
        <v>9979</v>
      </c>
      <c r="J4999" s="89"/>
      <c r="K4999" s="89"/>
      <c r="L4999" s="89"/>
      <c r="M4999" s="89"/>
      <c r="N4999" s="155">
        <v>0</v>
      </c>
      <c r="O4999" s="155">
        <v>40.200000000000003</v>
      </c>
      <c r="P4999" s="89" t="s">
        <v>679</v>
      </c>
    </row>
    <row r="5000" spans="1:16" ht="76.5">
      <c r="A5000" s="214" t="s">
        <v>561</v>
      </c>
      <c r="B5000" s="89"/>
      <c r="C5000" s="90" t="s">
        <v>10493</v>
      </c>
      <c r="D5000" s="153">
        <v>43350</v>
      </c>
      <c r="E5000" s="89" t="s">
        <v>9257</v>
      </c>
      <c r="F5000" s="89" t="s">
        <v>13</v>
      </c>
      <c r="G5000" s="89">
        <v>931969</v>
      </c>
      <c r="H5000" s="89"/>
      <c r="I5000" s="93" t="s">
        <v>9980</v>
      </c>
      <c r="J5000" s="89"/>
      <c r="K5000" s="89"/>
      <c r="L5000" s="89"/>
      <c r="M5000" s="89"/>
      <c r="N5000" s="155">
        <v>354960</v>
      </c>
      <c r="O5000" s="155">
        <v>0</v>
      </c>
      <c r="P5000" s="89" t="s">
        <v>679</v>
      </c>
    </row>
    <row r="5001" spans="1:16" ht="51">
      <c r="A5001" s="214">
        <v>513</v>
      </c>
      <c r="B5001" s="89"/>
      <c r="C5001" s="90" t="s">
        <v>175</v>
      </c>
      <c r="D5001" s="153">
        <v>43350</v>
      </c>
      <c r="E5001" s="89" t="s">
        <v>9258</v>
      </c>
      <c r="F5001" s="89" t="s">
        <v>15</v>
      </c>
      <c r="G5001" s="89">
        <v>830119</v>
      </c>
      <c r="H5001" s="89"/>
      <c r="I5001" s="93" t="s">
        <v>5291</v>
      </c>
      <c r="J5001" s="89"/>
      <c r="K5001" s="89"/>
      <c r="L5001" s="89"/>
      <c r="M5001" s="89"/>
      <c r="N5001" s="155">
        <v>50</v>
      </c>
      <c r="O5001" s="155">
        <v>0</v>
      </c>
      <c r="P5001" s="89" t="s">
        <v>679</v>
      </c>
    </row>
    <row r="5002" spans="1:16" ht="51">
      <c r="A5002" s="214">
        <v>513</v>
      </c>
      <c r="B5002" s="89"/>
      <c r="C5002" s="90" t="s">
        <v>175</v>
      </c>
      <c r="D5002" s="153">
        <v>43350</v>
      </c>
      <c r="E5002" s="89" t="s">
        <v>9259</v>
      </c>
      <c r="F5002" s="89" t="s">
        <v>15</v>
      </c>
      <c r="G5002" s="89">
        <v>830121</v>
      </c>
      <c r="H5002" s="89"/>
      <c r="I5002" s="93" t="s">
        <v>8548</v>
      </c>
      <c r="J5002" s="89"/>
      <c r="K5002" s="89"/>
      <c r="L5002" s="89"/>
      <c r="M5002" s="89"/>
      <c r="N5002" s="155">
        <v>50</v>
      </c>
      <c r="O5002" s="155">
        <v>0</v>
      </c>
      <c r="P5002" s="89" t="s">
        <v>679</v>
      </c>
    </row>
    <row r="5003" spans="1:16" ht="51">
      <c r="A5003" s="214">
        <v>513</v>
      </c>
      <c r="B5003" s="89"/>
      <c r="C5003" s="90" t="s">
        <v>175</v>
      </c>
      <c r="D5003" s="153">
        <v>43350</v>
      </c>
      <c r="E5003" s="89" t="s">
        <v>9260</v>
      </c>
      <c r="F5003" s="89" t="s">
        <v>15</v>
      </c>
      <c r="G5003" s="89">
        <v>830123</v>
      </c>
      <c r="H5003" s="89"/>
      <c r="I5003" s="93" t="s">
        <v>9982</v>
      </c>
      <c r="J5003" s="89"/>
      <c r="K5003" s="89"/>
      <c r="L5003" s="89"/>
      <c r="M5003" s="89"/>
      <c r="N5003" s="155">
        <v>50</v>
      </c>
      <c r="O5003" s="155">
        <v>0</v>
      </c>
      <c r="P5003" s="89" t="s">
        <v>679</v>
      </c>
    </row>
    <row r="5004" spans="1:16" ht="51">
      <c r="A5004" s="214">
        <v>513</v>
      </c>
      <c r="B5004" s="89"/>
      <c r="C5004" s="90" t="s">
        <v>175</v>
      </c>
      <c r="D5004" s="153">
        <v>43350</v>
      </c>
      <c r="E5004" s="89" t="s">
        <v>9261</v>
      </c>
      <c r="F5004" s="89" t="s">
        <v>11</v>
      </c>
      <c r="G5004" s="89">
        <v>932014</v>
      </c>
      <c r="H5004" s="89"/>
      <c r="I5004" s="93" t="s">
        <v>9983</v>
      </c>
      <c r="J5004" s="89"/>
      <c r="K5004" s="89"/>
      <c r="L5004" s="89"/>
      <c r="M5004" s="89"/>
      <c r="N5004" s="155">
        <v>50</v>
      </c>
      <c r="O5004" s="155">
        <v>0</v>
      </c>
      <c r="P5004" s="89" t="s">
        <v>679</v>
      </c>
    </row>
    <row r="5005" spans="1:16" ht="63.75">
      <c r="A5005" s="214">
        <v>16</v>
      </c>
      <c r="B5005" s="89"/>
      <c r="C5005" s="90" t="s">
        <v>46</v>
      </c>
      <c r="D5005" s="153">
        <v>43350</v>
      </c>
      <c r="E5005" s="89" t="s">
        <v>9262</v>
      </c>
      <c r="F5005" s="89" t="s">
        <v>6</v>
      </c>
      <c r="G5005" s="89">
        <v>4457</v>
      </c>
      <c r="H5005" s="89"/>
      <c r="I5005" s="93" t="s">
        <v>9984</v>
      </c>
      <c r="J5005" s="89"/>
      <c r="K5005" s="89"/>
      <c r="L5005" s="89"/>
      <c r="M5005" s="89"/>
      <c r="N5005" s="155">
        <v>0</v>
      </c>
      <c r="O5005" s="155">
        <v>275.97000000000003</v>
      </c>
      <c r="P5005" s="89" t="s">
        <v>679</v>
      </c>
    </row>
    <row r="5006" spans="1:16" ht="63.75">
      <c r="A5006" s="214">
        <v>16</v>
      </c>
      <c r="B5006" s="89"/>
      <c r="C5006" s="90" t="s">
        <v>46</v>
      </c>
      <c r="D5006" s="153">
        <v>43350</v>
      </c>
      <c r="E5006" s="89" t="s">
        <v>9263</v>
      </c>
      <c r="F5006" s="89" t="s">
        <v>6</v>
      </c>
      <c r="G5006" s="89">
        <v>4457</v>
      </c>
      <c r="H5006" s="89"/>
      <c r="I5006" s="93" t="s">
        <v>9984</v>
      </c>
      <c r="J5006" s="89"/>
      <c r="K5006" s="89"/>
      <c r="L5006" s="89"/>
      <c r="M5006" s="89"/>
      <c r="N5006" s="155">
        <v>0</v>
      </c>
      <c r="O5006" s="155">
        <v>62.54</v>
      </c>
      <c r="P5006" s="89" t="s">
        <v>679</v>
      </c>
    </row>
    <row r="5007" spans="1:16" ht="51">
      <c r="A5007" s="214" t="s">
        <v>569</v>
      </c>
      <c r="B5007" s="89"/>
      <c r="C5007" s="90" t="s">
        <v>621</v>
      </c>
      <c r="D5007" s="153">
        <v>43353</v>
      </c>
      <c r="E5007" s="89" t="s">
        <v>9264</v>
      </c>
      <c r="F5007" s="89" t="s">
        <v>3</v>
      </c>
      <c r="G5007" s="89">
        <v>1659289</v>
      </c>
      <c r="H5007" s="89"/>
      <c r="I5007" s="93" t="s">
        <v>740</v>
      </c>
      <c r="J5007" s="89"/>
      <c r="K5007" s="89"/>
      <c r="L5007" s="89"/>
      <c r="M5007" s="89"/>
      <c r="N5007" s="155">
        <v>0</v>
      </c>
      <c r="O5007" s="155">
        <v>1669</v>
      </c>
      <c r="P5007" s="89" t="s">
        <v>679</v>
      </c>
    </row>
    <row r="5008" spans="1:16" ht="51">
      <c r="A5008" s="214" t="s">
        <v>569</v>
      </c>
      <c r="B5008" s="89"/>
      <c r="C5008" s="90" t="s">
        <v>621</v>
      </c>
      <c r="D5008" s="153">
        <v>43353</v>
      </c>
      <c r="E5008" s="89" t="s">
        <v>9265</v>
      </c>
      <c r="F5008" s="89" t="s">
        <v>3</v>
      </c>
      <c r="G5008" s="89">
        <v>1659328</v>
      </c>
      <c r="H5008" s="89"/>
      <c r="I5008" s="93" t="s">
        <v>9985</v>
      </c>
      <c r="J5008" s="89"/>
      <c r="K5008" s="89"/>
      <c r="L5008" s="89"/>
      <c r="M5008" s="89"/>
      <c r="N5008" s="155">
        <v>0</v>
      </c>
      <c r="O5008" s="155">
        <v>1304.71</v>
      </c>
      <c r="P5008" s="89" t="s">
        <v>679</v>
      </c>
    </row>
    <row r="5009" spans="1:16" ht="38.25">
      <c r="A5009" s="214">
        <v>35</v>
      </c>
      <c r="B5009" s="89"/>
      <c r="C5009" s="90" t="s">
        <v>49</v>
      </c>
      <c r="D5009" s="153">
        <v>43353</v>
      </c>
      <c r="E5009" s="89" t="s">
        <v>9266</v>
      </c>
      <c r="F5009" s="89" t="s">
        <v>3</v>
      </c>
      <c r="G5009" s="89">
        <v>1659336</v>
      </c>
      <c r="H5009" s="89"/>
      <c r="I5009" s="93" t="s">
        <v>751</v>
      </c>
      <c r="J5009" s="89"/>
      <c r="K5009" s="89"/>
      <c r="L5009" s="89"/>
      <c r="M5009" s="89"/>
      <c r="N5009" s="155">
        <v>0</v>
      </c>
      <c r="O5009" s="155">
        <v>1203.3900000000001</v>
      </c>
      <c r="P5009" s="89" t="s">
        <v>679</v>
      </c>
    </row>
    <row r="5010" spans="1:16" ht="63.75">
      <c r="A5010" s="214">
        <v>597</v>
      </c>
      <c r="B5010" s="89"/>
      <c r="C5010" s="90" t="s">
        <v>2577</v>
      </c>
      <c r="D5010" s="153">
        <v>43353</v>
      </c>
      <c r="E5010" s="89" t="s">
        <v>9267</v>
      </c>
      <c r="F5010" s="89" t="s">
        <v>3</v>
      </c>
      <c r="G5010" s="89">
        <v>1659351</v>
      </c>
      <c r="H5010" s="89"/>
      <c r="I5010" s="93" t="s">
        <v>9986</v>
      </c>
      <c r="J5010" s="89"/>
      <c r="K5010" s="89"/>
      <c r="L5010" s="89"/>
      <c r="M5010" s="89"/>
      <c r="N5010" s="155">
        <v>0</v>
      </c>
      <c r="O5010" s="155">
        <v>26.8</v>
      </c>
      <c r="P5010" s="89" t="s">
        <v>679</v>
      </c>
    </row>
    <row r="5011" spans="1:16" ht="51">
      <c r="A5011" s="214" t="s">
        <v>569</v>
      </c>
      <c r="B5011" s="89"/>
      <c r="C5011" s="90" t="s">
        <v>621</v>
      </c>
      <c r="D5011" s="153">
        <v>43353</v>
      </c>
      <c r="E5011" s="89" t="s">
        <v>9268</v>
      </c>
      <c r="F5011" s="89" t="s">
        <v>3</v>
      </c>
      <c r="G5011" s="89">
        <v>1659246</v>
      </c>
      <c r="H5011" s="89"/>
      <c r="I5011" s="93" t="s">
        <v>9987</v>
      </c>
      <c r="J5011" s="89"/>
      <c r="K5011" s="89"/>
      <c r="L5011" s="89"/>
      <c r="M5011" s="89"/>
      <c r="N5011" s="155">
        <v>0</v>
      </c>
      <c r="O5011" s="155">
        <v>4486.7300000000005</v>
      </c>
      <c r="P5011" s="89" t="s">
        <v>679</v>
      </c>
    </row>
    <row r="5012" spans="1:16" ht="38.25">
      <c r="A5012" s="214" t="s">
        <v>569</v>
      </c>
      <c r="B5012" s="89"/>
      <c r="C5012" s="90" t="s">
        <v>621</v>
      </c>
      <c r="D5012" s="153">
        <v>43353</v>
      </c>
      <c r="E5012" s="89" t="s">
        <v>9269</v>
      </c>
      <c r="F5012" s="89" t="s">
        <v>3</v>
      </c>
      <c r="G5012" s="89">
        <v>1659223</v>
      </c>
      <c r="H5012" s="89"/>
      <c r="I5012" s="93" t="s">
        <v>9988</v>
      </c>
      <c r="J5012" s="89"/>
      <c r="K5012" s="89"/>
      <c r="L5012" s="89"/>
      <c r="M5012" s="89"/>
      <c r="N5012" s="155">
        <v>0</v>
      </c>
      <c r="O5012" s="155">
        <v>2448.1</v>
      </c>
      <c r="P5012" s="89" t="s">
        <v>679</v>
      </c>
    </row>
    <row r="5013" spans="1:16" ht="51">
      <c r="A5013" s="214" t="s">
        <v>569</v>
      </c>
      <c r="B5013" s="89"/>
      <c r="C5013" s="90" t="s">
        <v>621</v>
      </c>
      <c r="D5013" s="153">
        <v>43353</v>
      </c>
      <c r="E5013" s="89" t="s">
        <v>9270</v>
      </c>
      <c r="F5013" s="89" t="s">
        <v>3</v>
      </c>
      <c r="G5013" s="89">
        <v>1659210</v>
      </c>
      <c r="H5013" s="89"/>
      <c r="I5013" s="93" t="s">
        <v>9989</v>
      </c>
      <c r="J5013" s="89"/>
      <c r="K5013" s="89"/>
      <c r="L5013" s="89"/>
      <c r="M5013" s="89"/>
      <c r="N5013" s="155">
        <v>0</v>
      </c>
      <c r="O5013" s="155">
        <v>231.32</v>
      </c>
      <c r="P5013" s="89" t="s">
        <v>679</v>
      </c>
    </row>
    <row r="5014" spans="1:16" ht="63.75">
      <c r="A5014" s="214" t="s">
        <v>569</v>
      </c>
      <c r="B5014" s="89"/>
      <c r="C5014" s="90" t="s">
        <v>621</v>
      </c>
      <c r="D5014" s="153">
        <v>43353</v>
      </c>
      <c r="E5014" s="89" t="s">
        <v>9271</v>
      </c>
      <c r="F5014" s="89" t="s">
        <v>3</v>
      </c>
      <c r="G5014" s="89">
        <v>1659168</v>
      </c>
      <c r="H5014" s="89"/>
      <c r="I5014" s="93" t="s">
        <v>9990</v>
      </c>
      <c r="J5014" s="89"/>
      <c r="K5014" s="89"/>
      <c r="L5014" s="89"/>
      <c r="M5014" s="89"/>
      <c r="N5014" s="155">
        <v>0</v>
      </c>
      <c r="O5014" s="155">
        <v>1637.75</v>
      </c>
      <c r="P5014" s="89" t="s">
        <v>679</v>
      </c>
    </row>
    <row r="5015" spans="1:16" ht="63.75">
      <c r="A5015" s="214">
        <v>373</v>
      </c>
      <c r="B5015" s="89"/>
      <c r="C5015" s="90" t="s">
        <v>644</v>
      </c>
      <c r="D5015" s="153">
        <v>43353</v>
      </c>
      <c r="E5015" s="89" t="s">
        <v>9272</v>
      </c>
      <c r="F5015" s="89" t="s">
        <v>3</v>
      </c>
      <c r="G5015" s="89">
        <v>1659144</v>
      </c>
      <c r="H5015" s="89"/>
      <c r="I5015" s="93" t="s">
        <v>9991</v>
      </c>
      <c r="J5015" s="89"/>
      <c r="K5015" s="89"/>
      <c r="L5015" s="89"/>
      <c r="M5015" s="89"/>
      <c r="N5015" s="155">
        <v>0</v>
      </c>
      <c r="O5015" s="155">
        <v>10</v>
      </c>
      <c r="P5015" s="89" t="s">
        <v>679</v>
      </c>
    </row>
    <row r="5016" spans="1:16" ht="38.25">
      <c r="A5016" s="214" t="s">
        <v>569</v>
      </c>
      <c r="B5016" s="89"/>
      <c r="C5016" s="90" t="s">
        <v>621</v>
      </c>
      <c r="D5016" s="153">
        <v>43353</v>
      </c>
      <c r="E5016" s="89" t="s">
        <v>9273</v>
      </c>
      <c r="F5016" s="89" t="s">
        <v>3</v>
      </c>
      <c r="G5016" s="89">
        <v>1659435</v>
      </c>
      <c r="H5016" s="89"/>
      <c r="I5016" s="93" t="s">
        <v>9992</v>
      </c>
      <c r="J5016" s="89"/>
      <c r="K5016" s="89"/>
      <c r="L5016" s="89"/>
      <c r="M5016" s="89"/>
      <c r="N5016" s="155">
        <v>0</v>
      </c>
      <c r="O5016" s="155">
        <v>2129.8000000000002</v>
      </c>
      <c r="P5016" s="89" t="s">
        <v>679</v>
      </c>
    </row>
    <row r="5017" spans="1:16" ht="63.75">
      <c r="A5017" s="214">
        <v>112</v>
      </c>
      <c r="B5017" s="89"/>
      <c r="C5017" s="90" t="s">
        <v>64</v>
      </c>
      <c r="D5017" s="153">
        <v>43353</v>
      </c>
      <c r="E5017" s="89" t="s">
        <v>9274</v>
      </c>
      <c r="F5017" s="89" t="s">
        <v>3</v>
      </c>
      <c r="G5017" s="89">
        <v>1659433</v>
      </c>
      <c r="H5017" s="89"/>
      <c r="I5017" s="93" t="s">
        <v>9993</v>
      </c>
      <c r="J5017" s="89"/>
      <c r="K5017" s="89"/>
      <c r="L5017" s="89"/>
      <c r="M5017" s="89"/>
      <c r="N5017" s="155">
        <v>0</v>
      </c>
      <c r="O5017" s="155">
        <v>1066.4000000000001</v>
      </c>
      <c r="P5017" s="89" t="s">
        <v>679</v>
      </c>
    </row>
    <row r="5018" spans="1:16" ht="51">
      <c r="A5018" s="214" t="s">
        <v>569</v>
      </c>
      <c r="B5018" s="89"/>
      <c r="C5018" s="90" t="s">
        <v>621</v>
      </c>
      <c r="D5018" s="153">
        <v>43353</v>
      </c>
      <c r="E5018" s="89" t="s">
        <v>9275</v>
      </c>
      <c r="F5018" s="89" t="s">
        <v>3</v>
      </c>
      <c r="G5018" s="89">
        <v>1659427</v>
      </c>
      <c r="H5018" s="89"/>
      <c r="I5018" s="93" t="s">
        <v>9994</v>
      </c>
      <c r="J5018" s="89"/>
      <c r="K5018" s="89"/>
      <c r="L5018" s="89"/>
      <c r="M5018" s="89"/>
      <c r="N5018" s="155">
        <v>0</v>
      </c>
      <c r="O5018" s="155">
        <v>2195</v>
      </c>
      <c r="P5018" s="89" t="s">
        <v>679</v>
      </c>
    </row>
    <row r="5019" spans="1:16" ht="38.25">
      <c r="A5019" s="214" t="s">
        <v>569</v>
      </c>
      <c r="B5019" s="89"/>
      <c r="C5019" s="90" t="s">
        <v>621</v>
      </c>
      <c r="D5019" s="153">
        <v>43353</v>
      </c>
      <c r="E5019" s="89" t="s">
        <v>9276</v>
      </c>
      <c r="F5019" s="89" t="s">
        <v>3</v>
      </c>
      <c r="G5019" s="89">
        <v>1659379</v>
      </c>
      <c r="H5019" s="89"/>
      <c r="I5019" s="93" t="s">
        <v>9995</v>
      </c>
      <c r="J5019" s="89"/>
      <c r="K5019" s="89"/>
      <c r="L5019" s="89"/>
      <c r="M5019" s="89"/>
      <c r="N5019" s="155">
        <v>0</v>
      </c>
      <c r="O5019" s="155">
        <v>25.060000000000002</v>
      </c>
      <c r="P5019" s="89" t="s">
        <v>679</v>
      </c>
    </row>
    <row r="5020" spans="1:16" ht="63.75">
      <c r="A5020" s="214">
        <v>70</v>
      </c>
      <c r="B5020" s="89"/>
      <c r="C5020" s="90" t="s">
        <v>56</v>
      </c>
      <c r="D5020" s="153">
        <v>43353</v>
      </c>
      <c r="E5020" s="89" t="s">
        <v>9277</v>
      </c>
      <c r="F5020" s="89" t="s">
        <v>3</v>
      </c>
      <c r="G5020" s="89">
        <v>1659205</v>
      </c>
      <c r="H5020" s="89"/>
      <c r="I5020" s="93" t="s">
        <v>9996</v>
      </c>
      <c r="J5020" s="89"/>
      <c r="K5020" s="89"/>
      <c r="L5020" s="89"/>
      <c r="M5020" s="89"/>
      <c r="N5020" s="155">
        <v>0</v>
      </c>
      <c r="O5020" s="155">
        <v>8226.5</v>
      </c>
      <c r="P5020" s="89" t="s">
        <v>2900</v>
      </c>
    </row>
    <row r="5021" spans="1:16" ht="51">
      <c r="A5021" s="214" t="s">
        <v>569</v>
      </c>
      <c r="B5021" s="89"/>
      <c r="C5021" s="90" t="s">
        <v>621</v>
      </c>
      <c r="D5021" s="153">
        <v>43353</v>
      </c>
      <c r="E5021" s="89" t="s">
        <v>9278</v>
      </c>
      <c r="F5021" s="89" t="s">
        <v>3</v>
      </c>
      <c r="G5021" s="89">
        <v>1659151</v>
      </c>
      <c r="H5021" s="89"/>
      <c r="I5021" s="93" t="s">
        <v>9997</v>
      </c>
      <c r="J5021" s="89"/>
      <c r="K5021" s="89"/>
      <c r="L5021" s="89"/>
      <c r="M5021" s="89"/>
      <c r="N5021" s="155">
        <v>0</v>
      </c>
      <c r="O5021" s="155">
        <v>7608.68</v>
      </c>
      <c r="P5021" s="89" t="s">
        <v>679</v>
      </c>
    </row>
    <row r="5022" spans="1:16" ht="51">
      <c r="A5022" s="214" t="s">
        <v>569</v>
      </c>
      <c r="B5022" s="89"/>
      <c r="C5022" s="90" t="s">
        <v>621</v>
      </c>
      <c r="D5022" s="153">
        <v>43353</v>
      </c>
      <c r="E5022" s="89" t="s">
        <v>9279</v>
      </c>
      <c r="F5022" s="89" t="s">
        <v>3</v>
      </c>
      <c r="G5022" s="89">
        <v>1659148</v>
      </c>
      <c r="H5022" s="89"/>
      <c r="I5022" s="93" t="s">
        <v>9998</v>
      </c>
      <c r="J5022" s="89"/>
      <c r="K5022" s="89"/>
      <c r="L5022" s="89"/>
      <c r="M5022" s="89"/>
      <c r="N5022" s="155">
        <v>0</v>
      </c>
      <c r="O5022" s="155">
        <v>4427.74</v>
      </c>
      <c r="P5022" s="89" t="s">
        <v>679</v>
      </c>
    </row>
    <row r="5023" spans="1:16" ht="51">
      <c r="A5023" s="214" t="s">
        <v>569</v>
      </c>
      <c r="B5023" s="89"/>
      <c r="C5023" s="90" t="s">
        <v>621</v>
      </c>
      <c r="D5023" s="153">
        <v>43353</v>
      </c>
      <c r="E5023" s="89" t="s">
        <v>9280</v>
      </c>
      <c r="F5023" s="89" t="s">
        <v>3</v>
      </c>
      <c r="G5023" s="89">
        <v>1659146</v>
      </c>
      <c r="H5023" s="89"/>
      <c r="I5023" s="93" t="s">
        <v>9999</v>
      </c>
      <c r="J5023" s="89"/>
      <c r="K5023" s="89"/>
      <c r="L5023" s="89"/>
      <c r="M5023" s="89"/>
      <c r="N5023" s="155">
        <v>0</v>
      </c>
      <c r="O5023" s="155">
        <v>6139.39</v>
      </c>
      <c r="P5023" s="89" t="s">
        <v>679</v>
      </c>
    </row>
    <row r="5024" spans="1:16" ht="51">
      <c r="A5024" s="214" t="s">
        <v>569</v>
      </c>
      <c r="B5024" s="89"/>
      <c r="C5024" s="90" t="s">
        <v>621</v>
      </c>
      <c r="D5024" s="153">
        <v>43353</v>
      </c>
      <c r="E5024" s="89" t="s">
        <v>9281</v>
      </c>
      <c r="F5024" s="89" t="s">
        <v>3</v>
      </c>
      <c r="G5024" s="89">
        <v>1659145</v>
      </c>
      <c r="H5024" s="89"/>
      <c r="I5024" s="93" t="s">
        <v>10000</v>
      </c>
      <c r="J5024" s="89"/>
      <c r="K5024" s="89"/>
      <c r="L5024" s="89"/>
      <c r="M5024" s="89"/>
      <c r="N5024" s="155">
        <v>0</v>
      </c>
      <c r="O5024" s="155">
        <v>99.39</v>
      </c>
      <c r="P5024" s="89" t="s">
        <v>679</v>
      </c>
    </row>
    <row r="5025" spans="1:16" ht="63.75">
      <c r="A5025" s="214">
        <v>25</v>
      </c>
      <c r="B5025" s="89"/>
      <c r="C5025" s="90" t="s">
        <v>48</v>
      </c>
      <c r="D5025" s="153">
        <v>43353</v>
      </c>
      <c r="E5025" s="89" t="s">
        <v>9282</v>
      </c>
      <c r="F5025" s="89" t="s">
        <v>3</v>
      </c>
      <c r="G5025" s="89">
        <v>1659130</v>
      </c>
      <c r="H5025" s="89"/>
      <c r="I5025" s="93" t="s">
        <v>10001</v>
      </c>
      <c r="J5025" s="89"/>
      <c r="K5025" s="89"/>
      <c r="L5025" s="89"/>
      <c r="M5025" s="89"/>
      <c r="N5025" s="155">
        <v>0</v>
      </c>
      <c r="O5025" s="155">
        <v>64450.15</v>
      </c>
      <c r="P5025" s="89" t="s">
        <v>679</v>
      </c>
    </row>
    <row r="5026" spans="1:16" ht="51">
      <c r="A5026" s="214">
        <v>16</v>
      </c>
      <c r="B5026" s="89"/>
      <c r="C5026" s="90" t="s">
        <v>46</v>
      </c>
      <c r="D5026" s="153">
        <v>43353</v>
      </c>
      <c r="E5026" s="89" t="s">
        <v>9283</v>
      </c>
      <c r="F5026" s="89" t="s">
        <v>3</v>
      </c>
      <c r="G5026" s="89">
        <v>1659080</v>
      </c>
      <c r="H5026" s="89"/>
      <c r="I5026" s="93" t="s">
        <v>10002</v>
      </c>
      <c r="J5026" s="89"/>
      <c r="K5026" s="89"/>
      <c r="L5026" s="89"/>
      <c r="M5026" s="89"/>
      <c r="N5026" s="155">
        <v>0</v>
      </c>
      <c r="O5026" s="155">
        <v>174</v>
      </c>
      <c r="P5026" s="89" t="s">
        <v>2900</v>
      </c>
    </row>
    <row r="5027" spans="1:16" ht="51">
      <c r="A5027" s="214" t="s">
        <v>560</v>
      </c>
      <c r="B5027" s="89"/>
      <c r="C5027" s="90" t="s">
        <v>622</v>
      </c>
      <c r="D5027" s="153">
        <v>43353</v>
      </c>
      <c r="E5027" s="89" t="s">
        <v>9284</v>
      </c>
      <c r="F5027" s="89" t="s">
        <v>3</v>
      </c>
      <c r="G5027" s="89">
        <v>1659127</v>
      </c>
      <c r="H5027" s="89"/>
      <c r="I5027" s="93" t="s">
        <v>10003</v>
      </c>
      <c r="J5027" s="89"/>
      <c r="K5027" s="89"/>
      <c r="L5027" s="89"/>
      <c r="M5027" s="89"/>
      <c r="N5027" s="155">
        <v>0</v>
      </c>
      <c r="O5027" s="155">
        <v>1667.91</v>
      </c>
      <c r="P5027" s="89" t="s">
        <v>679</v>
      </c>
    </row>
    <row r="5028" spans="1:16" ht="38.25">
      <c r="A5028" s="214" t="s">
        <v>569</v>
      </c>
      <c r="B5028" s="89"/>
      <c r="C5028" s="90" t="s">
        <v>621</v>
      </c>
      <c r="D5028" s="153">
        <v>43353</v>
      </c>
      <c r="E5028" s="89" t="s">
        <v>9285</v>
      </c>
      <c r="F5028" s="89" t="s">
        <v>3</v>
      </c>
      <c r="G5028" s="89">
        <v>1659123</v>
      </c>
      <c r="H5028" s="89"/>
      <c r="I5028" s="93" t="s">
        <v>10004</v>
      </c>
      <c r="J5028" s="89"/>
      <c r="K5028" s="89"/>
      <c r="L5028" s="89"/>
      <c r="M5028" s="89"/>
      <c r="N5028" s="155">
        <v>0</v>
      </c>
      <c r="O5028" s="155">
        <v>712.45</v>
      </c>
      <c r="P5028" s="89" t="s">
        <v>679</v>
      </c>
    </row>
    <row r="5029" spans="1:16" ht="51">
      <c r="A5029" s="214" t="s">
        <v>569</v>
      </c>
      <c r="B5029" s="89"/>
      <c r="C5029" s="90" t="s">
        <v>621</v>
      </c>
      <c r="D5029" s="153">
        <v>43353</v>
      </c>
      <c r="E5029" s="89" t="s">
        <v>9286</v>
      </c>
      <c r="F5029" s="89" t="s">
        <v>3</v>
      </c>
      <c r="G5029" s="89">
        <v>1659113</v>
      </c>
      <c r="H5029" s="89"/>
      <c r="I5029" s="93" t="s">
        <v>10005</v>
      </c>
      <c r="J5029" s="89"/>
      <c r="K5029" s="89"/>
      <c r="L5029" s="89"/>
      <c r="M5029" s="89"/>
      <c r="N5029" s="155">
        <v>0</v>
      </c>
      <c r="O5029" s="155">
        <v>800</v>
      </c>
      <c r="P5029" s="89" t="s">
        <v>679</v>
      </c>
    </row>
    <row r="5030" spans="1:16" ht="51">
      <c r="A5030" s="214" t="s">
        <v>569</v>
      </c>
      <c r="B5030" s="89"/>
      <c r="C5030" s="90" t="s">
        <v>621</v>
      </c>
      <c r="D5030" s="153">
        <v>43353</v>
      </c>
      <c r="E5030" s="89" t="s">
        <v>9287</v>
      </c>
      <c r="F5030" s="89" t="s">
        <v>3</v>
      </c>
      <c r="G5030" s="89">
        <v>1659102</v>
      </c>
      <c r="H5030" s="89"/>
      <c r="I5030" s="93" t="s">
        <v>10006</v>
      </c>
      <c r="J5030" s="89"/>
      <c r="K5030" s="89"/>
      <c r="L5030" s="89"/>
      <c r="M5030" s="89"/>
      <c r="N5030" s="155">
        <v>0</v>
      </c>
      <c r="O5030" s="155">
        <v>1381.41</v>
      </c>
      <c r="P5030" s="89" t="s">
        <v>679</v>
      </c>
    </row>
    <row r="5031" spans="1:16" ht="89.25">
      <c r="A5031" s="214">
        <v>594</v>
      </c>
      <c r="B5031" s="89"/>
      <c r="C5031" s="90" t="s">
        <v>101</v>
      </c>
      <c r="D5031" s="153">
        <v>43353</v>
      </c>
      <c r="E5031" s="89" t="s">
        <v>9288</v>
      </c>
      <c r="F5031" s="89" t="s">
        <v>15</v>
      </c>
      <c r="G5031" s="89">
        <v>5873</v>
      </c>
      <c r="H5031" s="89"/>
      <c r="I5031" s="93" t="s">
        <v>10007</v>
      </c>
      <c r="J5031" s="89"/>
      <c r="K5031" s="89"/>
      <c r="L5031" s="89"/>
      <c r="M5031" s="89"/>
      <c r="N5031" s="155">
        <v>572.59</v>
      </c>
      <c r="O5031" s="155">
        <v>0</v>
      </c>
      <c r="P5031" s="89" t="s">
        <v>679</v>
      </c>
    </row>
    <row r="5032" spans="1:16" ht="102">
      <c r="A5032" s="214" t="s">
        <v>569</v>
      </c>
      <c r="B5032" s="89"/>
      <c r="C5032" s="90" t="s">
        <v>621</v>
      </c>
      <c r="D5032" s="153">
        <v>43353</v>
      </c>
      <c r="E5032" s="89" t="s">
        <v>9289</v>
      </c>
      <c r="F5032" s="89" t="s">
        <v>6</v>
      </c>
      <c r="G5032" s="89">
        <v>932060</v>
      </c>
      <c r="H5032" s="89"/>
      <c r="I5032" s="93" t="s">
        <v>10008</v>
      </c>
      <c r="J5032" s="89"/>
      <c r="K5032" s="89"/>
      <c r="L5032" s="89"/>
      <c r="M5032" s="89"/>
      <c r="N5032" s="155">
        <v>0</v>
      </c>
      <c r="O5032" s="155">
        <v>7436.53</v>
      </c>
      <c r="P5032" s="89" t="s">
        <v>679</v>
      </c>
    </row>
    <row r="5033" spans="1:16" ht="102">
      <c r="A5033" s="214" t="s">
        <v>569</v>
      </c>
      <c r="B5033" s="89"/>
      <c r="C5033" s="90" t="s">
        <v>621</v>
      </c>
      <c r="D5033" s="153">
        <v>43353</v>
      </c>
      <c r="E5033" s="89" t="s">
        <v>9290</v>
      </c>
      <c r="F5033" s="89" t="s">
        <v>6</v>
      </c>
      <c r="G5033" s="89">
        <v>932060</v>
      </c>
      <c r="H5033" s="89"/>
      <c r="I5033" s="93" t="s">
        <v>10009</v>
      </c>
      <c r="J5033" s="89"/>
      <c r="K5033" s="89"/>
      <c r="L5033" s="89"/>
      <c r="M5033" s="89"/>
      <c r="N5033" s="155">
        <v>0</v>
      </c>
      <c r="O5033" s="155">
        <v>4579.92</v>
      </c>
      <c r="P5033" s="89" t="s">
        <v>679</v>
      </c>
    </row>
    <row r="5034" spans="1:16" ht="51">
      <c r="A5034" s="214" t="s">
        <v>563</v>
      </c>
      <c r="B5034" s="89"/>
      <c r="C5034" s="90" t="s">
        <v>9054</v>
      </c>
      <c r="D5034" s="153">
        <v>43353</v>
      </c>
      <c r="E5034" s="89" t="s">
        <v>9291</v>
      </c>
      <c r="F5034" s="89" t="s">
        <v>11</v>
      </c>
      <c r="G5034" s="89">
        <v>830534</v>
      </c>
      <c r="H5034" s="89"/>
      <c r="I5034" s="93" t="s">
        <v>10010</v>
      </c>
      <c r="J5034" s="89"/>
      <c r="K5034" s="89"/>
      <c r="L5034" s="89"/>
      <c r="M5034" s="89"/>
      <c r="N5034" s="155">
        <v>472.16</v>
      </c>
      <c r="O5034" s="155">
        <v>0</v>
      </c>
      <c r="P5034" s="89" t="s">
        <v>679</v>
      </c>
    </row>
    <row r="5035" spans="1:16" ht="51">
      <c r="A5035" s="214">
        <v>513</v>
      </c>
      <c r="B5035" s="89"/>
      <c r="C5035" s="90" t="s">
        <v>175</v>
      </c>
      <c r="D5035" s="153">
        <v>43353</v>
      </c>
      <c r="E5035" s="89" t="s">
        <v>9292</v>
      </c>
      <c r="F5035" s="89" t="s">
        <v>15</v>
      </c>
      <c r="G5035" s="89">
        <v>830796</v>
      </c>
      <c r="H5035" s="89"/>
      <c r="I5035" s="93" t="s">
        <v>10011</v>
      </c>
      <c r="J5035" s="89"/>
      <c r="K5035" s="89"/>
      <c r="L5035" s="89"/>
      <c r="M5035" s="89"/>
      <c r="N5035" s="155">
        <v>50</v>
      </c>
      <c r="O5035" s="155">
        <v>0</v>
      </c>
      <c r="P5035" s="89" t="s">
        <v>679</v>
      </c>
    </row>
    <row r="5036" spans="1:16" ht="51">
      <c r="A5036" s="214">
        <v>513</v>
      </c>
      <c r="B5036" s="89"/>
      <c r="C5036" s="90" t="s">
        <v>175</v>
      </c>
      <c r="D5036" s="153">
        <v>43353</v>
      </c>
      <c r="E5036" s="89" t="s">
        <v>9293</v>
      </c>
      <c r="F5036" s="89" t="s">
        <v>15</v>
      </c>
      <c r="G5036" s="89">
        <v>830798</v>
      </c>
      <c r="H5036" s="89"/>
      <c r="I5036" s="93" t="s">
        <v>10012</v>
      </c>
      <c r="J5036" s="89"/>
      <c r="K5036" s="89"/>
      <c r="L5036" s="89"/>
      <c r="M5036" s="89"/>
      <c r="N5036" s="155">
        <v>50</v>
      </c>
      <c r="O5036" s="155">
        <v>0</v>
      </c>
      <c r="P5036" s="89" t="s">
        <v>679</v>
      </c>
    </row>
    <row r="5037" spans="1:16" ht="51">
      <c r="A5037" s="214">
        <v>513</v>
      </c>
      <c r="B5037" s="89"/>
      <c r="C5037" s="90" t="s">
        <v>175</v>
      </c>
      <c r="D5037" s="153">
        <v>43353</v>
      </c>
      <c r="E5037" s="89" t="s">
        <v>9294</v>
      </c>
      <c r="F5037" s="89" t="s">
        <v>15</v>
      </c>
      <c r="G5037" s="89">
        <v>830800</v>
      </c>
      <c r="H5037" s="89"/>
      <c r="I5037" s="93" t="s">
        <v>10011</v>
      </c>
      <c r="J5037" s="89"/>
      <c r="K5037" s="89"/>
      <c r="L5037" s="89"/>
      <c r="M5037" s="89"/>
      <c r="N5037" s="155">
        <v>50</v>
      </c>
      <c r="O5037" s="155">
        <v>0</v>
      </c>
      <c r="P5037" s="89" t="s">
        <v>679</v>
      </c>
    </row>
    <row r="5038" spans="1:16" ht="51">
      <c r="A5038" s="214" t="s">
        <v>569</v>
      </c>
      <c r="B5038" s="89"/>
      <c r="C5038" s="90" t="s">
        <v>621</v>
      </c>
      <c r="D5038" s="153">
        <v>43353</v>
      </c>
      <c r="E5038" s="89" t="s">
        <v>9295</v>
      </c>
      <c r="F5038" s="89" t="s">
        <v>6</v>
      </c>
      <c r="G5038" s="89">
        <v>1020588</v>
      </c>
      <c r="H5038" s="89"/>
      <c r="I5038" s="93" t="s">
        <v>10013</v>
      </c>
      <c r="J5038" s="89"/>
      <c r="K5038" s="89"/>
      <c r="L5038" s="89"/>
      <c r="M5038" s="89"/>
      <c r="N5038" s="155">
        <v>0</v>
      </c>
      <c r="O5038" s="155">
        <v>9037.85</v>
      </c>
      <c r="P5038" s="89" t="s">
        <v>679</v>
      </c>
    </row>
    <row r="5039" spans="1:16" ht="63.75">
      <c r="A5039" s="214">
        <v>513</v>
      </c>
      <c r="B5039" s="89"/>
      <c r="C5039" s="90" t="s">
        <v>175</v>
      </c>
      <c r="D5039" s="153">
        <v>43353</v>
      </c>
      <c r="E5039" s="89" t="s">
        <v>9296</v>
      </c>
      <c r="F5039" s="89" t="s">
        <v>15</v>
      </c>
      <c r="G5039" s="89">
        <v>831402</v>
      </c>
      <c r="H5039" s="89"/>
      <c r="I5039" s="93" t="s">
        <v>5194</v>
      </c>
      <c r="J5039" s="89"/>
      <c r="K5039" s="89"/>
      <c r="L5039" s="89"/>
      <c r="M5039" s="89"/>
      <c r="N5039" s="155">
        <v>50</v>
      </c>
      <c r="O5039" s="155">
        <v>0</v>
      </c>
      <c r="P5039" s="89" t="s">
        <v>679</v>
      </c>
    </row>
    <row r="5040" spans="1:16" ht="63.75">
      <c r="A5040" s="214">
        <v>597</v>
      </c>
      <c r="B5040" s="89"/>
      <c r="C5040" s="90" t="s">
        <v>2577</v>
      </c>
      <c r="D5040" s="153">
        <v>43354</v>
      </c>
      <c r="E5040" s="89" t="s">
        <v>9297</v>
      </c>
      <c r="F5040" s="89" t="s">
        <v>3</v>
      </c>
      <c r="G5040" s="89">
        <v>1659852</v>
      </c>
      <c r="H5040" s="89"/>
      <c r="I5040" s="93" t="s">
        <v>10014</v>
      </c>
      <c r="J5040" s="89"/>
      <c r="K5040" s="89"/>
      <c r="L5040" s="89"/>
      <c r="M5040" s="89"/>
      <c r="N5040" s="155">
        <v>0</v>
      </c>
      <c r="O5040" s="155">
        <v>3000</v>
      </c>
      <c r="P5040" s="89" t="s">
        <v>679</v>
      </c>
    </row>
    <row r="5041" spans="1:16" ht="51">
      <c r="A5041" s="214" t="s">
        <v>569</v>
      </c>
      <c r="B5041" s="89"/>
      <c r="C5041" s="90" t="s">
        <v>621</v>
      </c>
      <c r="D5041" s="153">
        <v>43354</v>
      </c>
      <c r="E5041" s="89" t="s">
        <v>9298</v>
      </c>
      <c r="F5041" s="89" t="s">
        <v>3</v>
      </c>
      <c r="G5041" s="89">
        <v>1659740</v>
      </c>
      <c r="H5041" s="89"/>
      <c r="I5041" s="93" t="s">
        <v>10015</v>
      </c>
      <c r="J5041" s="89"/>
      <c r="K5041" s="89"/>
      <c r="L5041" s="89"/>
      <c r="M5041" s="89"/>
      <c r="N5041" s="155">
        <v>0</v>
      </c>
      <c r="O5041" s="155">
        <v>391</v>
      </c>
      <c r="P5041" s="89" t="s">
        <v>679</v>
      </c>
    </row>
    <row r="5042" spans="1:16" ht="38.25">
      <c r="A5042" s="214">
        <v>46</v>
      </c>
      <c r="B5042" s="89"/>
      <c r="C5042" s="90" t="s">
        <v>51</v>
      </c>
      <c r="D5042" s="153">
        <v>43354</v>
      </c>
      <c r="E5042" s="89" t="s">
        <v>9299</v>
      </c>
      <c r="F5042" s="89" t="s">
        <v>3</v>
      </c>
      <c r="G5042" s="89">
        <v>1659719</v>
      </c>
      <c r="H5042" s="89"/>
      <c r="I5042" s="93" t="s">
        <v>10016</v>
      </c>
      <c r="J5042" s="89"/>
      <c r="K5042" s="89"/>
      <c r="L5042" s="89"/>
      <c r="M5042" s="89"/>
      <c r="N5042" s="155">
        <v>0</v>
      </c>
      <c r="O5042" s="155">
        <v>6</v>
      </c>
      <c r="P5042" s="89" t="s">
        <v>679</v>
      </c>
    </row>
    <row r="5043" spans="1:16" ht="51">
      <c r="A5043" s="214" t="s">
        <v>569</v>
      </c>
      <c r="B5043" s="89"/>
      <c r="C5043" s="90" t="s">
        <v>621</v>
      </c>
      <c r="D5043" s="153">
        <v>43354</v>
      </c>
      <c r="E5043" s="89" t="s">
        <v>9300</v>
      </c>
      <c r="F5043" s="89" t="s">
        <v>3</v>
      </c>
      <c r="G5043" s="89">
        <v>1659702</v>
      </c>
      <c r="H5043" s="89"/>
      <c r="I5043" s="93" t="s">
        <v>10017</v>
      </c>
      <c r="J5043" s="89"/>
      <c r="K5043" s="89"/>
      <c r="L5043" s="89"/>
      <c r="M5043" s="89"/>
      <c r="N5043" s="155">
        <v>0</v>
      </c>
      <c r="O5043" s="155">
        <v>1018</v>
      </c>
      <c r="P5043" s="89" t="s">
        <v>679</v>
      </c>
    </row>
    <row r="5044" spans="1:16" ht="51">
      <c r="A5044" s="214" t="s">
        <v>569</v>
      </c>
      <c r="B5044" s="89"/>
      <c r="C5044" s="90" t="s">
        <v>621</v>
      </c>
      <c r="D5044" s="153">
        <v>43354</v>
      </c>
      <c r="E5044" s="89" t="s">
        <v>9301</v>
      </c>
      <c r="F5044" s="89" t="s">
        <v>3</v>
      </c>
      <c r="G5044" s="89">
        <v>1659701</v>
      </c>
      <c r="H5044" s="89"/>
      <c r="I5044" s="93" t="s">
        <v>7322</v>
      </c>
      <c r="J5044" s="89"/>
      <c r="K5044" s="89"/>
      <c r="L5044" s="89"/>
      <c r="M5044" s="89"/>
      <c r="N5044" s="155">
        <v>0</v>
      </c>
      <c r="O5044" s="155">
        <v>500</v>
      </c>
      <c r="P5044" s="89" t="s">
        <v>679</v>
      </c>
    </row>
    <row r="5045" spans="1:16" ht="51">
      <c r="A5045" s="214">
        <v>86</v>
      </c>
      <c r="B5045" s="89"/>
      <c r="C5045" s="90" t="s">
        <v>59</v>
      </c>
      <c r="D5045" s="153">
        <v>43354</v>
      </c>
      <c r="E5045" s="89" t="s">
        <v>9302</v>
      </c>
      <c r="F5045" s="89" t="s">
        <v>3</v>
      </c>
      <c r="G5045" s="89">
        <v>1659700</v>
      </c>
      <c r="H5045" s="89"/>
      <c r="I5045" s="93" t="s">
        <v>10018</v>
      </c>
      <c r="J5045" s="89"/>
      <c r="K5045" s="89"/>
      <c r="L5045" s="89"/>
      <c r="M5045" s="89"/>
      <c r="N5045" s="155">
        <v>0</v>
      </c>
      <c r="O5045" s="155">
        <v>957.58</v>
      </c>
      <c r="P5045" s="89" t="s">
        <v>679</v>
      </c>
    </row>
    <row r="5046" spans="1:16" ht="38.25">
      <c r="A5046" s="214" t="s">
        <v>569</v>
      </c>
      <c r="B5046" s="89"/>
      <c r="C5046" s="90" t="s">
        <v>621</v>
      </c>
      <c r="D5046" s="153">
        <v>43354</v>
      </c>
      <c r="E5046" s="89" t="s">
        <v>9303</v>
      </c>
      <c r="F5046" s="89" t="s">
        <v>3</v>
      </c>
      <c r="G5046" s="89">
        <v>1659691</v>
      </c>
      <c r="H5046" s="89"/>
      <c r="I5046" s="93" t="s">
        <v>10019</v>
      </c>
      <c r="J5046" s="89"/>
      <c r="K5046" s="89"/>
      <c r="L5046" s="89"/>
      <c r="M5046" s="89"/>
      <c r="N5046" s="155">
        <v>0</v>
      </c>
      <c r="O5046" s="155">
        <v>1605.55</v>
      </c>
      <c r="P5046" s="89" t="s">
        <v>679</v>
      </c>
    </row>
    <row r="5047" spans="1:16" ht="38.25">
      <c r="A5047" s="214">
        <v>20</v>
      </c>
      <c r="B5047" s="89"/>
      <c r="C5047" s="90" t="s">
        <v>47</v>
      </c>
      <c r="D5047" s="153">
        <v>43354</v>
      </c>
      <c r="E5047" s="89" t="s">
        <v>9304</v>
      </c>
      <c r="F5047" s="89" t="s">
        <v>3</v>
      </c>
      <c r="G5047" s="89">
        <v>1659865</v>
      </c>
      <c r="H5047" s="89"/>
      <c r="I5047" s="93" t="s">
        <v>5167</v>
      </c>
      <c r="J5047" s="89"/>
      <c r="K5047" s="89"/>
      <c r="L5047" s="89"/>
      <c r="M5047" s="89"/>
      <c r="N5047" s="155">
        <v>0</v>
      </c>
      <c r="O5047" s="155">
        <v>352</v>
      </c>
      <c r="P5047" s="89" t="s">
        <v>679</v>
      </c>
    </row>
    <row r="5048" spans="1:16" ht="51">
      <c r="A5048" s="214" t="s">
        <v>569</v>
      </c>
      <c r="B5048" s="89"/>
      <c r="C5048" s="90" t="s">
        <v>621</v>
      </c>
      <c r="D5048" s="153">
        <v>43354</v>
      </c>
      <c r="E5048" s="89" t="s">
        <v>9305</v>
      </c>
      <c r="F5048" s="89" t="s">
        <v>3</v>
      </c>
      <c r="G5048" s="89">
        <v>1659872</v>
      </c>
      <c r="H5048" s="89"/>
      <c r="I5048" s="93" t="s">
        <v>10020</v>
      </c>
      <c r="J5048" s="89"/>
      <c r="K5048" s="89"/>
      <c r="L5048" s="89"/>
      <c r="M5048" s="89"/>
      <c r="N5048" s="155">
        <v>0</v>
      </c>
      <c r="O5048" s="155">
        <v>2418.64</v>
      </c>
      <c r="P5048" s="89" t="s">
        <v>679</v>
      </c>
    </row>
    <row r="5049" spans="1:16" ht="51">
      <c r="A5049" s="214" t="s">
        <v>569</v>
      </c>
      <c r="B5049" s="89"/>
      <c r="C5049" s="90" t="s">
        <v>621</v>
      </c>
      <c r="D5049" s="153">
        <v>43354</v>
      </c>
      <c r="E5049" s="89" t="s">
        <v>9306</v>
      </c>
      <c r="F5049" s="89" t="s">
        <v>3</v>
      </c>
      <c r="G5049" s="89">
        <v>1659665</v>
      </c>
      <c r="H5049" s="89"/>
      <c r="I5049" s="93" t="s">
        <v>10021</v>
      </c>
      <c r="J5049" s="89"/>
      <c r="K5049" s="89"/>
      <c r="L5049" s="89"/>
      <c r="M5049" s="89"/>
      <c r="N5049" s="155">
        <v>0</v>
      </c>
      <c r="O5049" s="155">
        <v>2800</v>
      </c>
      <c r="P5049" s="89" t="s">
        <v>679</v>
      </c>
    </row>
    <row r="5050" spans="1:16" ht="51">
      <c r="A5050" s="214" t="s">
        <v>569</v>
      </c>
      <c r="B5050" s="89"/>
      <c r="C5050" s="90" t="s">
        <v>621</v>
      </c>
      <c r="D5050" s="153">
        <v>43354</v>
      </c>
      <c r="E5050" s="89" t="s">
        <v>9307</v>
      </c>
      <c r="F5050" s="89" t="s">
        <v>3</v>
      </c>
      <c r="G5050" s="89">
        <v>1659660</v>
      </c>
      <c r="H5050" s="89"/>
      <c r="I5050" s="93" t="s">
        <v>10022</v>
      </c>
      <c r="J5050" s="89"/>
      <c r="K5050" s="89"/>
      <c r="L5050" s="89"/>
      <c r="M5050" s="89"/>
      <c r="N5050" s="155">
        <v>0</v>
      </c>
      <c r="O5050" s="155">
        <v>77</v>
      </c>
      <c r="P5050" s="89" t="s">
        <v>679</v>
      </c>
    </row>
    <row r="5051" spans="1:16" ht="63.75">
      <c r="A5051" s="214">
        <v>47</v>
      </c>
      <c r="B5051" s="89"/>
      <c r="C5051" s="90" t="s">
        <v>52</v>
      </c>
      <c r="D5051" s="153">
        <v>43354</v>
      </c>
      <c r="E5051" s="89" t="s">
        <v>9308</v>
      </c>
      <c r="F5051" s="89" t="s">
        <v>3</v>
      </c>
      <c r="G5051" s="89">
        <v>1659621</v>
      </c>
      <c r="H5051" s="89"/>
      <c r="I5051" s="93" t="s">
        <v>10023</v>
      </c>
      <c r="J5051" s="89"/>
      <c r="K5051" s="89"/>
      <c r="L5051" s="89"/>
      <c r="M5051" s="89"/>
      <c r="N5051" s="155">
        <v>0</v>
      </c>
      <c r="O5051" s="155">
        <v>0.2</v>
      </c>
      <c r="P5051" s="89" t="s">
        <v>679</v>
      </c>
    </row>
    <row r="5052" spans="1:16" ht="38.25">
      <c r="A5052" s="214" t="s">
        <v>569</v>
      </c>
      <c r="B5052" s="89"/>
      <c r="C5052" s="90" t="s">
        <v>621</v>
      </c>
      <c r="D5052" s="153">
        <v>43354</v>
      </c>
      <c r="E5052" s="89" t="s">
        <v>9309</v>
      </c>
      <c r="F5052" s="89" t="s">
        <v>3</v>
      </c>
      <c r="G5052" s="89">
        <v>1659619</v>
      </c>
      <c r="H5052" s="89"/>
      <c r="I5052" s="93" t="s">
        <v>10024</v>
      </c>
      <c r="J5052" s="89"/>
      <c r="K5052" s="89"/>
      <c r="L5052" s="89"/>
      <c r="M5052" s="89"/>
      <c r="N5052" s="155">
        <v>0</v>
      </c>
      <c r="O5052" s="155">
        <v>2574.09</v>
      </c>
      <c r="P5052" s="89" t="s">
        <v>679</v>
      </c>
    </row>
    <row r="5053" spans="1:16" ht="76.5">
      <c r="A5053" s="214">
        <v>373</v>
      </c>
      <c r="B5053" s="89"/>
      <c r="C5053" s="90" t="s">
        <v>644</v>
      </c>
      <c r="D5053" s="153">
        <v>43354</v>
      </c>
      <c r="E5053" s="89" t="s">
        <v>9310</v>
      </c>
      <c r="F5053" s="89" t="s">
        <v>680</v>
      </c>
      <c r="G5053" s="89">
        <v>180718</v>
      </c>
      <c r="H5053" s="89"/>
      <c r="I5053" s="93" t="s">
        <v>10025</v>
      </c>
      <c r="J5053" s="89"/>
      <c r="K5053" s="89"/>
      <c r="L5053" s="89"/>
      <c r="M5053" s="89"/>
      <c r="N5053" s="155">
        <v>0</v>
      </c>
      <c r="O5053" s="155">
        <v>53431988.310000002</v>
      </c>
      <c r="P5053" s="89" t="s">
        <v>679</v>
      </c>
    </row>
    <row r="5054" spans="1:16" ht="76.5">
      <c r="A5054" s="214">
        <v>52</v>
      </c>
      <c r="B5054" s="89"/>
      <c r="C5054" s="90" t="s">
        <v>54</v>
      </c>
      <c r="D5054" s="153">
        <v>43354</v>
      </c>
      <c r="E5054" s="89" t="s">
        <v>9311</v>
      </c>
      <c r="F5054" s="89" t="s">
        <v>13</v>
      </c>
      <c r="G5054" s="89">
        <v>932336</v>
      </c>
      <c r="H5054" s="89"/>
      <c r="I5054" s="93" t="s">
        <v>10026</v>
      </c>
      <c r="J5054" s="89"/>
      <c r="K5054" s="89"/>
      <c r="L5054" s="89"/>
      <c r="M5054" s="89"/>
      <c r="N5054" s="155">
        <v>156.53</v>
      </c>
      <c r="O5054" s="155">
        <v>0</v>
      </c>
      <c r="P5054" s="89" t="s">
        <v>679</v>
      </c>
    </row>
    <row r="5055" spans="1:16" ht="76.5">
      <c r="A5055" s="214">
        <v>52</v>
      </c>
      <c r="B5055" s="89"/>
      <c r="C5055" s="90" t="s">
        <v>54</v>
      </c>
      <c r="D5055" s="153">
        <v>43354</v>
      </c>
      <c r="E5055" s="89" t="s">
        <v>9312</v>
      </c>
      <c r="F5055" s="89" t="s">
        <v>11</v>
      </c>
      <c r="G5055" s="89">
        <v>932336</v>
      </c>
      <c r="H5055" s="89"/>
      <c r="I5055" s="93" t="s">
        <v>10027</v>
      </c>
      <c r="J5055" s="89"/>
      <c r="K5055" s="89"/>
      <c r="L5055" s="89"/>
      <c r="M5055" s="89"/>
      <c r="N5055" s="155">
        <v>50</v>
      </c>
      <c r="O5055" s="155">
        <v>0</v>
      </c>
      <c r="P5055" s="89" t="s">
        <v>679</v>
      </c>
    </row>
    <row r="5056" spans="1:16" ht="76.5">
      <c r="A5056" s="214">
        <v>597</v>
      </c>
      <c r="B5056" s="89"/>
      <c r="C5056" s="90" t="s">
        <v>2577</v>
      </c>
      <c r="D5056" s="153">
        <v>43354</v>
      </c>
      <c r="E5056" s="89" t="s">
        <v>9313</v>
      </c>
      <c r="F5056" s="89" t="s">
        <v>11</v>
      </c>
      <c r="G5056" s="89">
        <v>932444</v>
      </c>
      <c r="H5056" s="89"/>
      <c r="I5056" s="93" t="s">
        <v>10028</v>
      </c>
      <c r="J5056" s="89"/>
      <c r="K5056" s="89"/>
      <c r="L5056" s="89"/>
      <c r="M5056" s="89"/>
      <c r="N5056" s="155">
        <v>270</v>
      </c>
      <c r="O5056" s="155">
        <v>0</v>
      </c>
      <c r="P5056" s="89" t="s">
        <v>679</v>
      </c>
    </row>
    <row r="5057" spans="1:16" ht="51">
      <c r="A5057" s="214">
        <v>513</v>
      </c>
      <c r="B5057" s="89"/>
      <c r="C5057" s="90" t="s">
        <v>175</v>
      </c>
      <c r="D5057" s="153">
        <v>43354</v>
      </c>
      <c r="E5057" s="89" t="s">
        <v>9314</v>
      </c>
      <c r="F5057" s="89" t="s">
        <v>11</v>
      </c>
      <c r="G5057" s="89">
        <v>932457</v>
      </c>
      <c r="H5057" s="89"/>
      <c r="I5057" s="93" t="s">
        <v>10029</v>
      </c>
      <c r="J5057" s="89"/>
      <c r="K5057" s="89"/>
      <c r="L5057" s="89"/>
      <c r="M5057" s="89"/>
      <c r="N5057" s="155">
        <v>50</v>
      </c>
      <c r="O5057" s="155">
        <v>0</v>
      </c>
      <c r="P5057" s="89" t="s">
        <v>679</v>
      </c>
    </row>
    <row r="5058" spans="1:16" ht="63.75">
      <c r="A5058" s="214">
        <v>513</v>
      </c>
      <c r="B5058" s="89"/>
      <c r="C5058" s="90" t="s">
        <v>175</v>
      </c>
      <c r="D5058" s="153">
        <v>43354</v>
      </c>
      <c r="E5058" s="89" t="s">
        <v>9315</v>
      </c>
      <c r="F5058" s="89" t="s">
        <v>15</v>
      </c>
      <c r="G5058" s="89">
        <v>831714</v>
      </c>
      <c r="H5058" s="89"/>
      <c r="I5058" s="93" t="s">
        <v>10030</v>
      </c>
      <c r="J5058" s="89"/>
      <c r="K5058" s="89"/>
      <c r="L5058" s="89"/>
      <c r="M5058" s="89"/>
      <c r="N5058" s="155">
        <v>50</v>
      </c>
      <c r="O5058" s="155">
        <v>0</v>
      </c>
      <c r="P5058" s="89" t="s">
        <v>679</v>
      </c>
    </row>
    <row r="5059" spans="1:16" ht="63.75">
      <c r="A5059" s="214">
        <v>513</v>
      </c>
      <c r="B5059" s="89"/>
      <c r="C5059" s="90" t="s">
        <v>175</v>
      </c>
      <c r="D5059" s="153">
        <v>43354</v>
      </c>
      <c r="E5059" s="89" t="s">
        <v>9316</v>
      </c>
      <c r="F5059" s="89" t="s">
        <v>15</v>
      </c>
      <c r="G5059" s="89">
        <v>832520</v>
      </c>
      <c r="H5059" s="89"/>
      <c r="I5059" s="93" t="s">
        <v>10031</v>
      </c>
      <c r="J5059" s="89"/>
      <c r="K5059" s="89"/>
      <c r="L5059" s="89"/>
      <c r="M5059" s="89"/>
      <c r="N5059" s="155">
        <v>50</v>
      </c>
      <c r="O5059" s="155">
        <v>0</v>
      </c>
      <c r="P5059" s="89" t="s">
        <v>679</v>
      </c>
    </row>
    <row r="5060" spans="1:16" ht="51">
      <c r="A5060" s="214">
        <v>513</v>
      </c>
      <c r="B5060" s="89"/>
      <c r="C5060" s="90" t="s">
        <v>175</v>
      </c>
      <c r="D5060" s="153">
        <v>43354</v>
      </c>
      <c r="E5060" s="89" t="s">
        <v>9317</v>
      </c>
      <c r="F5060" s="89" t="s">
        <v>15</v>
      </c>
      <c r="G5060" s="89">
        <v>832751</v>
      </c>
      <c r="H5060" s="89"/>
      <c r="I5060" s="93" t="s">
        <v>744</v>
      </c>
      <c r="J5060" s="89"/>
      <c r="K5060" s="89"/>
      <c r="L5060" s="89"/>
      <c r="M5060" s="89"/>
      <c r="N5060" s="155">
        <v>50</v>
      </c>
      <c r="O5060" s="155">
        <v>0</v>
      </c>
      <c r="P5060" s="89" t="s">
        <v>679</v>
      </c>
    </row>
    <row r="5061" spans="1:16" ht="51">
      <c r="A5061" s="214" t="s">
        <v>569</v>
      </c>
      <c r="B5061" s="89"/>
      <c r="C5061" s="90" t="s">
        <v>621</v>
      </c>
      <c r="D5061" s="153">
        <v>43355</v>
      </c>
      <c r="E5061" s="89" t="s">
        <v>9318</v>
      </c>
      <c r="F5061" s="89" t="s">
        <v>3</v>
      </c>
      <c r="G5061" s="89">
        <v>1660287</v>
      </c>
      <c r="H5061" s="89"/>
      <c r="I5061" s="93" t="s">
        <v>10032</v>
      </c>
      <c r="J5061" s="89"/>
      <c r="K5061" s="89"/>
      <c r="L5061" s="89"/>
      <c r="M5061" s="89"/>
      <c r="N5061" s="155">
        <v>0</v>
      </c>
      <c r="O5061" s="155">
        <v>666.14</v>
      </c>
      <c r="P5061" s="89" t="s">
        <v>679</v>
      </c>
    </row>
    <row r="5062" spans="1:16" ht="51">
      <c r="A5062" s="214" t="s">
        <v>560</v>
      </c>
      <c r="B5062" s="89"/>
      <c r="C5062" s="90" t="s">
        <v>622</v>
      </c>
      <c r="D5062" s="153">
        <v>43355</v>
      </c>
      <c r="E5062" s="89" t="s">
        <v>9319</v>
      </c>
      <c r="F5062" s="89" t="s">
        <v>3</v>
      </c>
      <c r="G5062" s="89">
        <v>1660212</v>
      </c>
      <c r="H5062" s="89"/>
      <c r="I5062" s="93" t="s">
        <v>10033</v>
      </c>
      <c r="J5062" s="89"/>
      <c r="K5062" s="89"/>
      <c r="L5062" s="89"/>
      <c r="M5062" s="89"/>
      <c r="N5062" s="155">
        <v>0</v>
      </c>
      <c r="O5062" s="155">
        <v>2257.7000000000003</v>
      </c>
      <c r="P5062" s="89" t="s">
        <v>679</v>
      </c>
    </row>
    <row r="5063" spans="1:16" ht="51">
      <c r="A5063" s="214">
        <v>48</v>
      </c>
      <c r="B5063" s="89"/>
      <c r="C5063" s="90" t="s">
        <v>53</v>
      </c>
      <c r="D5063" s="153">
        <v>43355</v>
      </c>
      <c r="E5063" s="89" t="s">
        <v>9320</v>
      </c>
      <c r="F5063" s="89" t="s">
        <v>3</v>
      </c>
      <c r="G5063" s="89">
        <v>1660159</v>
      </c>
      <c r="H5063" s="89"/>
      <c r="I5063" s="93" t="s">
        <v>10034</v>
      </c>
      <c r="J5063" s="89"/>
      <c r="K5063" s="89"/>
      <c r="L5063" s="89"/>
      <c r="M5063" s="89"/>
      <c r="N5063" s="155">
        <v>0</v>
      </c>
      <c r="O5063" s="155">
        <v>0.01</v>
      </c>
      <c r="P5063" s="89" t="s">
        <v>2900</v>
      </c>
    </row>
    <row r="5064" spans="1:16" ht="51">
      <c r="A5064" s="214">
        <v>81</v>
      </c>
      <c r="B5064" s="89"/>
      <c r="C5064" s="90" t="s">
        <v>58</v>
      </c>
      <c r="D5064" s="153">
        <v>43355</v>
      </c>
      <c r="E5064" s="89" t="s">
        <v>9321</v>
      </c>
      <c r="F5064" s="89" t="s">
        <v>3</v>
      </c>
      <c r="G5064" s="89">
        <v>1660130</v>
      </c>
      <c r="H5064" s="89"/>
      <c r="I5064" s="93" t="s">
        <v>10035</v>
      </c>
      <c r="J5064" s="89"/>
      <c r="K5064" s="89"/>
      <c r="L5064" s="89"/>
      <c r="M5064" s="89"/>
      <c r="N5064" s="155">
        <v>0</v>
      </c>
      <c r="O5064" s="155">
        <v>28</v>
      </c>
      <c r="P5064" s="89" t="s">
        <v>679</v>
      </c>
    </row>
    <row r="5065" spans="1:16" ht="51">
      <c r="A5065" s="214" t="s">
        <v>569</v>
      </c>
      <c r="B5065" s="89"/>
      <c r="C5065" s="90" t="s">
        <v>621</v>
      </c>
      <c r="D5065" s="153">
        <v>43355</v>
      </c>
      <c r="E5065" s="89" t="s">
        <v>9322</v>
      </c>
      <c r="F5065" s="89" t="s">
        <v>3</v>
      </c>
      <c r="G5065" s="89">
        <v>1660126</v>
      </c>
      <c r="H5065" s="89"/>
      <c r="I5065" s="93" t="s">
        <v>10036</v>
      </c>
      <c r="J5065" s="89"/>
      <c r="K5065" s="89"/>
      <c r="L5065" s="89"/>
      <c r="M5065" s="89"/>
      <c r="N5065" s="155">
        <v>0</v>
      </c>
      <c r="O5065" s="155">
        <v>5095.2</v>
      </c>
      <c r="P5065" s="89" t="s">
        <v>2900</v>
      </c>
    </row>
    <row r="5066" spans="1:16" ht="38.25">
      <c r="A5066" s="214" t="s">
        <v>569</v>
      </c>
      <c r="B5066" s="89"/>
      <c r="C5066" s="90" t="s">
        <v>621</v>
      </c>
      <c r="D5066" s="153">
        <v>43355</v>
      </c>
      <c r="E5066" s="89" t="s">
        <v>9323</v>
      </c>
      <c r="F5066" s="89" t="s">
        <v>3</v>
      </c>
      <c r="G5066" s="89">
        <v>1660103</v>
      </c>
      <c r="H5066" s="89"/>
      <c r="I5066" s="93" t="s">
        <v>10037</v>
      </c>
      <c r="J5066" s="89"/>
      <c r="K5066" s="89"/>
      <c r="L5066" s="89"/>
      <c r="M5066" s="89"/>
      <c r="N5066" s="155">
        <v>0</v>
      </c>
      <c r="O5066" s="155">
        <v>159</v>
      </c>
      <c r="P5066" s="89" t="s">
        <v>679</v>
      </c>
    </row>
    <row r="5067" spans="1:16" ht="51">
      <c r="A5067" s="214" t="s">
        <v>569</v>
      </c>
      <c r="B5067" s="89"/>
      <c r="C5067" s="90" t="s">
        <v>621</v>
      </c>
      <c r="D5067" s="153">
        <v>43355</v>
      </c>
      <c r="E5067" s="89" t="s">
        <v>9324</v>
      </c>
      <c r="F5067" s="89" t="s">
        <v>3</v>
      </c>
      <c r="G5067" s="89">
        <v>1660455</v>
      </c>
      <c r="H5067" s="89"/>
      <c r="I5067" s="93" t="s">
        <v>10038</v>
      </c>
      <c r="J5067" s="89"/>
      <c r="K5067" s="89"/>
      <c r="L5067" s="89"/>
      <c r="M5067" s="89"/>
      <c r="N5067" s="155">
        <v>0</v>
      </c>
      <c r="O5067" s="155">
        <v>729.30000000000007</v>
      </c>
      <c r="P5067" s="89" t="s">
        <v>679</v>
      </c>
    </row>
    <row r="5068" spans="1:16" ht="38.25">
      <c r="A5068" s="214" t="s">
        <v>569</v>
      </c>
      <c r="B5068" s="89"/>
      <c r="C5068" s="90" t="s">
        <v>621</v>
      </c>
      <c r="D5068" s="153">
        <v>43355</v>
      </c>
      <c r="E5068" s="89" t="s">
        <v>9325</v>
      </c>
      <c r="F5068" s="89" t="s">
        <v>3</v>
      </c>
      <c r="G5068" s="89">
        <v>1660414</v>
      </c>
      <c r="H5068" s="89"/>
      <c r="I5068" s="93" t="s">
        <v>10039</v>
      </c>
      <c r="J5068" s="89"/>
      <c r="K5068" s="89"/>
      <c r="L5068" s="89"/>
      <c r="M5068" s="89"/>
      <c r="N5068" s="155">
        <v>0</v>
      </c>
      <c r="O5068" s="155">
        <v>713</v>
      </c>
      <c r="P5068" s="89" t="s">
        <v>679</v>
      </c>
    </row>
    <row r="5069" spans="1:16" ht="63.75">
      <c r="A5069" s="214">
        <v>86</v>
      </c>
      <c r="B5069" s="89"/>
      <c r="C5069" s="90" t="s">
        <v>59</v>
      </c>
      <c r="D5069" s="153">
        <v>43355</v>
      </c>
      <c r="E5069" s="89" t="s">
        <v>9326</v>
      </c>
      <c r="F5069" s="89" t="s">
        <v>3</v>
      </c>
      <c r="G5069" s="89">
        <v>1660409</v>
      </c>
      <c r="H5069" s="89"/>
      <c r="I5069" s="93" t="s">
        <v>10040</v>
      </c>
      <c r="J5069" s="89"/>
      <c r="K5069" s="89"/>
      <c r="L5069" s="89"/>
      <c r="M5069" s="89"/>
      <c r="N5069" s="155">
        <v>0</v>
      </c>
      <c r="O5069" s="155">
        <v>60</v>
      </c>
      <c r="P5069" s="89" t="s">
        <v>679</v>
      </c>
    </row>
    <row r="5070" spans="1:16" ht="51">
      <c r="A5070" s="214">
        <v>16</v>
      </c>
      <c r="B5070" s="89"/>
      <c r="C5070" s="90" t="s">
        <v>46</v>
      </c>
      <c r="D5070" s="153">
        <v>43355</v>
      </c>
      <c r="E5070" s="89" t="s">
        <v>9327</v>
      </c>
      <c r="F5070" s="89" t="s">
        <v>3</v>
      </c>
      <c r="G5070" s="89">
        <v>1660339</v>
      </c>
      <c r="H5070" s="89"/>
      <c r="I5070" s="93" t="s">
        <v>10041</v>
      </c>
      <c r="J5070" s="89"/>
      <c r="K5070" s="89"/>
      <c r="L5070" s="89"/>
      <c r="M5070" s="89"/>
      <c r="N5070" s="155">
        <v>0</v>
      </c>
      <c r="O5070" s="155">
        <v>540</v>
      </c>
      <c r="P5070" s="89" t="s">
        <v>679</v>
      </c>
    </row>
    <row r="5071" spans="1:16" ht="38.25">
      <c r="A5071" s="214" t="s">
        <v>569</v>
      </c>
      <c r="B5071" s="89"/>
      <c r="C5071" s="90" t="s">
        <v>621</v>
      </c>
      <c r="D5071" s="153">
        <v>43355</v>
      </c>
      <c r="E5071" s="89" t="s">
        <v>9328</v>
      </c>
      <c r="F5071" s="89" t="s">
        <v>3</v>
      </c>
      <c r="G5071" s="89">
        <v>1660329</v>
      </c>
      <c r="H5071" s="89"/>
      <c r="I5071" s="93" t="s">
        <v>10042</v>
      </c>
      <c r="J5071" s="89"/>
      <c r="K5071" s="89"/>
      <c r="L5071" s="89"/>
      <c r="M5071" s="89"/>
      <c r="N5071" s="155">
        <v>0</v>
      </c>
      <c r="O5071" s="155">
        <v>296.81</v>
      </c>
      <c r="P5071" s="89" t="s">
        <v>679</v>
      </c>
    </row>
    <row r="5072" spans="1:16" ht="51">
      <c r="A5072" s="214">
        <v>86</v>
      </c>
      <c r="B5072" s="89"/>
      <c r="C5072" s="90" t="s">
        <v>59</v>
      </c>
      <c r="D5072" s="153">
        <v>43355</v>
      </c>
      <c r="E5072" s="89" t="s">
        <v>9329</v>
      </c>
      <c r="F5072" s="89" t="s">
        <v>3</v>
      </c>
      <c r="G5072" s="89">
        <v>1660327</v>
      </c>
      <c r="H5072" s="89"/>
      <c r="I5072" s="93" t="s">
        <v>10043</v>
      </c>
      <c r="J5072" s="89"/>
      <c r="K5072" s="89"/>
      <c r="L5072" s="89"/>
      <c r="M5072" s="89"/>
      <c r="N5072" s="155">
        <v>0</v>
      </c>
      <c r="O5072" s="155">
        <v>10.050000000000001</v>
      </c>
      <c r="P5072" s="89" t="s">
        <v>679</v>
      </c>
    </row>
    <row r="5073" spans="1:16" ht="51">
      <c r="A5073" s="214">
        <v>299</v>
      </c>
      <c r="B5073" s="89"/>
      <c r="C5073" s="90" t="s">
        <v>140</v>
      </c>
      <c r="D5073" s="153">
        <v>43355</v>
      </c>
      <c r="E5073" s="89" t="s">
        <v>9330</v>
      </c>
      <c r="F5073" s="89" t="s">
        <v>3</v>
      </c>
      <c r="G5073" s="89">
        <v>1660326</v>
      </c>
      <c r="H5073" s="89"/>
      <c r="I5073" s="93" t="s">
        <v>10044</v>
      </c>
      <c r="J5073" s="89"/>
      <c r="K5073" s="89"/>
      <c r="L5073" s="89"/>
      <c r="M5073" s="89"/>
      <c r="N5073" s="155">
        <v>0</v>
      </c>
      <c r="O5073" s="155">
        <v>100</v>
      </c>
      <c r="P5073" s="89" t="s">
        <v>679</v>
      </c>
    </row>
    <row r="5074" spans="1:16" ht="63.75">
      <c r="A5074" s="214" t="s">
        <v>569</v>
      </c>
      <c r="B5074" s="89"/>
      <c r="C5074" s="90" t="s">
        <v>621</v>
      </c>
      <c r="D5074" s="153">
        <v>43355</v>
      </c>
      <c r="E5074" s="89" t="s">
        <v>9331</v>
      </c>
      <c r="F5074" s="89" t="s">
        <v>3</v>
      </c>
      <c r="G5074" s="89">
        <v>1660234</v>
      </c>
      <c r="H5074" s="89"/>
      <c r="I5074" s="93" t="s">
        <v>10045</v>
      </c>
      <c r="J5074" s="89"/>
      <c r="K5074" s="89"/>
      <c r="L5074" s="89"/>
      <c r="M5074" s="89"/>
      <c r="N5074" s="155">
        <v>0</v>
      </c>
      <c r="O5074" s="155">
        <v>9216.8700000000008</v>
      </c>
      <c r="P5074" s="89" t="s">
        <v>679</v>
      </c>
    </row>
    <row r="5075" spans="1:16" ht="38.25">
      <c r="A5075" s="214" t="s">
        <v>569</v>
      </c>
      <c r="B5075" s="89"/>
      <c r="C5075" s="90" t="s">
        <v>621</v>
      </c>
      <c r="D5075" s="153">
        <v>43355</v>
      </c>
      <c r="E5075" s="89" t="s">
        <v>9332</v>
      </c>
      <c r="F5075" s="89" t="s">
        <v>3</v>
      </c>
      <c r="G5075" s="89">
        <v>1660102</v>
      </c>
      <c r="H5075" s="89"/>
      <c r="I5075" s="93" t="s">
        <v>10046</v>
      </c>
      <c r="J5075" s="89"/>
      <c r="K5075" s="89"/>
      <c r="L5075" s="89"/>
      <c r="M5075" s="89"/>
      <c r="N5075" s="155">
        <v>0</v>
      </c>
      <c r="O5075" s="155">
        <v>41</v>
      </c>
      <c r="P5075" s="89" t="s">
        <v>679</v>
      </c>
    </row>
    <row r="5076" spans="1:16" ht="38.25">
      <c r="A5076" s="214" t="s">
        <v>569</v>
      </c>
      <c r="B5076" s="89"/>
      <c r="C5076" s="90" t="s">
        <v>621</v>
      </c>
      <c r="D5076" s="153">
        <v>43355</v>
      </c>
      <c r="E5076" s="89" t="s">
        <v>9333</v>
      </c>
      <c r="F5076" s="89" t="s">
        <v>3</v>
      </c>
      <c r="G5076" s="89">
        <v>1660101</v>
      </c>
      <c r="H5076" s="89"/>
      <c r="I5076" s="93" t="s">
        <v>10047</v>
      </c>
      <c r="J5076" s="89"/>
      <c r="K5076" s="89"/>
      <c r="L5076" s="89"/>
      <c r="M5076" s="89"/>
      <c r="N5076" s="155">
        <v>0</v>
      </c>
      <c r="O5076" s="155">
        <v>3489.9700000000003</v>
      </c>
      <c r="P5076" s="89" t="s">
        <v>679</v>
      </c>
    </row>
    <row r="5077" spans="1:16" ht="38.25">
      <c r="A5077" s="214" t="s">
        <v>569</v>
      </c>
      <c r="B5077" s="89"/>
      <c r="C5077" s="90" t="s">
        <v>621</v>
      </c>
      <c r="D5077" s="153">
        <v>43355</v>
      </c>
      <c r="E5077" s="89" t="s">
        <v>9334</v>
      </c>
      <c r="F5077" s="89" t="s">
        <v>3</v>
      </c>
      <c r="G5077" s="89">
        <v>1660100</v>
      </c>
      <c r="H5077" s="89"/>
      <c r="I5077" s="93" t="s">
        <v>10048</v>
      </c>
      <c r="J5077" s="89"/>
      <c r="K5077" s="89"/>
      <c r="L5077" s="89"/>
      <c r="M5077" s="89"/>
      <c r="N5077" s="155">
        <v>0</v>
      </c>
      <c r="O5077" s="155">
        <v>145.07</v>
      </c>
      <c r="P5077" s="89" t="s">
        <v>679</v>
      </c>
    </row>
    <row r="5078" spans="1:16" ht="51">
      <c r="A5078" s="214" t="s">
        <v>569</v>
      </c>
      <c r="B5078" s="89"/>
      <c r="C5078" s="90" t="s">
        <v>621</v>
      </c>
      <c r="D5078" s="153">
        <v>43355</v>
      </c>
      <c r="E5078" s="89" t="s">
        <v>9335</v>
      </c>
      <c r="F5078" s="89" t="s">
        <v>3</v>
      </c>
      <c r="G5078" s="89">
        <v>1660098</v>
      </c>
      <c r="H5078" s="89"/>
      <c r="I5078" s="93" t="s">
        <v>10049</v>
      </c>
      <c r="J5078" s="89"/>
      <c r="K5078" s="89"/>
      <c r="L5078" s="89"/>
      <c r="M5078" s="89"/>
      <c r="N5078" s="155">
        <v>0</v>
      </c>
      <c r="O5078" s="155">
        <v>676</v>
      </c>
      <c r="P5078" s="89" t="s">
        <v>679</v>
      </c>
    </row>
    <row r="5079" spans="1:16" ht="51">
      <c r="A5079" s="214">
        <v>513</v>
      </c>
      <c r="B5079" s="89"/>
      <c r="C5079" s="90" t="s">
        <v>175</v>
      </c>
      <c r="D5079" s="153">
        <v>43355</v>
      </c>
      <c r="E5079" s="89" t="s">
        <v>9336</v>
      </c>
      <c r="F5079" s="89" t="s">
        <v>15</v>
      </c>
      <c r="G5079" s="89">
        <v>833286</v>
      </c>
      <c r="H5079" s="89"/>
      <c r="I5079" s="93" t="s">
        <v>10050</v>
      </c>
      <c r="J5079" s="89"/>
      <c r="K5079" s="89"/>
      <c r="L5079" s="89"/>
      <c r="M5079" s="89"/>
      <c r="N5079" s="155">
        <v>50</v>
      </c>
      <c r="O5079" s="155">
        <v>0</v>
      </c>
      <c r="P5079" s="89" t="s">
        <v>679</v>
      </c>
    </row>
    <row r="5080" spans="1:16" ht="89.25">
      <c r="A5080" s="214">
        <v>594</v>
      </c>
      <c r="B5080" s="89"/>
      <c r="C5080" s="90" t="s">
        <v>101</v>
      </c>
      <c r="D5080" s="153">
        <v>43355</v>
      </c>
      <c r="E5080" s="89" t="s">
        <v>9337</v>
      </c>
      <c r="F5080" s="89" t="s">
        <v>15</v>
      </c>
      <c r="G5080" s="89">
        <v>5891</v>
      </c>
      <c r="H5080" s="89"/>
      <c r="I5080" s="93" t="s">
        <v>10051</v>
      </c>
      <c r="J5080" s="89"/>
      <c r="K5080" s="89"/>
      <c r="L5080" s="89"/>
      <c r="M5080" s="89"/>
      <c r="N5080" s="155">
        <v>1527.37</v>
      </c>
      <c r="O5080" s="155">
        <v>0</v>
      </c>
      <c r="P5080" s="89" t="s">
        <v>679</v>
      </c>
    </row>
    <row r="5081" spans="1:16" ht="51">
      <c r="A5081" s="214">
        <v>513</v>
      </c>
      <c r="B5081" s="89"/>
      <c r="C5081" s="90" t="s">
        <v>175</v>
      </c>
      <c r="D5081" s="153">
        <v>43355</v>
      </c>
      <c r="E5081" s="89" t="s">
        <v>9338</v>
      </c>
      <c r="F5081" s="89" t="s">
        <v>11</v>
      </c>
      <c r="G5081" s="89">
        <v>932492</v>
      </c>
      <c r="H5081" s="89"/>
      <c r="I5081" s="93" t="s">
        <v>10052</v>
      </c>
      <c r="J5081" s="89"/>
      <c r="K5081" s="89"/>
      <c r="L5081" s="89"/>
      <c r="M5081" s="89"/>
      <c r="N5081" s="155">
        <v>50</v>
      </c>
      <c r="O5081" s="155">
        <v>0</v>
      </c>
      <c r="P5081" s="89" t="s">
        <v>679</v>
      </c>
    </row>
    <row r="5082" spans="1:16" ht="76.5">
      <c r="A5082" s="214" t="s">
        <v>561</v>
      </c>
      <c r="B5082" s="89"/>
      <c r="C5082" s="90" t="s">
        <v>10493</v>
      </c>
      <c r="D5082" s="153">
        <v>43355</v>
      </c>
      <c r="E5082" s="89" t="s">
        <v>9339</v>
      </c>
      <c r="F5082" s="89" t="s">
        <v>13</v>
      </c>
      <c r="G5082" s="89">
        <v>932516</v>
      </c>
      <c r="H5082" s="89"/>
      <c r="I5082" s="93" t="s">
        <v>10053</v>
      </c>
      <c r="J5082" s="89"/>
      <c r="K5082" s="89"/>
      <c r="L5082" s="89"/>
      <c r="M5082" s="89"/>
      <c r="N5082" s="155">
        <v>74460</v>
      </c>
      <c r="O5082" s="155">
        <v>0</v>
      </c>
      <c r="P5082" s="89" t="s">
        <v>679</v>
      </c>
    </row>
    <row r="5083" spans="1:16" ht="51">
      <c r="A5083" s="214">
        <v>513</v>
      </c>
      <c r="B5083" s="89"/>
      <c r="C5083" s="90" t="s">
        <v>175</v>
      </c>
      <c r="D5083" s="153">
        <v>43355</v>
      </c>
      <c r="E5083" s="89" t="s">
        <v>9340</v>
      </c>
      <c r="F5083" s="89" t="s">
        <v>15</v>
      </c>
      <c r="G5083" s="89">
        <v>833777</v>
      </c>
      <c r="H5083" s="89"/>
      <c r="I5083" s="93" t="s">
        <v>743</v>
      </c>
      <c r="J5083" s="89"/>
      <c r="K5083" s="89"/>
      <c r="L5083" s="89"/>
      <c r="M5083" s="89"/>
      <c r="N5083" s="155">
        <v>50</v>
      </c>
      <c r="O5083" s="155">
        <v>0</v>
      </c>
      <c r="P5083" s="89" t="s">
        <v>679</v>
      </c>
    </row>
    <row r="5084" spans="1:16" ht="51">
      <c r="A5084" s="214">
        <v>513</v>
      </c>
      <c r="B5084" s="89"/>
      <c r="C5084" s="90" t="s">
        <v>175</v>
      </c>
      <c r="D5084" s="153">
        <v>43355</v>
      </c>
      <c r="E5084" s="89" t="s">
        <v>9341</v>
      </c>
      <c r="F5084" s="89" t="s">
        <v>15</v>
      </c>
      <c r="G5084" s="89">
        <v>833774</v>
      </c>
      <c r="H5084" s="89"/>
      <c r="I5084" s="93" t="s">
        <v>743</v>
      </c>
      <c r="J5084" s="89"/>
      <c r="K5084" s="89"/>
      <c r="L5084" s="89"/>
      <c r="M5084" s="89"/>
      <c r="N5084" s="155">
        <v>50</v>
      </c>
      <c r="O5084" s="155">
        <v>0</v>
      </c>
      <c r="P5084" s="89" t="s">
        <v>679</v>
      </c>
    </row>
    <row r="5085" spans="1:16" ht="76.5">
      <c r="A5085" s="214">
        <v>373</v>
      </c>
      <c r="B5085" s="89"/>
      <c r="C5085" s="90" t="s">
        <v>644</v>
      </c>
      <c r="D5085" s="153">
        <v>43355</v>
      </c>
      <c r="E5085" s="89" t="s">
        <v>9342</v>
      </c>
      <c r="F5085" s="89" t="s">
        <v>680</v>
      </c>
      <c r="G5085" s="89">
        <v>180758</v>
      </c>
      <c r="H5085" s="89"/>
      <c r="I5085" s="93" t="s">
        <v>10054</v>
      </c>
      <c r="J5085" s="89"/>
      <c r="K5085" s="89"/>
      <c r="L5085" s="89"/>
      <c r="M5085" s="89"/>
      <c r="N5085" s="155">
        <v>0</v>
      </c>
      <c r="O5085" s="155">
        <v>4525812.1500000004</v>
      </c>
      <c r="P5085" s="89" t="s">
        <v>679</v>
      </c>
    </row>
    <row r="5086" spans="1:16" ht="51">
      <c r="A5086" s="214" t="s">
        <v>569</v>
      </c>
      <c r="B5086" s="89"/>
      <c r="C5086" s="90" t="s">
        <v>621</v>
      </c>
      <c r="D5086" s="153">
        <v>43356</v>
      </c>
      <c r="E5086" s="89" t="s">
        <v>9343</v>
      </c>
      <c r="F5086" s="89" t="s">
        <v>3</v>
      </c>
      <c r="G5086" s="89">
        <v>1660691</v>
      </c>
      <c r="H5086" s="89"/>
      <c r="I5086" s="93" t="s">
        <v>10055</v>
      </c>
      <c r="J5086" s="89"/>
      <c r="K5086" s="89"/>
      <c r="L5086" s="89"/>
      <c r="M5086" s="89"/>
      <c r="N5086" s="155">
        <v>0</v>
      </c>
      <c r="O5086" s="155">
        <v>10233.9</v>
      </c>
      <c r="P5086" s="89" t="s">
        <v>679</v>
      </c>
    </row>
    <row r="5087" spans="1:16" ht="51">
      <c r="A5087" s="214">
        <v>681</v>
      </c>
      <c r="B5087" s="89"/>
      <c r="C5087" s="90" t="s">
        <v>196</v>
      </c>
      <c r="D5087" s="153">
        <v>43356</v>
      </c>
      <c r="E5087" s="89" t="s">
        <v>9344</v>
      </c>
      <c r="F5087" s="89" t="s">
        <v>3</v>
      </c>
      <c r="G5087" s="89">
        <v>1660696</v>
      </c>
      <c r="H5087" s="89"/>
      <c r="I5087" s="93" t="s">
        <v>10056</v>
      </c>
      <c r="J5087" s="89"/>
      <c r="K5087" s="89"/>
      <c r="L5087" s="89"/>
      <c r="M5087" s="89"/>
      <c r="N5087" s="155">
        <v>0</v>
      </c>
      <c r="O5087" s="155">
        <v>2000</v>
      </c>
      <c r="P5087" s="89" t="s">
        <v>679</v>
      </c>
    </row>
    <row r="5088" spans="1:16" ht="51">
      <c r="A5088" s="214" t="s">
        <v>569</v>
      </c>
      <c r="B5088" s="89"/>
      <c r="C5088" s="90" t="s">
        <v>621</v>
      </c>
      <c r="D5088" s="153">
        <v>43356</v>
      </c>
      <c r="E5088" s="89" t="s">
        <v>9345</v>
      </c>
      <c r="F5088" s="89" t="s">
        <v>3</v>
      </c>
      <c r="G5088" s="89">
        <v>1660741</v>
      </c>
      <c r="H5088" s="89"/>
      <c r="I5088" s="93" t="s">
        <v>10057</v>
      </c>
      <c r="J5088" s="89"/>
      <c r="K5088" s="89"/>
      <c r="L5088" s="89"/>
      <c r="M5088" s="89"/>
      <c r="N5088" s="155">
        <v>0</v>
      </c>
      <c r="O5088" s="155">
        <v>500</v>
      </c>
      <c r="P5088" s="89" t="s">
        <v>679</v>
      </c>
    </row>
    <row r="5089" spans="1:16" ht="38.25">
      <c r="A5089" s="214" t="s">
        <v>569</v>
      </c>
      <c r="B5089" s="89"/>
      <c r="C5089" s="90" t="s">
        <v>621</v>
      </c>
      <c r="D5089" s="153">
        <v>43356</v>
      </c>
      <c r="E5089" s="89" t="s">
        <v>9346</v>
      </c>
      <c r="F5089" s="89" t="s">
        <v>3</v>
      </c>
      <c r="G5089" s="89">
        <v>1660603</v>
      </c>
      <c r="H5089" s="89"/>
      <c r="I5089" s="93" t="s">
        <v>5074</v>
      </c>
      <c r="J5089" s="89"/>
      <c r="K5089" s="89"/>
      <c r="L5089" s="89"/>
      <c r="M5089" s="89"/>
      <c r="N5089" s="155">
        <v>0</v>
      </c>
      <c r="O5089" s="155">
        <v>500</v>
      </c>
      <c r="P5089" s="89" t="s">
        <v>679</v>
      </c>
    </row>
    <row r="5090" spans="1:16" ht="38.25">
      <c r="A5090" s="214" t="s">
        <v>569</v>
      </c>
      <c r="B5090" s="89"/>
      <c r="C5090" s="90" t="s">
        <v>621</v>
      </c>
      <c r="D5090" s="153">
        <v>43356</v>
      </c>
      <c r="E5090" s="89" t="s">
        <v>9347</v>
      </c>
      <c r="F5090" s="89" t="s">
        <v>3</v>
      </c>
      <c r="G5090" s="89">
        <v>1660630</v>
      </c>
      <c r="H5090" s="89"/>
      <c r="I5090" s="93" t="s">
        <v>10058</v>
      </c>
      <c r="J5090" s="89"/>
      <c r="K5090" s="89"/>
      <c r="L5090" s="89"/>
      <c r="M5090" s="89"/>
      <c r="N5090" s="155">
        <v>0</v>
      </c>
      <c r="O5090" s="155">
        <v>68.89</v>
      </c>
      <c r="P5090" s="89" t="s">
        <v>679</v>
      </c>
    </row>
    <row r="5091" spans="1:16" ht="51">
      <c r="A5091" s="214" t="s">
        <v>560</v>
      </c>
      <c r="B5091" s="89"/>
      <c r="C5091" s="90" t="s">
        <v>622</v>
      </c>
      <c r="D5091" s="153">
        <v>43356</v>
      </c>
      <c r="E5091" s="89" t="s">
        <v>9348</v>
      </c>
      <c r="F5091" s="89" t="s">
        <v>3</v>
      </c>
      <c r="G5091" s="89">
        <v>1660646</v>
      </c>
      <c r="H5091" s="89"/>
      <c r="I5091" s="93" t="s">
        <v>10059</v>
      </c>
      <c r="J5091" s="89"/>
      <c r="K5091" s="89"/>
      <c r="L5091" s="89"/>
      <c r="M5091" s="89"/>
      <c r="N5091" s="155">
        <v>0</v>
      </c>
      <c r="O5091" s="155">
        <v>138</v>
      </c>
      <c r="P5091" s="89" t="s">
        <v>679</v>
      </c>
    </row>
    <row r="5092" spans="1:16" ht="63.75">
      <c r="A5092" s="214">
        <v>86</v>
      </c>
      <c r="B5092" s="89"/>
      <c r="C5092" s="90" t="s">
        <v>59</v>
      </c>
      <c r="D5092" s="153">
        <v>43356</v>
      </c>
      <c r="E5092" s="89" t="s">
        <v>9349</v>
      </c>
      <c r="F5092" s="89" t="s">
        <v>3</v>
      </c>
      <c r="G5092" s="89">
        <v>1660648</v>
      </c>
      <c r="H5092" s="89"/>
      <c r="I5092" s="93" t="s">
        <v>10060</v>
      </c>
      <c r="J5092" s="89"/>
      <c r="K5092" s="89"/>
      <c r="L5092" s="89"/>
      <c r="M5092" s="89"/>
      <c r="N5092" s="155">
        <v>0</v>
      </c>
      <c r="O5092" s="155">
        <v>1658</v>
      </c>
      <c r="P5092" s="89" t="s">
        <v>679</v>
      </c>
    </row>
    <row r="5093" spans="1:16" ht="51">
      <c r="A5093" s="214" t="s">
        <v>569</v>
      </c>
      <c r="B5093" s="89"/>
      <c r="C5093" s="90" t="s">
        <v>621</v>
      </c>
      <c r="D5093" s="153">
        <v>43356</v>
      </c>
      <c r="E5093" s="89" t="s">
        <v>9350</v>
      </c>
      <c r="F5093" s="89" t="s">
        <v>3</v>
      </c>
      <c r="G5093" s="89">
        <v>1660667</v>
      </c>
      <c r="H5093" s="89"/>
      <c r="I5093" s="93" t="s">
        <v>10061</v>
      </c>
      <c r="J5093" s="89"/>
      <c r="K5093" s="89"/>
      <c r="L5093" s="89"/>
      <c r="M5093" s="89"/>
      <c r="N5093" s="155">
        <v>0</v>
      </c>
      <c r="O5093" s="155">
        <v>5891.92</v>
      </c>
      <c r="P5093" s="89" t="s">
        <v>679</v>
      </c>
    </row>
    <row r="5094" spans="1:16" ht="51">
      <c r="A5094" s="214">
        <v>130</v>
      </c>
      <c r="B5094" s="89"/>
      <c r="C5094" s="90" t="s">
        <v>70</v>
      </c>
      <c r="D5094" s="153">
        <v>43356</v>
      </c>
      <c r="E5094" s="89" t="s">
        <v>9351</v>
      </c>
      <c r="F5094" s="89" t="s">
        <v>3</v>
      </c>
      <c r="G5094" s="89">
        <v>1660886</v>
      </c>
      <c r="H5094" s="89"/>
      <c r="I5094" s="93" t="s">
        <v>10062</v>
      </c>
      <c r="J5094" s="89"/>
      <c r="K5094" s="89"/>
      <c r="L5094" s="89"/>
      <c r="M5094" s="89"/>
      <c r="N5094" s="155">
        <v>0</v>
      </c>
      <c r="O5094" s="155">
        <v>5</v>
      </c>
      <c r="P5094" s="89" t="s">
        <v>679</v>
      </c>
    </row>
    <row r="5095" spans="1:16" ht="38.25">
      <c r="A5095" s="214" t="s">
        <v>569</v>
      </c>
      <c r="B5095" s="89"/>
      <c r="C5095" s="90" t="s">
        <v>621</v>
      </c>
      <c r="D5095" s="153">
        <v>43356</v>
      </c>
      <c r="E5095" s="89" t="s">
        <v>9352</v>
      </c>
      <c r="F5095" s="89" t="s">
        <v>3</v>
      </c>
      <c r="G5095" s="89">
        <v>1660794</v>
      </c>
      <c r="H5095" s="89"/>
      <c r="I5095" s="93" t="s">
        <v>10063</v>
      </c>
      <c r="J5095" s="89"/>
      <c r="K5095" s="89"/>
      <c r="L5095" s="89"/>
      <c r="M5095" s="89"/>
      <c r="N5095" s="155">
        <v>0</v>
      </c>
      <c r="O5095" s="155">
        <v>554.79</v>
      </c>
      <c r="P5095" s="89" t="s">
        <v>679</v>
      </c>
    </row>
    <row r="5096" spans="1:16" ht="51">
      <c r="A5096" s="214">
        <v>292</v>
      </c>
      <c r="B5096" s="89"/>
      <c r="C5096" s="90" t="s">
        <v>134</v>
      </c>
      <c r="D5096" s="153">
        <v>43356</v>
      </c>
      <c r="E5096" s="89" t="s">
        <v>9353</v>
      </c>
      <c r="F5096" s="89" t="s">
        <v>3</v>
      </c>
      <c r="G5096" s="89">
        <v>1660816</v>
      </c>
      <c r="H5096" s="89"/>
      <c r="I5096" s="93" t="s">
        <v>10064</v>
      </c>
      <c r="J5096" s="89"/>
      <c r="K5096" s="89"/>
      <c r="L5096" s="89"/>
      <c r="M5096" s="89"/>
      <c r="N5096" s="155">
        <v>0</v>
      </c>
      <c r="O5096" s="155">
        <v>15</v>
      </c>
      <c r="P5096" s="89" t="s">
        <v>679</v>
      </c>
    </row>
    <row r="5097" spans="1:16" ht="63.75">
      <c r="A5097" s="214">
        <v>203</v>
      </c>
      <c r="B5097" s="89"/>
      <c r="C5097" s="90" t="s">
        <v>99</v>
      </c>
      <c r="D5097" s="153">
        <v>43356</v>
      </c>
      <c r="E5097" s="89" t="s">
        <v>9354</v>
      </c>
      <c r="F5097" s="89" t="s">
        <v>3</v>
      </c>
      <c r="G5097" s="89">
        <v>1660825</v>
      </c>
      <c r="H5097" s="89"/>
      <c r="I5097" s="93" t="s">
        <v>10065</v>
      </c>
      <c r="J5097" s="89"/>
      <c r="K5097" s="89"/>
      <c r="L5097" s="89"/>
      <c r="M5097" s="89"/>
      <c r="N5097" s="155">
        <v>0</v>
      </c>
      <c r="O5097" s="155">
        <v>6365</v>
      </c>
      <c r="P5097" s="89" t="s">
        <v>679</v>
      </c>
    </row>
    <row r="5098" spans="1:16" ht="63.75">
      <c r="A5098" s="214">
        <v>597</v>
      </c>
      <c r="B5098" s="89"/>
      <c r="C5098" s="90" t="s">
        <v>2577</v>
      </c>
      <c r="D5098" s="153">
        <v>43356</v>
      </c>
      <c r="E5098" s="89" t="s">
        <v>9355</v>
      </c>
      <c r="F5098" s="89" t="s">
        <v>3</v>
      </c>
      <c r="G5098" s="89">
        <v>1660837</v>
      </c>
      <c r="H5098" s="89"/>
      <c r="I5098" s="93" t="s">
        <v>10066</v>
      </c>
      <c r="J5098" s="89"/>
      <c r="K5098" s="89"/>
      <c r="L5098" s="89"/>
      <c r="M5098" s="89"/>
      <c r="N5098" s="155">
        <v>0</v>
      </c>
      <c r="O5098" s="155">
        <v>34.200000000000003</v>
      </c>
      <c r="P5098" s="89" t="s">
        <v>679</v>
      </c>
    </row>
    <row r="5099" spans="1:16" ht="63.75">
      <c r="A5099" s="214">
        <v>597</v>
      </c>
      <c r="B5099" s="89"/>
      <c r="C5099" s="90" t="s">
        <v>2577</v>
      </c>
      <c r="D5099" s="153">
        <v>43356</v>
      </c>
      <c r="E5099" s="89" t="s">
        <v>9356</v>
      </c>
      <c r="F5099" s="89" t="s">
        <v>3</v>
      </c>
      <c r="G5099" s="89">
        <v>1660838</v>
      </c>
      <c r="H5099" s="89"/>
      <c r="I5099" s="93" t="s">
        <v>10067</v>
      </c>
      <c r="J5099" s="89"/>
      <c r="K5099" s="89"/>
      <c r="L5099" s="89"/>
      <c r="M5099" s="89"/>
      <c r="N5099" s="155">
        <v>0</v>
      </c>
      <c r="O5099" s="155">
        <v>26.400000000000002</v>
      </c>
      <c r="P5099" s="89" t="s">
        <v>679</v>
      </c>
    </row>
    <row r="5100" spans="1:16" ht="63.75">
      <c r="A5100" s="214">
        <v>597</v>
      </c>
      <c r="B5100" s="89"/>
      <c r="C5100" s="90" t="s">
        <v>2577</v>
      </c>
      <c r="D5100" s="153">
        <v>43356</v>
      </c>
      <c r="E5100" s="89" t="s">
        <v>9357</v>
      </c>
      <c r="F5100" s="89" t="s">
        <v>3</v>
      </c>
      <c r="G5100" s="89">
        <v>1660839</v>
      </c>
      <c r="H5100" s="89"/>
      <c r="I5100" s="93" t="s">
        <v>10068</v>
      </c>
      <c r="J5100" s="89"/>
      <c r="K5100" s="89"/>
      <c r="L5100" s="89"/>
      <c r="M5100" s="89"/>
      <c r="N5100" s="155">
        <v>0</v>
      </c>
      <c r="O5100" s="155">
        <v>10.200000000000001</v>
      </c>
      <c r="P5100" s="89" t="s">
        <v>679</v>
      </c>
    </row>
    <row r="5101" spans="1:16" ht="63.75">
      <c r="A5101" s="214">
        <v>597</v>
      </c>
      <c r="B5101" s="89"/>
      <c r="C5101" s="90" t="s">
        <v>2577</v>
      </c>
      <c r="D5101" s="153">
        <v>43356</v>
      </c>
      <c r="E5101" s="89" t="s">
        <v>9358</v>
      </c>
      <c r="F5101" s="89" t="s">
        <v>3</v>
      </c>
      <c r="G5101" s="89">
        <v>1660840</v>
      </c>
      <c r="H5101" s="89"/>
      <c r="I5101" s="93" t="s">
        <v>10068</v>
      </c>
      <c r="J5101" s="89"/>
      <c r="K5101" s="89"/>
      <c r="L5101" s="89"/>
      <c r="M5101" s="89"/>
      <c r="N5101" s="155">
        <v>0</v>
      </c>
      <c r="O5101" s="155">
        <v>10.6</v>
      </c>
      <c r="P5101" s="89" t="s">
        <v>679</v>
      </c>
    </row>
    <row r="5102" spans="1:16" ht="63.75">
      <c r="A5102" s="214" t="s">
        <v>560</v>
      </c>
      <c r="B5102" s="89"/>
      <c r="C5102" s="90" t="s">
        <v>622</v>
      </c>
      <c r="D5102" s="153">
        <v>43356</v>
      </c>
      <c r="E5102" s="89" t="s">
        <v>9359</v>
      </c>
      <c r="F5102" s="89" t="s">
        <v>3</v>
      </c>
      <c r="G5102" s="89">
        <v>1660700</v>
      </c>
      <c r="H5102" s="89"/>
      <c r="I5102" s="93" t="s">
        <v>10069</v>
      </c>
      <c r="J5102" s="89"/>
      <c r="K5102" s="89"/>
      <c r="L5102" s="89"/>
      <c r="M5102" s="89"/>
      <c r="N5102" s="155">
        <v>0</v>
      </c>
      <c r="O5102" s="155">
        <v>17</v>
      </c>
      <c r="P5102" s="89" t="s">
        <v>679</v>
      </c>
    </row>
    <row r="5103" spans="1:16" ht="51">
      <c r="A5103" s="214">
        <v>86</v>
      </c>
      <c r="B5103" s="89"/>
      <c r="C5103" s="90" t="s">
        <v>59</v>
      </c>
      <c r="D5103" s="153">
        <v>43356</v>
      </c>
      <c r="E5103" s="89" t="s">
        <v>9360</v>
      </c>
      <c r="F5103" s="89" t="s">
        <v>3</v>
      </c>
      <c r="G5103" s="89">
        <v>1660707</v>
      </c>
      <c r="H5103" s="89"/>
      <c r="I5103" s="93" t="s">
        <v>10070</v>
      </c>
      <c r="J5103" s="89"/>
      <c r="K5103" s="89"/>
      <c r="L5103" s="89"/>
      <c r="M5103" s="89"/>
      <c r="N5103" s="155">
        <v>0</v>
      </c>
      <c r="O5103" s="155">
        <v>2410</v>
      </c>
      <c r="P5103" s="89" t="s">
        <v>679</v>
      </c>
    </row>
    <row r="5104" spans="1:16" ht="51">
      <c r="A5104" s="214">
        <v>86</v>
      </c>
      <c r="B5104" s="89"/>
      <c r="C5104" s="90" t="s">
        <v>59</v>
      </c>
      <c r="D5104" s="153">
        <v>43356</v>
      </c>
      <c r="E5104" s="89" t="s">
        <v>9361</v>
      </c>
      <c r="F5104" s="89" t="s">
        <v>3</v>
      </c>
      <c r="G5104" s="89">
        <v>1660715</v>
      </c>
      <c r="H5104" s="89"/>
      <c r="I5104" s="93" t="s">
        <v>10071</v>
      </c>
      <c r="J5104" s="89"/>
      <c r="K5104" s="89"/>
      <c r="L5104" s="89"/>
      <c r="M5104" s="89"/>
      <c r="N5104" s="155">
        <v>0</v>
      </c>
      <c r="O5104" s="155">
        <v>2220</v>
      </c>
      <c r="P5104" s="89" t="s">
        <v>679</v>
      </c>
    </row>
    <row r="5105" spans="1:16" ht="63.75">
      <c r="A5105" s="214">
        <v>376</v>
      </c>
      <c r="B5105" s="89"/>
      <c r="C5105" s="90" t="s">
        <v>646</v>
      </c>
      <c r="D5105" s="153">
        <v>43356</v>
      </c>
      <c r="E5105" s="89" t="s">
        <v>9362</v>
      </c>
      <c r="F5105" s="89" t="s">
        <v>3</v>
      </c>
      <c r="G5105" s="89">
        <v>1660573</v>
      </c>
      <c r="H5105" s="89"/>
      <c r="I5105" s="93" t="s">
        <v>10072</v>
      </c>
      <c r="J5105" s="89"/>
      <c r="K5105" s="89"/>
      <c r="L5105" s="89"/>
      <c r="M5105" s="89"/>
      <c r="N5105" s="155">
        <v>0</v>
      </c>
      <c r="O5105" s="155">
        <v>296777.07</v>
      </c>
      <c r="P5105" s="89" t="s">
        <v>679</v>
      </c>
    </row>
    <row r="5106" spans="1:16" ht="63.75">
      <c r="A5106" s="214">
        <v>201</v>
      </c>
      <c r="B5106" s="89"/>
      <c r="C5106" s="90" t="s">
        <v>98</v>
      </c>
      <c r="D5106" s="153">
        <v>43356</v>
      </c>
      <c r="E5106" s="89" t="s">
        <v>9363</v>
      </c>
      <c r="F5106" s="89" t="s">
        <v>3</v>
      </c>
      <c r="G5106" s="89">
        <v>1660594</v>
      </c>
      <c r="H5106" s="89"/>
      <c r="I5106" s="93" t="s">
        <v>10073</v>
      </c>
      <c r="J5106" s="89"/>
      <c r="K5106" s="89"/>
      <c r="L5106" s="89"/>
      <c r="M5106" s="89"/>
      <c r="N5106" s="155">
        <v>0</v>
      </c>
      <c r="O5106" s="155">
        <v>1620.51</v>
      </c>
      <c r="P5106" s="89" t="s">
        <v>679</v>
      </c>
    </row>
    <row r="5107" spans="1:16" ht="63.75">
      <c r="A5107" s="214">
        <v>670</v>
      </c>
      <c r="B5107" s="89"/>
      <c r="C5107" s="90" t="s">
        <v>194</v>
      </c>
      <c r="D5107" s="153">
        <v>43356</v>
      </c>
      <c r="E5107" s="89" t="s">
        <v>9364</v>
      </c>
      <c r="F5107" s="89" t="s">
        <v>3</v>
      </c>
      <c r="G5107" s="89">
        <v>1660611</v>
      </c>
      <c r="H5107" s="89"/>
      <c r="I5107" s="93" t="s">
        <v>10074</v>
      </c>
      <c r="J5107" s="89"/>
      <c r="K5107" s="89"/>
      <c r="L5107" s="89"/>
      <c r="M5107" s="89"/>
      <c r="N5107" s="155">
        <v>0</v>
      </c>
      <c r="O5107" s="155">
        <v>60</v>
      </c>
      <c r="P5107" s="89" t="s">
        <v>679</v>
      </c>
    </row>
    <row r="5108" spans="1:16" ht="51">
      <c r="A5108" s="214">
        <v>373</v>
      </c>
      <c r="B5108" s="89"/>
      <c r="C5108" s="90" t="s">
        <v>644</v>
      </c>
      <c r="D5108" s="153">
        <v>43356</v>
      </c>
      <c r="E5108" s="89" t="s">
        <v>9365</v>
      </c>
      <c r="F5108" s="89" t="s">
        <v>680</v>
      </c>
      <c r="G5108" s="89">
        <v>180760</v>
      </c>
      <c r="H5108" s="89"/>
      <c r="I5108" s="93" t="s">
        <v>10075</v>
      </c>
      <c r="J5108" s="89"/>
      <c r="K5108" s="89"/>
      <c r="L5108" s="89"/>
      <c r="M5108" s="89"/>
      <c r="N5108" s="155">
        <v>0</v>
      </c>
      <c r="O5108" s="155">
        <v>4502323.17</v>
      </c>
      <c r="P5108" s="89" t="s">
        <v>679</v>
      </c>
    </row>
    <row r="5109" spans="1:16" ht="51">
      <c r="A5109" s="214">
        <v>373</v>
      </c>
      <c r="B5109" s="89"/>
      <c r="C5109" s="90" t="s">
        <v>644</v>
      </c>
      <c r="D5109" s="153">
        <v>43356</v>
      </c>
      <c r="E5109" s="89" t="s">
        <v>9366</v>
      </c>
      <c r="F5109" s="89" t="s">
        <v>680</v>
      </c>
      <c r="G5109" s="89">
        <v>180759</v>
      </c>
      <c r="H5109" s="89"/>
      <c r="I5109" s="93" t="s">
        <v>10076</v>
      </c>
      <c r="J5109" s="89"/>
      <c r="K5109" s="89"/>
      <c r="L5109" s="89"/>
      <c r="M5109" s="89"/>
      <c r="N5109" s="155">
        <v>0</v>
      </c>
      <c r="O5109" s="155">
        <v>1350696.95</v>
      </c>
      <c r="P5109" s="89" t="s">
        <v>679</v>
      </c>
    </row>
    <row r="5110" spans="1:16" ht="76.5">
      <c r="A5110" s="214">
        <v>291</v>
      </c>
      <c r="B5110" s="89"/>
      <c r="C5110" s="90" t="s">
        <v>133</v>
      </c>
      <c r="D5110" s="153">
        <v>43356</v>
      </c>
      <c r="E5110" s="89" t="s">
        <v>9367</v>
      </c>
      <c r="F5110" s="89" t="s">
        <v>11</v>
      </c>
      <c r="G5110" s="89">
        <v>834297</v>
      </c>
      <c r="H5110" s="89"/>
      <c r="I5110" s="93" t="s">
        <v>10077</v>
      </c>
      <c r="J5110" s="89"/>
      <c r="K5110" s="89"/>
      <c r="L5110" s="89"/>
      <c r="M5110" s="89"/>
      <c r="N5110" s="155">
        <v>50</v>
      </c>
      <c r="O5110" s="155">
        <v>0</v>
      </c>
      <c r="P5110" s="89" t="s">
        <v>679</v>
      </c>
    </row>
    <row r="5111" spans="1:16" ht="63.75">
      <c r="A5111" s="214">
        <v>513</v>
      </c>
      <c r="B5111" s="89"/>
      <c r="C5111" s="90" t="s">
        <v>175</v>
      </c>
      <c r="D5111" s="153">
        <v>43356</v>
      </c>
      <c r="E5111" s="89" t="s">
        <v>9368</v>
      </c>
      <c r="F5111" s="89" t="s">
        <v>11</v>
      </c>
      <c r="G5111" s="89">
        <v>932539</v>
      </c>
      <c r="H5111" s="89"/>
      <c r="I5111" s="93" t="s">
        <v>10078</v>
      </c>
      <c r="J5111" s="89"/>
      <c r="K5111" s="89"/>
      <c r="L5111" s="89"/>
      <c r="M5111" s="89"/>
      <c r="N5111" s="155">
        <v>100</v>
      </c>
      <c r="O5111" s="155">
        <v>0</v>
      </c>
      <c r="P5111" s="89" t="s">
        <v>679</v>
      </c>
    </row>
    <row r="5112" spans="1:16" ht="76.5">
      <c r="A5112" s="214" t="s">
        <v>561</v>
      </c>
      <c r="B5112" s="89"/>
      <c r="C5112" s="90" t="s">
        <v>10493</v>
      </c>
      <c r="D5112" s="153">
        <v>43356</v>
      </c>
      <c r="E5112" s="89" t="s">
        <v>9369</v>
      </c>
      <c r="F5112" s="89" t="s">
        <v>13</v>
      </c>
      <c r="G5112" s="89">
        <v>932580</v>
      </c>
      <c r="H5112" s="89"/>
      <c r="I5112" s="93" t="s">
        <v>10079</v>
      </c>
      <c r="J5112" s="89"/>
      <c r="K5112" s="89"/>
      <c r="L5112" s="89"/>
      <c r="M5112" s="89"/>
      <c r="N5112" s="155">
        <v>168300</v>
      </c>
      <c r="O5112" s="155">
        <v>0</v>
      </c>
      <c r="P5112" s="89" t="s">
        <v>679</v>
      </c>
    </row>
    <row r="5113" spans="1:16" ht="38.25">
      <c r="A5113" s="214" t="s">
        <v>569</v>
      </c>
      <c r="B5113" s="89"/>
      <c r="C5113" s="90" t="s">
        <v>621</v>
      </c>
      <c r="D5113" s="153">
        <v>43356</v>
      </c>
      <c r="E5113" s="89" t="s">
        <v>9370</v>
      </c>
      <c r="F5113" s="89" t="s">
        <v>6</v>
      </c>
      <c r="G5113" s="89">
        <v>1022002</v>
      </c>
      <c r="H5113" s="89"/>
      <c r="I5113" s="93" t="s">
        <v>10080</v>
      </c>
      <c r="J5113" s="89"/>
      <c r="K5113" s="89"/>
      <c r="L5113" s="89"/>
      <c r="M5113" s="89"/>
      <c r="N5113" s="155">
        <v>0</v>
      </c>
      <c r="O5113" s="155">
        <v>294329.40999999997</v>
      </c>
      <c r="P5113" s="89" t="s">
        <v>679</v>
      </c>
    </row>
    <row r="5114" spans="1:16" ht="89.25">
      <c r="A5114" s="214">
        <v>512</v>
      </c>
      <c r="B5114" s="89"/>
      <c r="C5114" s="90" t="s">
        <v>10495</v>
      </c>
      <c r="D5114" s="153">
        <v>43356</v>
      </c>
      <c r="E5114" s="89" t="s">
        <v>9371</v>
      </c>
      <c r="F5114" s="89" t="s">
        <v>15</v>
      </c>
      <c r="G5114" s="89">
        <v>5907</v>
      </c>
      <c r="H5114" s="89"/>
      <c r="I5114" s="93" t="s">
        <v>10081</v>
      </c>
      <c r="J5114" s="89"/>
      <c r="K5114" s="89"/>
      <c r="L5114" s="89"/>
      <c r="M5114" s="89"/>
      <c r="N5114" s="155">
        <v>539.6</v>
      </c>
      <c r="O5114" s="155">
        <v>0</v>
      </c>
      <c r="P5114" s="89" t="s">
        <v>679</v>
      </c>
    </row>
    <row r="5115" spans="1:16" ht="76.5">
      <c r="A5115" s="214">
        <v>48</v>
      </c>
      <c r="B5115" s="89"/>
      <c r="C5115" s="90" t="s">
        <v>53</v>
      </c>
      <c r="D5115" s="153">
        <v>43356</v>
      </c>
      <c r="E5115" s="89" t="s">
        <v>9372</v>
      </c>
      <c r="F5115" s="89" t="s">
        <v>15</v>
      </c>
      <c r="G5115" s="89">
        <v>5906</v>
      </c>
      <c r="H5115" s="89"/>
      <c r="I5115" s="93" t="s">
        <v>10082</v>
      </c>
      <c r="J5115" s="89"/>
      <c r="K5115" s="89"/>
      <c r="L5115" s="89"/>
      <c r="M5115" s="89"/>
      <c r="N5115" s="155">
        <v>315.14</v>
      </c>
      <c r="O5115" s="155">
        <v>0</v>
      </c>
      <c r="P5115" s="89" t="s">
        <v>679</v>
      </c>
    </row>
    <row r="5116" spans="1:16" ht="51">
      <c r="A5116" s="214">
        <v>513</v>
      </c>
      <c r="B5116" s="89"/>
      <c r="C5116" s="90" t="s">
        <v>175</v>
      </c>
      <c r="D5116" s="153">
        <v>43356</v>
      </c>
      <c r="E5116" s="89" t="s">
        <v>9373</v>
      </c>
      <c r="F5116" s="89" t="s">
        <v>11</v>
      </c>
      <c r="G5116" s="89">
        <v>932593</v>
      </c>
      <c r="H5116" s="89"/>
      <c r="I5116" s="93" t="s">
        <v>10083</v>
      </c>
      <c r="J5116" s="89"/>
      <c r="K5116" s="89"/>
      <c r="L5116" s="89"/>
      <c r="M5116" s="89"/>
      <c r="N5116" s="155">
        <v>50</v>
      </c>
      <c r="O5116" s="155">
        <v>0</v>
      </c>
      <c r="P5116" s="89" t="s">
        <v>679</v>
      </c>
    </row>
    <row r="5117" spans="1:16" ht="51">
      <c r="A5117" s="214">
        <v>513</v>
      </c>
      <c r="B5117" s="89"/>
      <c r="C5117" s="90" t="s">
        <v>175</v>
      </c>
      <c r="D5117" s="153">
        <v>43356</v>
      </c>
      <c r="E5117" s="89" t="s">
        <v>9374</v>
      </c>
      <c r="F5117" s="89" t="s">
        <v>15</v>
      </c>
      <c r="G5117" s="89">
        <v>835135</v>
      </c>
      <c r="H5117" s="89"/>
      <c r="I5117" s="93" t="s">
        <v>743</v>
      </c>
      <c r="J5117" s="89"/>
      <c r="K5117" s="89"/>
      <c r="L5117" s="89"/>
      <c r="M5117" s="89"/>
      <c r="N5117" s="155">
        <v>50</v>
      </c>
      <c r="O5117" s="155">
        <v>0</v>
      </c>
      <c r="P5117" s="89" t="s">
        <v>679</v>
      </c>
    </row>
    <row r="5118" spans="1:16" ht="51">
      <c r="A5118" s="214">
        <v>513</v>
      </c>
      <c r="B5118" s="89"/>
      <c r="C5118" s="90" t="s">
        <v>175</v>
      </c>
      <c r="D5118" s="153">
        <v>43356</v>
      </c>
      <c r="E5118" s="89" t="s">
        <v>9375</v>
      </c>
      <c r="F5118" s="89" t="s">
        <v>15</v>
      </c>
      <c r="G5118" s="89">
        <v>835133</v>
      </c>
      <c r="H5118" s="89"/>
      <c r="I5118" s="93" t="s">
        <v>743</v>
      </c>
      <c r="J5118" s="89"/>
      <c r="K5118" s="89"/>
      <c r="L5118" s="89"/>
      <c r="M5118" s="89"/>
      <c r="N5118" s="155">
        <v>50</v>
      </c>
      <c r="O5118" s="155">
        <v>0</v>
      </c>
      <c r="P5118" s="89" t="s">
        <v>679</v>
      </c>
    </row>
    <row r="5119" spans="1:16" ht="51">
      <c r="A5119" s="214">
        <v>513</v>
      </c>
      <c r="B5119" s="89"/>
      <c r="C5119" s="90" t="s">
        <v>175</v>
      </c>
      <c r="D5119" s="153">
        <v>43356</v>
      </c>
      <c r="E5119" s="89" t="s">
        <v>9376</v>
      </c>
      <c r="F5119" s="89" t="s">
        <v>15</v>
      </c>
      <c r="G5119" s="89">
        <v>835131</v>
      </c>
      <c r="H5119" s="89"/>
      <c r="I5119" s="93" t="s">
        <v>3387</v>
      </c>
      <c r="J5119" s="89"/>
      <c r="K5119" s="89"/>
      <c r="L5119" s="89"/>
      <c r="M5119" s="89"/>
      <c r="N5119" s="155">
        <v>50</v>
      </c>
      <c r="O5119" s="155">
        <v>0</v>
      </c>
      <c r="P5119" s="89" t="s">
        <v>679</v>
      </c>
    </row>
    <row r="5120" spans="1:16" ht="76.5">
      <c r="A5120" s="214">
        <v>46</v>
      </c>
      <c r="B5120" s="89"/>
      <c r="C5120" s="90" t="s">
        <v>51</v>
      </c>
      <c r="D5120" s="153">
        <v>43356</v>
      </c>
      <c r="E5120" s="89" t="s">
        <v>9377</v>
      </c>
      <c r="F5120" s="89" t="s">
        <v>6</v>
      </c>
      <c r="G5120" s="89">
        <v>932615</v>
      </c>
      <c r="H5120" s="89"/>
      <c r="I5120" s="93" t="s">
        <v>10084</v>
      </c>
      <c r="J5120" s="89"/>
      <c r="K5120" s="89"/>
      <c r="L5120" s="89"/>
      <c r="M5120" s="89"/>
      <c r="N5120" s="155">
        <v>0</v>
      </c>
      <c r="O5120" s="155">
        <v>54990.31</v>
      </c>
      <c r="P5120" s="89" t="s">
        <v>679</v>
      </c>
    </row>
    <row r="5121" spans="1:16" ht="76.5">
      <c r="A5121" s="214">
        <v>46</v>
      </c>
      <c r="B5121" s="89"/>
      <c r="C5121" s="90" t="s">
        <v>51</v>
      </c>
      <c r="D5121" s="153">
        <v>43356</v>
      </c>
      <c r="E5121" s="89" t="s">
        <v>9378</v>
      </c>
      <c r="F5121" s="89" t="s">
        <v>13</v>
      </c>
      <c r="G5121" s="89">
        <v>932615</v>
      </c>
      <c r="H5121" s="89"/>
      <c r="I5121" s="93" t="s">
        <v>10085</v>
      </c>
      <c r="J5121" s="89"/>
      <c r="K5121" s="89"/>
      <c r="L5121" s="89"/>
      <c r="M5121" s="89"/>
      <c r="N5121" s="155">
        <v>50</v>
      </c>
      <c r="O5121" s="155">
        <v>0</v>
      </c>
      <c r="P5121" s="89" t="s">
        <v>679</v>
      </c>
    </row>
    <row r="5122" spans="1:16" ht="38.25">
      <c r="A5122" s="214" t="s">
        <v>569</v>
      </c>
      <c r="B5122" s="89"/>
      <c r="C5122" s="90" t="s">
        <v>621</v>
      </c>
      <c r="D5122" s="153">
        <v>43357</v>
      </c>
      <c r="E5122" s="89" t="s">
        <v>9379</v>
      </c>
      <c r="F5122" s="89" t="s">
        <v>3</v>
      </c>
      <c r="G5122" s="89">
        <v>1661118</v>
      </c>
      <c r="H5122" s="89"/>
      <c r="I5122" s="93" t="s">
        <v>10086</v>
      </c>
      <c r="J5122" s="89"/>
      <c r="K5122" s="89"/>
      <c r="L5122" s="89"/>
      <c r="M5122" s="89"/>
      <c r="N5122" s="155">
        <v>0</v>
      </c>
      <c r="O5122" s="155">
        <v>553.22</v>
      </c>
      <c r="P5122" s="89" t="s">
        <v>679</v>
      </c>
    </row>
    <row r="5123" spans="1:16" ht="63.75">
      <c r="A5123" s="214" t="s">
        <v>569</v>
      </c>
      <c r="B5123" s="89"/>
      <c r="C5123" s="90" t="s">
        <v>621</v>
      </c>
      <c r="D5123" s="153">
        <v>43357</v>
      </c>
      <c r="E5123" s="89" t="s">
        <v>9380</v>
      </c>
      <c r="F5123" s="89" t="s">
        <v>3</v>
      </c>
      <c r="G5123" s="89">
        <v>1661362</v>
      </c>
      <c r="H5123" s="89"/>
      <c r="I5123" s="93" t="s">
        <v>10087</v>
      </c>
      <c r="J5123" s="89"/>
      <c r="K5123" s="89"/>
      <c r="L5123" s="89"/>
      <c r="M5123" s="89"/>
      <c r="N5123" s="155">
        <v>0</v>
      </c>
      <c r="O5123" s="155">
        <v>19</v>
      </c>
      <c r="P5123" s="89" t="s">
        <v>679</v>
      </c>
    </row>
    <row r="5124" spans="1:16" ht="63.75">
      <c r="A5124" s="214">
        <v>592</v>
      </c>
      <c r="B5124" s="89"/>
      <c r="C5124" s="90" t="s">
        <v>653</v>
      </c>
      <c r="D5124" s="153">
        <v>43357</v>
      </c>
      <c r="E5124" s="89" t="s">
        <v>9381</v>
      </c>
      <c r="F5124" s="89" t="s">
        <v>3</v>
      </c>
      <c r="G5124" s="89">
        <v>1661631</v>
      </c>
      <c r="H5124" s="89"/>
      <c r="I5124" s="93" t="s">
        <v>10088</v>
      </c>
      <c r="J5124" s="89"/>
      <c r="K5124" s="89"/>
      <c r="L5124" s="89"/>
      <c r="M5124" s="89"/>
      <c r="N5124" s="155">
        <v>0</v>
      </c>
      <c r="O5124" s="155">
        <v>2100</v>
      </c>
      <c r="P5124" s="89" t="s">
        <v>679</v>
      </c>
    </row>
    <row r="5125" spans="1:16" ht="51">
      <c r="A5125" s="214">
        <v>592</v>
      </c>
      <c r="B5125" s="89"/>
      <c r="C5125" s="90" t="s">
        <v>653</v>
      </c>
      <c r="D5125" s="153">
        <v>43357</v>
      </c>
      <c r="E5125" s="89" t="s">
        <v>9382</v>
      </c>
      <c r="F5125" s="89" t="s">
        <v>3</v>
      </c>
      <c r="G5125" s="89">
        <v>1661632</v>
      </c>
      <c r="H5125" s="89"/>
      <c r="I5125" s="93" t="s">
        <v>10089</v>
      </c>
      <c r="J5125" s="89"/>
      <c r="K5125" s="89"/>
      <c r="L5125" s="89"/>
      <c r="M5125" s="89"/>
      <c r="N5125" s="155">
        <v>0</v>
      </c>
      <c r="O5125" s="155">
        <v>26772.100000000002</v>
      </c>
      <c r="P5125" s="89" t="s">
        <v>679</v>
      </c>
    </row>
    <row r="5126" spans="1:16" ht="51">
      <c r="A5126" s="214">
        <v>592</v>
      </c>
      <c r="B5126" s="89"/>
      <c r="C5126" s="90" t="s">
        <v>653</v>
      </c>
      <c r="D5126" s="153">
        <v>43357</v>
      </c>
      <c r="E5126" s="89" t="s">
        <v>9383</v>
      </c>
      <c r="F5126" s="89" t="s">
        <v>3</v>
      </c>
      <c r="G5126" s="89">
        <v>1661634</v>
      </c>
      <c r="H5126" s="89"/>
      <c r="I5126" s="93" t="s">
        <v>10090</v>
      </c>
      <c r="J5126" s="89"/>
      <c r="K5126" s="89"/>
      <c r="L5126" s="89"/>
      <c r="M5126" s="89"/>
      <c r="N5126" s="155">
        <v>0</v>
      </c>
      <c r="O5126" s="155">
        <v>140</v>
      </c>
      <c r="P5126" s="89" t="s">
        <v>679</v>
      </c>
    </row>
    <row r="5127" spans="1:16" ht="51">
      <c r="A5127" s="214">
        <v>592</v>
      </c>
      <c r="B5127" s="89"/>
      <c r="C5127" s="90" t="s">
        <v>653</v>
      </c>
      <c r="D5127" s="153">
        <v>43357</v>
      </c>
      <c r="E5127" s="89" t="s">
        <v>9384</v>
      </c>
      <c r="F5127" s="89" t="s">
        <v>3</v>
      </c>
      <c r="G5127" s="89">
        <v>1661637</v>
      </c>
      <c r="H5127" s="89"/>
      <c r="I5127" s="93" t="s">
        <v>10091</v>
      </c>
      <c r="J5127" s="89"/>
      <c r="K5127" s="89"/>
      <c r="L5127" s="89"/>
      <c r="M5127" s="89"/>
      <c r="N5127" s="155">
        <v>0</v>
      </c>
      <c r="O5127" s="155">
        <v>30</v>
      </c>
      <c r="P5127" s="89" t="s">
        <v>679</v>
      </c>
    </row>
    <row r="5128" spans="1:16" ht="51">
      <c r="A5128" s="214">
        <v>592</v>
      </c>
      <c r="B5128" s="89"/>
      <c r="C5128" s="90" t="s">
        <v>653</v>
      </c>
      <c r="D5128" s="153">
        <v>43357</v>
      </c>
      <c r="E5128" s="89" t="s">
        <v>9385</v>
      </c>
      <c r="F5128" s="89" t="s">
        <v>3</v>
      </c>
      <c r="G5128" s="89">
        <v>1661638</v>
      </c>
      <c r="H5128" s="89"/>
      <c r="I5128" s="93" t="s">
        <v>10092</v>
      </c>
      <c r="J5128" s="89"/>
      <c r="K5128" s="89"/>
      <c r="L5128" s="89"/>
      <c r="M5128" s="89"/>
      <c r="N5128" s="155">
        <v>0</v>
      </c>
      <c r="O5128" s="155">
        <v>705</v>
      </c>
      <c r="P5128" s="89" t="s">
        <v>679</v>
      </c>
    </row>
    <row r="5129" spans="1:16" ht="51">
      <c r="A5129" s="214">
        <v>592</v>
      </c>
      <c r="B5129" s="89"/>
      <c r="C5129" s="90" t="s">
        <v>653</v>
      </c>
      <c r="D5129" s="153">
        <v>43357</v>
      </c>
      <c r="E5129" s="89" t="s">
        <v>9386</v>
      </c>
      <c r="F5129" s="89" t="s">
        <v>3</v>
      </c>
      <c r="G5129" s="214">
        <v>1661639</v>
      </c>
      <c r="H5129" s="89"/>
      <c r="I5129" s="93" t="s">
        <v>10093</v>
      </c>
      <c r="J5129" s="89"/>
      <c r="K5129" s="89"/>
      <c r="L5129" s="89"/>
      <c r="M5129" s="89"/>
      <c r="N5129" s="155">
        <v>0</v>
      </c>
      <c r="O5129" s="155">
        <v>1064</v>
      </c>
      <c r="P5129" s="89" t="s">
        <v>679</v>
      </c>
    </row>
    <row r="5130" spans="1:16" ht="38.25">
      <c r="A5130" s="214">
        <v>592</v>
      </c>
      <c r="B5130" s="89"/>
      <c r="C5130" s="90" t="s">
        <v>653</v>
      </c>
      <c r="D5130" s="153">
        <v>43357</v>
      </c>
      <c r="E5130" s="89" t="s">
        <v>9387</v>
      </c>
      <c r="F5130" s="89" t="s">
        <v>3</v>
      </c>
      <c r="G5130" s="214">
        <v>1661640</v>
      </c>
      <c r="H5130" s="89"/>
      <c r="I5130" s="93" t="s">
        <v>10094</v>
      </c>
      <c r="J5130" s="89"/>
      <c r="K5130" s="89"/>
      <c r="L5130" s="89"/>
      <c r="M5130" s="89"/>
      <c r="N5130" s="155">
        <v>0</v>
      </c>
      <c r="O5130" s="155">
        <v>7192</v>
      </c>
      <c r="P5130" s="89" t="s">
        <v>679</v>
      </c>
    </row>
    <row r="5131" spans="1:16" ht="51">
      <c r="A5131" s="214">
        <v>592</v>
      </c>
      <c r="B5131" s="89"/>
      <c r="C5131" s="90" t="s">
        <v>653</v>
      </c>
      <c r="D5131" s="153">
        <v>43357</v>
      </c>
      <c r="E5131" s="89" t="s">
        <v>9388</v>
      </c>
      <c r="F5131" s="89" t="s">
        <v>3</v>
      </c>
      <c r="G5131" s="89">
        <v>1661641</v>
      </c>
      <c r="H5131" s="89"/>
      <c r="I5131" s="93" t="s">
        <v>10095</v>
      </c>
      <c r="J5131" s="89"/>
      <c r="K5131" s="89"/>
      <c r="L5131" s="89"/>
      <c r="M5131" s="89"/>
      <c r="N5131" s="155">
        <v>0</v>
      </c>
      <c r="O5131" s="155">
        <v>6582</v>
      </c>
      <c r="P5131" s="89" t="s">
        <v>679</v>
      </c>
    </row>
    <row r="5132" spans="1:16" ht="51">
      <c r="A5132" s="214">
        <v>373</v>
      </c>
      <c r="B5132" s="89"/>
      <c r="C5132" s="90" t="s">
        <v>644</v>
      </c>
      <c r="D5132" s="153">
        <v>43357</v>
      </c>
      <c r="E5132" s="89" t="s">
        <v>9389</v>
      </c>
      <c r="F5132" s="89" t="s">
        <v>3</v>
      </c>
      <c r="G5132" s="89">
        <v>1661436</v>
      </c>
      <c r="H5132" s="89"/>
      <c r="I5132" s="93" t="s">
        <v>10096</v>
      </c>
      <c r="J5132" s="89"/>
      <c r="K5132" s="89"/>
      <c r="L5132" s="89"/>
      <c r="M5132" s="89"/>
      <c r="N5132" s="155">
        <v>0</v>
      </c>
      <c r="O5132" s="155">
        <v>5075.55</v>
      </c>
      <c r="P5132" s="89" t="s">
        <v>679</v>
      </c>
    </row>
    <row r="5133" spans="1:16" ht="51">
      <c r="A5133" s="214" t="s">
        <v>569</v>
      </c>
      <c r="B5133" s="89"/>
      <c r="C5133" s="90" t="s">
        <v>621</v>
      </c>
      <c r="D5133" s="153">
        <v>43357</v>
      </c>
      <c r="E5133" s="89" t="s">
        <v>9390</v>
      </c>
      <c r="F5133" s="89" t="s">
        <v>3</v>
      </c>
      <c r="G5133" s="89">
        <v>1661441</v>
      </c>
      <c r="H5133" s="89"/>
      <c r="I5133" s="93" t="s">
        <v>10097</v>
      </c>
      <c r="J5133" s="89"/>
      <c r="K5133" s="89"/>
      <c r="L5133" s="89"/>
      <c r="M5133" s="89"/>
      <c r="N5133" s="155">
        <v>0</v>
      </c>
      <c r="O5133" s="155">
        <v>371</v>
      </c>
      <c r="P5133" s="89" t="s">
        <v>679</v>
      </c>
    </row>
    <row r="5134" spans="1:16" ht="63.75">
      <c r="A5134" s="214">
        <v>41</v>
      </c>
      <c r="B5134" s="89"/>
      <c r="C5134" s="90" t="s">
        <v>50</v>
      </c>
      <c r="D5134" s="153">
        <v>43357</v>
      </c>
      <c r="E5134" s="89" t="s">
        <v>9391</v>
      </c>
      <c r="F5134" s="89" t="s">
        <v>3</v>
      </c>
      <c r="G5134" s="89">
        <v>1661251</v>
      </c>
      <c r="H5134" s="89"/>
      <c r="I5134" s="93" t="s">
        <v>10098</v>
      </c>
      <c r="J5134" s="89"/>
      <c r="K5134" s="89"/>
      <c r="L5134" s="89"/>
      <c r="M5134" s="89"/>
      <c r="N5134" s="155">
        <v>0</v>
      </c>
      <c r="O5134" s="155">
        <v>252126</v>
      </c>
      <c r="P5134" s="89" t="s">
        <v>679</v>
      </c>
    </row>
    <row r="5135" spans="1:16" ht="51">
      <c r="A5135" s="214" t="s">
        <v>567</v>
      </c>
      <c r="B5135" s="89"/>
      <c r="C5135" s="90" t="s">
        <v>620</v>
      </c>
      <c r="D5135" s="153">
        <v>43357</v>
      </c>
      <c r="E5135" s="89" t="s">
        <v>9392</v>
      </c>
      <c r="F5135" s="89" t="s">
        <v>3</v>
      </c>
      <c r="G5135" s="89">
        <v>1661280</v>
      </c>
      <c r="H5135" s="89"/>
      <c r="I5135" s="93" t="s">
        <v>10099</v>
      </c>
      <c r="J5135" s="89"/>
      <c r="K5135" s="89"/>
      <c r="L5135" s="89"/>
      <c r="M5135" s="89"/>
      <c r="N5135" s="155">
        <v>0</v>
      </c>
      <c r="O5135" s="155">
        <v>4929.62</v>
      </c>
      <c r="P5135" s="89" t="s">
        <v>679</v>
      </c>
    </row>
    <row r="5136" spans="1:16" ht="51">
      <c r="A5136" s="214" t="s">
        <v>567</v>
      </c>
      <c r="B5136" s="89"/>
      <c r="C5136" s="90" t="s">
        <v>620</v>
      </c>
      <c r="D5136" s="153">
        <v>43357</v>
      </c>
      <c r="E5136" s="89" t="s">
        <v>9393</v>
      </c>
      <c r="F5136" s="89" t="s">
        <v>3</v>
      </c>
      <c r="G5136" s="89">
        <v>1661282</v>
      </c>
      <c r="H5136" s="89"/>
      <c r="I5136" s="93" t="s">
        <v>10100</v>
      </c>
      <c r="J5136" s="89"/>
      <c r="K5136" s="89"/>
      <c r="L5136" s="89"/>
      <c r="M5136" s="89"/>
      <c r="N5136" s="155">
        <v>0</v>
      </c>
      <c r="O5136" s="155">
        <v>2475.2200000000003</v>
      </c>
      <c r="P5136" s="89" t="s">
        <v>679</v>
      </c>
    </row>
    <row r="5137" spans="1:16" ht="63.75">
      <c r="A5137" s="214">
        <v>597</v>
      </c>
      <c r="B5137" s="89"/>
      <c r="C5137" s="90" t="s">
        <v>2577</v>
      </c>
      <c r="D5137" s="153">
        <v>43357</v>
      </c>
      <c r="E5137" s="89" t="s">
        <v>9394</v>
      </c>
      <c r="F5137" s="89" t="s">
        <v>3</v>
      </c>
      <c r="G5137" s="89">
        <v>1661289</v>
      </c>
      <c r="H5137" s="89"/>
      <c r="I5137" s="93" t="s">
        <v>10101</v>
      </c>
      <c r="J5137" s="89"/>
      <c r="K5137" s="89"/>
      <c r="L5137" s="89"/>
      <c r="M5137" s="89"/>
      <c r="N5137" s="155">
        <v>0</v>
      </c>
      <c r="O5137" s="155">
        <v>60132.66</v>
      </c>
      <c r="P5137" s="89" t="s">
        <v>679</v>
      </c>
    </row>
    <row r="5138" spans="1:16" ht="63.75">
      <c r="A5138" s="214">
        <v>16</v>
      </c>
      <c r="B5138" s="89"/>
      <c r="C5138" s="90" t="s">
        <v>46</v>
      </c>
      <c r="D5138" s="153">
        <v>43357</v>
      </c>
      <c r="E5138" s="89" t="s">
        <v>9395</v>
      </c>
      <c r="F5138" s="89" t="s">
        <v>3</v>
      </c>
      <c r="G5138" s="89">
        <v>1661315</v>
      </c>
      <c r="H5138" s="89"/>
      <c r="I5138" s="93" t="s">
        <v>10102</v>
      </c>
      <c r="J5138" s="89"/>
      <c r="K5138" s="89"/>
      <c r="L5138" s="89"/>
      <c r="M5138" s="89"/>
      <c r="N5138" s="155">
        <v>0</v>
      </c>
      <c r="O5138" s="155">
        <v>1000000</v>
      </c>
      <c r="P5138" s="89" t="s">
        <v>679</v>
      </c>
    </row>
    <row r="5139" spans="1:16" ht="51">
      <c r="A5139" s="214" t="s">
        <v>569</v>
      </c>
      <c r="B5139" s="89"/>
      <c r="C5139" s="90" t="s">
        <v>621</v>
      </c>
      <c r="D5139" s="153">
        <v>43357</v>
      </c>
      <c r="E5139" s="89" t="s">
        <v>9396</v>
      </c>
      <c r="F5139" s="89" t="s">
        <v>3</v>
      </c>
      <c r="G5139" s="89">
        <v>1661045</v>
      </c>
      <c r="H5139" s="89"/>
      <c r="I5139" s="93" t="s">
        <v>10103</v>
      </c>
      <c r="J5139" s="89"/>
      <c r="K5139" s="89"/>
      <c r="L5139" s="89"/>
      <c r="M5139" s="89"/>
      <c r="N5139" s="155">
        <v>0</v>
      </c>
      <c r="O5139" s="155">
        <v>3118</v>
      </c>
      <c r="P5139" s="89" t="s">
        <v>679</v>
      </c>
    </row>
    <row r="5140" spans="1:16" ht="51">
      <c r="A5140" s="214" t="s">
        <v>569</v>
      </c>
      <c r="B5140" s="89"/>
      <c r="C5140" s="90" t="s">
        <v>621</v>
      </c>
      <c r="D5140" s="153">
        <v>43357</v>
      </c>
      <c r="E5140" s="89" t="s">
        <v>9397</v>
      </c>
      <c r="F5140" s="89" t="s">
        <v>3</v>
      </c>
      <c r="G5140" s="89">
        <v>1661047</v>
      </c>
      <c r="H5140" s="89"/>
      <c r="I5140" s="93" t="s">
        <v>10104</v>
      </c>
      <c r="J5140" s="89"/>
      <c r="K5140" s="89"/>
      <c r="L5140" s="89"/>
      <c r="M5140" s="89"/>
      <c r="N5140" s="155">
        <v>0</v>
      </c>
      <c r="O5140" s="155">
        <v>867.04</v>
      </c>
      <c r="P5140" s="89" t="s">
        <v>679</v>
      </c>
    </row>
    <row r="5141" spans="1:16" ht="63.75">
      <c r="A5141" s="214">
        <v>291</v>
      </c>
      <c r="B5141" s="89"/>
      <c r="C5141" s="90" t="s">
        <v>133</v>
      </c>
      <c r="D5141" s="153">
        <v>43357</v>
      </c>
      <c r="E5141" s="89" t="s">
        <v>9398</v>
      </c>
      <c r="F5141" s="89" t="s">
        <v>3</v>
      </c>
      <c r="G5141" s="89">
        <v>1661328</v>
      </c>
      <c r="H5141" s="89"/>
      <c r="I5141" s="93" t="s">
        <v>10105</v>
      </c>
      <c r="J5141" s="89"/>
      <c r="K5141" s="89"/>
      <c r="L5141" s="89"/>
      <c r="M5141" s="89"/>
      <c r="N5141" s="155">
        <v>0</v>
      </c>
      <c r="O5141" s="155">
        <v>6901.93</v>
      </c>
      <c r="P5141" s="89" t="s">
        <v>679</v>
      </c>
    </row>
    <row r="5142" spans="1:16" ht="63.75">
      <c r="A5142" s="214">
        <v>291</v>
      </c>
      <c r="B5142" s="89"/>
      <c r="C5142" s="90" t="s">
        <v>133</v>
      </c>
      <c r="D5142" s="153">
        <v>43357</v>
      </c>
      <c r="E5142" s="89" t="s">
        <v>9399</v>
      </c>
      <c r="F5142" s="89" t="s">
        <v>3</v>
      </c>
      <c r="G5142" s="89">
        <v>1661331</v>
      </c>
      <c r="H5142" s="89"/>
      <c r="I5142" s="93" t="s">
        <v>10106</v>
      </c>
      <c r="J5142" s="89"/>
      <c r="K5142" s="89"/>
      <c r="L5142" s="89"/>
      <c r="M5142" s="89"/>
      <c r="N5142" s="155">
        <v>0</v>
      </c>
      <c r="O5142" s="155">
        <v>7763.1</v>
      </c>
      <c r="P5142" s="89" t="s">
        <v>679</v>
      </c>
    </row>
    <row r="5143" spans="1:16" ht="51">
      <c r="A5143" s="214">
        <v>513</v>
      </c>
      <c r="B5143" s="89"/>
      <c r="C5143" s="90" t="s">
        <v>175</v>
      </c>
      <c r="D5143" s="153">
        <v>43357</v>
      </c>
      <c r="E5143" s="89" t="s">
        <v>9400</v>
      </c>
      <c r="F5143" s="89" t="s">
        <v>15</v>
      </c>
      <c r="G5143" s="89">
        <v>835393</v>
      </c>
      <c r="H5143" s="89"/>
      <c r="I5143" s="93" t="s">
        <v>3376</v>
      </c>
      <c r="J5143" s="89"/>
      <c r="K5143" s="89"/>
      <c r="L5143" s="89"/>
      <c r="M5143" s="89"/>
      <c r="N5143" s="155">
        <v>50</v>
      </c>
      <c r="O5143" s="155">
        <v>0</v>
      </c>
      <c r="P5143" s="89" t="s">
        <v>679</v>
      </c>
    </row>
    <row r="5144" spans="1:16" ht="63.75">
      <c r="A5144" s="214">
        <v>513</v>
      </c>
      <c r="B5144" s="89"/>
      <c r="C5144" s="90" t="s">
        <v>175</v>
      </c>
      <c r="D5144" s="153">
        <v>43357</v>
      </c>
      <c r="E5144" s="89" t="s">
        <v>9401</v>
      </c>
      <c r="F5144" s="89" t="s">
        <v>15</v>
      </c>
      <c r="G5144" s="89">
        <v>835391</v>
      </c>
      <c r="H5144" s="89"/>
      <c r="I5144" s="93" t="s">
        <v>10107</v>
      </c>
      <c r="J5144" s="89"/>
      <c r="K5144" s="89"/>
      <c r="L5144" s="89"/>
      <c r="M5144" s="89"/>
      <c r="N5144" s="155">
        <v>50</v>
      </c>
      <c r="O5144" s="155">
        <v>0</v>
      </c>
      <c r="P5144" s="89" t="s">
        <v>679</v>
      </c>
    </row>
    <row r="5145" spans="1:16" ht="51">
      <c r="A5145" s="214">
        <v>513</v>
      </c>
      <c r="B5145" s="89"/>
      <c r="C5145" s="90" t="s">
        <v>175</v>
      </c>
      <c r="D5145" s="153">
        <v>43357</v>
      </c>
      <c r="E5145" s="89" t="s">
        <v>9402</v>
      </c>
      <c r="F5145" s="89" t="s">
        <v>15</v>
      </c>
      <c r="G5145" s="89">
        <v>835389</v>
      </c>
      <c r="H5145" s="89"/>
      <c r="I5145" s="93" t="s">
        <v>8507</v>
      </c>
      <c r="J5145" s="89"/>
      <c r="K5145" s="89"/>
      <c r="L5145" s="89"/>
      <c r="M5145" s="89"/>
      <c r="N5145" s="155">
        <v>50</v>
      </c>
      <c r="O5145" s="155">
        <v>0</v>
      </c>
      <c r="P5145" s="89" t="s">
        <v>679</v>
      </c>
    </row>
    <row r="5146" spans="1:16" ht="102">
      <c r="A5146" s="214">
        <v>513</v>
      </c>
      <c r="B5146" s="89"/>
      <c r="C5146" s="90" t="s">
        <v>175</v>
      </c>
      <c r="D5146" s="153">
        <v>43357</v>
      </c>
      <c r="E5146" s="89" t="s">
        <v>9403</v>
      </c>
      <c r="F5146" s="89" t="s">
        <v>15</v>
      </c>
      <c r="G5146" s="89">
        <v>5921</v>
      </c>
      <c r="H5146" s="89"/>
      <c r="I5146" s="93" t="s">
        <v>10108</v>
      </c>
      <c r="J5146" s="89"/>
      <c r="K5146" s="89"/>
      <c r="L5146" s="89"/>
      <c r="M5146" s="89"/>
      <c r="N5146" s="155">
        <v>50</v>
      </c>
      <c r="O5146" s="155">
        <v>0</v>
      </c>
      <c r="P5146" s="89" t="s">
        <v>679</v>
      </c>
    </row>
    <row r="5147" spans="1:16" ht="76.5">
      <c r="A5147" s="214" t="s">
        <v>561</v>
      </c>
      <c r="B5147" s="89"/>
      <c r="C5147" s="90" t="s">
        <v>10493</v>
      </c>
      <c r="D5147" s="153">
        <v>43357</v>
      </c>
      <c r="E5147" s="89" t="s">
        <v>9404</v>
      </c>
      <c r="F5147" s="89" t="s">
        <v>13</v>
      </c>
      <c r="G5147" s="89">
        <v>932647</v>
      </c>
      <c r="H5147" s="89"/>
      <c r="I5147" s="93" t="s">
        <v>10109</v>
      </c>
      <c r="J5147" s="89"/>
      <c r="K5147" s="89"/>
      <c r="L5147" s="89"/>
      <c r="M5147" s="89"/>
      <c r="N5147" s="155">
        <v>685440</v>
      </c>
      <c r="O5147" s="155">
        <v>0</v>
      </c>
      <c r="P5147" s="89" t="s">
        <v>679</v>
      </c>
    </row>
    <row r="5148" spans="1:16" ht="102">
      <c r="A5148" s="214">
        <v>512</v>
      </c>
      <c r="B5148" s="89"/>
      <c r="C5148" s="90" t="s">
        <v>10495</v>
      </c>
      <c r="D5148" s="153">
        <v>43357</v>
      </c>
      <c r="E5148" s="89" t="s">
        <v>9405</v>
      </c>
      <c r="F5148" s="89" t="s">
        <v>15</v>
      </c>
      <c r="G5148" s="89">
        <v>5908</v>
      </c>
      <c r="H5148" s="89"/>
      <c r="I5148" s="93" t="s">
        <v>10110</v>
      </c>
      <c r="J5148" s="89"/>
      <c r="K5148" s="89"/>
      <c r="L5148" s="89"/>
      <c r="M5148" s="89"/>
      <c r="N5148" s="155">
        <v>273.91000000000003</v>
      </c>
      <c r="O5148" s="155">
        <v>0</v>
      </c>
      <c r="P5148" s="89" t="s">
        <v>679</v>
      </c>
    </row>
    <row r="5149" spans="1:16" ht="89.25">
      <c r="A5149" s="214">
        <v>20</v>
      </c>
      <c r="B5149" s="89"/>
      <c r="C5149" s="90" t="s">
        <v>47</v>
      </c>
      <c r="D5149" s="153">
        <v>43357</v>
      </c>
      <c r="E5149" s="89" t="s">
        <v>9406</v>
      </c>
      <c r="F5149" s="89" t="s">
        <v>15</v>
      </c>
      <c r="G5149" s="89">
        <v>5911</v>
      </c>
      <c r="H5149" s="89"/>
      <c r="I5149" s="93" t="s">
        <v>10111</v>
      </c>
      <c r="J5149" s="89"/>
      <c r="K5149" s="89"/>
      <c r="L5149" s="89"/>
      <c r="M5149" s="89"/>
      <c r="N5149" s="155">
        <v>347.38</v>
      </c>
      <c r="O5149" s="155">
        <v>0</v>
      </c>
      <c r="P5149" s="89" t="s">
        <v>679</v>
      </c>
    </row>
    <row r="5150" spans="1:16" ht="63.75">
      <c r="A5150" s="214">
        <v>20</v>
      </c>
      <c r="B5150" s="89"/>
      <c r="C5150" s="90" t="s">
        <v>47</v>
      </c>
      <c r="D5150" s="153">
        <v>43357</v>
      </c>
      <c r="E5150" s="89" t="s">
        <v>9407</v>
      </c>
      <c r="F5150" s="89" t="s">
        <v>15</v>
      </c>
      <c r="G5150" s="89">
        <v>5910</v>
      </c>
      <c r="H5150" s="89"/>
      <c r="I5150" s="93" t="s">
        <v>10112</v>
      </c>
      <c r="J5150" s="89"/>
      <c r="K5150" s="89"/>
      <c r="L5150" s="89"/>
      <c r="M5150" s="89"/>
      <c r="N5150" s="155">
        <v>451.1</v>
      </c>
      <c r="O5150" s="155">
        <v>0</v>
      </c>
      <c r="P5150" s="89" t="s">
        <v>679</v>
      </c>
    </row>
    <row r="5151" spans="1:16" ht="51">
      <c r="A5151" s="214" t="s">
        <v>560</v>
      </c>
      <c r="B5151" s="89"/>
      <c r="C5151" s="90" t="s">
        <v>622</v>
      </c>
      <c r="D5151" s="153">
        <v>43357</v>
      </c>
      <c r="E5151" s="89" t="s">
        <v>9408</v>
      </c>
      <c r="F5151" s="89" t="s">
        <v>6</v>
      </c>
      <c r="G5151" s="89">
        <v>1022591</v>
      </c>
      <c r="H5151" s="89"/>
      <c r="I5151" s="93" t="s">
        <v>10113</v>
      </c>
      <c r="J5151" s="89"/>
      <c r="K5151" s="89"/>
      <c r="L5151" s="89"/>
      <c r="M5151" s="89"/>
      <c r="N5151" s="155">
        <v>0</v>
      </c>
      <c r="O5151" s="155">
        <v>90</v>
      </c>
      <c r="P5151" s="89" t="s">
        <v>679</v>
      </c>
    </row>
    <row r="5152" spans="1:16" ht="51">
      <c r="A5152" s="214">
        <v>513</v>
      </c>
      <c r="B5152" s="89"/>
      <c r="C5152" s="90" t="s">
        <v>175</v>
      </c>
      <c r="D5152" s="153">
        <v>43357</v>
      </c>
      <c r="E5152" s="89" t="s">
        <v>9409</v>
      </c>
      <c r="F5152" s="89" t="s">
        <v>15</v>
      </c>
      <c r="G5152" s="89">
        <v>836280</v>
      </c>
      <c r="H5152" s="89"/>
      <c r="I5152" s="93" t="s">
        <v>3387</v>
      </c>
      <c r="J5152" s="89"/>
      <c r="K5152" s="89"/>
      <c r="L5152" s="89"/>
      <c r="M5152" s="89"/>
      <c r="N5152" s="155">
        <v>50</v>
      </c>
      <c r="O5152" s="155">
        <v>0</v>
      </c>
      <c r="P5152" s="89" t="s">
        <v>679</v>
      </c>
    </row>
    <row r="5153" spans="1:16" ht="51">
      <c r="A5153" s="214">
        <v>293</v>
      </c>
      <c r="B5153" s="89"/>
      <c r="C5153" s="90" t="s">
        <v>135</v>
      </c>
      <c r="D5153" s="153">
        <v>43360</v>
      </c>
      <c r="E5153" s="89" t="s">
        <v>9410</v>
      </c>
      <c r="F5153" s="89" t="s">
        <v>3</v>
      </c>
      <c r="G5153" s="89">
        <v>1661991</v>
      </c>
      <c r="H5153" s="89"/>
      <c r="I5153" s="93" t="s">
        <v>10114</v>
      </c>
      <c r="J5153" s="89"/>
      <c r="K5153" s="89"/>
      <c r="L5153" s="89"/>
      <c r="M5153" s="89"/>
      <c r="N5153" s="155">
        <v>0</v>
      </c>
      <c r="O5153" s="155">
        <v>908</v>
      </c>
      <c r="P5153" s="89" t="s">
        <v>679</v>
      </c>
    </row>
    <row r="5154" spans="1:16" ht="51">
      <c r="A5154" s="214">
        <v>48</v>
      </c>
      <c r="B5154" s="89"/>
      <c r="C5154" s="90" t="s">
        <v>53</v>
      </c>
      <c r="D5154" s="153">
        <v>43360</v>
      </c>
      <c r="E5154" s="89" t="s">
        <v>9411</v>
      </c>
      <c r="F5154" s="89" t="s">
        <v>3</v>
      </c>
      <c r="G5154" s="89">
        <v>1661992</v>
      </c>
      <c r="H5154" s="89"/>
      <c r="I5154" s="93" t="s">
        <v>10115</v>
      </c>
      <c r="J5154" s="89"/>
      <c r="K5154" s="89"/>
      <c r="L5154" s="89"/>
      <c r="M5154" s="89"/>
      <c r="N5154" s="155">
        <v>0</v>
      </c>
      <c r="O5154" s="155">
        <v>318.69</v>
      </c>
      <c r="P5154" s="89" t="s">
        <v>679</v>
      </c>
    </row>
    <row r="5155" spans="1:16" ht="51">
      <c r="A5155" s="214" t="s">
        <v>560</v>
      </c>
      <c r="B5155" s="89"/>
      <c r="C5155" s="90" t="s">
        <v>622</v>
      </c>
      <c r="D5155" s="153">
        <v>43360</v>
      </c>
      <c r="E5155" s="89" t="s">
        <v>9412</v>
      </c>
      <c r="F5155" s="89" t="s">
        <v>3</v>
      </c>
      <c r="G5155" s="89">
        <v>1662002</v>
      </c>
      <c r="H5155" s="89"/>
      <c r="I5155" s="93" t="s">
        <v>10116</v>
      </c>
      <c r="J5155" s="89"/>
      <c r="K5155" s="89"/>
      <c r="L5155" s="89"/>
      <c r="M5155" s="89"/>
      <c r="N5155" s="155">
        <v>0</v>
      </c>
      <c r="O5155" s="155">
        <v>1108</v>
      </c>
      <c r="P5155" s="89" t="s">
        <v>679</v>
      </c>
    </row>
    <row r="5156" spans="1:16" ht="38.25">
      <c r="A5156" s="214" t="s">
        <v>569</v>
      </c>
      <c r="B5156" s="89"/>
      <c r="C5156" s="90" t="s">
        <v>621</v>
      </c>
      <c r="D5156" s="153">
        <v>43360</v>
      </c>
      <c r="E5156" s="89" t="s">
        <v>9413</v>
      </c>
      <c r="F5156" s="89" t="s">
        <v>3</v>
      </c>
      <c r="G5156" s="89">
        <v>1662026</v>
      </c>
      <c r="H5156" s="89"/>
      <c r="I5156" s="93" t="s">
        <v>6274</v>
      </c>
      <c r="J5156" s="89"/>
      <c r="K5156" s="89"/>
      <c r="L5156" s="89"/>
      <c r="M5156" s="89"/>
      <c r="N5156" s="155">
        <v>0</v>
      </c>
      <c r="O5156" s="155">
        <v>1000</v>
      </c>
      <c r="P5156" s="89" t="s">
        <v>679</v>
      </c>
    </row>
    <row r="5157" spans="1:16" ht="51">
      <c r="A5157" s="214" t="s">
        <v>569</v>
      </c>
      <c r="B5157" s="89"/>
      <c r="C5157" s="90" t="s">
        <v>621</v>
      </c>
      <c r="D5157" s="153">
        <v>43360</v>
      </c>
      <c r="E5157" s="89" t="s">
        <v>9414</v>
      </c>
      <c r="F5157" s="89" t="s">
        <v>3</v>
      </c>
      <c r="G5157" s="89">
        <v>1661866</v>
      </c>
      <c r="H5157" s="89"/>
      <c r="I5157" s="93" t="s">
        <v>10117</v>
      </c>
      <c r="J5157" s="89"/>
      <c r="K5157" s="89"/>
      <c r="L5157" s="89"/>
      <c r="M5157" s="89"/>
      <c r="N5157" s="155">
        <v>0</v>
      </c>
      <c r="O5157" s="155">
        <v>70</v>
      </c>
      <c r="P5157" s="89" t="s">
        <v>679</v>
      </c>
    </row>
    <row r="5158" spans="1:16" ht="51">
      <c r="A5158" s="214" t="s">
        <v>560</v>
      </c>
      <c r="B5158" s="89"/>
      <c r="C5158" s="90" t="s">
        <v>622</v>
      </c>
      <c r="D5158" s="153">
        <v>43360</v>
      </c>
      <c r="E5158" s="89" t="s">
        <v>9415</v>
      </c>
      <c r="F5158" s="89" t="s">
        <v>3</v>
      </c>
      <c r="G5158" s="89">
        <v>1661936</v>
      </c>
      <c r="H5158" s="89"/>
      <c r="I5158" s="93" t="s">
        <v>10118</v>
      </c>
      <c r="J5158" s="89"/>
      <c r="K5158" s="89"/>
      <c r="L5158" s="89"/>
      <c r="M5158" s="89"/>
      <c r="N5158" s="155">
        <v>0</v>
      </c>
      <c r="O5158" s="155">
        <v>859</v>
      </c>
      <c r="P5158" s="89" t="s">
        <v>679</v>
      </c>
    </row>
    <row r="5159" spans="1:16" ht="38.25">
      <c r="A5159" s="214">
        <v>35</v>
      </c>
      <c r="B5159" s="89"/>
      <c r="C5159" s="90" t="s">
        <v>49</v>
      </c>
      <c r="D5159" s="153">
        <v>43360</v>
      </c>
      <c r="E5159" s="89" t="s">
        <v>9416</v>
      </c>
      <c r="F5159" s="89" t="s">
        <v>3</v>
      </c>
      <c r="G5159" s="89">
        <v>1661977</v>
      </c>
      <c r="H5159" s="89"/>
      <c r="I5159" s="93" t="s">
        <v>10119</v>
      </c>
      <c r="J5159" s="89"/>
      <c r="K5159" s="89"/>
      <c r="L5159" s="89"/>
      <c r="M5159" s="89"/>
      <c r="N5159" s="155">
        <v>0</v>
      </c>
      <c r="O5159" s="155">
        <v>1000</v>
      </c>
      <c r="P5159" s="89" t="s">
        <v>679</v>
      </c>
    </row>
    <row r="5160" spans="1:16" ht="63.75">
      <c r="A5160" s="214">
        <v>299</v>
      </c>
      <c r="B5160" s="89"/>
      <c r="C5160" s="90" t="s">
        <v>140</v>
      </c>
      <c r="D5160" s="153">
        <v>43360</v>
      </c>
      <c r="E5160" s="89" t="s">
        <v>9417</v>
      </c>
      <c r="F5160" s="89" t="s">
        <v>3</v>
      </c>
      <c r="G5160" s="89">
        <v>1661928</v>
      </c>
      <c r="H5160" s="89"/>
      <c r="I5160" s="93" t="s">
        <v>10120</v>
      </c>
      <c r="J5160" s="89"/>
      <c r="K5160" s="89"/>
      <c r="L5160" s="89"/>
      <c r="M5160" s="89"/>
      <c r="N5160" s="155">
        <v>0</v>
      </c>
      <c r="O5160" s="155">
        <v>675000</v>
      </c>
      <c r="P5160" s="89" t="s">
        <v>679</v>
      </c>
    </row>
    <row r="5161" spans="1:16" ht="51">
      <c r="A5161" s="214">
        <v>35</v>
      </c>
      <c r="B5161" s="89"/>
      <c r="C5161" s="90" t="s">
        <v>49</v>
      </c>
      <c r="D5161" s="153">
        <v>43360</v>
      </c>
      <c r="E5161" s="89" t="s">
        <v>9418</v>
      </c>
      <c r="F5161" s="89" t="s">
        <v>3</v>
      </c>
      <c r="G5161" s="89">
        <v>1661816</v>
      </c>
      <c r="H5161" s="89"/>
      <c r="I5161" s="93" t="s">
        <v>10121</v>
      </c>
      <c r="J5161" s="89"/>
      <c r="K5161" s="89"/>
      <c r="L5161" s="89"/>
      <c r="M5161" s="89"/>
      <c r="N5161" s="155">
        <v>0</v>
      </c>
      <c r="O5161" s="155">
        <v>6113.5</v>
      </c>
      <c r="P5161" s="89" t="s">
        <v>679</v>
      </c>
    </row>
    <row r="5162" spans="1:16" ht="63.75">
      <c r="A5162" s="214">
        <v>35</v>
      </c>
      <c r="B5162" s="89"/>
      <c r="C5162" s="90" t="s">
        <v>49</v>
      </c>
      <c r="D5162" s="153">
        <v>43360</v>
      </c>
      <c r="E5162" s="89" t="s">
        <v>9419</v>
      </c>
      <c r="F5162" s="89" t="s">
        <v>3</v>
      </c>
      <c r="G5162" s="89">
        <v>1661822</v>
      </c>
      <c r="H5162" s="89"/>
      <c r="I5162" s="93" t="s">
        <v>10122</v>
      </c>
      <c r="J5162" s="89"/>
      <c r="K5162" s="89"/>
      <c r="L5162" s="89"/>
      <c r="M5162" s="89"/>
      <c r="N5162" s="155">
        <v>0</v>
      </c>
      <c r="O5162" s="155">
        <v>8000</v>
      </c>
      <c r="P5162" s="89" t="s">
        <v>679</v>
      </c>
    </row>
    <row r="5163" spans="1:16" ht="63.75">
      <c r="A5163" s="214">
        <v>35</v>
      </c>
      <c r="B5163" s="89"/>
      <c r="C5163" s="90" t="s">
        <v>49</v>
      </c>
      <c r="D5163" s="153">
        <v>43360</v>
      </c>
      <c r="E5163" s="89" t="s">
        <v>9420</v>
      </c>
      <c r="F5163" s="89" t="s">
        <v>3</v>
      </c>
      <c r="G5163" s="89">
        <v>1661825</v>
      </c>
      <c r="H5163" s="89"/>
      <c r="I5163" s="93" t="s">
        <v>10123</v>
      </c>
      <c r="J5163" s="89"/>
      <c r="K5163" s="89"/>
      <c r="L5163" s="89"/>
      <c r="M5163" s="89"/>
      <c r="N5163" s="155">
        <v>0</v>
      </c>
      <c r="O5163" s="155">
        <v>20000</v>
      </c>
      <c r="P5163" s="89" t="s">
        <v>679</v>
      </c>
    </row>
    <row r="5164" spans="1:16" ht="63.75">
      <c r="A5164" s="214">
        <v>35</v>
      </c>
      <c r="B5164" s="89"/>
      <c r="C5164" s="90" t="s">
        <v>49</v>
      </c>
      <c r="D5164" s="153">
        <v>43360</v>
      </c>
      <c r="E5164" s="89" t="s">
        <v>9421</v>
      </c>
      <c r="F5164" s="89" t="s">
        <v>3</v>
      </c>
      <c r="G5164" s="89">
        <v>1661828</v>
      </c>
      <c r="H5164" s="89"/>
      <c r="I5164" s="93" t="s">
        <v>10124</v>
      </c>
      <c r="J5164" s="89"/>
      <c r="K5164" s="89"/>
      <c r="L5164" s="89"/>
      <c r="M5164" s="89"/>
      <c r="N5164" s="155">
        <v>0</v>
      </c>
      <c r="O5164" s="155">
        <v>300</v>
      </c>
      <c r="P5164" s="89" t="s">
        <v>679</v>
      </c>
    </row>
    <row r="5165" spans="1:16" ht="63.75">
      <c r="A5165" s="214">
        <v>25</v>
      </c>
      <c r="B5165" s="89"/>
      <c r="C5165" s="90" t="s">
        <v>48</v>
      </c>
      <c r="D5165" s="153">
        <v>43360</v>
      </c>
      <c r="E5165" s="89" t="s">
        <v>9422</v>
      </c>
      <c r="F5165" s="89" t="s">
        <v>3</v>
      </c>
      <c r="G5165" s="89">
        <v>1661834</v>
      </c>
      <c r="H5165" s="89"/>
      <c r="I5165" s="93" t="s">
        <v>10125</v>
      </c>
      <c r="J5165" s="89"/>
      <c r="K5165" s="89"/>
      <c r="L5165" s="89"/>
      <c r="M5165" s="89"/>
      <c r="N5165" s="155">
        <v>0</v>
      </c>
      <c r="O5165" s="155">
        <v>600000</v>
      </c>
      <c r="P5165" s="89" t="s">
        <v>679</v>
      </c>
    </row>
    <row r="5166" spans="1:16" ht="51">
      <c r="A5166" s="214">
        <v>16</v>
      </c>
      <c r="B5166" s="89"/>
      <c r="C5166" s="90" t="s">
        <v>46</v>
      </c>
      <c r="D5166" s="153">
        <v>43360</v>
      </c>
      <c r="E5166" s="89" t="s">
        <v>9423</v>
      </c>
      <c r="F5166" s="89" t="s">
        <v>3</v>
      </c>
      <c r="G5166" s="89">
        <v>1661853</v>
      </c>
      <c r="H5166" s="89"/>
      <c r="I5166" s="93" t="s">
        <v>10126</v>
      </c>
      <c r="J5166" s="89"/>
      <c r="K5166" s="89"/>
      <c r="L5166" s="89"/>
      <c r="M5166" s="89"/>
      <c r="N5166" s="155">
        <v>0</v>
      </c>
      <c r="O5166" s="155">
        <v>1165</v>
      </c>
      <c r="P5166" s="89" t="s">
        <v>679</v>
      </c>
    </row>
    <row r="5167" spans="1:16" ht="63.75">
      <c r="A5167" s="214" t="s">
        <v>569</v>
      </c>
      <c r="B5167" s="89"/>
      <c r="C5167" s="90" t="s">
        <v>621</v>
      </c>
      <c r="D5167" s="153">
        <v>43360</v>
      </c>
      <c r="E5167" s="89" t="s">
        <v>9424</v>
      </c>
      <c r="F5167" s="89" t="s">
        <v>3</v>
      </c>
      <c r="G5167" s="89">
        <v>1661878</v>
      </c>
      <c r="H5167" s="89"/>
      <c r="I5167" s="93" t="s">
        <v>10127</v>
      </c>
      <c r="J5167" s="89"/>
      <c r="K5167" s="89"/>
      <c r="L5167" s="89"/>
      <c r="M5167" s="89"/>
      <c r="N5167" s="155">
        <v>0</v>
      </c>
      <c r="O5167" s="155">
        <v>1319.52</v>
      </c>
      <c r="P5167" s="89" t="s">
        <v>679</v>
      </c>
    </row>
    <row r="5168" spans="1:16" ht="51">
      <c r="A5168" s="214">
        <v>192</v>
      </c>
      <c r="B5168" s="89"/>
      <c r="C5168" s="90" t="s">
        <v>96</v>
      </c>
      <c r="D5168" s="153">
        <v>43360</v>
      </c>
      <c r="E5168" s="89" t="s">
        <v>9425</v>
      </c>
      <c r="F5168" s="89" t="s">
        <v>3</v>
      </c>
      <c r="G5168" s="89">
        <v>1661839</v>
      </c>
      <c r="H5168" s="89"/>
      <c r="I5168" s="93" t="s">
        <v>10128</v>
      </c>
      <c r="J5168" s="89"/>
      <c r="K5168" s="89"/>
      <c r="L5168" s="89"/>
      <c r="M5168" s="89"/>
      <c r="N5168" s="155">
        <v>0</v>
      </c>
      <c r="O5168" s="155">
        <v>2966</v>
      </c>
      <c r="P5168" s="89" t="s">
        <v>679</v>
      </c>
    </row>
    <row r="5169" spans="1:16" ht="63.75">
      <c r="A5169" s="214" t="s">
        <v>561</v>
      </c>
      <c r="B5169" s="89"/>
      <c r="C5169" s="90" t="s">
        <v>10493</v>
      </c>
      <c r="D5169" s="153">
        <v>43360</v>
      </c>
      <c r="E5169" s="89" t="s">
        <v>9426</v>
      </c>
      <c r="F5169" s="89" t="s">
        <v>11</v>
      </c>
      <c r="G5169" s="89">
        <v>11254</v>
      </c>
      <c r="H5169" s="89"/>
      <c r="I5169" s="93" t="s">
        <v>10129</v>
      </c>
      <c r="J5169" s="89"/>
      <c r="K5169" s="89"/>
      <c r="L5169" s="89"/>
      <c r="M5169" s="89"/>
      <c r="N5169" s="155">
        <v>4974.8599999999997</v>
      </c>
      <c r="O5169" s="155">
        <v>0</v>
      </c>
      <c r="P5169" s="89" t="s">
        <v>679</v>
      </c>
    </row>
    <row r="5170" spans="1:16" ht="102">
      <c r="A5170" s="214">
        <v>197</v>
      </c>
      <c r="B5170" s="89"/>
      <c r="C5170" s="90" t="s">
        <v>11069</v>
      </c>
      <c r="D5170" s="153">
        <v>43360</v>
      </c>
      <c r="E5170" s="89" t="s">
        <v>9427</v>
      </c>
      <c r="F5170" s="89" t="s">
        <v>637</v>
      </c>
      <c r="G5170" s="89">
        <v>5916</v>
      </c>
      <c r="H5170" s="89"/>
      <c r="I5170" s="93" t="s">
        <v>10130</v>
      </c>
      <c r="J5170" s="89"/>
      <c r="K5170" s="89"/>
      <c r="L5170" s="89"/>
      <c r="M5170" s="89"/>
      <c r="N5170" s="155">
        <v>1489.17</v>
      </c>
      <c r="O5170" s="155">
        <v>0</v>
      </c>
      <c r="P5170" s="89" t="s">
        <v>679</v>
      </c>
    </row>
    <row r="5171" spans="1:16" ht="89.25">
      <c r="A5171" s="214">
        <v>197</v>
      </c>
      <c r="B5171" s="89"/>
      <c r="C5171" s="90" t="s">
        <v>11069</v>
      </c>
      <c r="D5171" s="153">
        <v>43360</v>
      </c>
      <c r="E5171" s="89" t="s">
        <v>9428</v>
      </c>
      <c r="F5171" s="89" t="s">
        <v>15</v>
      </c>
      <c r="G5171" s="89">
        <v>5916</v>
      </c>
      <c r="H5171" s="89"/>
      <c r="I5171" s="93" t="s">
        <v>10131</v>
      </c>
      <c r="J5171" s="89"/>
      <c r="K5171" s="89"/>
      <c r="L5171" s="89"/>
      <c r="M5171" s="89"/>
      <c r="N5171" s="155">
        <v>437.38</v>
      </c>
      <c r="O5171" s="155">
        <v>0</v>
      </c>
      <c r="P5171" s="89" t="s">
        <v>679</v>
      </c>
    </row>
    <row r="5172" spans="1:16" ht="63.75">
      <c r="A5172" s="214" t="s">
        <v>561</v>
      </c>
      <c r="B5172" s="89"/>
      <c r="C5172" s="90" t="s">
        <v>10493</v>
      </c>
      <c r="D5172" s="153">
        <v>43360</v>
      </c>
      <c r="E5172" s="89" t="s">
        <v>9429</v>
      </c>
      <c r="F5172" s="89" t="s">
        <v>11</v>
      </c>
      <c r="G5172" s="89">
        <v>11318</v>
      </c>
      <c r="H5172" s="89"/>
      <c r="I5172" s="93" t="s">
        <v>10132</v>
      </c>
      <c r="J5172" s="89"/>
      <c r="K5172" s="89"/>
      <c r="L5172" s="89"/>
      <c r="M5172" s="89"/>
      <c r="N5172" s="155">
        <v>4323.71</v>
      </c>
      <c r="O5172" s="155">
        <v>0</v>
      </c>
      <c r="P5172" s="89" t="s">
        <v>679</v>
      </c>
    </row>
    <row r="5173" spans="1:16" ht="89.25">
      <c r="A5173" s="214">
        <v>373</v>
      </c>
      <c r="B5173" s="89"/>
      <c r="C5173" s="90" t="s">
        <v>644</v>
      </c>
      <c r="D5173" s="153">
        <v>43360</v>
      </c>
      <c r="E5173" s="89" t="s">
        <v>9430</v>
      </c>
      <c r="F5173" s="89" t="s">
        <v>680</v>
      </c>
      <c r="G5173" s="89">
        <v>180771</v>
      </c>
      <c r="H5173" s="89"/>
      <c r="I5173" s="93" t="s">
        <v>10133</v>
      </c>
      <c r="J5173" s="89"/>
      <c r="K5173" s="89"/>
      <c r="L5173" s="89"/>
      <c r="M5173" s="89"/>
      <c r="N5173" s="155">
        <v>0</v>
      </c>
      <c r="O5173" s="155">
        <v>5431220.2999999998</v>
      </c>
      <c r="P5173" s="89" t="s">
        <v>679</v>
      </c>
    </row>
    <row r="5174" spans="1:16" ht="51">
      <c r="A5174" s="214">
        <v>513</v>
      </c>
      <c r="B5174" s="89"/>
      <c r="C5174" s="90" t="s">
        <v>175</v>
      </c>
      <c r="D5174" s="153">
        <v>43360</v>
      </c>
      <c r="E5174" s="89" t="s">
        <v>9431</v>
      </c>
      <c r="F5174" s="89" t="s">
        <v>11</v>
      </c>
      <c r="G5174" s="89">
        <v>932796</v>
      </c>
      <c r="H5174" s="89"/>
      <c r="I5174" s="93" t="s">
        <v>10134</v>
      </c>
      <c r="J5174" s="89"/>
      <c r="K5174" s="89"/>
      <c r="L5174" s="89"/>
      <c r="M5174" s="89"/>
      <c r="N5174" s="155">
        <v>50</v>
      </c>
      <c r="O5174" s="155">
        <v>0</v>
      </c>
      <c r="P5174" s="89" t="s">
        <v>679</v>
      </c>
    </row>
    <row r="5175" spans="1:16" ht="89.25">
      <c r="A5175" s="214">
        <v>25</v>
      </c>
      <c r="B5175" s="89"/>
      <c r="C5175" s="90" t="s">
        <v>48</v>
      </c>
      <c r="D5175" s="153">
        <v>43360</v>
      </c>
      <c r="E5175" s="89" t="s">
        <v>9432</v>
      </c>
      <c r="F5175" s="89" t="s">
        <v>15</v>
      </c>
      <c r="G5175" s="89">
        <v>5928</v>
      </c>
      <c r="H5175" s="89"/>
      <c r="I5175" s="93" t="s">
        <v>10135</v>
      </c>
      <c r="J5175" s="89"/>
      <c r="K5175" s="89"/>
      <c r="L5175" s="89"/>
      <c r="M5175" s="89"/>
      <c r="N5175" s="155">
        <v>304.3</v>
      </c>
      <c r="O5175" s="155">
        <v>0</v>
      </c>
      <c r="P5175" s="89" t="s">
        <v>679</v>
      </c>
    </row>
    <row r="5176" spans="1:16" ht="76.5">
      <c r="A5176" s="214">
        <v>597</v>
      </c>
      <c r="B5176" s="89"/>
      <c r="C5176" s="90" t="s">
        <v>2577</v>
      </c>
      <c r="D5176" s="153">
        <v>43360</v>
      </c>
      <c r="E5176" s="89" t="s">
        <v>9433</v>
      </c>
      <c r="F5176" s="89" t="s">
        <v>11</v>
      </c>
      <c r="G5176" s="89">
        <v>932786</v>
      </c>
      <c r="H5176" s="89"/>
      <c r="I5176" s="93" t="s">
        <v>10136</v>
      </c>
      <c r="J5176" s="89"/>
      <c r="K5176" s="89"/>
      <c r="L5176" s="89"/>
      <c r="M5176" s="89"/>
      <c r="N5176" s="155">
        <v>270</v>
      </c>
      <c r="O5176" s="155">
        <v>0</v>
      </c>
      <c r="P5176" s="89" t="s">
        <v>679</v>
      </c>
    </row>
    <row r="5177" spans="1:16" ht="89.25">
      <c r="A5177" s="214">
        <v>25</v>
      </c>
      <c r="B5177" s="89"/>
      <c r="C5177" s="90" t="s">
        <v>48</v>
      </c>
      <c r="D5177" s="153">
        <v>43360</v>
      </c>
      <c r="E5177" s="89" t="s">
        <v>9434</v>
      </c>
      <c r="F5177" s="89" t="s">
        <v>15</v>
      </c>
      <c r="G5177" s="89">
        <v>5929</v>
      </c>
      <c r="H5177" s="89"/>
      <c r="I5177" s="93" t="s">
        <v>10137</v>
      </c>
      <c r="J5177" s="89"/>
      <c r="K5177" s="89"/>
      <c r="L5177" s="89"/>
      <c r="M5177" s="89"/>
      <c r="N5177" s="155">
        <v>334.9</v>
      </c>
      <c r="O5177" s="155">
        <v>0</v>
      </c>
      <c r="P5177" s="89" t="s">
        <v>679</v>
      </c>
    </row>
    <row r="5178" spans="1:16" ht="76.5">
      <c r="A5178" s="214">
        <v>597</v>
      </c>
      <c r="B5178" s="89"/>
      <c r="C5178" s="90" t="s">
        <v>2577</v>
      </c>
      <c r="D5178" s="153">
        <v>43360</v>
      </c>
      <c r="E5178" s="89" t="s">
        <v>9435</v>
      </c>
      <c r="F5178" s="89" t="s">
        <v>11</v>
      </c>
      <c r="G5178" s="89">
        <v>932798</v>
      </c>
      <c r="H5178" s="89"/>
      <c r="I5178" s="93" t="s">
        <v>10138</v>
      </c>
      <c r="J5178" s="89"/>
      <c r="K5178" s="89"/>
      <c r="L5178" s="89"/>
      <c r="M5178" s="89"/>
      <c r="N5178" s="155">
        <v>270</v>
      </c>
      <c r="O5178" s="155">
        <v>0</v>
      </c>
      <c r="P5178" s="89" t="s">
        <v>679</v>
      </c>
    </row>
    <row r="5179" spans="1:16" ht="51">
      <c r="A5179" s="214">
        <v>513</v>
      </c>
      <c r="B5179" s="89"/>
      <c r="C5179" s="90" t="s">
        <v>175</v>
      </c>
      <c r="D5179" s="153">
        <v>43360</v>
      </c>
      <c r="E5179" s="89" t="s">
        <v>9436</v>
      </c>
      <c r="F5179" s="89" t="s">
        <v>15</v>
      </c>
      <c r="G5179" s="89">
        <v>837591</v>
      </c>
      <c r="H5179" s="89"/>
      <c r="I5179" s="93" t="s">
        <v>10139</v>
      </c>
      <c r="J5179" s="89"/>
      <c r="K5179" s="89"/>
      <c r="L5179" s="89"/>
      <c r="M5179" s="89"/>
      <c r="N5179" s="155">
        <v>50</v>
      </c>
      <c r="O5179" s="155">
        <v>0</v>
      </c>
      <c r="P5179" s="89" t="s">
        <v>679</v>
      </c>
    </row>
    <row r="5180" spans="1:16" ht="51">
      <c r="A5180" s="214">
        <v>234</v>
      </c>
      <c r="B5180" s="89"/>
      <c r="C5180" s="90" t="s">
        <v>652</v>
      </c>
      <c r="D5180" s="153">
        <v>43361</v>
      </c>
      <c r="E5180" s="89" t="s">
        <v>9437</v>
      </c>
      <c r="F5180" s="89" t="s">
        <v>3</v>
      </c>
      <c r="G5180" s="89">
        <v>1662369</v>
      </c>
      <c r="H5180" s="89"/>
      <c r="I5180" s="93" t="s">
        <v>10140</v>
      </c>
      <c r="J5180" s="89"/>
      <c r="K5180" s="89"/>
      <c r="L5180" s="89"/>
      <c r="M5180" s="89"/>
      <c r="N5180" s="155">
        <v>0</v>
      </c>
      <c r="O5180" s="155">
        <v>371</v>
      </c>
      <c r="P5180" s="89" t="s">
        <v>679</v>
      </c>
    </row>
    <row r="5181" spans="1:16" ht="38.25">
      <c r="A5181" s="214">
        <v>46</v>
      </c>
      <c r="B5181" s="89"/>
      <c r="C5181" s="90" t="s">
        <v>51</v>
      </c>
      <c r="D5181" s="153">
        <v>43361</v>
      </c>
      <c r="E5181" s="89" t="s">
        <v>9438</v>
      </c>
      <c r="F5181" s="89" t="s">
        <v>3</v>
      </c>
      <c r="G5181" s="89">
        <v>1662406</v>
      </c>
      <c r="H5181" s="89"/>
      <c r="I5181" s="93" t="s">
        <v>10141</v>
      </c>
      <c r="J5181" s="89"/>
      <c r="K5181" s="89"/>
      <c r="L5181" s="89"/>
      <c r="M5181" s="89"/>
      <c r="N5181" s="155">
        <v>0</v>
      </c>
      <c r="O5181" s="155">
        <v>1</v>
      </c>
      <c r="P5181" s="89" t="s">
        <v>679</v>
      </c>
    </row>
    <row r="5182" spans="1:16" ht="38.25">
      <c r="A5182" s="214">
        <v>46</v>
      </c>
      <c r="B5182" s="89"/>
      <c r="C5182" s="90" t="s">
        <v>51</v>
      </c>
      <c r="D5182" s="153">
        <v>43361</v>
      </c>
      <c r="E5182" s="89" t="s">
        <v>9439</v>
      </c>
      <c r="F5182" s="89" t="s">
        <v>3</v>
      </c>
      <c r="G5182" s="89">
        <v>1662407</v>
      </c>
      <c r="H5182" s="89"/>
      <c r="I5182" s="93" t="s">
        <v>10141</v>
      </c>
      <c r="J5182" s="89"/>
      <c r="K5182" s="89"/>
      <c r="L5182" s="89"/>
      <c r="M5182" s="89"/>
      <c r="N5182" s="155">
        <v>0</v>
      </c>
      <c r="O5182" s="155">
        <v>1</v>
      </c>
      <c r="P5182" s="89" t="s">
        <v>679</v>
      </c>
    </row>
    <row r="5183" spans="1:16" ht="63.75">
      <c r="A5183" s="214" t="s">
        <v>569</v>
      </c>
      <c r="B5183" s="89"/>
      <c r="C5183" s="90" t="s">
        <v>621</v>
      </c>
      <c r="D5183" s="153">
        <v>43361</v>
      </c>
      <c r="E5183" s="89" t="s">
        <v>9440</v>
      </c>
      <c r="F5183" s="89" t="s">
        <v>3</v>
      </c>
      <c r="G5183" s="89">
        <v>1662416</v>
      </c>
      <c r="H5183" s="89"/>
      <c r="I5183" s="93" t="s">
        <v>10142</v>
      </c>
      <c r="J5183" s="89"/>
      <c r="K5183" s="89"/>
      <c r="L5183" s="89"/>
      <c r="M5183" s="89"/>
      <c r="N5183" s="155">
        <v>0</v>
      </c>
      <c r="O5183" s="155">
        <v>26654.940000000002</v>
      </c>
      <c r="P5183" s="89" t="s">
        <v>679</v>
      </c>
    </row>
    <row r="5184" spans="1:16" ht="51">
      <c r="A5184" s="214" t="s">
        <v>569</v>
      </c>
      <c r="B5184" s="89"/>
      <c r="C5184" s="90" t="s">
        <v>621</v>
      </c>
      <c r="D5184" s="153">
        <v>43361</v>
      </c>
      <c r="E5184" s="89" t="s">
        <v>9441</v>
      </c>
      <c r="F5184" s="89" t="s">
        <v>3</v>
      </c>
      <c r="G5184" s="89">
        <v>1662447</v>
      </c>
      <c r="H5184" s="89"/>
      <c r="I5184" s="93" t="s">
        <v>10143</v>
      </c>
      <c r="J5184" s="89"/>
      <c r="K5184" s="89"/>
      <c r="L5184" s="89"/>
      <c r="M5184" s="89"/>
      <c r="N5184" s="155">
        <v>0</v>
      </c>
      <c r="O5184" s="155">
        <v>6844.34</v>
      </c>
      <c r="P5184" s="89" t="s">
        <v>679</v>
      </c>
    </row>
    <row r="5185" spans="1:16" ht="63.75">
      <c r="A5185" s="214" t="s">
        <v>569</v>
      </c>
      <c r="B5185" s="89"/>
      <c r="C5185" s="90" t="s">
        <v>621</v>
      </c>
      <c r="D5185" s="153">
        <v>43361</v>
      </c>
      <c r="E5185" s="89" t="s">
        <v>9442</v>
      </c>
      <c r="F5185" s="89" t="s">
        <v>3</v>
      </c>
      <c r="G5185" s="89">
        <v>1662450</v>
      </c>
      <c r="H5185" s="89"/>
      <c r="I5185" s="93" t="s">
        <v>10144</v>
      </c>
      <c r="J5185" s="89"/>
      <c r="K5185" s="89"/>
      <c r="L5185" s="89"/>
      <c r="M5185" s="89"/>
      <c r="N5185" s="155">
        <v>0</v>
      </c>
      <c r="O5185" s="155">
        <v>5555.4000000000005</v>
      </c>
      <c r="P5185" s="89" t="s">
        <v>679</v>
      </c>
    </row>
    <row r="5186" spans="1:16" ht="38.25">
      <c r="A5186" s="214">
        <v>291</v>
      </c>
      <c r="B5186" s="89"/>
      <c r="C5186" s="90" t="s">
        <v>133</v>
      </c>
      <c r="D5186" s="153">
        <v>43361</v>
      </c>
      <c r="E5186" s="89" t="s">
        <v>9443</v>
      </c>
      <c r="F5186" s="89" t="s">
        <v>3</v>
      </c>
      <c r="G5186" s="89">
        <v>1662487</v>
      </c>
      <c r="H5186" s="89"/>
      <c r="I5186" s="93" t="s">
        <v>10145</v>
      </c>
      <c r="J5186" s="89"/>
      <c r="K5186" s="89"/>
      <c r="L5186" s="89"/>
      <c r="M5186" s="89"/>
      <c r="N5186" s="155">
        <v>0</v>
      </c>
      <c r="O5186" s="155">
        <v>35.01</v>
      </c>
      <c r="P5186" s="89" t="s">
        <v>679</v>
      </c>
    </row>
    <row r="5187" spans="1:16" ht="63.75">
      <c r="A5187" s="214" t="s">
        <v>569</v>
      </c>
      <c r="B5187" s="89"/>
      <c r="C5187" s="90" t="s">
        <v>621</v>
      </c>
      <c r="D5187" s="153">
        <v>43361</v>
      </c>
      <c r="E5187" s="89" t="s">
        <v>9444</v>
      </c>
      <c r="F5187" s="89" t="s">
        <v>3</v>
      </c>
      <c r="G5187" s="89">
        <v>1662309</v>
      </c>
      <c r="H5187" s="89"/>
      <c r="I5187" s="93" t="s">
        <v>10146</v>
      </c>
      <c r="J5187" s="89"/>
      <c r="K5187" s="89"/>
      <c r="L5187" s="89"/>
      <c r="M5187" s="89"/>
      <c r="N5187" s="155">
        <v>0</v>
      </c>
      <c r="O5187" s="155">
        <v>4698.9800000000005</v>
      </c>
      <c r="P5187" s="89" t="s">
        <v>679</v>
      </c>
    </row>
    <row r="5188" spans="1:16" ht="63.75">
      <c r="A5188" s="214" t="s">
        <v>569</v>
      </c>
      <c r="B5188" s="89"/>
      <c r="C5188" s="90" t="s">
        <v>621</v>
      </c>
      <c r="D5188" s="153">
        <v>43361</v>
      </c>
      <c r="E5188" s="89" t="s">
        <v>9445</v>
      </c>
      <c r="F5188" s="89" t="s">
        <v>3</v>
      </c>
      <c r="G5188" s="89">
        <v>1662312</v>
      </c>
      <c r="H5188" s="89"/>
      <c r="I5188" s="93" t="s">
        <v>10147</v>
      </c>
      <c r="J5188" s="89"/>
      <c r="K5188" s="89"/>
      <c r="L5188" s="89"/>
      <c r="M5188" s="89"/>
      <c r="N5188" s="155">
        <v>0</v>
      </c>
      <c r="O5188" s="155">
        <v>25749.600000000002</v>
      </c>
      <c r="P5188" s="89" t="s">
        <v>679</v>
      </c>
    </row>
    <row r="5189" spans="1:16" ht="51">
      <c r="A5189" s="214" t="s">
        <v>569</v>
      </c>
      <c r="B5189" s="89"/>
      <c r="C5189" s="90" t="s">
        <v>621</v>
      </c>
      <c r="D5189" s="153">
        <v>43361</v>
      </c>
      <c r="E5189" s="89" t="s">
        <v>9446</v>
      </c>
      <c r="F5189" s="89" t="s">
        <v>3</v>
      </c>
      <c r="G5189" s="89">
        <v>1662328</v>
      </c>
      <c r="H5189" s="89"/>
      <c r="I5189" s="93" t="s">
        <v>10149</v>
      </c>
      <c r="J5189" s="89"/>
      <c r="K5189" s="89"/>
      <c r="L5189" s="89"/>
      <c r="M5189" s="89"/>
      <c r="N5189" s="155">
        <v>0</v>
      </c>
      <c r="O5189" s="155">
        <v>40</v>
      </c>
      <c r="P5189" s="89" t="s">
        <v>679</v>
      </c>
    </row>
    <row r="5190" spans="1:16" ht="51">
      <c r="A5190" s="214">
        <v>902</v>
      </c>
      <c r="B5190" s="89"/>
      <c r="C5190" s="90" t="s">
        <v>207</v>
      </c>
      <c r="D5190" s="153">
        <v>43361</v>
      </c>
      <c r="E5190" s="89" t="s">
        <v>9447</v>
      </c>
      <c r="F5190" s="89" t="s">
        <v>3</v>
      </c>
      <c r="G5190" s="89">
        <v>1662600</v>
      </c>
      <c r="H5190" s="89"/>
      <c r="I5190" s="93" t="s">
        <v>10150</v>
      </c>
      <c r="J5190" s="89"/>
      <c r="K5190" s="89"/>
      <c r="L5190" s="89"/>
      <c r="M5190" s="89"/>
      <c r="N5190" s="155">
        <v>0</v>
      </c>
      <c r="O5190" s="155">
        <v>535.6</v>
      </c>
      <c r="P5190" s="89" t="s">
        <v>2900</v>
      </c>
    </row>
    <row r="5191" spans="1:16" ht="63.75">
      <c r="A5191" s="214">
        <v>86</v>
      </c>
      <c r="B5191" s="89"/>
      <c r="C5191" s="90" t="s">
        <v>59</v>
      </c>
      <c r="D5191" s="153">
        <v>43361</v>
      </c>
      <c r="E5191" s="89" t="s">
        <v>9448</v>
      </c>
      <c r="F5191" s="89" t="s">
        <v>3</v>
      </c>
      <c r="G5191" s="89">
        <v>1662433</v>
      </c>
      <c r="H5191" s="89"/>
      <c r="I5191" s="93" t="s">
        <v>10151</v>
      </c>
      <c r="J5191" s="89"/>
      <c r="K5191" s="89"/>
      <c r="L5191" s="89"/>
      <c r="M5191" s="89"/>
      <c r="N5191" s="155">
        <v>0</v>
      </c>
      <c r="O5191" s="155">
        <v>1572.46</v>
      </c>
      <c r="P5191" s="89" t="s">
        <v>679</v>
      </c>
    </row>
    <row r="5192" spans="1:16" ht="63.75">
      <c r="A5192" s="214">
        <v>35</v>
      </c>
      <c r="B5192" s="89"/>
      <c r="C5192" s="90" t="s">
        <v>49</v>
      </c>
      <c r="D5192" s="153">
        <v>43361</v>
      </c>
      <c r="E5192" s="89" t="s">
        <v>9449</v>
      </c>
      <c r="F5192" s="89" t="s">
        <v>3</v>
      </c>
      <c r="G5192" s="89">
        <v>1662249</v>
      </c>
      <c r="H5192" s="89"/>
      <c r="I5192" s="93" t="s">
        <v>10152</v>
      </c>
      <c r="J5192" s="89"/>
      <c r="K5192" s="89"/>
      <c r="L5192" s="89"/>
      <c r="M5192" s="89"/>
      <c r="N5192" s="155">
        <v>0</v>
      </c>
      <c r="O5192" s="155">
        <v>300</v>
      </c>
      <c r="P5192" s="89" t="s">
        <v>679</v>
      </c>
    </row>
    <row r="5193" spans="1:16" ht="63.75">
      <c r="A5193" s="214">
        <v>35</v>
      </c>
      <c r="B5193" s="89"/>
      <c r="C5193" s="90" t="s">
        <v>49</v>
      </c>
      <c r="D5193" s="153">
        <v>43361</v>
      </c>
      <c r="E5193" s="89" t="s">
        <v>9450</v>
      </c>
      <c r="F5193" s="89" t="s">
        <v>3</v>
      </c>
      <c r="G5193" s="89">
        <v>1662250</v>
      </c>
      <c r="H5193" s="89"/>
      <c r="I5193" s="93" t="s">
        <v>10153</v>
      </c>
      <c r="J5193" s="89"/>
      <c r="K5193" s="89"/>
      <c r="L5193" s="89"/>
      <c r="M5193" s="89"/>
      <c r="N5193" s="155">
        <v>0</v>
      </c>
      <c r="O5193" s="155">
        <v>5793.5</v>
      </c>
      <c r="P5193" s="89" t="s">
        <v>679</v>
      </c>
    </row>
    <row r="5194" spans="1:16" ht="63.75">
      <c r="A5194" s="214">
        <v>35</v>
      </c>
      <c r="B5194" s="89"/>
      <c r="C5194" s="90" t="s">
        <v>49</v>
      </c>
      <c r="D5194" s="153">
        <v>43361</v>
      </c>
      <c r="E5194" s="89" t="s">
        <v>9451</v>
      </c>
      <c r="F5194" s="89" t="s">
        <v>3</v>
      </c>
      <c r="G5194" s="89">
        <v>1662251</v>
      </c>
      <c r="H5194" s="89"/>
      <c r="I5194" s="93" t="s">
        <v>10154</v>
      </c>
      <c r="J5194" s="89"/>
      <c r="K5194" s="89"/>
      <c r="L5194" s="89"/>
      <c r="M5194" s="89"/>
      <c r="N5194" s="155">
        <v>0</v>
      </c>
      <c r="O5194" s="155">
        <v>66004</v>
      </c>
      <c r="P5194" s="89" t="s">
        <v>679</v>
      </c>
    </row>
    <row r="5195" spans="1:16" ht="63.75">
      <c r="A5195" s="214">
        <v>35</v>
      </c>
      <c r="B5195" s="89"/>
      <c r="C5195" s="90" t="s">
        <v>49</v>
      </c>
      <c r="D5195" s="153">
        <v>43361</v>
      </c>
      <c r="E5195" s="89" t="s">
        <v>9452</v>
      </c>
      <c r="F5195" s="89" t="s">
        <v>3</v>
      </c>
      <c r="G5195" s="89">
        <v>1662254</v>
      </c>
      <c r="H5195" s="89"/>
      <c r="I5195" s="93" t="s">
        <v>10155</v>
      </c>
      <c r="J5195" s="89"/>
      <c r="K5195" s="89"/>
      <c r="L5195" s="89"/>
      <c r="M5195" s="89"/>
      <c r="N5195" s="155">
        <v>0</v>
      </c>
      <c r="O5195" s="155">
        <v>51190</v>
      </c>
      <c r="P5195" s="89" t="s">
        <v>679</v>
      </c>
    </row>
    <row r="5196" spans="1:16" ht="63.75">
      <c r="A5196" s="214">
        <v>16</v>
      </c>
      <c r="B5196" s="89"/>
      <c r="C5196" s="90" t="s">
        <v>46</v>
      </c>
      <c r="D5196" s="153">
        <v>43361</v>
      </c>
      <c r="E5196" s="89" t="s">
        <v>9453</v>
      </c>
      <c r="F5196" s="89" t="s">
        <v>3</v>
      </c>
      <c r="G5196" s="89">
        <v>1662361</v>
      </c>
      <c r="H5196" s="89"/>
      <c r="I5196" s="93" t="s">
        <v>10156</v>
      </c>
      <c r="J5196" s="89"/>
      <c r="K5196" s="89"/>
      <c r="L5196" s="89"/>
      <c r="M5196" s="89"/>
      <c r="N5196" s="155">
        <v>0</v>
      </c>
      <c r="O5196" s="155">
        <v>122692</v>
      </c>
      <c r="P5196" s="89" t="s">
        <v>679</v>
      </c>
    </row>
    <row r="5197" spans="1:16" ht="63.75">
      <c r="A5197" s="214">
        <v>16</v>
      </c>
      <c r="B5197" s="89"/>
      <c r="C5197" s="90" t="s">
        <v>46</v>
      </c>
      <c r="D5197" s="153">
        <v>43361</v>
      </c>
      <c r="E5197" s="89" t="s">
        <v>9454</v>
      </c>
      <c r="F5197" s="89" t="s">
        <v>3</v>
      </c>
      <c r="G5197" s="89">
        <v>1662372</v>
      </c>
      <c r="H5197" s="89"/>
      <c r="I5197" s="93" t="s">
        <v>10157</v>
      </c>
      <c r="J5197" s="89"/>
      <c r="K5197" s="89"/>
      <c r="L5197" s="89"/>
      <c r="M5197" s="89"/>
      <c r="N5197" s="155">
        <v>0</v>
      </c>
      <c r="O5197" s="155">
        <v>60000</v>
      </c>
      <c r="P5197" s="89" t="s">
        <v>679</v>
      </c>
    </row>
    <row r="5198" spans="1:16" ht="38.25">
      <c r="A5198" s="214">
        <v>35</v>
      </c>
      <c r="B5198" s="89"/>
      <c r="C5198" s="90" t="s">
        <v>49</v>
      </c>
      <c r="D5198" s="153">
        <v>43361</v>
      </c>
      <c r="E5198" s="89" t="s">
        <v>9455</v>
      </c>
      <c r="F5198" s="89" t="s">
        <v>3</v>
      </c>
      <c r="G5198" s="89">
        <v>1662245</v>
      </c>
      <c r="H5198" s="89"/>
      <c r="I5198" s="93" t="s">
        <v>10158</v>
      </c>
      <c r="J5198" s="89"/>
      <c r="K5198" s="89"/>
      <c r="L5198" s="89"/>
      <c r="M5198" s="89"/>
      <c r="N5198" s="155">
        <v>0</v>
      </c>
      <c r="O5198" s="155">
        <v>2500</v>
      </c>
      <c r="P5198" s="89" t="s">
        <v>679</v>
      </c>
    </row>
    <row r="5199" spans="1:16" ht="38.25">
      <c r="A5199" s="214">
        <v>580</v>
      </c>
      <c r="B5199" s="89"/>
      <c r="C5199" s="90" t="s">
        <v>184</v>
      </c>
      <c r="D5199" s="153">
        <v>43361</v>
      </c>
      <c r="E5199" s="89" t="s">
        <v>9456</v>
      </c>
      <c r="F5199" s="89" t="s">
        <v>3</v>
      </c>
      <c r="G5199" s="89">
        <v>1662302</v>
      </c>
      <c r="H5199" s="89"/>
      <c r="I5199" s="93" t="s">
        <v>10159</v>
      </c>
      <c r="J5199" s="89"/>
      <c r="K5199" s="89"/>
      <c r="L5199" s="89"/>
      <c r="M5199" s="89"/>
      <c r="N5199" s="155">
        <v>0</v>
      </c>
      <c r="O5199" s="155">
        <v>60</v>
      </c>
      <c r="P5199" s="89" t="s">
        <v>679</v>
      </c>
    </row>
    <row r="5200" spans="1:16" ht="38.25">
      <c r="A5200" s="214">
        <v>580</v>
      </c>
      <c r="B5200" s="89"/>
      <c r="C5200" s="90" t="s">
        <v>184</v>
      </c>
      <c r="D5200" s="153">
        <v>43361</v>
      </c>
      <c r="E5200" s="89" t="s">
        <v>9457</v>
      </c>
      <c r="F5200" s="89" t="s">
        <v>3</v>
      </c>
      <c r="G5200" s="89">
        <v>1662303</v>
      </c>
      <c r="H5200" s="89"/>
      <c r="I5200" s="93" t="s">
        <v>10160</v>
      </c>
      <c r="J5200" s="89"/>
      <c r="K5200" s="89"/>
      <c r="L5200" s="89"/>
      <c r="M5200" s="89"/>
      <c r="N5200" s="155">
        <v>0</v>
      </c>
      <c r="O5200" s="155">
        <v>60</v>
      </c>
      <c r="P5200" s="89" t="s">
        <v>679</v>
      </c>
    </row>
    <row r="5201" spans="1:16" ht="89.25">
      <c r="A5201" s="214">
        <v>35</v>
      </c>
      <c r="B5201" s="89"/>
      <c r="C5201" s="90" t="s">
        <v>49</v>
      </c>
      <c r="D5201" s="153">
        <v>43361</v>
      </c>
      <c r="E5201" s="89" t="s">
        <v>9458</v>
      </c>
      <c r="F5201" s="89" t="s">
        <v>15</v>
      </c>
      <c r="G5201" s="89">
        <v>5931</v>
      </c>
      <c r="H5201" s="89"/>
      <c r="I5201" s="93" t="s">
        <v>10161</v>
      </c>
      <c r="J5201" s="89"/>
      <c r="K5201" s="89"/>
      <c r="L5201" s="89"/>
      <c r="M5201" s="89"/>
      <c r="N5201" s="155">
        <v>280.29000000000002</v>
      </c>
      <c r="O5201" s="155">
        <v>0</v>
      </c>
      <c r="P5201" s="89" t="s">
        <v>679</v>
      </c>
    </row>
    <row r="5202" spans="1:16" ht="89.25">
      <c r="A5202" s="214">
        <v>197</v>
      </c>
      <c r="B5202" s="89"/>
      <c r="C5202" s="90" t="s">
        <v>11069</v>
      </c>
      <c r="D5202" s="153">
        <v>43361</v>
      </c>
      <c r="E5202" s="89" t="s">
        <v>9459</v>
      </c>
      <c r="F5202" s="89" t="s">
        <v>15</v>
      </c>
      <c r="G5202" s="89">
        <v>5934</v>
      </c>
      <c r="H5202" s="89"/>
      <c r="I5202" s="93" t="s">
        <v>10162</v>
      </c>
      <c r="J5202" s="89"/>
      <c r="K5202" s="89"/>
      <c r="L5202" s="89"/>
      <c r="M5202" s="89"/>
      <c r="N5202" s="155">
        <v>438.28</v>
      </c>
      <c r="O5202" s="155">
        <v>0</v>
      </c>
      <c r="P5202" s="89" t="s">
        <v>679</v>
      </c>
    </row>
    <row r="5203" spans="1:16" ht="102">
      <c r="A5203" s="214">
        <v>197</v>
      </c>
      <c r="B5203" s="89"/>
      <c r="C5203" s="90" t="s">
        <v>11069</v>
      </c>
      <c r="D5203" s="153">
        <v>43361</v>
      </c>
      <c r="E5203" s="89" t="s">
        <v>9460</v>
      </c>
      <c r="F5203" s="89" t="s">
        <v>637</v>
      </c>
      <c r="G5203" s="89">
        <v>5934</v>
      </c>
      <c r="H5203" s="89"/>
      <c r="I5203" s="93" t="s">
        <v>10163</v>
      </c>
      <c r="J5203" s="89"/>
      <c r="K5203" s="89"/>
      <c r="L5203" s="89"/>
      <c r="M5203" s="89"/>
      <c r="N5203" s="155">
        <v>3331.49</v>
      </c>
      <c r="O5203" s="155">
        <v>0</v>
      </c>
      <c r="P5203" s="89" t="s">
        <v>679</v>
      </c>
    </row>
    <row r="5204" spans="1:16" ht="89.25">
      <c r="A5204" s="214">
        <v>35</v>
      </c>
      <c r="B5204" s="89"/>
      <c r="C5204" s="90" t="s">
        <v>49</v>
      </c>
      <c r="D5204" s="153">
        <v>43361</v>
      </c>
      <c r="E5204" s="89" t="s">
        <v>9461</v>
      </c>
      <c r="F5204" s="89" t="s">
        <v>15</v>
      </c>
      <c r="G5204" s="89">
        <v>5930</v>
      </c>
      <c r="H5204" s="89"/>
      <c r="I5204" s="93" t="s">
        <v>10164</v>
      </c>
      <c r="J5204" s="89"/>
      <c r="K5204" s="89"/>
      <c r="L5204" s="89"/>
      <c r="M5204" s="89"/>
      <c r="N5204" s="155">
        <v>280.29000000000002</v>
      </c>
      <c r="O5204" s="155">
        <v>0</v>
      </c>
      <c r="P5204" s="89" t="s">
        <v>679</v>
      </c>
    </row>
    <row r="5205" spans="1:16" ht="89.25">
      <c r="A5205" s="214">
        <v>513</v>
      </c>
      <c r="B5205" s="89"/>
      <c r="C5205" s="90" t="s">
        <v>175</v>
      </c>
      <c r="D5205" s="153">
        <v>43361</v>
      </c>
      <c r="E5205" s="89" t="s">
        <v>9462</v>
      </c>
      <c r="F5205" s="89" t="s">
        <v>680</v>
      </c>
      <c r="G5205" s="89">
        <v>180777</v>
      </c>
      <c r="H5205" s="89"/>
      <c r="I5205" s="93" t="s">
        <v>10165</v>
      </c>
      <c r="J5205" s="89"/>
      <c r="K5205" s="89"/>
      <c r="L5205" s="89"/>
      <c r="M5205" s="89"/>
      <c r="N5205" s="155">
        <v>13612.6</v>
      </c>
      <c r="O5205" s="155">
        <v>0</v>
      </c>
      <c r="P5205" s="89" t="s">
        <v>679</v>
      </c>
    </row>
    <row r="5206" spans="1:16" ht="89.25">
      <c r="A5206" s="214">
        <v>513</v>
      </c>
      <c r="B5206" s="89"/>
      <c r="C5206" s="90" t="s">
        <v>175</v>
      </c>
      <c r="D5206" s="153">
        <v>43361</v>
      </c>
      <c r="E5206" s="89" t="s">
        <v>9462</v>
      </c>
      <c r="F5206" s="89" t="s">
        <v>680</v>
      </c>
      <c r="G5206" s="89">
        <v>180778</v>
      </c>
      <c r="H5206" s="89"/>
      <c r="I5206" s="93" t="s">
        <v>10166</v>
      </c>
      <c r="J5206" s="89"/>
      <c r="K5206" s="89"/>
      <c r="L5206" s="89"/>
      <c r="M5206" s="89"/>
      <c r="N5206" s="155">
        <v>10827.47</v>
      </c>
      <c r="O5206" s="155">
        <v>0</v>
      </c>
      <c r="P5206" s="89" t="s">
        <v>679</v>
      </c>
    </row>
    <row r="5207" spans="1:16" ht="102">
      <c r="A5207" s="214">
        <v>513</v>
      </c>
      <c r="B5207" s="89"/>
      <c r="C5207" s="90" t="s">
        <v>175</v>
      </c>
      <c r="D5207" s="153">
        <v>43361</v>
      </c>
      <c r="E5207" s="89" t="s">
        <v>9463</v>
      </c>
      <c r="F5207" s="89" t="s">
        <v>680</v>
      </c>
      <c r="G5207" s="89">
        <v>180801</v>
      </c>
      <c r="H5207" s="89"/>
      <c r="I5207" s="93" t="s">
        <v>10167</v>
      </c>
      <c r="J5207" s="89"/>
      <c r="K5207" s="89"/>
      <c r="L5207" s="89"/>
      <c r="M5207" s="89"/>
      <c r="N5207" s="155">
        <v>42207.8</v>
      </c>
      <c r="O5207" s="155">
        <v>0</v>
      </c>
      <c r="P5207" s="89" t="s">
        <v>679</v>
      </c>
    </row>
    <row r="5208" spans="1:16" ht="102">
      <c r="A5208" s="214">
        <v>513</v>
      </c>
      <c r="B5208" s="89"/>
      <c r="C5208" s="90" t="s">
        <v>175</v>
      </c>
      <c r="D5208" s="153">
        <v>43361</v>
      </c>
      <c r="E5208" s="89" t="s">
        <v>9463</v>
      </c>
      <c r="F5208" s="89" t="s">
        <v>680</v>
      </c>
      <c r="G5208" s="89">
        <v>180807</v>
      </c>
      <c r="H5208" s="89"/>
      <c r="I5208" s="93" t="s">
        <v>10168</v>
      </c>
      <c r="J5208" s="89"/>
      <c r="K5208" s="89"/>
      <c r="L5208" s="89"/>
      <c r="M5208" s="89"/>
      <c r="N5208" s="155">
        <v>834.57</v>
      </c>
      <c r="O5208" s="155">
        <v>0</v>
      </c>
      <c r="P5208" s="89" t="s">
        <v>679</v>
      </c>
    </row>
    <row r="5209" spans="1:16" ht="102">
      <c r="A5209" s="214">
        <v>513</v>
      </c>
      <c r="B5209" s="89"/>
      <c r="C5209" s="90" t="s">
        <v>175</v>
      </c>
      <c r="D5209" s="153">
        <v>43361</v>
      </c>
      <c r="E5209" s="89" t="s">
        <v>9463</v>
      </c>
      <c r="F5209" s="89" t="s">
        <v>680</v>
      </c>
      <c r="G5209" s="89">
        <v>180805</v>
      </c>
      <c r="H5209" s="89"/>
      <c r="I5209" s="93" t="s">
        <v>10169</v>
      </c>
      <c r="J5209" s="89"/>
      <c r="K5209" s="89"/>
      <c r="L5209" s="89"/>
      <c r="M5209" s="89"/>
      <c r="N5209" s="155">
        <v>1305.7</v>
      </c>
      <c r="O5209" s="155">
        <v>0</v>
      </c>
      <c r="P5209" s="89" t="s">
        <v>679</v>
      </c>
    </row>
    <row r="5210" spans="1:16" ht="51">
      <c r="A5210" s="214">
        <v>513</v>
      </c>
      <c r="B5210" s="89"/>
      <c r="C5210" s="90" t="s">
        <v>175</v>
      </c>
      <c r="D5210" s="153">
        <v>43361</v>
      </c>
      <c r="E5210" s="89" t="s">
        <v>9463</v>
      </c>
      <c r="F5210" s="89" t="s">
        <v>680</v>
      </c>
      <c r="G5210" s="89">
        <v>180788</v>
      </c>
      <c r="H5210" s="89"/>
      <c r="I5210" s="93" t="s">
        <v>10170</v>
      </c>
      <c r="J5210" s="89"/>
      <c r="K5210" s="89"/>
      <c r="L5210" s="89"/>
      <c r="M5210" s="89"/>
      <c r="N5210" s="155">
        <v>74212.600000000006</v>
      </c>
      <c r="O5210" s="155">
        <v>0</v>
      </c>
      <c r="P5210" s="89" t="s">
        <v>679</v>
      </c>
    </row>
    <row r="5211" spans="1:16" ht="76.5">
      <c r="A5211" s="214" t="s">
        <v>560</v>
      </c>
      <c r="B5211" s="89"/>
      <c r="C5211" s="90" t="s">
        <v>622</v>
      </c>
      <c r="D5211" s="153">
        <v>43361</v>
      </c>
      <c r="E5211" s="89" t="s">
        <v>9464</v>
      </c>
      <c r="F5211" s="89" t="s">
        <v>680</v>
      </c>
      <c r="G5211" s="89">
        <v>180780</v>
      </c>
      <c r="H5211" s="89"/>
      <c r="I5211" s="93" t="s">
        <v>10171</v>
      </c>
      <c r="J5211" s="89"/>
      <c r="K5211" s="89"/>
      <c r="L5211" s="89"/>
      <c r="M5211" s="89"/>
      <c r="N5211" s="155">
        <v>0</v>
      </c>
      <c r="O5211" s="155">
        <v>24560</v>
      </c>
      <c r="P5211" s="89" t="s">
        <v>679</v>
      </c>
    </row>
    <row r="5212" spans="1:16" ht="76.5">
      <c r="A5212" s="214">
        <v>41</v>
      </c>
      <c r="B5212" s="89"/>
      <c r="C5212" s="90" t="s">
        <v>50</v>
      </c>
      <c r="D5212" s="153">
        <v>43361</v>
      </c>
      <c r="E5212" s="89" t="s">
        <v>9465</v>
      </c>
      <c r="F5212" s="89" t="s">
        <v>680</v>
      </c>
      <c r="G5212" s="89">
        <v>180781</v>
      </c>
      <c r="H5212" s="89"/>
      <c r="I5212" s="93" t="s">
        <v>10172</v>
      </c>
      <c r="J5212" s="89"/>
      <c r="K5212" s="89"/>
      <c r="L5212" s="89"/>
      <c r="M5212" s="89"/>
      <c r="N5212" s="155">
        <v>0</v>
      </c>
      <c r="O5212" s="155">
        <v>4709</v>
      </c>
      <c r="P5212" s="89" t="s">
        <v>679</v>
      </c>
    </row>
    <row r="5213" spans="1:16" ht="89.25">
      <c r="A5213" s="214" t="s">
        <v>560</v>
      </c>
      <c r="B5213" s="89"/>
      <c r="C5213" s="90" t="s">
        <v>622</v>
      </c>
      <c r="D5213" s="153">
        <v>43361</v>
      </c>
      <c r="E5213" s="89" t="s">
        <v>9466</v>
      </c>
      <c r="F5213" s="89" t="s">
        <v>680</v>
      </c>
      <c r="G5213" s="89">
        <v>180783</v>
      </c>
      <c r="H5213" s="89"/>
      <c r="I5213" s="93" t="s">
        <v>10173</v>
      </c>
      <c r="J5213" s="89"/>
      <c r="K5213" s="89"/>
      <c r="L5213" s="89"/>
      <c r="M5213" s="89"/>
      <c r="N5213" s="155">
        <v>0</v>
      </c>
      <c r="O5213" s="155">
        <v>5696</v>
      </c>
      <c r="P5213" s="89" t="s">
        <v>679</v>
      </c>
    </row>
    <row r="5214" spans="1:16" ht="89.25">
      <c r="A5214" s="214" t="s">
        <v>560</v>
      </c>
      <c r="B5214" s="89"/>
      <c r="C5214" s="90" t="s">
        <v>622</v>
      </c>
      <c r="D5214" s="153">
        <v>43361</v>
      </c>
      <c r="E5214" s="89" t="s">
        <v>9467</v>
      </c>
      <c r="F5214" s="89" t="s">
        <v>680</v>
      </c>
      <c r="G5214" s="89">
        <v>180784</v>
      </c>
      <c r="H5214" s="89"/>
      <c r="I5214" s="93" t="s">
        <v>10173</v>
      </c>
      <c r="J5214" s="89"/>
      <c r="K5214" s="89"/>
      <c r="L5214" s="89"/>
      <c r="M5214" s="89"/>
      <c r="N5214" s="155">
        <v>0</v>
      </c>
      <c r="O5214" s="155">
        <v>85729</v>
      </c>
      <c r="P5214" s="89" t="s">
        <v>679</v>
      </c>
    </row>
    <row r="5215" spans="1:16" ht="76.5">
      <c r="A5215" s="214">
        <v>373</v>
      </c>
      <c r="B5215" s="89"/>
      <c r="C5215" s="90" t="s">
        <v>644</v>
      </c>
      <c r="D5215" s="153">
        <v>43361</v>
      </c>
      <c r="E5215" s="89" t="s">
        <v>9468</v>
      </c>
      <c r="F5215" s="89" t="s">
        <v>680</v>
      </c>
      <c r="G5215" s="89">
        <v>180798</v>
      </c>
      <c r="H5215" s="89"/>
      <c r="I5215" s="93" t="s">
        <v>10174</v>
      </c>
      <c r="J5215" s="89"/>
      <c r="K5215" s="89"/>
      <c r="L5215" s="89"/>
      <c r="M5215" s="89"/>
      <c r="N5215" s="155">
        <v>0</v>
      </c>
      <c r="O5215" s="155">
        <v>3676469.06</v>
      </c>
      <c r="P5215" s="89" t="s">
        <v>679</v>
      </c>
    </row>
    <row r="5216" spans="1:16" ht="51">
      <c r="A5216" s="214">
        <v>513</v>
      </c>
      <c r="B5216" s="89"/>
      <c r="C5216" s="90" t="s">
        <v>175</v>
      </c>
      <c r="D5216" s="153">
        <v>43361</v>
      </c>
      <c r="E5216" s="89" t="s">
        <v>9469</v>
      </c>
      <c r="F5216" s="89" t="s">
        <v>15</v>
      </c>
      <c r="G5216" s="89">
        <v>838309</v>
      </c>
      <c r="H5216" s="89"/>
      <c r="I5216" s="93" t="s">
        <v>3376</v>
      </c>
      <c r="J5216" s="89"/>
      <c r="K5216" s="89"/>
      <c r="L5216" s="89"/>
      <c r="M5216" s="89"/>
      <c r="N5216" s="155">
        <v>50</v>
      </c>
      <c r="O5216" s="155">
        <v>0</v>
      </c>
      <c r="P5216" s="89" t="s">
        <v>679</v>
      </c>
    </row>
    <row r="5217" spans="1:16" ht="51">
      <c r="A5217" s="214">
        <v>513</v>
      </c>
      <c r="B5217" s="89"/>
      <c r="C5217" s="90" t="s">
        <v>175</v>
      </c>
      <c r="D5217" s="153">
        <v>43361</v>
      </c>
      <c r="E5217" s="89" t="s">
        <v>9470</v>
      </c>
      <c r="F5217" s="89" t="s">
        <v>15</v>
      </c>
      <c r="G5217" s="89">
        <v>838619</v>
      </c>
      <c r="H5217" s="89"/>
      <c r="I5217" s="93" t="s">
        <v>4290</v>
      </c>
      <c r="J5217" s="89"/>
      <c r="K5217" s="89"/>
      <c r="L5217" s="89"/>
      <c r="M5217" s="89"/>
      <c r="N5217" s="155">
        <v>50</v>
      </c>
      <c r="O5217" s="155">
        <v>0</v>
      </c>
      <c r="P5217" s="89" t="s">
        <v>679</v>
      </c>
    </row>
    <row r="5218" spans="1:16" ht="51">
      <c r="A5218" s="214">
        <v>513</v>
      </c>
      <c r="B5218" s="89"/>
      <c r="C5218" s="90" t="s">
        <v>175</v>
      </c>
      <c r="D5218" s="153">
        <v>43361</v>
      </c>
      <c r="E5218" s="89" t="s">
        <v>9471</v>
      </c>
      <c r="F5218" s="89" t="s">
        <v>11</v>
      </c>
      <c r="G5218" s="89">
        <v>932897</v>
      </c>
      <c r="H5218" s="89"/>
      <c r="I5218" s="93" t="s">
        <v>10175</v>
      </c>
      <c r="J5218" s="89"/>
      <c r="K5218" s="89"/>
      <c r="L5218" s="89"/>
      <c r="M5218" s="89"/>
      <c r="N5218" s="155">
        <v>50</v>
      </c>
      <c r="O5218" s="155">
        <v>0</v>
      </c>
      <c r="P5218" s="89" t="s">
        <v>679</v>
      </c>
    </row>
    <row r="5219" spans="1:16" ht="76.5">
      <c r="A5219" s="214">
        <v>597</v>
      </c>
      <c r="B5219" s="89"/>
      <c r="C5219" s="90" t="s">
        <v>2577</v>
      </c>
      <c r="D5219" s="153">
        <v>43361</v>
      </c>
      <c r="E5219" s="89" t="s">
        <v>9472</v>
      </c>
      <c r="F5219" s="89" t="s">
        <v>11</v>
      </c>
      <c r="G5219" s="89">
        <v>932880</v>
      </c>
      <c r="H5219" s="89"/>
      <c r="I5219" s="93" t="s">
        <v>10176</v>
      </c>
      <c r="J5219" s="89"/>
      <c r="K5219" s="89"/>
      <c r="L5219" s="89"/>
      <c r="M5219" s="89"/>
      <c r="N5219" s="155">
        <v>270</v>
      </c>
      <c r="O5219" s="155">
        <v>0</v>
      </c>
      <c r="P5219" s="89" t="s">
        <v>679</v>
      </c>
    </row>
    <row r="5220" spans="1:16" ht="51">
      <c r="A5220" s="214" t="s">
        <v>569</v>
      </c>
      <c r="B5220" s="89"/>
      <c r="C5220" s="90" t="s">
        <v>621</v>
      </c>
      <c r="D5220" s="153">
        <v>43362</v>
      </c>
      <c r="E5220" s="89" t="s">
        <v>9473</v>
      </c>
      <c r="F5220" s="89" t="s">
        <v>3</v>
      </c>
      <c r="G5220" s="89">
        <v>1662851</v>
      </c>
      <c r="H5220" s="89"/>
      <c r="I5220" s="93" t="s">
        <v>10177</v>
      </c>
      <c r="J5220" s="89"/>
      <c r="K5220" s="89"/>
      <c r="L5220" s="89"/>
      <c r="M5220" s="89"/>
      <c r="N5220" s="155">
        <v>0</v>
      </c>
      <c r="O5220" s="155">
        <v>8012.91</v>
      </c>
      <c r="P5220" s="89" t="s">
        <v>679</v>
      </c>
    </row>
    <row r="5221" spans="1:16" ht="51">
      <c r="A5221" s="214" t="s">
        <v>569</v>
      </c>
      <c r="B5221" s="89"/>
      <c r="C5221" s="90" t="s">
        <v>621</v>
      </c>
      <c r="D5221" s="153">
        <v>43362</v>
      </c>
      <c r="E5221" s="89" t="s">
        <v>9474</v>
      </c>
      <c r="F5221" s="89" t="s">
        <v>3</v>
      </c>
      <c r="G5221" s="89">
        <v>1662853</v>
      </c>
      <c r="H5221" s="89"/>
      <c r="I5221" s="93" t="s">
        <v>10178</v>
      </c>
      <c r="J5221" s="89"/>
      <c r="K5221" s="89"/>
      <c r="L5221" s="89"/>
      <c r="M5221" s="89"/>
      <c r="N5221" s="155">
        <v>0</v>
      </c>
      <c r="O5221" s="155">
        <v>8012.91</v>
      </c>
      <c r="P5221" s="89" t="s">
        <v>679</v>
      </c>
    </row>
    <row r="5222" spans="1:16" ht="63.75">
      <c r="A5222" s="214" t="s">
        <v>569</v>
      </c>
      <c r="B5222" s="89"/>
      <c r="C5222" s="90" t="s">
        <v>621</v>
      </c>
      <c r="D5222" s="153">
        <v>43362</v>
      </c>
      <c r="E5222" s="89" t="s">
        <v>9475</v>
      </c>
      <c r="F5222" s="89" t="s">
        <v>3</v>
      </c>
      <c r="G5222" s="89">
        <v>1662865</v>
      </c>
      <c r="H5222" s="89"/>
      <c r="I5222" s="93" t="s">
        <v>10179</v>
      </c>
      <c r="J5222" s="89"/>
      <c r="K5222" s="89"/>
      <c r="L5222" s="89"/>
      <c r="M5222" s="89"/>
      <c r="N5222" s="155">
        <v>0</v>
      </c>
      <c r="O5222" s="155">
        <v>227.52</v>
      </c>
      <c r="P5222" s="89" t="s">
        <v>679</v>
      </c>
    </row>
    <row r="5223" spans="1:16" ht="38.25">
      <c r="A5223" s="214" t="s">
        <v>569</v>
      </c>
      <c r="B5223" s="89"/>
      <c r="C5223" s="90" t="s">
        <v>621</v>
      </c>
      <c r="D5223" s="153">
        <v>43362</v>
      </c>
      <c r="E5223" s="89" t="s">
        <v>9476</v>
      </c>
      <c r="F5223" s="89" t="s">
        <v>3</v>
      </c>
      <c r="G5223" s="89">
        <v>1662882</v>
      </c>
      <c r="H5223" s="89"/>
      <c r="I5223" s="93" t="s">
        <v>10180</v>
      </c>
      <c r="J5223" s="89"/>
      <c r="K5223" s="89"/>
      <c r="L5223" s="89"/>
      <c r="M5223" s="89"/>
      <c r="N5223" s="155">
        <v>0</v>
      </c>
      <c r="O5223" s="155">
        <v>1135.96</v>
      </c>
      <c r="P5223" s="89" t="s">
        <v>679</v>
      </c>
    </row>
    <row r="5224" spans="1:16" ht="38.25">
      <c r="A5224" s="214" t="s">
        <v>569</v>
      </c>
      <c r="B5224" s="89"/>
      <c r="C5224" s="90" t="s">
        <v>621</v>
      </c>
      <c r="D5224" s="153">
        <v>43362</v>
      </c>
      <c r="E5224" s="89" t="s">
        <v>9477</v>
      </c>
      <c r="F5224" s="89" t="s">
        <v>3</v>
      </c>
      <c r="G5224" s="89">
        <v>1662908</v>
      </c>
      <c r="H5224" s="89"/>
      <c r="I5224" s="93" t="s">
        <v>10181</v>
      </c>
      <c r="J5224" s="89"/>
      <c r="K5224" s="89"/>
      <c r="L5224" s="89"/>
      <c r="M5224" s="89"/>
      <c r="N5224" s="155">
        <v>0</v>
      </c>
      <c r="O5224" s="155">
        <v>302.40000000000003</v>
      </c>
      <c r="P5224" s="89" t="s">
        <v>679</v>
      </c>
    </row>
    <row r="5225" spans="1:16" ht="51">
      <c r="A5225" s="214">
        <v>292</v>
      </c>
      <c r="B5225" s="89"/>
      <c r="C5225" s="90" t="s">
        <v>134</v>
      </c>
      <c r="D5225" s="153">
        <v>43362</v>
      </c>
      <c r="E5225" s="89" t="s">
        <v>9478</v>
      </c>
      <c r="F5225" s="89" t="s">
        <v>3</v>
      </c>
      <c r="G5225" s="89">
        <v>1662774</v>
      </c>
      <c r="H5225" s="89"/>
      <c r="I5225" s="93" t="s">
        <v>10182</v>
      </c>
      <c r="J5225" s="89"/>
      <c r="K5225" s="89"/>
      <c r="L5225" s="89"/>
      <c r="M5225" s="89"/>
      <c r="N5225" s="155">
        <v>0</v>
      </c>
      <c r="O5225" s="155">
        <v>63</v>
      </c>
      <c r="P5225" s="89" t="s">
        <v>679</v>
      </c>
    </row>
    <row r="5226" spans="1:16" ht="51">
      <c r="A5226" s="214">
        <v>292</v>
      </c>
      <c r="B5226" s="89"/>
      <c r="C5226" s="90" t="s">
        <v>134</v>
      </c>
      <c r="D5226" s="153">
        <v>43362</v>
      </c>
      <c r="E5226" s="89" t="s">
        <v>9479</v>
      </c>
      <c r="F5226" s="89" t="s">
        <v>3</v>
      </c>
      <c r="G5226" s="89">
        <v>1662775</v>
      </c>
      <c r="H5226" s="89"/>
      <c r="I5226" s="93" t="s">
        <v>10182</v>
      </c>
      <c r="J5226" s="89"/>
      <c r="K5226" s="89"/>
      <c r="L5226" s="89"/>
      <c r="M5226" s="89"/>
      <c r="N5226" s="155">
        <v>0</v>
      </c>
      <c r="O5226" s="155">
        <v>19</v>
      </c>
      <c r="P5226" s="89" t="s">
        <v>679</v>
      </c>
    </row>
    <row r="5227" spans="1:16" ht="51">
      <c r="A5227" s="214">
        <v>292</v>
      </c>
      <c r="B5227" s="89"/>
      <c r="C5227" s="90" t="s">
        <v>134</v>
      </c>
      <c r="D5227" s="153">
        <v>43362</v>
      </c>
      <c r="E5227" s="89" t="s">
        <v>9480</v>
      </c>
      <c r="F5227" s="89" t="s">
        <v>3</v>
      </c>
      <c r="G5227" s="89">
        <v>1662776</v>
      </c>
      <c r="H5227" s="89"/>
      <c r="I5227" s="93" t="s">
        <v>10182</v>
      </c>
      <c r="J5227" s="89"/>
      <c r="K5227" s="89"/>
      <c r="L5227" s="89"/>
      <c r="M5227" s="89"/>
      <c r="N5227" s="155">
        <v>0</v>
      </c>
      <c r="O5227" s="155">
        <v>53</v>
      </c>
      <c r="P5227" s="89" t="s">
        <v>679</v>
      </c>
    </row>
    <row r="5228" spans="1:16" ht="51">
      <c r="A5228" s="214">
        <v>292</v>
      </c>
      <c r="B5228" s="89"/>
      <c r="C5228" s="90" t="s">
        <v>134</v>
      </c>
      <c r="D5228" s="153">
        <v>43362</v>
      </c>
      <c r="E5228" s="89" t="s">
        <v>9481</v>
      </c>
      <c r="F5228" s="89" t="s">
        <v>3</v>
      </c>
      <c r="G5228" s="89">
        <v>1662777</v>
      </c>
      <c r="H5228" s="89"/>
      <c r="I5228" s="93" t="s">
        <v>10182</v>
      </c>
      <c r="J5228" s="89"/>
      <c r="K5228" s="89"/>
      <c r="L5228" s="89"/>
      <c r="M5228" s="89"/>
      <c r="N5228" s="155">
        <v>0</v>
      </c>
      <c r="O5228" s="155">
        <v>62</v>
      </c>
      <c r="P5228" s="89" t="s">
        <v>679</v>
      </c>
    </row>
    <row r="5229" spans="1:16" ht="51">
      <c r="A5229" s="214" t="s">
        <v>569</v>
      </c>
      <c r="B5229" s="89"/>
      <c r="C5229" s="90" t="s">
        <v>621</v>
      </c>
      <c r="D5229" s="153">
        <v>43362</v>
      </c>
      <c r="E5229" s="89" t="s">
        <v>9482</v>
      </c>
      <c r="F5229" s="89" t="s">
        <v>3</v>
      </c>
      <c r="G5229" s="89">
        <v>1662850</v>
      </c>
      <c r="H5229" s="89"/>
      <c r="I5229" s="93" t="s">
        <v>10183</v>
      </c>
      <c r="J5229" s="89"/>
      <c r="K5229" s="89"/>
      <c r="L5229" s="89"/>
      <c r="M5229" s="89"/>
      <c r="N5229" s="155">
        <v>0</v>
      </c>
      <c r="O5229" s="155">
        <v>8012.91</v>
      </c>
      <c r="P5229" s="89" t="s">
        <v>679</v>
      </c>
    </row>
    <row r="5230" spans="1:16" ht="38.25">
      <c r="A5230" s="214" t="s">
        <v>569</v>
      </c>
      <c r="B5230" s="89"/>
      <c r="C5230" s="90" t="s">
        <v>621</v>
      </c>
      <c r="D5230" s="153">
        <v>43362</v>
      </c>
      <c r="E5230" s="89" t="s">
        <v>9483</v>
      </c>
      <c r="F5230" s="89" t="s">
        <v>3</v>
      </c>
      <c r="G5230" s="89">
        <v>1663069</v>
      </c>
      <c r="H5230" s="89"/>
      <c r="I5230" s="93" t="s">
        <v>10184</v>
      </c>
      <c r="J5230" s="89"/>
      <c r="K5230" s="89"/>
      <c r="L5230" s="89"/>
      <c r="M5230" s="89"/>
      <c r="N5230" s="155">
        <v>0</v>
      </c>
      <c r="O5230" s="155">
        <v>245</v>
      </c>
      <c r="P5230" s="89" t="s">
        <v>679</v>
      </c>
    </row>
    <row r="5231" spans="1:16" ht="63.75">
      <c r="A5231" s="214">
        <v>373</v>
      </c>
      <c r="B5231" s="89"/>
      <c r="C5231" s="90" t="s">
        <v>644</v>
      </c>
      <c r="D5231" s="153">
        <v>43362</v>
      </c>
      <c r="E5231" s="89" t="s">
        <v>9484</v>
      </c>
      <c r="F5231" s="89" t="s">
        <v>3</v>
      </c>
      <c r="G5231" s="89">
        <v>1663101</v>
      </c>
      <c r="H5231" s="89"/>
      <c r="I5231" s="93" t="s">
        <v>10185</v>
      </c>
      <c r="J5231" s="89"/>
      <c r="K5231" s="89"/>
      <c r="L5231" s="89"/>
      <c r="M5231" s="89"/>
      <c r="N5231" s="155">
        <v>0</v>
      </c>
      <c r="O5231" s="155">
        <v>40</v>
      </c>
      <c r="P5231" s="89" t="s">
        <v>679</v>
      </c>
    </row>
    <row r="5232" spans="1:16" ht="63.75">
      <c r="A5232" s="214">
        <v>660</v>
      </c>
      <c r="B5232" s="89"/>
      <c r="C5232" s="90" t="s">
        <v>192</v>
      </c>
      <c r="D5232" s="153">
        <v>43362</v>
      </c>
      <c r="E5232" s="89" t="s">
        <v>9485</v>
      </c>
      <c r="F5232" s="89" t="s">
        <v>3</v>
      </c>
      <c r="G5232" s="89">
        <v>1662789</v>
      </c>
      <c r="H5232" s="89"/>
      <c r="I5232" s="93" t="s">
        <v>10186</v>
      </c>
      <c r="J5232" s="89"/>
      <c r="K5232" s="89"/>
      <c r="L5232" s="89"/>
      <c r="M5232" s="89"/>
      <c r="N5232" s="155">
        <v>0</v>
      </c>
      <c r="O5232" s="155">
        <v>383.94</v>
      </c>
      <c r="P5232" s="89" t="s">
        <v>679</v>
      </c>
    </row>
    <row r="5233" spans="1:16" ht="76.5">
      <c r="A5233" s="214" t="s">
        <v>560</v>
      </c>
      <c r="B5233" s="89"/>
      <c r="C5233" s="90" t="s">
        <v>622</v>
      </c>
      <c r="D5233" s="153">
        <v>43362</v>
      </c>
      <c r="E5233" s="89" t="s">
        <v>9486</v>
      </c>
      <c r="F5233" s="89" t="s">
        <v>3</v>
      </c>
      <c r="G5233" s="89">
        <v>1662860</v>
      </c>
      <c r="H5233" s="89"/>
      <c r="I5233" s="93" t="s">
        <v>10187</v>
      </c>
      <c r="J5233" s="89"/>
      <c r="K5233" s="89"/>
      <c r="L5233" s="89"/>
      <c r="M5233" s="89"/>
      <c r="N5233" s="155">
        <v>0</v>
      </c>
      <c r="O5233" s="155">
        <v>3773</v>
      </c>
      <c r="P5233" s="89" t="s">
        <v>679</v>
      </c>
    </row>
    <row r="5234" spans="1:16" ht="51">
      <c r="A5234" s="214">
        <v>513</v>
      </c>
      <c r="B5234" s="89"/>
      <c r="C5234" s="90" t="s">
        <v>175</v>
      </c>
      <c r="D5234" s="153">
        <v>43362</v>
      </c>
      <c r="E5234" s="89" t="s">
        <v>9487</v>
      </c>
      <c r="F5234" s="89" t="s">
        <v>3</v>
      </c>
      <c r="G5234" s="89">
        <v>1662868</v>
      </c>
      <c r="H5234" s="89"/>
      <c r="I5234" s="93" t="s">
        <v>10188</v>
      </c>
      <c r="J5234" s="89"/>
      <c r="K5234" s="89"/>
      <c r="L5234" s="89"/>
      <c r="M5234" s="89"/>
      <c r="N5234" s="155">
        <v>0</v>
      </c>
      <c r="O5234" s="155">
        <v>159057</v>
      </c>
      <c r="P5234" s="89" t="s">
        <v>679</v>
      </c>
    </row>
    <row r="5235" spans="1:16" ht="51">
      <c r="A5235" s="214">
        <v>292</v>
      </c>
      <c r="B5235" s="89"/>
      <c r="C5235" s="90" t="s">
        <v>134</v>
      </c>
      <c r="D5235" s="153">
        <v>43362</v>
      </c>
      <c r="E5235" s="89" t="s">
        <v>9488</v>
      </c>
      <c r="F5235" s="89" t="s">
        <v>3</v>
      </c>
      <c r="G5235" s="89">
        <v>1662768</v>
      </c>
      <c r="H5235" s="89"/>
      <c r="I5235" s="93" t="s">
        <v>10182</v>
      </c>
      <c r="J5235" s="89"/>
      <c r="K5235" s="89"/>
      <c r="L5235" s="89"/>
      <c r="M5235" s="89"/>
      <c r="N5235" s="155">
        <v>0</v>
      </c>
      <c r="O5235" s="155">
        <v>74</v>
      </c>
      <c r="P5235" s="89" t="s">
        <v>679</v>
      </c>
    </row>
    <row r="5236" spans="1:16" ht="51">
      <c r="A5236" s="214">
        <v>292</v>
      </c>
      <c r="B5236" s="89"/>
      <c r="C5236" s="90" t="s">
        <v>134</v>
      </c>
      <c r="D5236" s="153">
        <v>43362</v>
      </c>
      <c r="E5236" s="89" t="s">
        <v>9489</v>
      </c>
      <c r="F5236" s="89" t="s">
        <v>3</v>
      </c>
      <c r="G5236" s="89">
        <v>1662769</v>
      </c>
      <c r="H5236" s="89"/>
      <c r="I5236" s="93" t="s">
        <v>10182</v>
      </c>
      <c r="J5236" s="89"/>
      <c r="K5236" s="89"/>
      <c r="L5236" s="89"/>
      <c r="M5236" s="89"/>
      <c r="N5236" s="155">
        <v>0</v>
      </c>
      <c r="O5236" s="155">
        <v>18</v>
      </c>
      <c r="P5236" s="89" t="s">
        <v>679</v>
      </c>
    </row>
    <row r="5237" spans="1:16" ht="51">
      <c r="A5237" s="214">
        <v>292</v>
      </c>
      <c r="B5237" s="89"/>
      <c r="C5237" s="90" t="s">
        <v>134</v>
      </c>
      <c r="D5237" s="153">
        <v>43362</v>
      </c>
      <c r="E5237" s="89" t="s">
        <v>9490</v>
      </c>
      <c r="F5237" s="89" t="s">
        <v>3</v>
      </c>
      <c r="G5237" s="89">
        <v>1662770</v>
      </c>
      <c r="H5237" s="89"/>
      <c r="I5237" s="93" t="s">
        <v>10182</v>
      </c>
      <c r="J5237" s="89"/>
      <c r="K5237" s="89"/>
      <c r="L5237" s="89"/>
      <c r="M5237" s="89"/>
      <c r="N5237" s="155">
        <v>0</v>
      </c>
      <c r="O5237" s="155">
        <v>89</v>
      </c>
      <c r="P5237" s="89" t="s">
        <v>679</v>
      </c>
    </row>
    <row r="5238" spans="1:16" ht="51">
      <c r="A5238" s="214">
        <v>292</v>
      </c>
      <c r="B5238" s="89"/>
      <c r="C5238" s="90" t="s">
        <v>134</v>
      </c>
      <c r="D5238" s="153">
        <v>43362</v>
      </c>
      <c r="E5238" s="89" t="s">
        <v>9491</v>
      </c>
      <c r="F5238" s="89" t="s">
        <v>3</v>
      </c>
      <c r="G5238" s="89">
        <v>1662771</v>
      </c>
      <c r="H5238" s="89"/>
      <c r="I5238" s="93" t="s">
        <v>10182</v>
      </c>
      <c r="J5238" s="89"/>
      <c r="K5238" s="89"/>
      <c r="L5238" s="89"/>
      <c r="M5238" s="89"/>
      <c r="N5238" s="155">
        <v>0</v>
      </c>
      <c r="O5238" s="155">
        <v>83</v>
      </c>
      <c r="P5238" s="89" t="s">
        <v>679</v>
      </c>
    </row>
    <row r="5239" spans="1:16" ht="51">
      <c r="A5239" s="214">
        <v>292</v>
      </c>
      <c r="B5239" s="89"/>
      <c r="C5239" s="90" t="s">
        <v>134</v>
      </c>
      <c r="D5239" s="153">
        <v>43362</v>
      </c>
      <c r="E5239" s="89" t="s">
        <v>9492</v>
      </c>
      <c r="F5239" s="89" t="s">
        <v>3</v>
      </c>
      <c r="G5239" s="89">
        <v>1662772</v>
      </c>
      <c r="H5239" s="89"/>
      <c r="I5239" s="93" t="s">
        <v>10182</v>
      </c>
      <c r="J5239" s="89"/>
      <c r="K5239" s="89"/>
      <c r="L5239" s="89"/>
      <c r="M5239" s="89"/>
      <c r="N5239" s="155">
        <v>0</v>
      </c>
      <c r="O5239" s="155">
        <v>86</v>
      </c>
      <c r="P5239" s="89" t="s">
        <v>679</v>
      </c>
    </row>
    <row r="5240" spans="1:16" ht="51">
      <c r="A5240" s="214">
        <v>292</v>
      </c>
      <c r="B5240" s="89"/>
      <c r="C5240" s="90" t="s">
        <v>134</v>
      </c>
      <c r="D5240" s="153">
        <v>43362</v>
      </c>
      <c r="E5240" s="89" t="s">
        <v>9493</v>
      </c>
      <c r="F5240" s="89" t="s">
        <v>3</v>
      </c>
      <c r="G5240" s="89">
        <v>1662773</v>
      </c>
      <c r="H5240" s="89"/>
      <c r="I5240" s="93" t="s">
        <v>10182</v>
      </c>
      <c r="J5240" s="89"/>
      <c r="K5240" s="89"/>
      <c r="L5240" s="89"/>
      <c r="M5240" s="89"/>
      <c r="N5240" s="155">
        <v>0</v>
      </c>
      <c r="O5240" s="155">
        <v>69</v>
      </c>
      <c r="P5240" s="89" t="s">
        <v>679</v>
      </c>
    </row>
    <row r="5241" spans="1:16" ht="63.75">
      <c r="A5241" s="214">
        <v>597</v>
      </c>
      <c r="B5241" s="89"/>
      <c r="C5241" s="90" t="s">
        <v>2577</v>
      </c>
      <c r="D5241" s="153">
        <v>43362</v>
      </c>
      <c r="E5241" s="89" t="s">
        <v>9494</v>
      </c>
      <c r="F5241" s="89" t="s">
        <v>11</v>
      </c>
      <c r="G5241" s="89">
        <v>932925</v>
      </c>
      <c r="H5241" s="89"/>
      <c r="I5241" s="93" t="s">
        <v>10189</v>
      </c>
      <c r="J5241" s="89"/>
      <c r="K5241" s="89"/>
      <c r="L5241" s="89"/>
      <c r="M5241" s="89"/>
      <c r="N5241" s="155">
        <v>490</v>
      </c>
      <c r="O5241" s="155">
        <v>0</v>
      </c>
      <c r="P5241" s="89" t="s">
        <v>679</v>
      </c>
    </row>
    <row r="5242" spans="1:16" ht="76.5">
      <c r="A5242" s="214" t="s">
        <v>561</v>
      </c>
      <c r="B5242" s="89"/>
      <c r="C5242" s="90" t="s">
        <v>10493</v>
      </c>
      <c r="D5242" s="153">
        <v>43362</v>
      </c>
      <c r="E5242" s="89" t="s">
        <v>9495</v>
      </c>
      <c r="F5242" s="89" t="s">
        <v>13</v>
      </c>
      <c r="G5242" s="89">
        <v>932946</v>
      </c>
      <c r="H5242" s="89"/>
      <c r="I5242" s="93" t="s">
        <v>10190</v>
      </c>
      <c r="J5242" s="89"/>
      <c r="K5242" s="89"/>
      <c r="L5242" s="89"/>
      <c r="M5242" s="89"/>
      <c r="N5242" s="155">
        <v>27540</v>
      </c>
      <c r="O5242" s="155">
        <v>0</v>
      </c>
      <c r="P5242" s="89" t="s">
        <v>679</v>
      </c>
    </row>
    <row r="5243" spans="1:16" ht="51">
      <c r="A5243" s="214">
        <v>46</v>
      </c>
      <c r="B5243" s="89"/>
      <c r="C5243" s="90" t="s">
        <v>51</v>
      </c>
      <c r="D5243" s="153">
        <v>43362</v>
      </c>
      <c r="E5243" s="89" t="s">
        <v>9496</v>
      </c>
      <c r="F5243" s="89" t="s">
        <v>680</v>
      </c>
      <c r="G5243" s="89">
        <v>180828</v>
      </c>
      <c r="H5243" s="89"/>
      <c r="I5243" s="93" t="s">
        <v>10191</v>
      </c>
      <c r="J5243" s="89"/>
      <c r="K5243" s="89"/>
      <c r="L5243" s="89"/>
      <c r="M5243" s="89"/>
      <c r="N5243" s="155">
        <v>0</v>
      </c>
      <c r="O5243" s="155">
        <v>169065</v>
      </c>
      <c r="P5243" s="89" t="s">
        <v>679</v>
      </c>
    </row>
    <row r="5244" spans="1:16" ht="63.75">
      <c r="A5244" s="214" t="s">
        <v>569</v>
      </c>
      <c r="B5244" s="89"/>
      <c r="C5244" s="90" t="s">
        <v>621</v>
      </c>
      <c r="D5244" s="153">
        <v>43362</v>
      </c>
      <c r="E5244" s="89" t="s">
        <v>9497</v>
      </c>
      <c r="F5244" s="89" t="s">
        <v>6</v>
      </c>
      <c r="G5244" s="89">
        <v>1024304</v>
      </c>
      <c r="H5244" s="89"/>
      <c r="I5244" s="93" t="s">
        <v>10192</v>
      </c>
      <c r="J5244" s="89"/>
      <c r="K5244" s="89"/>
      <c r="L5244" s="89"/>
      <c r="M5244" s="89"/>
      <c r="N5244" s="155">
        <v>0</v>
      </c>
      <c r="O5244" s="155">
        <v>164807.98000000001</v>
      </c>
      <c r="P5244" s="89" t="s">
        <v>679</v>
      </c>
    </row>
    <row r="5245" spans="1:16" ht="63.75">
      <c r="A5245" s="214" t="s">
        <v>567</v>
      </c>
      <c r="B5245" s="89"/>
      <c r="C5245" s="90" t="s">
        <v>620</v>
      </c>
      <c r="D5245" s="153">
        <v>43362</v>
      </c>
      <c r="E5245" s="89" t="s">
        <v>9498</v>
      </c>
      <c r="F5245" s="89" t="s">
        <v>6</v>
      </c>
      <c r="G5245" s="89">
        <v>1024305</v>
      </c>
      <c r="H5245" s="89"/>
      <c r="I5245" s="93" t="s">
        <v>10193</v>
      </c>
      <c r="J5245" s="89"/>
      <c r="K5245" s="89"/>
      <c r="L5245" s="89"/>
      <c r="M5245" s="89"/>
      <c r="N5245" s="155">
        <v>0</v>
      </c>
      <c r="O5245" s="155">
        <v>384.22</v>
      </c>
      <c r="P5245" s="89" t="s">
        <v>679</v>
      </c>
    </row>
    <row r="5246" spans="1:16" ht="76.5">
      <c r="A5246" s="214">
        <v>197</v>
      </c>
      <c r="B5246" s="89"/>
      <c r="C5246" s="90" t="s">
        <v>11069</v>
      </c>
      <c r="D5246" s="153">
        <v>43362</v>
      </c>
      <c r="E5246" s="89" t="s">
        <v>9499</v>
      </c>
      <c r="F5246" s="89" t="s">
        <v>11</v>
      </c>
      <c r="G5246" s="89">
        <v>932984</v>
      </c>
      <c r="H5246" s="89"/>
      <c r="I5246" s="93" t="s">
        <v>10194</v>
      </c>
      <c r="J5246" s="89"/>
      <c r="K5246" s="89"/>
      <c r="L5246" s="89"/>
      <c r="M5246" s="89"/>
      <c r="N5246" s="155">
        <v>50</v>
      </c>
      <c r="O5246" s="155">
        <v>0</v>
      </c>
      <c r="P5246" s="89" t="s">
        <v>679</v>
      </c>
    </row>
    <row r="5247" spans="1:16" ht="89.25">
      <c r="A5247" s="214">
        <v>25</v>
      </c>
      <c r="B5247" s="89"/>
      <c r="C5247" s="90" t="s">
        <v>48</v>
      </c>
      <c r="D5247" s="153">
        <v>43362</v>
      </c>
      <c r="E5247" s="89" t="s">
        <v>9500</v>
      </c>
      <c r="F5247" s="89" t="s">
        <v>15</v>
      </c>
      <c r="G5247" s="89">
        <v>5956</v>
      </c>
      <c r="H5247" s="89"/>
      <c r="I5247" s="93" t="s">
        <v>10195</v>
      </c>
      <c r="J5247" s="89"/>
      <c r="K5247" s="89"/>
      <c r="L5247" s="89"/>
      <c r="M5247" s="89"/>
      <c r="N5247" s="155">
        <v>50</v>
      </c>
      <c r="O5247" s="155">
        <v>0</v>
      </c>
      <c r="P5247" s="89" t="s">
        <v>679</v>
      </c>
    </row>
    <row r="5248" spans="1:16" ht="76.5">
      <c r="A5248" s="214">
        <v>197</v>
      </c>
      <c r="B5248" s="89"/>
      <c r="C5248" s="90" t="s">
        <v>11069</v>
      </c>
      <c r="D5248" s="153">
        <v>43362</v>
      </c>
      <c r="E5248" s="89" t="s">
        <v>9501</v>
      </c>
      <c r="F5248" s="89" t="s">
        <v>13</v>
      </c>
      <c r="G5248" s="89">
        <v>932984</v>
      </c>
      <c r="H5248" s="89"/>
      <c r="I5248" s="93" t="s">
        <v>10196</v>
      </c>
      <c r="J5248" s="89"/>
      <c r="K5248" s="89"/>
      <c r="L5248" s="89"/>
      <c r="M5248" s="89"/>
      <c r="N5248" s="155">
        <v>101.5</v>
      </c>
      <c r="O5248" s="155">
        <v>0</v>
      </c>
      <c r="P5248" s="89" t="s">
        <v>679</v>
      </c>
    </row>
    <row r="5249" spans="1:16" ht="102">
      <c r="A5249" s="214" t="s">
        <v>560</v>
      </c>
      <c r="B5249" s="89"/>
      <c r="C5249" s="90" t="s">
        <v>622</v>
      </c>
      <c r="D5249" s="153">
        <v>43362</v>
      </c>
      <c r="E5249" s="89" t="s">
        <v>9502</v>
      </c>
      <c r="F5249" s="89" t="s">
        <v>6</v>
      </c>
      <c r="G5249" s="89">
        <v>932998</v>
      </c>
      <c r="H5249" s="89"/>
      <c r="I5249" s="93" t="s">
        <v>10197</v>
      </c>
      <c r="J5249" s="89"/>
      <c r="K5249" s="89"/>
      <c r="L5249" s="89"/>
      <c r="M5249" s="89"/>
      <c r="N5249" s="155">
        <v>0</v>
      </c>
      <c r="O5249" s="155">
        <v>13292535</v>
      </c>
      <c r="P5249" s="89" t="s">
        <v>679</v>
      </c>
    </row>
    <row r="5250" spans="1:16" ht="51">
      <c r="A5250" s="214">
        <v>513</v>
      </c>
      <c r="B5250" s="89"/>
      <c r="C5250" s="90" t="s">
        <v>175</v>
      </c>
      <c r="D5250" s="153">
        <v>43362</v>
      </c>
      <c r="E5250" s="89" t="s">
        <v>9503</v>
      </c>
      <c r="F5250" s="89" t="s">
        <v>11</v>
      </c>
      <c r="G5250" s="89">
        <v>933018</v>
      </c>
      <c r="H5250" s="89"/>
      <c r="I5250" s="93" t="s">
        <v>10198</v>
      </c>
      <c r="J5250" s="89"/>
      <c r="K5250" s="89"/>
      <c r="L5250" s="89"/>
      <c r="M5250" s="89"/>
      <c r="N5250" s="155">
        <v>50</v>
      </c>
      <c r="O5250" s="155">
        <v>0</v>
      </c>
      <c r="P5250" s="89" t="s">
        <v>679</v>
      </c>
    </row>
    <row r="5251" spans="1:16" ht="51">
      <c r="A5251" s="214" t="s">
        <v>569</v>
      </c>
      <c r="B5251" s="89"/>
      <c r="C5251" s="90" t="s">
        <v>621</v>
      </c>
      <c r="D5251" s="153">
        <v>43363</v>
      </c>
      <c r="E5251" s="89" t="s">
        <v>9504</v>
      </c>
      <c r="F5251" s="89" t="s">
        <v>3</v>
      </c>
      <c r="G5251" s="89">
        <v>1663344</v>
      </c>
      <c r="H5251" s="89"/>
      <c r="I5251" s="93" t="s">
        <v>10199</v>
      </c>
      <c r="J5251" s="89"/>
      <c r="K5251" s="89"/>
      <c r="L5251" s="89"/>
      <c r="M5251" s="89"/>
      <c r="N5251" s="155">
        <v>0</v>
      </c>
      <c r="O5251" s="155">
        <v>172</v>
      </c>
      <c r="P5251" s="89" t="s">
        <v>679</v>
      </c>
    </row>
    <row r="5252" spans="1:16" ht="38.25">
      <c r="A5252" s="214" t="s">
        <v>569</v>
      </c>
      <c r="B5252" s="89"/>
      <c r="C5252" s="90" t="s">
        <v>621</v>
      </c>
      <c r="D5252" s="153">
        <v>43363</v>
      </c>
      <c r="E5252" s="89" t="s">
        <v>9505</v>
      </c>
      <c r="F5252" s="89" t="s">
        <v>3</v>
      </c>
      <c r="G5252" s="89">
        <v>1663345</v>
      </c>
      <c r="H5252" s="89"/>
      <c r="I5252" s="93" t="s">
        <v>10200</v>
      </c>
      <c r="J5252" s="89"/>
      <c r="K5252" s="89"/>
      <c r="L5252" s="89"/>
      <c r="M5252" s="89"/>
      <c r="N5252" s="155">
        <v>0</v>
      </c>
      <c r="O5252" s="155">
        <v>30</v>
      </c>
      <c r="P5252" s="89" t="s">
        <v>679</v>
      </c>
    </row>
    <row r="5253" spans="1:16" ht="51">
      <c r="A5253" s="214" t="s">
        <v>560</v>
      </c>
      <c r="B5253" s="89"/>
      <c r="C5253" s="90" t="s">
        <v>622</v>
      </c>
      <c r="D5253" s="153">
        <v>43363</v>
      </c>
      <c r="E5253" s="89" t="s">
        <v>9506</v>
      </c>
      <c r="F5253" s="89" t="s">
        <v>3</v>
      </c>
      <c r="G5253" s="89">
        <v>1663349</v>
      </c>
      <c r="H5253" s="89"/>
      <c r="I5253" s="93" t="s">
        <v>10201</v>
      </c>
      <c r="J5253" s="89"/>
      <c r="K5253" s="89"/>
      <c r="L5253" s="89"/>
      <c r="M5253" s="89"/>
      <c r="N5253" s="155">
        <v>0</v>
      </c>
      <c r="O5253" s="155">
        <v>450</v>
      </c>
      <c r="P5253" s="89" t="s">
        <v>679</v>
      </c>
    </row>
    <row r="5254" spans="1:16" ht="51">
      <c r="A5254" s="214" t="s">
        <v>569</v>
      </c>
      <c r="B5254" s="89"/>
      <c r="C5254" s="90" t="s">
        <v>621</v>
      </c>
      <c r="D5254" s="153">
        <v>43363</v>
      </c>
      <c r="E5254" s="89" t="s">
        <v>9507</v>
      </c>
      <c r="F5254" s="89" t="s">
        <v>3</v>
      </c>
      <c r="G5254" s="89">
        <v>1663350</v>
      </c>
      <c r="H5254" s="89"/>
      <c r="I5254" s="93" t="s">
        <v>2838</v>
      </c>
      <c r="J5254" s="89"/>
      <c r="K5254" s="89"/>
      <c r="L5254" s="89"/>
      <c r="M5254" s="89"/>
      <c r="N5254" s="155">
        <v>0</v>
      </c>
      <c r="O5254" s="155">
        <v>700</v>
      </c>
      <c r="P5254" s="89" t="s">
        <v>679</v>
      </c>
    </row>
    <row r="5255" spans="1:16" ht="51">
      <c r="A5255" s="214" t="s">
        <v>569</v>
      </c>
      <c r="B5255" s="89"/>
      <c r="C5255" s="90" t="s">
        <v>621</v>
      </c>
      <c r="D5255" s="153">
        <v>43363</v>
      </c>
      <c r="E5255" s="89" t="s">
        <v>9508</v>
      </c>
      <c r="F5255" s="89" t="s">
        <v>3</v>
      </c>
      <c r="G5255" s="89">
        <v>1663299</v>
      </c>
      <c r="H5255" s="89"/>
      <c r="I5255" s="93" t="s">
        <v>10202</v>
      </c>
      <c r="J5255" s="89"/>
      <c r="K5255" s="89"/>
      <c r="L5255" s="89"/>
      <c r="M5255" s="89"/>
      <c r="N5255" s="155">
        <v>0</v>
      </c>
      <c r="O5255" s="155">
        <v>9612.6</v>
      </c>
      <c r="P5255" s="89" t="s">
        <v>679</v>
      </c>
    </row>
    <row r="5256" spans="1:16" ht="63.75">
      <c r="A5256" s="214">
        <v>221</v>
      </c>
      <c r="B5256" s="89"/>
      <c r="C5256" s="90" t="s">
        <v>105</v>
      </c>
      <c r="D5256" s="153">
        <v>43363</v>
      </c>
      <c r="E5256" s="89" t="s">
        <v>9509</v>
      </c>
      <c r="F5256" s="89" t="s">
        <v>3</v>
      </c>
      <c r="G5256" s="89">
        <v>1663284</v>
      </c>
      <c r="H5256" s="89"/>
      <c r="I5256" s="93" t="s">
        <v>10203</v>
      </c>
      <c r="J5256" s="89"/>
      <c r="K5256" s="89"/>
      <c r="L5256" s="89"/>
      <c r="M5256" s="89"/>
      <c r="N5256" s="155">
        <v>0</v>
      </c>
      <c r="O5256" s="155">
        <v>13</v>
      </c>
      <c r="P5256" s="89" t="s">
        <v>679</v>
      </c>
    </row>
    <row r="5257" spans="1:16" ht="63.75">
      <c r="A5257" s="214">
        <v>35</v>
      </c>
      <c r="B5257" s="89"/>
      <c r="C5257" s="90" t="s">
        <v>49</v>
      </c>
      <c r="D5257" s="153">
        <v>43363</v>
      </c>
      <c r="E5257" s="89" t="s">
        <v>9510</v>
      </c>
      <c r="F5257" s="89" t="s">
        <v>3</v>
      </c>
      <c r="G5257" s="89">
        <v>1663240</v>
      </c>
      <c r="H5257" s="89"/>
      <c r="I5257" s="93" t="s">
        <v>10204</v>
      </c>
      <c r="J5257" s="89"/>
      <c r="K5257" s="89"/>
      <c r="L5257" s="89"/>
      <c r="M5257" s="89"/>
      <c r="N5257" s="155">
        <v>0</v>
      </c>
      <c r="O5257" s="155">
        <v>2000</v>
      </c>
      <c r="P5257" s="89" t="s">
        <v>679</v>
      </c>
    </row>
    <row r="5258" spans="1:16" ht="51">
      <c r="A5258" s="214">
        <v>513</v>
      </c>
      <c r="B5258" s="89"/>
      <c r="C5258" s="90" t="s">
        <v>175</v>
      </c>
      <c r="D5258" s="153">
        <v>43363</v>
      </c>
      <c r="E5258" s="89" t="s">
        <v>9511</v>
      </c>
      <c r="F5258" s="89" t="s">
        <v>3</v>
      </c>
      <c r="G5258" s="89">
        <v>1663221</v>
      </c>
      <c r="H5258" s="89"/>
      <c r="I5258" s="93" t="s">
        <v>10205</v>
      </c>
      <c r="J5258" s="89"/>
      <c r="K5258" s="89"/>
      <c r="L5258" s="89"/>
      <c r="M5258" s="89"/>
      <c r="N5258" s="155">
        <v>0</v>
      </c>
      <c r="O5258" s="155">
        <v>100</v>
      </c>
      <c r="P5258" s="89" t="s">
        <v>679</v>
      </c>
    </row>
    <row r="5259" spans="1:16" ht="51">
      <c r="A5259" s="214">
        <v>16</v>
      </c>
      <c r="B5259" s="89"/>
      <c r="C5259" s="90" t="s">
        <v>46</v>
      </c>
      <c r="D5259" s="153">
        <v>43363</v>
      </c>
      <c r="E5259" s="89" t="s">
        <v>9512</v>
      </c>
      <c r="F5259" s="89" t="s">
        <v>3</v>
      </c>
      <c r="G5259" s="89">
        <v>1663493</v>
      </c>
      <c r="H5259" s="89"/>
      <c r="I5259" s="93" t="s">
        <v>10206</v>
      </c>
      <c r="J5259" s="89"/>
      <c r="K5259" s="89"/>
      <c r="L5259" s="89"/>
      <c r="M5259" s="89"/>
      <c r="N5259" s="155">
        <v>0</v>
      </c>
      <c r="O5259" s="155">
        <v>320</v>
      </c>
      <c r="P5259" s="89" t="s">
        <v>679</v>
      </c>
    </row>
    <row r="5260" spans="1:16" ht="51">
      <c r="A5260" s="214">
        <v>16</v>
      </c>
      <c r="B5260" s="89"/>
      <c r="C5260" s="90" t="s">
        <v>46</v>
      </c>
      <c r="D5260" s="153">
        <v>43363</v>
      </c>
      <c r="E5260" s="89" t="s">
        <v>9513</v>
      </c>
      <c r="F5260" s="89" t="s">
        <v>3</v>
      </c>
      <c r="G5260" s="89">
        <v>1663328</v>
      </c>
      <c r="H5260" s="89"/>
      <c r="I5260" s="93" t="s">
        <v>10207</v>
      </c>
      <c r="J5260" s="89"/>
      <c r="K5260" s="89"/>
      <c r="L5260" s="89"/>
      <c r="M5260" s="89"/>
      <c r="N5260" s="155">
        <v>0</v>
      </c>
      <c r="O5260" s="155">
        <v>50000</v>
      </c>
      <c r="P5260" s="89" t="s">
        <v>679</v>
      </c>
    </row>
    <row r="5261" spans="1:16" ht="51">
      <c r="A5261" s="214">
        <v>16</v>
      </c>
      <c r="B5261" s="89"/>
      <c r="C5261" s="90" t="s">
        <v>46</v>
      </c>
      <c r="D5261" s="153">
        <v>43363</v>
      </c>
      <c r="E5261" s="89" t="s">
        <v>9514</v>
      </c>
      <c r="F5261" s="89" t="s">
        <v>3</v>
      </c>
      <c r="G5261" s="89">
        <v>1663326</v>
      </c>
      <c r="H5261" s="89"/>
      <c r="I5261" s="93" t="s">
        <v>10208</v>
      </c>
      <c r="J5261" s="89"/>
      <c r="K5261" s="89"/>
      <c r="L5261" s="89"/>
      <c r="M5261" s="89"/>
      <c r="N5261" s="155">
        <v>0</v>
      </c>
      <c r="O5261" s="155">
        <v>100000</v>
      </c>
      <c r="P5261" s="89" t="s">
        <v>679</v>
      </c>
    </row>
    <row r="5262" spans="1:16" ht="63.75">
      <c r="A5262" s="214" t="s">
        <v>569</v>
      </c>
      <c r="B5262" s="89"/>
      <c r="C5262" s="90" t="s">
        <v>621</v>
      </c>
      <c r="D5262" s="153">
        <v>43363</v>
      </c>
      <c r="E5262" s="89" t="s">
        <v>9515</v>
      </c>
      <c r="F5262" s="89" t="s">
        <v>3</v>
      </c>
      <c r="G5262" s="89">
        <v>1663323</v>
      </c>
      <c r="H5262" s="89"/>
      <c r="I5262" s="93" t="s">
        <v>10209</v>
      </c>
      <c r="J5262" s="89"/>
      <c r="K5262" s="89"/>
      <c r="L5262" s="89"/>
      <c r="M5262" s="89"/>
      <c r="N5262" s="155">
        <v>0</v>
      </c>
      <c r="O5262" s="155">
        <v>0.12</v>
      </c>
      <c r="P5262" s="89" t="s">
        <v>679</v>
      </c>
    </row>
    <row r="5263" spans="1:16" ht="51">
      <c r="A5263" s="214" t="s">
        <v>569</v>
      </c>
      <c r="B5263" s="89"/>
      <c r="C5263" s="90" t="s">
        <v>621</v>
      </c>
      <c r="D5263" s="153">
        <v>43363</v>
      </c>
      <c r="E5263" s="89" t="s">
        <v>9516</v>
      </c>
      <c r="F5263" s="89" t="s">
        <v>3</v>
      </c>
      <c r="G5263" s="89">
        <v>1663267</v>
      </c>
      <c r="H5263" s="89"/>
      <c r="I5263" s="93" t="s">
        <v>10210</v>
      </c>
      <c r="J5263" s="89"/>
      <c r="K5263" s="89"/>
      <c r="L5263" s="89"/>
      <c r="M5263" s="89"/>
      <c r="N5263" s="155">
        <v>0</v>
      </c>
      <c r="O5263" s="155">
        <v>1129.18</v>
      </c>
      <c r="P5263" s="89" t="s">
        <v>2900</v>
      </c>
    </row>
    <row r="5264" spans="1:16" ht="51">
      <c r="A5264" s="214" t="s">
        <v>569</v>
      </c>
      <c r="B5264" s="89"/>
      <c r="C5264" s="90" t="s">
        <v>621</v>
      </c>
      <c r="D5264" s="153">
        <v>43363</v>
      </c>
      <c r="E5264" s="89" t="s">
        <v>9517</v>
      </c>
      <c r="F5264" s="89" t="s">
        <v>3</v>
      </c>
      <c r="G5264" s="89">
        <v>1663263</v>
      </c>
      <c r="H5264" s="89"/>
      <c r="I5264" s="93" t="s">
        <v>10211</v>
      </c>
      <c r="J5264" s="89"/>
      <c r="K5264" s="89"/>
      <c r="L5264" s="89"/>
      <c r="M5264" s="89"/>
      <c r="N5264" s="155">
        <v>0</v>
      </c>
      <c r="O5264" s="155">
        <v>2683.88</v>
      </c>
      <c r="P5264" s="89" t="s">
        <v>679</v>
      </c>
    </row>
    <row r="5265" spans="1:16" ht="51">
      <c r="A5265" s="214" t="s">
        <v>569</v>
      </c>
      <c r="B5265" s="89"/>
      <c r="C5265" s="90" t="s">
        <v>621</v>
      </c>
      <c r="D5265" s="153">
        <v>43363</v>
      </c>
      <c r="E5265" s="89" t="s">
        <v>9518</v>
      </c>
      <c r="F5265" s="89" t="s">
        <v>3</v>
      </c>
      <c r="G5265" s="89">
        <v>1663261</v>
      </c>
      <c r="H5265" s="89"/>
      <c r="I5265" s="93" t="s">
        <v>10212</v>
      </c>
      <c r="J5265" s="89"/>
      <c r="K5265" s="89"/>
      <c r="L5265" s="89"/>
      <c r="M5265" s="89"/>
      <c r="N5265" s="155">
        <v>0</v>
      </c>
      <c r="O5265" s="155">
        <v>442.24</v>
      </c>
      <c r="P5265" s="89" t="s">
        <v>679</v>
      </c>
    </row>
    <row r="5266" spans="1:16" ht="51">
      <c r="A5266" s="214" t="s">
        <v>569</v>
      </c>
      <c r="B5266" s="89"/>
      <c r="C5266" s="90" t="s">
        <v>621</v>
      </c>
      <c r="D5266" s="153">
        <v>43363</v>
      </c>
      <c r="E5266" s="89" t="s">
        <v>9519</v>
      </c>
      <c r="F5266" s="89" t="s">
        <v>3</v>
      </c>
      <c r="G5266" s="89">
        <v>1663260</v>
      </c>
      <c r="H5266" s="89"/>
      <c r="I5266" s="93" t="s">
        <v>10213</v>
      </c>
      <c r="J5266" s="89"/>
      <c r="K5266" s="89"/>
      <c r="L5266" s="89"/>
      <c r="M5266" s="89"/>
      <c r="N5266" s="155">
        <v>0</v>
      </c>
      <c r="O5266" s="155">
        <v>564.59</v>
      </c>
      <c r="P5266" s="89" t="s">
        <v>679</v>
      </c>
    </row>
    <row r="5267" spans="1:16" ht="51">
      <c r="A5267" s="214">
        <v>132</v>
      </c>
      <c r="B5267" s="89"/>
      <c r="C5267" s="90" t="s">
        <v>71</v>
      </c>
      <c r="D5267" s="153">
        <v>43363</v>
      </c>
      <c r="E5267" s="89" t="s">
        <v>9520</v>
      </c>
      <c r="F5267" s="89" t="s">
        <v>3</v>
      </c>
      <c r="G5267" s="89">
        <v>1663244</v>
      </c>
      <c r="H5267" s="89"/>
      <c r="I5267" s="93" t="s">
        <v>10214</v>
      </c>
      <c r="J5267" s="89"/>
      <c r="K5267" s="89"/>
      <c r="L5267" s="89"/>
      <c r="M5267" s="89"/>
      <c r="N5267" s="155">
        <v>0</v>
      </c>
      <c r="O5267" s="155">
        <v>229</v>
      </c>
      <c r="P5267" s="89" t="s">
        <v>679</v>
      </c>
    </row>
    <row r="5268" spans="1:16" ht="76.5">
      <c r="A5268" s="214" t="s">
        <v>561</v>
      </c>
      <c r="B5268" s="89"/>
      <c r="C5268" s="90" t="s">
        <v>10493</v>
      </c>
      <c r="D5268" s="153">
        <v>43363</v>
      </c>
      <c r="E5268" s="89" t="s">
        <v>9521</v>
      </c>
      <c r="F5268" s="89" t="s">
        <v>15</v>
      </c>
      <c r="G5268" s="89">
        <v>5971</v>
      </c>
      <c r="H5268" s="89"/>
      <c r="I5268" s="93" t="s">
        <v>10215</v>
      </c>
      <c r="J5268" s="89"/>
      <c r="K5268" s="89"/>
      <c r="L5268" s="89"/>
      <c r="M5268" s="89"/>
      <c r="N5268" s="155">
        <v>942.28</v>
      </c>
      <c r="O5268" s="155">
        <v>0</v>
      </c>
      <c r="P5268" s="89" t="s">
        <v>2900</v>
      </c>
    </row>
    <row r="5269" spans="1:16" ht="102">
      <c r="A5269" s="214">
        <v>340</v>
      </c>
      <c r="B5269" s="89"/>
      <c r="C5269" s="90" t="s">
        <v>151</v>
      </c>
      <c r="D5269" s="153">
        <v>43363</v>
      </c>
      <c r="E5269" s="89" t="s">
        <v>9522</v>
      </c>
      <c r="F5269" s="89" t="s">
        <v>15</v>
      </c>
      <c r="G5269" s="89">
        <v>5962</v>
      </c>
      <c r="H5269" s="89"/>
      <c r="I5269" s="93" t="s">
        <v>10216</v>
      </c>
      <c r="J5269" s="89"/>
      <c r="K5269" s="89"/>
      <c r="L5269" s="89"/>
      <c r="M5269" s="89"/>
      <c r="N5269" s="155">
        <v>281.58999999999997</v>
      </c>
      <c r="O5269" s="155">
        <v>0</v>
      </c>
      <c r="P5269" s="89" t="s">
        <v>679</v>
      </c>
    </row>
    <row r="5270" spans="1:16" ht="89.25">
      <c r="A5270" s="214">
        <v>513</v>
      </c>
      <c r="B5270" s="89"/>
      <c r="C5270" s="90" t="s">
        <v>175</v>
      </c>
      <c r="D5270" s="153">
        <v>43363</v>
      </c>
      <c r="E5270" s="89" t="s">
        <v>9523</v>
      </c>
      <c r="F5270" s="89" t="s">
        <v>15</v>
      </c>
      <c r="G5270" s="89">
        <v>5963</v>
      </c>
      <c r="H5270" s="89"/>
      <c r="I5270" s="93" t="s">
        <v>10217</v>
      </c>
      <c r="J5270" s="89"/>
      <c r="K5270" s="89"/>
      <c r="L5270" s="89"/>
      <c r="M5270" s="89"/>
      <c r="N5270" s="155">
        <v>725.09</v>
      </c>
      <c r="O5270" s="155">
        <v>0</v>
      </c>
      <c r="P5270" s="89" t="s">
        <v>679</v>
      </c>
    </row>
    <row r="5271" spans="1:16" ht="89.25">
      <c r="A5271" s="214">
        <v>513</v>
      </c>
      <c r="B5271" s="89"/>
      <c r="C5271" s="90" t="s">
        <v>175</v>
      </c>
      <c r="D5271" s="153">
        <v>43363</v>
      </c>
      <c r="E5271" s="89" t="s">
        <v>9524</v>
      </c>
      <c r="F5271" s="89" t="s">
        <v>15</v>
      </c>
      <c r="G5271" s="89">
        <v>5964</v>
      </c>
      <c r="H5271" s="89"/>
      <c r="I5271" s="93" t="s">
        <v>10218</v>
      </c>
      <c r="J5271" s="89"/>
      <c r="K5271" s="89"/>
      <c r="L5271" s="89"/>
      <c r="M5271" s="89"/>
      <c r="N5271" s="155">
        <v>323.37</v>
      </c>
      <c r="O5271" s="155">
        <v>0</v>
      </c>
      <c r="P5271" s="89" t="s">
        <v>679</v>
      </c>
    </row>
    <row r="5272" spans="1:16" ht="89.25">
      <c r="A5272" s="214">
        <v>340</v>
      </c>
      <c r="B5272" s="89"/>
      <c r="C5272" s="90" t="s">
        <v>151</v>
      </c>
      <c r="D5272" s="153">
        <v>43363</v>
      </c>
      <c r="E5272" s="89" t="s">
        <v>9525</v>
      </c>
      <c r="F5272" s="89" t="s">
        <v>15</v>
      </c>
      <c r="G5272" s="89">
        <v>5960</v>
      </c>
      <c r="H5272" s="89"/>
      <c r="I5272" s="93" t="s">
        <v>10219</v>
      </c>
      <c r="J5272" s="89"/>
      <c r="K5272" s="89"/>
      <c r="L5272" s="89"/>
      <c r="M5272" s="89"/>
      <c r="N5272" s="155">
        <v>311.37</v>
      </c>
      <c r="O5272" s="155">
        <v>0</v>
      </c>
      <c r="P5272" s="89" t="s">
        <v>679</v>
      </c>
    </row>
    <row r="5273" spans="1:16" ht="102">
      <c r="A5273" s="214">
        <v>340</v>
      </c>
      <c r="B5273" s="89"/>
      <c r="C5273" s="90" t="s">
        <v>151</v>
      </c>
      <c r="D5273" s="153">
        <v>43363</v>
      </c>
      <c r="E5273" s="89" t="s">
        <v>9526</v>
      </c>
      <c r="F5273" s="89" t="s">
        <v>15</v>
      </c>
      <c r="G5273" s="89">
        <v>5959</v>
      </c>
      <c r="H5273" s="89"/>
      <c r="I5273" s="93" t="s">
        <v>10220</v>
      </c>
      <c r="J5273" s="89"/>
      <c r="K5273" s="89"/>
      <c r="L5273" s="89"/>
      <c r="M5273" s="89"/>
      <c r="N5273" s="155">
        <v>302.31</v>
      </c>
      <c r="O5273" s="155">
        <v>0</v>
      </c>
      <c r="P5273" s="89" t="s">
        <v>679</v>
      </c>
    </row>
    <row r="5274" spans="1:16" ht="102">
      <c r="A5274" s="214">
        <v>340</v>
      </c>
      <c r="B5274" s="89"/>
      <c r="C5274" s="90" t="s">
        <v>151</v>
      </c>
      <c r="D5274" s="153">
        <v>43363</v>
      </c>
      <c r="E5274" s="89" t="s">
        <v>9527</v>
      </c>
      <c r="F5274" s="89" t="s">
        <v>15</v>
      </c>
      <c r="G5274" s="89">
        <v>5958</v>
      </c>
      <c r="H5274" s="89"/>
      <c r="I5274" s="93" t="s">
        <v>10221</v>
      </c>
      <c r="J5274" s="89"/>
      <c r="K5274" s="89"/>
      <c r="L5274" s="89"/>
      <c r="M5274" s="89"/>
      <c r="N5274" s="155">
        <v>281.73</v>
      </c>
      <c r="O5274" s="155">
        <v>0</v>
      </c>
      <c r="P5274" s="89" t="s">
        <v>679</v>
      </c>
    </row>
    <row r="5275" spans="1:16" ht="89.25">
      <c r="A5275" s="214">
        <v>25</v>
      </c>
      <c r="B5275" s="89"/>
      <c r="C5275" s="90" t="s">
        <v>48</v>
      </c>
      <c r="D5275" s="153">
        <v>43363</v>
      </c>
      <c r="E5275" s="89" t="s">
        <v>9528</v>
      </c>
      <c r="F5275" s="89" t="s">
        <v>15</v>
      </c>
      <c r="G5275" s="89">
        <v>5957</v>
      </c>
      <c r="H5275" s="89"/>
      <c r="I5275" s="93" t="s">
        <v>10222</v>
      </c>
      <c r="J5275" s="89"/>
      <c r="K5275" s="89"/>
      <c r="L5275" s="89"/>
      <c r="M5275" s="89"/>
      <c r="N5275" s="155">
        <v>272.06</v>
      </c>
      <c r="O5275" s="155">
        <v>0</v>
      </c>
      <c r="P5275" s="89" t="s">
        <v>679</v>
      </c>
    </row>
    <row r="5276" spans="1:16" ht="102">
      <c r="A5276" s="214">
        <v>340</v>
      </c>
      <c r="B5276" s="89"/>
      <c r="C5276" s="90" t="s">
        <v>151</v>
      </c>
      <c r="D5276" s="153">
        <v>43363</v>
      </c>
      <c r="E5276" s="89" t="s">
        <v>9529</v>
      </c>
      <c r="F5276" s="89" t="s">
        <v>15</v>
      </c>
      <c r="G5276" s="89">
        <v>5961</v>
      </c>
      <c r="H5276" s="89"/>
      <c r="I5276" s="93" t="s">
        <v>10223</v>
      </c>
      <c r="J5276" s="89"/>
      <c r="K5276" s="89"/>
      <c r="L5276" s="89"/>
      <c r="M5276" s="89"/>
      <c r="N5276" s="155">
        <v>302.31</v>
      </c>
      <c r="O5276" s="155">
        <v>0</v>
      </c>
      <c r="P5276" s="89" t="s">
        <v>679</v>
      </c>
    </row>
    <row r="5277" spans="1:16" ht="51">
      <c r="A5277" s="214">
        <v>513</v>
      </c>
      <c r="B5277" s="89"/>
      <c r="C5277" s="90" t="s">
        <v>175</v>
      </c>
      <c r="D5277" s="153">
        <v>43363</v>
      </c>
      <c r="E5277" s="89" t="s">
        <v>9530</v>
      </c>
      <c r="F5277" s="89" t="s">
        <v>15</v>
      </c>
      <c r="G5277" s="89">
        <v>840490</v>
      </c>
      <c r="H5277" s="89"/>
      <c r="I5277" s="93" t="s">
        <v>4424</v>
      </c>
      <c r="J5277" s="89"/>
      <c r="K5277" s="89"/>
      <c r="L5277" s="89"/>
      <c r="M5277" s="89"/>
      <c r="N5277" s="155">
        <v>50</v>
      </c>
      <c r="O5277" s="155">
        <v>0</v>
      </c>
      <c r="P5277" s="89" t="s">
        <v>679</v>
      </c>
    </row>
    <row r="5278" spans="1:16" ht="51">
      <c r="A5278" s="214">
        <v>513</v>
      </c>
      <c r="B5278" s="89"/>
      <c r="C5278" s="90" t="s">
        <v>175</v>
      </c>
      <c r="D5278" s="153">
        <v>43363</v>
      </c>
      <c r="E5278" s="89" t="s">
        <v>9531</v>
      </c>
      <c r="F5278" s="89" t="s">
        <v>15</v>
      </c>
      <c r="G5278" s="89">
        <v>841235</v>
      </c>
      <c r="H5278" s="89"/>
      <c r="I5278" s="93" t="s">
        <v>10224</v>
      </c>
      <c r="J5278" s="89"/>
      <c r="K5278" s="89"/>
      <c r="L5278" s="89"/>
      <c r="M5278" s="89"/>
      <c r="N5278" s="155">
        <v>50</v>
      </c>
      <c r="O5278" s="155">
        <v>0</v>
      </c>
      <c r="P5278" s="89" t="s">
        <v>679</v>
      </c>
    </row>
    <row r="5279" spans="1:16" ht="63.75">
      <c r="A5279" s="214">
        <v>597</v>
      </c>
      <c r="B5279" s="89"/>
      <c r="C5279" s="90" t="s">
        <v>2577</v>
      </c>
      <c r="D5279" s="153">
        <v>43363</v>
      </c>
      <c r="E5279" s="89" t="s">
        <v>9532</v>
      </c>
      <c r="F5279" s="89" t="s">
        <v>11</v>
      </c>
      <c r="G5279" s="89">
        <v>933095</v>
      </c>
      <c r="H5279" s="89"/>
      <c r="I5279" s="93" t="s">
        <v>10225</v>
      </c>
      <c r="J5279" s="89"/>
      <c r="K5279" s="89"/>
      <c r="L5279" s="89"/>
      <c r="M5279" s="89"/>
      <c r="N5279" s="155">
        <v>50</v>
      </c>
      <c r="O5279" s="155">
        <v>0</v>
      </c>
      <c r="P5279" s="89" t="s">
        <v>679</v>
      </c>
    </row>
    <row r="5280" spans="1:16" ht="76.5">
      <c r="A5280" s="214">
        <v>599</v>
      </c>
      <c r="B5280" s="89"/>
      <c r="C5280" s="90" t="s">
        <v>11086</v>
      </c>
      <c r="D5280" s="153">
        <v>43363</v>
      </c>
      <c r="E5280" s="89" t="s">
        <v>9533</v>
      </c>
      <c r="F5280" s="89" t="s">
        <v>6</v>
      </c>
      <c r="G5280" s="89">
        <v>933098</v>
      </c>
      <c r="H5280" s="89"/>
      <c r="I5280" s="93" t="s">
        <v>10226</v>
      </c>
      <c r="J5280" s="89"/>
      <c r="K5280" s="89"/>
      <c r="L5280" s="89"/>
      <c r="M5280" s="89"/>
      <c r="N5280" s="155">
        <v>0</v>
      </c>
      <c r="O5280" s="155">
        <v>1218141.5900000001</v>
      </c>
      <c r="P5280" s="89" t="s">
        <v>679</v>
      </c>
    </row>
    <row r="5281" spans="1:16" ht="89.25">
      <c r="A5281" s="214">
        <v>599</v>
      </c>
      <c r="B5281" s="89"/>
      <c r="C5281" s="90" t="s">
        <v>11086</v>
      </c>
      <c r="D5281" s="153">
        <v>43363</v>
      </c>
      <c r="E5281" s="89" t="s">
        <v>9534</v>
      </c>
      <c r="F5281" s="89" t="s">
        <v>11</v>
      </c>
      <c r="G5281" s="89">
        <v>933098</v>
      </c>
      <c r="H5281" s="89"/>
      <c r="I5281" s="93" t="s">
        <v>10227</v>
      </c>
      <c r="J5281" s="89"/>
      <c r="K5281" s="89"/>
      <c r="L5281" s="89"/>
      <c r="M5281" s="89"/>
      <c r="N5281" s="155">
        <v>50</v>
      </c>
      <c r="O5281" s="155">
        <v>0</v>
      </c>
      <c r="P5281" s="89" t="s">
        <v>679</v>
      </c>
    </row>
    <row r="5282" spans="1:16" ht="51">
      <c r="A5282" s="214" t="s">
        <v>569</v>
      </c>
      <c r="B5282" s="89"/>
      <c r="C5282" s="90" t="s">
        <v>621</v>
      </c>
      <c r="D5282" s="153">
        <v>43364</v>
      </c>
      <c r="E5282" s="89" t="s">
        <v>9535</v>
      </c>
      <c r="F5282" s="89" t="s">
        <v>3</v>
      </c>
      <c r="G5282" s="89">
        <v>1663910</v>
      </c>
      <c r="H5282" s="89"/>
      <c r="I5282" s="93" t="s">
        <v>10228</v>
      </c>
      <c r="J5282" s="89"/>
      <c r="K5282" s="89"/>
      <c r="L5282" s="89"/>
      <c r="M5282" s="89"/>
      <c r="N5282" s="155">
        <v>0</v>
      </c>
      <c r="O5282" s="155">
        <v>3691.1800000000003</v>
      </c>
      <c r="P5282" s="89" t="s">
        <v>679</v>
      </c>
    </row>
    <row r="5283" spans="1:16" ht="38.25">
      <c r="A5283" s="214" t="s">
        <v>569</v>
      </c>
      <c r="B5283" s="89"/>
      <c r="C5283" s="90" t="s">
        <v>621</v>
      </c>
      <c r="D5283" s="153">
        <v>43364</v>
      </c>
      <c r="E5283" s="89" t="s">
        <v>9536</v>
      </c>
      <c r="F5283" s="89" t="s">
        <v>3</v>
      </c>
      <c r="G5283" s="89">
        <v>1663937</v>
      </c>
      <c r="H5283" s="89"/>
      <c r="I5283" s="93" t="s">
        <v>10229</v>
      </c>
      <c r="J5283" s="89"/>
      <c r="K5283" s="89"/>
      <c r="L5283" s="89"/>
      <c r="M5283" s="89"/>
      <c r="N5283" s="155">
        <v>0</v>
      </c>
      <c r="O5283" s="155">
        <v>200</v>
      </c>
      <c r="P5283" s="89" t="s">
        <v>679</v>
      </c>
    </row>
    <row r="5284" spans="1:16" ht="38.25">
      <c r="A5284" s="214" t="s">
        <v>569</v>
      </c>
      <c r="B5284" s="89"/>
      <c r="C5284" s="90" t="s">
        <v>621</v>
      </c>
      <c r="D5284" s="153">
        <v>43364</v>
      </c>
      <c r="E5284" s="89" t="s">
        <v>9537</v>
      </c>
      <c r="F5284" s="89" t="s">
        <v>3</v>
      </c>
      <c r="G5284" s="89">
        <v>1663824</v>
      </c>
      <c r="H5284" s="89"/>
      <c r="I5284" s="93" t="s">
        <v>10230</v>
      </c>
      <c r="J5284" s="89"/>
      <c r="K5284" s="89"/>
      <c r="L5284" s="89"/>
      <c r="M5284" s="89"/>
      <c r="N5284" s="155">
        <v>0</v>
      </c>
      <c r="O5284" s="155">
        <v>1265.57</v>
      </c>
      <c r="P5284" s="89" t="s">
        <v>679</v>
      </c>
    </row>
    <row r="5285" spans="1:16" ht="51">
      <c r="A5285" s="214" t="s">
        <v>569</v>
      </c>
      <c r="B5285" s="89"/>
      <c r="C5285" s="90" t="s">
        <v>621</v>
      </c>
      <c r="D5285" s="153">
        <v>43364</v>
      </c>
      <c r="E5285" s="89" t="s">
        <v>9538</v>
      </c>
      <c r="F5285" s="89" t="s">
        <v>3</v>
      </c>
      <c r="G5285" s="89">
        <v>1663850</v>
      </c>
      <c r="H5285" s="89"/>
      <c r="I5285" s="93" t="s">
        <v>10231</v>
      </c>
      <c r="J5285" s="89"/>
      <c r="K5285" s="89"/>
      <c r="L5285" s="89"/>
      <c r="M5285" s="89"/>
      <c r="N5285" s="155">
        <v>0</v>
      </c>
      <c r="O5285" s="155">
        <v>0.55000000000000004</v>
      </c>
      <c r="P5285" s="89" t="s">
        <v>679</v>
      </c>
    </row>
    <row r="5286" spans="1:16" ht="51">
      <c r="A5286" s="214" t="s">
        <v>569</v>
      </c>
      <c r="B5286" s="89"/>
      <c r="C5286" s="90" t="s">
        <v>621</v>
      </c>
      <c r="D5286" s="153">
        <v>43364</v>
      </c>
      <c r="E5286" s="89" t="s">
        <v>9539</v>
      </c>
      <c r="F5286" s="89" t="s">
        <v>3</v>
      </c>
      <c r="G5286" s="89">
        <v>1663982</v>
      </c>
      <c r="H5286" s="89"/>
      <c r="I5286" s="93" t="s">
        <v>10232</v>
      </c>
      <c r="J5286" s="89"/>
      <c r="K5286" s="89"/>
      <c r="L5286" s="89"/>
      <c r="M5286" s="89"/>
      <c r="N5286" s="155">
        <v>0</v>
      </c>
      <c r="O5286" s="155">
        <v>1867.13</v>
      </c>
      <c r="P5286" s="89" t="s">
        <v>679</v>
      </c>
    </row>
    <row r="5287" spans="1:16" ht="63.75">
      <c r="A5287" s="214">
        <v>597</v>
      </c>
      <c r="B5287" s="89"/>
      <c r="C5287" s="90" t="s">
        <v>2577</v>
      </c>
      <c r="D5287" s="153">
        <v>43364</v>
      </c>
      <c r="E5287" s="89" t="s">
        <v>9540</v>
      </c>
      <c r="F5287" s="89" t="s">
        <v>3</v>
      </c>
      <c r="G5287" s="89">
        <v>1664008</v>
      </c>
      <c r="H5287" s="89"/>
      <c r="I5287" s="93" t="s">
        <v>10233</v>
      </c>
      <c r="J5287" s="89"/>
      <c r="K5287" s="89"/>
      <c r="L5287" s="89"/>
      <c r="M5287" s="89"/>
      <c r="N5287" s="155">
        <v>0</v>
      </c>
      <c r="O5287" s="155">
        <v>1030</v>
      </c>
      <c r="P5287" s="89" t="s">
        <v>679</v>
      </c>
    </row>
    <row r="5288" spans="1:16" ht="51">
      <c r="A5288" s="214" t="s">
        <v>560</v>
      </c>
      <c r="B5288" s="89"/>
      <c r="C5288" s="90" t="s">
        <v>622</v>
      </c>
      <c r="D5288" s="153">
        <v>43364</v>
      </c>
      <c r="E5288" s="89" t="s">
        <v>9541</v>
      </c>
      <c r="F5288" s="89" t="s">
        <v>3</v>
      </c>
      <c r="G5288" s="89">
        <v>1664019</v>
      </c>
      <c r="H5288" s="89"/>
      <c r="I5288" s="93" t="s">
        <v>10234</v>
      </c>
      <c r="J5288" s="89"/>
      <c r="K5288" s="89"/>
      <c r="L5288" s="89"/>
      <c r="M5288" s="89"/>
      <c r="N5288" s="155">
        <v>0</v>
      </c>
      <c r="O5288" s="155">
        <v>485.11</v>
      </c>
      <c r="P5288" s="89" t="s">
        <v>679</v>
      </c>
    </row>
    <row r="5289" spans="1:16" ht="51">
      <c r="A5289" s="214" t="s">
        <v>569</v>
      </c>
      <c r="B5289" s="89"/>
      <c r="C5289" s="90" t="s">
        <v>621</v>
      </c>
      <c r="D5289" s="153">
        <v>43364</v>
      </c>
      <c r="E5289" s="89" t="s">
        <v>9542</v>
      </c>
      <c r="F5289" s="89" t="s">
        <v>3</v>
      </c>
      <c r="G5289" s="89">
        <v>1663645</v>
      </c>
      <c r="H5289" s="89"/>
      <c r="I5289" s="93" t="s">
        <v>10235</v>
      </c>
      <c r="J5289" s="89"/>
      <c r="K5289" s="89"/>
      <c r="L5289" s="89"/>
      <c r="M5289" s="89"/>
      <c r="N5289" s="155">
        <v>0</v>
      </c>
      <c r="O5289" s="155">
        <v>4300</v>
      </c>
      <c r="P5289" s="89" t="s">
        <v>679</v>
      </c>
    </row>
    <row r="5290" spans="1:16" ht="63.75">
      <c r="A5290" s="214" t="s">
        <v>563</v>
      </c>
      <c r="B5290" s="89"/>
      <c r="C5290" s="90" t="s">
        <v>9054</v>
      </c>
      <c r="D5290" s="153">
        <v>43364</v>
      </c>
      <c r="E5290" s="89" t="s">
        <v>9543</v>
      </c>
      <c r="F5290" s="89" t="s">
        <v>3</v>
      </c>
      <c r="G5290" s="89">
        <v>1663663</v>
      </c>
      <c r="H5290" s="89"/>
      <c r="I5290" s="93" t="s">
        <v>10236</v>
      </c>
      <c r="J5290" s="89"/>
      <c r="K5290" s="89"/>
      <c r="L5290" s="89"/>
      <c r="M5290" s="89"/>
      <c r="N5290" s="155">
        <v>0</v>
      </c>
      <c r="O5290" s="155">
        <v>4333092.2</v>
      </c>
      <c r="P5290" s="89" t="s">
        <v>679</v>
      </c>
    </row>
    <row r="5291" spans="1:16" ht="63.75">
      <c r="A5291" s="214" t="s">
        <v>569</v>
      </c>
      <c r="B5291" s="89"/>
      <c r="C5291" s="90" t="s">
        <v>621</v>
      </c>
      <c r="D5291" s="153">
        <v>43364</v>
      </c>
      <c r="E5291" s="89" t="s">
        <v>9544</v>
      </c>
      <c r="F5291" s="89" t="s">
        <v>3</v>
      </c>
      <c r="G5291" s="89">
        <v>1663727</v>
      </c>
      <c r="H5291" s="89"/>
      <c r="I5291" s="93" t="s">
        <v>10237</v>
      </c>
      <c r="J5291" s="89"/>
      <c r="K5291" s="89"/>
      <c r="L5291" s="89"/>
      <c r="M5291" s="89"/>
      <c r="N5291" s="155">
        <v>0</v>
      </c>
      <c r="O5291" s="155">
        <v>466.03000000000003</v>
      </c>
      <c r="P5291" s="89" t="s">
        <v>679</v>
      </c>
    </row>
    <row r="5292" spans="1:16" ht="63.75">
      <c r="A5292" s="214" t="s">
        <v>569</v>
      </c>
      <c r="B5292" s="89"/>
      <c r="C5292" s="90" t="s">
        <v>621</v>
      </c>
      <c r="D5292" s="153">
        <v>43364</v>
      </c>
      <c r="E5292" s="89" t="s">
        <v>9545</v>
      </c>
      <c r="F5292" s="89" t="s">
        <v>3</v>
      </c>
      <c r="G5292" s="89">
        <v>1663734</v>
      </c>
      <c r="H5292" s="89"/>
      <c r="I5292" s="93" t="s">
        <v>10238</v>
      </c>
      <c r="J5292" s="89"/>
      <c r="K5292" s="89"/>
      <c r="L5292" s="89"/>
      <c r="M5292" s="89"/>
      <c r="N5292" s="155">
        <v>0</v>
      </c>
      <c r="O5292" s="155">
        <v>10166.219999999999</v>
      </c>
      <c r="P5292" s="89" t="s">
        <v>679</v>
      </c>
    </row>
    <row r="5293" spans="1:16" ht="63.75">
      <c r="A5293" s="214" t="s">
        <v>569</v>
      </c>
      <c r="B5293" s="89"/>
      <c r="C5293" s="90" t="s">
        <v>621</v>
      </c>
      <c r="D5293" s="153">
        <v>43364</v>
      </c>
      <c r="E5293" s="89" t="s">
        <v>9546</v>
      </c>
      <c r="F5293" s="89" t="s">
        <v>3</v>
      </c>
      <c r="G5293" s="89">
        <v>1663618</v>
      </c>
      <c r="H5293" s="89"/>
      <c r="I5293" s="93" t="s">
        <v>10239</v>
      </c>
      <c r="J5293" s="89"/>
      <c r="K5293" s="89"/>
      <c r="L5293" s="89"/>
      <c r="M5293" s="89"/>
      <c r="N5293" s="155">
        <v>0</v>
      </c>
      <c r="O5293" s="155">
        <v>6242.56</v>
      </c>
      <c r="P5293" s="89" t="s">
        <v>679</v>
      </c>
    </row>
    <row r="5294" spans="1:16" ht="51">
      <c r="A5294" s="214" t="s">
        <v>560</v>
      </c>
      <c r="B5294" s="89"/>
      <c r="C5294" s="90" t="s">
        <v>622</v>
      </c>
      <c r="D5294" s="153">
        <v>43364</v>
      </c>
      <c r="E5294" s="89" t="s">
        <v>9547</v>
      </c>
      <c r="F5294" s="89" t="s">
        <v>3</v>
      </c>
      <c r="G5294" s="89">
        <v>1663633</v>
      </c>
      <c r="H5294" s="89"/>
      <c r="I5294" s="93" t="s">
        <v>10240</v>
      </c>
      <c r="J5294" s="89"/>
      <c r="K5294" s="89"/>
      <c r="L5294" s="89"/>
      <c r="M5294" s="89"/>
      <c r="N5294" s="155">
        <v>0</v>
      </c>
      <c r="O5294" s="155">
        <v>140</v>
      </c>
      <c r="P5294" s="89" t="s">
        <v>679</v>
      </c>
    </row>
    <row r="5295" spans="1:16" ht="89.25">
      <c r="A5295" s="214">
        <v>513</v>
      </c>
      <c r="B5295" s="89"/>
      <c r="C5295" s="90" t="s">
        <v>175</v>
      </c>
      <c r="D5295" s="153">
        <v>43364</v>
      </c>
      <c r="E5295" s="89" t="s">
        <v>9548</v>
      </c>
      <c r="F5295" s="89" t="s">
        <v>680</v>
      </c>
      <c r="G5295" s="89">
        <v>180842</v>
      </c>
      <c r="H5295" s="89"/>
      <c r="I5295" s="93" t="s">
        <v>10241</v>
      </c>
      <c r="J5295" s="89"/>
      <c r="K5295" s="89"/>
      <c r="L5295" s="89"/>
      <c r="M5295" s="89"/>
      <c r="N5295" s="155">
        <v>21247.599999999999</v>
      </c>
      <c r="O5295" s="155">
        <v>0</v>
      </c>
      <c r="P5295" s="89" t="s">
        <v>679</v>
      </c>
    </row>
    <row r="5296" spans="1:16" ht="63.75">
      <c r="A5296" s="214">
        <v>30</v>
      </c>
      <c r="B5296" s="89"/>
      <c r="C5296" s="90" t="s">
        <v>684</v>
      </c>
      <c r="D5296" s="153">
        <v>43364</v>
      </c>
      <c r="E5296" s="89" t="s">
        <v>9549</v>
      </c>
      <c r="F5296" s="89" t="s">
        <v>6</v>
      </c>
      <c r="G5296" s="89">
        <v>1025088</v>
      </c>
      <c r="H5296" s="89"/>
      <c r="I5296" s="93" t="s">
        <v>10242</v>
      </c>
      <c r="J5296" s="89"/>
      <c r="K5296" s="89"/>
      <c r="L5296" s="89"/>
      <c r="M5296" s="89"/>
      <c r="N5296" s="155">
        <v>0</v>
      </c>
      <c r="O5296" s="155">
        <v>141209.1</v>
      </c>
      <c r="P5296" s="89" t="s">
        <v>679</v>
      </c>
    </row>
    <row r="5297" spans="1:16" ht="51">
      <c r="A5297" s="214">
        <v>513</v>
      </c>
      <c r="B5297" s="89"/>
      <c r="C5297" s="90" t="s">
        <v>175</v>
      </c>
      <c r="D5297" s="153">
        <v>43364</v>
      </c>
      <c r="E5297" s="89" t="s">
        <v>9550</v>
      </c>
      <c r="F5297" s="89" t="s">
        <v>15</v>
      </c>
      <c r="G5297" s="89">
        <v>841832</v>
      </c>
      <c r="H5297" s="89"/>
      <c r="I5297" s="93" t="s">
        <v>3376</v>
      </c>
      <c r="J5297" s="89"/>
      <c r="K5297" s="89"/>
      <c r="L5297" s="89"/>
      <c r="M5297" s="89"/>
      <c r="N5297" s="155">
        <v>50</v>
      </c>
      <c r="O5297" s="155">
        <v>0</v>
      </c>
      <c r="P5297" s="89" t="s">
        <v>679</v>
      </c>
    </row>
    <row r="5298" spans="1:16" ht="51">
      <c r="A5298" s="214">
        <v>513</v>
      </c>
      <c r="B5298" s="89"/>
      <c r="C5298" s="90" t="s">
        <v>175</v>
      </c>
      <c r="D5298" s="153">
        <v>43364</v>
      </c>
      <c r="E5298" s="89" t="s">
        <v>9551</v>
      </c>
      <c r="F5298" s="89" t="s">
        <v>15</v>
      </c>
      <c r="G5298" s="89">
        <v>841840</v>
      </c>
      <c r="H5298" s="89"/>
      <c r="I5298" s="93" t="s">
        <v>3390</v>
      </c>
      <c r="J5298" s="89"/>
      <c r="K5298" s="89"/>
      <c r="L5298" s="89"/>
      <c r="M5298" s="89"/>
      <c r="N5298" s="155">
        <v>50</v>
      </c>
      <c r="O5298" s="155">
        <v>0</v>
      </c>
      <c r="P5298" s="89" t="s">
        <v>679</v>
      </c>
    </row>
    <row r="5299" spans="1:16" ht="76.5">
      <c r="A5299" s="214" t="s">
        <v>561</v>
      </c>
      <c r="B5299" s="89"/>
      <c r="C5299" s="90" t="s">
        <v>10493</v>
      </c>
      <c r="D5299" s="153">
        <v>43364</v>
      </c>
      <c r="E5299" s="89" t="s">
        <v>9552</v>
      </c>
      <c r="F5299" s="89" t="s">
        <v>13</v>
      </c>
      <c r="G5299" s="89">
        <v>933135</v>
      </c>
      <c r="H5299" s="89"/>
      <c r="I5299" s="93" t="s">
        <v>10243</v>
      </c>
      <c r="J5299" s="89"/>
      <c r="K5299" s="89"/>
      <c r="L5299" s="89"/>
      <c r="M5299" s="89"/>
      <c r="N5299" s="155">
        <v>76500</v>
      </c>
      <c r="O5299" s="155">
        <v>0</v>
      </c>
      <c r="P5299" s="89" t="s">
        <v>679</v>
      </c>
    </row>
    <row r="5300" spans="1:16" ht="63.75">
      <c r="A5300" s="214">
        <v>513</v>
      </c>
      <c r="B5300" s="89"/>
      <c r="C5300" s="90" t="s">
        <v>175</v>
      </c>
      <c r="D5300" s="153">
        <v>43364</v>
      </c>
      <c r="E5300" s="89" t="s">
        <v>9553</v>
      </c>
      <c r="F5300" s="89" t="s">
        <v>15</v>
      </c>
      <c r="G5300" s="89">
        <v>841836</v>
      </c>
      <c r="H5300" s="89"/>
      <c r="I5300" s="93" t="s">
        <v>10244</v>
      </c>
      <c r="J5300" s="89"/>
      <c r="K5300" s="89"/>
      <c r="L5300" s="89"/>
      <c r="M5300" s="89"/>
      <c r="N5300" s="155">
        <v>50</v>
      </c>
      <c r="O5300" s="155">
        <v>0</v>
      </c>
      <c r="P5300" s="89" t="s">
        <v>679</v>
      </c>
    </row>
    <row r="5301" spans="1:16" ht="89.25">
      <c r="A5301" s="214" t="s">
        <v>561</v>
      </c>
      <c r="B5301" s="89"/>
      <c r="C5301" s="90" t="s">
        <v>10493</v>
      </c>
      <c r="D5301" s="153">
        <v>43364</v>
      </c>
      <c r="E5301" s="89" t="s">
        <v>9554</v>
      </c>
      <c r="F5301" s="89" t="s">
        <v>15</v>
      </c>
      <c r="G5301" s="89">
        <v>5984</v>
      </c>
      <c r="H5301" s="89"/>
      <c r="I5301" s="93" t="s">
        <v>10245</v>
      </c>
      <c r="J5301" s="89"/>
      <c r="K5301" s="89"/>
      <c r="L5301" s="89"/>
      <c r="M5301" s="89"/>
      <c r="N5301" s="155">
        <v>295.73</v>
      </c>
      <c r="O5301" s="155">
        <v>0</v>
      </c>
      <c r="P5301" s="89" t="s">
        <v>679</v>
      </c>
    </row>
    <row r="5302" spans="1:16" ht="63.75">
      <c r="A5302" s="214">
        <v>373</v>
      </c>
      <c r="B5302" s="89"/>
      <c r="C5302" s="90" t="s">
        <v>644</v>
      </c>
      <c r="D5302" s="153">
        <v>43364</v>
      </c>
      <c r="E5302" s="89" t="s">
        <v>9555</v>
      </c>
      <c r="F5302" s="89" t="s">
        <v>680</v>
      </c>
      <c r="G5302" s="89">
        <v>180861</v>
      </c>
      <c r="H5302" s="89"/>
      <c r="I5302" s="93" t="s">
        <v>10246</v>
      </c>
      <c r="J5302" s="89"/>
      <c r="K5302" s="89"/>
      <c r="L5302" s="89"/>
      <c r="M5302" s="89"/>
      <c r="N5302" s="155">
        <v>0</v>
      </c>
      <c r="O5302" s="155">
        <v>9178501.8000000007</v>
      </c>
      <c r="P5302" s="89" t="s">
        <v>679</v>
      </c>
    </row>
    <row r="5303" spans="1:16" ht="51">
      <c r="A5303" s="214" t="s">
        <v>567</v>
      </c>
      <c r="B5303" s="89"/>
      <c r="C5303" s="90" t="s">
        <v>620</v>
      </c>
      <c r="D5303" s="153">
        <v>43364</v>
      </c>
      <c r="E5303" s="89" t="s">
        <v>9556</v>
      </c>
      <c r="F5303" s="89" t="s">
        <v>6</v>
      </c>
      <c r="G5303" s="89">
        <v>1025420</v>
      </c>
      <c r="H5303" s="89"/>
      <c r="I5303" s="93" t="s">
        <v>10247</v>
      </c>
      <c r="J5303" s="89"/>
      <c r="K5303" s="89"/>
      <c r="L5303" s="89"/>
      <c r="M5303" s="89"/>
      <c r="N5303" s="155">
        <v>0</v>
      </c>
      <c r="O5303" s="155">
        <v>579.12</v>
      </c>
      <c r="P5303" s="89" t="s">
        <v>679</v>
      </c>
    </row>
    <row r="5304" spans="1:16" ht="76.5">
      <c r="A5304" s="214">
        <v>291</v>
      </c>
      <c r="B5304" s="89"/>
      <c r="C5304" s="90" t="s">
        <v>133</v>
      </c>
      <c r="D5304" s="153">
        <v>43364</v>
      </c>
      <c r="E5304" s="89" t="s">
        <v>9557</v>
      </c>
      <c r="F5304" s="89" t="s">
        <v>11</v>
      </c>
      <c r="G5304" s="89">
        <v>842163</v>
      </c>
      <c r="H5304" s="89"/>
      <c r="I5304" s="93" t="s">
        <v>10248</v>
      </c>
      <c r="J5304" s="89"/>
      <c r="K5304" s="89"/>
      <c r="L5304" s="89"/>
      <c r="M5304" s="89"/>
      <c r="N5304" s="155">
        <v>50</v>
      </c>
      <c r="O5304" s="155">
        <v>0</v>
      </c>
      <c r="P5304" s="89" t="s">
        <v>679</v>
      </c>
    </row>
    <row r="5305" spans="1:16" ht="51">
      <c r="A5305" s="214">
        <v>513</v>
      </c>
      <c r="B5305" s="89"/>
      <c r="C5305" s="90" t="s">
        <v>175</v>
      </c>
      <c r="D5305" s="153">
        <v>43364</v>
      </c>
      <c r="E5305" s="89" t="s">
        <v>9558</v>
      </c>
      <c r="F5305" s="89" t="s">
        <v>15</v>
      </c>
      <c r="G5305" s="89">
        <v>842165</v>
      </c>
      <c r="H5305" s="89"/>
      <c r="I5305" s="93" t="s">
        <v>743</v>
      </c>
      <c r="J5305" s="89"/>
      <c r="K5305" s="89"/>
      <c r="L5305" s="89"/>
      <c r="M5305" s="89"/>
      <c r="N5305" s="155">
        <v>50</v>
      </c>
      <c r="O5305" s="155">
        <v>0</v>
      </c>
      <c r="P5305" s="89" t="s">
        <v>679</v>
      </c>
    </row>
    <row r="5306" spans="1:16" ht="63.75">
      <c r="A5306" s="214">
        <v>513</v>
      </c>
      <c r="B5306" s="89"/>
      <c r="C5306" s="90" t="s">
        <v>175</v>
      </c>
      <c r="D5306" s="153">
        <v>43364</v>
      </c>
      <c r="E5306" s="89" t="s">
        <v>9559</v>
      </c>
      <c r="F5306" s="89" t="s">
        <v>13</v>
      </c>
      <c r="G5306" s="89">
        <v>11204</v>
      </c>
      <c r="H5306" s="89"/>
      <c r="I5306" s="93" t="s">
        <v>10249</v>
      </c>
      <c r="J5306" s="89"/>
      <c r="K5306" s="89"/>
      <c r="L5306" s="89"/>
      <c r="M5306" s="89"/>
      <c r="N5306" s="155">
        <v>7782990.4900000002</v>
      </c>
      <c r="O5306" s="155">
        <v>0</v>
      </c>
      <c r="P5306" s="89" t="s">
        <v>679</v>
      </c>
    </row>
    <row r="5307" spans="1:16" ht="76.5">
      <c r="A5307" s="214">
        <v>513</v>
      </c>
      <c r="B5307" s="89"/>
      <c r="C5307" s="90" t="s">
        <v>175</v>
      </c>
      <c r="D5307" s="153">
        <v>43364</v>
      </c>
      <c r="E5307" s="89" t="s">
        <v>9560</v>
      </c>
      <c r="F5307" s="89" t="s">
        <v>11</v>
      </c>
      <c r="G5307" s="89">
        <v>11204</v>
      </c>
      <c r="H5307" s="89"/>
      <c r="I5307" s="93" t="s">
        <v>10250</v>
      </c>
      <c r="J5307" s="89"/>
      <c r="K5307" s="89"/>
      <c r="L5307" s="89"/>
      <c r="M5307" s="89"/>
      <c r="N5307" s="155">
        <v>5639.8</v>
      </c>
      <c r="O5307" s="155">
        <v>0</v>
      </c>
      <c r="P5307" s="89" t="s">
        <v>679</v>
      </c>
    </row>
    <row r="5308" spans="1:16" ht="63.75">
      <c r="A5308" s="214">
        <v>513</v>
      </c>
      <c r="B5308" s="89"/>
      <c r="C5308" s="90" t="s">
        <v>175</v>
      </c>
      <c r="D5308" s="153">
        <v>43364</v>
      </c>
      <c r="E5308" s="89" t="s">
        <v>9561</v>
      </c>
      <c r="F5308" s="89" t="s">
        <v>13</v>
      </c>
      <c r="G5308" s="89">
        <v>11208</v>
      </c>
      <c r="H5308" s="89"/>
      <c r="I5308" s="93" t="s">
        <v>10251</v>
      </c>
      <c r="J5308" s="89"/>
      <c r="K5308" s="89"/>
      <c r="L5308" s="89"/>
      <c r="M5308" s="89"/>
      <c r="N5308" s="155">
        <v>16318545.18</v>
      </c>
      <c r="O5308" s="155">
        <v>0</v>
      </c>
      <c r="P5308" s="89" t="s">
        <v>679</v>
      </c>
    </row>
    <row r="5309" spans="1:16" ht="63.75">
      <c r="A5309" s="214">
        <v>513</v>
      </c>
      <c r="B5309" s="89"/>
      <c r="C5309" s="90" t="s">
        <v>175</v>
      </c>
      <c r="D5309" s="153">
        <v>43364</v>
      </c>
      <c r="E5309" s="89" t="s">
        <v>9562</v>
      </c>
      <c r="F5309" s="89" t="s">
        <v>11</v>
      </c>
      <c r="G5309" s="89">
        <v>11208</v>
      </c>
      <c r="H5309" s="89"/>
      <c r="I5309" s="93" t="s">
        <v>10252</v>
      </c>
      <c r="J5309" s="89"/>
      <c r="K5309" s="89"/>
      <c r="L5309" s="89"/>
      <c r="M5309" s="89"/>
      <c r="N5309" s="155">
        <v>11528.84</v>
      </c>
      <c r="O5309" s="155">
        <v>0</v>
      </c>
      <c r="P5309" s="89" t="s">
        <v>679</v>
      </c>
    </row>
    <row r="5310" spans="1:16" ht="51">
      <c r="A5310" s="214">
        <v>513</v>
      </c>
      <c r="B5310" s="89"/>
      <c r="C5310" s="90" t="s">
        <v>175</v>
      </c>
      <c r="D5310" s="153">
        <v>43364</v>
      </c>
      <c r="E5310" s="89" t="s">
        <v>9563</v>
      </c>
      <c r="F5310" s="89" t="s">
        <v>11</v>
      </c>
      <c r="G5310" s="89">
        <v>933178</v>
      </c>
      <c r="H5310" s="89"/>
      <c r="I5310" s="93" t="s">
        <v>10253</v>
      </c>
      <c r="J5310" s="89"/>
      <c r="K5310" s="89"/>
      <c r="L5310" s="89"/>
      <c r="M5310" s="89"/>
      <c r="N5310" s="155">
        <v>50</v>
      </c>
      <c r="O5310" s="155">
        <v>0</v>
      </c>
      <c r="P5310" s="89" t="s">
        <v>679</v>
      </c>
    </row>
    <row r="5311" spans="1:16" ht="51">
      <c r="A5311" s="214">
        <v>513</v>
      </c>
      <c r="B5311" s="89"/>
      <c r="C5311" s="90" t="s">
        <v>175</v>
      </c>
      <c r="D5311" s="153">
        <v>43364</v>
      </c>
      <c r="E5311" s="89" t="s">
        <v>9564</v>
      </c>
      <c r="F5311" s="89" t="s">
        <v>11</v>
      </c>
      <c r="G5311" s="89">
        <v>933177</v>
      </c>
      <c r="H5311" s="89"/>
      <c r="I5311" s="93" t="s">
        <v>10254</v>
      </c>
      <c r="J5311" s="89"/>
      <c r="K5311" s="89"/>
      <c r="L5311" s="89"/>
      <c r="M5311" s="89"/>
      <c r="N5311" s="155">
        <v>50</v>
      </c>
      <c r="O5311" s="155">
        <v>0</v>
      </c>
      <c r="P5311" s="89" t="s">
        <v>679</v>
      </c>
    </row>
    <row r="5312" spans="1:16" ht="63.75">
      <c r="A5312" s="214">
        <v>513</v>
      </c>
      <c r="B5312" s="89"/>
      <c r="C5312" s="90" t="s">
        <v>175</v>
      </c>
      <c r="D5312" s="153">
        <v>43364</v>
      </c>
      <c r="E5312" s="89" t="s">
        <v>9565</v>
      </c>
      <c r="F5312" s="89" t="s">
        <v>11</v>
      </c>
      <c r="G5312" s="89">
        <v>933141</v>
      </c>
      <c r="H5312" s="89"/>
      <c r="I5312" s="93" t="s">
        <v>10255</v>
      </c>
      <c r="J5312" s="89"/>
      <c r="K5312" s="89"/>
      <c r="L5312" s="89"/>
      <c r="M5312" s="89"/>
      <c r="N5312" s="155">
        <v>50</v>
      </c>
      <c r="O5312" s="155">
        <v>0</v>
      </c>
      <c r="P5312" s="89" t="s">
        <v>679</v>
      </c>
    </row>
    <row r="5313" spans="1:16" ht="63.75">
      <c r="A5313" s="214">
        <v>513</v>
      </c>
      <c r="B5313" s="89"/>
      <c r="C5313" s="90" t="s">
        <v>175</v>
      </c>
      <c r="D5313" s="153">
        <v>43364</v>
      </c>
      <c r="E5313" s="89" t="s">
        <v>9566</v>
      </c>
      <c r="F5313" s="89" t="s">
        <v>13</v>
      </c>
      <c r="G5313" s="89">
        <v>933141</v>
      </c>
      <c r="H5313" s="89"/>
      <c r="I5313" s="93" t="s">
        <v>10256</v>
      </c>
      <c r="J5313" s="89"/>
      <c r="K5313" s="89"/>
      <c r="L5313" s="89"/>
      <c r="M5313" s="89"/>
      <c r="N5313" s="155">
        <v>69.599999999999994</v>
      </c>
      <c r="O5313" s="155">
        <v>0</v>
      </c>
      <c r="P5313" s="89" t="s">
        <v>679</v>
      </c>
    </row>
    <row r="5314" spans="1:16" ht="76.5">
      <c r="A5314" s="214">
        <v>513</v>
      </c>
      <c r="B5314" s="89"/>
      <c r="C5314" s="90" t="s">
        <v>175</v>
      </c>
      <c r="D5314" s="153">
        <v>43364</v>
      </c>
      <c r="E5314" s="89" t="s">
        <v>9567</v>
      </c>
      <c r="F5314" s="89" t="s">
        <v>11</v>
      </c>
      <c r="G5314" s="89">
        <v>933139</v>
      </c>
      <c r="H5314" s="89"/>
      <c r="I5314" s="93" t="s">
        <v>10257</v>
      </c>
      <c r="J5314" s="89"/>
      <c r="K5314" s="89"/>
      <c r="L5314" s="89"/>
      <c r="M5314" s="89"/>
      <c r="N5314" s="155">
        <v>50</v>
      </c>
      <c r="O5314" s="155">
        <v>0</v>
      </c>
      <c r="P5314" s="89" t="s">
        <v>679</v>
      </c>
    </row>
    <row r="5315" spans="1:16" ht="63.75">
      <c r="A5315" s="214">
        <v>513</v>
      </c>
      <c r="B5315" s="89"/>
      <c r="C5315" s="90" t="s">
        <v>175</v>
      </c>
      <c r="D5315" s="153">
        <v>43364</v>
      </c>
      <c r="E5315" s="89" t="s">
        <v>9568</v>
      </c>
      <c r="F5315" s="89" t="s">
        <v>13</v>
      </c>
      <c r="G5315" s="89">
        <v>933139</v>
      </c>
      <c r="H5315" s="89"/>
      <c r="I5315" s="93" t="s">
        <v>10258</v>
      </c>
      <c r="J5315" s="89"/>
      <c r="K5315" s="89"/>
      <c r="L5315" s="89"/>
      <c r="M5315" s="89"/>
      <c r="N5315" s="155">
        <v>69.599999999999994</v>
      </c>
      <c r="O5315" s="155">
        <v>0</v>
      </c>
      <c r="P5315" s="89" t="s">
        <v>679</v>
      </c>
    </row>
    <row r="5316" spans="1:16" ht="51">
      <c r="A5316" s="214">
        <v>20</v>
      </c>
      <c r="B5316" s="89"/>
      <c r="C5316" s="90" t="s">
        <v>47</v>
      </c>
      <c r="D5316" s="153">
        <v>43367</v>
      </c>
      <c r="E5316" s="89" t="s">
        <v>9569</v>
      </c>
      <c r="F5316" s="89" t="s">
        <v>3</v>
      </c>
      <c r="G5316" s="89">
        <v>1664440</v>
      </c>
      <c r="H5316" s="89"/>
      <c r="I5316" s="93" t="s">
        <v>10259</v>
      </c>
      <c r="J5316" s="89"/>
      <c r="K5316" s="89"/>
      <c r="L5316" s="89"/>
      <c r="M5316" s="89"/>
      <c r="N5316" s="155">
        <v>0</v>
      </c>
      <c r="O5316" s="155">
        <v>9</v>
      </c>
      <c r="P5316" s="89" t="s">
        <v>679</v>
      </c>
    </row>
    <row r="5317" spans="1:16" ht="51">
      <c r="A5317" s="214">
        <v>20</v>
      </c>
      <c r="B5317" s="89"/>
      <c r="C5317" s="90" t="s">
        <v>47</v>
      </c>
      <c r="D5317" s="153">
        <v>43367</v>
      </c>
      <c r="E5317" s="89" t="s">
        <v>9570</v>
      </c>
      <c r="F5317" s="89" t="s">
        <v>3</v>
      </c>
      <c r="G5317" s="89">
        <v>1664430</v>
      </c>
      <c r="H5317" s="89"/>
      <c r="I5317" s="93" t="s">
        <v>10260</v>
      </c>
      <c r="J5317" s="89"/>
      <c r="K5317" s="89"/>
      <c r="L5317" s="89"/>
      <c r="M5317" s="89"/>
      <c r="N5317" s="155">
        <v>0</v>
      </c>
      <c r="O5317" s="155">
        <v>12</v>
      </c>
      <c r="P5317" s="89" t="s">
        <v>679</v>
      </c>
    </row>
    <row r="5318" spans="1:16" ht="51">
      <c r="A5318" s="214" t="s">
        <v>569</v>
      </c>
      <c r="B5318" s="89"/>
      <c r="C5318" s="90" t="s">
        <v>621</v>
      </c>
      <c r="D5318" s="153">
        <v>43367</v>
      </c>
      <c r="E5318" s="89" t="s">
        <v>9571</v>
      </c>
      <c r="F5318" s="89" t="s">
        <v>3</v>
      </c>
      <c r="G5318" s="89">
        <v>1664422</v>
      </c>
      <c r="H5318" s="89"/>
      <c r="I5318" s="93" t="s">
        <v>10261</v>
      </c>
      <c r="J5318" s="89"/>
      <c r="K5318" s="89"/>
      <c r="L5318" s="89"/>
      <c r="M5318" s="89"/>
      <c r="N5318" s="155">
        <v>0</v>
      </c>
      <c r="O5318" s="155">
        <v>20</v>
      </c>
      <c r="P5318" s="89" t="s">
        <v>679</v>
      </c>
    </row>
    <row r="5319" spans="1:16" ht="51">
      <c r="A5319" s="214">
        <v>373</v>
      </c>
      <c r="B5319" s="89"/>
      <c r="C5319" s="90" t="s">
        <v>644</v>
      </c>
      <c r="D5319" s="153">
        <v>43367</v>
      </c>
      <c r="E5319" s="89" t="s">
        <v>9572</v>
      </c>
      <c r="F5319" s="89" t="s">
        <v>3</v>
      </c>
      <c r="G5319" s="89">
        <v>1664399</v>
      </c>
      <c r="H5319" s="89"/>
      <c r="I5319" s="93" t="s">
        <v>10262</v>
      </c>
      <c r="J5319" s="89"/>
      <c r="K5319" s="89"/>
      <c r="L5319" s="89"/>
      <c r="M5319" s="89"/>
      <c r="N5319" s="155">
        <v>0</v>
      </c>
      <c r="O5319" s="155">
        <v>5995.51</v>
      </c>
      <c r="P5319" s="89" t="s">
        <v>679</v>
      </c>
    </row>
    <row r="5320" spans="1:16" ht="51">
      <c r="A5320" s="214">
        <v>20</v>
      </c>
      <c r="B5320" s="89"/>
      <c r="C5320" s="90" t="s">
        <v>47</v>
      </c>
      <c r="D5320" s="153">
        <v>43367</v>
      </c>
      <c r="E5320" s="89" t="s">
        <v>9573</v>
      </c>
      <c r="F5320" s="89" t="s">
        <v>3</v>
      </c>
      <c r="G5320" s="89">
        <v>1664556</v>
      </c>
      <c r="H5320" s="89"/>
      <c r="I5320" s="93" t="s">
        <v>10263</v>
      </c>
      <c r="J5320" s="89"/>
      <c r="K5320" s="89"/>
      <c r="L5320" s="89"/>
      <c r="M5320" s="89"/>
      <c r="N5320" s="155">
        <v>0</v>
      </c>
      <c r="O5320" s="155">
        <v>560.66999999999996</v>
      </c>
      <c r="P5320" s="89" t="s">
        <v>679</v>
      </c>
    </row>
    <row r="5321" spans="1:16" ht="51">
      <c r="A5321" s="214" t="s">
        <v>569</v>
      </c>
      <c r="B5321" s="89"/>
      <c r="C5321" s="90" t="s">
        <v>621</v>
      </c>
      <c r="D5321" s="153">
        <v>43367</v>
      </c>
      <c r="E5321" s="89" t="s">
        <v>9574</v>
      </c>
      <c r="F5321" s="89" t="s">
        <v>3</v>
      </c>
      <c r="G5321" s="89">
        <v>1664483</v>
      </c>
      <c r="H5321" s="89"/>
      <c r="I5321" s="93" t="s">
        <v>10264</v>
      </c>
      <c r="J5321" s="89"/>
      <c r="K5321" s="89"/>
      <c r="L5321" s="89"/>
      <c r="M5321" s="89"/>
      <c r="N5321" s="155">
        <v>0</v>
      </c>
      <c r="O5321" s="155">
        <v>191.37</v>
      </c>
      <c r="P5321" s="89" t="s">
        <v>679</v>
      </c>
    </row>
    <row r="5322" spans="1:16" ht="38.25">
      <c r="A5322" s="214">
        <v>16</v>
      </c>
      <c r="B5322" s="89"/>
      <c r="C5322" s="90" t="s">
        <v>46</v>
      </c>
      <c r="D5322" s="153">
        <v>43367</v>
      </c>
      <c r="E5322" s="89" t="s">
        <v>9575</v>
      </c>
      <c r="F5322" s="89" t="s">
        <v>3</v>
      </c>
      <c r="G5322" s="89">
        <v>1664470</v>
      </c>
      <c r="H5322" s="89"/>
      <c r="I5322" s="93" t="s">
        <v>10265</v>
      </c>
      <c r="J5322" s="89"/>
      <c r="K5322" s="89"/>
      <c r="L5322" s="89"/>
      <c r="M5322" s="89"/>
      <c r="N5322" s="155">
        <v>0</v>
      </c>
      <c r="O5322" s="155">
        <v>16</v>
      </c>
      <c r="P5322" s="89" t="s">
        <v>679</v>
      </c>
    </row>
    <row r="5323" spans="1:16" ht="51">
      <c r="A5323" s="214">
        <v>46</v>
      </c>
      <c r="B5323" s="89"/>
      <c r="C5323" s="90" t="s">
        <v>51</v>
      </c>
      <c r="D5323" s="153">
        <v>43367</v>
      </c>
      <c r="E5323" s="89" t="s">
        <v>9576</v>
      </c>
      <c r="F5323" s="89" t="s">
        <v>3</v>
      </c>
      <c r="G5323" s="89">
        <v>1664376</v>
      </c>
      <c r="H5323" s="89"/>
      <c r="I5323" s="93" t="s">
        <v>10266</v>
      </c>
      <c r="J5323" s="89"/>
      <c r="K5323" s="89"/>
      <c r="L5323" s="89"/>
      <c r="M5323" s="89"/>
      <c r="N5323" s="155">
        <v>0</v>
      </c>
      <c r="O5323" s="155">
        <v>154151.98000000001</v>
      </c>
      <c r="P5323" s="89" t="s">
        <v>679</v>
      </c>
    </row>
    <row r="5324" spans="1:16" ht="51">
      <c r="A5324" s="214">
        <v>16</v>
      </c>
      <c r="B5324" s="89"/>
      <c r="C5324" s="90" t="s">
        <v>46</v>
      </c>
      <c r="D5324" s="153">
        <v>43367</v>
      </c>
      <c r="E5324" s="89" t="s">
        <v>9577</v>
      </c>
      <c r="F5324" s="89" t="s">
        <v>3</v>
      </c>
      <c r="G5324" s="89">
        <v>1664328</v>
      </c>
      <c r="H5324" s="89"/>
      <c r="I5324" s="93" t="s">
        <v>10267</v>
      </c>
      <c r="J5324" s="89"/>
      <c r="K5324" s="89"/>
      <c r="L5324" s="89"/>
      <c r="M5324" s="89"/>
      <c r="N5324" s="155">
        <v>0</v>
      </c>
      <c r="O5324" s="155">
        <v>1046</v>
      </c>
      <c r="P5324" s="89" t="s">
        <v>679</v>
      </c>
    </row>
    <row r="5325" spans="1:16" ht="51">
      <c r="A5325" s="214">
        <v>16</v>
      </c>
      <c r="B5325" s="89"/>
      <c r="C5325" s="90" t="s">
        <v>46</v>
      </c>
      <c r="D5325" s="153">
        <v>43367</v>
      </c>
      <c r="E5325" s="89" t="s">
        <v>9578</v>
      </c>
      <c r="F5325" s="89" t="s">
        <v>3</v>
      </c>
      <c r="G5325" s="89">
        <v>1664327</v>
      </c>
      <c r="H5325" s="89"/>
      <c r="I5325" s="93" t="s">
        <v>10268</v>
      </c>
      <c r="J5325" s="89"/>
      <c r="K5325" s="89"/>
      <c r="L5325" s="89"/>
      <c r="M5325" s="89"/>
      <c r="N5325" s="155">
        <v>0</v>
      </c>
      <c r="O5325" s="155">
        <v>90000</v>
      </c>
      <c r="P5325" s="89" t="s">
        <v>679</v>
      </c>
    </row>
    <row r="5326" spans="1:16" ht="51">
      <c r="A5326" s="214" t="s">
        <v>569</v>
      </c>
      <c r="B5326" s="89"/>
      <c r="C5326" s="90" t="s">
        <v>621</v>
      </c>
      <c r="D5326" s="153">
        <v>43367</v>
      </c>
      <c r="E5326" s="89" t="s">
        <v>9579</v>
      </c>
      <c r="F5326" s="89" t="s">
        <v>3</v>
      </c>
      <c r="G5326" s="89">
        <v>1664301</v>
      </c>
      <c r="H5326" s="89"/>
      <c r="I5326" s="93" t="s">
        <v>10269</v>
      </c>
      <c r="J5326" s="89"/>
      <c r="K5326" s="89"/>
      <c r="L5326" s="89"/>
      <c r="M5326" s="89"/>
      <c r="N5326" s="155">
        <v>0</v>
      </c>
      <c r="O5326" s="155">
        <v>43.74</v>
      </c>
      <c r="P5326" s="89" t="s">
        <v>679</v>
      </c>
    </row>
    <row r="5327" spans="1:16" ht="38.25">
      <c r="A5327" s="214">
        <v>70</v>
      </c>
      <c r="B5327" s="89"/>
      <c r="C5327" s="90" t="s">
        <v>56</v>
      </c>
      <c r="D5327" s="153">
        <v>43367</v>
      </c>
      <c r="E5327" s="89" t="s">
        <v>9580</v>
      </c>
      <c r="F5327" s="89" t="s">
        <v>3</v>
      </c>
      <c r="G5327" s="89">
        <v>1664351</v>
      </c>
      <c r="H5327" s="89"/>
      <c r="I5327" s="93" t="s">
        <v>8957</v>
      </c>
      <c r="J5327" s="89"/>
      <c r="K5327" s="89"/>
      <c r="L5327" s="89"/>
      <c r="M5327" s="89"/>
      <c r="N5327" s="155">
        <v>0</v>
      </c>
      <c r="O5327" s="155">
        <v>207.5</v>
      </c>
      <c r="P5327" s="89" t="s">
        <v>679</v>
      </c>
    </row>
    <row r="5328" spans="1:16" ht="51">
      <c r="A5328" s="214">
        <v>513</v>
      </c>
      <c r="B5328" s="89"/>
      <c r="C5328" s="90" t="s">
        <v>175</v>
      </c>
      <c r="D5328" s="153">
        <v>43367</v>
      </c>
      <c r="E5328" s="89" t="s">
        <v>9581</v>
      </c>
      <c r="F5328" s="89" t="s">
        <v>15</v>
      </c>
      <c r="G5328" s="89">
        <v>842870</v>
      </c>
      <c r="H5328" s="89"/>
      <c r="I5328" s="93" t="s">
        <v>4424</v>
      </c>
      <c r="J5328" s="89"/>
      <c r="K5328" s="89"/>
      <c r="L5328" s="89"/>
      <c r="M5328" s="89"/>
      <c r="N5328" s="155">
        <v>50</v>
      </c>
      <c r="O5328" s="155">
        <v>0</v>
      </c>
      <c r="P5328" s="89" t="s">
        <v>679</v>
      </c>
    </row>
    <row r="5329" spans="1:16" ht="63.75">
      <c r="A5329" s="214">
        <v>513</v>
      </c>
      <c r="B5329" s="89"/>
      <c r="C5329" s="90" t="s">
        <v>175</v>
      </c>
      <c r="D5329" s="153">
        <v>43367</v>
      </c>
      <c r="E5329" s="89" t="s">
        <v>9582</v>
      </c>
      <c r="F5329" s="89" t="s">
        <v>15</v>
      </c>
      <c r="G5329" s="89">
        <v>842968</v>
      </c>
      <c r="H5329" s="89"/>
      <c r="I5329" s="93" t="s">
        <v>10270</v>
      </c>
      <c r="J5329" s="89"/>
      <c r="K5329" s="89"/>
      <c r="L5329" s="89"/>
      <c r="M5329" s="89"/>
      <c r="N5329" s="155">
        <v>50</v>
      </c>
      <c r="O5329" s="155">
        <v>0</v>
      </c>
      <c r="P5329" s="89" t="s">
        <v>679</v>
      </c>
    </row>
    <row r="5330" spans="1:16" ht="76.5">
      <c r="A5330" s="214">
        <v>513</v>
      </c>
      <c r="B5330" s="89"/>
      <c r="C5330" s="90" t="s">
        <v>175</v>
      </c>
      <c r="D5330" s="153">
        <v>43367</v>
      </c>
      <c r="E5330" s="89" t="s">
        <v>9583</v>
      </c>
      <c r="F5330" s="89" t="s">
        <v>15</v>
      </c>
      <c r="G5330" s="89">
        <v>843081</v>
      </c>
      <c r="H5330" s="89"/>
      <c r="I5330" s="93" t="s">
        <v>10271</v>
      </c>
      <c r="J5330" s="89"/>
      <c r="K5330" s="89"/>
      <c r="L5330" s="89"/>
      <c r="M5330" s="89"/>
      <c r="N5330" s="155">
        <v>50</v>
      </c>
      <c r="O5330" s="155">
        <v>0</v>
      </c>
      <c r="P5330" s="89" t="s">
        <v>679</v>
      </c>
    </row>
    <row r="5331" spans="1:16" ht="89.25">
      <c r="A5331" s="214">
        <v>20</v>
      </c>
      <c r="B5331" s="89"/>
      <c r="C5331" s="90" t="s">
        <v>47</v>
      </c>
      <c r="D5331" s="153">
        <v>43367</v>
      </c>
      <c r="E5331" s="89" t="s">
        <v>9584</v>
      </c>
      <c r="F5331" s="89" t="s">
        <v>11</v>
      </c>
      <c r="G5331" s="89">
        <v>933236</v>
      </c>
      <c r="H5331" s="89"/>
      <c r="I5331" s="93" t="s">
        <v>10272</v>
      </c>
      <c r="J5331" s="89"/>
      <c r="K5331" s="89"/>
      <c r="L5331" s="89"/>
      <c r="M5331" s="89"/>
      <c r="N5331" s="155">
        <v>450.69</v>
      </c>
      <c r="O5331" s="155">
        <v>0</v>
      </c>
      <c r="P5331" s="89" t="s">
        <v>679</v>
      </c>
    </row>
    <row r="5332" spans="1:16" ht="51">
      <c r="A5332" s="214">
        <v>513</v>
      </c>
      <c r="B5332" s="89"/>
      <c r="C5332" s="90" t="s">
        <v>175</v>
      </c>
      <c r="D5332" s="153">
        <v>43367</v>
      </c>
      <c r="E5332" s="89" t="s">
        <v>9585</v>
      </c>
      <c r="F5332" s="89" t="s">
        <v>15</v>
      </c>
      <c r="G5332" s="89">
        <v>843114</v>
      </c>
      <c r="H5332" s="89"/>
      <c r="I5332" s="93" t="s">
        <v>8569</v>
      </c>
      <c r="J5332" s="89"/>
      <c r="K5332" s="89"/>
      <c r="L5332" s="89"/>
      <c r="M5332" s="89"/>
      <c r="N5332" s="155">
        <v>50</v>
      </c>
      <c r="O5332" s="155">
        <v>0</v>
      </c>
      <c r="P5332" s="89" t="s">
        <v>679</v>
      </c>
    </row>
    <row r="5333" spans="1:16" ht="51">
      <c r="A5333" s="214">
        <v>513</v>
      </c>
      <c r="B5333" s="89"/>
      <c r="C5333" s="90" t="s">
        <v>175</v>
      </c>
      <c r="D5333" s="153">
        <v>43367</v>
      </c>
      <c r="E5333" s="89" t="s">
        <v>9586</v>
      </c>
      <c r="F5333" s="89" t="s">
        <v>11</v>
      </c>
      <c r="G5333" s="89">
        <v>933452</v>
      </c>
      <c r="H5333" s="89"/>
      <c r="I5333" s="93" t="s">
        <v>10273</v>
      </c>
      <c r="J5333" s="89"/>
      <c r="K5333" s="89"/>
      <c r="L5333" s="89"/>
      <c r="M5333" s="89"/>
      <c r="N5333" s="155">
        <v>50</v>
      </c>
      <c r="O5333" s="155">
        <v>0</v>
      </c>
      <c r="P5333" s="89" t="s">
        <v>679</v>
      </c>
    </row>
    <row r="5334" spans="1:16" ht="51">
      <c r="A5334" s="214">
        <v>513</v>
      </c>
      <c r="B5334" s="89"/>
      <c r="C5334" s="90" t="s">
        <v>175</v>
      </c>
      <c r="D5334" s="153">
        <v>43367</v>
      </c>
      <c r="E5334" s="89" t="s">
        <v>9587</v>
      </c>
      <c r="F5334" s="89" t="s">
        <v>11</v>
      </c>
      <c r="G5334" s="89">
        <v>933428</v>
      </c>
      <c r="H5334" s="89"/>
      <c r="I5334" s="93" t="s">
        <v>10274</v>
      </c>
      <c r="J5334" s="89"/>
      <c r="K5334" s="89"/>
      <c r="L5334" s="89"/>
      <c r="M5334" s="89"/>
      <c r="N5334" s="155">
        <v>50</v>
      </c>
      <c r="O5334" s="155">
        <v>0</v>
      </c>
      <c r="P5334" s="89" t="s">
        <v>679</v>
      </c>
    </row>
    <row r="5335" spans="1:16" ht="51">
      <c r="A5335" s="214" t="s">
        <v>569</v>
      </c>
      <c r="B5335" s="89"/>
      <c r="C5335" s="90" t="s">
        <v>621</v>
      </c>
      <c r="D5335" s="153">
        <v>43368</v>
      </c>
      <c r="E5335" s="89" t="s">
        <v>9588</v>
      </c>
      <c r="F5335" s="89" t="s">
        <v>3</v>
      </c>
      <c r="G5335" s="89">
        <v>1664877</v>
      </c>
      <c r="H5335" s="89"/>
      <c r="I5335" s="93" t="s">
        <v>10275</v>
      </c>
      <c r="J5335" s="89"/>
      <c r="K5335" s="89"/>
      <c r="L5335" s="89"/>
      <c r="M5335" s="89"/>
      <c r="N5335" s="155">
        <v>0</v>
      </c>
      <c r="O5335" s="155">
        <v>646.20000000000005</v>
      </c>
      <c r="P5335" s="89" t="s">
        <v>679</v>
      </c>
    </row>
    <row r="5336" spans="1:16" ht="51">
      <c r="A5336" s="214" t="s">
        <v>569</v>
      </c>
      <c r="B5336" s="89"/>
      <c r="C5336" s="90" t="s">
        <v>621</v>
      </c>
      <c r="D5336" s="153">
        <v>43368</v>
      </c>
      <c r="E5336" s="89" t="s">
        <v>9589</v>
      </c>
      <c r="F5336" s="89" t="s">
        <v>3</v>
      </c>
      <c r="G5336" s="89">
        <v>1664879</v>
      </c>
      <c r="H5336" s="89"/>
      <c r="I5336" s="93" t="s">
        <v>10276</v>
      </c>
      <c r="J5336" s="89"/>
      <c r="K5336" s="89"/>
      <c r="L5336" s="89"/>
      <c r="M5336" s="89"/>
      <c r="N5336" s="155">
        <v>0</v>
      </c>
      <c r="O5336" s="155">
        <v>105</v>
      </c>
      <c r="P5336" s="89" t="s">
        <v>679</v>
      </c>
    </row>
    <row r="5337" spans="1:16" ht="51">
      <c r="A5337" s="214" t="s">
        <v>569</v>
      </c>
      <c r="B5337" s="89"/>
      <c r="C5337" s="90" t="s">
        <v>621</v>
      </c>
      <c r="D5337" s="153">
        <v>43368</v>
      </c>
      <c r="E5337" s="89" t="s">
        <v>9590</v>
      </c>
      <c r="F5337" s="89" t="s">
        <v>3</v>
      </c>
      <c r="G5337" s="89">
        <v>1664880</v>
      </c>
      <c r="H5337" s="89"/>
      <c r="I5337" s="93" t="s">
        <v>10277</v>
      </c>
      <c r="J5337" s="89"/>
      <c r="K5337" s="89"/>
      <c r="L5337" s="89"/>
      <c r="M5337" s="89"/>
      <c r="N5337" s="155">
        <v>0</v>
      </c>
      <c r="O5337" s="155">
        <v>2088.6799999999998</v>
      </c>
      <c r="P5337" s="89" t="s">
        <v>679</v>
      </c>
    </row>
    <row r="5338" spans="1:16" ht="51">
      <c r="A5338" s="214" t="s">
        <v>569</v>
      </c>
      <c r="B5338" s="89"/>
      <c r="C5338" s="90" t="s">
        <v>621</v>
      </c>
      <c r="D5338" s="153">
        <v>43368</v>
      </c>
      <c r="E5338" s="89" t="s">
        <v>9591</v>
      </c>
      <c r="F5338" s="89" t="s">
        <v>3</v>
      </c>
      <c r="G5338" s="89">
        <v>1664881</v>
      </c>
      <c r="H5338" s="89"/>
      <c r="I5338" s="93" t="s">
        <v>10278</v>
      </c>
      <c r="J5338" s="89"/>
      <c r="K5338" s="89"/>
      <c r="L5338" s="89"/>
      <c r="M5338" s="89"/>
      <c r="N5338" s="155">
        <v>0</v>
      </c>
      <c r="O5338" s="155">
        <v>1602</v>
      </c>
      <c r="P5338" s="89" t="s">
        <v>679</v>
      </c>
    </row>
    <row r="5339" spans="1:16" ht="38.25">
      <c r="A5339" s="214" t="s">
        <v>569</v>
      </c>
      <c r="B5339" s="89"/>
      <c r="C5339" s="90" t="s">
        <v>621</v>
      </c>
      <c r="D5339" s="153">
        <v>43368</v>
      </c>
      <c r="E5339" s="89" t="s">
        <v>9592</v>
      </c>
      <c r="F5339" s="89" t="s">
        <v>3</v>
      </c>
      <c r="G5339" s="89">
        <v>1664711</v>
      </c>
      <c r="H5339" s="89"/>
      <c r="I5339" s="93" t="s">
        <v>10279</v>
      </c>
      <c r="J5339" s="89"/>
      <c r="K5339" s="89"/>
      <c r="L5339" s="89"/>
      <c r="M5339" s="89"/>
      <c r="N5339" s="155">
        <v>0</v>
      </c>
      <c r="O5339" s="155">
        <v>1989.93</v>
      </c>
      <c r="P5339" s="89" t="s">
        <v>679</v>
      </c>
    </row>
    <row r="5340" spans="1:16" ht="38.25">
      <c r="A5340" s="214" t="s">
        <v>569</v>
      </c>
      <c r="B5340" s="89"/>
      <c r="C5340" s="90" t="s">
        <v>621</v>
      </c>
      <c r="D5340" s="153">
        <v>43368</v>
      </c>
      <c r="E5340" s="89" t="s">
        <v>9593</v>
      </c>
      <c r="F5340" s="89" t="s">
        <v>3</v>
      </c>
      <c r="G5340" s="89">
        <v>1664996</v>
      </c>
      <c r="H5340" s="89"/>
      <c r="I5340" s="93" t="s">
        <v>10280</v>
      </c>
      <c r="J5340" s="89"/>
      <c r="K5340" s="89"/>
      <c r="L5340" s="89"/>
      <c r="M5340" s="89"/>
      <c r="N5340" s="155">
        <v>0</v>
      </c>
      <c r="O5340" s="155">
        <v>2500</v>
      </c>
      <c r="P5340" s="89" t="s">
        <v>679</v>
      </c>
    </row>
    <row r="5341" spans="1:16" ht="51">
      <c r="A5341" s="214">
        <v>86</v>
      </c>
      <c r="B5341" s="89"/>
      <c r="C5341" s="90" t="s">
        <v>59</v>
      </c>
      <c r="D5341" s="153">
        <v>43368</v>
      </c>
      <c r="E5341" s="89" t="s">
        <v>9594</v>
      </c>
      <c r="F5341" s="89" t="s">
        <v>3</v>
      </c>
      <c r="G5341" s="89">
        <v>1664944</v>
      </c>
      <c r="H5341" s="89"/>
      <c r="I5341" s="93" t="s">
        <v>10281</v>
      </c>
      <c r="J5341" s="89"/>
      <c r="K5341" s="89"/>
      <c r="L5341" s="89"/>
      <c r="M5341" s="89"/>
      <c r="N5341" s="155">
        <v>0</v>
      </c>
      <c r="O5341" s="155">
        <v>0.46</v>
      </c>
      <c r="P5341" s="89" t="s">
        <v>679</v>
      </c>
    </row>
    <row r="5342" spans="1:16" ht="38.25">
      <c r="A5342" s="214">
        <v>86</v>
      </c>
      <c r="B5342" s="89"/>
      <c r="C5342" s="90" t="s">
        <v>59</v>
      </c>
      <c r="D5342" s="153">
        <v>43368</v>
      </c>
      <c r="E5342" s="89" t="s">
        <v>9595</v>
      </c>
      <c r="F5342" s="89" t="s">
        <v>3</v>
      </c>
      <c r="G5342" s="89">
        <v>1664943</v>
      </c>
      <c r="H5342" s="89"/>
      <c r="I5342" s="93" t="s">
        <v>10282</v>
      </c>
      <c r="J5342" s="89"/>
      <c r="K5342" s="89"/>
      <c r="L5342" s="89"/>
      <c r="M5342" s="89"/>
      <c r="N5342" s="155">
        <v>0</v>
      </c>
      <c r="O5342" s="155">
        <v>0.04</v>
      </c>
      <c r="P5342" s="89" t="s">
        <v>679</v>
      </c>
    </row>
    <row r="5343" spans="1:16" ht="51">
      <c r="A5343" s="214" t="s">
        <v>569</v>
      </c>
      <c r="B5343" s="89"/>
      <c r="C5343" s="90" t="s">
        <v>621</v>
      </c>
      <c r="D5343" s="153">
        <v>43368</v>
      </c>
      <c r="E5343" s="89" t="s">
        <v>9596</v>
      </c>
      <c r="F5343" s="89" t="s">
        <v>3</v>
      </c>
      <c r="G5343" s="89">
        <v>1664933</v>
      </c>
      <c r="H5343" s="89"/>
      <c r="I5343" s="93" t="s">
        <v>10283</v>
      </c>
      <c r="J5343" s="89"/>
      <c r="K5343" s="89"/>
      <c r="L5343" s="89"/>
      <c r="M5343" s="89"/>
      <c r="N5343" s="155">
        <v>0</v>
      </c>
      <c r="O5343" s="155">
        <v>185.5</v>
      </c>
      <c r="P5343" s="89" t="s">
        <v>679</v>
      </c>
    </row>
    <row r="5344" spans="1:16" ht="51">
      <c r="A5344" s="214">
        <v>591</v>
      </c>
      <c r="B5344" s="89"/>
      <c r="C5344" s="90" t="s">
        <v>11084</v>
      </c>
      <c r="D5344" s="153">
        <v>43368</v>
      </c>
      <c r="E5344" s="89" t="s">
        <v>9597</v>
      </c>
      <c r="F5344" s="89" t="s">
        <v>3</v>
      </c>
      <c r="G5344" s="89">
        <v>1664916</v>
      </c>
      <c r="H5344" s="89"/>
      <c r="I5344" s="93" t="s">
        <v>10284</v>
      </c>
      <c r="J5344" s="89"/>
      <c r="K5344" s="89"/>
      <c r="L5344" s="89"/>
      <c r="M5344" s="89"/>
      <c r="N5344" s="155">
        <v>0</v>
      </c>
      <c r="O5344" s="155">
        <v>288.2</v>
      </c>
      <c r="P5344" s="89" t="s">
        <v>679</v>
      </c>
    </row>
    <row r="5345" spans="1:16" ht="63.75">
      <c r="A5345" s="214">
        <v>253</v>
      </c>
      <c r="B5345" s="89"/>
      <c r="C5345" s="90" t="s">
        <v>117</v>
      </c>
      <c r="D5345" s="153">
        <v>43368</v>
      </c>
      <c r="E5345" s="89" t="s">
        <v>9598</v>
      </c>
      <c r="F5345" s="89" t="s">
        <v>3</v>
      </c>
      <c r="G5345" s="89">
        <v>1664866</v>
      </c>
      <c r="H5345" s="89"/>
      <c r="I5345" s="93" t="s">
        <v>10285</v>
      </c>
      <c r="J5345" s="89"/>
      <c r="K5345" s="89"/>
      <c r="L5345" s="89"/>
      <c r="M5345" s="89"/>
      <c r="N5345" s="155">
        <v>0</v>
      </c>
      <c r="O5345" s="155">
        <v>652528.31000000006</v>
      </c>
      <c r="P5345" s="89" t="s">
        <v>679</v>
      </c>
    </row>
    <row r="5346" spans="1:16" ht="51">
      <c r="A5346" s="214">
        <v>25</v>
      </c>
      <c r="B5346" s="89"/>
      <c r="C5346" s="90" t="s">
        <v>48</v>
      </c>
      <c r="D5346" s="153">
        <v>43368</v>
      </c>
      <c r="E5346" s="89" t="s">
        <v>9599</v>
      </c>
      <c r="F5346" s="89" t="s">
        <v>3</v>
      </c>
      <c r="G5346" s="89">
        <v>1664821</v>
      </c>
      <c r="H5346" s="89"/>
      <c r="I5346" s="93" t="s">
        <v>10286</v>
      </c>
      <c r="J5346" s="89"/>
      <c r="K5346" s="89"/>
      <c r="L5346" s="89"/>
      <c r="M5346" s="89"/>
      <c r="N5346" s="155">
        <v>0</v>
      </c>
      <c r="O5346" s="155">
        <v>13680</v>
      </c>
      <c r="P5346" s="89" t="s">
        <v>679</v>
      </c>
    </row>
    <row r="5347" spans="1:16" ht="63.75">
      <c r="A5347" s="214">
        <v>15</v>
      </c>
      <c r="B5347" s="89"/>
      <c r="C5347" s="90" t="s">
        <v>45</v>
      </c>
      <c r="D5347" s="153">
        <v>43368</v>
      </c>
      <c r="E5347" s="89" t="s">
        <v>9600</v>
      </c>
      <c r="F5347" s="89" t="s">
        <v>3</v>
      </c>
      <c r="G5347" s="89">
        <v>1664773</v>
      </c>
      <c r="H5347" s="89"/>
      <c r="I5347" s="93" t="s">
        <v>10287</v>
      </c>
      <c r="J5347" s="89"/>
      <c r="K5347" s="89"/>
      <c r="L5347" s="89"/>
      <c r="M5347" s="89"/>
      <c r="N5347" s="155">
        <v>0</v>
      </c>
      <c r="O5347" s="155">
        <v>6335.34</v>
      </c>
      <c r="P5347" s="89" t="s">
        <v>679</v>
      </c>
    </row>
    <row r="5348" spans="1:16" ht="63.75">
      <c r="A5348" s="214">
        <v>660</v>
      </c>
      <c r="B5348" s="89"/>
      <c r="C5348" s="90" t="s">
        <v>192</v>
      </c>
      <c r="D5348" s="153">
        <v>43368</v>
      </c>
      <c r="E5348" s="89" t="s">
        <v>9600</v>
      </c>
      <c r="F5348" s="89" t="s">
        <v>3</v>
      </c>
      <c r="G5348" s="89">
        <v>1664773</v>
      </c>
      <c r="H5348" s="89"/>
      <c r="I5348" s="93" t="s">
        <v>10287</v>
      </c>
      <c r="J5348" s="89"/>
      <c r="K5348" s="89"/>
      <c r="L5348" s="89"/>
      <c r="M5348" s="89"/>
      <c r="N5348" s="155">
        <v>0</v>
      </c>
      <c r="O5348" s="155">
        <v>4311.45</v>
      </c>
      <c r="P5348" s="89" t="s">
        <v>679</v>
      </c>
    </row>
    <row r="5349" spans="1:16" ht="63.75">
      <c r="A5349" s="214">
        <v>283</v>
      </c>
      <c r="B5349" s="89"/>
      <c r="C5349" s="90" t="s">
        <v>129</v>
      </c>
      <c r="D5349" s="153">
        <v>43368</v>
      </c>
      <c r="E5349" s="89" t="s">
        <v>9600</v>
      </c>
      <c r="F5349" s="89" t="s">
        <v>3</v>
      </c>
      <c r="G5349" s="89">
        <v>1664773</v>
      </c>
      <c r="H5349" s="89"/>
      <c r="I5349" s="93" t="s">
        <v>10287</v>
      </c>
      <c r="J5349" s="89"/>
      <c r="K5349" s="89"/>
      <c r="L5349" s="89"/>
      <c r="M5349" s="89"/>
      <c r="N5349" s="155">
        <v>0</v>
      </c>
      <c r="O5349" s="155">
        <v>834.9</v>
      </c>
      <c r="P5349" s="89" t="s">
        <v>679</v>
      </c>
    </row>
    <row r="5350" spans="1:16" ht="63.75">
      <c r="A5350" s="214">
        <v>283</v>
      </c>
      <c r="B5350" s="89"/>
      <c r="C5350" s="90" t="s">
        <v>129</v>
      </c>
      <c r="D5350" s="153">
        <v>43368</v>
      </c>
      <c r="E5350" s="89" t="s">
        <v>9600</v>
      </c>
      <c r="F5350" s="89" t="s">
        <v>3</v>
      </c>
      <c r="G5350" s="89">
        <v>1664773</v>
      </c>
      <c r="H5350" s="89"/>
      <c r="I5350" s="93" t="s">
        <v>10287</v>
      </c>
      <c r="J5350" s="89"/>
      <c r="K5350" s="89"/>
      <c r="L5350" s="89"/>
      <c r="M5350" s="89"/>
      <c r="N5350" s="155">
        <v>0</v>
      </c>
      <c r="O5350" s="155">
        <v>29195.759999999998</v>
      </c>
      <c r="P5350" s="89" t="s">
        <v>679</v>
      </c>
    </row>
    <row r="5351" spans="1:16" ht="63.75">
      <c r="A5351" s="214">
        <v>512</v>
      </c>
      <c r="B5351" s="89"/>
      <c r="C5351" s="90" t="s">
        <v>10495</v>
      </c>
      <c r="D5351" s="153">
        <v>43368</v>
      </c>
      <c r="E5351" s="89" t="s">
        <v>9600</v>
      </c>
      <c r="F5351" s="89" t="s">
        <v>3</v>
      </c>
      <c r="G5351" s="89">
        <v>1664773</v>
      </c>
      <c r="H5351" s="89"/>
      <c r="I5351" s="93" t="s">
        <v>10287</v>
      </c>
      <c r="J5351" s="89"/>
      <c r="K5351" s="89"/>
      <c r="L5351" s="89"/>
      <c r="M5351" s="89"/>
      <c r="N5351" s="155">
        <v>0</v>
      </c>
      <c r="O5351" s="155">
        <v>1108.5999999999999</v>
      </c>
      <c r="P5351" s="89" t="s">
        <v>679</v>
      </c>
    </row>
    <row r="5352" spans="1:16" ht="63.75">
      <c r="A5352" s="214">
        <v>46</v>
      </c>
      <c r="B5352" s="89"/>
      <c r="C5352" s="90" t="s">
        <v>51</v>
      </c>
      <c r="D5352" s="153">
        <v>43368</v>
      </c>
      <c r="E5352" s="89" t="s">
        <v>9600</v>
      </c>
      <c r="F5352" s="89" t="s">
        <v>3</v>
      </c>
      <c r="G5352" s="89">
        <v>1664773</v>
      </c>
      <c r="H5352" s="89"/>
      <c r="I5352" s="93" t="s">
        <v>10287</v>
      </c>
      <c r="J5352" s="89"/>
      <c r="K5352" s="89"/>
      <c r="L5352" s="89"/>
      <c r="M5352" s="89"/>
      <c r="N5352" s="155">
        <v>0</v>
      </c>
      <c r="O5352" s="155">
        <v>3318.98</v>
      </c>
      <c r="P5352" s="89" t="s">
        <v>679</v>
      </c>
    </row>
    <row r="5353" spans="1:16" ht="63.75">
      <c r="A5353" s="214">
        <v>283</v>
      </c>
      <c r="B5353" s="89"/>
      <c r="C5353" s="90" t="s">
        <v>129</v>
      </c>
      <c r="D5353" s="153">
        <v>43368</v>
      </c>
      <c r="E5353" s="89" t="s">
        <v>9600</v>
      </c>
      <c r="F5353" s="89" t="s">
        <v>3</v>
      </c>
      <c r="G5353" s="89">
        <v>1664773</v>
      </c>
      <c r="H5353" s="89"/>
      <c r="I5353" s="93" t="s">
        <v>10287</v>
      </c>
      <c r="J5353" s="89"/>
      <c r="K5353" s="89"/>
      <c r="L5353" s="89"/>
      <c r="M5353" s="89"/>
      <c r="N5353" s="155">
        <v>0</v>
      </c>
      <c r="O5353" s="155">
        <v>23862.78</v>
      </c>
      <c r="P5353" s="89" t="s">
        <v>679</v>
      </c>
    </row>
    <row r="5354" spans="1:16" ht="63.75">
      <c r="A5354" s="214">
        <v>15</v>
      </c>
      <c r="B5354" s="89"/>
      <c r="C5354" s="90" t="s">
        <v>45</v>
      </c>
      <c r="D5354" s="153">
        <v>43368</v>
      </c>
      <c r="E5354" s="89" t="s">
        <v>9600</v>
      </c>
      <c r="F5354" s="89" t="s">
        <v>3</v>
      </c>
      <c r="G5354" s="89">
        <v>1664773</v>
      </c>
      <c r="H5354" s="89"/>
      <c r="I5354" s="93" t="s">
        <v>10287</v>
      </c>
      <c r="J5354" s="89"/>
      <c r="K5354" s="89"/>
      <c r="L5354" s="89"/>
      <c r="M5354" s="89"/>
      <c r="N5354" s="155">
        <v>0</v>
      </c>
      <c r="O5354" s="155">
        <v>15294.42</v>
      </c>
      <c r="P5354" s="89" t="s">
        <v>679</v>
      </c>
    </row>
    <row r="5355" spans="1:16" ht="63.75">
      <c r="A5355" s="214">
        <v>212</v>
      </c>
      <c r="B5355" s="89"/>
      <c r="C5355" s="90" t="s">
        <v>103</v>
      </c>
      <c r="D5355" s="153">
        <v>43368</v>
      </c>
      <c r="E5355" s="89" t="s">
        <v>9600</v>
      </c>
      <c r="F5355" s="89" t="s">
        <v>3</v>
      </c>
      <c r="G5355" s="89">
        <v>1664773</v>
      </c>
      <c r="H5355" s="89"/>
      <c r="I5355" s="93" t="s">
        <v>10287</v>
      </c>
      <c r="J5355" s="89"/>
      <c r="K5355" s="89"/>
      <c r="L5355" s="89"/>
      <c r="M5355" s="89"/>
      <c r="N5355" s="155">
        <v>0</v>
      </c>
      <c r="O5355" s="155">
        <v>22329.95</v>
      </c>
      <c r="P5355" s="89" t="s">
        <v>679</v>
      </c>
    </row>
    <row r="5356" spans="1:16" ht="63.75">
      <c r="A5356" s="214">
        <v>670</v>
      </c>
      <c r="B5356" s="89"/>
      <c r="C5356" s="90" t="s">
        <v>194</v>
      </c>
      <c r="D5356" s="153">
        <v>43368</v>
      </c>
      <c r="E5356" s="89" t="s">
        <v>9600</v>
      </c>
      <c r="F5356" s="89" t="s">
        <v>3</v>
      </c>
      <c r="G5356" s="89">
        <v>1664773</v>
      </c>
      <c r="H5356" s="89"/>
      <c r="I5356" s="93" t="s">
        <v>10287</v>
      </c>
      <c r="J5356" s="89"/>
      <c r="K5356" s="89"/>
      <c r="L5356" s="89"/>
      <c r="M5356" s="89"/>
      <c r="N5356" s="155">
        <v>0</v>
      </c>
      <c r="O5356" s="155">
        <v>12259.58</v>
      </c>
      <c r="P5356" s="89" t="s">
        <v>679</v>
      </c>
    </row>
    <row r="5357" spans="1:16" ht="63.75">
      <c r="A5357" s="214">
        <v>670</v>
      </c>
      <c r="B5357" s="89"/>
      <c r="C5357" s="90" t="s">
        <v>194</v>
      </c>
      <c r="D5357" s="153">
        <v>43368</v>
      </c>
      <c r="E5357" s="89" t="s">
        <v>9600</v>
      </c>
      <c r="F5357" s="89" t="s">
        <v>3</v>
      </c>
      <c r="G5357" s="89">
        <v>1664773</v>
      </c>
      <c r="H5357" s="89"/>
      <c r="I5357" s="93" t="s">
        <v>10287</v>
      </c>
      <c r="J5357" s="89"/>
      <c r="K5357" s="89"/>
      <c r="L5357" s="89"/>
      <c r="M5357" s="89"/>
      <c r="N5357" s="155">
        <v>0</v>
      </c>
      <c r="O5357" s="155">
        <v>6162.75</v>
      </c>
      <c r="P5357" s="89" t="s">
        <v>679</v>
      </c>
    </row>
    <row r="5358" spans="1:16" ht="76.5">
      <c r="A5358" s="214" t="s">
        <v>560</v>
      </c>
      <c r="B5358" s="89"/>
      <c r="C5358" s="90" t="s">
        <v>622</v>
      </c>
      <c r="D5358" s="153">
        <v>43368</v>
      </c>
      <c r="E5358" s="89" t="s">
        <v>9601</v>
      </c>
      <c r="F5358" s="89" t="s">
        <v>3</v>
      </c>
      <c r="G5358" s="89">
        <v>1664746</v>
      </c>
      <c r="H5358" s="89"/>
      <c r="I5358" s="93" t="s">
        <v>10288</v>
      </c>
      <c r="J5358" s="89"/>
      <c r="K5358" s="89"/>
      <c r="L5358" s="89"/>
      <c r="M5358" s="89"/>
      <c r="N5358" s="155">
        <v>0</v>
      </c>
      <c r="O5358" s="155">
        <v>1887.06</v>
      </c>
      <c r="P5358" s="89" t="s">
        <v>679</v>
      </c>
    </row>
    <row r="5359" spans="1:16" ht="89.25">
      <c r="A5359" s="214">
        <v>25</v>
      </c>
      <c r="B5359" s="89"/>
      <c r="C5359" s="90" t="s">
        <v>48</v>
      </c>
      <c r="D5359" s="153">
        <v>43368</v>
      </c>
      <c r="E5359" s="89" t="s">
        <v>9602</v>
      </c>
      <c r="F5359" s="89" t="s">
        <v>15</v>
      </c>
      <c r="G5359" s="89">
        <v>6004</v>
      </c>
      <c r="H5359" s="89"/>
      <c r="I5359" s="93" t="s">
        <v>10289</v>
      </c>
      <c r="J5359" s="89"/>
      <c r="K5359" s="89"/>
      <c r="L5359" s="89"/>
      <c r="M5359" s="89"/>
      <c r="N5359" s="155">
        <v>831.56</v>
      </c>
      <c r="O5359" s="155">
        <v>0</v>
      </c>
      <c r="P5359" s="89" t="s">
        <v>679</v>
      </c>
    </row>
    <row r="5360" spans="1:16" ht="89.25">
      <c r="A5360" s="214">
        <v>25</v>
      </c>
      <c r="B5360" s="89"/>
      <c r="C5360" s="90" t="s">
        <v>48</v>
      </c>
      <c r="D5360" s="153">
        <v>43368</v>
      </c>
      <c r="E5360" s="89" t="s">
        <v>9603</v>
      </c>
      <c r="F5360" s="89" t="s">
        <v>15</v>
      </c>
      <c r="G5360" s="89">
        <v>6003</v>
      </c>
      <c r="H5360" s="89"/>
      <c r="I5360" s="93" t="s">
        <v>10290</v>
      </c>
      <c r="J5360" s="89"/>
      <c r="K5360" s="89"/>
      <c r="L5360" s="89"/>
      <c r="M5360" s="89"/>
      <c r="N5360" s="155">
        <v>575.75</v>
      </c>
      <c r="O5360" s="155">
        <v>0</v>
      </c>
      <c r="P5360" s="89" t="s">
        <v>679</v>
      </c>
    </row>
    <row r="5361" spans="1:16" ht="89.25">
      <c r="A5361" s="214">
        <v>25</v>
      </c>
      <c r="B5361" s="89"/>
      <c r="C5361" s="90" t="s">
        <v>48</v>
      </c>
      <c r="D5361" s="153">
        <v>43368</v>
      </c>
      <c r="E5361" s="89" t="s">
        <v>9604</v>
      </c>
      <c r="F5361" s="89" t="s">
        <v>15</v>
      </c>
      <c r="G5361" s="89">
        <v>6007</v>
      </c>
      <c r="H5361" s="89"/>
      <c r="I5361" s="93" t="s">
        <v>10291</v>
      </c>
      <c r="J5361" s="89"/>
      <c r="K5361" s="89"/>
      <c r="L5361" s="89"/>
      <c r="M5361" s="89"/>
      <c r="N5361" s="155">
        <v>502.35</v>
      </c>
      <c r="O5361" s="155">
        <v>0</v>
      </c>
      <c r="P5361" s="89" t="s">
        <v>679</v>
      </c>
    </row>
    <row r="5362" spans="1:16" ht="102">
      <c r="A5362" s="214">
        <v>52</v>
      </c>
      <c r="B5362" s="89"/>
      <c r="C5362" s="90" t="s">
        <v>54</v>
      </c>
      <c r="D5362" s="153">
        <v>43368</v>
      </c>
      <c r="E5362" s="89" t="s">
        <v>9605</v>
      </c>
      <c r="F5362" s="89" t="s">
        <v>637</v>
      </c>
      <c r="G5362" s="89">
        <v>6001</v>
      </c>
      <c r="H5362" s="89"/>
      <c r="I5362" s="93" t="s">
        <v>10292</v>
      </c>
      <c r="J5362" s="89"/>
      <c r="K5362" s="89"/>
      <c r="L5362" s="89"/>
      <c r="M5362" s="89"/>
      <c r="N5362" s="155">
        <v>1425.07</v>
      </c>
      <c r="O5362" s="155">
        <v>0</v>
      </c>
      <c r="P5362" s="89" t="s">
        <v>679</v>
      </c>
    </row>
    <row r="5363" spans="1:16" ht="89.25">
      <c r="A5363" s="214">
        <v>52</v>
      </c>
      <c r="B5363" s="89"/>
      <c r="C5363" s="90" t="s">
        <v>54</v>
      </c>
      <c r="D5363" s="153">
        <v>43368</v>
      </c>
      <c r="E5363" s="89" t="s">
        <v>9606</v>
      </c>
      <c r="F5363" s="89" t="s">
        <v>15</v>
      </c>
      <c r="G5363" s="89">
        <v>6001</v>
      </c>
      <c r="H5363" s="89"/>
      <c r="I5363" s="93" t="s">
        <v>10293</v>
      </c>
      <c r="J5363" s="89"/>
      <c r="K5363" s="89"/>
      <c r="L5363" s="89"/>
      <c r="M5363" s="89"/>
      <c r="N5363" s="155">
        <v>338.87</v>
      </c>
      <c r="O5363" s="155">
        <v>0</v>
      </c>
      <c r="P5363" s="89" t="s">
        <v>679</v>
      </c>
    </row>
    <row r="5364" spans="1:16" ht="76.5">
      <c r="A5364" s="214">
        <v>373</v>
      </c>
      <c r="B5364" s="89"/>
      <c r="C5364" s="90" t="s">
        <v>644</v>
      </c>
      <c r="D5364" s="153">
        <v>43368</v>
      </c>
      <c r="E5364" s="89" t="s">
        <v>9607</v>
      </c>
      <c r="F5364" s="89" t="s">
        <v>680</v>
      </c>
      <c r="G5364" s="89">
        <v>180868</v>
      </c>
      <c r="H5364" s="89"/>
      <c r="I5364" s="93" t="s">
        <v>10294</v>
      </c>
      <c r="J5364" s="89"/>
      <c r="K5364" s="89"/>
      <c r="L5364" s="89"/>
      <c r="M5364" s="89"/>
      <c r="N5364" s="155">
        <v>0</v>
      </c>
      <c r="O5364" s="155">
        <v>1509812</v>
      </c>
      <c r="P5364" s="89" t="s">
        <v>679</v>
      </c>
    </row>
    <row r="5365" spans="1:16" ht="51">
      <c r="A5365" s="214">
        <v>66</v>
      </c>
      <c r="B5365" s="89"/>
      <c r="C5365" s="90" t="s">
        <v>55</v>
      </c>
      <c r="D5365" s="153">
        <v>43368</v>
      </c>
      <c r="E5365" s="89" t="s">
        <v>9608</v>
      </c>
      <c r="F5365" s="89" t="s">
        <v>6</v>
      </c>
      <c r="G5365" s="89">
        <v>1026355</v>
      </c>
      <c r="H5365" s="89"/>
      <c r="I5365" s="93" t="s">
        <v>10295</v>
      </c>
      <c r="J5365" s="89"/>
      <c r="K5365" s="89"/>
      <c r="L5365" s="89"/>
      <c r="M5365" s="89"/>
      <c r="N5365" s="155">
        <v>0</v>
      </c>
      <c r="O5365" s="155">
        <v>11207.55</v>
      </c>
      <c r="P5365" s="89" t="s">
        <v>679</v>
      </c>
    </row>
    <row r="5366" spans="1:16" ht="76.5">
      <c r="A5366" s="214">
        <v>52</v>
      </c>
      <c r="B5366" s="89"/>
      <c r="C5366" s="90" t="s">
        <v>54</v>
      </c>
      <c r="D5366" s="153">
        <v>43368</v>
      </c>
      <c r="E5366" s="89" t="s">
        <v>9609</v>
      </c>
      <c r="F5366" s="89" t="s">
        <v>13</v>
      </c>
      <c r="G5366" s="89">
        <v>933487</v>
      </c>
      <c r="H5366" s="89"/>
      <c r="I5366" s="93" t="s">
        <v>10296</v>
      </c>
      <c r="J5366" s="89"/>
      <c r="K5366" s="89"/>
      <c r="L5366" s="89"/>
      <c r="M5366" s="89"/>
      <c r="N5366" s="155">
        <v>184.86</v>
      </c>
      <c r="O5366" s="155">
        <v>0</v>
      </c>
      <c r="P5366" s="89" t="s">
        <v>679</v>
      </c>
    </row>
    <row r="5367" spans="1:16" ht="76.5">
      <c r="A5367" s="214">
        <v>52</v>
      </c>
      <c r="B5367" s="89"/>
      <c r="C5367" s="90" t="s">
        <v>54</v>
      </c>
      <c r="D5367" s="153">
        <v>43368</v>
      </c>
      <c r="E5367" s="89" t="s">
        <v>9610</v>
      </c>
      <c r="F5367" s="89" t="s">
        <v>11</v>
      </c>
      <c r="G5367" s="89">
        <v>933487</v>
      </c>
      <c r="H5367" s="89"/>
      <c r="I5367" s="93" t="s">
        <v>10297</v>
      </c>
      <c r="J5367" s="89"/>
      <c r="K5367" s="89"/>
      <c r="L5367" s="89"/>
      <c r="M5367" s="89"/>
      <c r="N5367" s="155">
        <v>50</v>
      </c>
      <c r="O5367" s="155">
        <v>0</v>
      </c>
      <c r="P5367" s="89" t="s">
        <v>679</v>
      </c>
    </row>
    <row r="5368" spans="1:16" ht="63.75">
      <c r="A5368" s="214">
        <v>597</v>
      </c>
      <c r="B5368" s="89"/>
      <c r="C5368" s="90" t="s">
        <v>2577</v>
      </c>
      <c r="D5368" s="153">
        <v>43368</v>
      </c>
      <c r="E5368" s="89" t="s">
        <v>9611</v>
      </c>
      <c r="F5368" s="89" t="s">
        <v>11</v>
      </c>
      <c r="G5368" s="89">
        <v>933553</v>
      </c>
      <c r="H5368" s="89"/>
      <c r="I5368" s="93" t="s">
        <v>10298</v>
      </c>
      <c r="J5368" s="89"/>
      <c r="K5368" s="89"/>
      <c r="L5368" s="89"/>
      <c r="M5368" s="89"/>
      <c r="N5368" s="155">
        <v>50</v>
      </c>
      <c r="O5368" s="155">
        <v>0</v>
      </c>
      <c r="P5368" s="89" t="s">
        <v>679</v>
      </c>
    </row>
    <row r="5369" spans="1:16" ht="51">
      <c r="A5369" s="214">
        <v>513</v>
      </c>
      <c r="B5369" s="89"/>
      <c r="C5369" s="90" t="s">
        <v>175</v>
      </c>
      <c r="D5369" s="153">
        <v>43368</v>
      </c>
      <c r="E5369" s="89" t="s">
        <v>9612</v>
      </c>
      <c r="F5369" s="89" t="s">
        <v>15</v>
      </c>
      <c r="G5369" s="89">
        <v>844026</v>
      </c>
      <c r="H5369" s="89"/>
      <c r="I5369" s="93" t="s">
        <v>3376</v>
      </c>
      <c r="J5369" s="89"/>
      <c r="K5369" s="89"/>
      <c r="L5369" s="89"/>
      <c r="M5369" s="89"/>
      <c r="N5369" s="155">
        <v>50</v>
      </c>
      <c r="O5369" s="155">
        <v>0</v>
      </c>
      <c r="P5369" s="89" t="s">
        <v>679</v>
      </c>
    </row>
    <row r="5370" spans="1:16" ht="51">
      <c r="A5370" s="214">
        <v>513</v>
      </c>
      <c r="B5370" s="89"/>
      <c r="C5370" s="90" t="s">
        <v>175</v>
      </c>
      <c r="D5370" s="153">
        <v>43368</v>
      </c>
      <c r="E5370" s="89" t="s">
        <v>9613</v>
      </c>
      <c r="F5370" s="89" t="s">
        <v>15</v>
      </c>
      <c r="G5370" s="89">
        <v>844034</v>
      </c>
      <c r="H5370" s="89"/>
      <c r="I5370" s="93" t="s">
        <v>10299</v>
      </c>
      <c r="J5370" s="89"/>
      <c r="K5370" s="89"/>
      <c r="L5370" s="89"/>
      <c r="M5370" s="89"/>
      <c r="N5370" s="155">
        <v>50</v>
      </c>
      <c r="O5370" s="155">
        <v>0</v>
      </c>
      <c r="P5370" s="89" t="s">
        <v>679</v>
      </c>
    </row>
    <row r="5371" spans="1:16" ht="89.25">
      <c r="A5371" s="214">
        <v>513</v>
      </c>
      <c r="B5371" s="89"/>
      <c r="C5371" s="90" t="s">
        <v>175</v>
      </c>
      <c r="D5371" s="153">
        <v>43368</v>
      </c>
      <c r="E5371" s="89" t="s">
        <v>9614</v>
      </c>
      <c r="F5371" s="89" t="s">
        <v>15</v>
      </c>
      <c r="G5371" s="89">
        <v>6022</v>
      </c>
      <c r="H5371" s="89"/>
      <c r="I5371" s="93" t="s">
        <v>10300</v>
      </c>
      <c r="J5371" s="89"/>
      <c r="K5371" s="89"/>
      <c r="L5371" s="89"/>
      <c r="M5371" s="89"/>
      <c r="N5371" s="155">
        <v>50</v>
      </c>
      <c r="O5371" s="155">
        <v>0</v>
      </c>
      <c r="P5371" s="89" t="s">
        <v>679</v>
      </c>
    </row>
    <row r="5372" spans="1:16" ht="51">
      <c r="A5372" s="214">
        <v>513</v>
      </c>
      <c r="B5372" s="89"/>
      <c r="C5372" s="90" t="s">
        <v>175</v>
      </c>
      <c r="D5372" s="153">
        <v>43368</v>
      </c>
      <c r="E5372" s="89" t="s">
        <v>9615</v>
      </c>
      <c r="F5372" s="89" t="s">
        <v>15</v>
      </c>
      <c r="G5372" s="89">
        <v>844195</v>
      </c>
      <c r="H5372" s="89"/>
      <c r="I5372" s="93" t="s">
        <v>10301</v>
      </c>
      <c r="J5372" s="89"/>
      <c r="K5372" s="89"/>
      <c r="L5372" s="89"/>
      <c r="M5372" s="89"/>
      <c r="N5372" s="155">
        <v>50</v>
      </c>
      <c r="O5372" s="155">
        <v>0</v>
      </c>
      <c r="P5372" s="89" t="s">
        <v>679</v>
      </c>
    </row>
    <row r="5373" spans="1:16" ht="89.25">
      <c r="A5373" s="214">
        <v>594</v>
      </c>
      <c r="B5373" s="89"/>
      <c r="C5373" s="90" t="s">
        <v>101</v>
      </c>
      <c r="D5373" s="153">
        <v>43368</v>
      </c>
      <c r="E5373" s="89" t="s">
        <v>9616</v>
      </c>
      <c r="F5373" s="89" t="s">
        <v>15</v>
      </c>
      <c r="G5373" s="89">
        <v>6023</v>
      </c>
      <c r="H5373" s="89"/>
      <c r="I5373" s="93" t="s">
        <v>10302</v>
      </c>
      <c r="J5373" s="89"/>
      <c r="K5373" s="89"/>
      <c r="L5373" s="89"/>
      <c r="M5373" s="89"/>
      <c r="N5373" s="155">
        <v>302.31</v>
      </c>
      <c r="O5373" s="155">
        <v>0</v>
      </c>
      <c r="P5373" s="89" t="s">
        <v>679</v>
      </c>
    </row>
    <row r="5374" spans="1:16" ht="89.25">
      <c r="A5374" s="214">
        <v>594</v>
      </c>
      <c r="B5374" s="89"/>
      <c r="C5374" s="90" t="s">
        <v>101</v>
      </c>
      <c r="D5374" s="153">
        <v>43368</v>
      </c>
      <c r="E5374" s="89" t="s">
        <v>9617</v>
      </c>
      <c r="F5374" s="89" t="s">
        <v>15</v>
      </c>
      <c r="G5374" s="89">
        <v>6017</v>
      </c>
      <c r="H5374" s="89"/>
      <c r="I5374" s="93" t="s">
        <v>10303</v>
      </c>
      <c r="J5374" s="89"/>
      <c r="K5374" s="89"/>
      <c r="L5374" s="89"/>
      <c r="M5374" s="89"/>
      <c r="N5374" s="155">
        <v>388.13</v>
      </c>
      <c r="O5374" s="155">
        <v>0</v>
      </c>
      <c r="P5374" s="89" t="s">
        <v>679</v>
      </c>
    </row>
    <row r="5375" spans="1:16" ht="89.25">
      <c r="A5375" s="214">
        <v>52</v>
      </c>
      <c r="B5375" s="89"/>
      <c r="C5375" s="90" t="s">
        <v>54</v>
      </c>
      <c r="D5375" s="153">
        <v>43368</v>
      </c>
      <c r="E5375" s="89" t="s">
        <v>9618</v>
      </c>
      <c r="F5375" s="89" t="s">
        <v>637</v>
      </c>
      <c r="G5375" s="89">
        <v>5976</v>
      </c>
      <c r="H5375" s="89"/>
      <c r="I5375" s="93" t="s">
        <v>10304</v>
      </c>
      <c r="J5375" s="89"/>
      <c r="K5375" s="89"/>
      <c r="L5375" s="89"/>
      <c r="M5375" s="89"/>
      <c r="N5375" s="155">
        <v>3815.09</v>
      </c>
      <c r="O5375" s="155">
        <v>0</v>
      </c>
      <c r="P5375" s="89" t="s">
        <v>679</v>
      </c>
    </row>
    <row r="5376" spans="1:16" ht="76.5">
      <c r="A5376" s="214">
        <v>52</v>
      </c>
      <c r="B5376" s="89"/>
      <c r="C5376" s="90" t="s">
        <v>54</v>
      </c>
      <c r="D5376" s="153">
        <v>43368</v>
      </c>
      <c r="E5376" s="89" t="s">
        <v>9619</v>
      </c>
      <c r="F5376" s="89" t="s">
        <v>15</v>
      </c>
      <c r="G5376" s="89">
        <v>5976</v>
      </c>
      <c r="H5376" s="89"/>
      <c r="I5376" s="93" t="s">
        <v>10305</v>
      </c>
      <c r="J5376" s="89"/>
      <c r="K5376" s="89"/>
      <c r="L5376" s="89"/>
      <c r="M5376" s="89"/>
      <c r="N5376" s="155">
        <v>634.47</v>
      </c>
      <c r="O5376" s="155">
        <v>0</v>
      </c>
      <c r="P5376" s="89" t="s">
        <v>679</v>
      </c>
    </row>
    <row r="5377" spans="1:16" ht="38.25">
      <c r="A5377" s="214" t="s">
        <v>569</v>
      </c>
      <c r="B5377" s="89"/>
      <c r="C5377" s="90" t="s">
        <v>621</v>
      </c>
      <c r="D5377" s="153">
        <v>43369</v>
      </c>
      <c r="E5377" s="89" t="s">
        <v>9620</v>
      </c>
      <c r="F5377" s="89" t="s">
        <v>3</v>
      </c>
      <c r="G5377" s="89">
        <v>1665426</v>
      </c>
      <c r="H5377" s="89"/>
      <c r="I5377" s="93" t="s">
        <v>10306</v>
      </c>
      <c r="J5377" s="89"/>
      <c r="K5377" s="89"/>
      <c r="L5377" s="89"/>
      <c r="M5377" s="89"/>
      <c r="N5377" s="155">
        <v>0</v>
      </c>
      <c r="O5377" s="155">
        <v>0.18</v>
      </c>
      <c r="P5377" s="89" t="s">
        <v>679</v>
      </c>
    </row>
    <row r="5378" spans="1:16" ht="51">
      <c r="A5378" s="214">
        <v>16</v>
      </c>
      <c r="B5378" s="89"/>
      <c r="C5378" s="90" t="s">
        <v>46</v>
      </c>
      <c r="D5378" s="153">
        <v>43369</v>
      </c>
      <c r="E5378" s="89" t="s">
        <v>9621</v>
      </c>
      <c r="F5378" s="89" t="s">
        <v>3</v>
      </c>
      <c r="G5378" s="89">
        <v>1665367</v>
      </c>
      <c r="H5378" s="89"/>
      <c r="I5378" s="93" t="s">
        <v>10307</v>
      </c>
      <c r="J5378" s="89"/>
      <c r="K5378" s="89"/>
      <c r="L5378" s="89"/>
      <c r="M5378" s="89"/>
      <c r="N5378" s="155">
        <v>0</v>
      </c>
      <c r="O5378" s="155">
        <v>2000</v>
      </c>
      <c r="P5378" s="89" t="s">
        <v>679</v>
      </c>
    </row>
    <row r="5379" spans="1:16" ht="51">
      <c r="A5379" s="214">
        <v>16</v>
      </c>
      <c r="B5379" s="89"/>
      <c r="C5379" s="90" t="s">
        <v>46</v>
      </c>
      <c r="D5379" s="153">
        <v>43369</v>
      </c>
      <c r="E5379" s="89" t="s">
        <v>9622</v>
      </c>
      <c r="F5379" s="89" t="s">
        <v>3</v>
      </c>
      <c r="G5379" s="89">
        <v>1665366</v>
      </c>
      <c r="H5379" s="89"/>
      <c r="I5379" s="93" t="s">
        <v>10308</v>
      </c>
      <c r="J5379" s="89"/>
      <c r="K5379" s="89"/>
      <c r="L5379" s="89"/>
      <c r="M5379" s="89"/>
      <c r="N5379" s="155">
        <v>0</v>
      </c>
      <c r="O5379" s="155">
        <v>2000</v>
      </c>
      <c r="P5379" s="89" t="s">
        <v>679</v>
      </c>
    </row>
    <row r="5380" spans="1:16" ht="51">
      <c r="A5380" s="214" t="s">
        <v>560</v>
      </c>
      <c r="B5380" s="89"/>
      <c r="C5380" s="90" t="s">
        <v>622</v>
      </c>
      <c r="D5380" s="153">
        <v>43369</v>
      </c>
      <c r="E5380" s="89" t="s">
        <v>9623</v>
      </c>
      <c r="F5380" s="89" t="s">
        <v>3</v>
      </c>
      <c r="G5380" s="89">
        <v>1665323</v>
      </c>
      <c r="H5380" s="89"/>
      <c r="I5380" s="93" t="s">
        <v>10309</v>
      </c>
      <c r="J5380" s="89"/>
      <c r="K5380" s="89"/>
      <c r="L5380" s="89"/>
      <c r="M5380" s="89"/>
      <c r="N5380" s="155">
        <v>0</v>
      </c>
      <c r="O5380" s="155">
        <v>220</v>
      </c>
      <c r="P5380" s="89" t="s">
        <v>679</v>
      </c>
    </row>
    <row r="5381" spans="1:16" ht="51">
      <c r="A5381" s="214" t="s">
        <v>560</v>
      </c>
      <c r="B5381" s="89"/>
      <c r="C5381" s="90" t="s">
        <v>622</v>
      </c>
      <c r="D5381" s="153">
        <v>43369</v>
      </c>
      <c r="E5381" s="89" t="s">
        <v>9624</v>
      </c>
      <c r="F5381" s="89" t="s">
        <v>3</v>
      </c>
      <c r="G5381" s="89">
        <v>1665306</v>
      </c>
      <c r="H5381" s="89"/>
      <c r="I5381" s="93" t="s">
        <v>10310</v>
      </c>
      <c r="J5381" s="89"/>
      <c r="K5381" s="89"/>
      <c r="L5381" s="89"/>
      <c r="M5381" s="89"/>
      <c r="N5381" s="155">
        <v>0</v>
      </c>
      <c r="O5381" s="155">
        <v>303</v>
      </c>
      <c r="P5381" s="89" t="s">
        <v>679</v>
      </c>
    </row>
    <row r="5382" spans="1:16" ht="51">
      <c r="A5382" s="214" t="s">
        <v>560</v>
      </c>
      <c r="B5382" s="89"/>
      <c r="C5382" s="90" t="s">
        <v>622</v>
      </c>
      <c r="D5382" s="153">
        <v>43369</v>
      </c>
      <c r="E5382" s="89" t="s">
        <v>9625</v>
      </c>
      <c r="F5382" s="89" t="s">
        <v>3</v>
      </c>
      <c r="G5382" s="89">
        <v>1665305</v>
      </c>
      <c r="H5382" s="89"/>
      <c r="I5382" s="93" t="s">
        <v>10311</v>
      </c>
      <c r="J5382" s="89"/>
      <c r="K5382" s="89"/>
      <c r="L5382" s="89"/>
      <c r="M5382" s="89"/>
      <c r="N5382" s="155">
        <v>0</v>
      </c>
      <c r="O5382" s="155">
        <v>779</v>
      </c>
      <c r="P5382" s="89" t="s">
        <v>679</v>
      </c>
    </row>
    <row r="5383" spans="1:16" ht="76.5">
      <c r="A5383" s="214" t="s">
        <v>560</v>
      </c>
      <c r="B5383" s="89"/>
      <c r="C5383" s="90" t="s">
        <v>622</v>
      </c>
      <c r="D5383" s="153">
        <v>43369</v>
      </c>
      <c r="E5383" s="89" t="s">
        <v>9626</v>
      </c>
      <c r="F5383" s="89" t="s">
        <v>3</v>
      </c>
      <c r="G5383" s="89">
        <v>1665299</v>
      </c>
      <c r="H5383" s="89"/>
      <c r="I5383" s="93" t="s">
        <v>10312</v>
      </c>
      <c r="J5383" s="89"/>
      <c r="K5383" s="89"/>
      <c r="L5383" s="89"/>
      <c r="M5383" s="89"/>
      <c r="N5383" s="155">
        <v>0</v>
      </c>
      <c r="O5383" s="155">
        <v>748.57</v>
      </c>
      <c r="P5383" s="89" t="s">
        <v>679</v>
      </c>
    </row>
    <row r="5384" spans="1:16" ht="51">
      <c r="A5384" s="214" t="s">
        <v>560</v>
      </c>
      <c r="B5384" s="89"/>
      <c r="C5384" s="90" t="s">
        <v>622</v>
      </c>
      <c r="D5384" s="153">
        <v>43369</v>
      </c>
      <c r="E5384" s="89" t="s">
        <v>9627</v>
      </c>
      <c r="F5384" s="89" t="s">
        <v>3</v>
      </c>
      <c r="G5384" s="89">
        <v>1665284</v>
      </c>
      <c r="H5384" s="89"/>
      <c r="I5384" s="93" t="s">
        <v>10313</v>
      </c>
      <c r="J5384" s="89"/>
      <c r="K5384" s="89"/>
      <c r="L5384" s="89"/>
      <c r="M5384" s="89"/>
      <c r="N5384" s="155">
        <v>0</v>
      </c>
      <c r="O5384" s="155">
        <v>11765.54</v>
      </c>
      <c r="P5384" s="89" t="s">
        <v>679</v>
      </c>
    </row>
    <row r="5385" spans="1:16" ht="51">
      <c r="A5385" s="214" t="s">
        <v>569</v>
      </c>
      <c r="B5385" s="89"/>
      <c r="C5385" s="90" t="s">
        <v>621</v>
      </c>
      <c r="D5385" s="153">
        <v>43369</v>
      </c>
      <c r="E5385" s="89" t="s">
        <v>9628</v>
      </c>
      <c r="F5385" s="89" t="s">
        <v>3</v>
      </c>
      <c r="G5385" s="89">
        <v>1665215</v>
      </c>
      <c r="H5385" s="89"/>
      <c r="I5385" s="93" t="s">
        <v>10314</v>
      </c>
      <c r="J5385" s="89"/>
      <c r="K5385" s="89"/>
      <c r="L5385" s="89"/>
      <c r="M5385" s="89"/>
      <c r="N5385" s="155">
        <v>0</v>
      </c>
      <c r="O5385" s="155">
        <v>17338</v>
      </c>
      <c r="P5385" s="89" t="s">
        <v>679</v>
      </c>
    </row>
    <row r="5386" spans="1:16" ht="51">
      <c r="A5386" s="214" t="s">
        <v>569</v>
      </c>
      <c r="B5386" s="89"/>
      <c r="C5386" s="90" t="s">
        <v>621</v>
      </c>
      <c r="D5386" s="153">
        <v>43369</v>
      </c>
      <c r="E5386" s="89" t="s">
        <v>9629</v>
      </c>
      <c r="F5386" s="89" t="s">
        <v>3</v>
      </c>
      <c r="G5386" s="89">
        <v>1665211</v>
      </c>
      <c r="H5386" s="89"/>
      <c r="I5386" s="93" t="s">
        <v>10315</v>
      </c>
      <c r="J5386" s="89"/>
      <c r="K5386" s="89"/>
      <c r="L5386" s="89"/>
      <c r="M5386" s="89"/>
      <c r="N5386" s="155">
        <v>0</v>
      </c>
      <c r="O5386" s="155">
        <v>8231.85</v>
      </c>
      <c r="P5386" s="89" t="s">
        <v>679</v>
      </c>
    </row>
    <row r="5387" spans="1:16" ht="63.75">
      <c r="A5387" s="214">
        <v>48</v>
      </c>
      <c r="B5387" s="89"/>
      <c r="C5387" s="90" t="s">
        <v>53</v>
      </c>
      <c r="D5387" s="153">
        <v>43369</v>
      </c>
      <c r="E5387" s="89" t="s">
        <v>9630</v>
      </c>
      <c r="F5387" s="89" t="s">
        <v>3</v>
      </c>
      <c r="G5387" s="89">
        <v>1665261</v>
      </c>
      <c r="H5387" s="89"/>
      <c r="I5387" s="93" t="s">
        <v>10316</v>
      </c>
      <c r="J5387" s="89"/>
      <c r="K5387" s="89"/>
      <c r="L5387" s="89"/>
      <c r="M5387" s="89"/>
      <c r="N5387" s="155">
        <v>0</v>
      </c>
      <c r="O5387" s="155">
        <v>18021.939999999999</v>
      </c>
      <c r="P5387" s="89" t="s">
        <v>679</v>
      </c>
    </row>
    <row r="5388" spans="1:16" ht="51">
      <c r="A5388" s="214" t="s">
        <v>569</v>
      </c>
      <c r="B5388" s="89"/>
      <c r="C5388" s="90" t="s">
        <v>621</v>
      </c>
      <c r="D5388" s="153">
        <v>43369</v>
      </c>
      <c r="E5388" s="89" t="s">
        <v>9631</v>
      </c>
      <c r="F5388" s="89" t="s">
        <v>3</v>
      </c>
      <c r="G5388" s="89">
        <v>1665221</v>
      </c>
      <c r="H5388" s="89"/>
      <c r="I5388" s="93" t="s">
        <v>10317</v>
      </c>
      <c r="J5388" s="89"/>
      <c r="K5388" s="89"/>
      <c r="L5388" s="89"/>
      <c r="M5388" s="89"/>
      <c r="N5388" s="155">
        <v>0</v>
      </c>
      <c r="O5388" s="155">
        <v>0.12</v>
      </c>
      <c r="P5388" s="89" t="s">
        <v>679</v>
      </c>
    </row>
    <row r="5389" spans="1:16" ht="51">
      <c r="A5389" s="214" t="s">
        <v>569</v>
      </c>
      <c r="B5389" s="89"/>
      <c r="C5389" s="90" t="s">
        <v>621</v>
      </c>
      <c r="D5389" s="153">
        <v>43369</v>
      </c>
      <c r="E5389" s="89" t="s">
        <v>9632</v>
      </c>
      <c r="F5389" s="89" t="s">
        <v>3</v>
      </c>
      <c r="G5389" s="89">
        <v>1665180</v>
      </c>
      <c r="H5389" s="89"/>
      <c r="I5389" s="93" t="s">
        <v>10148</v>
      </c>
      <c r="J5389" s="89"/>
      <c r="K5389" s="89"/>
      <c r="L5389" s="89"/>
      <c r="M5389" s="89"/>
      <c r="N5389" s="155">
        <v>0</v>
      </c>
      <c r="O5389" s="155">
        <v>0.08</v>
      </c>
      <c r="P5389" s="89" t="s">
        <v>2900</v>
      </c>
    </row>
    <row r="5390" spans="1:16" ht="51">
      <c r="A5390" s="214" t="s">
        <v>569</v>
      </c>
      <c r="B5390" s="89"/>
      <c r="C5390" s="90" t="s">
        <v>621</v>
      </c>
      <c r="D5390" s="153">
        <v>43369</v>
      </c>
      <c r="E5390" s="89" t="s">
        <v>9633</v>
      </c>
      <c r="F5390" s="89" t="s">
        <v>3</v>
      </c>
      <c r="G5390" s="89">
        <v>1665178</v>
      </c>
      <c r="H5390" s="89"/>
      <c r="I5390" s="93" t="s">
        <v>10148</v>
      </c>
      <c r="J5390" s="89"/>
      <c r="K5390" s="89"/>
      <c r="L5390" s="89"/>
      <c r="M5390" s="89"/>
      <c r="N5390" s="155">
        <v>0</v>
      </c>
      <c r="O5390" s="155">
        <v>0.49</v>
      </c>
      <c r="P5390" s="89" t="s">
        <v>2900</v>
      </c>
    </row>
    <row r="5391" spans="1:16" ht="51">
      <c r="A5391" s="214">
        <v>46</v>
      </c>
      <c r="B5391" s="89"/>
      <c r="C5391" s="90" t="s">
        <v>51</v>
      </c>
      <c r="D5391" s="153">
        <v>43369</v>
      </c>
      <c r="E5391" s="89" t="s">
        <v>9634</v>
      </c>
      <c r="F5391" s="89" t="s">
        <v>3</v>
      </c>
      <c r="G5391" s="89">
        <v>1665148</v>
      </c>
      <c r="H5391" s="89"/>
      <c r="I5391" s="93" t="s">
        <v>10318</v>
      </c>
      <c r="J5391" s="89"/>
      <c r="K5391" s="89"/>
      <c r="L5391" s="89"/>
      <c r="M5391" s="89"/>
      <c r="N5391" s="155">
        <v>0</v>
      </c>
      <c r="O5391" s="155">
        <v>1.24</v>
      </c>
      <c r="P5391" s="89" t="s">
        <v>2900</v>
      </c>
    </row>
    <row r="5392" spans="1:16" ht="63.75">
      <c r="A5392" s="214" t="s">
        <v>569</v>
      </c>
      <c r="B5392" s="89"/>
      <c r="C5392" s="90" t="s">
        <v>621</v>
      </c>
      <c r="D5392" s="153">
        <v>43369</v>
      </c>
      <c r="E5392" s="89" t="s">
        <v>9635</v>
      </c>
      <c r="F5392" s="89" t="s">
        <v>6</v>
      </c>
      <c r="G5392" s="89">
        <v>1026834</v>
      </c>
      <c r="H5392" s="89"/>
      <c r="I5392" s="93" t="s">
        <v>10319</v>
      </c>
      <c r="J5392" s="89"/>
      <c r="K5392" s="89"/>
      <c r="L5392" s="89"/>
      <c r="M5392" s="89"/>
      <c r="N5392" s="155">
        <v>0</v>
      </c>
      <c r="O5392" s="155">
        <v>0.01</v>
      </c>
      <c r="P5392" s="89" t="s">
        <v>2900</v>
      </c>
    </row>
    <row r="5393" spans="1:16" ht="89.25">
      <c r="A5393" s="214">
        <v>222</v>
      </c>
      <c r="B5393" s="89"/>
      <c r="C5393" s="90" t="s">
        <v>106</v>
      </c>
      <c r="D5393" s="153">
        <v>43369</v>
      </c>
      <c r="E5393" s="89" t="s">
        <v>9636</v>
      </c>
      <c r="F5393" s="89" t="s">
        <v>6</v>
      </c>
      <c r="G5393" s="89">
        <v>933783</v>
      </c>
      <c r="H5393" s="89"/>
      <c r="I5393" s="93" t="s">
        <v>10320</v>
      </c>
      <c r="J5393" s="89"/>
      <c r="K5393" s="89"/>
      <c r="L5393" s="89"/>
      <c r="M5393" s="89"/>
      <c r="N5393" s="155">
        <v>0</v>
      </c>
      <c r="O5393" s="155">
        <v>137200</v>
      </c>
      <c r="P5393" s="89" t="s">
        <v>2900</v>
      </c>
    </row>
    <row r="5394" spans="1:16" ht="51">
      <c r="A5394" s="214">
        <v>513</v>
      </c>
      <c r="B5394" s="89"/>
      <c r="C5394" s="90" t="s">
        <v>175</v>
      </c>
      <c r="D5394" s="153">
        <v>43369</v>
      </c>
      <c r="E5394" s="89" t="s">
        <v>9637</v>
      </c>
      <c r="F5394" s="89" t="s">
        <v>11</v>
      </c>
      <c r="G5394" s="89">
        <v>933785</v>
      </c>
      <c r="H5394" s="89"/>
      <c r="I5394" s="93" t="s">
        <v>10321</v>
      </c>
      <c r="J5394" s="89"/>
      <c r="K5394" s="89"/>
      <c r="L5394" s="89"/>
      <c r="M5394" s="89"/>
      <c r="N5394" s="155">
        <v>50</v>
      </c>
      <c r="O5394" s="155">
        <v>0</v>
      </c>
      <c r="P5394" s="89" t="s">
        <v>679</v>
      </c>
    </row>
    <row r="5395" spans="1:16" ht="89.25">
      <c r="A5395" s="214">
        <v>594</v>
      </c>
      <c r="B5395" s="89"/>
      <c r="C5395" s="90" t="s">
        <v>101</v>
      </c>
      <c r="D5395" s="153">
        <v>43369</v>
      </c>
      <c r="E5395" s="89" t="s">
        <v>9638</v>
      </c>
      <c r="F5395" s="89" t="s">
        <v>15</v>
      </c>
      <c r="G5395" s="89">
        <v>6027</v>
      </c>
      <c r="H5395" s="89"/>
      <c r="I5395" s="93" t="s">
        <v>10322</v>
      </c>
      <c r="J5395" s="89"/>
      <c r="K5395" s="89"/>
      <c r="L5395" s="89"/>
      <c r="M5395" s="89"/>
      <c r="N5395" s="155">
        <v>271.99</v>
      </c>
      <c r="O5395" s="155">
        <v>0</v>
      </c>
      <c r="P5395" s="89" t="s">
        <v>679</v>
      </c>
    </row>
    <row r="5396" spans="1:16" ht="89.25">
      <c r="A5396" s="214">
        <v>594</v>
      </c>
      <c r="B5396" s="89"/>
      <c r="C5396" s="90" t="s">
        <v>101</v>
      </c>
      <c r="D5396" s="153">
        <v>43369</v>
      </c>
      <c r="E5396" s="89" t="s">
        <v>9639</v>
      </c>
      <c r="F5396" s="89" t="s">
        <v>15</v>
      </c>
      <c r="G5396" s="89">
        <v>6026</v>
      </c>
      <c r="H5396" s="89"/>
      <c r="I5396" s="93" t="s">
        <v>10323</v>
      </c>
      <c r="J5396" s="89"/>
      <c r="K5396" s="89"/>
      <c r="L5396" s="89"/>
      <c r="M5396" s="89"/>
      <c r="N5396" s="155">
        <v>277.95999999999998</v>
      </c>
      <c r="O5396" s="155">
        <v>0</v>
      </c>
      <c r="P5396" s="89" t="s">
        <v>679</v>
      </c>
    </row>
    <row r="5397" spans="1:16" ht="51">
      <c r="A5397" s="214">
        <v>513</v>
      </c>
      <c r="B5397" s="89"/>
      <c r="C5397" s="90" t="s">
        <v>175</v>
      </c>
      <c r="D5397" s="153">
        <v>43369</v>
      </c>
      <c r="E5397" s="89" t="s">
        <v>9640</v>
      </c>
      <c r="F5397" s="89" t="s">
        <v>15</v>
      </c>
      <c r="G5397" s="89">
        <v>846078</v>
      </c>
      <c r="H5397" s="89"/>
      <c r="I5397" s="93" t="s">
        <v>743</v>
      </c>
      <c r="J5397" s="89"/>
      <c r="K5397" s="89"/>
      <c r="L5397" s="89"/>
      <c r="M5397" s="89"/>
      <c r="N5397" s="155">
        <v>50</v>
      </c>
      <c r="O5397" s="155">
        <v>0</v>
      </c>
      <c r="P5397" s="89" t="s">
        <v>679</v>
      </c>
    </row>
    <row r="5398" spans="1:16" ht="38.25">
      <c r="A5398" s="214" t="s">
        <v>569</v>
      </c>
      <c r="B5398" s="89"/>
      <c r="C5398" s="90" t="s">
        <v>621</v>
      </c>
      <c r="D5398" s="153">
        <v>43370</v>
      </c>
      <c r="E5398" s="89" t="s">
        <v>9641</v>
      </c>
      <c r="F5398" s="89" t="s">
        <v>3</v>
      </c>
      <c r="G5398" s="89">
        <v>1665835</v>
      </c>
      <c r="H5398" s="89"/>
      <c r="I5398" s="93" t="s">
        <v>10324</v>
      </c>
      <c r="J5398" s="89"/>
      <c r="K5398" s="89"/>
      <c r="L5398" s="89"/>
      <c r="M5398" s="89"/>
      <c r="N5398" s="155">
        <v>0</v>
      </c>
      <c r="O5398" s="155">
        <v>172.16</v>
      </c>
      <c r="P5398" s="89" t="s">
        <v>679</v>
      </c>
    </row>
    <row r="5399" spans="1:16" ht="38.25">
      <c r="A5399" s="214" t="s">
        <v>569</v>
      </c>
      <c r="B5399" s="89"/>
      <c r="C5399" s="90" t="s">
        <v>621</v>
      </c>
      <c r="D5399" s="153">
        <v>43370</v>
      </c>
      <c r="E5399" s="89" t="s">
        <v>9642</v>
      </c>
      <c r="F5399" s="89" t="s">
        <v>3</v>
      </c>
      <c r="G5399" s="89">
        <v>1665832</v>
      </c>
      <c r="H5399" s="89"/>
      <c r="I5399" s="93" t="s">
        <v>10325</v>
      </c>
      <c r="J5399" s="89"/>
      <c r="K5399" s="89"/>
      <c r="L5399" s="89"/>
      <c r="M5399" s="89"/>
      <c r="N5399" s="155">
        <v>0</v>
      </c>
      <c r="O5399" s="155">
        <v>219</v>
      </c>
      <c r="P5399" s="89" t="s">
        <v>679</v>
      </c>
    </row>
    <row r="5400" spans="1:16" ht="38.25">
      <c r="A5400" s="214" t="s">
        <v>569</v>
      </c>
      <c r="B5400" s="89"/>
      <c r="C5400" s="90" t="s">
        <v>621</v>
      </c>
      <c r="D5400" s="153">
        <v>43370</v>
      </c>
      <c r="E5400" s="89" t="s">
        <v>9643</v>
      </c>
      <c r="F5400" s="89" t="s">
        <v>3</v>
      </c>
      <c r="G5400" s="89">
        <v>1665822</v>
      </c>
      <c r="H5400" s="89"/>
      <c r="I5400" s="93" t="s">
        <v>10326</v>
      </c>
      <c r="J5400" s="89"/>
      <c r="K5400" s="89"/>
      <c r="L5400" s="89"/>
      <c r="M5400" s="89"/>
      <c r="N5400" s="155">
        <v>0</v>
      </c>
      <c r="O5400" s="155">
        <v>3259</v>
      </c>
      <c r="P5400" s="89" t="s">
        <v>679</v>
      </c>
    </row>
    <row r="5401" spans="1:16" ht="38.25">
      <c r="A5401" s="214" t="s">
        <v>569</v>
      </c>
      <c r="B5401" s="89"/>
      <c r="C5401" s="90" t="s">
        <v>621</v>
      </c>
      <c r="D5401" s="153">
        <v>43370</v>
      </c>
      <c r="E5401" s="89" t="s">
        <v>9644</v>
      </c>
      <c r="F5401" s="89" t="s">
        <v>3</v>
      </c>
      <c r="G5401" s="89">
        <v>1665821</v>
      </c>
      <c r="H5401" s="89"/>
      <c r="I5401" s="93" t="s">
        <v>10326</v>
      </c>
      <c r="J5401" s="89"/>
      <c r="K5401" s="89"/>
      <c r="L5401" s="89"/>
      <c r="M5401" s="89"/>
      <c r="N5401" s="155">
        <v>0</v>
      </c>
      <c r="O5401" s="155">
        <v>3259</v>
      </c>
      <c r="P5401" s="89" t="s">
        <v>679</v>
      </c>
    </row>
    <row r="5402" spans="1:16" ht="38.25">
      <c r="A5402" s="214" t="s">
        <v>569</v>
      </c>
      <c r="B5402" s="89"/>
      <c r="C5402" s="90" t="s">
        <v>621</v>
      </c>
      <c r="D5402" s="153">
        <v>43370</v>
      </c>
      <c r="E5402" s="89" t="s">
        <v>9645</v>
      </c>
      <c r="F5402" s="89" t="s">
        <v>3</v>
      </c>
      <c r="G5402" s="89">
        <v>1665714</v>
      </c>
      <c r="H5402" s="89"/>
      <c r="I5402" s="93" t="s">
        <v>10327</v>
      </c>
      <c r="J5402" s="89"/>
      <c r="K5402" s="89"/>
      <c r="L5402" s="89"/>
      <c r="M5402" s="89"/>
      <c r="N5402" s="155">
        <v>0</v>
      </c>
      <c r="O5402" s="155">
        <v>1822.8</v>
      </c>
      <c r="P5402" s="89" t="s">
        <v>679</v>
      </c>
    </row>
    <row r="5403" spans="1:16" ht="63.75">
      <c r="A5403" s="214">
        <v>266</v>
      </c>
      <c r="B5403" s="89"/>
      <c r="C5403" s="90" t="s">
        <v>11070</v>
      </c>
      <c r="D5403" s="153">
        <v>43370</v>
      </c>
      <c r="E5403" s="89" t="s">
        <v>9646</v>
      </c>
      <c r="F5403" s="89" t="s">
        <v>3</v>
      </c>
      <c r="G5403" s="89">
        <v>1665715</v>
      </c>
      <c r="H5403" s="89"/>
      <c r="I5403" s="93" t="s">
        <v>10328</v>
      </c>
      <c r="J5403" s="89"/>
      <c r="K5403" s="89"/>
      <c r="L5403" s="89"/>
      <c r="M5403" s="89"/>
      <c r="N5403" s="155">
        <v>0</v>
      </c>
      <c r="O5403" s="155">
        <v>315</v>
      </c>
      <c r="P5403" s="89" t="s">
        <v>679</v>
      </c>
    </row>
    <row r="5404" spans="1:16" ht="51">
      <c r="A5404" s="214" t="s">
        <v>569</v>
      </c>
      <c r="B5404" s="89"/>
      <c r="C5404" s="90" t="s">
        <v>621</v>
      </c>
      <c r="D5404" s="153">
        <v>43370</v>
      </c>
      <c r="E5404" s="89" t="s">
        <v>9647</v>
      </c>
      <c r="F5404" s="89" t="s">
        <v>3</v>
      </c>
      <c r="G5404" s="89">
        <v>1665721</v>
      </c>
      <c r="H5404" s="89"/>
      <c r="I5404" s="93" t="s">
        <v>10329</v>
      </c>
      <c r="J5404" s="89"/>
      <c r="K5404" s="89"/>
      <c r="L5404" s="89"/>
      <c r="M5404" s="89"/>
      <c r="N5404" s="155">
        <v>0</v>
      </c>
      <c r="O5404" s="155">
        <v>1137.1000000000001</v>
      </c>
      <c r="P5404" s="89" t="s">
        <v>679</v>
      </c>
    </row>
    <row r="5405" spans="1:16" ht="51">
      <c r="A5405" s="214">
        <v>163</v>
      </c>
      <c r="B5405" s="89"/>
      <c r="C5405" s="90" t="s">
        <v>91</v>
      </c>
      <c r="D5405" s="153">
        <v>43370</v>
      </c>
      <c r="E5405" s="89" t="s">
        <v>9648</v>
      </c>
      <c r="F5405" s="89" t="s">
        <v>3</v>
      </c>
      <c r="G5405" s="89">
        <v>1665745</v>
      </c>
      <c r="H5405" s="89"/>
      <c r="I5405" s="93" t="s">
        <v>10330</v>
      </c>
      <c r="J5405" s="89"/>
      <c r="K5405" s="89"/>
      <c r="L5405" s="89"/>
      <c r="M5405" s="89"/>
      <c r="N5405" s="155">
        <v>0</v>
      </c>
      <c r="O5405" s="155">
        <v>11.1</v>
      </c>
      <c r="P5405" s="89" t="s">
        <v>679</v>
      </c>
    </row>
    <row r="5406" spans="1:16" ht="51">
      <c r="A5406" s="214" t="s">
        <v>569</v>
      </c>
      <c r="B5406" s="89"/>
      <c r="C5406" s="90" t="s">
        <v>621</v>
      </c>
      <c r="D5406" s="153">
        <v>43370</v>
      </c>
      <c r="E5406" s="89" t="s">
        <v>9649</v>
      </c>
      <c r="F5406" s="89" t="s">
        <v>3</v>
      </c>
      <c r="G5406" s="89">
        <v>1665802</v>
      </c>
      <c r="H5406" s="89"/>
      <c r="I5406" s="93" t="s">
        <v>10331</v>
      </c>
      <c r="J5406" s="89"/>
      <c r="K5406" s="89"/>
      <c r="L5406" s="89"/>
      <c r="M5406" s="89"/>
      <c r="N5406" s="155">
        <v>0</v>
      </c>
      <c r="O5406" s="155">
        <v>40</v>
      </c>
      <c r="P5406" s="89" t="s">
        <v>679</v>
      </c>
    </row>
    <row r="5407" spans="1:16" ht="38.25">
      <c r="A5407" s="214" t="s">
        <v>569</v>
      </c>
      <c r="B5407" s="89"/>
      <c r="C5407" s="90" t="s">
        <v>621</v>
      </c>
      <c r="D5407" s="153">
        <v>43370</v>
      </c>
      <c r="E5407" s="89" t="s">
        <v>9650</v>
      </c>
      <c r="F5407" s="89" t="s">
        <v>3</v>
      </c>
      <c r="G5407" s="89">
        <v>1665818</v>
      </c>
      <c r="H5407" s="89"/>
      <c r="I5407" s="93" t="s">
        <v>10326</v>
      </c>
      <c r="J5407" s="89"/>
      <c r="K5407" s="89"/>
      <c r="L5407" s="89"/>
      <c r="M5407" s="89"/>
      <c r="N5407" s="155">
        <v>0</v>
      </c>
      <c r="O5407" s="155">
        <v>42.31</v>
      </c>
      <c r="P5407" s="89" t="s">
        <v>679</v>
      </c>
    </row>
    <row r="5408" spans="1:16" ht="38.25">
      <c r="A5408" s="214" t="s">
        <v>569</v>
      </c>
      <c r="B5408" s="89"/>
      <c r="C5408" s="90" t="s">
        <v>621</v>
      </c>
      <c r="D5408" s="153">
        <v>43370</v>
      </c>
      <c r="E5408" s="89" t="s">
        <v>9651</v>
      </c>
      <c r="F5408" s="89" t="s">
        <v>3</v>
      </c>
      <c r="G5408" s="89">
        <v>1665819</v>
      </c>
      <c r="H5408" s="89"/>
      <c r="I5408" s="93" t="s">
        <v>10326</v>
      </c>
      <c r="J5408" s="89"/>
      <c r="K5408" s="89"/>
      <c r="L5408" s="89"/>
      <c r="M5408" s="89"/>
      <c r="N5408" s="155">
        <v>0</v>
      </c>
      <c r="O5408" s="155">
        <v>42.31</v>
      </c>
      <c r="P5408" s="89" t="s">
        <v>679</v>
      </c>
    </row>
    <row r="5409" spans="1:16" ht="51">
      <c r="A5409" s="214">
        <v>592</v>
      </c>
      <c r="B5409" s="89"/>
      <c r="C5409" s="90" t="s">
        <v>653</v>
      </c>
      <c r="D5409" s="153">
        <v>43370</v>
      </c>
      <c r="E5409" s="89" t="s">
        <v>9652</v>
      </c>
      <c r="F5409" s="89" t="s">
        <v>3</v>
      </c>
      <c r="G5409" s="89">
        <v>1665985</v>
      </c>
      <c r="H5409" s="89"/>
      <c r="I5409" s="93" t="s">
        <v>10332</v>
      </c>
      <c r="J5409" s="89"/>
      <c r="K5409" s="89"/>
      <c r="L5409" s="89"/>
      <c r="M5409" s="89"/>
      <c r="N5409" s="155">
        <v>0</v>
      </c>
      <c r="O5409" s="155">
        <v>21537.8</v>
      </c>
      <c r="P5409" s="89" t="s">
        <v>679</v>
      </c>
    </row>
    <row r="5410" spans="1:16" ht="51">
      <c r="A5410" s="214">
        <v>592</v>
      </c>
      <c r="B5410" s="89"/>
      <c r="C5410" s="90" t="s">
        <v>653</v>
      </c>
      <c r="D5410" s="153">
        <v>43370</v>
      </c>
      <c r="E5410" s="89" t="s">
        <v>9653</v>
      </c>
      <c r="F5410" s="89" t="s">
        <v>3</v>
      </c>
      <c r="G5410" s="89">
        <v>1665987</v>
      </c>
      <c r="H5410" s="89"/>
      <c r="I5410" s="93" t="s">
        <v>10333</v>
      </c>
      <c r="J5410" s="89"/>
      <c r="K5410" s="89"/>
      <c r="L5410" s="89"/>
      <c r="M5410" s="89"/>
      <c r="N5410" s="155">
        <v>0</v>
      </c>
      <c r="O5410" s="155">
        <v>30</v>
      </c>
      <c r="P5410" s="89" t="s">
        <v>679</v>
      </c>
    </row>
    <row r="5411" spans="1:16" ht="51">
      <c r="A5411" s="214">
        <v>592</v>
      </c>
      <c r="B5411" s="89"/>
      <c r="C5411" s="90" t="s">
        <v>653</v>
      </c>
      <c r="D5411" s="153">
        <v>43370</v>
      </c>
      <c r="E5411" s="89" t="s">
        <v>9654</v>
      </c>
      <c r="F5411" s="89" t="s">
        <v>3</v>
      </c>
      <c r="G5411" s="89">
        <v>1665991</v>
      </c>
      <c r="H5411" s="89"/>
      <c r="I5411" s="93" t="s">
        <v>10334</v>
      </c>
      <c r="J5411" s="89"/>
      <c r="K5411" s="89"/>
      <c r="L5411" s="89"/>
      <c r="M5411" s="89"/>
      <c r="N5411" s="155">
        <v>0</v>
      </c>
      <c r="O5411" s="155">
        <v>60</v>
      </c>
      <c r="P5411" s="89" t="s">
        <v>679</v>
      </c>
    </row>
    <row r="5412" spans="1:16" ht="51">
      <c r="A5412" s="214">
        <v>592</v>
      </c>
      <c r="B5412" s="89"/>
      <c r="C5412" s="90" t="s">
        <v>653</v>
      </c>
      <c r="D5412" s="153">
        <v>43370</v>
      </c>
      <c r="E5412" s="89" t="s">
        <v>9655</v>
      </c>
      <c r="F5412" s="89" t="s">
        <v>3</v>
      </c>
      <c r="G5412" s="89">
        <v>1665993</v>
      </c>
      <c r="H5412" s="89"/>
      <c r="I5412" s="93" t="s">
        <v>10335</v>
      </c>
      <c r="J5412" s="89"/>
      <c r="K5412" s="89"/>
      <c r="L5412" s="89"/>
      <c r="M5412" s="89"/>
      <c r="N5412" s="155">
        <v>0</v>
      </c>
      <c r="O5412" s="155">
        <v>3117</v>
      </c>
      <c r="P5412" s="89" t="s">
        <v>679</v>
      </c>
    </row>
    <row r="5413" spans="1:16" ht="51">
      <c r="A5413" s="214">
        <v>592</v>
      </c>
      <c r="B5413" s="89"/>
      <c r="C5413" s="90" t="s">
        <v>653</v>
      </c>
      <c r="D5413" s="153">
        <v>43370</v>
      </c>
      <c r="E5413" s="89" t="s">
        <v>9656</v>
      </c>
      <c r="F5413" s="89" t="s">
        <v>3</v>
      </c>
      <c r="G5413" s="89">
        <v>1665994</v>
      </c>
      <c r="H5413" s="89"/>
      <c r="I5413" s="93" t="s">
        <v>10336</v>
      </c>
      <c r="J5413" s="89"/>
      <c r="K5413" s="89"/>
      <c r="L5413" s="89"/>
      <c r="M5413" s="89"/>
      <c r="N5413" s="155">
        <v>0</v>
      </c>
      <c r="O5413" s="155">
        <v>1038</v>
      </c>
      <c r="P5413" s="89" t="s">
        <v>679</v>
      </c>
    </row>
    <row r="5414" spans="1:16" ht="38.25">
      <c r="A5414" s="214">
        <v>592</v>
      </c>
      <c r="B5414" s="89"/>
      <c r="C5414" s="90" t="s">
        <v>653</v>
      </c>
      <c r="D5414" s="153">
        <v>43370</v>
      </c>
      <c r="E5414" s="89" t="s">
        <v>9657</v>
      </c>
      <c r="F5414" s="89" t="s">
        <v>3</v>
      </c>
      <c r="G5414" s="89">
        <v>1665995</v>
      </c>
      <c r="H5414" s="89"/>
      <c r="I5414" s="93" t="s">
        <v>10337</v>
      </c>
      <c r="J5414" s="89"/>
      <c r="K5414" s="89"/>
      <c r="L5414" s="89"/>
      <c r="M5414" s="89"/>
      <c r="N5414" s="155">
        <v>0</v>
      </c>
      <c r="O5414" s="155">
        <v>2360</v>
      </c>
      <c r="P5414" s="89" t="s">
        <v>679</v>
      </c>
    </row>
    <row r="5415" spans="1:16" ht="51">
      <c r="A5415" s="214">
        <v>592</v>
      </c>
      <c r="B5415" s="89"/>
      <c r="C5415" s="90" t="s">
        <v>653</v>
      </c>
      <c r="D5415" s="153">
        <v>43370</v>
      </c>
      <c r="E5415" s="89" t="s">
        <v>9658</v>
      </c>
      <c r="F5415" s="89" t="s">
        <v>3</v>
      </c>
      <c r="G5415" s="89">
        <v>1665996</v>
      </c>
      <c r="H5415" s="89"/>
      <c r="I5415" s="93" t="s">
        <v>10338</v>
      </c>
      <c r="J5415" s="89"/>
      <c r="K5415" s="89"/>
      <c r="L5415" s="89"/>
      <c r="M5415" s="89"/>
      <c r="N5415" s="155">
        <v>0</v>
      </c>
      <c r="O5415" s="155">
        <v>9323</v>
      </c>
      <c r="P5415" s="89" t="s">
        <v>679</v>
      </c>
    </row>
    <row r="5416" spans="1:16" ht="63.75">
      <c r="A5416" s="214">
        <v>299</v>
      </c>
      <c r="B5416" s="89"/>
      <c r="C5416" s="90" t="s">
        <v>140</v>
      </c>
      <c r="D5416" s="153">
        <v>43370</v>
      </c>
      <c r="E5416" s="89" t="s">
        <v>9659</v>
      </c>
      <c r="F5416" s="89" t="s">
        <v>3</v>
      </c>
      <c r="G5416" s="89">
        <v>1665888</v>
      </c>
      <c r="H5416" s="89"/>
      <c r="I5416" s="93" t="s">
        <v>10339</v>
      </c>
      <c r="J5416" s="89"/>
      <c r="K5416" s="89"/>
      <c r="L5416" s="89"/>
      <c r="M5416" s="89"/>
      <c r="N5416" s="155">
        <v>0</v>
      </c>
      <c r="O5416" s="155">
        <v>135.1</v>
      </c>
      <c r="P5416" s="89" t="s">
        <v>679</v>
      </c>
    </row>
    <row r="5417" spans="1:16" ht="51">
      <c r="A5417" s="214" t="s">
        <v>569</v>
      </c>
      <c r="B5417" s="89"/>
      <c r="C5417" s="90" t="s">
        <v>621</v>
      </c>
      <c r="D5417" s="153">
        <v>43370</v>
      </c>
      <c r="E5417" s="89" t="s">
        <v>9660</v>
      </c>
      <c r="F5417" s="89" t="s">
        <v>3</v>
      </c>
      <c r="G5417" s="89">
        <v>1665972</v>
      </c>
      <c r="H5417" s="89"/>
      <c r="I5417" s="93" t="s">
        <v>10340</v>
      </c>
      <c r="J5417" s="89"/>
      <c r="K5417" s="89"/>
      <c r="L5417" s="89"/>
      <c r="M5417" s="89"/>
      <c r="N5417" s="155">
        <v>0</v>
      </c>
      <c r="O5417" s="155">
        <v>0.96</v>
      </c>
      <c r="P5417" s="89" t="s">
        <v>679</v>
      </c>
    </row>
    <row r="5418" spans="1:16" ht="38.25">
      <c r="A5418" s="214" t="s">
        <v>569</v>
      </c>
      <c r="B5418" s="89"/>
      <c r="C5418" s="90" t="s">
        <v>621</v>
      </c>
      <c r="D5418" s="153">
        <v>43370</v>
      </c>
      <c r="E5418" s="89" t="s">
        <v>9661</v>
      </c>
      <c r="F5418" s="89" t="s">
        <v>3</v>
      </c>
      <c r="G5418" s="89">
        <v>1665982</v>
      </c>
      <c r="H5418" s="89"/>
      <c r="I5418" s="93" t="s">
        <v>5210</v>
      </c>
      <c r="J5418" s="89"/>
      <c r="K5418" s="89"/>
      <c r="L5418" s="89"/>
      <c r="M5418" s="89"/>
      <c r="N5418" s="155">
        <v>0</v>
      </c>
      <c r="O5418" s="155">
        <v>80</v>
      </c>
      <c r="P5418" s="89" t="s">
        <v>679</v>
      </c>
    </row>
    <row r="5419" spans="1:16" ht="38.25">
      <c r="A5419" s="214" t="s">
        <v>569</v>
      </c>
      <c r="B5419" s="89"/>
      <c r="C5419" s="90" t="s">
        <v>621</v>
      </c>
      <c r="D5419" s="153">
        <v>43370</v>
      </c>
      <c r="E5419" s="89" t="s">
        <v>9662</v>
      </c>
      <c r="F5419" s="89" t="s">
        <v>3</v>
      </c>
      <c r="G5419" s="89">
        <v>1665983</v>
      </c>
      <c r="H5419" s="89"/>
      <c r="I5419" s="93" t="s">
        <v>6291</v>
      </c>
      <c r="J5419" s="89"/>
      <c r="K5419" s="89"/>
      <c r="L5419" s="89"/>
      <c r="M5419" s="89"/>
      <c r="N5419" s="155">
        <v>0</v>
      </c>
      <c r="O5419" s="155">
        <v>80</v>
      </c>
      <c r="P5419" s="89" t="s">
        <v>679</v>
      </c>
    </row>
    <row r="5420" spans="1:16" ht="51">
      <c r="A5420" s="214" t="s">
        <v>567</v>
      </c>
      <c r="B5420" s="89"/>
      <c r="C5420" s="90" t="s">
        <v>620</v>
      </c>
      <c r="D5420" s="153">
        <v>43370</v>
      </c>
      <c r="E5420" s="89" t="s">
        <v>9663</v>
      </c>
      <c r="F5420" s="89" t="s">
        <v>3</v>
      </c>
      <c r="G5420" s="89">
        <v>1665781</v>
      </c>
      <c r="H5420" s="89"/>
      <c r="I5420" s="93" t="s">
        <v>10341</v>
      </c>
      <c r="J5420" s="89"/>
      <c r="K5420" s="89"/>
      <c r="L5420" s="89"/>
      <c r="M5420" s="89"/>
      <c r="N5420" s="155">
        <v>0</v>
      </c>
      <c r="O5420" s="155">
        <v>16786.61</v>
      </c>
      <c r="P5420" s="89" t="s">
        <v>679</v>
      </c>
    </row>
    <row r="5421" spans="1:16" ht="51">
      <c r="A5421" s="214" t="s">
        <v>567</v>
      </c>
      <c r="B5421" s="89"/>
      <c r="C5421" s="90" t="s">
        <v>620</v>
      </c>
      <c r="D5421" s="153">
        <v>43370</v>
      </c>
      <c r="E5421" s="89" t="s">
        <v>9664</v>
      </c>
      <c r="F5421" s="89" t="s">
        <v>3</v>
      </c>
      <c r="G5421" s="89">
        <v>1665784</v>
      </c>
      <c r="H5421" s="89"/>
      <c r="I5421" s="93" t="s">
        <v>10342</v>
      </c>
      <c r="J5421" s="89"/>
      <c r="K5421" s="89"/>
      <c r="L5421" s="89"/>
      <c r="M5421" s="89"/>
      <c r="N5421" s="155">
        <v>0</v>
      </c>
      <c r="O5421" s="155">
        <v>252468.26</v>
      </c>
      <c r="P5421" s="89" t="s">
        <v>679</v>
      </c>
    </row>
    <row r="5422" spans="1:16" ht="51">
      <c r="A5422" s="214">
        <v>47</v>
      </c>
      <c r="B5422" s="89"/>
      <c r="C5422" s="90" t="s">
        <v>52</v>
      </c>
      <c r="D5422" s="153">
        <v>43370</v>
      </c>
      <c r="E5422" s="89" t="s">
        <v>9665</v>
      </c>
      <c r="F5422" s="89" t="s">
        <v>3</v>
      </c>
      <c r="G5422" s="89">
        <v>1665639</v>
      </c>
      <c r="H5422" s="89"/>
      <c r="I5422" s="93" t="s">
        <v>10343</v>
      </c>
      <c r="J5422" s="89"/>
      <c r="K5422" s="89"/>
      <c r="L5422" s="89"/>
      <c r="M5422" s="89"/>
      <c r="N5422" s="155">
        <v>0</v>
      </c>
      <c r="O5422" s="155">
        <v>990.55000000000007</v>
      </c>
      <c r="P5422" s="89" t="s">
        <v>679</v>
      </c>
    </row>
    <row r="5423" spans="1:16" ht="51">
      <c r="A5423" s="214" t="s">
        <v>563</v>
      </c>
      <c r="B5423" s="89"/>
      <c r="C5423" s="90" t="s">
        <v>9054</v>
      </c>
      <c r="D5423" s="153">
        <v>43370</v>
      </c>
      <c r="E5423" s="89" t="s">
        <v>9666</v>
      </c>
      <c r="F5423" s="89" t="s">
        <v>3</v>
      </c>
      <c r="G5423" s="89">
        <v>1665654</v>
      </c>
      <c r="H5423" s="89"/>
      <c r="I5423" s="93" t="s">
        <v>10344</v>
      </c>
      <c r="J5423" s="89"/>
      <c r="K5423" s="89"/>
      <c r="L5423" s="89"/>
      <c r="M5423" s="89"/>
      <c r="N5423" s="155">
        <v>0</v>
      </c>
      <c r="O5423" s="155">
        <v>20000</v>
      </c>
      <c r="P5423" s="89" t="s">
        <v>679</v>
      </c>
    </row>
    <row r="5424" spans="1:16" ht="51">
      <c r="A5424" s="214" t="s">
        <v>569</v>
      </c>
      <c r="B5424" s="89"/>
      <c r="C5424" s="90" t="s">
        <v>621</v>
      </c>
      <c r="D5424" s="153">
        <v>43370</v>
      </c>
      <c r="E5424" s="89" t="s">
        <v>9667</v>
      </c>
      <c r="F5424" s="89" t="s">
        <v>3</v>
      </c>
      <c r="G5424" s="89">
        <v>1665707</v>
      </c>
      <c r="H5424" s="89"/>
      <c r="I5424" s="93" t="s">
        <v>10345</v>
      </c>
      <c r="J5424" s="89"/>
      <c r="K5424" s="89"/>
      <c r="L5424" s="89"/>
      <c r="M5424" s="89"/>
      <c r="N5424" s="155">
        <v>0</v>
      </c>
      <c r="O5424" s="155">
        <v>13528.79</v>
      </c>
      <c r="P5424" s="89" t="s">
        <v>679</v>
      </c>
    </row>
    <row r="5425" spans="1:16" ht="51">
      <c r="A5425" s="214" t="s">
        <v>569</v>
      </c>
      <c r="B5425" s="89"/>
      <c r="C5425" s="90" t="s">
        <v>621</v>
      </c>
      <c r="D5425" s="153">
        <v>43370</v>
      </c>
      <c r="E5425" s="89" t="s">
        <v>9668</v>
      </c>
      <c r="F5425" s="89" t="s">
        <v>3</v>
      </c>
      <c r="G5425" s="89">
        <v>1665708</v>
      </c>
      <c r="H5425" s="89"/>
      <c r="I5425" s="93" t="s">
        <v>10346</v>
      </c>
      <c r="J5425" s="89"/>
      <c r="K5425" s="89"/>
      <c r="L5425" s="89"/>
      <c r="M5425" s="89"/>
      <c r="N5425" s="155">
        <v>0</v>
      </c>
      <c r="O5425" s="155">
        <v>1129.18</v>
      </c>
      <c r="P5425" s="89" t="s">
        <v>679</v>
      </c>
    </row>
    <row r="5426" spans="1:16" ht="51">
      <c r="A5426" s="214" t="s">
        <v>569</v>
      </c>
      <c r="B5426" s="89"/>
      <c r="C5426" s="90" t="s">
        <v>621</v>
      </c>
      <c r="D5426" s="153">
        <v>43370</v>
      </c>
      <c r="E5426" s="89" t="s">
        <v>9669</v>
      </c>
      <c r="F5426" s="89" t="s">
        <v>3</v>
      </c>
      <c r="G5426" s="89">
        <v>1665710</v>
      </c>
      <c r="H5426" s="89"/>
      <c r="I5426" s="93" t="s">
        <v>10347</v>
      </c>
      <c r="J5426" s="89"/>
      <c r="K5426" s="89"/>
      <c r="L5426" s="89"/>
      <c r="M5426" s="89"/>
      <c r="N5426" s="155">
        <v>0</v>
      </c>
      <c r="O5426" s="155">
        <v>564.59</v>
      </c>
      <c r="P5426" s="89" t="s">
        <v>679</v>
      </c>
    </row>
    <row r="5427" spans="1:16" ht="51">
      <c r="A5427" s="214">
        <v>373</v>
      </c>
      <c r="B5427" s="89"/>
      <c r="C5427" s="90" t="s">
        <v>644</v>
      </c>
      <c r="D5427" s="153">
        <v>43370</v>
      </c>
      <c r="E5427" s="89" t="s">
        <v>9670</v>
      </c>
      <c r="F5427" s="89" t="s">
        <v>3</v>
      </c>
      <c r="G5427" s="89">
        <v>1665649</v>
      </c>
      <c r="H5427" s="89"/>
      <c r="I5427" s="93" t="s">
        <v>10348</v>
      </c>
      <c r="J5427" s="89"/>
      <c r="K5427" s="89"/>
      <c r="L5427" s="89"/>
      <c r="M5427" s="89"/>
      <c r="N5427" s="155">
        <v>0</v>
      </c>
      <c r="O5427" s="155">
        <v>2610.16</v>
      </c>
      <c r="P5427" s="89" t="s">
        <v>679</v>
      </c>
    </row>
    <row r="5428" spans="1:16" ht="51">
      <c r="A5428" s="214" t="s">
        <v>569</v>
      </c>
      <c r="B5428" s="89"/>
      <c r="C5428" s="90" t="s">
        <v>621</v>
      </c>
      <c r="D5428" s="153">
        <v>43370</v>
      </c>
      <c r="E5428" s="89" t="s">
        <v>9671</v>
      </c>
      <c r="F5428" s="89" t="s">
        <v>3</v>
      </c>
      <c r="G5428" s="89">
        <v>1665668</v>
      </c>
      <c r="H5428" s="89"/>
      <c r="I5428" s="93" t="s">
        <v>10349</v>
      </c>
      <c r="J5428" s="89"/>
      <c r="K5428" s="89"/>
      <c r="L5428" s="89"/>
      <c r="M5428" s="89"/>
      <c r="N5428" s="155">
        <v>0</v>
      </c>
      <c r="O5428" s="155">
        <v>6223.78</v>
      </c>
      <c r="P5428" s="89" t="s">
        <v>679</v>
      </c>
    </row>
    <row r="5429" spans="1:16" ht="76.5">
      <c r="A5429" s="214">
        <v>513</v>
      </c>
      <c r="B5429" s="89"/>
      <c r="C5429" s="90" t="s">
        <v>175</v>
      </c>
      <c r="D5429" s="153">
        <v>43370</v>
      </c>
      <c r="E5429" s="89" t="s">
        <v>9672</v>
      </c>
      <c r="F5429" s="89" t="s">
        <v>11</v>
      </c>
      <c r="G5429" s="89">
        <v>933835</v>
      </c>
      <c r="H5429" s="89"/>
      <c r="I5429" s="93" t="s">
        <v>10350</v>
      </c>
      <c r="J5429" s="89"/>
      <c r="K5429" s="89"/>
      <c r="L5429" s="89"/>
      <c r="M5429" s="89"/>
      <c r="N5429" s="155">
        <v>3151.2</v>
      </c>
      <c r="O5429" s="155">
        <v>0</v>
      </c>
      <c r="P5429" s="89" t="s">
        <v>679</v>
      </c>
    </row>
    <row r="5430" spans="1:16" ht="76.5">
      <c r="A5430" s="214">
        <v>291</v>
      </c>
      <c r="B5430" s="89"/>
      <c r="C5430" s="90" t="s">
        <v>133</v>
      </c>
      <c r="D5430" s="153">
        <v>43370</v>
      </c>
      <c r="E5430" s="89" t="s">
        <v>9673</v>
      </c>
      <c r="F5430" s="89" t="s">
        <v>11</v>
      </c>
      <c r="G5430" s="89">
        <v>846246</v>
      </c>
      <c r="H5430" s="89"/>
      <c r="I5430" s="93" t="s">
        <v>10351</v>
      </c>
      <c r="J5430" s="89"/>
      <c r="K5430" s="89"/>
      <c r="L5430" s="89"/>
      <c r="M5430" s="89"/>
      <c r="N5430" s="155">
        <v>50</v>
      </c>
      <c r="O5430" s="155">
        <v>0</v>
      </c>
      <c r="P5430" s="89" t="s">
        <v>679</v>
      </c>
    </row>
    <row r="5431" spans="1:16" ht="51">
      <c r="A5431" s="214">
        <v>163</v>
      </c>
      <c r="B5431" s="89"/>
      <c r="C5431" s="90" t="s">
        <v>91</v>
      </c>
      <c r="D5431" s="153">
        <v>43370</v>
      </c>
      <c r="E5431" s="89" t="s">
        <v>9674</v>
      </c>
      <c r="F5431" s="89" t="s">
        <v>680</v>
      </c>
      <c r="G5431" s="89">
        <v>180912</v>
      </c>
      <c r="H5431" s="89"/>
      <c r="I5431" s="93" t="s">
        <v>10352</v>
      </c>
      <c r="J5431" s="89"/>
      <c r="K5431" s="89"/>
      <c r="L5431" s="89"/>
      <c r="M5431" s="89"/>
      <c r="N5431" s="155">
        <v>365983.9</v>
      </c>
      <c r="O5431" s="155">
        <v>0</v>
      </c>
      <c r="P5431" s="89" t="s">
        <v>679</v>
      </c>
    </row>
    <row r="5432" spans="1:16" ht="76.5">
      <c r="A5432" s="214">
        <v>513</v>
      </c>
      <c r="B5432" s="89"/>
      <c r="C5432" s="90" t="s">
        <v>175</v>
      </c>
      <c r="D5432" s="153">
        <v>43370</v>
      </c>
      <c r="E5432" s="89" t="s">
        <v>9675</v>
      </c>
      <c r="F5432" s="89" t="s">
        <v>15</v>
      </c>
      <c r="G5432" s="89">
        <v>846703</v>
      </c>
      <c r="H5432" s="89"/>
      <c r="I5432" s="93" t="s">
        <v>10353</v>
      </c>
      <c r="J5432" s="89"/>
      <c r="K5432" s="89"/>
      <c r="L5432" s="89"/>
      <c r="M5432" s="89"/>
      <c r="N5432" s="155">
        <v>50</v>
      </c>
      <c r="O5432" s="155">
        <v>0</v>
      </c>
      <c r="P5432" s="89" t="s">
        <v>679</v>
      </c>
    </row>
    <row r="5433" spans="1:16" ht="51">
      <c r="A5433" s="214">
        <v>513</v>
      </c>
      <c r="B5433" s="89"/>
      <c r="C5433" s="90" t="s">
        <v>175</v>
      </c>
      <c r="D5433" s="153">
        <v>43370</v>
      </c>
      <c r="E5433" s="89" t="s">
        <v>9676</v>
      </c>
      <c r="F5433" s="89" t="s">
        <v>15</v>
      </c>
      <c r="G5433" s="89">
        <v>846414</v>
      </c>
      <c r="H5433" s="89"/>
      <c r="I5433" s="93" t="s">
        <v>10354</v>
      </c>
      <c r="J5433" s="89"/>
      <c r="K5433" s="89"/>
      <c r="L5433" s="89"/>
      <c r="M5433" s="89"/>
      <c r="N5433" s="155">
        <v>50</v>
      </c>
      <c r="O5433" s="155">
        <v>0</v>
      </c>
      <c r="P5433" s="89" t="s">
        <v>679</v>
      </c>
    </row>
    <row r="5434" spans="1:16" ht="76.5">
      <c r="A5434" s="214">
        <v>35</v>
      </c>
      <c r="B5434" s="89"/>
      <c r="C5434" s="90" t="s">
        <v>49</v>
      </c>
      <c r="D5434" s="153">
        <v>43370</v>
      </c>
      <c r="E5434" s="89" t="s">
        <v>9677</v>
      </c>
      <c r="F5434" s="89" t="s">
        <v>680</v>
      </c>
      <c r="G5434" s="89">
        <v>180941</v>
      </c>
      <c r="H5434" s="89"/>
      <c r="I5434" s="93" t="s">
        <v>10355</v>
      </c>
      <c r="J5434" s="89"/>
      <c r="K5434" s="89"/>
      <c r="L5434" s="89"/>
      <c r="M5434" s="89"/>
      <c r="N5434" s="155">
        <v>0</v>
      </c>
      <c r="O5434" s="155">
        <v>125933.74</v>
      </c>
      <c r="P5434" s="89" t="s">
        <v>679</v>
      </c>
    </row>
    <row r="5435" spans="1:16" ht="63.75">
      <c r="A5435" s="214">
        <v>35</v>
      </c>
      <c r="B5435" s="89"/>
      <c r="C5435" s="90" t="s">
        <v>49</v>
      </c>
      <c r="D5435" s="153">
        <v>43370</v>
      </c>
      <c r="E5435" s="89" t="s">
        <v>9677</v>
      </c>
      <c r="F5435" s="89" t="s">
        <v>680</v>
      </c>
      <c r="G5435" s="89">
        <v>180944</v>
      </c>
      <c r="H5435" s="89"/>
      <c r="I5435" s="93" t="s">
        <v>10356</v>
      </c>
      <c r="J5435" s="89"/>
      <c r="K5435" s="89"/>
      <c r="L5435" s="89"/>
      <c r="M5435" s="89"/>
      <c r="N5435" s="155">
        <v>0</v>
      </c>
      <c r="O5435" s="155">
        <v>24091.73</v>
      </c>
      <c r="P5435" s="89" t="s">
        <v>679</v>
      </c>
    </row>
    <row r="5436" spans="1:16" ht="63.75">
      <c r="A5436" s="214">
        <v>35</v>
      </c>
      <c r="B5436" s="89"/>
      <c r="C5436" s="90" t="s">
        <v>49</v>
      </c>
      <c r="D5436" s="153">
        <v>43370</v>
      </c>
      <c r="E5436" s="89" t="s">
        <v>9677</v>
      </c>
      <c r="F5436" s="89" t="s">
        <v>680</v>
      </c>
      <c r="G5436" s="89">
        <v>180940</v>
      </c>
      <c r="H5436" s="89"/>
      <c r="I5436" s="93" t="s">
        <v>10357</v>
      </c>
      <c r="J5436" s="89"/>
      <c r="K5436" s="89"/>
      <c r="L5436" s="89"/>
      <c r="M5436" s="89"/>
      <c r="N5436" s="155">
        <v>0</v>
      </c>
      <c r="O5436" s="155">
        <v>12521.39</v>
      </c>
      <c r="P5436" s="89" t="s">
        <v>679</v>
      </c>
    </row>
    <row r="5437" spans="1:16" ht="76.5">
      <c r="A5437" s="214">
        <v>35</v>
      </c>
      <c r="B5437" s="89"/>
      <c r="C5437" s="90" t="s">
        <v>49</v>
      </c>
      <c r="D5437" s="153">
        <v>43370</v>
      </c>
      <c r="E5437" s="89" t="s">
        <v>9677</v>
      </c>
      <c r="F5437" s="89" t="s">
        <v>680</v>
      </c>
      <c r="G5437" s="89">
        <v>180939</v>
      </c>
      <c r="H5437" s="89"/>
      <c r="I5437" s="93" t="s">
        <v>10358</v>
      </c>
      <c r="J5437" s="89"/>
      <c r="K5437" s="89"/>
      <c r="L5437" s="89"/>
      <c r="M5437" s="89"/>
      <c r="N5437" s="155">
        <v>0</v>
      </c>
      <c r="O5437" s="155">
        <v>4647.0600000000004</v>
      </c>
      <c r="P5437" s="89" t="s">
        <v>679</v>
      </c>
    </row>
    <row r="5438" spans="1:16" ht="76.5">
      <c r="A5438" s="214">
        <v>35</v>
      </c>
      <c r="B5438" s="89"/>
      <c r="C5438" s="90" t="s">
        <v>49</v>
      </c>
      <c r="D5438" s="153">
        <v>43370</v>
      </c>
      <c r="E5438" s="89" t="s">
        <v>9677</v>
      </c>
      <c r="F5438" s="89" t="s">
        <v>680</v>
      </c>
      <c r="G5438" s="89">
        <v>180942</v>
      </c>
      <c r="H5438" s="89"/>
      <c r="I5438" s="93" t="s">
        <v>10359</v>
      </c>
      <c r="J5438" s="89"/>
      <c r="K5438" s="89"/>
      <c r="L5438" s="89"/>
      <c r="M5438" s="89"/>
      <c r="N5438" s="155">
        <v>0</v>
      </c>
      <c r="O5438" s="155">
        <v>149098.10999999999</v>
      </c>
      <c r="P5438" s="89" t="s">
        <v>679</v>
      </c>
    </row>
    <row r="5439" spans="1:16" ht="51">
      <c r="A5439" s="214">
        <v>35</v>
      </c>
      <c r="B5439" s="89"/>
      <c r="C5439" s="90" t="s">
        <v>49</v>
      </c>
      <c r="D5439" s="153">
        <v>43370</v>
      </c>
      <c r="E5439" s="89" t="s">
        <v>9677</v>
      </c>
      <c r="F5439" s="89" t="s">
        <v>680</v>
      </c>
      <c r="G5439" s="89">
        <v>180943</v>
      </c>
      <c r="H5439" s="89"/>
      <c r="I5439" s="93" t="s">
        <v>10360</v>
      </c>
      <c r="J5439" s="89"/>
      <c r="K5439" s="89"/>
      <c r="L5439" s="89"/>
      <c r="M5439" s="89"/>
      <c r="N5439" s="155">
        <v>0</v>
      </c>
      <c r="O5439" s="155">
        <v>321031</v>
      </c>
      <c r="P5439" s="89" t="s">
        <v>679</v>
      </c>
    </row>
    <row r="5440" spans="1:16" ht="76.5">
      <c r="A5440" s="214">
        <v>599</v>
      </c>
      <c r="B5440" s="89"/>
      <c r="C5440" s="90" t="s">
        <v>11086</v>
      </c>
      <c r="D5440" s="153">
        <v>43370</v>
      </c>
      <c r="E5440" s="89" t="s">
        <v>9678</v>
      </c>
      <c r="F5440" s="89" t="s">
        <v>11</v>
      </c>
      <c r="G5440" s="89">
        <v>933903</v>
      </c>
      <c r="H5440" s="89"/>
      <c r="I5440" s="93" t="s">
        <v>10361</v>
      </c>
      <c r="J5440" s="89"/>
      <c r="K5440" s="89"/>
      <c r="L5440" s="89"/>
      <c r="M5440" s="89"/>
      <c r="N5440" s="155">
        <v>490</v>
      </c>
      <c r="O5440" s="155">
        <v>0</v>
      </c>
      <c r="P5440" s="89" t="s">
        <v>679</v>
      </c>
    </row>
    <row r="5441" spans="1:16" ht="89.25">
      <c r="A5441" s="214">
        <v>25</v>
      </c>
      <c r="B5441" s="89"/>
      <c r="C5441" s="90" t="s">
        <v>48</v>
      </c>
      <c r="D5441" s="153">
        <v>43370</v>
      </c>
      <c r="E5441" s="89" t="s">
        <v>9679</v>
      </c>
      <c r="F5441" s="89" t="s">
        <v>15</v>
      </c>
      <c r="G5441" s="89">
        <v>6040</v>
      </c>
      <c r="H5441" s="89"/>
      <c r="I5441" s="93" t="s">
        <v>10362</v>
      </c>
      <c r="J5441" s="89"/>
      <c r="K5441" s="89"/>
      <c r="L5441" s="89"/>
      <c r="M5441" s="89"/>
      <c r="N5441" s="155">
        <v>50</v>
      </c>
      <c r="O5441" s="155">
        <v>0</v>
      </c>
      <c r="P5441" s="89" t="s">
        <v>679</v>
      </c>
    </row>
    <row r="5442" spans="1:16" ht="76.5">
      <c r="A5442" s="214">
        <v>373</v>
      </c>
      <c r="B5442" s="89"/>
      <c r="C5442" s="90" t="s">
        <v>644</v>
      </c>
      <c r="D5442" s="153">
        <v>43370</v>
      </c>
      <c r="E5442" s="89" t="s">
        <v>9680</v>
      </c>
      <c r="F5442" s="89" t="s">
        <v>680</v>
      </c>
      <c r="G5442" s="89">
        <v>180949</v>
      </c>
      <c r="H5442" s="89"/>
      <c r="I5442" s="93" t="s">
        <v>10363</v>
      </c>
      <c r="J5442" s="89"/>
      <c r="K5442" s="89"/>
      <c r="L5442" s="89"/>
      <c r="M5442" s="89"/>
      <c r="N5442" s="155">
        <v>0</v>
      </c>
      <c r="O5442" s="155">
        <v>6513413.5499999998</v>
      </c>
      <c r="P5442" s="89" t="s">
        <v>679</v>
      </c>
    </row>
    <row r="5443" spans="1:16" ht="63.75">
      <c r="A5443" s="214" t="s">
        <v>560</v>
      </c>
      <c r="B5443" s="89"/>
      <c r="C5443" s="90" t="s">
        <v>622</v>
      </c>
      <c r="D5443" s="153">
        <v>43370</v>
      </c>
      <c r="E5443" s="89" t="s">
        <v>9681</v>
      </c>
      <c r="F5443" s="89" t="s">
        <v>6</v>
      </c>
      <c r="G5443" s="89">
        <v>1027810</v>
      </c>
      <c r="H5443" s="89"/>
      <c r="I5443" s="93" t="s">
        <v>10364</v>
      </c>
      <c r="J5443" s="89"/>
      <c r="K5443" s="89"/>
      <c r="L5443" s="89"/>
      <c r="M5443" s="89"/>
      <c r="N5443" s="155">
        <v>0</v>
      </c>
      <c r="O5443" s="155">
        <v>9010</v>
      </c>
      <c r="P5443" s="89" t="s">
        <v>679</v>
      </c>
    </row>
    <row r="5444" spans="1:16" ht="51">
      <c r="A5444" s="214">
        <v>513</v>
      </c>
      <c r="B5444" s="89"/>
      <c r="C5444" s="90" t="s">
        <v>175</v>
      </c>
      <c r="D5444" s="153">
        <v>43370</v>
      </c>
      <c r="E5444" s="89" t="s">
        <v>9682</v>
      </c>
      <c r="F5444" s="89" t="s">
        <v>15</v>
      </c>
      <c r="G5444" s="89">
        <v>847336</v>
      </c>
      <c r="H5444" s="89"/>
      <c r="I5444" s="93" t="s">
        <v>10365</v>
      </c>
      <c r="J5444" s="89"/>
      <c r="K5444" s="89"/>
      <c r="L5444" s="89"/>
      <c r="M5444" s="89"/>
      <c r="N5444" s="155">
        <v>50</v>
      </c>
      <c r="O5444" s="155">
        <v>0</v>
      </c>
      <c r="P5444" s="89" t="s">
        <v>679</v>
      </c>
    </row>
    <row r="5445" spans="1:16" ht="63.75">
      <c r="A5445" s="214">
        <v>287</v>
      </c>
      <c r="B5445" s="89"/>
      <c r="C5445" s="90" t="s">
        <v>130</v>
      </c>
      <c r="D5445" s="153">
        <v>43371</v>
      </c>
      <c r="E5445" s="89" t="s">
        <v>9683</v>
      </c>
      <c r="F5445" s="89" t="s">
        <v>3</v>
      </c>
      <c r="G5445" s="89">
        <v>1666364</v>
      </c>
      <c r="H5445" s="89"/>
      <c r="I5445" s="93" t="s">
        <v>10366</v>
      </c>
      <c r="J5445" s="89"/>
      <c r="K5445" s="89"/>
      <c r="L5445" s="89"/>
      <c r="M5445" s="89"/>
      <c r="N5445" s="155">
        <v>0</v>
      </c>
      <c r="O5445" s="155">
        <v>105622.08</v>
      </c>
      <c r="P5445" s="89" t="s">
        <v>679</v>
      </c>
    </row>
    <row r="5446" spans="1:16" ht="51">
      <c r="A5446" s="214">
        <v>81</v>
      </c>
      <c r="B5446" s="89"/>
      <c r="C5446" s="90" t="s">
        <v>58</v>
      </c>
      <c r="D5446" s="153">
        <v>43371</v>
      </c>
      <c r="E5446" s="89" t="s">
        <v>9684</v>
      </c>
      <c r="F5446" s="89" t="s">
        <v>3</v>
      </c>
      <c r="G5446" s="89">
        <v>1666335</v>
      </c>
      <c r="H5446" s="89"/>
      <c r="I5446" s="93" t="s">
        <v>10367</v>
      </c>
      <c r="J5446" s="89"/>
      <c r="K5446" s="89"/>
      <c r="L5446" s="89"/>
      <c r="M5446" s="89"/>
      <c r="N5446" s="155">
        <v>0</v>
      </c>
      <c r="O5446" s="155">
        <v>4974.09</v>
      </c>
      <c r="P5446" s="89" t="s">
        <v>679</v>
      </c>
    </row>
    <row r="5447" spans="1:16" ht="63.75">
      <c r="A5447" s="214">
        <v>87</v>
      </c>
      <c r="B5447" s="89"/>
      <c r="C5447" s="90" t="s">
        <v>60</v>
      </c>
      <c r="D5447" s="153">
        <v>43371</v>
      </c>
      <c r="E5447" s="89" t="s">
        <v>9685</v>
      </c>
      <c r="F5447" s="89" t="s">
        <v>3</v>
      </c>
      <c r="G5447" s="89">
        <v>1666284</v>
      </c>
      <c r="H5447" s="89"/>
      <c r="I5447" s="93" t="s">
        <v>10368</v>
      </c>
      <c r="J5447" s="89"/>
      <c r="K5447" s="89"/>
      <c r="L5447" s="89"/>
      <c r="M5447" s="89"/>
      <c r="N5447" s="155">
        <v>0</v>
      </c>
      <c r="O5447" s="155">
        <v>191.37</v>
      </c>
      <c r="P5447" s="89" t="s">
        <v>679</v>
      </c>
    </row>
    <row r="5448" spans="1:16" ht="51">
      <c r="A5448" s="214">
        <v>87</v>
      </c>
      <c r="B5448" s="89"/>
      <c r="C5448" s="90" t="s">
        <v>60</v>
      </c>
      <c r="D5448" s="153">
        <v>43371</v>
      </c>
      <c r="E5448" s="89" t="s">
        <v>9686</v>
      </c>
      <c r="F5448" s="89" t="s">
        <v>3</v>
      </c>
      <c r="G5448" s="89">
        <v>1666280</v>
      </c>
      <c r="H5448" s="89"/>
      <c r="I5448" s="93" t="s">
        <v>10369</v>
      </c>
      <c r="J5448" s="89"/>
      <c r="K5448" s="89"/>
      <c r="L5448" s="89"/>
      <c r="M5448" s="89"/>
      <c r="N5448" s="155">
        <v>0</v>
      </c>
      <c r="O5448" s="155">
        <v>278.5</v>
      </c>
      <c r="P5448" s="89" t="s">
        <v>679</v>
      </c>
    </row>
    <row r="5449" spans="1:16" ht="51">
      <c r="A5449" s="214" t="s">
        <v>569</v>
      </c>
      <c r="B5449" s="89"/>
      <c r="C5449" s="90" t="s">
        <v>621</v>
      </c>
      <c r="D5449" s="153">
        <v>43371</v>
      </c>
      <c r="E5449" s="89" t="s">
        <v>9687</v>
      </c>
      <c r="F5449" s="89" t="s">
        <v>3</v>
      </c>
      <c r="G5449" s="89">
        <v>1666269</v>
      </c>
      <c r="H5449" s="89"/>
      <c r="I5449" s="93" t="s">
        <v>10370</v>
      </c>
      <c r="J5449" s="89"/>
      <c r="K5449" s="89"/>
      <c r="L5449" s="89"/>
      <c r="M5449" s="89"/>
      <c r="N5449" s="155">
        <v>0</v>
      </c>
      <c r="O5449" s="155">
        <v>139.04</v>
      </c>
      <c r="P5449" s="89" t="s">
        <v>679</v>
      </c>
    </row>
    <row r="5450" spans="1:16" ht="63.75">
      <c r="A5450" s="214">
        <v>35</v>
      </c>
      <c r="B5450" s="89"/>
      <c r="C5450" s="90" t="s">
        <v>49</v>
      </c>
      <c r="D5450" s="153">
        <v>43371</v>
      </c>
      <c r="E5450" s="89" t="s">
        <v>9688</v>
      </c>
      <c r="F5450" s="89" t="s">
        <v>3</v>
      </c>
      <c r="G5450" s="89">
        <v>1666266</v>
      </c>
      <c r="H5450" s="89"/>
      <c r="I5450" s="93" t="s">
        <v>10371</v>
      </c>
      <c r="J5450" s="89"/>
      <c r="K5450" s="89"/>
      <c r="L5450" s="89"/>
      <c r="M5450" s="89"/>
      <c r="N5450" s="155">
        <v>0</v>
      </c>
      <c r="O5450" s="155">
        <v>213176.1</v>
      </c>
      <c r="P5450" s="89" t="s">
        <v>679</v>
      </c>
    </row>
    <row r="5451" spans="1:16" ht="51">
      <c r="A5451" s="214" t="s">
        <v>569</v>
      </c>
      <c r="B5451" s="89"/>
      <c r="C5451" s="90" t="s">
        <v>621</v>
      </c>
      <c r="D5451" s="153">
        <v>43371</v>
      </c>
      <c r="E5451" s="89" t="s">
        <v>9689</v>
      </c>
      <c r="F5451" s="89" t="s">
        <v>3</v>
      </c>
      <c r="G5451" s="89">
        <v>1666265</v>
      </c>
      <c r="H5451" s="89"/>
      <c r="I5451" s="93" t="s">
        <v>10372</v>
      </c>
      <c r="J5451" s="89"/>
      <c r="K5451" s="89"/>
      <c r="L5451" s="89"/>
      <c r="M5451" s="89"/>
      <c r="N5451" s="155">
        <v>0</v>
      </c>
      <c r="O5451" s="155">
        <v>896.85</v>
      </c>
      <c r="P5451" s="89" t="s">
        <v>679</v>
      </c>
    </row>
    <row r="5452" spans="1:16" ht="51">
      <c r="A5452" s="214" t="s">
        <v>569</v>
      </c>
      <c r="B5452" s="89"/>
      <c r="C5452" s="90" t="s">
        <v>621</v>
      </c>
      <c r="D5452" s="153">
        <v>43371</v>
      </c>
      <c r="E5452" s="89" t="s">
        <v>9690</v>
      </c>
      <c r="F5452" s="89" t="s">
        <v>3</v>
      </c>
      <c r="G5452" s="89">
        <v>1666264</v>
      </c>
      <c r="H5452" s="89"/>
      <c r="I5452" s="93" t="s">
        <v>10373</v>
      </c>
      <c r="J5452" s="89"/>
      <c r="K5452" s="89"/>
      <c r="L5452" s="89"/>
      <c r="M5452" s="89"/>
      <c r="N5452" s="155">
        <v>0</v>
      </c>
      <c r="O5452" s="155">
        <v>3619.62</v>
      </c>
      <c r="P5452" s="89" t="s">
        <v>679</v>
      </c>
    </row>
    <row r="5453" spans="1:16" ht="63.75">
      <c r="A5453" s="214">
        <v>660</v>
      </c>
      <c r="B5453" s="89"/>
      <c r="C5453" s="90" t="s">
        <v>192</v>
      </c>
      <c r="D5453" s="153">
        <v>43371</v>
      </c>
      <c r="E5453" s="89" t="s">
        <v>9691</v>
      </c>
      <c r="F5453" s="89" t="s">
        <v>3</v>
      </c>
      <c r="G5453" s="89">
        <v>1666227</v>
      </c>
      <c r="H5453" s="89"/>
      <c r="I5453" s="93" t="s">
        <v>10374</v>
      </c>
      <c r="J5453" s="89"/>
      <c r="K5453" s="89"/>
      <c r="L5453" s="89"/>
      <c r="M5453" s="89"/>
      <c r="N5453" s="155">
        <v>0</v>
      </c>
      <c r="O5453" s="155">
        <v>286.2</v>
      </c>
      <c r="P5453" s="89" t="s">
        <v>679</v>
      </c>
    </row>
    <row r="5454" spans="1:16" ht="51">
      <c r="A5454" s="214">
        <v>20</v>
      </c>
      <c r="B5454" s="89"/>
      <c r="C5454" s="90" t="s">
        <v>47</v>
      </c>
      <c r="D5454" s="153">
        <v>43371</v>
      </c>
      <c r="E5454" s="89" t="s">
        <v>9692</v>
      </c>
      <c r="F5454" s="89" t="s">
        <v>3</v>
      </c>
      <c r="G5454" s="89">
        <v>1666622</v>
      </c>
      <c r="H5454" s="89"/>
      <c r="I5454" s="93" t="s">
        <v>10375</v>
      </c>
      <c r="J5454" s="89"/>
      <c r="K5454" s="89"/>
      <c r="L5454" s="89"/>
      <c r="M5454" s="89"/>
      <c r="N5454" s="155">
        <v>0</v>
      </c>
      <c r="O5454" s="155">
        <v>26</v>
      </c>
      <c r="P5454" s="89" t="s">
        <v>679</v>
      </c>
    </row>
    <row r="5455" spans="1:16" ht="51">
      <c r="A5455" s="214">
        <v>292</v>
      </c>
      <c r="B5455" s="89"/>
      <c r="C5455" s="90" t="s">
        <v>134</v>
      </c>
      <c r="D5455" s="153">
        <v>43371</v>
      </c>
      <c r="E5455" s="89" t="s">
        <v>9693</v>
      </c>
      <c r="F5455" s="89" t="s">
        <v>3</v>
      </c>
      <c r="G5455" s="89">
        <v>1666621</v>
      </c>
      <c r="H5455" s="89"/>
      <c r="I5455" s="93" t="s">
        <v>3034</v>
      </c>
      <c r="J5455" s="89"/>
      <c r="K5455" s="89"/>
      <c r="L5455" s="89"/>
      <c r="M5455" s="89"/>
      <c r="N5455" s="155">
        <v>0</v>
      </c>
      <c r="O5455" s="155">
        <v>79</v>
      </c>
      <c r="P5455" s="89" t="s">
        <v>679</v>
      </c>
    </row>
    <row r="5456" spans="1:16" ht="51">
      <c r="A5456" s="214">
        <v>292</v>
      </c>
      <c r="B5456" s="89"/>
      <c r="C5456" s="90" t="s">
        <v>134</v>
      </c>
      <c r="D5456" s="153">
        <v>43371</v>
      </c>
      <c r="E5456" s="89" t="s">
        <v>9694</v>
      </c>
      <c r="F5456" s="89" t="s">
        <v>3</v>
      </c>
      <c r="G5456" s="89">
        <v>1666620</v>
      </c>
      <c r="H5456" s="89"/>
      <c r="I5456" s="93" t="s">
        <v>3034</v>
      </c>
      <c r="J5456" s="89"/>
      <c r="K5456" s="89"/>
      <c r="L5456" s="89"/>
      <c r="M5456" s="89"/>
      <c r="N5456" s="155">
        <v>0</v>
      </c>
      <c r="O5456" s="155">
        <v>86</v>
      </c>
      <c r="P5456" s="89" t="s">
        <v>679</v>
      </c>
    </row>
    <row r="5457" spans="1:16" ht="51">
      <c r="A5457" s="214">
        <v>20</v>
      </c>
      <c r="B5457" s="89"/>
      <c r="C5457" s="90" t="s">
        <v>47</v>
      </c>
      <c r="D5457" s="153">
        <v>43371</v>
      </c>
      <c r="E5457" s="89" t="s">
        <v>9695</v>
      </c>
      <c r="F5457" s="89" t="s">
        <v>3</v>
      </c>
      <c r="G5457" s="89">
        <v>1666619</v>
      </c>
      <c r="H5457" s="89"/>
      <c r="I5457" s="93" t="s">
        <v>10376</v>
      </c>
      <c r="J5457" s="89"/>
      <c r="K5457" s="89"/>
      <c r="L5457" s="89"/>
      <c r="M5457" s="89"/>
      <c r="N5457" s="155">
        <v>0</v>
      </c>
      <c r="O5457" s="155">
        <v>491.40000000000003</v>
      </c>
      <c r="P5457" s="89" t="s">
        <v>679</v>
      </c>
    </row>
    <row r="5458" spans="1:16" ht="51">
      <c r="A5458" s="214">
        <v>292</v>
      </c>
      <c r="B5458" s="89"/>
      <c r="C5458" s="90" t="s">
        <v>134</v>
      </c>
      <c r="D5458" s="153">
        <v>43371</v>
      </c>
      <c r="E5458" s="89" t="s">
        <v>9696</v>
      </c>
      <c r="F5458" s="89" t="s">
        <v>3</v>
      </c>
      <c r="G5458" s="89">
        <v>1666618</v>
      </c>
      <c r="H5458" s="89"/>
      <c r="I5458" s="93" t="s">
        <v>3034</v>
      </c>
      <c r="J5458" s="89"/>
      <c r="K5458" s="89"/>
      <c r="L5458" s="89"/>
      <c r="M5458" s="89"/>
      <c r="N5458" s="155">
        <v>0</v>
      </c>
      <c r="O5458" s="155">
        <v>82</v>
      </c>
      <c r="P5458" s="89" t="s">
        <v>679</v>
      </c>
    </row>
    <row r="5459" spans="1:16" ht="51">
      <c r="A5459" s="214" t="s">
        <v>569</v>
      </c>
      <c r="B5459" s="89"/>
      <c r="C5459" s="90" t="s">
        <v>621</v>
      </c>
      <c r="D5459" s="153">
        <v>43371</v>
      </c>
      <c r="E5459" s="89" t="s">
        <v>9697</v>
      </c>
      <c r="F5459" s="89" t="s">
        <v>3</v>
      </c>
      <c r="G5459" s="89">
        <v>1666617</v>
      </c>
      <c r="H5459" s="89"/>
      <c r="I5459" s="93" t="s">
        <v>10377</v>
      </c>
      <c r="J5459" s="89"/>
      <c r="K5459" s="89"/>
      <c r="L5459" s="89"/>
      <c r="M5459" s="89"/>
      <c r="N5459" s="155">
        <v>0</v>
      </c>
      <c r="O5459" s="155">
        <v>8598.32</v>
      </c>
      <c r="P5459" s="89" t="s">
        <v>679</v>
      </c>
    </row>
    <row r="5460" spans="1:16" ht="51">
      <c r="A5460" s="214" t="s">
        <v>560</v>
      </c>
      <c r="B5460" s="89"/>
      <c r="C5460" s="90" t="s">
        <v>622</v>
      </c>
      <c r="D5460" s="153">
        <v>43371</v>
      </c>
      <c r="E5460" s="89" t="s">
        <v>9698</v>
      </c>
      <c r="F5460" s="89" t="s">
        <v>3</v>
      </c>
      <c r="G5460" s="89">
        <v>1666609</v>
      </c>
      <c r="H5460" s="89"/>
      <c r="I5460" s="93" t="s">
        <v>10378</v>
      </c>
      <c r="J5460" s="89"/>
      <c r="K5460" s="89"/>
      <c r="L5460" s="89"/>
      <c r="M5460" s="89"/>
      <c r="N5460" s="155">
        <v>0</v>
      </c>
      <c r="O5460" s="155">
        <v>215.91</v>
      </c>
      <c r="P5460" s="89" t="s">
        <v>679</v>
      </c>
    </row>
    <row r="5461" spans="1:16" ht="51">
      <c r="A5461" s="214" t="s">
        <v>560</v>
      </c>
      <c r="B5461" s="89"/>
      <c r="C5461" s="90" t="s">
        <v>622</v>
      </c>
      <c r="D5461" s="153">
        <v>43371</v>
      </c>
      <c r="E5461" s="89" t="s">
        <v>9699</v>
      </c>
      <c r="F5461" s="89" t="s">
        <v>3</v>
      </c>
      <c r="G5461" s="89">
        <v>1666607</v>
      </c>
      <c r="H5461" s="89"/>
      <c r="I5461" s="93" t="s">
        <v>10379</v>
      </c>
      <c r="J5461" s="89"/>
      <c r="K5461" s="89"/>
      <c r="L5461" s="89"/>
      <c r="M5461" s="89"/>
      <c r="N5461" s="155">
        <v>0</v>
      </c>
      <c r="O5461" s="155">
        <v>4500</v>
      </c>
      <c r="P5461" s="89" t="s">
        <v>679</v>
      </c>
    </row>
    <row r="5462" spans="1:16" ht="38.25">
      <c r="A5462" s="214" t="s">
        <v>569</v>
      </c>
      <c r="B5462" s="89"/>
      <c r="C5462" s="90" t="s">
        <v>621</v>
      </c>
      <c r="D5462" s="153">
        <v>43371</v>
      </c>
      <c r="E5462" s="89" t="s">
        <v>9700</v>
      </c>
      <c r="F5462" s="89" t="s">
        <v>3</v>
      </c>
      <c r="G5462" s="89">
        <v>1666534</v>
      </c>
      <c r="H5462" s="89"/>
      <c r="I5462" s="93" t="s">
        <v>10380</v>
      </c>
      <c r="J5462" s="89"/>
      <c r="K5462" s="89"/>
      <c r="L5462" s="89"/>
      <c r="M5462" s="89"/>
      <c r="N5462" s="155">
        <v>0</v>
      </c>
      <c r="O5462" s="155">
        <v>450</v>
      </c>
      <c r="P5462" s="89" t="s">
        <v>679</v>
      </c>
    </row>
    <row r="5463" spans="1:16" ht="51">
      <c r="A5463" s="214">
        <v>81</v>
      </c>
      <c r="B5463" s="89"/>
      <c r="C5463" s="90" t="s">
        <v>58</v>
      </c>
      <c r="D5463" s="153">
        <v>43371</v>
      </c>
      <c r="E5463" s="89" t="s">
        <v>9701</v>
      </c>
      <c r="F5463" s="89" t="s">
        <v>3</v>
      </c>
      <c r="G5463" s="89">
        <v>1666519</v>
      </c>
      <c r="H5463" s="89"/>
      <c r="I5463" s="93" t="s">
        <v>10381</v>
      </c>
      <c r="J5463" s="89"/>
      <c r="K5463" s="89"/>
      <c r="L5463" s="89"/>
      <c r="M5463" s="89"/>
      <c r="N5463" s="155">
        <v>0</v>
      </c>
      <c r="O5463" s="155">
        <v>44.5</v>
      </c>
      <c r="P5463" s="89" t="s">
        <v>679</v>
      </c>
    </row>
    <row r="5464" spans="1:16" ht="38.25">
      <c r="A5464" s="214">
        <v>129</v>
      </c>
      <c r="B5464" s="89"/>
      <c r="C5464" s="90" t="s">
        <v>69</v>
      </c>
      <c r="D5464" s="153">
        <v>43371</v>
      </c>
      <c r="E5464" s="89" t="s">
        <v>9702</v>
      </c>
      <c r="F5464" s="89" t="s">
        <v>3</v>
      </c>
      <c r="G5464" s="89">
        <v>1666477</v>
      </c>
      <c r="H5464" s="89"/>
      <c r="I5464" s="93" t="s">
        <v>10382</v>
      </c>
      <c r="J5464" s="89"/>
      <c r="K5464" s="89"/>
      <c r="L5464" s="89"/>
      <c r="M5464" s="89"/>
      <c r="N5464" s="155">
        <v>0</v>
      </c>
      <c r="O5464" s="155">
        <v>452</v>
      </c>
      <c r="P5464" s="89" t="s">
        <v>679</v>
      </c>
    </row>
    <row r="5465" spans="1:16" ht="51">
      <c r="A5465" s="214">
        <v>373</v>
      </c>
      <c r="B5465" s="89"/>
      <c r="C5465" s="90" t="s">
        <v>644</v>
      </c>
      <c r="D5465" s="153">
        <v>43371</v>
      </c>
      <c r="E5465" s="89" t="s">
        <v>9703</v>
      </c>
      <c r="F5465" s="89" t="s">
        <v>3</v>
      </c>
      <c r="G5465" s="89">
        <v>1666476</v>
      </c>
      <c r="H5465" s="89"/>
      <c r="I5465" s="93" t="s">
        <v>10383</v>
      </c>
      <c r="J5465" s="89"/>
      <c r="K5465" s="89"/>
      <c r="L5465" s="89"/>
      <c r="M5465" s="89"/>
      <c r="N5465" s="155">
        <v>0</v>
      </c>
      <c r="O5465" s="155">
        <v>20798.939999999999</v>
      </c>
      <c r="P5465" s="89" t="s">
        <v>679</v>
      </c>
    </row>
    <row r="5466" spans="1:16" ht="51">
      <c r="A5466" s="214">
        <v>20</v>
      </c>
      <c r="B5466" s="89"/>
      <c r="C5466" s="90" t="s">
        <v>47</v>
      </c>
      <c r="D5466" s="153">
        <v>43371</v>
      </c>
      <c r="E5466" s="89" t="s">
        <v>9704</v>
      </c>
      <c r="F5466" s="89" t="s">
        <v>3</v>
      </c>
      <c r="G5466" s="89">
        <v>1666706</v>
      </c>
      <c r="H5466" s="89"/>
      <c r="I5466" s="93" t="s">
        <v>10384</v>
      </c>
      <c r="J5466" s="89"/>
      <c r="K5466" s="89"/>
      <c r="L5466" s="89"/>
      <c r="M5466" s="89"/>
      <c r="N5466" s="155">
        <v>0</v>
      </c>
      <c r="O5466" s="155">
        <v>2000</v>
      </c>
      <c r="P5466" s="89" t="s">
        <v>679</v>
      </c>
    </row>
    <row r="5467" spans="1:16" ht="38.25">
      <c r="A5467" s="214" t="s">
        <v>569</v>
      </c>
      <c r="B5467" s="89"/>
      <c r="C5467" s="90" t="s">
        <v>621</v>
      </c>
      <c r="D5467" s="153">
        <v>43371</v>
      </c>
      <c r="E5467" s="89" t="s">
        <v>9705</v>
      </c>
      <c r="F5467" s="89" t="s">
        <v>3</v>
      </c>
      <c r="G5467" s="89">
        <v>1666653</v>
      </c>
      <c r="H5467" s="89"/>
      <c r="I5467" s="93" t="s">
        <v>10385</v>
      </c>
      <c r="J5467" s="89"/>
      <c r="K5467" s="89"/>
      <c r="L5467" s="89"/>
      <c r="M5467" s="89"/>
      <c r="N5467" s="155">
        <v>0</v>
      </c>
      <c r="O5467" s="155">
        <v>2967.51</v>
      </c>
      <c r="P5467" s="89" t="s">
        <v>679</v>
      </c>
    </row>
    <row r="5468" spans="1:16" ht="51">
      <c r="A5468" s="214">
        <v>292</v>
      </c>
      <c r="B5468" s="89"/>
      <c r="C5468" s="90" t="s">
        <v>134</v>
      </c>
      <c r="D5468" s="153">
        <v>43371</v>
      </c>
      <c r="E5468" s="89" t="s">
        <v>9706</v>
      </c>
      <c r="F5468" s="89" t="s">
        <v>3</v>
      </c>
      <c r="G5468" s="89">
        <v>1666634</v>
      </c>
      <c r="H5468" s="89"/>
      <c r="I5468" s="93" t="s">
        <v>3034</v>
      </c>
      <c r="J5468" s="89"/>
      <c r="K5468" s="89"/>
      <c r="L5468" s="89"/>
      <c r="M5468" s="89"/>
      <c r="N5468" s="155">
        <v>0</v>
      </c>
      <c r="O5468" s="155">
        <v>86</v>
      </c>
      <c r="P5468" s="89" t="s">
        <v>679</v>
      </c>
    </row>
    <row r="5469" spans="1:16" ht="51">
      <c r="A5469" s="214">
        <v>292</v>
      </c>
      <c r="B5469" s="89"/>
      <c r="C5469" s="90" t="s">
        <v>134</v>
      </c>
      <c r="D5469" s="153">
        <v>43371</v>
      </c>
      <c r="E5469" s="89" t="s">
        <v>9707</v>
      </c>
      <c r="F5469" s="89" t="s">
        <v>3</v>
      </c>
      <c r="G5469" s="89">
        <v>1666632</v>
      </c>
      <c r="H5469" s="89"/>
      <c r="I5469" s="93" t="s">
        <v>3034</v>
      </c>
      <c r="J5469" s="89"/>
      <c r="K5469" s="89"/>
      <c r="L5469" s="89"/>
      <c r="M5469" s="89"/>
      <c r="N5469" s="155">
        <v>0</v>
      </c>
      <c r="O5469" s="155">
        <v>85</v>
      </c>
      <c r="P5469" s="89" t="s">
        <v>679</v>
      </c>
    </row>
    <row r="5470" spans="1:16" ht="51">
      <c r="A5470" s="214">
        <v>292</v>
      </c>
      <c r="B5470" s="89"/>
      <c r="C5470" s="90" t="s">
        <v>134</v>
      </c>
      <c r="D5470" s="153">
        <v>43371</v>
      </c>
      <c r="E5470" s="89" t="s">
        <v>9708</v>
      </c>
      <c r="F5470" s="89" t="s">
        <v>3</v>
      </c>
      <c r="G5470" s="89">
        <v>1666630</v>
      </c>
      <c r="H5470" s="89"/>
      <c r="I5470" s="93" t="s">
        <v>3034</v>
      </c>
      <c r="J5470" s="89"/>
      <c r="K5470" s="89"/>
      <c r="L5470" s="89"/>
      <c r="M5470" s="89"/>
      <c r="N5470" s="155">
        <v>0</v>
      </c>
      <c r="O5470" s="155">
        <v>79</v>
      </c>
      <c r="P5470" s="89" t="s">
        <v>679</v>
      </c>
    </row>
    <row r="5471" spans="1:16" ht="51">
      <c r="A5471" s="214">
        <v>292</v>
      </c>
      <c r="B5471" s="89"/>
      <c r="C5471" s="90" t="s">
        <v>134</v>
      </c>
      <c r="D5471" s="153">
        <v>43371</v>
      </c>
      <c r="E5471" s="89" t="s">
        <v>9709</v>
      </c>
      <c r="F5471" s="89" t="s">
        <v>3</v>
      </c>
      <c r="G5471" s="89">
        <v>1666627</v>
      </c>
      <c r="H5471" s="89"/>
      <c r="I5471" s="93" t="s">
        <v>3034</v>
      </c>
      <c r="J5471" s="89"/>
      <c r="K5471" s="89"/>
      <c r="L5471" s="89"/>
      <c r="M5471" s="89"/>
      <c r="N5471" s="155">
        <v>0</v>
      </c>
      <c r="O5471" s="155">
        <v>78</v>
      </c>
      <c r="P5471" s="89" t="s">
        <v>679</v>
      </c>
    </row>
    <row r="5472" spans="1:16" ht="51">
      <c r="A5472" s="214">
        <v>292</v>
      </c>
      <c r="B5472" s="89"/>
      <c r="C5472" s="90" t="s">
        <v>134</v>
      </c>
      <c r="D5472" s="153">
        <v>43371</v>
      </c>
      <c r="E5472" s="89" t="s">
        <v>9710</v>
      </c>
      <c r="F5472" s="89" t="s">
        <v>3</v>
      </c>
      <c r="G5472" s="89">
        <v>1666625</v>
      </c>
      <c r="H5472" s="89"/>
      <c r="I5472" s="93" t="s">
        <v>3034</v>
      </c>
      <c r="J5472" s="89"/>
      <c r="K5472" s="89"/>
      <c r="L5472" s="89"/>
      <c r="M5472" s="89"/>
      <c r="N5472" s="155">
        <v>0</v>
      </c>
      <c r="O5472" s="155">
        <v>53</v>
      </c>
      <c r="P5472" s="89" t="s">
        <v>679</v>
      </c>
    </row>
    <row r="5473" spans="1:16" ht="51">
      <c r="A5473" s="214">
        <v>292</v>
      </c>
      <c r="B5473" s="89"/>
      <c r="C5473" s="90" t="s">
        <v>134</v>
      </c>
      <c r="D5473" s="153">
        <v>43371</v>
      </c>
      <c r="E5473" s="89" t="s">
        <v>9711</v>
      </c>
      <c r="F5473" s="89" t="s">
        <v>3</v>
      </c>
      <c r="G5473" s="89">
        <v>1666624</v>
      </c>
      <c r="H5473" s="89"/>
      <c r="I5473" s="93" t="s">
        <v>3034</v>
      </c>
      <c r="J5473" s="89"/>
      <c r="K5473" s="89"/>
      <c r="L5473" s="89"/>
      <c r="M5473" s="89"/>
      <c r="N5473" s="155">
        <v>0</v>
      </c>
      <c r="O5473" s="155">
        <v>65</v>
      </c>
      <c r="P5473" s="89" t="s">
        <v>679</v>
      </c>
    </row>
    <row r="5474" spans="1:16" ht="51">
      <c r="A5474" s="214">
        <v>292</v>
      </c>
      <c r="B5474" s="89"/>
      <c r="C5474" s="90" t="s">
        <v>134</v>
      </c>
      <c r="D5474" s="153">
        <v>43371</v>
      </c>
      <c r="E5474" s="89" t="s">
        <v>9712</v>
      </c>
      <c r="F5474" s="89" t="s">
        <v>3</v>
      </c>
      <c r="G5474" s="89">
        <v>1666623</v>
      </c>
      <c r="H5474" s="89"/>
      <c r="I5474" s="93" t="s">
        <v>3034</v>
      </c>
      <c r="J5474" s="89"/>
      <c r="K5474" s="89"/>
      <c r="L5474" s="89"/>
      <c r="M5474" s="89"/>
      <c r="N5474" s="155">
        <v>0</v>
      </c>
      <c r="O5474" s="155">
        <v>89</v>
      </c>
      <c r="P5474" s="89" t="s">
        <v>679</v>
      </c>
    </row>
    <row r="5475" spans="1:16" ht="51">
      <c r="A5475" s="214" t="s">
        <v>569</v>
      </c>
      <c r="B5475" s="89"/>
      <c r="C5475" s="90" t="s">
        <v>621</v>
      </c>
      <c r="D5475" s="153">
        <v>43371</v>
      </c>
      <c r="E5475" s="89" t="s">
        <v>9713</v>
      </c>
      <c r="F5475" s="89" t="s">
        <v>3</v>
      </c>
      <c r="G5475" s="89">
        <v>1666290</v>
      </c>
      <c r="H5475" s="89"/>
      <c r="I5475" s="93" t="s">
        <v>728</v>
      </c>
      <c r="J5475" s="89"/>
      <c r="K5475" s="89"/>
      <c r="L5475" s="89"/>
      <c r="M5475" s="89"/>
      <c r="N5475" s="155">
        <v>0</v>
      </c>
      <c r="O5475" s="155">
        <v>1918.48</v>
      </c>
      <c r="P5475" s="89" t="s">
        <v>679</v>
      </c>
    </row>
    <row r="5476" spans="1:16" ht="51">
      <c r="A5476" s="214" t="s">
        <v>569</v>
      </c>
      <c r="B5476" s="89"/>
      <c r="C5476" s="90" t="s">
        <v>621</v>
      </c>
      <c r="D5476" s="153">
        <v>43371</v>
      </c>
      <c r="E5476" s="89" t="s">
        <v>9714</v>
      </c>
      <c r="F5476" s="89" t="s">
        <v>3</v>
      </c>
      <c r="G5476" s="89">
        <v>1666285</v>
      </c>
      <c r="H5476" s="89"/>
      <c r="I5476" s="93" t="s">
        <v>738</v>
      </c>
      <c r="J5476" s="89"/>
      <c r="K5476" s="89"/>
      <c r="L5476" s="89"/>
      <c r="M5476" s="89"/>
      <c r="N5476" s="155">
        <v>0</v>
      </c>
      <c r="O5476" s="155">
        <v>1297.1100000000001</v>
      </c>
      <c r="P5476" s="89" t="s">
        <v>679</v>
      </c>
    </row>
    <row r="5477" spans="1:16" ht="51">
      <c r="A5477" s="214" t="s">
        <v>569</v>
      </c>
      <c r="B5477" s="89"/>
      <c r="C5477" s="90" t="s">
        <v>621</v>
      </c>
      <c r="D5477" s="153">
        <v>43371</v>
      </c>
      <c r="E5477" s="89" t="s">
        <v>9715</v>
      </c>
      <c r="F5477" s="89" t="s">
        <v>3</v>
      </c>
      <c r="G5477" s="89">
        <v>1666282</v>
      </c>
      <c r="H5477" s="89"/>
      <c r="I5477" s="93" t="s">
        <v>750</v>
      </c>
      <c r="J5477" s="89"/>
      <c r="K5477" s="89"/>
      <c r="L5477" s="89"/>
      <c r="M5477" s="89"/>
      <c r="N5477" s="155">
        <v>0</v>
      </c>
      <c r="O5477" s="155">
        <v>674.64</v>
      </c>
      <c r="P5477" s="89" t="s">
        <v>679</v>
      </c>
    </row>
    <row r="5478" spans="1:16" ht="38.25">
      <c r="A5478" s="214" t="s">
        <v>569</v>
      </c>
      <c r="B5478" s="89"/>
      <c r="C5478" s="90" t="s">
        <v>621</v>
      </c>
      <c r="D5478" s="153">
        <v>43371</v>
      </c>
      <c r="E5478" s="89" t="s">
        <v>9716</v>
      </c>
      <c r="F5478" s="89" t="s">
        <v>3</v>
      </c>
      <c r="G5478" s="89">
        <v>1666256</v>
      </c>
      <c r="H5478" s="89"/>
      <c r="I5478" s="93" t="s">
        <v>10386</v>
      </c>
      <c r="J5478" s="89"/>
      <c r="K5478" s="89"/>
      <c r="L5478" s="89"/>
      <c r="M5478" s="89"/>
      <c r="N5478" s="155">
        <v>0</v>
      </c>
      <c r="O5478" s="155">
        <v>0.9</v>
      </c>
      <c r="P5478" s="89" t="s">
        <v>679</v>
      </c>
    </row>
    <row r="5479" spans="1:16" ht="51">
      <c r="A5479" s="214">
        <v>25</v>
      </c>
      <c r="B5479" s="89"/>
      <c r="C5479" s="90" t="s">
        <v>48</v>
      </c>
      <c r="D5479" s="153">
        <v>43371</v>
      </c>
      <c r="E5479" s="89" t="s">
        <v>9717</v>
      </c>
      <c r="F5479" s="89" t="s">
        <v>3</v>
      </c>
      <c r="G5479" s="89">
        <v>1666183</v>
      </c>
      <c r="H5479" s="89"/>
      <c r="I5479" s="93" t="s">
        <v>10387</v>
      </c>
      <c r="J5479" s="89"/>
      <c r="K5479" s="89"/>
      <c r="L5479" s="89"/>
      <c r="M5479" s="89"/>
      <c r="N5479" s="155">
        <v>0</v>
      </c>
      <c r="O5479" s="155">
        <v>261.66000000000003</v>
      </c>
      <c r="P5479" s="89" t="s">
        <v>679</v>
      </c>
    </row>
    <row r="5480" spans="1:16" ht="51">
      <c r="A5480" s="214">
        <v>66</v>
      </c>
      <c r="B5480" s="89"/>
      <c r="C5480" s="90" t="s">
        <v>55</v>
      </c>
      <c r="D5480" s="153">
        <v>43371</v>
      </c>
      <c r="E5480" s="89" t="s">
        <v>9718</v>
      </c>
      <c r="F5480" s="89" t="s">
        <v>3</v>
      </c>
      <c r="G5480" s="89">
        <v>1666474</v>
      </c>
      <c r="H5480" s="89"/>
      <c r="I5480" s="93" t="s">
        <v>10388</v>
      </c>
      <c r="J5480" s="89"/>
      <c r="K5480" s="89"/>
      <c r="L5480" s="89"/>
      <c r="M5480" s="89"/>
      <c r="N5480" s="155">
        <v>0</v>
      </c>
      <c r="O5480" s="155">
        <v>3168</v>
      </c>
      <c r="P5480" s="89" t="s">
        <v>2900</v>
      </c>
    </row>
    <row r="5481" spans="1:16" ht="51">
      <c r="A5481" s="214" t="s">
        <v>569</v>
      </c>
      <c r="B5481" s="89"/>
      <c r="C5481" s="90" t="s">
        <v>621</v>
      </c>
      <c r="D5481" s="153">
        <v>43371</v>
      </c>
      <c r="E5481" s="89" t="s">
        <v>9719</v>
      </c>
      <c r="F5481" s="89" t="s">
        <v>3</v>
      </c>
      <c r="G5481" s="89">
        <v>1666392</v>
      </c>
      <c r="H5481" s="89"/>
      <c r="I5481" s="93" t="s">
        <v>10389</v>
      </c>
      <c r="J5481" s="89"/>
      <c r="K5481" s="89"/>
      <c r="L5481" s="89"/>
      <c r="M5481" s="89"/>
      <c r="N5481" s="155">
        <v>0</v>
      </c>
      <c r="O5481" s="155">
        <v>1150</v>
      </c>
      <c r="P5481" s="89" t="s">
        <v>679</v>
      </c>
    </row>
    <row r="5482" spans="1:16" ht="51">
      <c r="A5482" s="214" t="s">
        <v>569</v>
      </c>
      <c r="B5482" s="89"/>
      <c r="C5482" s="90" t="s">
        <v>621</v>
      </c>
      <c r="D5482" s="153">
        <v>43371</v>
      </c>
      <c r="E5482" s="89" t="s">
        <v>9720</v>
      </c>
      <c r="F5482" s="89" t="s">
        <v>3</v>
      </c>
      <c r="G5482" s="89">
        <v>1666389</v>
      </c>
      <c r="H5482" s="89"/>
      <c r="I5482" s="93" t="s">
        <v>10390</v>
      </c>
      <c r="J5482" s="89"/>
      <c r="K5482" s="89"/>
      <c r="L5482" s="89"/>
      <c r="M5482" s="89"/>
      <c r="N5482" s="155">
        <v>0</v>
      </c>
      <c r="O5482" s="155">
        <v>5353.6900000000005</v>
      </c>
      <c r="P5482" s="89" t="s">
        <v>679</v>
      </c>
    </row>
    <row r="5483" spans="1:16" ht="51">
      <c r="A5483" s="214" t="s">
        <v>569</v>
      </c>
      <c r="B5483" s="89"/>
      <c r="C5483" s="90" t="s">
        <v>621</v>
      </c>
      <c r="D5483" s="153">
        <v>43371</v>
      </c>
      <c r="E5483" s="89" t="s">
        <v>9721</v>
      </c>
      <c r="F5483" s="89" t="s">
        <v>3</v>
      </c>
      <c r="G5483" s="89">
        <v>1666387</v>
      </c>
      <c r="H5483" s="89"/>
      <c r="I5483" s="93" t="s">
        <v>10391</v>
      </c>
      <c r="J5483" s="89"/>
      <c r="K5483" s="89"/>
      <c r="L5483" s="89"/>
      <c r="M5483" s="89"/>
      <c r="N5483" s="155">
        <v>0</v>
      </c>
      <c r="O5483" s="155">
        <v>435.90000000000003</v>
      </c>
      <c r="P5483" s="89" t="s">
        <v>679</v>
      </c>
    </row>
    <row r="5484" spans="1:16" ht="51">
      <c r="A5484" s="214" t="s">
        <v>569</v>
      </c>
      <c r="B5484" s="89"/>
      <c r="C5484" s="90" t="s">
        <v>621</v>
      </c>
      <c r="D5484" s="153">
        <v>43371</v>
      </c>
      <c r="E5484" s="89" t="s">
        <v>9722</v>
      </c>
      <c r="F5484" s="89" t="s">
        <v>3</v>
      </c>
      <c r="G5484" s="89">
        <v>1666371</v>
      </c>
      <c r="H5484" s="89"/>
      <c r="I5484" s="93" t="s">
        <v>10392</v>
      </c>
      <c r="J5484" s="89"/>
      <c r="K5484" s="89"/>
      <c r="L5484" s="89"/>
      <c r="M5484" s="89"/>
      <c r="N5484" s="155">
        <v>0</v>
      </c>
      <c r="O5484" s="155">
        <v>2509</v>
      </c>
      <c r="P5484" s="89" t="s">
        <v>679</v>
      </c>
    </row>
    <row r="5485" spans="1:16" ht="51">
      <c r="A5485" s="214">
        <v>86</v>
      </c>
      <c r="B5485" s="89"/>
      <c r="C5485" s="90" t="s">
        <v>59</v>
      </c>
      <c r="D5485" s="153">
        <v>43371</v>
      </c>
      <c r="E5485" s="89" t="s">
        <v>9723</v>
      </c>
      <c r="F5485" s="89" t="s">
        <v>3</v>
      </c>
      <c r="G5485" s="89">
        <v>1666347</v>
      </c>
      <c r="H5485" s="89"/>
      <c r="I5485" s="93" t="s">
        <v>10393</v>
      </c>
      <c r="J5485" s="89"/>
      <c r="K5485" s="89"/>
      <c r="L5485" s="89"/>
      <c r="M5485" s="89"/>
      <c r="N5485" s="155">
        <v>0</v>
      </c>
      <c r="O5485" s="155">
        <v>2050</v>
      </c>
      <c r="P5485" s="89" t="s">
        <v>679</v>
      </c>
    </row>
    <row r="5486" spans="1:16" ht="51">
      <c r="A5486" s="214" t="s">
        <v>569</v>
      </c>
      <c r="B5486" s="89"/>
      <c r="C5486" s="90" t="s">
        <v>621</v>
      </c>
      <c r="D5486" s="153">
        <v>43371</v>
      </c>
      <c r="E5486" s="89" t="s">
        <v>9724</v>
      </c>
      <c r="F5486" s="89" t="s">
        <v>3</v>
      </c>
      <c r="G5486" s="89">
        <v>1666332</v>
      </c>
      <c r="H5486" s="89"/>
      <c r="I5486" s="93" t="s">
        <v>10394</v>
      </c>
      <c r="J5486" s="89"/>
      <c r="K5486" s="89"/>
      <c r="L5486" s="89"/>
      <c r="M5486" s="89"/>
      <c r="N5486" s="155">
        <v>0</v>
      </c>
      <c r="O5486" s="155">
        <v>31.98</v>
      </c>
      <c r="P5486" s="89" t="s">
        <v>679</v>
      </c>
    </row>
    <row r="5487" spans="1:16" ht="76.5">
      <c r="A5487" s="214">
        <v>291</v>
      </c>
      <c r="B5487" s="89"/>
      <c r="C5487" s="90" t="s">
        <v>133</v>
      </c>
      <c r="D5487" s="153">
        <v>43371</v>
      </c>
      <c r="E5487" s="89" t="s">
        <v>9725</v>
      </c>
      <c r="F5487" s="89" t="s">
        <v>11</v>
      </c>
      <c r="G5487" s="89">
        <v>847597</v>
      </c>
      <c r="H5487" s="89"/>
      <c r="I5487" s="93" t="s">
        <v>10395</v>
      </c>
      <c r="J5487" s="89"/>
      <c r="K5487" s="89"/>
      <c r="L5487" s="89"/>
      <c r="M5487" s="89"/>
      <c r="N5487" s="155">
        <v>50</v>
      </c>
      <c r="O5487" s="155">
        <v>0</v>
      </c>
      <c r="P5487" s="89" t="s">
        <v>679</v>
      </c>
    </row>
    <row r="5488" spans="1:16" ht="63.75">
      <c r="A5488" s="214">
        <v>513</v>
      </c>
      <c r="B5488" s="89"/>
      <c r="C5488" s="90" t="s">
        <v>175</v>
      </c>
      <c r="D5488" s="153">
        <v>43371</v>
      </c>
      <c r="E5488" s="89" t="s">
        <v>9726</v>
      </c>
      <c r="F5488" s="89" t="s">
        <v>15</v>
      </c>
      <c r="G5488" s="89">
        <v>6055</v>
      </c>
      <c r="H5488" s="89"/>
      <c r="I5488" s="93" t="s">
        <v>10396</v>
      </c>
      <c r="J5488" s="89"/>
      <c r="K5488" s="89"/>
      <c r="L5488" s="89"/>
      <c r="M5488" s="89"/>
      <c r="N5488" s="155">
        <v>50</v>
      </c>
      <c r="O5488" s="155">
        <v>0</v>
      </c>
      <c r="P5488" s="89" t="s">
        <v>679</v>
      </c>
    </row>
    <row r="5489" spans="1:16" ht="76.5">
      <c r="A5489" s="214">
        <v>513</v>
      </c>
      <c r="B5489" s="89"/>
      <c r="C5489" s="90" t="s">
        <v>175</v>
      </c>
      <c r="D5489" s="153">
        <v>43371</v>
      </c>
      <c r="E5489" s="89" t="s">
        <v>9727</v>
      </c>
      <c r="F5489" s="89" t="s">
        <v>15</v>
      </c>
      <c r="G5489" s="89">
        <v>6050</v>
      </c>
      <c r="H5489" s="89"/>
      <c r="I5489" s="93" t="s">
        <v>10397</v>
      </c>
      <c r="J5489" s="89"/>
      <c r="K5489" s="89"/>
      <c r="L5489" s="89"/>
      <c r="M5489" s="89"/>
      <c r="N5489" s="155">
        <v>50</v>
      </c>
      <c r="O5489" s="155">
        <v>0</v>
      </c>
      <c r="P5489" s="89" t="s">
        <v>679</v>
      </c>
    </row>
    <row r="5490" spans="1:16" ht="38.25">
      <c r="A5490" s="214" t="s">
        <v>720</v>
      </c>
      <c r="B5490" s="89"/>
      <c r="C5490" s="90" t="s">
        <v>13784</v>
      </c>
      <c r="D5490" s="153">
        <v>43371</v>
      </c>
      <c r="E5490" s="89" t="s">
        <v>9728</v>
      </c>
      <c r="F5490" s="89" t="s">
        <v>13</v>
      </c>
      <c r="G5490" s="89">
        <v>387081</v>
      </c>
      <c r="H5490" s="89"/>
      <c r="I5490" s="93" t="s">
        <v>745</v>
      </c>
      <c r="J5490" s="89"/>
      <c r="K5490" s="89"/>
      <c r="L5490" s="89"/>
      <c r="M5490" s="89"/>
      <c r="N5490" s="155">
        <v>7587821.5800000001</v>
      </c>
      <c r="O5490" s="155">
        <v>0</v>
      </c>
      <c r="P5490" s="89" t="s">
        <v>679</v>
      </c>
    </row>
    <row r="5491" spans="1:16" ht="38.25">
      <c r="A5491" s="214" t="s">
        <v>720</v>
      </c>
      <c r="B5491" s="89"/>
      <c r="C5491" s="90" t="s">
        <v>13784</v>
      </c>
      <c r="D5491" s="153">
        <v>43371</v>
      </c>
      <c r="E5491" s="89" t="s">
        <v>9729</v>
      </c>
      <c r="F5491" s="89" t="s">
        <v>13</v>
      </c>
      <c r="G5491" s="89">
        <v>387083</v>
      </c>
      <c r="H5491" s="89"/>
      <c r="I5491" s="93" t="s">
        <v>745</v>
      </c>
      <c r="J5491" s="89"/>
      <c r="K5491" s="89"/>
      <c r="L5491" s="89"/>
      <c r="M5491" s="89"/>
      <c r="N5491" s="155">
        <v>457002.16</v>
      </c>
      <c r="O5491" s="155">
        <v>0</v>
      </c>
      <c r="P5491" s="89" t="s">
        <v>679</v>
      </c>
    </row>
    <row r="5492" spans="1:16" ht="38.25">
      <c r="A5492" s="214" t="s">
        <v>720</v>
      </c>
      <c r="B5492" s="89"/>
      <c r="C5492" s="90" t="s">
        <v>13784</v>
      </c>
      <c r="D5492" s="153">
        <v>43371</v>
      </c>
      <c r="E5492" s="89" t="s">
        <v>9730</v>
      </c>
      <c r="F5492" s="89" t="s">
        <v>13</v>
      </c>
      <c r="G5492" s="89">
        <v>387085</v>
      </c>
      <c r="H5492" s="89"/>
      <c r="I5492" s="93" t="s">
        <v>745</v>
      </c>
      <c r="J5492" s="89"/>
      <c r="K5492" s="89"/>
      <c r="L5492" s="89"/>
      <c r="M5492" s="89"/>
      <c r="N5492" s="155">
        <v>1705983.01</v>
      </c>
      <c r="O5492" s="155">
        <v>0</v>
      </c>
      <c r="P5492" s="89" t="s">
        <v>679</v>
      </c>
    </row>
    <row r="5493" spans="1:16" ht="38.25">
      <c r="A5493" s="214" t="s">
        <v>720</v>
      </c>
      <c r="B5493" s="89"/>
      <c r="C5493" s="90" t="s">
        <v>13784</v>
      </c>
      <c r="D5493" s="153">
        <v>43371</v>
      </c>
      <c r="E5493" s="89" t="s">
        <v>9731</v>
      </c>
      <c r="F5493" s="89" t="s">
        <v>13</v>
      </c>
      <c r="G5493" s="89">
        <v>387087</v>
      </c>
      <c r="H5493" s="89"/>
      <c r="I5493" s="93" t="s">
        <v>745</v>
      </c>
      <c r="J5493" s="89"/>
      <c r="K5493" s="89"/>
      <c r="L5493" s="89"/>
      <c r="M5493" s="89"/>
      <c r="N5493" s="155">
        <v>6427663.04</v>
      </c>
      <c r="O5493" s="155">
        <v>0</v>
      </c>
      <c r="P5493" s="89" t="s">
        <v>679</v>
      </c>
    </row>
    <row r="5494" spans="1:16" ht="38.25">
      <c r="A5494" s="214" t="s">
        <v>720</v>
      </c>
      <c r="B5494" s="89"/>
      <c r="C5494" s="90" t="s">
        <v>13784</v>
      </c>
      <c r="D5494" s="153">
        <v>43371</v>
      </c>
      <c r="E5494" s="89" t="s">
        <v>9732</v>
      </c>
      <c r="F5494" s="89" t="s">
        <v>13</v>
      </c>
      <c r="G5494" s="89">
        <v>387089</v>
      </c>
      <c r="H5494" s="89"/>
      <c r="I5494" s="93" t="s">
        <v>745</v>
      </c>
      <c r="J5494" s="89"/>
      <c r="K5494" s="89"/>
      <c r="L5494" s="89"/>
      <c r="M5494" s="89"/>
      <c r="N5494" s="155">
        <v>387127.7</v>
      </c>
      <c r="O5494" s="155">
        <v>0</v>
      </c>
      <c r="P5494" s="89" t="s">
        <v>679</v>
      </c>
    </row>
    <row r="5495" spans="1:16" ht="38.25">
      <c r="A5495" s="214" t="s">
        <v>720</v>
      </c>
      <c r="B5495" s="89"/>
      <c r="C5495" s="90" t="s">
        <v>13784</v>
      </c>
      <c r="D5495" s="153">
        <v>43371</v>
      </c>
      <c r="E5495" s="89" t="s">
        <v>9733</v>
      </c>
      <c r="F5495" s="89" t="s">
        <v>13</v>
      </c>
      <c r="G5495" s="89">
        <v>387091</v>
      </c>
      <c r="H5495" s="89"/>
      <c r="I5495" s="93" t="s">
        <v>745</v>
      </c>
      <c r="J5495" s="89"/>
      <c r="K5495" s="89"/>
      <c r="L5495" s="89"/>
      <c r="M5495" s="89"/>
      <c r="N5495" s="155">
        <v>17654331.559999999</v>
      </c>
      <c r="O5495" s="155">
        <v>0</v>
      </c>
      <c r="P5495" s="89" t="s">
        <v>679</v>
      </c>
    </row>
    <row r="5496" spans="1:16" ht="38.25">
      <c r="A5496" s="214" t="s">
        <v>720</v>
      </c>
      <c r="B5496" s="89"/>
      <c r="C5496" s="90" t="s">
        <v>13784</v>
      </c>
      <c r="D5496" s="153">
        <v>43371</v>
      </c>
      <c r="E5496" s="89" t="s">
        <v>9734</v>
      </c>
      <c r="F5496" s="89" t="s">
        <v>13</v>
      </c>
      <c r="G5496" s="89">
        <v>387093</v>
      </c>
      <c r="H5496" s="89"/>
      <c r="I5496" s="93" t="s">
        <v>745</v>
      </c>
      <c r="J5496" s="89"/>
      <c r="K5496" s="89"/>
      <c r="L5496" s="89"/>
      <c r="M5496" s="89"/>
      <c r="N5496" s="155">
        <v>4685682.8</v>
      </c>
      <c r="O5496" s="155">
        <v>0</v>
      </c>
      <c r="P5496" s="89" t="s">
        <v>679</v>
      </c>
    </row>
    <row r="5497" spans="1:16" ht="38.25">
      <c r="A5497" s="214" t="s">
        <v>720</v>
      </c>
      <c r="B5497" s="89"/>
      <c r="C5497" s="90" t="s">
        <v>13784</v>
      </c>
      <c r="D5497" s="153">
        <v>43371</v>
      </c>
      <c r="E5497" s="89" t="s">
        <v>9735</v>
      </c>
      <c r="F5497" s="89" t="s">
        <v>13</v>
      </c>
      <c r="G5497" s="89">
        <v>387095</v>
      </c>
      <c r="H5497" s="89"/>
      <c r="I5497" s="93" t="s">
        <v>745</v>
      </c>
      <c r="J5497" s="89"/>
      <c r="K5497" s="89"/>
      <c r="L5497" s="89"/>
      <c r="M5497" s="89"/>
      <c r="N5497" s="155">
        <v>3248057.3</v>
      </c>
      <c r="O5497" s="155">
        <v>0</v>
      </c>
      <c r="P5497" s="89" t="s">
        <v>679</v>
      </c>
    </row>
    <row r="5498" spans="1:16" ht="38.25">
      <c r="A5498" s="214" t="s">
        <v>720</v>
      </c>
      <c r="B5498" s="89"/>
      <c r="C5498" s="90" t="s">
        <v>13784</v>
      </c>
      <c r="D5498" s="153">
        <v>43371</v>
      </c>
      <c r="E5498" s="89" t="s">
        <v>9736</v>
      </c>
      <c r="F5498" s="89" t="s">
        <v>13</v>
      </c>
      <c r="G5498" s="89">
        <v>387097</v>
      </c>
      <c r="H5498" s="89"/>
      <c r="I5498" s="93" t="s">
        <v>745</v>
      </c>
      <c r="J5498" s="89"/>
      <c r="K5498" s="89"/>
      <c r="L5498" s="89"/>
      <c r="M5498" s="89"/>
      <c r="N5498" s="155">
        <v>862075.48</v>
      </c>
      <c r="O5498" s="155">
        <v>0</v>
      </c>
      <c r="P5498" s="89" t="s">
        <v>679</v>
      </c>
    </row>
    <row r="5499" spans="1:16" ht="38.25">
      <c r="A5499" s="214" t="s">
        <v>720</v>
      </c>
      <c r="B5499" s="89"/>
      <c r="C5499" s="90" t="s">
        <v>13784</v>
      </c>
      <c r="D5499" s="153">
        <v>43371</v>
      </c>
      <c r="E5499" s="89" t="s">
        <v>9737</v>
      </c>
      <c r="F5499" s="89" t="s">
        <v>13</v>
      </c>
      <c r="G5499" s="89">
        <v>387099</v>
      </c>
      <c r="H5499" s="89"/>
      <c r="I5499" s="93" t="s">
        <v>745</v>
      </c>
      <c r="J5499" s="89"/>
      <c r="K5499" s="89"/>
      <c r="L5499" s="89"/>
      <c r="M5499" s="89"/>
      <c r="N5499" s="155">
        <v>1942473.28</v>
      </c>
      <c r="O5499" s="155">
        <v>0</v>
      </c>
      <c r="P5499" s="89" t="s">
        <v>679</v>
      </c>
    </row>
    <row r="5500" spans="1:16" ht="38.25">
      <c r="A5500" s="214" t="s">
        <v>720</v>
      </c>
      <c r="B5500" s="89"/>
      <c r="C5500" s="90" t="s">
        <v>13784</v>
      </c>
      <c r="D5500" s="153">
        <v>43371</v>
      </c>
      <c r="E5500" s="89" t="s">
        <v>9738</v>
      </c>
      <c r="F5500" s="89" t="s">
        <v>13</v>
      </c>
      <c r="G5500" s="89">
        <v>387101</v>
      </c>
      <c r="H5500" s="89"/>
      <c r="I5500" s="93" t="s">
        <v>745</v>
      </c>
      <c r="J5500" s="89"/>
      <c r="K5500" s="89"/>
      <c r="L5500" s="89"/>
      <c r="M5500" s="89"/>
      <c r="N5500" s="155">
        <v>2490801.17</v>
      </c>
      <c r="O5500" s="155">
        <v>0</v>
      </c>
      <c r="P5500" s="89" t="s">
        <v>679</v>
      </c>
    </row>
    <row r="5501" spans="1:16" ht="38.25">
      <c r="A5501" s="214" t="s">
        <v>720</v>
      </c>
      <c r="B5501" s="89"/>
      <c r="C5501" s="90" t="s">
        <v>13784</v>
      </c>
      <c r="D5501" s="153">
        <v>43371</v>
      </c>
      <c r="E5501" s="89" t="s">
        <v>9739</v>
      </c>
      <c r="F5501" s="89" t="s">
        <v>13</v>
      </c>
      <c r="G5501" s="89">
        <v>387103</v>
      </c>
      <c r="H5501" s="89"/>
      <c r="I5501" s="93" t="s">
        <v>745</v>
      </c>
      <c r="J5501" s="89"/>
      <c r="K5501" s="89"/>
      <c r="L5501" s="89"/>
      <c r="M5501" s="89"/>
      <c r="N5501" s="155">
        <v>1923957.86</v>
      </c>
      <c r="O5501" s="155">
        <v>0</v>
      </c>
      <c r="P5501" s="89" t="s">
        <v>679</v>
      </c>
    </row>
    <row r="5502" spans="1:16" ht="38.25">
      <c r="A5502" s="214" t="s">
        <v>720</v>
      </c>
      <c r="B5502" s="89"/>
      <c r="C5502" s="90" t="s">
        <v>13784</v>
      </c>
      <c r="D5502" s="153">
        <v>43371</v>
      </c>
      <c r="E5502" s="89" t="s">
        <v>9740</v>
      </c>
      <c r="F5502" s="89" t="s">
        <v>13</v>
      </c>
      <c r="G5502" s="89">
        <v>387105</v>
      </c>
      <c r="H5502" s="89"/>
      <c r="I5502" s="93" t="s">
        <v>745</v>
      </c>
      <c r="J5502" s="89"/>
      <c r="K5502" s="89"/>
      <c r="L5502" s="89"/>
      <c r="M5502" s="89"/>
      <c r="N5502" s="155">
        <v>5284376.34</v>
      </c>
      <c r="O5502" s="155">
        <v>0</v>
      </c>
      <c r="P5502" s="89" t="s">
        <v>679</v>
      </c>
    </row>
    <row r="5503" spans="1:16" ht="38.25">
      <c r="A5503" s="214" t="s">
        <v>720</v>
      </c>
      <c r="B5503" s="89"/>
      <c r="C5503" s="90" t="s">
        <v>13784</v>
      </c>
      <c r="D5503" s="153">
        <v>43371</v>
      </c>
      <c r="E5503" s="89" t="s">
        <v>9741</v>
      </c>
      <c r="F5503" s="89" t="s">
        <v>13</v>
      </c>
      <c r="G5503" s="89">
        <v>387107</v>
      </c>
      <c r="H5503" s="89"/>
      <c r="I5503" s="93" t="s">
        <v>745</v>
      </c>
      <c r="J5503" s="89"/>
      <c r="K5503" s="89"/>
      <c r="L5503" s="89"/>
      <c r="M5503" s="89"/>
      <c r="N5503" s="155">
        <v>6841277.8899999997</v>
      </c>
      <c r="O5503" s="155">
        <v>0</v>
      </c>
      <c r="P5503" s="89" t="s">
        <v>679</v>
      </c>
    </row>
    <row r="5504" spans="1:16" ht="38.25">
      <c r="A5504" s="214" t="s">
        <v>720</v>
      </c>
      <c r="B5504" s="89"/>
      <c r="C5504" s="90" t="s">
        <v>13784</v>
      </c>
      <c r="D5504" s="153">
        <v>43371</v>
      </c>
      <c r="E5504" s="89" t="s">
        <v>9742</v>
      </c>
      <c r="F5504" s="89" t="s">
        <v>13</v>
      </c>
      <c r="G5504" s="89">
        <v>387109</v>
      </c>
      <c r="H5504" s="89"/>
      <c r="I5504" s="93" t="s">
        <v>745</v>
      </c>
      <c r="J5504" s="89"/>
      <c r="K5504" s="89"/>
      <c r="L5504" s="89"/>
      <c r="M5504" s="89"/>
      <c r="N5504" s="155">
        <v>4476408.6900000004</v>
      </c>
      <c r="O5504" s="155">
        <v>0</v>
      </c>
      <c r="P5504" s="89" t="s">
        <v>679</v>
      </c>
    </row>
    <row r="5505" spans="1:16" ht="38.25">
      <c r="A5505" s="214" t="s">
        <v>720</v>
      </c>
      <c r="B5505" s="89"/>
      <c r="C5505" s="90" t="s">
        <v>13784</v>
      </c>
      <c r="D5505" s="153">
        <v>43371</v>
      </c>
      <c r="E5505" s="89" t="s">
        <v>9743</v>
      </c>
      <c r="F5505" s="89" t="s">
        <v>13</v>
      </c>
      <c r="G5505" s="89">
        <v>387111</v>
      </c>
      <c r="H5505" s="89"/>
      <c r="I5505" s="93" t="s">
        <v>745</v>
      </c>
      <c r="J5505" s="89"/>
      <c r="K5505" s="89"/>
      <c r="L5505" s="89"/>
      <c r="M5505" s="89"/>
      <c r="N5505" s="155">
        <v>2338382.06</v>
      </c>
      <c r="O5505" s="155">
        <v>0</v>
      </c>
      <c r="P5505" s="89" t="s">
        <v>679</v>
      </c>
    </row>
    <row r="5506" spans="1:16" ht="38.25">
      <c r="A5506" s="214" t="s">
        <v>720</v>
      </c>
      <c r="B5506" s="89"/>
      <c r="C5506" s="90" t="s">
        <v>13784</v>
      </c>
      <c r="D5506" s="153">
        <v>43371</v>
      </c>
      <c r="E5506" s="89" t="s">
        <v>9744</v>
      </c>
      <c r="F5506" s="89" t="s">
        <v>13</v>
      </c>
      <c r="G5506" s="89">
        <v>387113</v>
      </c>
      <c r="H5506" s="89"/>
      <c r="I5506" s="93" t="s">
        <v>745</v>
      </c>
      <c r="J5506" s="89"/>
      <c r="K5506" s="89"/>
      <c r="L5506" s="89"/>
      <c r="M5506" s="89"/>
      <c r="N5506" s="155">
        <v>15917373.32</v>
      </c>
      <c r="O5506" s="155">
        <v>0</v>
      </c>
      <c r="P5506" s="89" t="s">
        <v>679</v>
      </c>
    </row>
    <row r="5507" spans="1:16" ht="38.25">
      <c r="A5507" s="214" t="s">
        <v>720</v>
      </c>
      <c r="B5507" s="89"/>
      <c r="C5507" s="90" t="s">
        <v>13784</v>
      </c>
      <c r="D5507" s="153">
        <v>43371</v>
      </c>
      <c r="E5507" s="89" t="s">
        <v>9745</v>
      </c>
      <c r="F5507" s="89" t="s">
        <v>13</v>
      </c>
      <c r="G5507" s="89">
        <v>387115</v>
      </c>
      <c r="H5507" s="89"/>
      <c r="I5507" s="93" t="s">
        <v>745</v>
      </c>
      <c r="J5507" s="89"/>
      <c r="K5507" s="89"/>
      <c r="L5507" s="89"/>
      <c r="M5507" s="89"/>
      <c r="N5507" s="155">
        <v>6422641.1100000003</v>
      </c>
      <c r="O5507" s="155">
        <v>0</v>
      </c>
      <c r="P5507" s="89" t="s">
        <v>679</v>
      </c>
    </row>
    <row r="5508" spans="1:16" ht="38.25">
      <c r="A5508" s="214" t="s">
        <v>720</v>
      </c>
      <c r="B5508" s="89"/>
      <c r="C5508" s="90" t="s">
        <v>13784</v>
      </c>
      <c r="D5508" s="153">
        <v>43371</v>
      </c>
      <c r="E5508" s="89" t="s">
        <v>9746</v>
      </c>
      <c r="F5508" s="89" t="s">
        <v>13</v>
      </c>
      <c r="G5508" s="89">
        <v>387117</v>
      </c>
      <c r="H5508" s="89"/>
      <c r="I5508" s="93" t="s">
        <v>745</v>
      </c>
      <c r="J5508" s="89"/>
      <c r="K5508" s="89"/>
      <c r="L5508" s="89"/>
      <c r="M5508" s="89"/>
      <c r="N5508" s="155">
        <v>2262040.14</v>
      </c>
      <c r="O5508" s="155">
        <v>0</v>
      </c>
      <c r="P5508" s="89" t="s">
        <v>679</v>
      </c>
    </row>
    <row r="5509" spans="1:16" ht="38.25">
      <c r="A5509" s="214" t="s">
        <v>720</v>
      </c>
      <c r="B5509" s="89"/>
      <c r="C5509" s="90" t="s">
        <v>13784</v>
      </c>
      <c r="D5509" s="153">
        <v>43371</v>
      </c>
      <c r="E5509" s="89" t="s">
        <v>9747</v>
      </c>
      <c r="F5509" s="89" t="s">
        <v>13</v>
      </c>
      <c r="G5509" s="89">
        <v>387119</v>
      </c>
      <c r="H5509" s="89"/>
      <c r="I5509" s="93" t="s">
        <v>745</v>
      </c>
      <c r="J5509" s="89"/>
      <c r="K5509" s="89"/>
      <c r="L5509" s="89"/>
      <c r="M5509" s="89"/>
      <c r="N5509" s="155">
        <v>2657188.42</v>
      </c>
      <c r="O5509" s="155">
        <v>0</v>
      </c>
      <c r="P5509" s="89" t="s">
        <v>679</v>
      </c>
    </row>
    <row r="5510" spans="1:16" ht="38.25">
      <c r="A5510" s="214" t="s">
        <v>720</v>
      </c>
      <c r="B5510" s="89"/>
      <c r="C5510" s="90" t="s">
        <v>13784</v>
      </c>
      <c r="D5510" s="153">
        <v>43371</v>
      </c>
      <c r="E5510" s="89" t="s">
        <v>9748</v>
      </c>
      <c r="F5510" s="89" t="s">
        <v>13</v>
      </c>
      <c r="G5510" s="89">
        <v>387121</v>
      </c>
      <c r="H5510" s="89"/>
      <c r="I5510" s="93" t="s">
        <v>745</v>
      </c>
      <c r="J5510" s="89"/>
      <c r="K5510" s="89"/>
      <c r="L5510" s="89"/>
      <c r="M5510" s="89"/>
      <c r="N5510" s="155">
        <v>7298280.1200000001</v>
      </c>
      <c r="O5510" s="155">
        <v>0</v>
      </c>
      <c r="P5510" s="89" t="s">
        <v>679</v>
      </c>
    </row>
    <row r="5511" spans="1:16" ht="38.25">
      <c r="A5511" s="214" t="s">
        <v>720</v>
      </c>
      <c r="B5511" s="89"/>
      <c r="C5511" s="90" t="s">
        <v>13784</v>
      </c>
      <c r="D5511" s="153">
        <v>43371</v>
      </c>
      <c r="E5511" s="89" t="s">
        <v>9749</v>
      </c>
      <c r="F5511" s="89" t="s">
        <v>13</v>
      </c>
      <c r="G5511" s="89">
        <v>387123</v>
      </c>
      <c r="H5511" s="89"/>
      <c r="I5511" s="93" t="s">
        <v>745</v>
      </c>
      <c r="J5511" s="89"/>
      <c r="K5511" s="89"/>
      <c r="L5511" s="89"/>
      <c r="M5511" s="89"/>
      <c r="N5511" s="155">
        <v>6182391.7000000002</v>
      </c>
      <c r="O5511" s="155">
        <v>0</v>
      </c>
      <c r="P5511" s="89" t="s">
        <v>679</v>
      </c>
    </row>
    <row r="5512" spans="1:16" ht="38.25">
      <c r="A5512" s="214" t="s">
        <v>720</v>
      </c>
      <c r="B5512" s="89"/>
      <c r="C5512" s="90" t="s">
        <v>13784</v>
      </c>
      <c r="D5512" s="153">
        <v>43371</v>
      </c>
      <c r="E5512" s="89" t="s">
        <v>9750</v>
      </c>
      <c r="F5512" s="89" t="s">
        <v>13</v>
      </c>
      <c r="G5512" s="89">
        <v>387125</v>
      </c>
      <c r="H5512" s="89"/>
      <c r="I5512" s="93" t="s">
        <v>745</v>
      </c>
      <c r="J5512" s="89"/>
      <c r="K5512" s="89"/>
      <c r="L5512" s="89"/>
      <c r="M5512" s="89"/>
      <c r="N5512" s="155">
        <v>16980665.02</v>
      </c>
      <c r="O5512" s="155">
        <v>0</v>
      </c>
      <c r="P5512" s="89" t="s">
        <v>679</v>
      </c>
    </row>
    <row r="5513" spans="1:16" ht="38.25">
      <c r="A5513" s="214" t="s">
        <v>720</v>
      </c>
      <c r="B5513" s="89"/>
      <c r="C5513" s="90" t="s">
        <v>13784</v>
      </c>
      <c r="D5513" s="153">
        <v>43371</v>
      </c>
      <c r="E5513" s="89" t="s">
        <v>9751</v>
      </c>
      <c r="F5513" s="89" t="s">
        <v>13</v>
      </c>
      <c r="G5513" s="89">
        <v>387127</v>
      </c>
      <c r="H5513" s="89"/>
      <c r="I5513" s="93" t="s">
        <v>745</v>
      </c>
      <c r="J5513" s="89"/>
      <c r="K5513" s="89"/>
      <c r="L5513" s="89"/>
      <c r="M5513" s="89"/>
      <c r="N5513" s="155">
        <v>3124115.62</v>
      </c>
      <c r="O5513" s="155">
        <v>0</v>
      </c>
      <c r="P5513" s="89" t="s">
        <v>679</v>
      </c>
    </row>
    <row r="5514" spans="1:16" ht="38.25">
      <c r="A5514" s="214" t="s">
        <v>720</v>
      </c>
      <c r="B5514" s="89"/>
      <c r="C5514" s="90" t="s">
        <v>13784</v>
      </c>
      <c r="D5514" s="153">
        <v>43371</v>
      </c>
      <c r="E5514" s="89" t="s">
        <v>9752</v>
      </c>
      <c r="F5514" s="89" t="s">
        <v>13</v>
      </c>
      <c r="G5514" s="89">
        <v>387129</v>
      </c>
      <c r="H5514" s="89"/>
      <c r="I5514" s="93" t="s">
        <v>745</v>
      </c>
      <c r="J5514" s="89"/>
      <c r="K5514" s="89"/>
      <c r="L5514" s="89"/>
      <c r="M5514" s="89"/>
      <c r="N5514" s="155">
        <v>3124115.62</v>
      </c>
      <c r="O5514" s="155">
        <v>0</v>
      </c>
      <c r="P5514" s="89" t="s">
        <v>679</v>
      </c>
    </row>
    <row r="5515" spans="1:16" ht="38.25">
      <c r="A5515" s="214" t="s">
        <v>720</v>
      </c>
      <c r="B5515" s="89"/>
      <c r="C5515" s="90" t="s">
        <v>13784</v>
      </c>
      <c r="D5515" s="153">
        <v>43371</v>
      </c>
      <c r="E5515" s="89" t="s">
        <v>9753</v>
      </c>
      <c r="F5515" s="89" t="s">
        <v>13</v>
      </c>
      <c r="G5515" s="89">
        <v>387131</v>
      </c>
      <c r="H5515" s="89"/>
      <c r="I5515" s="93" t="s">
        <v>745</v>
      </c>
      <c r="J5515" s="89"/>
      <c r="K5515" s="89"/>
      <c r="L5515" s="89"/>
      <c r="M5515" s="89"/>
      <c r="N5515" s="155">
        <v>2762605.9</v>
      </c>
      <c r="O5515" s="155">
        <v>0</v>
      </c>
      <c r="P5515" s="89" t="s">
        <v>679</v>
      </c>
    </row>
    <row r="5516" spans="1:16" ht="38.25">
      <c r="A5516" s="214" t="s">
        <v>720</v>
      </c>
      <c r="B5516" s="89"/>
      <c r="C5516" s="90" t="s">
        <v>13784</v>
      </c>
      <c r="D5516" s="153">
        <v>43371</v>
      </c>
      <c r="E5516" s="89" t="s">
        <v>9754</v>
      </c>
      <c r="F5516" s="89" t="s">
        <v>13</v>
      </c>
      <c r="G5516" s="89">
        <v>387133</v>
      </c>
      <c r="H5516" s="89"/>
      <c r="I5516" s="93" t="s">
        <v>745</v>
      </c>
      <c r="J5516" s="89"/>
      <c r="K5516" s="89"/>
      <c r="L5516" s="89"/>
      <c r="M5516" s="89"/>
      <c r="N5516" s="155">
        <v>2013903.78</v>
      </c>
      <c r="O5516" s="155">
        <v>0</v>
      </c>
      <c r="P5516" s="89" t="s">
        <v>679</v>
      </c>
    </row>
    <row r="5517" spans="1:16" ht="38.25">
      <c r="A5517" s="214" t="s">
        <v>720</v>
      </c>
      <c r="B5517" s="89"/>
      <c r="C5517" s="90" t="s">
        <v>13784</v>
      </c>
      <c r="D5517" s="153">
        <v>43371</v>
      </c>
      <c r="E5517" s="89" t="s">
        <v>9755</v>
      </c>
      <c r="F5517" s="89" t="s">
        <v>13</v>
      </c>
      <c r="G5517" s="89">
        <v>387135</v>
      </c>
      <c r="H5517" s="89"/>
      <c r="I5517" s="93" t="s">
        <v>745</v>
      </c>
      <c r="J5517" s="89"/>
      <c r="K5517" s="89"/>
      <c r="L5517" s="89"/>
      <c r="M5517" s="89"/>
      <c r="N5517" s="155">
        <v>3844009.58</v>
      </c>
      <c r="O5517" s="155">
        <v>0</v>
      </c>
      <c r="P5517" s="89" t="s">
        <v>679</v>
      </c>
    </row>
    <row r="5518" spans="1:16" ht="38.25">
      <c r="A5518" s="214" t="s">
        <v>720</v>
      </c>
      <c r="B5518" s="89"/>
      <c r="C5518" s="90" t="s">
        <v>13784</v>
      </c>
      <c r="D5518" s="153">
        <v>43371</v>
      </c>
      <c r="E5518" s="89" t="s">
        <v>9756</v>
      </c>
      <c r="F5518" s="89" t="s">
        <v>13</v>
      </c>
      <c r="G5518" s="89">
        <v>387137</v>
      </c>
      <c r="H5518" s="89"/>
      <c r="I5518" s="93" t="s">
        <v>745</v>
      </c>
      <c r="J5518" s="89"/>
      <c r="K5518" s="89"/>
      <c r="L5518" s="89"/>
      <c r="M5518" s="89"/>
      <c r="N5518" s="155">
        <v>1063291.7</v>
      </c>
      <c r="O5518" s="155">
        <v>0</v>
      </c>
      <c r="P5518" s="89" t="s">
        <v>679</v>
      </c>
    </row>
    <row r="5519" spans="1:16" ht="38.25">
      <c r="A5519" s="214" t="s">
        <v>720</v>
      </c>
      <c r="B5519" s="89"/>
      <c r="C5519" s="90" t="s">
        <v>13784</v>
      </c>
      <c r="D5519" s="153">
        <v>43371</v>
      </c>
      <c r="E5519" s="89" t="s">
        <v>9757</v>
      </c>
      <c r="F5519" s="89" t="s">
        <v>13</v>
      </c>
      <c r="G5519" s="89">
        <v>387139</v>
      </c>
      <c r="H5519" s="89"/>
      <c r="I5519" s="93" t="s">
        <v>745</v>
      </c>
      <c r="J5519" s="89"/>
      <c r="K5519" s="89"/>
      <c r="L5519" s="89"/>
      <c r="M5519" s="89"/>
      <c r="N5519" s="155">
        <v>10558023.9</v>
      </c>
      <c r="O5519" s="155">
        <v>0</v>
      </c>
      <c r="P5519" s="89" t="s">
        <v>679</v>
      </c>
    </row>
    <row r="5520" spans="1:16" ht="38.25">
      <c r="A5520" s="214" t="s">
        <v>720</v>
      </c>
      <c r="B5520" s="89"/>
      <c r="C5520" s="90" t="s">
        <v>13784</v>
      </c>
      <c r="D5520" s="153">
        <v>43371</v>
      </c>
      <c r="E5520" s="89" t="s">
        <v>9758</v>
      </c>
      <c r="F5520" s="89" t="s">
        <v>13</v>
      </c>
      <c r="G5520" s="89">
        <v>387141</v>
      </c>
      <c r="H5520" s="89"/>
      <c r="I5520" s="93" t="s">
        <v>745</v>
      </c>
      <c r="J5520" s="89"/>
      <c r="K5520" s="89"/>
      <c r="L5520" s="89"/>
      <c r="M5520" s="89"/>
      <c r="N5520" s="155">
        <v>195625.25</v>
      </c>
      <c r="O5520" s="155">
        <v>0</v>
      </c>
      <c r="P5520" s="89" t="s">
        <v>679</v>
      </c>
    </row>
    <row r="5521" spans="1:16" ht="38.25">
      <c r="A5521" s="214" t="s">
        <v>720</v>
      </c>
      <c r="B5521" s="89"/>
      <c r="C5521" s="90" t="s">
        <v>13784</v>
      </c>
      <c r="D5521" s="153">
        <v>43371</v>
      </c>
      <c r="E5521" s="89" t="s">
        <v>9759</v>
      </c>
      <c r="F5521" s="89" t="s">
        <v>13</v>
      </c>
      <c r="G5521" s="89">
        <v>387143</v>
      </c>
      <c r="H5521" s="89"/>
      <c r="I5521" s="93" t="s">
        <v>745</v>
      </c>
      <c r="J5521" s="89"/>
      <c r="K5521" s="89"/>
      <c r="L5521" s="89"/>
      <c r="M5521" s="89"/>
      <c r="N5521" s="155">
        <v>1005035.28</v>
      </c>
      <c r="O5521" s="155">
        <v>0</v>
      </c>
      <c r="P5521" s="89" t="s">
        <v>679</v>
      </c>
    </row>
    <row r="5522" spans="1:16" ht="38.25">
      <c r="A5522" s="214" t="s">
        <v>720</v>
      </c>
      <c r="B5522" s="89"/>
      <c r="C5522" s="90" t="s">
        <v>13784</v>
      </c>
      <c r="D5522" s="153">
        <v>43371</v>
      </c>
      <c r="E5522" s="89" t="s">
        <v>9760</v>
      </c>
      <c r="F5522" s="89" t="s">
        <v>13</v>
      </c>
      <c r="G5522" s="89">
        <v>387145</v>
      </c>
      <c r="H5522" s="89"/>
      <c r="I5522" s="93" t="s">
        <v>745</v>
      </c>
      <c r="J5522" s="89"/>
      <c r="K5522" s="89"/>
      <c r="L5522" s="89"/>
      <c r="M5522" s="89"/>
      <c r="N5522" s="155">
        <v>2760447.47</v>
      </c>
      <c r="O5522" s="155">
        <v>0</v>
      </c>
      <c r="P5522" s="89" t="s">
        <v>679</v>
      </c>
    </row>
    <row r="5523" spans="1:16" ht="38.25">
      <c r="A5523" s="214" t="s">
        <v>720</v>
      </c>
      <c r="B5523" s="89"/>
      <c r="C5523" s="90" t="s">
        <v>13784</v>
      </c>
      <c r="D5523" s="153">
        <v>43371</v>
      </c>
      <c r="E5523" s="89" t="s">
        <v>9761</v>
      </c>
      <c r="F5523" s="89" t="s">
        <v>13</v>
      </c>
      <c r="G5523" s="89">
        <v>387147</v>
      </c>
      <c r="H5523" s="89"/>
      <c r="I5523" s="93" t="s">
        <v>745</v>
      </c>
      <c r="J5523" s="89"/>
      <c r="K5523" s="89"/>
      <c r="L5523" s="89"/>
      <c r="M5523" s="89"/>
      <c r="N5523" s="155">
        <v>5795264</v>
      </c>
      <c r="O5523" s="155">
        <v>0</v>
      </c>
      <c r="P5523" s="89" t="s">
        <v>679</v>
      </c>
    </row>
    <row r="5524" spans="1:16" ht="38.25">
      <c r="A5524" s="214" t="s">
        <v>720</v>
      </c>
      <c r="B5524" s="89"/>
      <c r="C5524" s="90" t="s">
        <v>13784</v>
      </c>
      <c r="D5524" s="153">
        <v>43371</v>
      </c>
      <c r="E5524" s="89" t="s">
        <v>9762</v>
      </c>
      <c r="F5524" s="89" t="s">
        <v>13</v>
      </c>
      <c r="G5524" s="89">
        <v>387149</v>
      </c>
      <c r="H5524" s="89"/>
      <c r="I5524" s="93" t="s">
        <v>745</v>
      </c>
      <c r="J5524" s="89"/>
      <c r="K5524" s="89"/>
      <c r="L5524" s="89"/>
      <c r="M5524" s="89"/>
      <c r="N5524" s="155">
        <v>12294982.220000001</v>
      </c>
      <c r="O5524" s="155">
        <v>0</v>
      </c>
      <c r="P5524" s="89" t="s">
        <v>679</v>
      </c>
    </row>
    <row r="5525" spans="1:16" ht="38.25">
      <c r="A5525" s="214" t="s">
        <v>720</v>
      </c>
      <c r="B5525" s="89"/>
      <c r="C5525" s="90" t="s">
        <v>13784</v>
      </c>
      <c r="D5525" s="153">
        <v>43371</v>
      </c>
      <c r="E5525" s="89" t="s">
        <v>9763</v>
      </c>
      <c r="F5525" s="89" t="s">
        <v>13</v>
      </c>
      <c r="G5525" s="89">
        <v>387151</v>
      </c>
      <c r="H5525" s="89"/>
      <c r="I5525" s="93" t="s">
        <v>745</v>
      </c>
      <c r="J5525" s="89"/>
      <c r="K5525" s="89"/>
      <c r="L5525" s="89"/>
      <c r="M5525" s="89"/>
      <c r="N5525" s="155">
        <v>1181642.4099999999</v>
      </c>
      <c r="O5525" s="155">
        <v>0</v>
      </c>
      <c r="P5525" s="89" t="s">
        <v>679</v>
      </c>
    </row>
    <row r="5526" spans="1:16" ht="38.25">
      <c r="A5526" s="214" t="s">
        <v>720</v>
      </c>
      <c r="B5526" s="89"/>
      <c r="C5526" s="90" t="s">
        <v>13784</v>
      </c>
      <c r="D5526" s="153">
        <v>43371</v>
      </c>
      <c r="E5526" s="89" t="s">
        <v>9764</v>
      </c>
      <c r="F5526" s="89" t="s">
        <v>13</v>
      </c>
      <c r="G5526" s="89">
        <v>387153</v>
      </c>
      <c r="H5526" s="89"/>
      <c r="I5526" s="93" t="s">
        <v>745</v>
      </c>
      <c r="J5526" s="89"/>
      <c r="K5526" s="89"/>
      <c r="L5526" s="89"/>
      <c r="M5526" s="89"/>
      <c r="N5526" s="155">
        <v>19882756.32</v>
      </c>
      <c r="O5526" s="155">
        <v>0</v>
      </c>
      <c r="P5526" s="89" t="s">
        <v>679</v>
      </c>
    </row>
    <row r="5527" spans="1:16" ht="38.25">
      <c r="A5527" s="214" t="s">
        <v>720</v>
      </c>
      <c r="B5527" s="89"/>
      <c r="C5527" s="90" t="s">
        <v>13784</v>
      </c>
      <c r="D5527" s="153">
        <v>43371</v>
      </c>
      <c r="E5527" s="89" t="s">
        <v>9765</v>
      </c>
      <c r="F5527" s="89" t="s">
        <v>13</v>
      </c>
      <c r="G5527" s="89">
        <v>387155</v>
      </c>
      <c r="H5527" s="89"/>
      <c r="I5527" s="93" t="s">
        <v>745</v>
      </c>
      <c r="J5527" s="89"/>
      <c r="K5527" s="89"/>
      <c r="L5527" s="89"/>
      <c r="M5527" s="89"/>
      <c r="N5527" s="155">
        <v>25496516.239999998</v>
      </c>
      <c r="O5527" s="155">
        <v>0</v>
      </c>
      <c r="P5527" s="89" t="s">
        <v>679</v>
      </c>
    </row>
    <row r="5528" spans="1:16" ht="38.25">
      <c r="A5528" s="214" t="s">
        <v>720</v>
      </c>
      <c r="B5528" s="89"/>
      <c r="C5528" s="90" t="s">
        <v>13784</v>
      </c>
      <c r="D5528" s="153">
        <v>43371</v>
      </c>
      <c r="E5528" s="89" t="s">
        <v>9766</v>
      </c>
      <c r="F5528" s="89" t="s">
        <v>13</v>
      </c>
      <c r="G5528" s="89">
        <v>387157</v>
      </c>
      <c r="H5528" s="89"/>
      <c r="I5528" s="93" t="s">
        <v>745</v>
      </c>
      <c r="J5528" s="89"/>
      <c r="K5528" s="89"/>
      <c r="L5528" s="89"/>
      <c r="M5528" s="89"/>
      <c r="N5528" s="155">
        <v>9819939.9000000004</v>
      </c>
      <c r="O5528" s="155">
        <v>0</v>
      </c>
      <c r="P5528" s="89" t="s">
        <v>679</v>
      </c>
    </row>
    <row r="5529" spans="1:16" ht="38.25">
      <c r="A5529" s="214" t="s">
        <v>720</v>
      </c>
      <c r="B5529" s="89"/>
      <c r="C5529" s="90" t="s">
        <v>13784</v>
      </c>
      <c r="D5529" s="153">
        <v>43371</v>
      </c>
      <c r="E5529" s="89" t="s">
        <v>9767</v>
      </c>
      <c r="F5529" s="89" t="s">
        <v>13</v>
      </c>
      <c r="G5529" s="89">
        <v>387159</v>
      </c>
      <c r="H5529" s="89"/>
      <c r="I5529" s="93" t="s">
        <v>745</v>
      </c>
      <c r="J5529" s="89"/>
      <c r="K5529" s="89"/>
      <c r="L5529" s="89"/>
      <c r="M5529" s="89"/>
      <c r="N5529" s="155">
        <v>117623295.65000001</v>
      </c>
      <c r="O5529" s="155">
        <v>0</v>
      </c>
      <c r="P5529" s="89" t="s">
        <v>679</v>
      </c>
    </row>
    <row r="5530" spans="1:16" ht="38.25">
      <c r="A5530" s="214" t="s">
        <v>720</v>
      </c>
      <c r="B5530" s="89"/>
      <c r="C5530" s="90" t="s">
        <v>13784</v>
      </c>
      <c r="D5530" s="153">
        <v>43371</v>
      </c>
      <c r="E5530" s="89" t="s">
        <v>9768</v>
      </c>
      <c r="F5530" s="89" t="s">
        <v>13</v>
      </c>
      <c r="G5530" s="89">
        <v>387161</v>
      </c>
      <c r="H5530" s="89"/>
      <c r="I5530" s="93" t="s">
        <v>745</v>
      </c>
      <c r="J5530" s="89"/>
      <c r="K5530" s="89"/>
      <c r="L5530" s="89"/>
      <c r="M5530" s="89"/>
      <c r="N5530" s="155">
        <v>50554425.009999998</v>
      </c>
      <c r="O5530" s="155">
        <v>0</v>
      </c>
      <c r="P5530" s="89" t="s">
        <v>679</v>
      </c>
    </row>
    <row r="5531" spans="1:16" ht="38.25">
      <c r="A5531" s="214" t="s">
        <v>720</v>
      </c>
      <c r="B5531" s="89"/>
      <c r="C5531" s="90" t="s">
        <v>13784</v>
      </c>
      <c r="D5531" s="153">
        <v>43371</v>
      </c>
      <c r="E5531" s="89" t="s">
        <v>9769</v>
      </c>
      <c r="F5531" s="89" t="s">
        <v>13</v>
      </c>
      <c r="G5531" s="89">
        <v>387163</v>
      </c>
      <c r="H5531" s="89"/>
      <c r="I5531" s="93" t="s">
        <v>745</v>
      </c>
      <c r="J5531" s="89"/>
      <c r="K5531" s="89"/>
      <c r="L5531" s="89"/>
      <c r="M5531" s="89"/>
      <c r="N5531" s="155">
        <v>8715665.1199999992</v>
      </c>
      <c r="O5531" s="155">
        <v>0</v>
      </c>
      <c r="P5531" s="89" t="s">
        <v>679</v>
      </c>
    </row>
    <row r="5532" spans="1:16" ht="38.25">
      <c r="A5532" s="214" t="s">
        <v>720</v>
      </c>
      <c r="B5532" s="89"/>
      <c r="C5532" s="90" t="s">
        <v>13784</v>
      </c>
      <c r="D5532" s="153">
        <v>43371</v>
      </c>
      <c r="E5532" s="89" t="s">
        <v>9770</v>
      </c>
      <c r="F5532" s="89" t="s">
        <v>13</v>
      </c>
      <c r="G5532" s="89">
        <v>387165</v>
      </c>
      <c r="H5532" s="89"/>
      <c r="I5532" s="93" t="s">
        <v>745</v>
      </c>
      <c r="J5532" s="89"/>
      <c r="K5532" s="89"/>
      <c r="L5532" s="89"/>
      <c r="M5532" s="89"/>
      <c r="N5532" s="155">
        <v>11014.35</v>
      </c>
      <c r="O5532" s="155">
        <v>0</v>
      </c>
      <c r="P5532" s="89" t="s">
        <v>679</v>
      </c>
    </row>
    <row r="5533" spans="1:16" ht="38.25">
      <c r="A5533" s="214" t="s">
        <v>720</v>
      </c>
      <c r="B5533" s="89"/>
      <c r="C5533" s="90" t="s">
        <v>13784</v>
      </c>
      <c r="D5533" s="153">
        <v>43371</v>
      </c>
      <c r="E5533" s="89" t="s">
        <v>9771</v>
      </c>
      <c r="F5533" s="89" t="s">
        <v>13</v>
      </c>
      <c r="G5533" s="89">
        <v>387167</v>
      </c>
      <c r="H5533" s="89"/>
      <c r="I5533" s="93" t="s">
        <v>745</v>
      </c>
      <c r="J5533" s="89"/>
      <c r="K5533" s="89"/>
      <c r="L5533" s="89"/>
      <c r="M5533" s="89"/>
      <c r="N5533" s="155">
        <v>18417.39</v>
      </c>
      <c r="O5533" s="155">
        <v>0</v>
      </c>
      <c r="P5533" s="89" t="s">
        <v>679</v>
      </c>
    </row>
    <row r="5534" spans="1:16" ht="38.25">
      <c r="A5534" s="214" t="s">
        <v>720</v>
      </c>
      <c r="B5534" s="89"/>
      <c r="C5534" s="90" t="s">
        <v>13784</v>
      </c>
      <c r="D5534" s="153">
        <v>43371</v>
      </c>
      <c r="E5534" s="89" t="s">
        <v>9772</v>
      </c>
      <c r="F5534" s="89" t="s">
        <v>13</v>
      </c>
      <c r="G5534" s="89">
        <v>387169</v>
      </c>
      <c r="H5534" s="89"/>
      <c r="I5534" s="93" t="s">
        <v>745</v>
      </c>
      <c r="J5534" s="89"/>
      <c r="K5534" s="89"/>
      <c r="L5534" s="89"/>
      <c r="M5534" s="89"/>
      <c r="N5534" s="155">
        <v>1109.26</v>
      </c>
      <c r="O5534" s="155">
        <v>0</v>
      </c>
      <c r="P5534" s="89" t="s">
        <v>679</v>
      </c>
    </row>
    <row r="5535" spans="1:16" ht="38.25">
      <c r="A5535" s="214" t="s">
        <v>720</v>
      </c>
      <c r="B5535" s="89"/>
      <c r="C5535" s="90" t="s">
        <v>13784</v>
      </c>
      <c r="D5535" s="153">
        <v>43371</v>
      </c>
      <c r="E5535" s="89" t="s">
        <v>9773</v>
      </c>
      <c r="F5535" s="89" t="s">
        <v>13</v>
      </c>
      <c r="G5535" s="89">
        <v>387171</v>
      </c>
      <c r="H5535" s="89"/>
      <c r="I5535" s="93" t="s">
        <v>745</v>
      </c>
      <c r="J5535" s="89"/>
      <c r="K5535" s="89"/>
      <c r="L5535" s="89"/>
      <c r="M5535" s="89"/>
      <c r="N5535" s="155">
        <v>4888.2299999999996</v>
      </c>
      <c r="O5535" s="155">
        <v>0</v>
      </c>
      <c r="P5535" s="89" t="s">
        <v>679</v>
      </c>
    </row>
    <row r="5536" spans="1:16" ht="38.25">
      <c r="A5536" s="214" t="s">
        <v>720</v>
      </c>
      <c r="B5536" s="89"/>
      <c r="C5536" s="90" t="s">
        <v>13784</v>
      </c>
      <c r="D5536" s="153">
        <v>43371</v>
      </c>
      <c r="E5536" s="89" t="s">
        <v>9774</v>
      </c>
      <c r="F5536" s="89" t="s">
        <v>13</v>
      </c>
      <c r="G5536" s="89">
        <v>387173</v>
      </c>
      <c r="H5536" s="89"/>
      <c r="I5536" s="93" t="s">
        <v>745</v>
      </c>
      <c r="J5536" s="89"/>
      <c r="K5536" s="89"/>
      <c r="L5536" s="89"/>
      <c r="M5536" s="89"/>
      <c r="N5536" s="155">
        <v>17714.580000000002</v>
      </c>
      <c r="O5536" s="155">
        <v>0</v>
      </c>
      <c r="P5536" s="89" t="s">
        <v>679</v>
      </c>
    </row>
    <row r="5537" spans="1:16" ht="38.25">
      <c r="A5537" s="214" t="s">
        <v>720</v>
      </c>
      <c r="B5537" s="89"/>
      <c r="C5537" s="90" t="s">
        <v>13784</v>
      </c>
      <c r="D5537" s="153">
        <v>43371</v>
      </c>
      <c r="E5537" s="89" t="s">
        <v>9775</v>
      </c>
      <c r="F5537" s="89" t="s">
        <v>13</v>
      </c>
      <c r="G5537" s="89">
        <v>387175</v>
      </c>
      <c r="H5537" s="89"/>
      <c r="I5537" s="93" t="s">
        <v>745</v>
      </c>
      <c r="J5537" s="89"/>
      <c r="K5537" s="89"/>
      <c r="L5537" s="89"/>
      <c r="M5537" s="89"/>
      <c r="N5537" s="155">
        <v>17714.580000000002</v>
      </c>
      <c r="O5537" s="155">
        <v>0</v>
      </c>
      <c r="P5537" s="89" t="s">
        <v>679</v>
      </c>
    </row>
    <row r="5538" spans="1:16" ht="38.25">
      <c r="A5538" s="214" t="s">
        <v>720</v>
      </c>
      <c r="B5538" s="89"/>
      <c r="C5538" s="90" t="s">
        <v>13784</v>
      </c>
      <c r="D5538" s="153">
        <v>43371</v>
      </c>
      <c r="E5538" s="89" t="s">
        <v>9776</v>
      </c>
      <c r="F5538" s="89" t="s">
        <v>13</v>
      </c>
      <c r="G5538" s="89">
        <v>387177</v>
      </c>
      <c r="H5538" s="89"/>
      <c r="I5538" s="93" t="s">
        <v>745</v>
      </c>
      <c r="J5538" s="89"/>
      <c r="K5538" s="89"/>
      <c r="L5538" s="89"/>
      <c r="M5538" s="89"/>
      <c r="N5538" s="155">
        <v>17714.580000000002</v>
      </c>
      <c r="O5538" s="155">
        <v>0</v>
      </c>
      <c r="P5538" s="89" t="s">
        <v>679</v>
      </c>
    </row>
    <row r="5539" spans="1:16" ht="38.25">
      <c r="A5539" s="214" t="s">
        <v>720</v>
      </c>
      <c r="B5539" s="89"/>
      <c r="C5539" s="90" t="s">
        <v>13784</v>
      </c>
      <c r="D5539" s="153">
        <v>43371</v>
      </c>
      <c r="E5539" s="89" t="s">
        <v>9777</v>
      </c>
      <c r="F5539" s="89" t="s">
        <v>13</v>
      </c>
      <c r="G5539" s="89">
        <v>387179</v>
      </c>
      <c r="H5539" s="89"/>
      <c r="I5539" s="93" t="s">
        <v>745</v>
      </c>
      <c r="J5539" s="89"/>
      <c r="K5539" s="89"/>
      <c r="L5539" s="89"/>
      <c r="M5539" s="89"/>
      <c r="N5539" s="155">
        <v>17714.580000000002</v>
      </c>
      <c r="O5539" s="155">
        <v>0</v>
      </c>
      <c r="P5539" s="89" t="s">
        <v>679</v>
      </c>
    </row>
    <row r="5540" spans="1:16" ht="38.25">
      <c r="A5540" s="214" t="s">
        <v>720</v>
      </c>
      <c r="B5540" s="89"/>
      <c r="C5540" s="90" t="s">
        <v>13784</v>
      </c>
      <c r="D5540" s="153">
        <v>43371</v>
      </c>
      <c r="E5540" s="89" t="s">
        <v>9778</v>
      </c>
      <c r="F5540" s="89" t="s">
        <v>13</v>
      </c>
      <c r="G5540" s="89">
        <v>387181</v>
      </c>
      <c r="H5540" s="89"/>
      <c r="I5540" s="93" t="s">
        <v>745</v>
      </c>
      <c r="J5540" s="89"/>
      <c r="K5540" s="89"/>
      <c r="L5540" s="89"/>
      <c r="M5540" s="89"/>
      <c r="N5540" s="155">
        <v>17714.580000000002</v>
      </c>
      <c r="O5540" s="155">
        <v>0</v>
      </c>
      <c r="P5540" s="89" t="s">
        <v>679</v>
      </c>
    </row>
    <row r="5541" spans="1:16" ht="38.25">
      <c r="A5541" s="214" t="s">
        <v>720</v>
      </c>
      <c r="B5541" s="89"/>
      <c r="C5541" s="90" t="s">
        <v>13784</v>
      </c>
      <c r="D5541" s="153">
        <v>43371</v>
      </c>
      <c r="E5541" s="89" t="s">
        <v>9779</v>
      </c>
      <c r="F5541" s="89" t="s">
        <v>13</v>
      </c>
      <c r="G5541" s="89">
        <v>387183</v>
      </c>
      <c r="H5541" s="89"/>
      <c r="I5541" s="93" t="s">
        <v>745</v>
      </c>
      <c r="J5541" s="89"/>
      <c r="K5541" s="89"/>
      <c r="L5541" s="89"/>
      <c r="M5541" s="89"/>
      <c r="N5541" s="155">
        <v>337029.47</v>
      </c>
      <c r="O5541" s="155">
        <v>0</v>
      </c>
      <c r="P5541" s="89" t="s">
        <v>679</v>
      </c>
    </row>
    <row r="5542" spans="1:16" ht="38.25">
      <c r="A5542" s="214" t="s">
        <v>720</v>
      </c>
      <c r="B5542" s="89"/>
      <c r="C5542" s="90" t="s">
        <v>13784</v>
      </c>
      <c r="D5542" s="153">
        <v>43371</v>
      </c>
      <c r="E5542" s="89" t="s">
        <v>9780</v>
      </c>
      <c r="F5542" s="89" t="s">
        <v>13</v>
      </c>
      <c r="G5542" s="89">
        <v>387185</v>
      </c>
      <c r="H5542" s="89"/>
      <c r="I5542" s="93" t="s">
        <v>745</v>
      </c>
      <c r="J5542" s="89"/>
      <c r="K5542" s="89"/>
      <c r="L5542" s="89"/>
      <c r="M5542" s="89"/>
      <c r="N5542" s="155">
        <v>6509.11</v>
      </c>
      <c r="O5542" s="155">
        <v>0</v>
      </c>
      <c r="P5542" s="89" t="s">
        <v>679</v>
      </c>
    </row>
    <row r="5543" spans="1:16" ht="38.25">
      <c r="A5543" s="214" t="s">
        <v>720</v>
      </c>
      <c r="B5543" s="89"/>
      <c r="C5543" s="90" t="s">
        <v>13784</v>
      </c>
      <c r="D5543" s="153">
        <v>43371</v>
      </c>
      <c r="E5543" s="89" t="s">
        <v>9781</v>
      </c>
      <c r="F5543" s="89" t="s">
        <v>13</v>
      </c>
      <c r="G5543" s="89">
        <v>387187</v>
      </c>
      <c r="H5543" s="89"/>
      <c r="I5543" s="93" t="s">
        <v>745</v>
      </c>
      <c r="J5543" s="89"/>
      <c r="K5543" s="89"/>
      <c r="L5543" s="89"/>
      <c r="M5543" s="89"/>
      <c r="N5543" s="155">
        <v>3892.71</v>
      </c>
      <c r="O5543" s="155">
        <v>0</v>
      </c>
      <c r="P5543" s="89" t="s">
        <v>679</v>
      </c>
    </row>
    <row r="5544" spans="1:16" ht="38.25">
      <c r="A5544" s="214" t="s">
        <v>720</v>
      </c>
      <c r="B5544" s="89"/>
      <c r="C5544" s="90" t="s">
        <v>13784</v>
      </c>
      <c r="D5544" s="153">
        <v>43371</v>
      </c>
      <c r="E5544" s="89" t="s">
        <v>9782</v>
      </c>
      <c r="F5544" s="89" t="s">
        <v>13</v>
      </c>
      <c r="G5544" s="89">
        <v>387189</v>
      </c>
      <c r="H5544" s="89"/>
      <c r="I5544" s="93" t="s">
        <v>745</v>
      </c>
      <c r="J5544" s="89"/>
      <c r="K5544" s="89"/>
      <c r="L5544" s="89"/>
      <c r="M5544" s="89"/>
      <c r="N5544" s="155">
        <v>392.05</v>
      </c>
      <c r="O5544" s="155">
        <v>0</v>
      </c>
      <c r="P5544" s="89" t="s">
        <v>679</v>
      </c>
    </row>
    <row r="5545" spans="1:16" ht="38.25">
      <c r="A5545" s="214" t="s">
        <v>720</v>
      </c>
      <c r="B5545" s="89"/>
      <c r="C5545" s="90" t="s">
        <v>13784</v>
      </c>
      <c r="D5545" s="153">
        <v>43371</v>
      </c>
      <c r="E5545" s="89" t="s">
        <v>9783</v>
      </c>
      <c r="F5545" s="89" t="s">
        <v>13</v>
      </c>
      <c r="G5545" s="89">
        <v>387191</v>
      </c>
      <c r="H5545" s="89"/>
      <c r="I5545" s="93" t="s">
        <v>745</v>
      </c>
      <c r="J5545" s="89"/>
      <c r="K5545" s="89"/>
      <c r="L5545" s="89"/>
      <c r="M5545" s="89"/>
      <c r="N5545" s="155">
        <v>1727.62</v>
      </c>
      <c r="O5545" s="155">
        <v>0</v>
      </c>
      <c r="P5545" s="89" t="s">
        <v>679</v>
      </c>
    </row>
    <row r="5546" spans="1:16" ht="38.25">
      <c r="A5546" s="214" t="s">
        <v>720</v>
      </c>
      <c r="B5546" s="89"/>
      <c r="C5546" s="90" t="s">
        <v>13784</v>
      </c>
      <c r="D5546" s="153">
        <v>43371</v>
      </c>
      <c r="E5546" s="89" t="s">
        <v>9784</v>
      </c>
      <c r="F5546" s="89" t="s">
        <v>13</v>
      </c>
      <c r="G5546" s="89">
        <v>387193</v>
      </c>
      <c r="H5546" s="89"/>
      <c r="I5546" s="93" t="s">
        <v>745</v>
      </c>
      <c r="J5546" s="89"/>
      <c r="K5546" s="89"/>
      <c r="L5546" s="89"/>
      <c r="M5546" s="89"/>
      <c r="N5546" s="155">
        <v>6260.78</v>
      </c>
      <c r="O5546" s="155">
        <v>0</v>
      </c>
      <c r="P5546" s="89" t="s">
        <v>679</v>
      </c>
    </row>
    <row r="5547" spans="1:16" ht="38.25">
      <c r="A5547" s="214" t="s">
        <v>720</v>
      </c>
      <c r="B5547" s="89"/>
      <c r="C5547" s="90" t="s">
        <v>13784</v>
      </c>
      <c r="D5547" s="153">
        <v>43371</v>
      </c>
      <c r="E5547" s="89" t="s">
        <v>9785</v>
      </c>
      <c r="F5547" s="89" t="s">
        <v>13</v>
      </c>
      <c r="G5547" s="89">
        <v>387195</v>
      </c>
      <c r="H5547" s="89"/>
      <c r="I5547" s="93" t="s">
        <v>745</v>
      </c>
      <c r="J5547" s="89"/>
      <c r="K5547" s="89"/>
      <c r="L5547" s="89"/>
      <c r="M5547" s="89"/>
      <c r="N5547" s="155">
        <v>6260.78</v>
      </c>
      <c r="O5547" s="155">
        <v>0</v>
      </c>
      <c r="P5547" s="89" t="s">
        <v>679</v>
      </c>
    </row>
    <row r="5548" spans="1:16" ht="38.25">
      <c r="A5548" s="214" t="s">
        <v>720</v>
      </c>
      <c r="B5548" s="89"/>
      <c r="C5548" s="90" t="s">
        <v>13784</v>
      </c>
      <c r="D5548" s="153">
        <v>43371</v>
      </c>
      <c r="E5548" s="89" t="s">
        <v>9786</v>
      </c>
      <c r="F5548" s="89" t="s">
        <v>13</v>
      </c>
      <c r="G5548" s="89">
        <v>387197</v>
      </c>
      <c r="H5548" s="89"/>
      <c r="I5548" s="93" t="s">
        <v>745</v>
      </c>
      <c r="J5548" s="89"/>
      <c r="K5548" s="89"/>
      <c r="L5548" s="89"/>
      <c r="M5548" s="89"/>
      <c r="N5548" s="155">
        <v>6260.78</v>
      </c>
      <c r="O5548" s="155">
        <v>0</v>
      </c>
      <c r="P5548" s="89" t="s">
        <v>679</v>
      </c>
    </row>
    <row r="5549" spans="1:16" ht="38.25">
      <c r="A5549" s="214" t="s">
        <v>720</v>
      </c>
      <c r="B5549" s="89"/>
      <c r="C5549" s="90" t="s">
        <v>13784</v>
      </c>
      <c r="D5549" s="153">
        <v>43371</v>
      </c>
      <c r="E5549" s="89" t="s">
        <v>9787</v>
      </c>
      <c r="F5549" s="89" t="s">
        <v>13</v>
      </c>
      <c r="G5549" s="89">
        <v>387199</v>
      </c>
      <c r="H5549" s="89"/>
      <c r="I5549" s="93" t="s">
        <v>745</v>
      </c>
      <c r="J5549" s="89"/>
      <c r="K5549" s="89"/>
      <c r="L5549" s="89"/>
      <c r="M5549" s="89"/>
      <c r="N5549" s="155">
        <v>6260.78</v>
      </c>
      <c r="O5549" s="155">
        <v>0</v>
      </c>
      <c r="P5549" s="89" t="s">
        <v>679</v>
      </c>
    </row>
    <row r="5550" spans="1:16" ht="38.25">
      <c r="A5550" s="214" t="s">
        <v>720</v>
      </c>
      <c r="B5550" s="89"/>
      <c r="C5550" s="90" t="s">
        <v>13784</v>
      </c>
      <c r="D5550" s="153">
        <v>43371</v>
      </c>
      <c r="E5550" s="89" t="s">
        <v>9788</v>
      </c>
      <c r="F5550" s="89" t="s">
        <v>13</v>
      </c>
      <c r="G5550" s="89">
        <v>387201</v>
      </c>
      <c r="H5550" s="89"/>
      <c r="I5550" s="93" t="s">
        <v>745</v>
      </c>
      <c r="J5550" s="89"/>
      <c r="K5550" s="89"/>
      <c r="L5550" s="89"/>
      <c r="M5550" s="89"/>
      <c r="N5550" s="155">
        <v>6260.78</v>
      </c>
      <c r="O5550" s="155">
        <v>0</v>
      </c>
      <c r="P5550" s="89" t="s">
        <v>679</v>
      </c>
    </row>
    <row r="5551" spans="1:16" ht="38.25">
      <c r="A5551" s="214" t="s">
        <v>720</v>
      </c>
      <c r="B5551" s="89"/>
      <c r="C5551" s="90" t="s">
        <v>13784</v>
      </c>
      <c r="D5551" s="153">
        <v>43371</v>
      </c>
      <c r="E5551" s="89" t="s">
        <v>9789</v>
      </c>
      <c r="F5551" s="89" t="s">
        <v>13</v>
      </c>
      <c r="G5551" s="89">
        <v>387203</v>
      </c>
      <c r="H5551" s="89"/>
      <c r="I5551" s="93" t="s">
        <v>745</v>
      </c>
      <c r="J5551" s="89"/>
      <c r="K5551" s="89"/>
      <c r="L5551" s="89"/>
      <c r="M5551" s="89"/>
      <c r="N5551" s="155">
        <v>50585.5</v>
      </c>
      <c r="O5551" s="155">
        <v>0</v>
      </c>
      <c r="P5551" s="89" t="s">
        <v>679</v>
      </c>
    </row>
    <row r="5552" spans="1:16" ht="38.25">
      <c r="A5552" s="214" t="s">
        <v>720</v>
      </c>
      <c r="B5552" s="89"/>
      <c r="C5552" s="90" t="s">
        <v>13784</v>
      </c>
      <c r="D5552" s="153">
        <v>43371</v>
      </c>
      <c r="E5552" s="89" t="s">
        <v>9790</v>
      </c>
      <c r="F5552" s="89" t="s">
        <v>13</v>
      </c>
      <c r="G5552" s="89">
        <v>387205</v>
      </c>
      <c r="H5552" s="89"/>
      <c r="I5552" s="93" t="s">
        <v>745</v>
      </c>
      <c r="J5552" s="89"/>
      <c r="K5552" s="89"/>
      <c r="L5552" s="89"/>
      <c r="M5552" s="89"/>
      <c r="N5552" s="155">
        <v>30252.19</v>
      </c>
      <c r="O5552" s="155">
        <v>0</v>
      </c>
      <c r="P5552" s="89" t="s">
        <v>679</v>
      </c>
    </row>
    <row r="5553" spans="1:16" ht="38.25">
      <c r="A5553" s="214" t="s">
        <v>720</v>
      </c>
      <c r="B5553" s="89"/>
      <c r="C5553" s="90" t="s">
        <v>13784</v>
      </c>
      <c r="D5553" s="153">
        <v>43371</v>
      </c>
      <c r="E5553" s="89" t="s">
        <v>9791</v>
      </c>
      <c r="F5553" s="89" t="s">
        <v>13</v>
      </c>
      <c r="G5553" s="89">
        <v>387207</v>
      </c>
      <c r="H5553" s="89"/>
      <c r="I5553" s="93" t="s">
        <v>745</v>
      </c>
      <c r="J5553" s="89"/>
      <c r="K5553" s="89"/>
      <c r="L5553" s="89"/>
      <c r="M5553" s="89"/>
      <c r="N5553" s="155">
        <v>3046.66</v>
      </c>
      <c r="O5553" s="155">
        <v>0</v>
      </c>
      <c r="P5553" s="89" t="s">
        <v>679</v>
      </c>
    </row>
    <row r="5554" spans="1:16" ht="38.25">
      <c r="A5554" s="214" t="s">
        <v>720</v>
      </c>
      <c r="B5554" s="89"/>
      <c r="C5554" s="90" t="s">
        <v>13784</v>
      </c>
      <c r="D5554" s="153">
        <v>43371</v>
      </c>
      <c r="E5554" s="89" t="s">
        <v>9792</v>
      </c>
      <c r="F5554" s="89" t="s">
        <v>13</v>
      </c>
      <c r="G5554" s="89">
        <v>387209</v>
      </c>
      <c r="H5554" s="89"/>
      <c r="I5554" s="93" t="s">
        <v>745</v>
      </c>
      <c r="J5554" s="89"/>
      <c r="K5554" s="89"/>
      <c r="L5554" s="89"/>
      <c r="M5554" s="89"/>
      <c r="N5554" s="155">
        <v>13426.05</v>
      </c>
      <c r="O5554" s="155">
        <v>0</v>
      </c>
      <c r="P5554" s="89" t="s">
        <v>679</v>
      </c>
    </row>
    <row r="5555" spans="1:16" ht="38.25">
      <c r="A5555" s="214" t="s">
        <v>720</v>
      </c>
      <c r="B5555" s="89"/>
      <c r="C5555" s="90" t="s">
        <v>13784</v>
      </c>
      <c r="D5555" s="153">
        <v>43371</v>
      </c>
      <c r="E5555" s="89" t="s">
        <v>9793</v>
      </c>
      <c r="F5555" s="89" t="s">
        <v>13</v>
      </c>
      <c r="G5555" s="89">
        <v>387211</v>
      </c>
      <c r="H5555" s="89"/>
      <c r="I5555" s="93" t="s">
        <v>745</v>
      </c>
      <c r="J5555" s="89"/>
      <c r="K5555" s="89"/>
      <c r="L5555" s="89"/>
      <c r="M5555" s="89"/>
      <c r="N5555" s="155">
        <v>48655.17</v>
      </c>
      <c r="O5555" s="155">
        <v>0</v>
      </c>
      <c r="P5555" s="89" t="s">
        <v>679</v>
      </c>
    </row>
    <row r="5556" spans="1:16" ht="38.25">
      <c r="A5556" s="214" t="s">
        <v>720</v>
      </c>
      <c r="B5556" s="89"/>
      <c r="C5556" s="90" t="s">
        <v>13784</v>
      </c>
      <c r="D5556" s="153">
        <v>43371</v>
      </c>
      <c r="E5556" s="89" t="s">
        <v>9794</v>
      </c>
      <c r="F5556" s="89" t="s">
        <v>13</v>
      </c>
      <c r="G5556" s="89">
        <v>387213</v>
      </c>
      <c r="H5556" s="89"/>
      <c r="I5556" s="93" t="s">
        <v>745</v>
      </c>
      <c r="J5556" s="89"/>
      <c r="K5556" s="89"/>
      <c r="L5556" s="89"/>
      <c r="M5556" s="89"/>
      <c r="N5556" s="155">
        <v>48655.17</v>
      </c>
      <c r="O5556" s="155">
        <v>0</v>
      </c>
      <c r="P5556" s="89" t="s">
        <v>679</v>
      </c>
    </row>
    <row r="5557" spans="1:16" ht="38.25">
      <c r="A5557" s="214" t="s">
        <v>720</v>
      </c>
      <c r="B5557" s="89"/>
      <c r="C5557" s="90" t="s">
        <v>13784</v>
      </c>
      <c r="D5557" s="153">
        <v>43371</v>
      </c>
      <c r="E5557" s="89" t="s">
        <v>9795</v>
      </c>
      <c r="F5557" s="89" t="s">
        <v>13</v>
      </c>
      <c r="G5557" s="89">
        <v>387215</v>
      </c>
      <c r="H5557" s="89"/>
      <c r="I5557" s="93" t="s">
        <v>745</v>
      </c>
      <c r="J5557" s="89"/>
      <c r="K5557" s="89"/>
      <c r="L5557" s="89"/>
      <c r="M5557" s="89"/>
      <c r="N5557" s="155">
        <v>48655.17</v>
      </c>
      <c r="O5557" s="155">
        <v>0</v>
      </c>
      <c r="P5557" s="89" t="s">
        <v>679</v>
      </c>
    </row>
    <row r="5558" spans="1:16" ht="38.25">
      <c r="A5558" s="214" t="s">
        <v>720</v>
      </c>
      <c r="B5558" s="89"/>
      <c r="C5558" s="90" t="s">
        <v>13784</v>
      </c>
      <c r="D5558" s="153">
        <v>43371</v>
      </c>
      <c r="E5558" s="89" t="s">
        <v>9796</v>
      </c>
      <c r="F5558" s="89" t="s">
        <v>13</v>
      </c>
      <c r="G5558" s="89">
        <v>387217</v>
      </c>
      <c r="H5558" s="89"/>
      <c r="I5558" s="93" t="s">
        <v>745</v>
      </c>
      <c r="J5558" s="89"/>
      <c r="K5558" s="89"/>
      <c r="L5558" s="89"/>
      <c r="M5558" s="89"/>
      <c r="N5558" s="155">
        <v>48655.17</v>
      </c>
      <c r="O5558" s="155">
        <v>0</v>
      </c>
      <c r="P5558" s="89" t="s">
        <v>679</v>
      </c>
    </row>
    <row r="5559" spans="1:16" ht="38.25">
      <c r="A5559" s="214" t="s">
        <v>720</v>
      </c>
      <c r="B5559" s="89"/>
      <c r="C5559" s="90" t="s">
        <v>13784</v>
      </c>
      <c r="D5559" s="153">
        <v>43371</v>
      </c>
      <c r="E5559" s="89" t="s">
        <v>9797</v>
      </c>
      <c r="F5559" s="89" t="s">
        <v>13</v>
      </c>
      <c r="G5559" s="89">
        <v>387219</v>
      </c>
      <c r="H5559" s="89"/>
      <c r="I5559" s="93" t="s">
        <v>745</v>
      </c>
      <c r="J5559" s="89"/>
      <c r="K5559" s="89"/>
      <c r="L5559" s="89"/>
      <c r="M5559" s="89"/>
      <c r="N5559" s="155">
        <v>48655.17</v>
      </c>
      <c r="O5559" s="155">
        <v>0</v>
      </c>
      <c r="P5559" s="89" t="s">
        <v>679</v>
      </c>
    </row>
    <row r="5560" spans="1:16" ht="38.25">
      <c r="A5560" s="214" t="s">
        <v>720</v>
      </c>
      <c r="B5560" s="89"/>
      <c r="C5560" s="90" t="s">
        <v>13784</v>
      </c>
      <c r="D5560" s="153">
        <v>43371</v>
      </c>
      <c r="E5560" s="89" t="s">
        <v>9798</v>
      </c>
      <c r="F5560" s="89" t="s">
        <v>13</v>
      </c>
      <c r="G5560" s="89">
        <v>387221</v>
      </c>
      <c r="H5560" s="89"/>
      <c r="I5560" s="93" t="s">
        <v>745</v>
      </c>
      <c r="J5560" s="89"/>
      <c r="K5560" s="89"/>
      <c r="L5560" s="89"/>
      <c r="M5560" s="89"/>
      <c r="N5560" s="155">
        <v>58104.41</v>
      </c>
      <c r="O5560" s="155">
        <v>0</v>
      </c>
      <c r="P5560" s="89" t="s">
        <v>679</v>
      </c>
    </row>
    <row r="5561" spans="1:16" ht="38.25">
      <c r="A5561" s="214" t="s">
        <v>720</v>
      </c>
      <c r="B5561" s="89"/>
      <c r="C5561" s="90" t="s">
        <v>13784</v>
      </c>
      <c r="D5561" s="153">
        <v>43371</v>
      </c>
      <c r="E5561" s="89" t="s">
        <v>9799</v>
      </c>
      <c r="F5561" s="89" t="s">
        <v>13</v>
      </c>
      <c r="G5561" s="89">
        <v>387223</v>
      </c>
      <c r="H5561" s="89"/>
      <c r="I5561" s="93" t="s">
        <v>745</v>
      </c>
      <c r="J5561" s="89"/>
      <c r="K5561" s="89"/>
      <c r="L5561" s="89"/>
      <c r="M5561" s="89"/>
      <c r="N5561" s="155">
        <v>4533.16</v>
      </c>
      <c r="O5561" s="155">
        <v>0</v>
      </c>
      <c r="P5561" s="89" t="s">
        <v>679</v>
      </c>
    </row>
    <row r="5562" spans="1:16" ht="38.25">
      <c r="A5562" s="214" t="s">
        <v>720</v>
      </c>
      <c r="B5562" s="89"/>
      <c r="C5562" s="90" t="s">
        <v>13784</v>
      </c>
      <c r="D5562" s="153">
        <v>43371</v>
      </c>
      <c r="E5562" s="89" t="s">
        <v>9800</v>
      </c>
      <c r="F5562" s="89" t="s">
        <v>13</v>
      </c>
      <c r="G5562" s="89">
        <v>387225</v>
      </c>
      <c r="H5562" s="89"/>
      <c r="I5562" s="93" t="s">
        <v>745</v>
      </c>
      <c r="J5562" s="89"/>
      <c r="K5562" s="89"/>
      <c r="L5562" s="89"/>
      <c r="M5562" s="89"/>
      <c r="N5562" s="155">
        <v>5868.73</v>
      </c>
      <c r="O5562" s="155">
        <v>0</v>
      </c>
      <c r="P5562" s="89" t="s">
        <v>679</v>
      </c>
    </row>
    <row r="5563" spans="1:16" ht="38.25">
      <c r="A5563" s="214" t="s">
        <v>720</v>
      </c>
      <c r="B5563" s="89"/>
      <c r="C5563" s="90" t="s">
        <v>13784</v>
      </c>
      <c r="D5563" s="153">
        <v>43371</v>
      </c>
      <c r="E5563" s="89" t="s">
        <v>9801</v>
      </c>
      <c r="F5563" s="89" t="s">
        <v>13</v>
      </c>
      <c r="G5563" s="89">
        <v>387227</v>
      </c>
      <c r="H5563" s="89"/>
      <c r="I5563" s="93" t="s">
        <v>745</v>
      </c>
      <c r="J5563" s="89"/>
      <c r="K5563" s="89"/>
      <c r="L5563" s="89"/>
      <c r="M5563" s="89"/>
      <c r="N5563" s="155">
        <v>2368</v>
      </c>
      <c r="O5563" s="155">
        <v>0</v>
      </c>
      <c r="P5563" s="89" t="s">
        <v>679</v>
      </c>
    </row>
    <row r="5564" spans="1:16" ht="38.25">
      <c r="A5564" s="214" t="s">
        <v>720</v>
      </c>
      <c r="B5564" s="89"/>
      <c r="C5564" s="90" t="s">
        <v>13784</v>
      </c>
      <c r="D5564" s="153">
        <v>43371</v>
      </c>
      <c r="E5564" s="89" t="s">
        <v>9802</v>
      </c>
      <c r="F5564" s="89" t="s">
        <v>13</v>
      </c>
      <c r="G5564" s="89">
        <v>387229</v>
      </c>
      <c r="H5564" s="89"/>
      <c r="I5564" s="93" t="s">
        <v>745</v>
      </c>
      <c r="J5564" s="89"/>
      <c r="K5564" s="89"/>
      <c r="L5564" s="89"/>
      <c r="M5564" s="89"/>
      <c r="N5564" s="155">
        <v>16605.32</v>
      </c>
      <c r="O5564" s="155">
        <v>0</v>
      </c>
      <c r="P5564" s="89" t="s">
        <v>679</v>
      </c>
    </row>
    <row r="5565" spans="1:16" ht="38.25">
      <c r="A5565" s="214" t="s">
        <v>720</v>
      </c>
      <c r="B5565" s="89"/>
      <c r="C5565" s="90" t="s">
        <v>13784</v>
      </c>
      <c r="D5565" s="153">
        <v>43371</v>
      </c>
      <c r="E5565" s="89" t="s">
        <v>9803</v>
      </c>
      <c r="F5565" s="89" t="s">
        <v>13</v>
      </c>
      <c r="G5565" s="89">
        <v>387231</v>
      </c>
      <c r="H5565" s="89"/>
      <c r="I5565" s="93" t="s">
        <v>745</v>
      </c>
      <c r="J5565" s="89"/>
      <c r="K5565" s="89"/>
      <c r="L5565" s="89"/>
      <c r="M5565" s="89"/>
      <c r="N5565" s="155">
        <v>6700.23</v>
      </c>
      <c r="O5565" s="155">
        <v>0</v>
      </c>
      <c r="P5565" s="89" t="s">
        <v>679</v>
      </c>
    </row>
    <row r="5566" spans="1:16" ht="38.25">
      <c r="A5566" s="214" t="s">
        <v>720</v>
      </c>
      <c r="B5566" s="89"/>
      <c r="C5566" s="90" t="s">
        <v>13784</v>
      </c>
      <c r="D5566" s="153">
        <v>43371</v>
      </c>
      <c r="E5566" s="89" t="s">
        <v>9804</v>
      </c>
      <c r="F5566" s="89" t="s">
        <v>13</v>
      </c>
      <c r="G5566" s="89">
        <v>387233</v>
      </c>
      <c r="H5566" s="89"/>
      <c r="I5566" s="93" t="s">
        <v>745</v>
      </c>
      <c r="J5566" s="89"/>
      <c r="K5566" s="89"/>
      <c r="L5566" s="89"/>
      <c r="M5566" s="89"/>
      <c r="N5566" s="155">
        <v>12826.42</v>
      </c>
      <c r="O5566" s="155">
        <v>0</v>
      </c>
      <c r="P5566" s="89" t="s">
        <v>679</v>
      </c>
    </row>
    <row r="5567" spans="1:16" ht="38.25">
      <c r="A5567" s="214" t="s">
        <v>720</v>
      </c>
      <c r="B5567" s="89"/>
      <c r="C5567" s="90" t="s">
        <v>13784</v>
      </c>
      <c r="D5567" s="153">
        <v>43371</v>
      </c>
      <c r="E5567" s="89" t="s">
        <v>9805</v>
      </c>
      <c r="F5567" s="89" t="s">
        <v>13</v>
      </c>
      <c r="G5567" s="89">
        <v>387235</v>
      </c>
      <c r="H5567" s="89"/>
      <c r="I5567" s="93" t="s">
        <v>745</v>
      </c>
      <c r="J5567" s="89"/>
      <c r="K5567" s="89"/>
      <c r="L5567" s="89"/>
      <c r="M5567" s="89"/>
      <c r="N5567" s="155">
        <v>18402.98</v>
      </c>
      <c r="O5567" s="155">
        <v>0</v>
      </c>
      <c r="P5567" s="89" t="s">
        <v>679</v>
      </c>
    </row>
    <row r="5568" spans="1:16" ht="38.25">
      <c r="A5568" s="214" t="s">
        <v>720</v>
      </c>
      <c r="B5568" s="89"/>
      <c r="C5568" s="90" t="s">
        <v>13784</v>
      </c>
      <c r="D5568" s="153">
        <v>43371</v>
      </c>
      <c r="E5568" s="89" t="s">
        <v>9806</v>
      </c>
      <c r="F5568" s="89" t="s">
        <v>13</v>
      </c>
      <c r="G5568" s="89">
        <v>387237</v>
      </c>
      <c r="H5568" s="89"/>
      <c r="I5568" s="93" t="s">
        <v>745</v>
      </c>
      <c r="J5568" s="89"/>
      <c r="K5568" s="89"/>
      <c r="L5568" s="89"/>
      <c r="M5568" s="89"/>
      <c r="N5568" s="155">
        <v>35229.19</v>
      </c>
      <c r="O5568" s="155">
        <v>0</v>
      </c>
      <c r="P5568" s="89" t="s">
        <v>679</v>
      </c>
    </row>
    <row r="5569" spans="1:16" ht="38.25">
      <c r="A5569" s="214" t="s">
        <v>720</v>
      </c>
      <c r="B5569" s="89"/>
      <c r="C5569" s="90" t="s">
        <v>13784</v>
      </c>
      <c r="D5569" s="153">
        <v>43371</v>
      </c>
      <c r="E5569" s="89" t="s">
        <v>9807</v>
      </c>
      <c r="F5569" s="89" t="s">
        <v>13</v>
      </c>
      <c r="G5569" s="89">
        <v>387239</v>
      </c>
      <c r="H5569" s="89"/>
      <c r="I5569" s="93" t="s">
        <v>745</v>
      </c>
      <c r="J5569" s="89"/>
      <c r="K5569" s="89"/>
      <c r="L5569" s="89"/>
      <c r="M5569" s="89"/>
      <c r="N5569" s="155">
        <v>45608.5</v>
      </c>
      <c r="O5569" s="155">
        <v>0</v>
      </c>
      <c r="P5569" s="89" t="s">
        <v>679</v>
      </c>
    </row>
    <row r="5570" spans="1:16" ht="38.25">
      <c r="A5570" s="214" t="s">
        <v>720</v>
      </c>
      <c r="B5570" s="89"/>
      <c r="C5570" s="90" t="s">
        <v>13784</v>
      </c>
      <c r="D5570" s="153">
        <v>43371</v>
      </c>
      <c r="E5570" s="89" t="s">
        <v>9808</v>
      </c>
      <c r="F5570" s="89" t="s">
        <v>13</v>
      </c>
      <c r="G5570" s="89">
        <v>387242</v>
      </c>
      <c r="H5570" s="89"/>
      <c r="I5570" s="93" t="s">
        <v>745</v>
      </c>
      <c r="J5570" s="89"/>
      <c r="K5570" s="89"/>
      <c r="L5570" s="89"/>
      <c r="M5570" s="89"/>
      <c r="N5570" s="155">
        <v>2928490.44</v>
      </c>
      <c r="O5570" s="155">
        <v>0</v>
      </c>
      <c r="P5570" s="89" t="s">
        <v>679</v>
      </c>
    </row>
    <row r="5571" spans="1:16" ht="38.25">
      <c r="A5571" s="214" t="s">
        <v>720</v>
      </c>
      <c r="B5571" s="89"/>
      <c r="C5571" s="90" t="s">
        <v>13784</v>
      </c>
      <c r="D5571" s="153">
        <v>43371</v>
      </c>
      <c r="E5571" s="89" t="s">
        <v>9809</v>
      </c>
      <c r="F5571" s="89" t="s">
        <v>13</v>
      </c>
      <c r="G5571" s="89">
        <v>387244</v>
      </c>
      <c r="H5571" s="89"/>
      <c r="I5571" s="93" t="s">
        <v>745</v>
      </c>
      <c r="J5571" s="89"/>
      <c r="K5571" s="89"/>
      <c r="L5571" s="89"/>
      <c r="M5571" s="89"/>
      <c r="N5571" s="155">
        <v>20278447.57</v>
      </c>
      <c r="O5571" s="155">
        <v>0</v>
      </c>
      <c r="P5571" s="89" t="s">
        <v>679</v>
      </c>
    </row>
    <row r="5572" spans="1:16" ht="38.25">
      <c r="A5572" s="214" t="s">
        <v>720</v>
      </c>
      <c r="B5572" s="89"/>
      <c r="C5572" s="90" t="s">
        <v>13784</v>
      </c>
      <c r="D5572" s="153">
        <v>43371</v>
      </c>
      <c r="E5572" s="89" t="s">
        <v>9810</v>
      </c>
      <c r="F5572" s="89" t="s">
        <v>13</v>
      </c>
      <c r="G5572" s="89">
        <v>387246</v>
      </c>
      <c r="H5572" s="89"/>
      <c r="I5572" s="93" t="s">
        <v>745</v>
      </c>
      <c r="J5572" s="89"/>
      <c r="K5572" s="89"/>
      <c r="L5572" s="89"/>
      <c r="M5572" s="89"/>
      <c r="N5572" s="155">
        <v>2657188.42</v>
      </c>
      <c r="O5572" s="155">
        <v>0</v>
      </c>
      <c r="P5572" s="89" t="s">
        <v>679</v>
      </c>
    </row>
    <row r="5573" spans="1:16" ht="38.25">
      <c r="A5573" s="214" t="s">
        <v>720</v>
      </c>
      <c r="B5573" s="89"/>
      <c r="C5573" s="90" t="s">
        <v>13784</v>
      </c>
      <c r="D5573" s="153">
        <v>43371</v>
      </c>
      <c r="E5573" s="89" t="s">
        <v>9811</v>
      </c>
      <c r="F5573" s="89" t="s">
        <v>13</v>
      </c>
      <c r="G5573" s="89">
        <v>387248</v>
      </c>
      <c r="H5573" s="89"/>
      <c r="I5573" s="93" t="s">
        <v>745</v>
      </c>
      <c r="J5573" s="89"/>
      <c r="K5573" s="89"/>
      <c r="L5573" s="89"/>
      <c r="M5573" s="89"/>
      <c r="N5573" s="155">
        <v>2657188.42</v>
      </c>
      <c r="O5573" s="155">
        <v>0</v>
      </c>
      <c r="P5573" s="89" t="s">
        <v>679</v>
      </c>
    </row>
    <row r="5574" spans="1:16" ht="38.25">
      <c r="A5574" s="214" t="s">
        <v>720</v>
      </c>
      <c r="B5574" s="89"/>
      <c r="C5574" s="90" t="s">
        <v>13784</v>
      </c>
      <c r="D5574" s="153">
        <v>43371</v>
      </c>
      <c r="E5574" s="89" t="s">
        <v>9812</v>
      </c>
      <c r="F5574" s="89" t="s">
        <v>13</v>
      </c>
      <c r="G5574" s="89">
        <v>387250</v>
      </c>
      <c r="H5574" s="89"/>
      <c r="I5574" s="93" t="s">
        <v>745</v>
      </c>
      <c r="J5574" s="89"/>
      <c r="K5574" s="89"/>
      <c r="L5574" s="89"/>
      <c r="M5574" s="89"/>
      <c r="N5574" s="155">
        <v>2657188.42</v>
      </c>
      <c r="O5574" s="155">
        <v>0</v>
      </c>
      <c r="P5574" s="89" t="s">
        <v>679</v>
      </c>
    </row>
    <row r="5575" spans="1:16" ht="38.25">
      <c r="A5575" s="214" t="s">
        <v>720</v>
      </c>
      <c r="B5575" s="89"/>
      <c r="C5575" s="90" t="s">
        <v>13784</v>
      </c>
      <c r="D5575" s="153">
        <v>43371</v>
      </c>
      <c r="E5575" s="89" t="s">
        <v>9813</v>
      </c>
      <c r="F5575" s="89" t="s">
        <v>13</v>
      </c>
      <c r="G5575" s="89">
        <v>387252</v>
      </c>
      <c r="H5575" s="89"/>
      <c r="I5575" s="93" t="s">
        <v>745</v>
      </c>
      <c r="J5575" s="89"/>
      <c r="K5575" s="89"/>
      <c r="L5575" s="89"/>
      <c r="M5575" s="89"/>
      <c r="N5575" s="155">
        <v>2657188.42</v>
      </c>
      <c r="O5575" s="155">
        <v>0</v>
      </c>
      <c r="P5575" s="89" t="s">
        <v>679</v>
      </c>
    </row>
    <row r="5576" spans="1:16" ht="38.25">
      <c r="A5576" s="214" t="s">
        <v>720</v>
      </c>
      <c r="B5576" s="89"/>
      <c r="C5576" s="90" t="s">
        <v>13784</v>
      </c>
      <c r="D5576" s="153">
        <v>43371</v>
      </c>
      <c r="E5576" s="89" t="s">
        <v>9814</v>
      </c>
      <c r="F5576" s="89" t="s">
        <v>13</v>
      </c>
      <c r="G5576" s="89">
        <v>387254</v>
      </c>
      <c r="H5576" s="89"/>
      <c r="I5576" s="93" t="s">
        <v>745</v>
      </c>
      <c r="J5576" s="89"/>
      <c r="K5576" s="89"/>
      <c r="L5576" s="89"/>
      <c r="M5576" s="89"/>
      <c r="N5576" s="155">
        <v>7298280.1200000001</v>
      </c>
      <c r="O5576" s="155">
        <v>0</v>
      </c>
      <c r="P5576" s="89" t="s">
        <v>679</v>
      </c>
    </row>
    <row r="5577" spans="1:16" ht="38.25">
      <c r="A5577" s="214" t="s">
        <v>720</v>
      </c>
      <c r="B5577" s="89"/>
      <c r="C5577" s="90" t="s">
        <v>13784</v>
      </c>
      <c r="D5577" s="153">
        <v>43371</v>
      </c>
      <c r="E5577" s="89" t="s">
        <v>9815</v>
      </c>
      <c r="F5577" s="89" t="s">
        <v>13</v>
      </c>
      <c r="G5577" s="89">
        <v>387256</v>
      </c>
      <c r="H5577" s="89"/>
      <c r="I5577" s="93" t="s">
        <v>745</v>
      </c>
      <c r="J5577" s="89"/>
      <c r="K5577" s="89"/>
      <c r="L5577" s="89"/>
      <c r="M5577" s="89"/>
      <c r="N5577" s="155">
        <v>7298280.1200000001</v>
      </c>
      <c r="O5577" s="155">
        <v>0</v>
      </c>
      <c r="P5577" s="89" t="s">
        <v>679</v>
      </c>
    </row>
    <row r="5578" spans="1:16" ht="38.25">
      <c r="A5578" s="214" t="s">
        <v>720</v>
      </c>
      <c r="B5578" s="89"/>
      <c r="C5578" s="90" t="s">
        <v>13784</v>
      </c>
      <c r="D5578" s="153">
        <v>43371</v>
      </c>
      <c r="E5578" s="89" t="s">
        <v>9816</v>
      </c>
      <c r="F5578" s="89" t="s">
        <v>13</v>
      </c>
      <c r="G5578" s="89">
        <v>387258</v>
      </c>
      <c r="H5578" s="89"/>
      <c r="I5578" s="93" t="s">
        <v>745</v>
      </c>
      <c r="J5578" s="89"/>
      <c r="K5578" s="89"/>
      <c r="L5578" s="89"/>
      <c r="M5578" s="89"/>
      <c r="N5578" s="155">
        <v>7298280.1200000001</v>
      </c>
      <c r="O5578" s="155">
        <v>0</v>
      </c>
      <c r="P5578" s="89" t="s">
        <v>679</v>
      </c>
    </row>
    <row r="5579" spans="1:16" ht="38.25">
      <c r="A5579" s="214" t="s">
        <v>720</v>
      </c>
      <c r="B5579" s="89"/>
      <c r="C5579" s="90" t="s">
        <v>13784</v>
      </c>
      <c r="D5579" s="153">
        <v>43371</v>
      </c>
      <c r="E5579" s="89" t="s">
        <v>9817</v>
      </c>
      <c r="F5579" s="89" t="s">
        <v>13</v>
      </c>
      <c r="G5579" s="89">
        <v>387260</v>
      </c>
      <c r="H5579" s="89"/>
      <c r="I5579" s="93" t="s">
        <v>745</v>
      </c>
      <c r="J5579" s="89"/>
      <c r="K5579" s="89"/>
      <c r="L5579" s="89"/>
      <c r="M5579" s="89"/>
      <c r="N5579" s="155">
        <v>7298280.1200000001</v>
      </c>
      <c r="O5579" s="155">
        <v>0</v>
      </c>
      <c r="P5579" s="89" t="s">
        <v>679</v>
      </c>
    </row>
    <row r="5580" spans="1:16" ht="38.25">
      <c r="A5580" s="214" t="s">
        <v>720</v>
      </c>
      <c r="B5580" s="89"/>
      <c r="C5580" s="90" t="s">
        <v>13784</v>
      </c>
      <c r="D5580" s="153">
        <v>43371</v>
      </c>
      <c r="E5580" s="89" t="s">
        <v>9818</v>
      </c>
      <c r="F5580" s="89" t="s">
        <v>13</v>
      </c>
      <c r="G5580" s="89">
        <v>387262</v>
      </c>
      <c r="H5580" s="89"/>
      <c r="I5580" s="93" t="s">
        <v>745</v>
      </c>
      <c r="J5580" s="89"/>
      <c r="K5580" s="89"/>
      <c r="L5580" s="89"/>
      <c r="M5580" s="89"/>
      <c r="N5580" s="155">
        <v>6182391.7000000002</v>
      </c>
      <c r="O5580" s="155">
        <v>0</v>
      </c>
      <c r="P5580" s="89" t="s">
        <v>679</v>
      </c>
    </row>
    <row r="5581" spans="1:16" ht="38.25">
      <c r="A5581" s="214" t="s">
        <v>720</v>
      </c>
      <c r="B5581" s="89"/>
      <c r="C5581" s="90" t="s">
        <v>13784</v>
      </c>
      <c r="D5581" s="153">
        <v>43371</v>
      </c>
      <c r="E5581" s="89" t="s">
        <v>9819</v>
      </c>
      <c r="F5581" s="89" t="s">
        <v>13</v>
      </c>
      <c r="G5581" s="89">
        <v>387264</v>
      </c>
      <c r="H5581" s="89"/>
      <c r="I5581" s="93" t="s">
        <v>745</v>
      </c>
      <c r="J5581" s="89"/>
      <c r="K5581" s="89"/>
      <c r="L5581" s="89"/>
      <c r="M5581" s="89"/>
      <c r="N5581" s="155">
        <v>6182391.7000000002</v>
      </c>
      <c r="O5581" s="155">
        <v>0</v>
      </c>
      <c r="P5581" s="89" t="s">
        <v>679</v>
      </c>
    </row>
    <row r="5582" spans="1:16" ht="38.25">
      <c r="A5582" s="214" t="s">
        <v>720</v>
      </c>
      <c r="B5582" s="89"/>
      <c r="C5582" s="90" t="s">
        <v>13784</v>
      </c>
      <c r="D5582" s="153">
        <v>43371</v>
      </c>
      <c r="E5582" s="89" t="s">
        <v>9820</v>
      </c>
      <c r="F5582" s="89" t="s">
        <v>13</v>
      </c>
      <c r="G5582" s="89">
        <v>387266</v>
      </c>
      <c r="H5582" s="89"/>
      <c r="I5582" s="93" t="s">
        <v>745</v>
      </c>
      <c r="J5582" s="89"/>
      <c r="K5582" s="89"/>
      <c r="L5582" s="89"/>
      <c r="M5582" s="89"/>
      <c r="N5582" s="155">
        <v>6182391.7000000002</v>
      </c>
      <c r="O5582" s="155">
        <v>0</v>
      </c>
      <c r="P5582" s="89" t="s">
        <v>679</v>
      </c>
    </row>
    <row r="5583" spans="1:16" ht="38.25">
      <c r="A5583" s="214" t="s">
        <v>720</v>
      </c>
      <c r="B5583" s="89"/>
      <c r="C5583" s="90" t="s">
        <v>13784</v>
      </c>
      <c r="D5583" s="153">
        <v>43371</v>
      </c>
      <c r="E5583" s="89" t="s">
        <v>9821</v>
      </c>
      <c r="F5583" s="89" t="s">
        <v>13</v>
      </c>
      <c r="G5583" s="89">
        <v>387268</v>
      </c>
      <c r="H5583" s="89"/>
      <c r="I5583" s="93" t="s">
        <v>745</v>
      </c>
      <c r="J5583" s="89"/>
      <c r="K5583" s="89"/>
      <c r="L5583" s="89"/>
      <c r="M5583" s="89"/>
      <c r="N5583" s="155">
        <v>6182391.7000000002</v>
      </c>
      <c r="O5583" s="155">
        <v>0</v>
      </c>
      <c r="P5583" s="89" t="s">
        <v>679</v>
      </c>
    </row>
    <row r="5584" spans="1:16" ht="38.25">
      <c r="A5584" s="214" t="s">
        <v>720</v>
      </c>
      <c r="B5584" s="89"/>
      <c r="C5584" s="90" t="s">
        <v>13784</v>
      </c>
      <c r="D5584" s="153">
        <v>43371</v>
      </c>
      <c r="E5584" s="89" t="s">
        <v>9822</v>
      </c>
      <c r="F5584" s="89" t="s">
        <v>13</v>
      </c>
      <c r="G5584" s="89">
        <v>387270</v>
      </c>
      <c r="H5584" s="89"/>
      <c r="I5584" s="93" t="s">
        <v>745</v>
      </c>
      <c r="J5584" s="89"/>
      <c r="K5584" s="89"/>
      <c r="L5584" s="89"/>
      <c r="M5584" s="89"/>
      <c r="N5584" s="155">
        <v>16980665.02</v>
      </c>
      <c r="O5584" s="155">
        <v>0</v>
      </c>
      <c r="P5584" s="89" t="s">
        <v>679</v>
      </c>
    </row>
    <row r="5585" spans="1:16" ht="38.25">
      <c r="A5585" s="214" t="s">
        <v>720</v>
      </c>
      <c r="B5585" s="89"/>
      <c r="C5585" s="90" t="s">
        <v>13784</v>
      </c>
      <c r="D5585" s="153">
        <v>43371</v>
      </c>
      <c r="E5585" s="89" t="s">
        <v>9823</v>
      </c>
      <c r="F5585" s="89" t="s">
        <v>13</v>
      </c>
      <c r="G5585" s="89">
        <v>387272</v>
      </c>
      <c r="H5585" s="89"/>
      <c r="I5585" s="93" t="s">
        <v>745</v>
      </c>
      <c r="J5585" s="89"/>
      <c r="K5585" s="89"/>
      <c r="L5585" s="89"/>
      <c r="M5585" s="89"/>
      <c r="N5585" s="155">
        <v>16980665.02</v>
      </c>
      <c r="O5585" s="155">
        <v>0</v>
      </c>
      <c r="P5585" s="89" t="s">
        <v>679</v>
      </c>
    </row>
    <row r="5586" spans="1:16" ht="38.25">
      <c r="A5586" s="214" t="s">
        <v>720</v>
      </c>
      <c r="B5586" s="89"/>
      <c r="C5586" s="90" t="s">
        <v>13784</v>
      </c>
      <c r="D5586" s="153">
        <v>43371</v>
      </c>
      <c r="E5586" s="89" t="s">
        <v>9824</v>
      </c>
      <c r="F5586" s="89" t="s">
        <v>13</v>
      </c>
      <c r="G5586" s="89">
        <v>387274</v>
      </c>
      <c r="H5586" s="89"/>
      <c r="I5586" s="93" t="s">
        <v>745</v>
      </c>
      <c r="J5586" s="89"/>
      <c r="K5586" s="89"/>
      <c r="L5586" s="89"/>
      <c r="M5586" s="89"/>
      <c r="N5586" s="155">
        <v>16980665.02</v>
      </c>
      <c r="O5586" s="155">
        <v>0</v>
      </c>
      <c r="P5586" s="89" t="s">
        <v>679</v>
      </c>
    </row>
    <row r="5587" spans="1:16" ht="38.25">
      <c r="A5587" s="214" t="s">
        <v>720</v>
      </c>
      <c r="B5587" s="89"/>
      <c r="C5587" s="90" t="s">
        <v>13784</v>
      </c>
      <c r="D5587" s="153">
        <v>43371</v>
      </c>
      <c r="E5587" s="89" t="s">
        <v>9825</v>
      </c>
      <c r="F5587" s="89" t="s">
        <v>13</v>
      </c>
      <c r="G5587" s="89">
        <v>387276</v>
      </c>
      <c r="H5587" s="89"/>
      <c r="I5587" s="93" t="s">
        <v>745</v>
      </c>
      <c r="J5587" s="89"/>
      <c r="K5587" s="89"/>
      <c r="L5587" s="89"/>
      <c r="M5587" s="89"/>
      <c r="N5587" s="155">
        <v>16980665.02</v>
      </c>
      <c r="O5587" s="155">
        <v>0</v>
      </c>
      <c r="P5587" s="89" t="s">
        <v>679</v>
      </c>
    </row>
    <row r="5588" spans="1:16" ht="38.25">
      <c r="A5588" s="214" t="s">
        <v>720</v>
      </c>
      <c r="B5588" s="89"/>
      <c r="C5588" s="90" t="s">
        <v>13784</v>
      </c>
      <c r="D5588" s="153">
        <v>43371</v>
      </c>
      <c r="E5588" s="89" t="s">
        <v>9826</v>
      </c>
      <c r="F5588" s="89" t="s">
        <v>13</v>
      </c>
      <c r="G5588" s="89">
        <v>387278</v>
      </c>
      <c r="H5588" s="89"/>
      <c r="I5588" s="93" t="s">
        <v>745</v>
      </c>
      <c r="J5588" s="89"/>
      <c r="K5588" s="89"/>
      <c r="L5588" s="89"/>
      <c r="M5588" s="89"/>
      <c r="N5588" s="155">
        <v>3124115.62</v>
      </c>
      <c r="O5588" s="155">
        <v>0</v>
      </c>
      <c r="P5588" s="89" t="s">
        <v>679</v>
      </c>
    </row>
    <row r="5589" spans="1:16" ht="38.25">
      <c r="A5589" s="214" t="s">
        <v>720</v>
      </c>
      <c r="B5589" s="89"/>
      <c r="C5589" s="90" t="s">
        <v>13784</v>
      </c>
      <c r="D5589" s="153">
        <v>43371</v>
      </c>
      <c r="E5589" s="89" t="s">
        <v>9827</v>
      </c>
      <c r="F5589" s="89" t="s">
        <v>13</v>
      </c>
      <c r="G5589" s="89">
        <v>387280</v>
      </c>
      <c r="H5589" s="89"/>
      <c r="I5589" s="93" t="s">
        <v>745</v>
      </c>
      <c r="J5589" s="89"/>
      <c r="K5589" s="89"/>
      <c r="L5589" s="89"/>
      <c r="M5589" s="89"/>
      <c r="N5589" s="155">
        <v>3124115.62</v>
      </c>
      <c r="O5589" s="155">
        <v>0</v>
      </c>
      <c r="P5589" s="89" t="s">
        <v>679</v>
      </c>
    </row>
    <row r="5590" spans="1:16" ht="38.25">
      <c r="A5590" s="214" t="s">
        <v>720</v>
      </c>
      <c r="B5590" s="89"/>
      <c r="C5590" s="90" t="s">
        <v>13784</v>
      </c>
      <c r="D5590" s="153">
        <v>43371</v>
      </c>
      <c r="E5590" s="89" t="s">
        <v>9828</v>
      </c>
      <c r="F5590" s="89" t="s">
        <v>13</v>
      </c>
      <c r="G5590" s="89">
        <v>387282</v>
      </c>
      <c r="H5590" s="89"/>
      <c r="I5590" s="93" t="s">
        <v>745</v>
      </c>
      <c r="J5590" s="89"/>
      <c r="K5590" s="89"/>
      <c r="L5590" s="89"/>
      <c r="M5590" s="89"/>
      <c r="N5590" s="155">
        <v>3124115.62</v>
      </c>
      <c r="O5590" s="155">
        <v>0</v>
      </c>
      <c r="P5590" s="89" t="s">
        <v>679</v>
      </c>
    </row>
    <row r="5591" spans="1:16" ht="38.25">
      <c r="A5591" s="214" t="s">
        <v>720</v>
      </c>
      <c r="B5591" s="89"/>
      <c r="C5591" s="90" t="s">
        <v>13784</v>
      </c>
      <c r="D5591" s="153">
        <v>43371</v>
      </c>
      <c r="E5591" s="89" t="s">
        <v>9829</v>
      </c>
      <c r="F5591" s="89" t="s">
        <v>13</v>
      </c>
      <c r="G5591" s="89">
        <v>387284</v>
      </c>
      <c r="H5591" s="89"/>
      <c r="I5591" s="93" t="s">
        <v>745</v>
      </c>
      <c r="J5591" s="89"/>
      <c r="K5591" s="89"/>
      <c r="L5591" s="89"/>
      <c r="M5591" s="89"/>
      <c r="N5591" s="155">
        <v>1652153.14</v>
      </c>
      <c r="O5591" s="155">
        <v>0</v>
      </c>
      <c r="P5591" s="89" t="s">
        <v>679</v>
      </c>
    </row>
    <row r="5592" spans="1:16" ht="38.25">
      <c r="A5592" s="214" t="s">
        <v>720</v>
      </c>
      <c r="B5592" s="89"/>
      <c r="C5592" s="90" t="s">
        <v>13784</v>
      </c>
      <c r="D5592" s="153">
        <v>43371</v>
      </c>
      <c r="E5592" s="89" t="s">
        <v>9830</v>
      </c>
      <c r="F5592" s="89" t="s">
        <v>13</v>
      </c>
      <c r="G5592" s="89">
        <v>387286</v>
      </c>
      <c r="H5592" s="89"/>
      <c r="I5592" s="93" t="s">
        <v>745</v>
      </c>
      <c r="J5592" s="89"/>
      <c r="K5592" s="89"/>
      <c r="L5592" s="89"/>
      <c r="M5592" s="89"/>
      <c r="N5592" s="155">
        <v>166387.24</v>
      </c>
      <c r="O5592" s="155">
        <v>0</v>
      </c>
      <c r="P5592" s="89" t="s">
        <v>679</v>
      </c>
    </row>
    <row r="5593" spans="1:16" ht="38.25">
      <c r="A5593" s="214" t="s">
        <v>720</v>
      </c>
      <c r="B5593" s="89"/>
      <c r="C5593" s="90" t="s">
        <v>13784</v>
      </c>
      <c r="D5593" s="153">
        <v>43371</v>
      </c>
      <c r="E5593" s="89" t="s">
        <v>9831</v>
      </c>
      <c r="F5593" s="89" t="s">
        <v>13</v>
      </c>
      <c r="G5593" s="89">
        <v>387288</v>
      </c>
      <c r="H5593" s="89"/>
      <c r="I5593" s="93" t="s">
        <v>745</v>
      </c>
      <c r="J5593" s="89"/>
      <c r="K5593" s="89"/>
      <c r="L5593" s="89"/>
      <c r="M5593" s="89"/>
      <c r="N5593" s="155">
        <v>733230.55</v>
      </c>
      <c r="O5593" s="155">
        <v>0</v>
      </c>
      <c r="P5593" s="89" t="s">
        <v>679</v>
      </c>
    </row>
    <row r="5594" spans="1:16" ht="38.25">
      <c r="A5594" s="214" t="s">
        <v>720</v>
      </c>
      <c r="B5594" s="89"/>
      <c r="C5594" s="90" t="s">
        <v>13784</v>
      </c>
      <c r="D5594" s="153">
        <v>43371</v>
      </c>
      <c r="E5594" s="89" t="s">
        <v>9832</v>
      </c>
      <c r="F5594" s="89" t="s">
        <v>13</v>
      </c>
      <c r="G5594" s="89">
        <v>387290</v>
      </c>
      <c r="H5594" s="89"/>
      <c r="I5594" s="93" t="s">
        <v>745</v>
      </c>
      <c r="J5594" s="89"/>
      <c r="K5594" s="89"/>
      <c r="L5594" s="89"/>
      <c r="M5594" s="89"/>
      <c r="N5594" s="155">
        <v>4537832.6500000004</v>
      </c>
      <c r="O5594" s="155">
        <v>0</v>
      </c>
      <c r="P5594" s="89" t="s">
        <v>679</v>
      </c>
    </row>
    <row r="5595" spans="1:16" ht="51">
      <c r="A5595" s="214">
        <v>513</v>
      </c>
      <c r="B5595" s="89"/>
      <c r="C5595" s="90" t="s">
        <v>175</v>
      </c>
      <c r="D5595" s="153">
        <v>43371</v>
      </c>
      <c r="E5595" s="89" t="s">
        <v>9833</v>
      </c>
      <c r="F5595" s="89" t="s">
        <v>15</v>
      </c>
      <c r="G5595" s="89">
        <v>848262</v>
      </c>
      <c r="H5595" s="89"/>
      <c r="I5595" s="93" t="s">
        <v>3376</v>
      </c>
      <c r="J5595" s="89"/>
      <c r="K5595" s="89"/>
      <c r="L5595" s="89"/>
      <c r="M5595" s="89"/>
      <c r="N5595" s="155">
        <v>50</v>
      </c>
      <c r="O5595" s="155">
        <v>0</v>
      </c>
      <c r="P5595" s="89" t="s">
        <v>679</v>
      </c>
    </row>
    <row r="5596" spans="1:16" ht="76.5">
      <c r="A5596" s="214">
        <v>373</v>
      </c>
      <c r="B5596" s="89"/>
      <c r="C5596" s="90" t="s">
        <v>644</v>
      </c>
      <c r="D5596" s="153">
        <v>43371</v>
      </c>
      <c r="E5596" s="89" t="s">
        <v>9834</v>
      </c>
      <c r="F5596" s="89" t="s">
        <v>680</v>
      </c>
      <c r="G5596" s="89">
        <v>180983</v>
      </c>
      <c r="H5596" s="89"/>
      <c r="I5596" s="93" t="s">
        <v>10398</v>
      </c>
      <c r="J5596" s="89"/>
      <c r="K5596" s="89"/>
      <c r="L5596" s="89"/>
      <c r="M5596" s="89"/>
      <c r="N5596" s="155">
        <v>0</v>
      </c>
      <c r="O5596" s="155">
        <v>9828470</v>
      </c>
      <c r="P5596" s="89" t="s">
        <v>679</v>
      </c>
    </row>
    <row r="5597" spans="1:16" ht="76.5">
      <c r="A5597" s="214" t="s">
        <v>561</v>
      </c>
      <c r="B5597" s="89"/>
      <c r="C5597" s="90" t="s">
        <v>10493</v>
      </c>
      <c r="D5597" s="153">
        <v>43371</v>
      </c>
      <c r="E5597" s="89" t="s">
        <v>9835</v>
      </c>
      <c r="F5597" s="89" t="s">
        <v>13</v>
      </c>
      <c r="G5597" s="89">
        <v>934084</v>
      </c>
      <c r="H5597" s="89"/>
      <c r="I5597" s="93" t="s">
        <v>10399</v>
      </c>
      <c r="J5597" s="89"/>
      <c r="K5597" s="89"/>
      <c r="L5597" s="89"/>
      <c r="M5597" s="89"/>
      <c r="N5597" s="155">
        <v>244800</v>
      </c>
      <c r="O5597" s="155">
        <v>0</v>
      </c>
      <c r="P5597" s="89" t="s">
        <v>679</v>
      </c>
    </row>
    <row r="5598" spans="1:16" ht="51">
      <c r="A5598" s="214">
        <v>513</v>
      </c>
      <c r="B5598" s="89"/>
      <c r="C5598" s="90" t="s">
        <v>175</v>
      </c>
      <c r="D5598" s="153">
        <v>43371</v>
      </c>
      <c r="E5598" s="89" t="s">
        <v>9836</v>
      </c>
      <c r="F5598" s="89" t="s">
        <v>15</v>
      </c>
      <c r="G5598" s="89">
        <v>848544</v>
      </c>
      <c r="H5598" s="89"/>
      <c r="I5598" s="93" t="s">
        <v>3390</v>
      </c>
      <c r="J5598" s="89"/>
      <c r="K5598" s="89"/>
      <c r="L5598" s="89"/>
      <c r="M5598" s="89"/>
      <c r="N5598" s="155">
        <v>50</v>
      </c>
      <c r="O5598" s="155">
        <v>0</v>
      </c>
      <c r="P5598" s="89" t="s">
        <v>679</v>
      </c>
    </row>
    <row r="5599" spans="1:16" ht="63.75">
      <c r="A5599" s="214">
        <v>597</v>
      </c>
      <c r="B5599" s="89"/>
      <c r="C5599" s="90" t="s">
        <v>2577</v>
      </c>
      <c r="D5599" s="153">
        <v>43371</v>
      </c>
      <c r="E5599" s="89" t="s">
        <v>9837</v>
      </c>
      <c r="F5599" s="89" t="s">
        <v>11</v>
      </c>
      <c r="G5599" s="89">
        <v>934188</v>
      </c>
      <c r="H5599" s="89"/>
      <c r="I5599" s="93" t="s">
        <v>10400</v>
      </c>
      <c r="J5599" s="89"/>
      <c r="K5599" s="89"/>
      <c r="L5599" s="89"/>
      <c r="M5599" s="89"/>
      <c r="N5599" s="155">
        <v>50</v>
      </c>
      <c r="O5599" s="155">
        <v>0</v>
      </c>
      <c r="P5599" s="89" t="s">
        <v>679</v>
      </c>
    </row>
    <row r="5600" spans="1:16" ht="63.75">
      <c r="A5600" s="214" t="s">
        <v>560</v>
      </c>
      <c r="B5600" s="89"/>
      <c r="C5600" s="90" t="s">
        <v>622</v>
      </c>
      <c r="D5600" s="153">
        <v>43371</v>
      </c>
      <c r="E5600" s="89" t="s">
        <v>9838</v>
      </c>
      <c r="F5600" s="89" t="s">
        <v>11</v>
      </c>
      <c r="G5600" s="89">
        <v>934212</v>
      </c>
      <c r="H5600" s="89"/>
      <c r="I5600" s="93" t="s">
        <v>5353</v>
      </c>
      <c r="J5600" s="89"/>
      <c r="K5600" s="89"/>
      <c r="L5600" s="89"/>
      <c r="M5600" s="89"/>
      <c r="N5600" s="155">
        <v>50</v>
      </c>
      <c r="O5600" s="155">
        <v>0</v>
      </c>
      <c r="P5600" s="89" t="s">
        <v>679</v>
      </c>
    </row>
    <row r="5601" spans="1:16" ht="51">
      <c r="A5601" s="214" t="s">
        <v>569</v>
      </c>
      <c r="B5601" s="89"/>
      <c r="C5601" s="90" t="s">
        <v>621</v>
      </c>
      <c r="D5601" s="153">
        <v>43374</v>
      </c>
      <c r="E5601" s="89" t="s">
        <v>11126</v>
      </c>
      <c r="F5601" s="89" t="s">
        <v>3</v>
      </c>
      <c r="G5601" s="89">
        <v>1667084</v>
      </c>
      <c r="H5601" s="89"/>
      <c r="I5601" s="93" t="s">
        <v>12393</v>
      </c>
      <c r="J5601" s="89"/>
      <c r="K5601" s="89"/>
      <c r="L5601" s="89"/>
      <c r="M5601" s="89"/>
      <c r="N5601" s="155">
        <v>0</v>
      </c>
      <c r="O5601" s="155">
        <v>125</v>
      </c>
      <c r="P5601" s="89" t="s">
        <v>679</v>
      </c>
    </row>
    <row r="5602" spans="1:16" ht="51">
      <c r="A5602" s="214" t="s">
        <v>569</v>
      </c>
      <c r="B5602" s="89"/>
      <c r="C5602" s="90" t="s">
        <v>621</v>
      </c>
      <c r="D5602" s="153">
        <v>43374</v>
      </c>
      <c r="E5602" s="89" t="s">
        <v>11127</v>
      </c>
      <c r="F5602" s="89" t="s">
        <v>3</v>
      </c>
      <c r="G5602" s="89">
        <v>1667019</v>
      </c>
      <c r="H5602" s="89"/>
      <c r="I5602" s="93" t="s">
        <v>10377</v>
      </c>
      <c r="J5602" s="89"/>
      <c r="K5602" s="89"/>
      <c r="L5602" s="89"/>
      <c r="M5602" s="89"/>
      <c r="N5602" s="155">
        <v>0</v>
      </c>
      <c r="O5602" s="155">
        <v>1963.6200000000001</v>
      </c>
      <c r="P5602" s="89" t="s">
        <v>679</v>
      </c>
    </row>
    <row r="5603" spans="1:16" ht="51">
      <c r="A5603" s="214" t="s">
        <v>569</v>
      </c>
      <c r="B5603" s="89"/>
      <c r="C5603" s="90" t="s">
        <v>621</v>
      </c>
      <c r="D5603" s="153">
        <v>43374</v>
      </c>
      <c r="E5603" s="89" t="s">
        <v>11128</v>
      </c>
      <c r="F5603" s="89" t="s">
        <v>3</v>
      </c>
      <c r="G5603" s="89">
        <v>1667109</v>
      </c>
      <c r="H5603" s="89"/>
      <c r="I5603" s="93" t="s">
        <v>12394</v>
      </c>
      <c r="J5603" s="89"/>
      <c r="K5603" s="89"/>
      <c r="L5603" s="89"/>
      <c r="M5603" s="89"/>
      <c r="N5603" s="155">
        <v>0</v>
      </c>
      <c r="O5603" s="155">
        <v>3394.2400000000002</v>
      </c>
      <c r="P5603" s="89" t="s">
        <v>679</v>
      </c>
    </row>
    <row r="5604" spans="1:16" ht="51">
      <c r="A5604" s="214" t="s">
        <v>560</v>
      </c>
      <c r="B5604" s="89"/>
      <c r="C5604" s="90" t="s">
        <v>622</v>
      </c>
      <c r="D5604" s="153">
        <v>43374</v>
      </c>
      <c r="E5604" s="89" t="s">
        <v>11129</v>
      </c>
      <c r="F5604" s="89" t="s">
        <v>3</v>
      </c>
      <c r="G5604" s="89">
        <v>1666969</v>
      </c>
      <c r="H5604" s="89"/>
      <c r="I5604" s="93" t="s">
        <v>12395</v>
      </c>
      <c r="J5604" s="89"/>
      <c r="K5604" s="89"/>
      <c r="L5604" s="89"/>
      <c r="M5604" s="89"/>
      <c r="N5604" s="155">
        <v>0</v>
      </c>
      <c r="O5604" s="155">
        <v>1525.5</v>
      </c>
      <c r="P5604" s="89" t="s">
        <v>679</v>
      </c>
    </row>
    <row r="5605" spans="1:16" ht="38.25">
      <c r="A5605" s="214" t="s">
        <v>569</v>
      </c>
      <c r="B5605" s="89"/>
      <c r="C5605" s="90" t="s">
        <v>621</v>
      </c>
      <c r="D5605" s="153">
        <v>43374</v>
      </c>
      <c r="E5605" s="89" t="s">
        <v>11130</v>
      </c>
      <c r="F5605" s="89" t="s">
        <v>3</v>
      </c>
      <c r="G5605" s="89">
        <v>1666987</v>
      </c>
      <c r="H5605" s="89"/>
      <c r="I5605" s="93" t="s">
        <v>723</v>
      </c>
      <c r="J5605" s="89"/>
      <c r="K5605" s="89"/>
      <c r="L5605" s="89"/>
      <c r="M5605" s="89"/>
      <c r="N5605" s="155">
        <v>0</v>
      </c>
      <c r="O5605" s="155">
        <v>545</v>
      </c>
      <c r="P5605" s="89" t="s">
        <v>679</v>
      </c>
    </row>
    <row r="5606" spans="1:16" ht="51">
      <c r="A5606" s="214" t="s">
        <v>569</v>
      </c>
      <c r="B5606" s="89"/>
      <c r="C5606" s="90" t="s">
        <v>621</v>
      </c>
      <c r="D5606" s="153">
        <v>43374</v>
      </c>
      <c r="E5606" s="89" t="s">
        <v>11131</v>
      </c>
      <c r="F5606" s="89" t="s">
        <v>3</v>
      </c>
      <c r="G5606" s="89">
        <v>1666998</v>
      </c>
      <c r="H5606" s="89"/>
      <c r="I5606" s="93" t="s">
        <v>724</v>
      </c>
      <c r="J5606" s="89"/>
      <c r="K5606" s="89"/>
      <c r="L5606" s="89"/>
      <c r="M5606" s="89"/>
      <c r="N5606" s="155">
        <v>0</v>
      </c>
      <c r="O5606" s="155">
        <v>1000</v>
      </c>
      <c r="P5606" s="89" t="s">
        <v>679</v>
      </c>
    </row>
    <row r="5607" spans="1:16" ht="51">
      <c r="A5607" s="214" t="s">
        <v>569</v>
      </c>
      <c r="B5607" s="89"/>
      <c r="C5607" s="90" t="s">
        <v>621</v>
      </c>
      <c r="D5607" s="153">
        <v>43374</v>
      </c>
      <c r="E5607" s="89" t="s">
        <v>11132</v>
      </c>
      <c r="F5607" s="89" t="s">
        <v>3</v>
      </c>
      <c r="G5607" s="89">
        <v>1666999</v>
      </c>
      <c r="H5607" s="89"/>
      <c r="I5607" s="93" t="s">
        <v>12396</v>
      </c>
      <c r="J5607" s="89"/>
      <c r="K5607" s="89"/>
      <c r="L5607" s="89"/>
      <c r="M5607" s="89"/>
      <c r="N5607" s="155">
        <v>0</v>
      </c>
      <c r="O5607" s="155">
        <v>2274.2000000000003</v>
      </c>
      <c r="P5607" s="89" t="s">
        <v>679</v>
      </c>
    </row>
    <row r="5608" spans="1:16" ht="38.25">
      <c r="A5608" s="214" t="s">
        <v>569</v>
      </c>
      <c r="B5608" s="89"/>
      <c r="C5608" s="90" t="s">
        <v>621</v>
      </c>
      <c r="D5608" s="153">
        <v>43374</v>
      </c>
      <c r="E5608" s="89" t="s">
        <v>11133</v>
      </c>
      <c r="F5608" s="89" t="s">
        <v>3</v>
      </c>
      <c r="G5608" s="89">
        <v>1667008</v>
      </c>
      <c r="H5608" s="89"/>
      <c r="I5608" s="93" t="s">
        <v>12397</v>
      </c>
      <c r="J5608" s="89"/>
      <c r="K5608" s="89"/>
      <c r="L5608" s="89"/>
      <c r="M5608" s="89"/>
      <c r="N5608" s="155">
        <v>0</v>
      </c>
      <c r="O5608" s="155">
        <v>5020</v>
      </c>
      <c r="P5608" s="89" t="s">
        <v>679</v>
      </c>
    </row>
    <row r="5609" spans="1:16" ht="38.25">
      <c r="A5609" s="214">
        <v>526</v>
      </c>
      <c r="B5609" s="89"/>
      <c r="C5609" s="90" t="s">
        <v>616</v>
      </c>
      <c r="D5609" s="153">
        <v>43374</v>
      </c>
      <c r="E5609" s="89" t="s">
        <v>11134</v>
      </c>
      <c r="F5609" s="89" t="s">
        <v>3</v>
      </c>
      <c r="G5609" s="89">
        <v>1667009</v>
      </c>
      <c r="H5609" s="89"/>
      <c r="I5609" s="93" t="s">
        <v>12398</v>
      </c>
      <c r="J5609" s="89"/>
      <c r="K5609" s="89"/>
      <c r="L5609" s="89"/>
      <c r="M5609" s="89"/>
      <c r="N5609" s="155">
        <v>0</v>
      </c>
      <c r="O5609" s="155">
        <v>30</v>
      </c>
      <c r="P5609" s="89" t="s">
        <v>679</v>
      </c>
    </row>
    <row r="5610" spans="1:16" ht="51">
      <c r="A5610" s="214" t="s">
        <v>569</v>
      </c>
      <c r="B5610" s="89"/>
      <c r="C5610" s="90" t="s">
        <v>621</v>
      </c>
      <c r="D5610" s="153">
        <v>43374</v>
      </c>
      <c r="E5610" s="89" t="s">
        <v>11135</v>
      </c>
      <c r="F5610" s="89" t="s">
        <v>3</v>
      </c>
      <c r="G5610" s="89">
        <v>1667195</v>
      </c>
      <c r="H5610" s="89"/>
      <c r="I5610" s="93" t="s">
        <v>12399</v>
      </c>
      <c r="J5610" s="89"/>
      <c r="K5610" s="89"/>
      <c r="L5610" s="89"/>
      <c r="M5610" s="89"/>
      <c r="N5610" s="155">
        <v>0</v>
      </c>
      <c r="O5610" s="155">
        <v>150</v>
      </c>
      <c r="P5610" s="89" t="s">
        <v>679</v>
      </c>
    </row>
    <row r="5611" spans="1:16" ht="51">
      <c r="A5611" s="214" t="s">
        <v>569</v>
      </c>
      <c r="B5611" s="89"/>
      <c r="C5611" s="90" t="s">
        <v>621</v>
      </c>
      <c r="D5611" s="153">
        <v>43374</v>
      </c>
      <c r="E5611" s="89" t="s">
        <v>11136</v>
      </c>
      <c r="F5611" s="89" t="s">
        <v>3</v>
      </c>
      <c r="G5611" s="89">
        <v>1667201</v>
      </c>
      <c r="H5611" s="89"/>
      <c r="I5611" s="93" t="s">
        <v>12400</v>
      </c>
      <c r="J5611" s="89"/>
      <c r="K5611" s="89"/>
      <c r="L5611" s="89"/>
      <c r="M5611" s="89"/>
      <c r="N5611" s="155">
        <v>0</v>
      </c>
      <c r="O5611" s="155">
        <v>150</v>
      </c>
      <c r="P5611" s="89" t="s">
        <v>679</v>
      </c>
    </row>
    <row r="5612" spans="1:16" ht="63.75">
      <c r="A5612" s="214">
        <v>132</v>
      </c>
      <c r="B5612" s="89"/>
      <c r="C5612" s="90" t="s">
        <v>71</v>
      </c>
      <c r="D5612" s="153">
        <v>43374</v>
      </c>
      <c r="E5612" s="89" t="s">
        <v>11137</v>
      </c>
      <c r="F5612" s="89" t="s">
        <v>3</v>
      </c>
      <c r="G5612" s="89">
        <v>1666964</v>
      </c>
      <c r="H5612" s="89"/>
      <c r="I5612" s="93" t="s">
        <v>12401</v>
      </c>
      <c r="J5612" s="89"/>
      <c r="K5612" s="89"/>
      <c r="L5612" s="89"/>
      <c r="M5612" s="89"/>
      <c r="N5612" s="155">
        <v>0</v>
      </c>
      <c r="O5612" s="155">
        <v>325</v>
      </c>
      <c r="P5612" s="89" t="s">
        <v>679</v>
      </c>
    </row>
    <row r="5613" spans="1:16" ht="63.75">
      <c r="A5613" s="214">
        <v>35</v>
      </c>
      <c r="B5613" s="89"/>
      <c r="C5613" s="90" t="s">
        <v>49</v>
      </c>
      <c r="D5613" s="153">
        <v>43374</v>
      </c>
      <c r="E5613" s="89" t="s">
        <v>11138</v>
      </c>
      <c r="F5613" s="89" t="s">
        <v>3</v>
      </c>
      <c r="G5613" s="89">
        <v>1666972</v>
      </c>
      <c r="H5613" s="89"/>
      <c r="I5613" s="93" t="s">
        <v>12402</v>
      </c>
      <c r="J5613" s="89"/>
      <c r="K5613" s="89"/>
      <c r="L5613" s="89"/>
      <c r="M5613" s="89"/>
      <c r="N5613" s="155">
        <v>0</v>
      </c>
      <c r="O5613" s="155">
        <v>1500</v>
      </c>
      <c r="P5613" s="89" t="s">
        <v>679</v>
      </c>
    </row>
    <row r="5614" spans="1:16" ht="63.75">
      <c r="A5614" s="214">
        <v>35</v>
      </c>
      <c r="B5614" s="89"/>
      <c r="C5614" s="90" t="s">
        <v>49</v>
      </c>
      <c r="D5614" s="153">
        <v>43374</v>
      </c>
      <c r="E5614" s="89" t="s">
        <v>11139</v>
      </c>
      <c r="F5614" s="89" t="s">
        <v>3</v>
      </c>
      <c r="G5614" s="89">
        <v>1666973</v>
      </c>
      <c r="H5614" s="89"/>
      <c r="I5614" s="93" t="s">
        <v>12403</v>
      </c>
      <c r="J5614" s="89"/>
      <c r="K5614" s="89"/>
      <c r="L5614" s="89"/>
      <c r="M5614" s="89"/>
      <c r="N5614" s="155">
        <v>0</v>
      </c>
      <c r="O5614" s="155">
        <v>21050</v>
      </c>
      <c r="P5614" s="89" t="s">
        <v>2900</v>
      </c>
    </row>
    <row r="5615" spans="1:16" ht="51">
      <c r="A5615" s="214">
        <v>16</v>
      </c>
      <c r="B5615" s="89"/>
      <c r="C5615" s="90" t="s">
        <v>46</v>
      </c>
      <c r="D5615" s="153">
        <v>43374</v>
      </c>
      <c r="E5615" s="89" t="s">
        <v>11140</v>
      </c>
      <c r="F5615" s="89" t="s">
        <v>3</v>
      </c>
      <c r="G5615" s="89">
        <v>1666978</v>
      </c>
      <c r="H5615" s="89"/>
      <c r="I5615" s="93" t="s">
        <v>12404</v>
      </c>
      <c r="J5615" s="89"/>
      <c r="K5615" s="89"/>
      <c r="L5615" s="89"/>
      <c r="M5615" s="89"/>
      <c r="N5615" s="155">
        <v>0</v>
      </c>
      <c r="O5615" s="155">
        <v>200000</v>
      </c>
      <c r="P5615" s="89" t="s">
        <v>679</v>
      </c>
    </row>
    <row r="5616" spans="1:16" ht="51">
      <c r="A5616" s="214" t="s">
        <v>569</v>
      </c>
      <c r="B5616" s="89"/>
      <c r="C5616" s="90" t="s">
        <v>621</v>
      </c>
      <c r="D5616" s="153">
        <v>43374</v>
      </c>
      <c r="E5616" s="89" t="s">
        <v>11141</v>
      </c>
      <c r="F5616" s="89" t="s">
        <v>3</v>
      </c>
      <c r="G5616" s="89">
        <v>1666990</v>
      </c>
      <c r="H5616" s="89"/>
      <c r="I5616" s="93" t="s">
        <v>12405</v>
      </c>
      <c r="J5616" s="89"/>
      <c r="K5616" s="89"/>
      <c r="L5616" s="89"/>
      <c r="M5616" s="89"/>
      <c r="N5616" s="155">
        <v>0</v>
      </c>
      <c r="O5616" s="155">
        <v>517.48</v>
      </c>
      <c r="P5616" s="89" t="s">
        <v>679</v>
      </c>
    </row>
    <row r="5617" spans="1:16" ht="51">
      <c r="A5617" s="214" t="s">
        <v>569</v>
      </c>
      <c r="B5617" s="89"/>
      <c r="C5617" s="90" t="s">
        <v>621</v>
      </c>
      <c r="D5617" s="153">
        <v>43374</v>
      </c>
      <c r="E5617" s="89" t="s">
        <v>11142</v>
      </c>
      <c r="F5617" s="89" t="s">
        <v>3</v>
      </c>
      <c r="G5617" s="89">
        <v>1666994</v>
      </c>
      <c r="H5617" s="89"/>
      <c r="I5617" s="93" t="s">
        <v>12406</v>
      </c>
      <c r="J5617" s="89"/>
      <c r="K5617" s="89"/>
      <c r="L5617" s="89"/>
      <c r="M5617" s="89"/>
      <c r="N5617" s="155">
        <v>0</v>
      </c>
      <c r="O5617" s="155">
        <v>1485.2</v>
      </c>
      <c r="P5617" s="89" t="s">
        <v>679</v>
      </c>
    </row>
    <row r="5618" spans="1:16" ht="51">
      <c r="A5618" s="214">
        <v>16</v>
      </c>
      <c r="B5618" s="89"/>
      <c r="C5618" s="90" t="s">
        <v>46</v>
      </c>
      <c r="D5618" s="153">
        <v>43374</v>
      </c>
      <c r="E5618" s="89" t="s">
        <v>11143</v>
      </c>
      <c r="F5618" s="89" t="s">
        <v>3</v>
      </c>
      <c r="G5618" s="89">
        <v>1667052</v>
      </c>
      <c r="H5618" s="89"/>
      <c r="I5618" s="93" t="s">
        <v>12407</v>
      </c>
      <c r="J5618" s="89"/>
      <c r="K5618" s="89"/>
      <c r="L5618" s="89"/>
      <c r="M5618" s="89"/>
      <c r="N5618" s="155">
        <v>0</v>
      </c>
      <c r="O5618" s="155">
        <v>1789</v>
      </c>
      <c r="P5618" s="89" t="s">
        <v>679</v>
      </c>
    </row>
    <row r="5619" spans="1:16" ht="63.75">
      <c r="A5619" s="214">
        <v>41</v>
      </c>
      <c r="B5619" s="89"/>
      <c r="C5619" s="90" t="s">
        <v>50</v>
      </c>
      <c r="D5619" s="153">
        <v>43374</v>
      </c>
      <c r="E5619" s="89" t="s">
        <v>11805</v>
      </c>
      <c r="F5619" s="89" t="s">
        <v>636</v>
      </c>
      <c r="G5619" s="89">
        <v>180952</v>
      </c>
      <c r="H5619" s="89"/>
      <c r="I5619" s="93" t="s">
        <v>13003</v>
      </c>
      <c r="J5619" s="89"/>
      <c r="K5619" s="89"/>
      <c r="L5619" s="89"/>
      <c r="M5619" s="89"/>
      <c r="N5619" s="155">
        <v>0</v>
      </c>
      <c r="O5619" s="155">
        <v>81813</v>
      </c>
      <c r="P5619" s="89" t="s">
        <v>679</v>
      </c>
    </row>
    <row r="5620" spans="1:16" ht="51">
      <c r="A5620" s="214" t="s">
        <v>561</v>
      </c>
      <c r="B5620" s="89"/>
      <c r="C5620" s="90" t="s">
        <v>10493</v>
      </c>
      <c r="D5620" s="153">
        <v>43374</v>
      </c>
      <c r="E5620" s="89" t="s">
        <v>11806</v>
      </c>
      <c r="F5620" s="89" t="s">
        <v>6</v>
      </c>
      <c r="G5620" s="89">
        <v>849379</v>
      </c>
      <c r="H5620" s="89"/>
      <c r="I5620" s="93" t="s">
        <v>13004</v>
      </c>
      <c r="J5620" s="89"/>
      <c r="K5620" s="89"/>
      <c r="L5620" s="89"/>
      <c r="M5620" s="89"/>
      <c r="N5620" s="155">
        <v>0</v>
      </c>
      <c r="O5620" s="155">
        <v>11669.14</v>
      </c>
      <c r="P5620" s="89" t="s">
        <v>2900</v>
      </c>
    </row>
    <row r="5621" spans="1:16" ht="51">
      <c r="A5621" s="214" t="s">
        <v>561</v>
      </c>
      <c r="B5621" s="89"/>
      <c r="C5621" s="90" t="s">
        <v>10493</v>
      </c>
      <c r="D5621" s="153">
        <v>43374</v>
      </c>
      <c r="E5621" s="89" t="s">
        <v>11807</v>
      </c>
      <c r="F5621" s="89" t="s">
        <v>6</v>
      </c>
      <c r="G5621" s="89">
        <v>849382</v>
      </c>
      <c r="H5621" s="89"/>
      <c r="I5621" s="93" t="s">
        <v>13005</v>
      </c>
      <c r="J5621" s="89"/>
      <c r="K5621" s="89"/>
      <c r="L5621" s="89"/>
      <c r="M5621" s="89"/>
      <c r="N5621" s="155">
        <v>0</v>
      </c>
      <c r="O5621" s="155">
        <v>13803.63</v>
      </c>
      <c r="P5621" s="89" t="s">
        <v>2900</v>
      </c>
    </row>
    <row r="5622" spans="1:16" ht="51">
      <c r="A5622" s="214" t="s">
        <v>561</v>
      </c>
      <c r="B5622" s="89"/>
      <c r="C5622" s="90" t="s">
        <v>10493</v>
      </c>
      <c r="D5622" s="153">
        <v>43374</v>
      </c>
      <c r="E5622" s="89" t="s">
        <v>11808</v>
      </c>
      <c r="F5622" s="89" t="s">
        <v>6</v>
      </c>
      <c r="G5622" s="89">
        <v>849386</v>
      </c>
      <c r="H5622" s="89"/>
      <c r="I5622" s="93" t="s">
        <v>13006</v>
      </c>
      <c r="J5622" s="89"/>
      <c r="K5622" s="89"/>
      <c r="L5622" s="89"/>
      <c r="M5622" s="89"/>
      <c r="N5622" s="155">
        <v>0</v>
      </c>
      <c r="O5622" s="155">
        <v>1017117</v>
      </c>
      <c r="P5622" s="89" t="s">
        <v>679</v>
      </c>
    </row>
    <row r="5623" spans="1:16" ht="76.5">
      <c r="A5623" s="214" t="s">
        <v>561</v>
      </c>
      <c r="B5623" s="89"/>
      <c r="C5623" s="90" t="s">
        <v>10493</v>
      </c>
      <c r="D5623" s="153">
        <v>43374</v>
      </c>
      <c r="E5623" s="89" t="s">
        <v>11809</v>
      </c>
      <c r="F5623" s="89" t="s">
        <v>6</v>
      </c>
      <c r="G5623" s="89">
        <v>1029080</v>
      </c>
      <c r="H5623" s="89"/>
      <c r="I5623" s="93" t="s">
        <v>13007</v>
      </c>
      <c r="J5623" s="89"/>
      <c r="K5623" s="89"/>
      <c r="L5623" s="89"/>
      <c r="M5623" s="89"/>
      <c r="N5623" s="155">
        <v>0</v>
      </c>
      <c r="O5623" s="155">
        <v>60000</v>
      </c>
      <c r="P5623" s="89" t="s">
        <v>679</v>
      </c>
    </row>
    <row r="5624" spans="1:16" ht="89.25">
      <c r="A5624" s="214">
        <v>117</v>
      </c>
      <c r="B5624" s="89"/>
      <c r="C5624" s="90" t="s">
        <v>65</v>
      </c>
      <c r="D5624" s="153">
        <v>43374</v>
      </c>
      <c r="E5624" s="89" t="s">
        <v>11810</v>
      </c>
      <c r="F5624" s="89" t="s">
        <v>13</v>
      </c>
      <c r="G5624" s="89">
        <v>4464</v>
      </c>
      <c r="H5624" s="89"/>
      <c r="I5624" s="93" t="s">
        <v>13008</v>
      </c>
      <c r="J5624" s="89"/>
      <c r="K5624" s="89"/>
      <c r="L5624" s="89"/>
      <c r="M5624" s="89"/>
      <c r="N5624" s="155">
        <v>107599.1</v>
      </c>
      <c r="O5624" s="155">
        <v>0</v>
      </c>
      <c r="P5624" s="89" t="s">
        <v>679</v>
      </c>
    </row>
    <row r="5625" spans="1:16" ht="51">
      <c r="A5625" s="214">
        <v>117</v>
      </c>
      <c r="B5625" s="89"/>
      <c r="C5625" s="90" t="s">
        <v>65</v>
      </c>
      <c r="D5625" s="153">
        <v>43374</v>
      </c>
      <c r="E5625" s="89" t="s">
        <v>11811</v>
      </c>
      <c r="F5625" s="89" t="s">
        <v>11</v>
      </c>
      <c r="G5625" s="89">
        <v>934288</v>
      </c>
      <c r="H5625" s="89"/>
      <c r="I5625" s="93" t="s">
        <v>13009</v>
      </c>
      <c r="J5625" s="89"/>
      <c r="K5625" s="89"/>
      <c r="L5625" s="89"/>
      <c r="M5625" s="89"/>
      <c r="N5625" s="155">
        <v>50</v>
      </c>
      <c r="O5625" s="155">
        <v>0</v>
      </c>
      <c r="P5625" s="89" t="s">
        <v>679</v>
      </c>
    </row>
    <row r="5626" spans="1:16" ht="51">
      <c r="A5626" s="214">
        <v>117</v>
      </c>
      <c r="B5626" s="89"/>
      <c r="C5626" s="90" t="s">
        <v>65</v>
      </c>
      <c r="D5626" s="153">
        <v>43374</v>
      </c>
      <c r="E5626" s="89" t="s">
        <v>11812</v>
      </c>
      <c r="F5626" s="89" t="s">
        <v>11</v>
      </c>
      <c r="G5626" s="89">
        <v>934289</v>
      </c>
      <c r="H5626" s="89"/>
      <c r="I5626" s="93" t="s">
        <v>13010</v>
      </c>
      <c r="J5626" s="89"/>
      <c r="K5626" s="89"/>
      <c r="L5626" s="89"/>
      <c r="M5626" s="89"/>
      <c r="N5626" s="155">
        <v>50</v>
      </c>
      <c r="O5626" s="155">
        <v>0</v>
      </c>
      <c r="P5626" s="89" t="s">
        <v>679</v>
      </c>
    </row>
    <row r="5627" spans="1:16" ht="51">
      <c r="A5627" s="214">
        <v>117</v>
      </c>
      <c r="B5627" s="89"/>
      <c r="C5627" s="90" t="s">
        <v>65</v>
      </c>
      <c r="D5627" s="153">
        <v>43374</v>
      </c>
      <c r="E5627" s="89" t="s">
        <v>11813</v>
      </c>
      <c r="F5627" s="89" t="s">
        <v>11</v>
      </c>
      <c r="G5627" s="89">
        <v>934291</v>
      </c>
      <c r="H5627" s="89"/>
      <c r="I5627" s="93" t="s">
        <v>13011</v>
      </c>
      <c r="J5627" s="89"/>
      <c r="K5627" s="89"/>
      <c r="L5627" s="89"/>
      <c r="M5627" s="89"/>
      <c r="N5627" s="155">
        <v>50</v>
      </c>
      <c r="O5627" s="155">
        <v>0</v>
      </c>
      <c r="P5627" s="89" t="s">
        <v>679</v>
      </c>
    </row>
    <row r="5628" spans="1:16" ht="76.5">
      <c r="A5628" s="214" t="s">
        <v>561</v>
      </c>
      <c r="B5628" s="89"/>
      <c r="C5628" s="90" t="s">
        <v>10493</v>
      </c>
      <c r="D5628" s="153">
        <v>43374</v>
      </c>
      <c r="E5628" s="89" t="s">
        <v>11814</v>
      </c>
      <c r="F5628" s="89" t="s">
        <v>13</v>
      </c>
      <c r="G5628" s="89">
        <v>934308</v>
      </c>
      <c r="H5628" s="89"/>
      <c r="I5628" s="93" t="s">
        <v>13012</v>
      </c>
      <c r="J5628" s="89"/>
      <c r="K5628" s="89"/>
      <c r="L5628" s="89"/>
      <c r="M5628" s="89"/>
      <c r="N5628" s="155">
        <v>183.47</v>
      </c>
      <c r="O5628" s="155">
        <v>0</v>
      </c>
      <c r="P5628" s="89" t="s">
        <v>679</v>
      </c>
    </row>
    <row r="5629" spans="1:16" ht="76.5">
      <c r="A5629" s="214" t="s">
        <v>561</v>
      </c>
      <c r="B5629" s="89"/>
      <c r="C5629" s="90" t="s">
        <v>10493</v>
      </c>
      <c r="D5629" s="153">
        <v>43374</v>
      </c>
      <c r="E5629" s="89" t="s">
        <v>11815</v>
      </c>
      <c r="F5629" s="89" t="s">
        <v>11</v>
      </c>
      <c r="G5629" s="89">
        <v>934308</v>
      </c>
      <c r="H5629" s="89"/>
      <c r="I5629" s="93" t="s">
        <v>13013</v>
      </c>
      <c r="J5629" s="89"/>
      <c r="K5629" s="89"/>
      <c r="L5629" s="89"/>
      <c r="M5629" s="89"/>
      <c r="N5629" s="155">
        <v>50</v>
      </c>
      <c r="O5629" s="155">
        <v>0</v>
      </c>
      <c r="P5629" s="89" t="s">
        <v>679</v>
      </c>
    </row>
    <row r="5630" spans="1:16" ht="76.5">
      <c r="A5630" s="214">
        <v>513</v>
      </c>
      <c r="B5630" s="89"/>
      <c r="C5630" s="90" t="s">
        <v>175</v>
      </c>
      <c r="D5630" s="153">
        <v>43374</v>
      </c>
      <c r="E5630" s="89" t="s">
        <v>11816</v>
      </c>
      <c r="F5630" s="89" t="s">
        <v>11</v>
      </c>
      <c r="G5630" s="89">
        <v>934316</v>
      </c>
      <c r="H5630" s="89"/>
      <c r="I5630" s="93" t="s">
        <v>13014</v>
      </c>
      <c r="J5630" s="89"/>
      <c r="K5630" s="89"/>
      <c r="L5630" s="89"/>
      <c r="M5630" s="89"/>
      <c r="N5630" s="155">
        <v>270</v>
      </c>
      <c r="O5630" s="155">
        <v>0</v>
      </c>
      <c r="P5630" s="89" t="s">
        <v>679</v>
      </c>
    </row>
    <row r="5631" spans="1:16" ht="51">
      <c r="A5631" s="214">
        <v>513</v>
      </c>
      <c r="B5631" s="89"/>
      <c r="C5631" s="90" t="s">
        <v>175</v>
      </c>
      <c r="D5631" s="153">
        <v>43374</v>
      </c>
      <c r="E5631" s="89" t="s">
        <v>11817</v>
      </c>
      <c r="F5631" s="89" t="s">
        <v>11</v>
      </c>
      <c r="G5631" s="89">
        <v>934321</v>
      </c>
      <c r="H5631" s="89"/>
      <c r="I5631" s="93" t="s">
        <v>13015</v>
      </c>
      <c r="J5631" s="89"/>
      <c r="K5631" s="89"/>
      <c r="L5631" s="89"/>
      <c r="M5631" s="89"/>
      <c r="N5631" s="155">
        <v>50</v>
      </c>
      <c r="O5631" s="155">
        <v>0</v>
      </c>
      <c r="P5631" s="89" t="s">
        <v>679</v>
      </c>
    </row>
    <row r="5632" spans="1:16" ht="63.75">
      <c r="A5632" s="214">
        <v>513</v>
      </c>
      <c r="B5632" s="89"/>
      <c r="C5632" s="90" t="s">
        <v>175</v>
      </c>
      <c r="D5632" s="153">
        <v>43374</v>
      </c>
      <c r="E5632" s="89" t="s">
        <v>11818</v>
      </c>
      <c r="F5632" s="89" t="s">
        <v>11</v>
      </c>
      <c r="G5632" s="89">
        <v>934326</v>
      </c>
      <c r="H5632" s="89"/>
      <c r="I5632" s="93" t="s">
        <v>13016</v>
      </c>
      <c r="J5632" s="89"/>
      <c r="K5632" s="89"/>
      <c r="L5632" s="89"/>
      <c r="M5632" s="89"/>
      <c r="N5632" s="155">
        <v>270</v>
      </c>
      <c r="O5632" s="155">
        <v>0</v>
      </c>
      <c r="P5632" s="89" t="s">
        <v>679</v>
      </c>
    </row>
    <row r="5633" spans="1:16" ht="51">
      <c r="A5633" s="214">
        <v>117</v>
      </c>
      <c r="B5633" s="89"/>
      <c r="C5633" s="90" t="s">
        <v>65</v>
      </c>
      <c r="D5633" s="153">
        <v>43374</v>
      </c>
      <c r="E5633" s="89" t="s">
        <v>11819</v>
      </c>
      <c r="F5633" s="89" t="s">
        <v>11</v>
      </c>
      <c r="G5633" s="89">
        <v>934338</v>
      </c>
      <c r="H5633" s="89"/>
      <c r="I5633" s="93" t="s">
        <v>13017</v>
      </c>
      <c r="J5633" s="89"/>
      <c r="K5633" s="89"/>
      <c r="L5633" s="89"/>
      <c r="M5633" s="89"/>
      <c r="N5633" s="155">
        <v>50</v>
      </c>
      <c r="O5633" s="155">
        <v>0</v>
      </c>
      <c r="P5633" s="89" t="s">
        <v>679</v>
      </c>
    </row>
    <row r="5634" spans="1:16" ht="76.5">
      <c r="A5634" s="214">
        <v>25</v>
      </c>
      <c r="B5634" s="89"/>
      <c r="C5634" s="90" t="s">
        <v>48</v>
      </c>
      <c r="D5634" s="153">
        <v>43374</v>
      </c>
      <c r="E5634" s="89" t="s">
        <v>11820</v>
      </c>
      <c r="F5634" s="89" t="s">
        <v>680</v>
      </c>
      <c r="G5634" s="89">
        <v>180961</v>
      </c>
      <c r="H5634" s="89"/>
      <c r="I5634" s="93" t="s">
        <v>13018</v>
      </c>
      <c r="J5634" s="89"/>
      <c r="K5634" s="89"/>
      <c r="L5634" s="89"/>
      <c r="M5634" s="89"/>
      <c r="N5634" s="155">
        <v>839462.83</v>
      </c>
      <c r="O5634" s="155">
        <v>0</v>
      </c>
      <c r="P5634" s="89" t="s">
        <v>679</v>
      </c>
    </row>
    <row r="5635" spans="1:16" ht="76.5">
      <c r="A5635" s="214">
        <v>25</v>
      </c>
      <c r="B5635" s="89"/>
      <c r="C5635" s="90" t="s">
        <v>48</v>
      </c>
      <c r="D5635" s="153">
        <v>43374</v>
      </c>
      <c r="E5635" s="89" t="s">
        <v>11821</v>
      </c>
      <c r="F5635" s="89" t="s">
        <v>680</v>
      </c>
      <c r="G5635" s="89">
        <v>180887</v>
      </c>
      <c r="H5635" s="89"/>
      <c r="I5635" s="93" t="s">
        <v>13019</v>
      </c>
      <c r="J5635" s="89"/>
      <c r="K5635" s="89"/>
      <c r="L5635" s="89"/>
      <c r="M5635" s="89"/>
      <c r="N5635" s="155">
        <v>55023.18</v>
      </c>
      <c r="O5635" s="155">
        <v>0</v>
      </c>
      <c r="P5635" s="89" t="s">
        <v>679</v>
      </c>
    </row>
    <row r="5636" spans="1:16" ht="76.5">
      <c r="A5636" s="214">
        <v>25</v>
      </c>
      <c r="B5636" s="89"/>
      <c r="C5636" s="90" t="s">
        <v>48</v>
      </c>
      <c r="D5636" s="153">
        <v>43374</v>
      </c>
      <c r="E5636" s="89" t="s">
        <v>11820</v>
      </c>
      <c r="F5636" s="89" t="s">
        <v>680</v>
      </c>
      <c r="G5636" s="89">
        <v>180960</v>
      </c>
      <c r="H5636" s="89"/>
      <c r="I5636" s="93" t="s">
        <v>13020</v>
      </c>
      <c r="J5636" s="89"/>
      <c r="K5636" s="89"/>
      <c r="L5636" s="89"/>
      <c r="M5636" s="89"/>
      <c r="N5636" s="155">
        <v>548436.9</v>
      </c>
      <c r="O5636" s="155">
        <v>0</v>
      </c>
      <c r="P5636" s="89" t="s">
        <v>679</v>
      </c>
    </row>
    <row r="5637" spans="1:16" ht="76.5">
      <c r="A5637" s="214">
        <v>25</v>
      </c>
      <c r="B5637" s="89"/>
      <c r="C5637" s="90" t="s">
        <v>48</v>
      </c>
      <c r="D5637" s="153">
        <v>43374</v>
      </c>
      <c r="E5637" s="89" t="s">
        <v>11821</v>
      </c>
      <c r="F5637" s="89" t="s">
        <v>680</v>
      </c>
      <c r="G5637" s="89">
        <v>180933</v>
      </c>
      <c r="H5637" s="89"/>
      <c r="I5637" s="93" t="s">
        <v>13021</v>
      </c>
      <c r="J5637" s="89"/>
      <c r="K5637" s="89"/>
      <c r="L5637" s="89"/>
      <c r="M5637" s="89"/>
      <c r="N5637" s="155">
        <v>420499.64</v>
      </c>
      <c r="O5637" s="155">
        <v>0</v>
      </c>
      <c r="P5637" s="89" t="s">
        <v>679</v>
      </c>
    </row>
    <row r="5638" spans="1:16" ht="89.25">
      <c r="A5638" s="214">
        <v>25</v>
      </c>
      <c r="B5638" s="89"/>
      <c r="C5638" s="90" t="s">
        <v>48</v>
      </c>
      <c r="D5638" s="153">
        <v>43374</v>
      </c>
      <c r="E5638" s="89" t="s">
        <v>11820</v>
      </c>
      <c r="F5638" s="89" t="s">
        <v>680</v>
      </c>
      <c r="G5638" s="89">
        <v>180959</v>
      </c>
      <c r="H5638" s="89"/>
      <c r="I5638" s="93" t="s">
        <v>13022</v>
      </c>
      <c r="J5638" s="89"/>
      <c r="K5638" s="89"/>
      <c r="L5638" s="89"/>
      <c r="M5638" s="89"/>
      <c r="N5638" s="155">
        <v>163845.79999999999</v>
      </c>
      <c r="O5638" s="155">
        <v>0</v>
      </c>
      <c r="P5638" s="89" t="s">
        <v>679</v>
      </c>
    </row>
    <row r="5639" spans="1:16" ht="76.5">
      <c r="A5639" s="214">
        <v>25</v>
      </c>
      <c r="B5639" s="89"/>
      <c r="C5639" s="90" t="s">
        <v>48</v>
      </c>
      <c r="D5639" s="153">
        <v>43374</v>
      </c>
      <c r="E5639" s="89" t="s">
        <v>11821</v>
      </c>
      <c r="F5639" s="89" t="s">
        <v>680</v>
      </c>
      <c r="G5639" s="89">
        <v>180888</v>
      </c>
      <c r="H5639" s="89"/>
      <c r="I5639" s="93" t="s">
        <v>13023</v>
      </c>
      <c r="J5639" s="89"/>
      <c r="K5639" s="89"/>
      <c r="L5639" s="89"/>
      <c r="M5639" s="89"/>
      <c r="N5639" s="155">
        <v>35457.47</v>
      </c>
      <c r="O5639" s="155">
        <v>0</v>
      </c>
      <c r="P5639" s="89" t="s">
        <v>679</v>
      </c>
    </row>
    <row r="5640" spans="1:16" ht="76.5">
      <c r="A5640" s="214">
        <v>25</v>
      </c>
      <c r="B5640" s="89"/>
      <c r="C5640" s="90" t="s">
        <v>48</v>
      </c>
      <c r="D5640" s="153">
        <v>43374</v>
      </c>
      <c r="E5640" s="89" t="s">
        <v>11820</v>
      </c>
      <c r="F5640" s="89" t="s">
        <v>680</v>
      </c>
      <c r="G5640" s="89">
        <v>180958</v>
      </c>
      <c r="H5640" s="89"/>
      <c r="I5640" s="93" t="s">
        <v>13024</v>
      </c>
      <c r="J5640" s="89"/>
      <c r="K5640" s="89"/>
      <c r="L5640" s="89"/>
      <c r="M5640" s="89"/>
      <c r="N5640" s="155">
        <v>950803.98</v>
      </c>
      <c r="O5640" s="155">
        <v>0</v>
      </c>
      <c r="P5640" s="89" t="s">
        <v>679</v>
      </c>
    </row>
    <row r="5641" spans="1:16" ht="89.25">
      <c r="A5641" s="214">
        <v>25</v>
      </c>
      <c r="B5641" s="89"/>
      <c r="C5641" s="90" t="s">
        <v>48</v>
      </c>
      <c r="D5641" s="153">
        <v>43374</v>
      </c>
      <c r="E5641" s="89" t="s">
        <v>11821</v>
      </c>
      <c r="F5641" s="89" t="s">
        <v>680</v>
      </c>
      <c r="G5641" s="89">
        <v>180932</v>
      </c>
      <c r="H5641" s="89"/>
      <c r="I5641" s="93" t="s">
        <v>13025</v>
      </c>
      <c r="J5641" s="89"/>
      <c r="K5641" s="89"/>
      <c r="L5641" s="89"/>
      <c r="M5641" s="89"/>
      <c r="N5641" s="155">
        <v>124079.53</v>
      </c>
      <c r="O5641" s="155">
        <v>0</v>
      </c>
      <c r="P5641" s="89" t="s">
        <v>679</v>
      </c>
    </row>
    <row r="5642" spans="1:16" ht="76.5">
      <c r="A5642" s="214">
        <v>25</v>
      </c>
      <c r="B5642" s="89"/>
      <c r="C5642" s="90" t="s">
        <v>48</v>
      </c>
      <c r="D5642" s="153">
        <v>43374</v>
      </c>
      <c r="E5642" s="89" t="s">
        <v>11820</v>
      </c>
      <c r="F5642" s="89" t="s">
        <v>680</v>
      </c>
      <c r="G5642" s="89">
        <v>180956</v>
      </c>
      <c r="H5642" s="89"/>
      <c r="I5642" s="93" t="s">
        <v>13026</v>
      </c>
      <c r="J5642" s="89"/>
      <c r="K5642" s="89"/>
      <c r="L5642" s="89"/>
      <c r="M5642" s="89"/>
      <c r="N5642" s="155">
        <v>427745.99</v>
      </c>
      <c r="O5642" s="155">
        <v>0</v>
      </c>
      <c r="P5642" s="89" t="s">
        <v>679</v>
      </c>
    </row>
    <row r="5643" spans="1:16" ht="76.5">
      <c r="A5643" s="214">
        <v>25</v>
      </c>
      <c r="B5643" s="89"/>
      <c r="C5643" s="90" t="s">
        <v>48</v>
      </c>
      <c r="D5643" s="153">
        <v>43374</v>
      </c>
      <c r="E5643" s="89" t="s">
        <v>11821</v>
      </c>
      <c r="F5643" s="89" t="s">
        <v>680</v>
      </c>
      <c r="G5643" s="89">
        <v>180890</v>
      </c>
      <c r="H5643" s="89"/>
      <c r="I5643" s="93" t="s">
        <v>13027</v>
      </c>
      <c r="J5643" s="89"/>
      <c r="K5643" s="89"/>
      <c r="L5643" s="89"/>
      <c r="M5643" s="89"/>
      <c r="N5643" s="155">
        <v>353721.08</v>
      </c>
      <c r="O5643" s="155">
        <v>0</v>
      </c>
      <c r="P5643" s="89" t="s">
        <v>679</v>
      </c>
    </row>
    <row r="5644" spans="1:16" ht="89.25">
      <c r="A5644" s="214">
        <v>25</v>
      </c>
      <c r="B5644" s="89"/>
      <c r="C5644" s="90" t="s">
        <v>48</v>
      </c>
      <c r="D5644" s="153">
        <v>43374</v>
      </c>
      <c r="E5644" s="89" t="s">
        <v>11820</v>
      </c>
      <c r="F5644" s="89" t="s">
        <v>680</v>
      </c>
      <c r="G5644" s="89">
        <v>180936</v>
      </c>
      <c r="H5644" s="89"/>
      <c r="I5644" s="93" t="s">
        <v>13028</v>
      </c>
      <c r="J5644" s="89"/>
      <c r="K5644" s="89"/>
      <c r="L5644" s="89"/>
      <c r="M5644" s="89"/>
      <c r="N5644" s="155">
        <v>1011534.1</v>
      </c>
      <c r="O5644" s="155">
        <v>0</v>
      </c>
      <c r="P5644" s="89" t="s">
        <v>679</v>
      </c>
    </row>
    <row r="5645" spans="1:16" ht="89.25">
      <c r="A5645" s="214">
        <v>25</v>
      </c>
      <c r="B5645" s="89"/>
      <c r="C5645" s="90" t="s">
        <v>48</v>
      </c>
      <c r="D5645" s="153">
        <v>43374</v>
      </c>
      <c r="E5645" s="89" t="s">
        <v>11821</v>
      </c>
      <c r="F5645" s="89" t="s">
        <v>680</v>
      </c>
      <c r="G5645" s="89">
        <v>180931</v>
      </c>
      <c r="H5645" s="89"/>
      <c r="I5645" s="93" t="s">
        <v>13029</v>
      </c>
      <c r="J5645" s="89"/>
      <c r="K5645" s="89"/>
      <c r="L5645" s="89"/>
      <c r="M5645" s="89"/>
      <c r="N5645" s="155">
        <v>106503.54</v>
      </c>
      <c r="O5645" s="155">
        <v>0</v>
      </c>
      <c r="P5645" s="89" t="s">
        <v>679</v>
      </c>
    </row>
    <row r="5646" spans="1:16" ht="89.25">
      <c r="A5646" s="214">
        <v>25</v>
      </c>
      <c r="B5646" s="89"/>
      <c r="C5646" s="90" t="s">
        <v>48</v>
      </c>
      <c r="D5646" s="153">
        <v>43374</v>
      </c>
      <c r="E5646" s="89" t="s">
        <v>11820</v>
      </c>
      <c r="F5646" s="89" t="s">
        <v>680</v>
      </c>
      <c r="G5646" s="89">
        <v>180921</v>
      </c>
      <c r="H5646" s="89"/>
      <c r="I5646" s="93" t="s">
        <v>13030</v>
      </c>
      <c r="J5646" s="89"/>
      <c r="K5646" s="89"/>
      <c r="L5646" s="89"/>
      <c r="M5646" s="89"/>
      <c r="N5646" s="155">
        <v>464725.49</v>
      </c>
      <c r="O5646" s="155">
        <v>0</v>
      </c>
      <c r="P5646" s="89" t="s">
        <v>679</v>
      </c>
    </row>
    <row r="5647" spans="1:16" ht="89.25">
      <c r="A5647" s="214">
        <v>25</v>
      </c>
      <c r="B5647" s="89"/>
      <c r="C5647" s="90" t="s">
        <v>48</v>
      </c>
      <c r="D5647" s="153">
        <v>43374</v>
      </c>
      <c r="E5647" s="89" t="s">
        <v>11821</v>
      </c>
      <c r="F5647" s="89" t="s">
        <v>680</v>
      </c>
      <c r="G5647" s="89">
        <v>180884</v>
      </c>
      <c r="H5647" s="89"/>
      <c r="I5647" s="93" t="s">
        <v>13031</v>
      </c>
      <c r="J5647" s="89"/>
      <c r="K5647" s="89"/>
      <c r="L5647" s="89"/>
      <c r="M5647" s="89"/>
      <c r="N5647" s="155">
        <v>98698.48</v>
      </c>
      <c r="O5647" s="155">
        <v>0</v>
      </c>
      <c r="P5647" s="89" t="s">
        <v>679</v>
      </c>
    </row>
    <row r="5648" spans="1:16" ht="89.25">
      <c r="A5648" s="214">
        <v>25</v>
      </c>
      <c r="B5648" s="89"/>
      <c r="C5648" s="90" t="s">
        <v>48</v>
      </c>
      <c r="D5648" s="153">
        <v>43374</v>
      </c>
      <c r="E5648" s="89" t="s">
        <v>11820</v>
      </c>
      <c r="F5648" s="89" t="s">
        <v>680</v>
      </c>
      <c r="G5648" s="89">
        <v>180919</v>
      </c>
      <c r="H5648" s="89"/>
      <c r="I5648" s="93" t="s">
        <v>13032</v>
      </c>
      <c r="J5648" s="89"/>
      <c r="K5648" s="89"/>
      <c r="L5648" s="89"/>
      <c r="M5648" s="89"/>
      <c r="N5648" s="155">
        <v>54505.59</v>
      </c>
      <c r="O5648" s="155">
        <v>0</v>
      </c>
      <c r="P5648" s="89" t="s">
        <v>679</v>
      </c>
    </row>
    <row r="5649" spans="1:16" ht="76.5">
      <c r="A5649" s="214">
        <v>25</v>
      </c>
      <c r="B5649" s="89"/>
      <c r="C5649" s="90" t="s">
        <v>48</v>
      </c>
      <c r="D5649" s="153">
        <v>43374</v>
      </c>
      <c r="E5649" s="89" t="s">
        <v>11821</v>
      </c>
      <c r="F5649" s="89" t="s">
        <v>680</v>
      </c>
      <c r="G5649" s="89">
        <v>180930</v>
      </c>
      <c r="H5649" s="89"/>
      <c r="I5649" s="93" t="s">
        <v>13033</v>
      </c>
      <c r="J5649" s="89"/>
      <c r="K5649" s="89"/>
      <c r="L5649" s="89"/>
      <c r="M5649" s="89"/>
      <c r="N5649" s="155">
        <v>210805.77</v>
      </c>
      <c r="O5649" s="155">
        <v>0</v>
      </c>
      <c r="P5649" s="89" t="s">
        <v>679</v>
      </c>
    </row>
    <row r="5650" spans="1:16" ht="76.5">
      <c r="A5650" s="214">
        <v>25</v>
      </c>
      <c r="B5650" s="89"/>
      <c r="C5650" s="90" t="s">
        <v>48</v>
      </c>
      <c r="D5650" s="153">
        <v>43374</v>
      </c>
      <c r="E5650" s="89" t="s">
        <v>11820</v>
      </c>
      <c r="F5650" s="89" t="s">
        <v>680</v>
      </c>
      <c r="G5650" s="89">
        <v>180918</v>
      </c>
      <c r="H5650" s="89"/>
      <c r="I5650" s="93" t="s">
        <v>13034</v>
      </c>
      <c r="J5650" s="89"/>
      <c r="K5650" s="89"/>
      <c r="L5650" s="89"/>
      <c r="M5650" s="89"/>
      <c r="N5650" s="155">
        <v>252086.08</v>
      </c>
      <c r="O5650" s="155">
        <v>0</v>
      </c>
      <c r="P5650" s="89" t="s">
        <v>679</v>
      </c>
    </row>
    <row r="5651" spans="1:16" ht="76.5">
      <c r="A5651" s="214">
        <v>25</v>
      </c>
      <c r="B5651" s="89"/>
      <c r="C5651" s="90" t="s">
        <v>48</v>
      </c>
      <c r="D5651" s="153">
        <v>43374</v>
      </c>
      <c r="E5651" s="89" t="s">
        <v>11821</v>
      </c>
      <c r="F5651" s="89" t="s">
        <v>680</v>
      </c>
      <c r="G5651" s="89">
        <v>180891</v>
      </c>
      <c r="H5651" s="89"/>
      <c r="I5651" s="93" t="s">
        <v>13035</v>
      </c>
      <c r="J5651" s="89"/>
      <c r="K5651" s="89"/>
      <c r="L5651" s="89"/>
      <c r="M5651" s="89"/>
      <c r="N5651" s="155">
        <v>130581.03</v>
      </c>
      <c r="O5651" s="155">
        <v>0</v>
      </c>
      <c r="P5651" s="89" t="s">
        <v>679</v>
      </c>
    </row>
    <row r="5652" spans="1:16" ht="89.25">
      <c r="A5652" s="214">
        <v>25</v>
      </c>
      <c r="B5652" s="89"/>
      <c r="C5652" s="90" t="s">
        <v>48</v>
      </c>
      <c r="D5652" s="153">
        <v>43374</v>
      </c>
      <c r="E5652" s="89" t="s">
        <v>11820</v>
      </c>
      <c r="F5652" s="89" t="s">
        <v>680</v>
      </c>
      <c r="G5652" s="89">
        <v>180916</v>
      </c>
      <c r="H5652" s="89"/>
      <c r="I5652" s="93" t="s">
        <v>13036</v>
      </c>
      <c r="J5652" s="89"/>
      <c r="K5652" s="89"/>
      <c r="L5652" s="89"/>
      <c r="M5652" s="89"/>
      <c r="N5652" s="155">
        <v>452706.13</v>
      </c>
      <c r="O5652" s="155">
        <v>0</v>
      </c>
      <c r="P5652" s="89" t="s">
        <v>679</v>
      </c>
    </row>
    <row r="5653" spans="1:16" ht="89.25">
      <c r="A5653" s="214">
        <v>25</v>
      </c>
      <c r="B5653" s="89"/>
      <c r="C5653" s="90" t="s">
        <v>48</v>
      </c>
      <c r="D5653" s="153">
        <v>43374</v>
      </c>
      <c r="E5653" s="89" t="s">
        <v>11821</v>
      </c>
      <c r="F5653" s="89" t="s">
        <v>680</v>
      </c>
      <c r="G5653" s="89">
        <v>180929</v>
      </c>
      <c r="H5653" s="89"/>
      <c r="I5653" s="93" t="s">
        <v>13037</v>
      </c>
      <c r="J5653" s="89"/>
      <c r="K5653" s="89"/>
      <c r="L5653" s="89"/>
      <c r="M5653" s="89"/>
      <c r="N5653" s="155">
        <v>549319.66</v>
      </c>
      <c r="O5653" s="155">
        <v>0</v>
      </c>
      <c r="P5653" s="89" t="s">
        <v>679</v>
      </c>
    </row>
    <row r="5654" spans="1:16" ht="89.25">
      <c r="A5654" s="214">
        <v>25</v>
      </c>
      <c r="B5654" s="89"/>
      <c r="C5654" s="90" t="s">
        <v>48</v>
      </c>
      <c r="D5654" s="153">
        <v>43374</v>
      </c>
      <c r="E5654" s="89" t="s">
        <v>11820</v>
      </c>
      <c r="F5654" s="89" t="s">
        <v>680</v>
      </c>
      <c r="G5654" s="89">
        <v>180915</v>
      </c>
      <c r="H5654" s="89"/>
      <c r="I5654" s="93" t="s">
        <v>13038</v>
      </c>
      <c r="J5654" s="89"/>
      <c r="K5654" s="89"/>
      <c r="L5654" s="89"/>
      <c r="M5654" s="89"/>
      <c r="N5654" s="155">
        <v>194042.15</v>
      </c>
      <c r="O5654" s="155">
        <v>0</v>
      </c>
      <c r="P5654" s="89" t="s">
        <v>679</v>
      </c>
    </row>
    <row r="5655" spans="1:16" ht="89.25">
      <c r="A5655" s="214">
        <v>25</v>
      </c>
      <c r="B5655" s="89"/>
      <c r="C5655" s="90" t="s">
        <v>48</v>
      </c>
      <c r="D5655" s="153">
        <v>43374</v>
      </c>
      <c r="E5655" s="89" t="s">
        <v>11821</v>
      </c>
      <c r="F5655" s="89" t="s">
        <v>680</v>
      </c>
      <c r="G5655" s="89">
        <v>180892</v>
      </c>
      <c r="H5655" s="89"/>
      <c r="I5655" s="93" t="s">
        <v>13039</v>
      </c>
      <c r="J5655" s="89"/>
      <c r="K5655" s="89"/>
      <c r="L5655" s="89"/>
      <c r="M5655" s="89"/>
      <c r="N5655" s="155">
        <v>236452.61</v>
      </c>
      <c r="O5655" s="155">
        <v>0</v>
      </c>
      <c r="P5655" s="89" t="s">
        <v>679</v>
      </c>
    </row>
    <row r="5656" spans="1:16" ht="76.5">
      <c r="A5656" s="214">
        <v>25</v>
      </c>
      <c r="B5656" s="89"/>
      <c r="C5656" s="90" t="s">
        <v>48</v>
      </c>
      <c r="D5656" s="153">
        <v>43374</v>
      </c>
      <c r="E5656" s="89" t="s">
        <v>11821</v>
      </c>
      <c r="F5656" s="89" t="s">
        <v>680</v>
      </c>
      <c r="G5656" s="89">
        <v>180927</v>
      </c>
      <c r="H5656" s="89"/>
      <c r="I5656" s="93" t="s">
        <v>13040</v>
      </c>
      <c r="J5656" s="89"/>
      <c r="K5656" s="89"/>
      <c r="L5656" s="89"/>
      <c r="M5656" s="89"/>
      <c r="N5656" s="155">
        <v>330236.77</v>
      </c>
      <c r="O5656" s="155">
        <v>0</v>
      </c>
      <c r="P5656" s="89" t="s">
        <v>679</v>
      </c>
    </row>
    <row r="5657" spans="1:16" ht="76.5">
      <c r="A5657" s="214">
        <v>25</v>
      </c>
      <c r="B5657" s="89"/>
      <c r="C5657" s="90" t="s">
        <v>48</v>
      </c>
      <c r="D5657" s="153">
        <v>43374</v>
      </c>
      <c r="E5657" s="89" t="s">
        <v>11821</v>
      </c>
      <c r="F5657" s="89" t="s">
        <v>680</v>
      </c>
      <c r="G5657" s="89">
        <v>180925</v>
      </c>
      <c r="H5657" s="89"/>
      <c r="I5657" s="93" t="s">
        <v>13041</v>
      </c>
      <c r="J5657" s="89"/>
      <c r="K5657" s="89"/>
      <c r="L5657" s="89"/>
      <c r="M5657" s="89"/>
      <c r="N5657" s="155">
        <v>540972.84</v>
      </c>
      <c r="O5657" s="155">
        <v>0</v>
      </c>
      <c r="P5657" s="89" t="s">
        <v>679</v>
      </c>
    </row>
    <row r="5658" spans="1:16" ht="76.5">
      <c r="A5658" s="214">
        <v>25</v>
      </c>
      <c r="B5658" s="89"/>
      <c r="C5658" s="90" t="s">
        <v>48</v>
      </c>
      <c r="D5658" s="153">
        <v>43374</v>
      </c>
      <c r="E5658" s="89" t="s">
        <v>11821</v>
      </c>
      <c r="F5658" s="89" t="s">
        <v>680</v>
      </c>
      <c r="G5658" s="89">
        <v>180923</v>
      </c>
      <c r="H5658" s="89"/>
      <c r="I5658" s="93" t="s">
        <v>13042</v>
      </c>
      <c r="J5658" s="89"/>
      <c r="K5658" s="89"/>
      <c r="L5658" s="89"/>
      <c r="M5658" s="89"/>
      <c r="N5658" s="155">
        <v>372835.52</v>
      </c>
      <c r="O5658" s="155">
        <v>0</v>
      </c>
      <c r="P5658" s="89" t="s">
        <v>679</v>
      </c>
    </row>
    <row r="5659" spans="1:16" ht="76.5">
      <c r="A5659" s="214">
        <v>25</v>
      </c>
      <c r="B5659" s="89"/>
      <c r="C5659" s="90" t="s">
        <v>48</v>
      </c>
      <c r="D5659" s="153">
        <v>43374</v>
      </c>
      <c r="E5659" s="89" t="s">
        <v>11820</v>
      </c>
      <c r="F5659" s="89" t="s">
        <v>680</v>
      </c>
      <c r="G5659" s="89">
        <v>180969</v>
      </c>
      <c r="H5659" s="89"/>
      <c r="I5659" s="93" t="s">
        <v>13043</v>
      </c>
      <c r="J5659" s="89"/>
      <c r="K5659" s="89"/>
      <c r="L5659" s="89"/>
      <c r="M5659" s="89"/>
      <c r="N5659" s="155">
        <v>562324</v>
      </c>
      <c r="O5659" s="155">
        <v>0</v>
      </c>
      <c r="P5659" s="89" t="s">
        <v>679</v>
      </c>
    </row>
    <row r="5660" spans="1:16" ht="89.25">
      <c r="A5660" s="214">
        <v>25</v>
      </c>
      <c r="B5660" s="89"/>
      <c r="C5660" s="90" t="s">
        <v>48</v>
      </c>
      <c r="D5660" s="153">
        <v>43374</v>
      </c>
      <c r="E5660" s="89" t="s">
        <v>11822</v>
      </c>
      <c r="F5660" s="89" t="s">
        <v>680</v>
      </c>
      <c r="G5660" s="89">
        <v>180896</v>
      </c>
      <c r="H5660" s="89"/>
      <c r="I5660" s="93" t="s">
        <v>13044</v>
      </c>
      <c r="J5660" s="89"/>
      <c r="K5660" s="89"/>
      <c r="L5660" s="89"/>
      <c r="M5660" s="89"/>
      <c r="N5660" s="155">
        <v>1640360.98</v>
      </c>
      <c r="O5660" s="155">
        <v>0</v>
      </c>
      <c r="P5660" s="89" t="s">
        <v>679</v>
      </c>
    </row>
    <row r="5661" spans="1:16" ht="76.5">
      <c r="A5661" s="214">
        <v>25</v>
      </c>
      <c r="B5661" s="89"/>
      <c r="C5661" s="90" t="s">
        <v>48</v>
      </c>
      <c r="D5661" s="153">
        <v>43374</v>
      </c>
      <c r="E5661" s="89" t="s">
        <v>11820</v>
      </c>
      <c r="F5661" s="89" t="s">
        <v>680</v>
      </c>
      <c r="G5661" s="89">
        <v>180968</v>
      </c>
      <c r="H5661" s="89"/>
      <c r="I5661" s="93" t="s">
        <v>13045</v>
      </c>
      <c r="J5661" s="89"/>
      <c r="K5661" s="89"/>
      <c r="L5661" s="89"/>
      <c r="M5661" s="89"/>
      <c r="N5661" s="155">
        <v>2234708.2599999998</v>
      </c>
      <c r="O5661" s="155">
        <v>0</v>
      </c>
      <c r="P5661" s="89" t="s">
        <v>679</v>
      </c>
    </row>
    <row r="5662" spans="1:16" ht="76.5">
      <c r="A5662" s="214">
        <v>25</v>
      </c>
      <c r="B5662" s="89"/>
      <c r="C5662" s="90" t="s">
        <v>48</v>
      </c>
      <c r="D5662" s="153">
        <v>43374</v>
      </c>
      <c r="E5662" s="89" t="s">
        <v>11822</v>
      </c>
      <c r="F5662" s="89" t="s">
        <v>680</v>
      </c>
      <c r="G5662" s="89">
        <v>180895</v>
      </c>
      <c r="H5662" s="89"/>
      <c r="I5662" s="93" t="s">
        <v>13046</v>
      </c>
      <c r="J5662" s="89"/>
      <c r="K5662" s="89"/>
      <c r="L5662" s="89"/>
      <c r="M5662" s="89"/>
      <c r="N5662" s="155">
        <v>236025.12</v>
      </c>
      <c r="O5662" s="155">
        <v>0</v>
      </c>
      <c r="P5662" s="89" t="s">
        <v>679</v>
      </c>
    </row>
    <row r="5663" spans="1:16" ht="76.5">
      <c r="A5663" s="214">
        <v>25</v>
      </c>
      <c r="B5663" s="89"/>
      <c r="C5663" s="90" t="s">
        <v>48</v>
      </c>
      <c r="D5663" s="153">
        <v>43374</v>
      </c>
      <c r="E5663" s="89" t="s">
        <v>11822</v>
      </c>
      <c r="F5663" s="89" t="s">
        <v>680</v>
      </c>
      <c r="G5663" s="89">
        <v>180894</v>
      </c>
      <c r="H5663" s="89"/>
      <c r="I5663" s="93" t="s">
        <v>13047</v>
      </c>
      <c r="J5663" s="89"/>
      <c r="K5663" s="89"/>
      <c r="L5663" s="89"/>
      <c r="M5663" s="89"/>
      <c r="N5663" s="155">
        <v>627967.54</v>
      </c>
      <c r="O5663" s="155">
        <v>0</v>
      </c>
      <c r="P5663" s="89" t="s">
        <v>679</v>
      </c>
    </row>
    <row r="5664" spans="1:16" ht="76.5">
      <c r="A5664" s="214">
        <v>25</v>
      </c>
      <c r="B5664" s="89"/>
      <c r="C5664" s="90" t="s">
        <v>48</v>
      </c>
      <c r="D5664" s="153">
        <v>43374</v>
      </c>
      <c r="E5664" s="89" t="s">
        <v>11820</v>
      </c>
      <c r="F5664" s="89" t="s">
        <v>680</v>
      </c>
      <c r="G5664" s="89">
        <v>180967</v>
      </c>
      <c r="H5664" s="89"/>
      <c r="I5664" s="93" t="s">
        <v>13048</v>
      </c>
      <c r="J5664" s="89"/>
      <c r="K5664" s="89"/>
      <c r="L5664" s="89"/>
      <c r="M5664" s="89"/>
      <c r="N5664" s="155">
        <v>365624.08</v>
      </c>
      <c r="O5664" s="155">
        <v>0</v>
      </c>
      <c r="P5664" s="89" t="s">
        <v>679</v>
      </c>
    </row>
    <row r="5665" spans="1:16" ht="76.5">
      <c r="A5665" s="214">
        <v>25</v>
      </c>
      <c r="B5665" s="89"/>
      <c r="C5665" s="90" t="s">
        <v>48</v>
      </c>
      <c r="D5665" s="153">
        <v>43374</v>
      </c>
      <c r="E5665" s="89" t="s">
        <v>11821</v>
      </c>
      <c r="F5665" s="89" t="s">
        <v>680</v>
      </c>
      <c r="G5665" s="89">
        <v>180880</v>
      </c>
      <c r="H5665" s="89"/>
      <c r="I5665" s="93" t="s">
        <v>13049</v>
      </c>
      <c r="J5665" s="89"/>
      <c r="K5665" s="89"/>
      <c r="L5665" s="89"/>
      <c r="M5665" s="89"/>
      <c r="N5665" s="155">
        <v>512308.44</v>
      </c>
      <c r="O5665" s="155">
        <v>0</v>
      </c>
      <c r="P5665" s="89" t="s">
        <v>679</v>
      </c>
    </row>
    <row r="5666" spans="1:16" ht="76.5">
      <c r="A5666" s="214">
        <v>25</v>
      </c>
      <c r="B5666" s="89"/>
      <c r="C5666" s="90" t="s">
        <v>48</v>
      </c>
      <c r="D5666" s="153">
        <v>43374</v>
      </c>
      <c r="E5666" s="89" t="s">
        <v>11821</v>
      </c>
      <c r="F5666" s="89" t="s">
        <v>680</v>
      </c>
      <c r="G5666" s="89">
        <v>180882</v>
      </c>
      <c r="H5666" s="89"/>
      <c r="I5666" s="93" t="s">
        <v>13050</v>
      </c>
      <c r="J5666" s="89"/>
      <c r="K5666" s="89"/>
      <c r="L5666" s="89"/>
      <c r="M5666" s="89"/>
      <c r="N5666" s="155">
        <v>106468.09</v>
      </c>
      <c r="O5666" s="155">
        <v>0</v>
      </c>
      <c r="P5666" s="89" t="s">
        <v>679</v>
      </c>
    </row>
    <row r="5667" spans="1:16" ht="76.5">
      <c r="A5667" s="214">
        <v>25</v>
      </c>
      <c r="B5667" s="89"/>
      <c r="C5667" s="90" t="s">
        <v>48</v>
      </c>
      <c r="D5667" s="153">
        <v>43374</v>
      </c>
      <c r="E5667" s="89" t="s">
        <v>11820</v>
      </c>
      <c r="F5667" s="89" t="s">
        <v>680</v>
      </c>
      <c r="G5667" s="89">
        <v>180966</v>
      </c>
      <c r="H5667" s="89"/>
      <c r="I5667" s="93" t="s">
        <v>13051</v>
      </c>
      <c r="J5667" s="89"/>
      <c r="K5667" s="89"/>
      <c r="L5667" s="89"/>
      <c r="M5667" s="89"/>
      <c r="N5667" s="155">
        <v>68536.39</v>
      </c>
      <c r="O5667" s="155">
        <v>0</v>
      </c>
      <c r="P5667" s="89" t="s">
        <v>679</v>
      </c>
    </row>
    <row r="5668" spans="1:16" ht="76.5">
      <c r="A5668" s="214">
        <v>25</v>
      </c>
      <c r="B5668" s="89"/>
      <c r="C5668" s="90" t="s">
        <v>48</v>
      </c>
      <c r="D5668" s="153">
        <v>43374</v>
      </c>
      <c r="E5668" s="89" t="s">
        <v>11821</v>
      </c>
      <c r="F5668" s="89" t="s">
        <v>680</v>
      </c>
      <c r="G5668" s="89">
        <v>180928</v>
      </c>
      <c r="H5668" s="89"/>
      <c r="I5668" s="93" t="s">
        <v>13052</v>
      </c>
      <c r="J5668" s="89"/>
      <c r="K5668" s="89"/>
      <c r="L5668" s="89"/>
      <c r="M5668" s="89"/>
      <c r="N5668" s="155">
        <v>475729.45</v>
      </c>
      <c r="O5668" s="155">
        <v>0</v>
      </c>
      <c r="P5668" s="89" t="s">
        <v>679</v>
      </c>
    </row>
    <row r="5669" spans="1:16" ht="76.5">
      <c r="A5669" s="214">
        <v>25</v>
      </c>
      <c r="B5669" s="89"/>
      <c r="C5669" s="90" t="s">
        <v>48</v>
      </c>
      <c r="D5669" s="153">
        <v>43374</v>
      </c>
      <c r="E5669" s="89" t="s">
        <v>11820</v>
      </c>
      <c r="F5669" s="89" t="s">
        <v>680</v>
      </c>
      <c r="G5669" s="89">
        <v>180965</v>
      </c>
      <c r="H5669" s="89"/>
      <c r="I5669" s="93" t="s">
        <v>13053</v>
      </c>
      <c r="J5669" s="89"/>
      <c r="K5669" s="89"/>
      <c r="L5669" s="89"/>
      <c r="M5669" s="89"/>
      <c r="N5669" s="155">
        <v>134719.54</v>
      </c>
      <c r="O5669" s="155">
        <v>0</v>
      </c>
      <c r="P5669" s="89" t="s">
        <v>679</v>
      </c>
    </row>
    <row r="5670" spans="1:16" ht="76.5">
      <c r="A5670" s="214">
        <v>25</v>
      </c>
      <c r="B5670" s="89"/>
      <c r="C5670" s="90" t="s">
        <v>48</v>
      </c>
      <c r="D5670" s="153">
        <v>43374</v>
      </c>
      <c r="E5670" s="89" t="s">
        <v>11821</v>
      </c>
      <c r="F5670" s="89" t="s">
        <v>680</v>
      </c>
      <c r="G5670" s="89">
        <v>180885</v>
      </c>
      <c r="H5670" s="89"/>
      <c r="I5670" s="93" t="s">
        <v>13054</v>
      </c>
      <c r="J5670" s="89"/>
      <c r="K5670" s="89"/>
      <c r="L5670" s="89"/>
      <c r="M5670" s="89"/>
      <c r="N5670" s="155">
        <v>304894.89</v>
      </c>
      <c r="O5670" s="155">
        <v>0</v>
      </c>
      <c r="P5670" s="89" t="s">
        <v>679</v>
      </c>
    </row>
    <row r="5671" spans="1:16" ht="76.5">
      <c r="A5671" s="214">
        <v>25</v>
      </c>
      <c r="B5671" s="89"/>
      <c r="C5671" s="90" t="s">
        <v>48</v>
      </c>
      <c r="D5671" s="153">
        <v>43374</v>
      </c>
      <c r="E5671" s="89" t="s">
        <v>11820</v>
      </c>
      <c r="F5671" s="89" t="s">
        <v>680</v>
      </c>
      <c r="G5671" s="89">
        <v>180964</v>
      </c>
      <c r="H5671" s="89"/>
      <c r="I5671" s="93" t="s">
        <v>13055</v>
      </c>
      <c r="J5671" s="89"/>
      <c r="K5671" s="89"/>
      <c r="L5671" s="89"/>
      <c r="M5671" s="89"/>
      <c r="N5671" s="155">
        <v>3340902.23</v>
      </c>
      <c r="O5671" s="155">
        <v>0</v>
      </c>
      <c r="P5671" s="89" t="s">
        <v>679</v>
      </c>
    </row>
    <row r="5672" spans="1:16" ht="89.25">
      <c r="A5672" s="214">
        <v>25</v>
      </c>
      <c r="B5672" s="89"/>
      <c r="C5672" s="90" t="s">
        <v>48</v>
      </c>
      <c r="D5672" s="153">
        <v>43374</v>
      </c>
      <c r="E5672" s="89" t="s">
        <v>11821</v>
      </c>
      <c r="F5672" s="89" t="s">
        <v>680</v>
      </c>
      <c r="G5672" s="89">
        <v>180937</v>
      </c>
      <c r="H5672" s="89"/>
      <c r="I5672" s="93" t="s">
        <v>13056</v>
      </c>
      <c r="J5672" s="89"/>
      <c r="K5672" s="89"/>
      <c r="L5672" s="89"/>
      <c r="M5672" s="89"/>
      <c r="N5672" s="155">
        <v>49055.9</v>
      </c>
      <c r="O5672" s="155">
        <v>0</v>
      </c>
      <c r="P5672" s="89" t="s">
        <v>679</v>
      </c>
    </row>
    <row r="5673" spans="1:16" ht="76.5">
      <c r="A5673" s="214">
        <v>25</v>
      </c>
      <c r="B5673" s="89"/>
      <c r="C5673" s="90" t="s">
        <v>48</v>
      </c>
      <c r="D5673" s="153">
        <v>43374</v>
      </c>
      <c r="E5673" s="89" t="s">
        <v>11820</v>
      </c>
      <c r="F5673" s="89" t="s">
        <v>680</v>
      </c>
      <c r="G5673" s="89">
        <v>180963</v>
      </c>
      <c r="H5673" s="89"/>
      <c r="I5673" s="93" t="s">
        <v>13057</v>
      </c>
      <c r="J5673" s="89"/>
      <c r="K5673" s="89"/>
      <c r="L5673" s="89"/>
      <c r="M5673" s="89"/>
      <c r="N5673" s="155">
        <v>442236.79</v>
      </c>
      <c r="O5673" s="155">
        <v>0</v>
      </c>
      <c r="P5673" s="89" t="s">
        <v>679</v>
      </c>
    </row>
    <row r="5674" spans="1:16" ht="89.25">
      <c r="A5674" s="214">
        <v>25</v>
      </c>
      <c r="B5674" s="89"/>
      <c r="C5674" s="90" t="s">
        <v>48</v>
      </c>
      <c r="D5674" s="153">
        <v>43374</v>
      </c>
      <c r="E5674" s="89" t="s">
        <v>11821</v>
      </c>
      <c r="F5674" s="89" t="s">
        <v>680</v>
      </c>
      <c r="G5674" s="89">
        <v>180886</v>
      </c>
      <c r="H5674" s="89"/>
      <c r="I5674" s="93" t="s">
        <v>13058</v>
      </c>
      <c r="J5674" s="89"/>
      <c r="K5674" s="89"/>
      <c r="L5674" s="89"/>
      <c r="M5674" s="89"/>
      <c r="N5674" s="155">
        <v>143985.20000000001</v>
      </c>
      <c r="O5674" s="155">
        <v>0</v>
      </c>
      <c r="P5674" s="89" t="s">
        <v>679</v>
      </c>
    </row>
    <row r="5675" spans="1:16" ht="89.25">
      <c r="A5675" s="214">
        <v>25</v>
      </c>
      <c r="B5675" s="89"/>
      <c r="C5675" s="90" t="s">
        <v>48</v>
      </c>
      <c r="D5675" s="153">
        <v>43374</v>
      </c>
      <c r="E5675" s="89" t="s">
        <v>11820</v>
      </c>
      <c r="F5675" s="89" t="s">
        <v>680</v>
      </c>
      <c r="G5675" s="89">
        <v>180962</v>
      </c>
      <c r="H5675" s="89"/>
      <c r="I5675" s="93" t="s">
        <v>13059</v>
      </c>
      <c r="J5675" s="89"/>
      <c r="K5675" s="89"/>
      <c r="L5675" s="89"/>
      <c r="M5675" s="89"/>
      <c r="N5675" s="155">
        <v>885793.62</v>
      </c>
      <c r="O5675" s="155">
        <v>0</v>
      </c>
      <c r="P5675" s="89" t="s">
        <v>679</v>
      </c>
    </row>
    <row r="5676" spans="1:16" ht="76.5">
      <c r="A5676" s="214">
        <v>25</v>
      </c>
      <c r="B5676" s="89"/>
      <c r="C5676" s="90" t="s">
        <v>48</v>
      </c>
      <c r="D5676" s="153">
        <v>43374</v>
      </c>
      <c r="E5676" s="89" t="s">
        <v>11821</v>
      </c>
      <c r="F5676" s="89" t="s">
        <v>680</v>
      </c>
      <c r="G5676" s="89">
        <v>180935</v>
      </c>
      <c r="H5676" s="89"/>
      <c r="I5676" s="93" t="s">
        <v>13060</v>
      </c>
      <c r="J5676" s="89"/>
      <c r="K5676" s="89"/>
      <c r="L5676" s="89"/>
      <c r="M5676" s="89"/>
      <c r="N5676" s="155">
        <v>348930.68</v>
      </c>
      <c r="O5676" s="155">
        <v>0</v>
      </c>
      <c r="P5676" s="89" t="s">
        <v>679</v>
      </c>
    </row>
    <row r="5677" spans="1:16" ht="76.5">
      <c r="A5677" s="214">
        <v>513</v>
      </c>
      <c r="B5677" s="89"/>
      <c r="C5677" s="90" t="s">
        <v>175</v>
      </c>
      <c r="D5677" s="153">
        <v>43374</v>
      </c>
      <c r="E5677" s="89" t="s">
        <v>11823</v>
      </c>
      <c r="F5677" s="89" t="s">
        <v>15</v>
      </c>
      <c r="G5677" s="89">
        <v>849245</v>
      </c>
      <c r="H5677" s="89"/>
      <c r="I5677" s="93" t="s">
        <v>13061</v>
      </c>
      <c r="J5677" s="89"/>
      <c r="K5677" s="89"/>
      <c r="L5677" s="89"/>
      <c r="M5677" s="89"/>
      <c r="N5677" s="155">
        <v>50</v>
      </c>
      <c r="O5677" s="155">
        <v>0</v>
      </c>
      <c r="P5677" s="89" t="s">
        <v>679</v>
      </c>
    </row>
    <row r="5678" spans="1:16" ht="63.75">
      <c r="A5678" s="214">
        <v>513</v>
      </c>
      <c r="B5678" s="89"/>
      <c r="C5678" s="90" t="s">
        <v>175</v>
      </c>
      <c r="D5678" s="153">
        <v>43374</v>
      </c>
      <c r="E5678" s="89" t="s">
        <v>11824</v>
      </c>
      <c r="F5678" s="89" t="s">
        <v>15</v>
      </c>
      <c r="G5678" s="89">
        <v>849250</v>
      </c>
      <c r="H5678" s="89"/>
      <c r="I5678" s="93" t="s">
        <v>13062</v>
      </c>
      <c r="J5678" s="89"/>
      <c r="K5678" s="89"/>
      <c r="L5678" s="89"/>
      <c r="M5678" s="89"/>
      <c r="N5678" s="155">
        <v>50</v>
      </c>
      <c r="O5678" s="155">
        <v>0</v>
      </c>
      <c r="P5678" s="89" t="s">
        <v>679</v>
      </c>
    </row>
    <row r="5679" spans="1:16" ht="63.75">
      <c r="A5679" s="214">
        <v>513</v>
      </c>
      <c r="B5679" s="89"/>
      <c r="C5679" s="90" t="s">
        <v>175</v>
      </c>
      <c r="D5679" s="153">
        <v>43374</v>
      </c>
      <c r="E5679" s="89" t="s">
        <v>11825</v>
      </c>
      <c r="F5679" s="89" t="s">
        <v>15</v>
      </c>
      <c r="G5679" s="89">
        <v>849255</v>
      </c>
      <c r="H5679" s="89"/>
      <c r="I5679" s="93" t="s">
        <v>13063</v>
      </c>
      <c r="J5679" s="89"/>
      <c r="K5679" s="89"/>
      <c r="L5679" s="89"/>
      <c r="M5679" s="89"/>
      <c r="N5679" s="155">
        <v>50</v>
      </c>
      <c r="O5679" s="155">
        <v>0</v>
      </c>
      <c r="P5679" s="89" t="s">
        <v>679</v>
      </c>
    </row>
    <row r="5680" spans="1:16" ht="63.75">
      <c r="A5680" s="214">
        <v>291</v>
      </c>
      <c r="B5680" s="89"/>
      <c r="C5680" s="90" t="s">
        <v>133</v>
      </c>
      <c r="D5680" s="153">
        <v>43374</v>
      </c>
      <c r="E5680" s="89" t="s">
        <v>11826</v>
      </c>
      <c r="F5680" s="89" t="s">
        <v>11</v>
      </c>
      <c r="G5680" s="89">
        <v>849383</v>
      </c>
      <c r="H5680" s="89"/>
      <c r="I5680" s="93" t="s">
        <v>13064</v>
      </c>
      <c r="J5680" s="89"/>
      <c r="K5680" s="89"/>
      <c r="L5680" s="89"/>
      <c r="M5680" s="89"/>
      <c r="N5680" s="155">
        <v>50</v>
      </c>
      <c r="O5680" s="155">
        <v>0</v>
      </c>
      <c r="P5680" s="89" t="s">
        <v>679</v>
      </c>
    </row>
    <row r="5681" spans="1:16" ht="63.75">
      <c r="A5681" s="214">
        <v>513</v>
      </c>
      <c r="B5681" s="89"/>
      <c r="C5681" s="90" t="s">
        <v>175</v>
      </c>
      <c r="D5681" s="153">
        <v>43374</v>
      </c>
      <c r="E5681" s="89" t="s">
        <v>11827</v>
      </c>
      <c r="F5681" s="89" t="s">
        <v>15</v>
      </c>
      <c r="G5681" s="89">
        <v>849731</v>
      </c>
      <c r="H5681" s="89"/>
      <c r="I5681" s="93" t="s">
        <v>13065</v>
      </c>
      <c r="J5681" s="89"/>
      <c r="K5681" s="89"/>
      <c r="L5681" s="89"/>
      <c r="M5681" s="89"/>
      <c r="N5681" s="155">
        <v>33685.199999999997</v>
      </c>
      <c r="O5681" s="155">
        <v>0</v>
      </c>
      <c r="P5681" s="89" t="s">
        <v>679</v>
      </c>
    </row>
    <row r="5682" spans="1:16" ht="51">
      <c r="A5682" s="214">
        <v>10</v>
      </c>
      <c r="B5682" s="89"/>
      <c r="C5682" s="90" t="s">
        <v>44</v>
      </c>
      <c r="D5682" s="153">
        <v>43374</v>
      </c>
      <c r="E5682" s="89" t="s">
        <v>11828</v>
      </c>
      <c r="F5682" s="89" t="s">
        <v>15</v>
      </c>
      <c r="G5682" s="89">
        <v>849858</v>
      </c>
      <c r="H5682" s="89"/>
      <c r="I5682" s="93" t="s">
        <v>4375</v>
      </c>
      <c r="J5682" s="89"/>
      <c r="K5682" s="89"/>
      <c r="L5682" s="89"/>
      <c r="M5682" s="89"/>
      <c r="N5682" s="155">
        <v>50</v>
      </c>
      <c r="O5682" s="155">
        <v>0</v>
      </c>
      <c r="P5682" s="89" t="s">
        <v>679</v>
      </c>
    </row>
    <row r="5683" spans="1:16" ht="38.25">
      <c r="A5683" s="214" t="s">
        <v>569</v>
      </c>
      <c r="B5683" s="89"/>
      <c r="C5683" s="90" t="s">
        <v>621</v>
      </c>
      <c r="D5683" s="153">
        <v>43375</v>
      </c>
      <c r="E5683" s="89" t="s">
        <v>11144</v>
      </c>
      <c r="F5683" s="89" t="s">
        <v>3</v>
      </c>
      <c r="G5683" s="89">
        <v>1667733</v>
      </c>
      <c r="H5683" s="89"/>
      <c r="I5683" s="93" t="s">
        <v>12408</v>
      </c>
      <c r="J5683" s="89"/>
      <c r="K5683" s="89"/>
      <c r="L5683" s="89"/>
      <c r="M5683" s="89"/>
      <c r="N5683" s="155">
        <v>0</v>
      </c>
      <c r="O5683" s="155">
        <v>1123</v>
      </c>
      <c r="P5683" s="89" t="s">
        <v>679</v>
      </c>
    </row>
    <row r="5684" spans="1:16" ht="51">
      <c r="A5684" s="214" t="s">
        <v>560</v>
      </c>
      <c r="B5684" s="89"/>
      <c r="C5684" s="90" t="s">
        <v>622</v>
      </c>
      <c r="D5684" s="153">
        <v>43375</v>
      </c>
      <c r="E5684" s="89" t="s">
        <v>11145</v>
      </c>
      <c r="F5684" s="89" t="s">
        <v>3</v>
      </c>
      <c r="G5684" s="89">
        <v>1667726</v>
      </c>
      <c r="H5684" s="89"/>
      <c r="I5684" s="93" t="s">
        <v>12409</v>
      </c>
      <c r="J5684" s="89"/>
      <c r="K5684" s="89"/>
      <c r="L5684" s="89"/>
      <c r="M5684" s="89"/>
      <c r="N5684" s="155">
        <v>0</v>
      </c>
      <c r="O5684" s="155">
        <v>120</v>
      </c>
      <c r="P5684" s="89" t="s">
        <v>679</v>
      </c>
    </row>
    <row r="5685" spans="1:16" ht="63.75">
      <c r="A5685" s="214">
        <v>221</v>
      </c>
      <c r="B5685" s="89"/>
      <c r="C5685" s="90" t="s">
        <v>105</v>
      </c>
      <c r="D5685" s="153">
        <v>43375</v>
      </c>
      <c r="E5685" s="89" t="s">
        <v>11146</v>
      </c>
      <c r="F5685" s="89" t="s">
        <v>3</v>
      </c>
      <c r="G5685" s="89">
        <v>1667721</v>
      </c>
      <c r="H5685" s="89"/>
      <c r="I5685" s="93" t="s">
        <v>12410</v>
      </c>
      <c r="J5685" s="89"/>
      <c r="K5685" s="89"/>
      <c r="L5685" s="89"/>
      <c r="M5685" s="89"/>
      <c r="N5685" s="155">
        <v>0</v>
      </c>
      <c r="O5685" s="155">
        <v>10.4</v>
      </c>
      <c r="P5685" s="89" t="s">
        <v>679</v>
      </c>
    </row>
    <row r="5686" spans="1:16" ht="51">
      <c r="A5686" s="214">
        <v>292</v>
      </c>
      <c r="B5686" s="89"/>
      <c r="C5686" s="90" t="s">
        <v>134</v>
      </c>
      <c r="D5686" s="153">
        <v>43375</v>
      </c>
      <c r="E5686" s="89" t="s">
        <v>11147</v>
      </c>
      <c r="F5686" s="89" t="s">
        <v>3</v>
      </c>
      <c r="G5686" s="89">
        <v>1667778</v>
      </c>
      <c r="H5686" s="89"/>
      <c r="I5686" s="93" t="s">
        <v>3034</v>
      </c>
      <c r="J5686" s="89"/>
      <c r="K5686" s="89"/>
      <c r="L5686" s="89"/>
      <c r="M5686" s="89"/>
      <c r="N5686" s="155">
        <v>0</v>
      </c>
      <c r="O5686" s="155">
        <v>51</v>
      </c>
      <c r="P5686" s="89" t="s">
        <v>679</v>
      </c>
    </row>
    <row r="5687" spans="1:16" ht="51">
      <c r="A5687" s="214">
        <v>292</v>
      </c>
      <c r="B5687" s="89"/>
      <c r="C5687" s="90" t="s">
        <v>134</v>
      </c>
      <c r="D5687" s="153">
        <v>43375</v>
      </c>
      <c r="E5687" s="89" t="s">
        <v>11148</v>
      </c>
      <c r="F5687" s="89" t="s">
        <v>3</v>
      </c>
      <c r="G5687" s="89">
        <v>1667782</v>
      </c>
      <c r="H5687" s="89"/>
      <c r="I5687" s="93" t="s">
        <v>3034</v>
      </c>
      <c r="J5687" s="89"/>
      <c r="K5687" s="89"/>
      <c r="L5687" s="89"/>
      <c r="M5687" s="89"/>
      <c r="N5687" s="155">
        <v>0</v>
      </c>
      <c r="O5687" s="155">
        <v>62</v>
      </c>
      <c r="P5687" s="89" t="s">
        <v>679</v>
      </c>
    </row>
    <row r="5688" spans="1:16" ht="63.75">
      <c r="A5688" s="214">
        <v>266</v>
      </c>
      <c r="B5688" s="89"/>
      <c r="C5688" s="90" t="s">
        <v>11070</v>
      </c>
      <c r="D5688" s="153">
        <v>43375</v>
      </c>
      <c r="E5688" s="89" t="s">
        <v>11149</v>
      </c>
      <c r="F5688" s="89" t="s">
        <v>3</v>
      </c>
      <c r="G5688" s="89">
        <v>1667666</v>
      </c>
      <c r="H5688" s="89"/>
      <c r="I5688" s="93" t="s">
        <v>12411</v>
      </c>
      <c r="J5688" s="89"/>
      <c r="K5688" s="89"/>
      <c r="L5688" s="89"/>
      <c r="M5688" s="89"/>
      <c r="N5688" s="155">
        <v>0</v>
      </c>
      <c r="O5688" s="155">
        <v>25754.850000000002</v>
      </c>
      <c r="P5688" s="89" t="s">
        <v>679</v>
      </c>
    </row>
    <row r="5689" spans="1:16" ht="51">
      <c r="A5689" s="214">
        <v>526</v>
      </c>
      <c r="B5689" s="89"/>
      <c r="C5689" s="90" t="s">
        <v>616</v>
      </c>
      <c r="D5689" s="153">
        <v>43375</v>
      </c>
      <c r="E5689" s="89" t="s">
        <v>11150</v>
      </c>
      <c r="F5689" s="89" t="s">
        <v>3</v>
      </c>
      <c r="G5689" s="89">
        <v>1667694</v>
      </c>
      <c r="H5689" s="89"/>
      <c r="I5689" s="93" t="s">
        <v>12412</v>
      </c>
      <c r="J5689" s="89"/>
      <c r="K5689" s="89"/>
      <c r="L5689" s="89"/>
      <c r="M5689" s="89"/>
      <c r="N5689" s="155">
        <v>0</v>
      </c>
      <c r="O5689" s="155">
        <v>182</v>
      </c>
      <c r="P5689" s="89" t="s">
        <v>679</v>
      </c>
    </row>
    <row r="5690" spans="1:16" ht="38.25">
      <c r="A5690" s="214" t="s">
        <v>569</v>
      </c>
      <c r="B5690" s="89"/>
      <c r="C5690" s="90" t="s">
        <v>621</v>
      </c>
      <c r="D5690" s="153">
        <v>43375</v>
      </c>
      <c r="E5690" s="89" t="s">
        <v>11151</v>
      </c>
      <c r="F5690" s="89" t="s">
        <v>3</v>
      </c>
      <c r="G5690" s="89">
        <v>1667717</v>
      </c>
      <c r="H5690" s="89"/>
      <c r="I5690" s="93" t="s">
        <v>739</v>
      </c>
      <c r="J5690" s="89"/>
      <c r="K5690" s="89"/>
      <c r="L5690" s="89"/>
      <c r="M5690" s="89"/>
      <c r="N5690" s="155">
        <v>0</v>
      </c>
      <c r="O5690" s="155">
        <v>800</v>
      </c>
      <c r="P5690" s="89" t="s">
        <v>679</v>
      </c>
    </row>
    <row r="5691" spans="1:16" ht="51">
      <c r="A5691" s="214">
        <v>292</v>
      </c>
      <c r="B5691" s="89"/>
      <c r="C5691" s="90" t="s">
        <v>134</v>
      </c>
      <c r="D5691" s="153">
        <v>43375</v>
      </c>
      <c r="E5691" s="89" t="s">
        <v>11152</v>
      </c>
      <c r="F5691" s="89" t="s">
        <v>3</v>
      </c>
      <c r="G5691" s="89">
        <v>1667785</v>
      </c>
      <c r="H5691" s="89"/>
      <c r="I5691" s="93" t="s">
        <v>3034</v>
      </c>
      <c r="J5691" s="89"/>
      <c r="K5691" s="89"/>
      <c r="L5691" s="89"/>
      <c r="M5691" s="89"/>
      <c r="N5691" s="155">
        <v>0</v>
      </c>
      <c r="O5691" s="155">
        <v>95</v>
      </c>
      <c r="P5691" s="89" t="s">
        <v>679</v>
      </c>
    </row>
    <row r="5692" spans="1:16" ht="51">
      <c r="A5692" s="214">
        <v>292</v>
      </c>
      <c r="B5692" s="89"/>
      <c r="C5692" s="90" t="s">
        <v>134</v>
      </c>
      <c r="D5692" s="153">
        <v>43375</v>
      </c>
      <c r="E5692" s="89" t="s">
        <v>11153</v>
      </c>
      <c r="F5692" s="89" t="s">
        <v>3</v>
      </c>
      <c r="G5692" s="89">
        <v>1667791</v>
      </c>
      <c r="H5692" s="89"/>
      <c r="I5692" s="93" t="s">
        <v>3034</v>
      </c>
      <c r="J5692" s="89"/>
      <c r="K5692" s="89"/>
      <c r="L5692" s="89"/>
      <c r="M5692" s="89"/>
      <c r="N5692" s="155">
        <v>0</v>
      </c>
      <c r="O5692" s="155">
        <v>88</v>
      </c>
      <c r="P5692" s="89" t="s">
        <v>679</v>
      </c>
    </row>
    <row r="5693" spans="1:16" ht="51">
      <c r="A5693" s="214">
        <v>292</v>
      </c>
      <c r="B5693" s="89"/>
      <c r="C5693" s="90" t="s">
        <v>134</v>
      </c>
      <c r="D5693" s="153">
        <v>43375</v>
      </c>
      <c r="E5693" s="89" t="s">
        <v>11154</v>
      </c>
      <c r="F5693" s="89" t="s">
        <v>3</v>
      </c>
      <c r="G5693" s="89">
        <v>1667794</v>
      </c>
      <c r="H5693" s="89"/>
      <c r="I5693" s="93" t="s">
        <v>3034</v>
      </c>
      <c r="J5693" s="89"/>
      <c r="K5693" s="89"/>
      <c r="L5693" s="89"/>
      <c r="M5693" s="89"/>
      <c r="N5693" s="155">
        <v>0</v>
      </c>
      <c r="O5693" s="155">
        <v>89</v>
      </c>
      <c r="P5693" s="89" t="s">
        <v>679</v>
      </c>
    </row>
    <row r="5694" spans="1:16" ht="51">
      <c r="A5694" s="214">
        <v>292</v>
      </c>
      <c r="B5694" s="89"/>
      <c r="C5694" s="90" t="s">
        <v>134</v>
      </c>
      <c r="D5694" s="153">
        <v>43375</v>
      </c>
      <c r="E5694" s="89" t="s">
        <v>11155</v>
      </c>
      <c r="F5694" s="89" t="s">
        <v>3</v>
      </c>
      <c r="G5694" s="89">
        <v>1667798</v>
      </c>
      <c r="H5694" s="89"/>
      <c r="I5694" s="93" t="s">
        <v>3034</v>
      </c>
      <c r="J5694" s="89"/>
      <c r="K5694" s="89"/>
      <c r="L5694" s="89"/>
      <c r="M5694" s="89"/>
      <c r="N5694" s="155">
        <v>0</v>
      </c>
      <c r="O5694" s="155">
        <v>90</v>
      </c>
      <c r="P5694" s="89" t="s">
        <v>679</v>
      </c>
    </row>
    <row r="5695" spans="1:16" ht="51">
      <c r="A5695" s="214">
        <v>292</v>
      </c>
      <c r="B5695" s="89"/>
      <c r="C5695" s="90" t="s">
        <v>134</v>
      </c>
      <c r="D5695" s="153">
        <v>43375</v>
      </c>
      <c r="E5695" s="89" t="s">
        <v>11156</v>
      </c>
      <c r="F5695" s="89" t="s">
        <v>3</v>
      </c>
      <c r="G5695" s="89">
        <v>1667800</v>
      </c>
      <c r="H5695" s="89"/>
      <c r="I5695" s="93" t="s">
        <v>3034</v>
      </c>
      <c r="J5695" s="89"/>
      <c r="K5695" s="89"/>
      <c r="L5695" s="89"/>
      <c r="M5695" s="89"/>
      <c r="N5695" s="155">
        <v>0</v>
      </c>
      <c r="O5695" s="155">
        <v>88</v>
      </c>
      <c r="P5695" s="89" t="s">
        <v>679</v>
      </c>
    </row>
    <row r="5696" spans="1:16" ht="51">
      <c r="A5696" s="214">
        <v>292</v>
      </c>
      <c r="B5696" s="89"/>
      <c r="C5696" s="90" t="s">
        <v>134</v>
      </c>
      <c r="D5696" s="153">
        <v>43375</v>
      </c>
      <c r="E5696" s="89" t="s">
        <v>11157</v>
      </c>
      <c r="F5696" s="89" t="s">
        <v>3</v>
      </c>
      <c r="G5696" s="89">
        <v>1667804</v>
      </c>
      <c r="H5696" s="89"/>
      <c r="I5696" s="93" t="s">
        <v>3034</v>
      </c>
      <c r="J5696" s="89"/>
      <c r="K5696" s="89"/>
      <c r="L5696" s="89"/>
      <c r="M5696" s="89"/>
      <c r="N5696" s="155">
        <v>0</v>
      </c>
      <c r="O5696" s="155">
        <v>60</v>
      </c>
      <c r="P5696" s="89" t="s">
        <v>679</v>
      </c>
    </row>
    <row r="5697" spans="1:16" ht="51">
      <c r="A5697" s="214">
        <v>292</v>
      </c>
      <c r="B5697" s="89"/>
      <c r="C5697" s="90" t="s">
        <v>134</v>
      </c>
      <c r="D5697" s="153">
        <v>43375</v>
      </c>
      <c r="E5697" s="89" t="s">
        <v>11158</v>
      </c>
      <c r="F5697" s="89" t="s">
        <v>3</v>
      </c>
      <c r="G5697" s="89">
        <v>1667806</v>
      </c>
      <c r="H5697" s="89"/>
      <c r="I5697" s="93" t="s">
        <v>3034</v>
      </c>
      <c r="J5697" s="89"/>
      <c r="K5697" s="89"/>
      <c r="L5697" s="89"/>
      <c r="M5697" s="89"/>
      <c r="N5697" s="155">
        <v>0</v>
      </c>
      <c r="O5697" s="155">
        <v>68</v>
      </c>
      <c r="P5697" s="89" t="s">
        <v>679</v>
      </c>
    </row>
    <row r="5698" spans="1:16" ht="51">
      <c r="A5698" s="214">
        <v>292</v>
      </c>
      <c r="B5698" s="89"/>
      <c r="C5698" s="90" t="s">
        <v>134</v>
      </c>
      <c r="D5698" s="153">
        <v>43375</v>
      </c>
      <c r="E5698" s="89" t="s">
        <v>11159</v>
      </c>
      <c r="F5698" s="89" t="s">
        <v>3</v>
      </c>
      <c r="G5698" s="89">
        <v>1667809</v>
      </c>
      <c r="H5698" s="89"/>
      <c r="I5698" s="93" t="s">
        <v>3034</v>
      </c>
      <c r="J5698" s="89"/>
      <c r="K5698" s="89"/>
      <c r="L5698" s="89"/>
      <c r="M5698" s="89"/>
      <c r="N5698" s="155">
        <v>0</v>
      </c>
      <c r="O5698" s="155">
        <v>85</v>
      </c>
      <c r="P5698" s="89" t="s">
        <v>679</v>
      </c>
    </row>
    <row r="5699" spans="1:16" ht="51">
      <c r="A5699" s="214">
        <v>155</v>
      </c>
      <c r="B5699" s="89"/>
      <c r="C5699" s="90" t="s">
        <v>88</v>
      </c>
      <c r="D5699" s="153">
        <v>43375</v>
      </c>
      <c r="E5699" s="89" t="s">
        <v>11160</v>
      </c>
      <c r="F5699" s="89" t="s">
        <v>3</v>
      </c>
      <c r="G5699" s="89">
        <v>1667837</v>
      </c>
      <c r="H5699" s="89"/>
      <c r="I5699" s="93" t="s">
        <v>12413</v>
      </c>
      <c r="J5699" s="89"/>
      <c r="K5699" s="89"/>
      <c r="L5699" s="89"/>
      <c r="M5699" s="89"/>
      <c r="N5699" s="155">
        <v>0</v>
      </c>
      <c r="O5699" s="155">
        <v>50</v>
      </c>
      <c r="P5699" s="89" t="s">
        <v>679</v>
      </c>
    </row>
    <row r="5700" spans="1:16" ht="63.75">
      <c r="A5700" s="214">
        <v>20</v>
      </c>
      <c r="B5700" s="89"/>
      <c r="C5700" s="90" t="s">
        <v>47</v>
      </c>
      <c r="D5700" s="153">
        <v>43375</v>
      </c>
      <c r="E5700" s="89" t="s">
        <v>11161</v>
      </c>
      <c r="F5700" s="89" t="s">
        <v>3</v>
      </c>
      <c r="G5700" s="89">
        <v>1667839</v>
      </c>
      <c r="H5700" s="89"/>
      <c r="I5700" s="93" t="s">
        <v>12414</v>
      </c>
      <c r="J5700" s="89"/>
      <c r="K5700" s="89"/>
      <c r="L5700" s="89"/>
      <c r="M5700" s="89"/>
      <c r="N5700" s="155">
        <v>0</v>
      </c>
      <c r="O5700" s="155">
        <v>59.65</v>
      </c>
      <c r="P5700" s="89" t="s">
        <v>679</v>
      </c>
    </row>
    <row r="5701" spans="1:16" ht="63.75">
      <c r="A5701" s="214" t="s">
        <v>560</v>
      </c>
      <c r="B5701" s="89"/>
      <c r="C5701" s="90" t="s">
        <v>622</v>
      </c>
      <c r="D5701" s="153">
        <v>43375</v>
      </c>
      <c r="E5701" s="89" t="s">
        <v>11162</v>
      </c>
      <c r="F5701" s="89" t="s">
        <v>3</v>
      </c>
      <c r="G5701" s="89">
        <v>1667522</v>
      </c>
      <c r="H5701" s="89"/>
      <c r="I5701" s="93" t="s">
        <v>12415</v>
      </c>
      <c r="J5701" s="89"/>
      <c r="K5701" s="89"/>
      <c r="L5701" s="89"/>
      <c r="M5701" s="89"/>
      <c r="N5701" s="155">
        <v>0</v>
      </c>
      <c r="O5701" s="155">
        <v>4009.62</v>
      </c>
      <c r="P5701" s="89" t="s">
        <v>679</v>
      </c>
    </row>
    <row r="5702" spans="1:16" ht="63.75">
      <c r="A5702" s="214" t="s">
        <v>560</v>
      </c>
      <c r="B5702" s="89"/>
      <c r="C5702" s="90" t="s">
        <v>622</v>
      </c>
      <c r="D5702" s="153">
        <v>43375</v>
      </c>
      <c r="E5702" s="89" t="s">
        <v>11163</v>
      </c>
      <c r="F5702" s="89" t="s">
        <v>3</v>
      </c>
      <c r="G5702" s="89">
        <v>1667524</v>
      </c>
      <c r="H5702" s="89"/>
      <c r="I5702" s="93" t="s">
        <v>12416</v>
      </c>
      <c r="J5702" s="89"/>
      <c r="K5702" s="89"/>
      <c r="L5702" s="89"/>
      <c r="M5702" s="89"/>
      <c r="N5702" s="155">
        <v>0</v>
      </c>
      <c r="O5702" s="155">
        <v>64</v>
      </c>
      <c r="P5702" s="89" t="s">
        <v>679</v>
      </c>
    </row>
    <row r="5703" spans="1:16" ht="51">
      <c r="A5703" s="214">
        <v>15</v>
      </c>
      <c r="B5703" s="89"/>
      <c r="C5703" s="90" t="s">
        <v>45</v>
      </c>
      <c r="D5703" s="153">
        <v>43375</v>
      </c>
      <c r="E5703" s="89" t="s">
        <v>11164</v>
      </c>
      <c r="F5703" s="89" t="s">
        <v>3</v>
      </c>
      <c r="G5703" s="89">
        <v>1667582</v>
      </c>
      <c r="H5703" s="89"/>
      <c r="I5703" s="93" t="s">
        <v>12417</v>
      </c>
      <c r="J5703" s="89"/>
      <c r="K5703" s="89"/>
      <c r="L5703" s="89"/>
      <c r="M5703" s="89"/>
      <c r="N5703" s="155">
        <v>0</v>
      </c>
      <c r="O5703" s="155">
        <v>390</v>
      </c>
      <c r="P5703" s="89" t="s">
        <v>679</v>
      </c>
    </row>
    <row r="5704" spans="1:16" ht="51">
      <c r="A5704" s="214" t="s">
        <v>567</v>
      </c>
      <c r="B5704" s="89"/>
      <c r="C5704" s="90" t="s">
        <v>620</v>
      </c>
      <c r="D5704" s="153">
        <v>43375</v>
      </c>
      <c r="E5704" s="89" t="s">
        <v>11165</v>
      </c>
      <c r="F5704" s="89" t="s">
        <v>3</v>
      </c>
      <c r="G5704" s="89">
        <v>1667611</v>
      </c>
      <c r="H5704" s="89"/>
      <c r="I5704" s="93" t="s">
        <v>12418</v>
      </c>
      <c r="J5704" s="89"/>
      <c r="K5704" s="89"/>
      <c r="L5704" s="89"/>
      <c r="M5704" s="89"/>
      <c r="N5704" s="155">
        <v>0</v>
      </c>
      <c r="O5704" s="155">
        <v>4386.46</v>
      </c>
      <c r="P5704" s="89" t="s">
        <v>679</v>
      </c>
    </row>
    <row r="5705" spans="1:16" ht="51">
      <c r="A5705" s="214">
        <v>25</v>
      </c>
      <c r="B5705" s="89"/>
      <c r="C5705" s="90" t="s">
        <v>48</v>
      </c>
      <c r="D5705" s="153">
        <v>43375</v>
      </c>
      <c r="E5705" s="89" t="s">
        <v>11166</v>
      </c>
      <c r="F5705" s="89" t="s">
        <v>3</v>
      </c>
      <c r="G5705" s="89">
        <v>1667620</v>
      </c>
      <c r="H5705" s="89"/>
      <c r="I5705" s="93" t="s">
        <v>12419</v>
      </c>
      <c r="J5705" s="89"/>
      <c r="K5705" s="89"/>
      <c r="L5705" s="89"/>
      <c r="M5705" s="89"/>
      <c r="N5705" s="155">
        <v>0</v>
      </c>
      <c r="O5705" s="155">
        <v>1</v>
      </c>
      <c r="P5705" s="89" t="s">
        <v>679</v>
      </c>
    </row>
    <row r="5706" spans="1:16" ht="51">
      <c r="A5706" s="214" t="s">
        <v>569</v>
      </c>
      <c r="B5706" s="89"/>
      <c r="C5706" s="90" t="s">
        <v>621</v>
      </c>
      <c r="D5706" s="153">
        <v>43375</v>
      </c>
      <c r="E5706" s="89" t="s">
        <v>11167</v>
      </c>
      <c r="F5706" s="89" t="s">
        <v>3</v>
      </c>
      <c r="G5706" s="89">
        <v>1667575</v>
      </c>
      <c r="H5706" s="89"/>
      <c r="I5706" s="93" t="s">
        <v>12420</v>
      </c>
      <c r="J5706" s="89"/>
      <c r="K5706" s="89"/>
      <c r="L5706" s="89"/>
      <c r="M5706" s="89"/>
      <c r="N5706" s="155">
        <v>0</v>
      </c>
      <c r="O5706" s="155">
        <v>36.47</v>
      </c>
      <c r="P5706" s="89" t="s">
        <v>679</v>
      </c>
    </row>
    <row r="5707" spans="1:16" ht="38.25">
      <c r="A5707" s="214" t="s">
        <v>569</v>
      </c>
      <c r="B5707" s="89"/>
      <c r="C5707" s="90" t="s">
        <v>621</v>
      </c>
      <c r="D5707" s="153">
        <v>43375</v>
      </c>
      <c r="E5707" s="89" t="s">
        <v>11168</v>
      </c>
      <c r="F5707" s="89" t="s">
        <v>3</v>
      </c>
      <c r="G5707" s="89">
        <v>1667626</v>
      </c>
      <c r="H5707" s="89"/>
      <c r="I5707" s="93" t="s">
        <v>12421</v>
      </c>
      <c r="J5707" s="89"/>
      <c r="K5707" s="89"/>
      <c r="L5707" s="89"/>
      <c r="M5707" s="89"/>
      <c r="N5707" s="155">
        <v>0</v>
      </c>
      <c r="O5707" s="155">
        <v>3587.81</v>
      </c>
      <c r="P5707" s="89" t="s">
        <v>2900</v>
      </c>
    </row>
    <row r="5708" spans="1:16" ht="38.25">
      <c r="A5708" s="214" t="s">
        <v>569</v>
      </c>
      <c r="B5708" s="89"/>
      <c r="C5708" s="90" t="s">
        <v>621</v>
      </c>
      <c r="D5708" s="153">
        <v>43375</v>
      </c>
      <c r="E5708" s="89" t="s">
        <v>11169</v>
      </c>
      <c r="F5708" s="89" t="s">
        <v>3</v>
      </c>
      <c r="G5708" s="89">
        <v>1667628</v>
      </c>
      <c r="H5708" s="89"/>
      <c r="I5708" s="93" t="s">
        <v>12422</v>
      </c>
      <c r="J5708" s="89"/>
      <c r="K5708" s="89"/>
      <c r="L5708" s="89"/>
      <c r="M5708" s="89"/>
      <c r="N5708" s="155">
        <v>0</v>
      </c>
      <c r="O5708" s="155">
        <v>3953.9</v>
      </c>
      <c r="P5708" s="89" t="s">
        <v>679</v>
      </c>
    </row>
    <row r="5709" spans="1:16" ht="51">
      <c r="A5709" s="214" t="s">
        <v>569</v>
      </c>
      <c r="B5709" s="89"/>
      <c r="C5709" s="90" t="s">
        <v>621</v>
      </c>
      <c r="D5709" s="153">
        <v>43375</v>
      </c>
      <c r="E5709" s="89" t="s">
        <v>11170</v>
      </c>
      <c r="F5709" s="89" t="s">
        <v>3</v>
      </c>
      <c r="G5709" s="89">
        <v>1667629</v>
      </c>
      <c r="H5709" s="89"/>
      <c r="I5709" s="93" t="s">
        <v>12423</v>
      </c>
      <c r="J5709" s="89"/>
      <c r="K5709" s="89"/>
      <c r="L5709" s="89"/>
      <c r="M5709" s="89"/>
      <c r="N5709" s="155">
        <v>0</v>
      </c>
      <c r="O5709" s="155">
        <v>3953.9</v>
      </c>
      <c r="P5709" s="89" t="s">
        <v>679</v>
      </c>
    </row>
    <row r="5710" spans="1:16" ht="38.25">
      <c r="A5710" s="214" t="s">
        <v>569</v>
      </c>
      <c r="B5710" s="89"/>
      <c r="C5710" s="90" t="s">
        <v>621</v>
      </c>
      <c r="D5710" s="153">
        <v>43375</v>
      </c>
      <c r="E5710" s="89" t="s">
        <v>11171</v>
      </c>
      <c r="F5710" s="89" t="s">
        <v>3</v>
      </c>
      <c r="G5710" s="89">
        <v>1667630</v>
      </c>
      <c r="H5710" s="89"/>
      <c r="I5710" s="93" t="s">
        <v>12424</v>
      </c>
      <c r="J5710" s="89"/>
      <c r="K5710" s="89"/>
      <c r="L5710" s="89"/>
      <c r="M5710" s="89"/>
      <c r="N5710" s="155">
        <v>0</v>
      </c>
      <c r="O5710" s="155">
        <v>3587.81</v>
      </c>
      <c r="P5710" s="89" t="s">
        <v>679</v>
      </c>
    </row>
    <row r="5711" spans="1:16" ht="51">
      <c r="A5711" s="214" t="s">
        <v>569</v>
      </c>
      <c r="B5711" s="89"/>
      <c r="C5711" s="90" t="s">
        <v>621</v>
      </c>
      <c r="D5711" s="153">
        <v>43375</v>
      </c>
      <c r="E5711" s="89" t="s">
        <v>11172</v>
      </c>
      <c r="F5711" s="89" t="s">
        <v>3</v>
      </c>
      <c r="G5711" s="89">
        <v>1667631</v>
      </c>
      <c r="H5711" s="89"/>
      <c r="I5711" s="93" t="s">
        <v>12425</v>
      </c>
      <c r="J5711" s="89"/>
      <c r="K5711" s="89"/>
      <c r="L5711" s="89"/>
      <c r="M5711" s="89"/>
      <c r="N5711" s="155">
        <v>0</v>
      </c>
      <c r="O5711" s="155">
        <v>3587.81</v>
      </c>
      <c r="P5711" s="89" t="s">
        <v>679</v>
      </c>
    </row>
    <row r="5712" spans="1:16" ht="51">
      <c r="A5712" s="214" t="s">
        <v>569</v>
      </c>
      <c r="B5712" s="89"/>
      <c r="C5712" s="90" t="s">
        <v>621</v>
      </c>
      <c r="D5712" s="153">
        <v>43375</v>
      </c>
      <c r="E5712" s="89" t="s">
        <v>11173</v>
      </c>
      <c r="F5712" s="89" t="s">
        <v>3</v>
      </c>
      <c r="G5712" s="89">
        <v>1667632</v>
      </c>
      <c r="H5712" s="89"/>
      <c r="I5712" s="93" t="s">
        <v>12426</v>
      </c>
      <c r="J5712" s="89"/>
      <c r="K5712" s="89"/>
      <c r="L5712" s="89"/>
      <c r="M5712" s="89"/>
      <c r="N5712" s="155">
        <v>0</v>
      </c>
      <c r="O5712" s="155">
        <v>3953.9</v>
      </c>
      <c r="P5712" s="89" t="s">
        <v>679</v>
      </c>
    </row>
    <row r="5713" spans="1:16" ht="51">
      <c r="A5713" s="214" t="s">
        <v>569</v>
      </c>
      <c r="B5713" s="89"/>
      <c r="C5713" s="90" t="s">
        <v>621</v>
      </c>
      <c r="D5713" s="153">
        <v>43375</v>
      </c>
      <c r="E5713" s="89" t="s">
        <v>11174</v>
      </c>
      <c r="F5713" s="89" t="s">
        <v>3</v>
      </c>
      <c r="G5713" s="89">
        <v>1667633</v>
      </c>
      <c r="H5713" s="89"/>
      <c r="I5713" s="93" t="s">
        <v>12427</v>
      </c>
      <c r="J5713" s="89"/>
      <c r="K5713" s="89"/>
      <c r="L5713" s="89"/>
      <c r="M5713" s="89"/>
      <c r="N5713" s="155">
        <v>0</v>
      </c>
      <c r="O5713" s="155">
        <v>3221.7200000000003</v>
      </c>
      <c r="P5713" s="89" t="s">
        <v>679</v>
      </c>
    </row>
    <row r="5714" spans="1:16" ht="51">
      <c r="A5714" s="214" t="s">
        <v>569</v>
      </c>
      <c r="B5714" s="89"/>
      <c r="C5714" s="90" t="s">
        <v>621</v>
      </c>
      <c r="D5714" s="153">
        <v>43375</v>
      </c>
      <c r="E5714" s="89" t="s">
        <v>11175</v>
      </c>
      <c r="F5714" s="89" t="s">
        <v>3</v>
      </c>
      <c r="G5714" s="89">
        <v>1667635</v>
      </c>
      <c r="H5714" s="89"/>
      <c r="I5714" s="93" t="s">
        <v>12428</v>
      </c>
      <c r="J5714" s="89"/>
      <c r="K5714" s="89"/>
      <c r="L5714" s="89"/>
      <c r="M5714" s="89"/>
      <c r="N5714" s="155">
        <v>0</v>
      </c>
      <c r="O5714" s="155">
        <v>3587.81</v>
      </c>
      <c r="P5714" s="89" t="s">
        <v>679</v>
      </c>
    </row>
    <row r="5715" spans="1:16" ht="51">
      <c r="A5715" s="214" t="s">
        <v>569</v>
      </c>
      <c r="B5715" s="89"/>
      <c r="C5715" s="90" t="s">
        <v>621</v>
      </c>
      <c r="D5715" s="153">
        <v>43375</v>
      </c>
      <c r="E5715" s="89" t="s">
        <v>11176</v>
      </c>
      <c r="F5715" s="89" t="s">
        <v>3</v>
      </c>
      <c r="G5715" s="89">
        <v>1667636</v>
      </c>
      <c r="H5715" s="89"/>
      <c r="I5715" s="93" t="s">
        <v>12429</v>
      </c>
      <c r="J5715" s="89"/>
      <c r="K5715" s="89"/>
      <c r="L5715" s="89"/>
      <c r="M5715" s="89"/>
      <c r="N5715" s="155">
        <v>0</v>
      </c>
      <c r="O5715" s="155">
        <v>3953.9</v>
      </c>
      <c r="P5715" s="89" t="s">
        <v>679</v>
      </c>
    </row>
    <row r="5716" spans="1:16" ht="38.25">
      <c r="A5716" s="214" t="s">
        <v>569</v>
      </c>
      <c r="B5716" s="89"/>
      <c r="C5716" s="90" t="s">
        <v>621</v>
      </c>
      <c r="D5716" s="153">
        <v>43375</v>
      </c>
      <c r="E5716" s="89" t="s">
        <v>11177</v>
      </c>
      <c r="F5716" s="89" t="s">
        <v>3</v>
      </c>
      <c r="G5716" s="89">
        <v>1667638</v>
      </c>
      <c r="H5716" s="89"/>
      <c r="I5716" s="93" t="s">
        <v>12430</v>
      </c>
      <c r="J5716" s="89"/>
      <c r="K5716" s="89"/>
      <c r="L5716" s="89"/>
      <c r="M5716" s="89"/>
      <c r="N5716" s="155">
        <v>0</v>
      </c>
      <c r="O5716" s="155">
        <v>3953.9</v>
      </c>
      <c r="P5716" s="89" t="s">
        <v>679</v>
      </c>
    </row>
    <row r="5717" spans="1:16" ht="63.75">
      <c r="A5717" s="214">
        <v>266</v>
      </c>
      <c r="B5717" s="89"/>
      <c r="C5717" s="90" t="s">
        <v>11070</v>
      </c>
      <c r="D5717" s="153">
        <v>43375</v>
      </c>
      <c r="E5717" s="89" t="s">
        <v>11178</v>
      </c>
      <c r="F5717" s="89" t="s">
        <v>3</v>
      </c>
      <c r="G5717" s="89">
        <v>1667664</v>
      </c>
      <c r="H5717" s="89"/>
      <c r="I5717" s="93" t="s">
        <v>12431</v>
      </c>
      <c r="J5717" s="89"/>
      <c r="K5717" s="89"/>
      <c r="L5717" s="89"/>
      <c r="M5717" s="89"/>
      <c r="N5717" s="155">
        <v>0</v>
      </c>
      <c r="O5717" s="155">
        <v>2435</v>
      </c>
      <c r="P5717" s="89" t="s">
        <v>679</v>
      </c>
    </row>
    <row r="5718" spans="1:16" ht="38.25">
      <c r="A5718" s="214">
        <v>526</v>
      </c>
      <c r="B5718" s="89"/>
      <c r="C5718" s="90" t="s">
        <v>616</v>
      </c>
      <c r="D5718" s="153">
        <v>43375</v>
      </c>
      <c r="E5718" s="89" t="s">
        <v>11179</v>
      </c>
      <c r="F5718" s="89" t="s">
        <v>3</v>
      </c>
      <c r="G5718" s="89">
        <v>1667485</v>
      </c>
      <c r="H5718" s="89"/>
      <c r="I5718" s="93" t="s">
        <v>12432</v>
      </c>
      <c r="J5718" s="89"/>
      <c r="K5718" s="89"/>
      <c r="L5718" s="89"/>
      <c r="M5718" s="89"/>
      <c r="N5718" s="155">
        <v>0</v>
      </c>
      <c r="O5718" s="155">
        <v>60</v>
      </c>
      <c r="P5718" s="89" t="s">
        <v>679</v>
      </c>
    </row>
    <row r="5719" spans="1:16" ht="38.25">
      <c r="A5719" s="214">
        <v>20</v>
      </c>
      <c r="B5719" s="89"/>
      <c r="C5719" s="90" t="s">
        <v>47</v>
      </c>
      <c r="D5719" s="153">
        <v>43375</v>
      </c>
      <c r="E5719" s="89" t="s">
        <v>11180</v>
      </c>
      <c r="F5719" s="89" t="s">
        <v>3</v>
      </c>
      <c r="G5719" s="89">
        <v>1667516</v>
      </c>
      <c r="H5719" s="89"/>
      <c r="I5719" s="93" t="s">
        <v>8849</v>
      </c>
      <c r="J5719" s="89"/>
      <c r="K5719" s="89"/>
      <c r="L5719" s="89"/>
      <c r="M5719" s="89"/>
      <c r="N5719" s="155">
        <v>0</v>
      </c>
      <c r="O5719" s="155">
        <v>167.11</v>
      </c>
      <c r="P5719" s="89" t="s">
        <v>679</v>
      </c>
    </row>
    <row r="5720" spans="1:16" ht="38.25">
      <c r="A5720" s="214">
        <v>253</v>
      </c>
      <c r="B5720" s="89"/>
      <c r="C5720" s="90" t="s">
        <v>117</v>
      </c>
      <c r="D5720" s="153">
        <v>43375</v>
      </c>
      <c r="E5720" s="89" t="s">
        <v>11181</v>
      </c>
      <c r="F5720" s="89" t="s">
        <v>3</v>
      </c>
      <c r="G5720" s="89">
        <v>1667533</v>
      </c>
      <c r="H5720" s="89"/>
      <c r="I5720" s="93" t="s">
        <v>12433</v>
      </c>
      <c r="J5720" s="89"/>
      <c r="K5720" s="89"/>
      <c r="L5720" s="89"/>
      <c r="M5720" s="89"/>
      <c r="N5720" s="155">
        <v>0</v>
      </c>
      <c r="O5720" s="155">
        <v>7.83</v>
      </c>
      <c r="P5720" s="89" t="s">
        <v>679</v>
      </c>
    </row>
    <row r="5721" spans="1:16" ht="38.25">
      <c r="A5721" s="214" t="s">
        <v>569</v>
      </c>
      <c r="B5721" s="89"/>
      <c r="C5721" s="90" t="s">
        <v>621</v>
      </c>
      <c r="D5721" s="153">
        <v>43375</v>
      </c>
      <c r="E5721" s="89" t="s">
        <v>11182</v>
      </c>
      <c r="F5721" s="89" t="s">
        <v>3</v>
      </c>
      <c r="G5721" s="89">
        <v>1667534</v>
      </c>
      <c r="H5721" s="89"/>
      <c r="I5721" s="93" t="s">
        <v>12434</v>
      </c>
      <c r="J5721" s="89"/>
      <c r="K5721" s="89"/>
      <c r="L5721" s="89"/>
      <c r="M5721" s="89"/>
      <c r="N5721" s="155">
        <v>0</v>
      </c>
      <c r="O5721" s="155">
        <v>142.5</v>
      </c>
      <c r="P5721" s="89" t="s">
        <v>679</v>
      </c>
    </row>
    <row r="5722" spans="1:16" ht="89.25">
      <c r="A5722" s="214">
        <v>25</v>
      </c>
      <c r="B5722" s="89"/>
      <c r="C5722" s="90" t="s">
        <v>48</v>
      </c>
      <c r="D5722" s="153">
        <v>43375</v>
      </c>
      <c r="E5722" s="89" t="s">
        <v>11829</v>
      </c>
      <c r="F5722" s="89" t="s">
        <v>680</v>
      </c>
      <c r="G5722" s="89">
        <v>180982</v>
      </c>
      <c r="H5722" s="89"/>
      <c r="I5722" s="93" t="s">
        <v>13066</v>
      </c>
      <c r="J5722" s="89"/>
      <c r="K5722" s="89"/>
      <c r="L5722" s="89"/>
      <c r="M5722" s="89"/>
      <c r="N5722" s="155">
        <v>13937.35</v>
      </c>
      <c r="O5722" s="155">
        <v>0</v>
      </c>
      <c r="P5722" s="89" t="s">
        <v>679</v>
      </c>
    </row>
    <row r="5723" spans="1:16" ht="76.5">
      <c r="A5723" s="214">
        <v>25</v>
      </c>
      <c r="B5723" s="89"/>
      <c r="C5723" s="90" t="s">
        <v>48</v>
      </c>
      <c r="D5723" s="153">
        <v>43375</v>
      </c>
      <c r="E5723" s="89" t="s">
        <v>11829</v>
      </c>
      <c r="F5723" s="89" t="s">
        <v>680</v>
      </c>
      <c r="G5723" s="89">
        <v>180985</v>
      </c>
      <c r="H5723" s="89"/>
      <c r="I5723" s="93" t="s">
        <v>13067</v>
      </c>
      <c r="J5723" s="89"/>
      <c r="K5723" s="89"/>
      <c r="L5723" s="89"/>
      <c r="M5723" s="89"/>
      <c r="N5723" s="155">
        <v>1.55</v>
      </c>
      <c r="O5723" s="155">
        <v>0</v>
      </c>
      <c r="P5723" s="89" t="s">
        <v>679</v>
      </c>
    </row>
    <row r="5724" spans="1:16" ht="76.5">
      <c r="A5724" s="214">
        <v>25</v>
      </c>
      <c r="B5724" s="89"/>
      <c r="C5724" s="90" t="s">
        <v>48</v>
      </c>
      <c r="D5724" s="153">
        <v>43375</v>
      </c>
      <c r="E5724" s="89" t="s">
        <v>11829</v>
      </c>
      <c r="F5724" s="89" t="s">
        <v>680</v>
      </c>
      <c r="G5724" s="89">
        <v>180988</v>
      </c>
      <c r="H5724" s="89"/>
      <c r="I5724" s="93" t="s">
        <v>13068</v>
      </c>
      <c r="J5724" s="89"/>
      <c r="K5724" s="89"/>
      <c r="L5724" s="89"/>
      <c r="M5724" s="89"/>
      <c r="N5724" s="155">
        <v>199850.86</v>
      </c>
      <c r="O5724" s="155">
        <v>0</v>
      </c>
      <c r="P5724" s="89" t="s">
        <v>679</v>
      </c>
    </row>
    <row r="5725" spans="1:16" ht="76.5">
      <c r="A5725" s="214">
        <v>25</v>
      </c>
      <c r="B5725" s="89"/>
      <c r="C5725" s="90" t="s">
        <v>48</v>
      </c>
      <c r="D5725" s="153">
        <v>43375</v>
      </c>
      <c r="E5725" s="89" t="s">
        <v>11829</v>
      </c>
      <c r="F5725" s="89" t="s">
        <v>680</v>
      </c>
      <c r="G5725" s="89">
        <v>180986</v>
      </c>
      <c r="H5725" s="89"/>
      <c r="I5725" s="93" t="s">
        <v>13069</v>
      </c>
      <c r="J5725" s="89"/>
      <c r="K5725" s="89"/>
      <c r="L5725" s="89"/>
      <c r="M5725" s="89"/>
      <c r="N5725" s="155">
        <v>121687.6</v>
      </c>
      <c r="O5725" s="155">
        <v>0</v>
      </c>
      <c r="P5725" s="89" t="s">
        <v>679</v>
      </c>
    </row>
    <row r="5726" spans="1:16" ht="89.25">
      <c r="A5726" s="214">
        <v>25</v>
      </c>
      <c r="B5726" s="89"/>
      <c r="C5726" s="90" t="s">
        <v>48</v>
      </c>
      <c r="D5726" s="153">
        <v>43375</v>
      </c>
      <c r="E5726" s="89" t="s">
        <v>11829</v>
      </c>
      <c r="F5726" s="89" t="s">
        <v>680</v>
      </c>
      <c r="G5726" s="89">
        <v>180990</v>
      </c>
      <c r="H5726" s="89"/>
      <c r="I5726" s="93" t="s">
        <v>13070</v>
      </c>
      <c r="J5726" s="89"/>
      <c r="K5726" s="89"/>
      <c r="L5726" s="89"/>
      <c r="M5726" s="89"/>
      <c r="N5726" s="155">
        <v>359</v>
      </c>
      <c r="O5726" s="155">
        <v>0</v>
      </c>
      <c r="P5726" s="89" t="s">
        <v>679</v>
      </c>
    </row>
    <row r="5727" spans="1:16" ht="89.25">
      <c r="A5727" s="214">
        <v>25</v>
      </c>
      <c r="B5727" s="89"/>
      <c r="C5727" s="90" t="s">
        <v>48</v>
      </c>
      <c r="D5727" s="153">
        <v>43375</v>
      </c>
      <c r="E5727" s="89" t="s">
        <v>11829</v>
      </c>
      <c r="F5727" s="89" t="s">
        <v>680</v>
      </c>
      <c r="G5727" s="89">
        <v>180934</v>
      </c>
      <c r="H5727" s="89"/>
      <c r="I5727" s="93" t="s">
        <v>13071</v>
      </c>
      <c r="J5727" s="89"/>
      <c r="K5727" s="89"/>
      <c r="L5727" s="89"/>
      <c r="M5727" s="89"/>
      <c r="N5727" s="155">
        <v>121264.03</v>
      </c>
      <c r="O5727" s="155">
        <v>0</v>
      </c>
      <c r="P5727" s="89" t="s">
        <v>679</v>
      </c>
    </row>
    <row r="5728" spans="1:16" ht="89.25">
      <c r="A5728" s="214">
        <v>25</v>
      </c>
      <c r="B5728" s="89"/>
      <c r="C5728" s="90" t="s">
        <v>48</v>
      </c>
      <c r="D5728" s="153">
        <v>43375</v>
      </c>
      <c r="E5728" s="89" t="s">
        <v>11829</v>
      </c>
      <c r="F5728" s="89" t="s">
        <v>680</v>
      </c>
      <c r="G5728" s="89">
        <v>180802</v>
      </c>
      <c r="H5728" s="89"/>
      <c r="I5728" s="93" t="s">
        <v>13072</v>
      </c>
      <c r="J5728" s="89"/>
      <c r="K5728" s="89"/>
      <c r="L5728" s="89"/>
      <c r="M5728" s="89"/>
      <c r="N5728" s="155">
        <v>224625.97</v>
      </c>
      <c r="O5728" s="155">
        <v>0</v>
      </c>
      <c r="P5728" s="89" t="s">
        <v>679</v>
      </c>
    </row>
    <row r="5729" spans="1:16" ht="76.5">
      <c r="A5729" s="214">
        <v>25</v>
      </c>
      <c r="B5729" s="89"/>
      <c r="C5729" s="90" t="s">
        <v>48</v>
      </c>
      <c r="D5729" s="153">
        <v>43375</v>
      </c>
      <c r="E5729" s="89" t="s">
        <v>11829</v>
      </c>
      <c r="F5729" s="89" t="s">
        <v>680</v>
      </c>
      <c r="G5729" s="89">
        <v>180984</v>
      </c>
      <c r="H5729" s="89"/>
      <c r="I5729" s="93" t="s">
        <v>13073</v>
      </c>
      <c r="J5729" s="89"/>
      <c r="K5729" s="89"/>
      <c r="L5729" s="89"/>
      <c r="M5729" s="89"/>
      <c r="N5729" s="155">
        <v>2.29</v>
      </c>
      <c r="O5729" s="155">
        <v>0</v>
      </c>
      <c r="P5729" s="89" t="s">
        <v>679</v>
      </c>
    </row>
    <row r="5730" spans="1:16" ht="89.25">
      <c r="A5730" s="214">
        <v>25</v>
      </c>
      <c r="B5730" s="89"/>
      <c r="C5730" s="90" t="s">
        <v>48</v>
      </c>
      <c r="D5730" s="153">
        <v>43375</v>
      </c>
      <c r="E5730" s="89" t="s">
        <v>11829</v>
      </c>
      <c r="F5730" s="89" t="s">
        <v>680</v>
      </c>
      <c r="G5730" s="89">
        <v>180987</v>
      </c>
      <c r="H5730" s="89"/>
      <c r="I5730" s="93" t="s">
        <v>13074</v>
      </c>
      <c r="J5730" s="89"/>
      <c r="K5730" s="89"/>
      <c r="L5730" s="89"/>
      <c r="M5730" s="89"/>
      <c r="N5730" s="155">
        <v>619074.15</v>
      </c>
      <c r="O5730" s="155">
        <v>0</v>
      </c>
      <c r="P5730" s="89" t="s">
        <v>679</v>
      </c>
    </row>
    <row r="5731" spans="1:16" ht="102">
      <c r="A5731" s="214">
        <v>86</v>
      </c>
      <c r="B5731" s="89"/>
      <c r="C5731" s="90" t="s">
        <v>59</v>
      </c>
      <c r="D5731" s="153">
        <v>43375</v>
      </c>
      <c r="E5731" s="89" t="s">
        <v>11830</v>
      </c>
      <c r="F5731" s="89" t="s">
        <v>6</v>
      </c>
      <c r="G5731" s="89">
        <v>934369</v>
      </c>
      <c r="H5731" s="89"/>
      <c r="I5731" s="93" t="s">
        <v>13075</v>
      </c>
      <c r="J5731" s="89"/>
      <c r="K5731" s="89"/>
      <c r="L5731" s="89"/>
      <c r="M5731" s="89"/>
      <c r="N5731" s="155">
        <v>0</v>
      </c>
      <c r="O5731" s="155">
        <v>2382552</v>
      </c>
      <c r="P5731" s="89" t="s">
        <v>679</v>
      </c>
    </row>
    <row r="5732" spans="1:16" ht="63.75">
      <c r="A5732" s="214">
        <v>513</v>
      </c>
      <c r="B5732" s="89"/>
      <c r="C5732" s="90" t="s">
        <v>175</v>
      </c>
      <c r="D5732" s="153">
        <v>43375</v>
      </c>
      <c r="E5732" s="89" t="s">
        <v>11831</v>
      </c>
      <c r="F5732" s="89" t="s">
        <v>15</v>
      </c>
      <c r="G5732" s="89">
        <v>850347</v>
      </c>
      <c r="H5732" s="89"/>
      <c r="I5732" s="93" t="s">
        <v>13076</v>
      </c>
      <c r="J5732" s="89"/>
      <c r="K5732" s="89"/>
      <c r="L5732" s="89"/>
      <c r="M5732" s="89"/>
      <c r="N5732" s="155">
        <v>50</v>
      </c>
      <c r="O5732" s="155">
        <v>0</v>
      </c>
      <c r="P5732" s="89" t="s">
        <v>679</v>
      </c>
    </row>
    <row r="5733" spans="1:16" ht="63.75">
      <c r="A5733" s="214" t="s">
        <v>560</v>
      </c>
      <c r="B5733" s="89"/>
      <c r="C5733" s="90" t="s">
        <v>622</v>
      </c>
      <c r="D5733" s="153">
        <v>43375</v>
      </c>
      <c r="E5733" s="89" t="s">
        <v>11832</v>
      </c>
      <c r="F5733" s="89" t="s">
        <v>6</v>
      </c>
      <c r="G5733" s="89">
        <v>1029428</v>
      </c>
      <c r="H5733" s="89"/>
      <c r="I5733" s="93" t="s">
        <v>13077</v>
      </c>
      <c r="J5733" s="89"/>
      <c r="K5733" s="89"/>
      <c r="L5733" s="89"/>
      <c r="M5733" s="89"/>
      <c r="N5733" s="155">
        <v>0</v>
      </c>
      <c r="O5733" s="155">
        <v>5083</v>
      </c>
      <c r="P5733" s="89" t="s">
        <v>679</v>
      </c>
    </row>
    <row r="5734" spans="1:16" ht="51">
      <c r="A5734" s="214">
        <v>513</v>
      </c>
      <c r="B5734" s="89"/>
      <c r="C5734" s="90" t="s">
        <v>175</v>
      </c>
      <c r="D5734" s="153">
        <v>43375</v>
      </c>
      <c r="E5734" s="89" t="s">
        <v>11833</v>
      </c>
      <c r="F5734" s="89" t="s">
        <v>11</v>
      </c>
      <c r="G5734" s="89">
        <v>934390</v>
      </c>
      <c r="H5734" s="89"/>
      <c r="I5734" s="93" t="s">
        <v>13078</v>
      </c>
      <c r="J5734" s="89"/>
      <c r="K5734" s="89"/>
      <c r="L5734" s="89"/>
      <c r="M5734" s="89"/>
      <c r="N5734" s="155">
        <v>50</v>
      </c>
      <c r="O5734" s="155">
        <v>0</v>
      </c>
      <c r="P5734" s="89" t="s">
        <v>679</v>
      </c>
    </row>
    <row r="5735" spans="1:16" ht="102">
      <c r="A5735" s="214">
        <v>25</v>
      </c>
      <c r="B5735" s="89"/>
      <c r="C5735" s="90" t="s">
        <v>48</v>
      </c>
      <c r="D5735" s="153">
        <v>43375</v>
      </c>
      <c r="E5735" s="89" t="s">
        <v>11834</v>
      </c>
      <c r="F5735" s="89" t="s">
        <v>15</v>
      </c>
      <c r="G5735" s="89">
        <v>6082</v>
      </c>
      <c r="H5735" s="89"/>
      <c r="I5735" s="93" t="s">
        <v>13079</v>
      </c>
      <c r="J5735" s="89"/>
      <c r="K5735" s="89"/>
      <c r="L5735" s="89"/>
      <c r="M5735" s="89"/>
      <c r="N5735" s="155">
        <v>549.67999999999995</v>
      </c>
      <c r="O5735" s="155">
        <v>0</v>
      </c>
      <c r="P5735" s="89" t="s">
        <v>679</v>
      </c>
    </row>
    <row r="5736" spans="1:16" ht="102">
      <c r="A5736" s="214">
        <v>224</v>
      </c>
      <c r="B5736" s="89"/>
      <c r="C5736" s="90" t="s">
        <v>108</v>
      </c>
      <c r="D5736" s="153">
        <v>43375</v>
      </c>
      <c r="E5736" s="89" t="s">
        <v>11835</v>
      </c>
      <c r="F5736" s="89" t="s">
        <v>15</v>
      </c>
      <c r="G5736" s="89">
        <v>6081</v>
      </c>
      <c r="H5736" s="89"/>
      <c r="I5736" s="93" t="s">
        <v>13080</v>
      </c>
      <c r="J5736" s="89"/>
      <c r="K5736" s="89"/>
      <c r="L5736" s="89"/>
      <c r="M5736" s="89"/>
      <c r="N5736" s="155">
        <v>271.58</v>
      </c>
      <c r="O5736" s="155">
        <v>0</v>
      </c>
      <c r="P5736" s="89" t="s">
        <v>679</v>
      </c>
    </row>
    <row r="5737" spans="1:16" ht="89.25">
      <c r="A5737" s="214">
        <v>224</v>
      </c>
      <c r="B5737" s="89"/>
      <c r="C5737" s="90" t="s">
        <v>108</v>
      </c>
      <c r="D5737" s="153">
        <v>43375</v>
      </c>
      <c r="E5737" s="89" t="s">
        <v>11836</v>
      </c>
      <c r="F5737" s="89" t="s">
        <v>15</v>
      </c>
      <c r="G5737" s="89">
        <v>6078</v>
      </c>
      <c r="H5737" s="89"/>
      <c r="I5737" s="93" t="s">
        <v>13081</v>
      </c>
      <c r="J5737" s="89"/>
      <c r="K5737" s="89"/>
      <c r="L5737" s="89"/>
      <c r="M5737" s="89"/>
      <c r="N5737" s="155">
        <v>271.85000000000002</v>
      </c>
      <c r="O5737" s="155">
        <v>0</v>
      </c>
      <c r="P5737" s="89" t="s">
        <v>679</v>
      </c>
    </row>
    <row r="5738" spans="1:16" ht="102">
      <c r="A5738" s="214">
        <v>224</v>
      </c>
      <c r="B5738" s="89"/>
      <c r="C5738" s="90" t="s">
        <v>108</v>
      </c>
      <c r="D5738" s="153">
        <v>43375</v>
      </c>
      <c r="E5738" s="89" t="s">
        <v>11837</v>
      </c>
      <c r="F5738" s="89" t="s">
        <v>15</v>
      </c>
      <c r="G5738" s="89">
        <v>6080</v>
      </c>
      <c r="H5738" s="89"/>
      <c r="I5738" s="93" t="s">
        <v>13082</v>
      </c>
      <c r="J5738" s="89"/>
      <c r="K5738" s="89"/>
      <c r="L5738" s="89"/>
      <c r="M5738" s="89"/>
      <c r="N5738" s="155">
        <v>271.99</v>
      </c>
      <c r="O5738" s="155">
        <v>0</v>
      </c>
      <c r="P5738" s="89" t="s">
        <v>679</v>
      </c>
    </row>
    <row r="5739" spans="1:16" ht="51">
      <c r="A5739" s="214">
        <v>513</v>
      </c>
      <c r="B5739" s="89"/>
      <c r="C5739" s="90" t="s">
        <v>175</v>
      </c>
      <c r="D5739" s="153">
        <v>43375</v>
      </c>
      <c r="E5739" s="89" t="s">
        <v>11838</v>
      </c>
      <c r="F5739" s="89" t="s">
        <v>15</v>
      </c>
      <c r="G5739" s="89">
        <v>851135</v>
      </c>
      <c r="H5739" s="89"/>
      <c r="I5739" s="93" t="s">
        <v>13083</v>
      </c>
      <c r="J5739" s="89"/>
      <c r="K5739" s="89"/>
      <c r="L5739" s="89"/>
      <c r="M5739" s="89"/>
      <c r="N5739" s="155">
        <v>50</v>
      </c>
      <c r="O5739" s="155">
        <v>0</v>
      </c>
      <c r="P5739" s="89" t="s">
        <v>679</v>
      </c>
    </row>
    <row r="5740" spans="1:16" ht="51">
      <c r="A5740" s="214">
        <v>10</v>
      </c>
      <c r="B5740" s="89"/>
      <c r="C5740" s="90" t="s">
        <v>44</v>
      </c>
      <c r="D5740" s="153">
        <v>43375</v>
      </c>
      <c r="E5740" s="89" t="s">
        <v>11839</v>
      </c>
      <c r="F5740" s="89" t="s">
        <v>15</v>
      </c>
      <c r="G5740" s="89">
        <v>851133</v>
      </c>
      <c r="H5740" s="89"/>
      <c r="I5740" s="93" t="s">
        <v>8506</v>
      </c>
      <c r="J5740" s="89"/>
      <c r="K5740" s="89"/>
      <c r="L5740" s="89"/>
      <c r="M5740" s="89"/>
      <c r="N5740" s="155">
        <v>50</v>
      </c>
      <c r="O5740" s="155">
        <v>0</v>
      </c>
      <c r="P5740" s="89" t="s">
        <v>679</v>
      </c>
    </row>
    <row r="5741" spans="1:16" ht="89.25">
      <c r="A5741" s="214">
        <v>594</v>
      </c>
      <c r="B5741" s="89"/>
      <c r="C5741" s="90" t="s">
        <v>101</v>
      </c>
      <c r="D5741" s="153">
        <v>43375</v>
      </c>
      <c r="E5741" s="89" t="s">
        <v>11840</v>
      </c>
      <c r="F5741" s="89" t="s">
        <v>15</v>
      </c>
      <c r="G5741" s="89">
        <v>6090</v>
      </c>
      <c r="H5741" s="89"/>
      <c r="I5741" s="93" t="s">
        <v>13084</v>
      </c>
      <c r="J5741" s="89"/>
      <c r="K5741" s="89"/>
      <c r="L5741" s="89"/>
      <c r="M5741" s="89"/>
      <c r="N5741" s="155">
        <v>1341.88</v>
      </c>
      <c r="O5741" s="155">
        <v>0</v>
      </c>
      <c r="P5741" s="89" t="s">
        <v>679</v>
      </c>
    </row>
    <row r="5742" spans="1:16" ht="102">
      <c r="A5742" s="214" t="s">
        <v>561</v>
      </c>
      <c r="B5742" s="89"/>
      <c r="C5742" s="90" t="s">
        <v>10493</v>
      </c>
      <c r="D5742" s="153">
        <v>43375</v>
      </c>
      <c r="E5742" s="89" t="s">
        <v>11841</v>
      </c>
      <c r="F5742" s="89" t="s">
        <v>636</v>
      </c>
      <c r="G5742" s="89">
        <v>181016</v>
      </c>
      <c r="H5742" s="89"/>
      <c r="I5742" s="93" t="s">
        <v>7476</v>
      </c>
      <c r="J5742" s="89"/>
      <c r="K5742" s="89"/>
      <c r="L5742" s="89"/>
      <c r="M5742" s="89"/>
      <c r="N5742" s="155">
        <v>0</v>
      </c>
      <c r="O5742" s="155">
        <v>6343</v>
      </c>
      <c r="P5742" s="89" t="s">
        <v>679</v>
      </c>
    </row>
    <row r="5743" spans="1:16" ht="25.5">
      <c r="A5743" s="214" t="s">
        <v>561</v>
      </c>
      <c r="B5743" s="89"/>
      <c r="C5743" s="90" t="s">
        <v>10493</v>
      </c>
      <c r="D5743" s="153">
        <v>43375</v>
      </c>
      <c r="E5743" s="89" t="s">
        <v>11842</v>
      </c>
      <c r="F5743" s="89" t="s">
        <v>13</v>
      </c>
      <c r="G5743" s="89">
        <v>47277</v>
      </c>
      <c r="H5743" s="89"/>
      <c r="I5743" s="93" t="s">
        <v>7317</v>
      </c>
      <c r="J5743" s="89"/>
      <c r="K5743" s="89"/>
      <c r="L5743" s="89"/>
      <c r="M5743" s="89"/>
      <c r="N5743" s="155">
        <v>330.75</v>
      </c>
      <c r="O5743" s="155">
        <v>0</v>
      </c>
      <c r="P5743" s="89" t="s">
        <v>679</v>
      </c>
    </row>
    <row r="5744" spans="1:16" ht="25.5">
      <c r="A5744" s="214" t="s">
        <v>561</v>
      </c>
      <c r="B5744" s="89"/>
      <c r="C5744" s="90" t="s">
        <v>10493</v>
      </c>
      <c r="D5744" s="153">
        <v>43375</v>
      </c>
      <c r="E5744" s="89" t="s">
        <v>11843</v>
      </c>
      <c r="F5744" s="89" t="s">
        <v>13</v>
      </c>
      <c r="G5744" s="89">
        <v>47280</v>
      </c>
      <c r="H5744" s="89"/>
      <c r="I5744" s="93" t="s">
        <v>7317</v>
      </c>
      <c r="J5744" s="89"/>
      <c r="K5744" s="89"/>
      <c r="L5744" s="89"/>
      <c r="M5744" s="89"/>
      <c r="N5744" s="155">
        <v>4.99</v>
      </c>
      <c r="O5744" s="155">
        <v>0</v>
      </c>
      <c r="P5744" s="89" t="s">
        <v>679</v>
      </c>
    </row>
    <row r="5745" spans="1:16" ht="89.25">
      <c r="A5745" s="214" t="s">
        <v>561</v>
      </c>
      <c r="B5745" s="89"/>
      <c r="C5745" s="90" t="s">
        <v>10493</v>
      </c>
      <c r="D5745" s="153">
        <v>43375</v>
      </c>
      <c r="E5745" s="89" t="s">
        <v>11844</v>
      </c>
      <c r="F5745" s="89" t="s">
        <v>11</v>
      </c>
      <c r="G5745" s="89">
        <v>934430</v>
      </c>
      <c r="H5745" s="89"/>
      <c r="I5745" s="93" t="s">
        <v>13085</v>
      </c>
      <c r="J5745" s="89"/>
      <c r="K5745" s="89"/>
      <c r="L5745" s="89"/>
      <c r="M5745" s="89"/>
      <c r="N5745" s="155">
        <v>50</v>
      </c>
      <c r="O5745" s="155">
        <v>0</v>
      </c>
      <c r="P5745" s="89" t="s">
        <v>679</v>
      </c>
    </row>
    <row r="5746" spans="1:16" ht="76.5">
      <c r="A5746" s="214" t="s">
        <v>561</v>
      </c>
      <c r="B5746" s="89"/>
      <c r="C5746" s="90" t="s">
        <v>10493</v>
      </c>
      <c r="D5746" s="153">
        <v>43375</v>
      </c>
      <c r="E5746" s="89" t="s">
        <v>11845</v>
      </c>
      <c r="F5746" s="89" t="s">
        <v>13</v>
      </c>
      <c r="G5746" s="89">
        <v>934430</v>
      </c>
      <c r="H5746" s="89"/>
      <c r="I5746" s="93" t="s">
        <v>13086</v>
      </c>
      <c r="J5746" s="89"/>
      <c r="K5746" s="89"/>
      <c r="L5746" s="89"/>
      <c r="M5746" s="89"/>
      <c r="N5746" s="155">
        <v>8259525.2599999998</v>
      </c>
      <c r="O5746" s="155">
        <v>0</v>
      </c>
      <c r="P5746" s="89" t="s">
        <v>679</v>
      </c>
    </row>
    <row r="5747" spans="1:16" ht="63.75">
      <c r="A5747" s="214">
        <v>513</v>
      </c>
      <c r="B5747" s="89"/>
      <c r="C5747" s="90" t="s">
        <v>175</v>
      </c>
      <c r="D5747" s="153">
        <v>43375</v>
      </c>
      <c r="E5747" s="89" t="s">
        <v>11846</v>
      </c>
      <c r="F5747" s="89" t="s">
        <v>15</v>
      </c>
      <c r="G5747" s="89">
        <v>851344</v>
      </c>
      <c r="H5747" s="89"/>
      <c r="I5747" s="93" t="s">
        <v>13087</v>
      </c>
      <c r="J5747" s="89"/>
      <c r="K5747" s="89"/>
      <c r="L5747" s="89"/>
      <c r="M5747" s="89"/>
      <c r="N5747" s="155">
        <v>50</v>
      </c>
      <c r="O5747" s="155">
        <v>0</v>
      </c>
      <c r="P5747" s="89" t="s">
        <v>679</v>
      </c>
    </row>
    <row r="5748" spans="1:16" ht="51">
      <c r="A5748" s="214">
        <v>513</v>
      </c>
      <c r="B5748" s="89"/>
      <c r="C5748" s="90" t="s">
        <v>175</v>
      </c>
      <c r="D5748" s="153">
        <v>43375</v>
      </c>
      <c r="E5748" s="89" t="s">
        <v>11847</v>
      </c>
      <c r="F5748" s="89" t="s">
        <v>15</v>
      </c>
      <c r="G5748" s="89">
        <v>851335</v>
      </c>
      <c r="H5748" s="89"/>
      <c r="I5748" s="93" t="s">
        <v>13088</v>
      </c>
      <c r="J5748" s="89"/>
      <c r="K5748" s="89"/>
      <c r="L5748" s="89"/>
      <c r="M5748" s="89"/>
      <c r="N5748" s="155">
        <v>50</v>
      </c>
      <c r="O5748" s="155">
        <v>0</v>
      </c>
      <c r="P5748" s="89" t="s">
        <v>679</v>
      </c>
    </row>
    <row r="5749" spans="1:16" ht="76.5">
      <c r="A5749" s="214">
        <v>291</v>
      </c>
      <c r="B5749" s="89"/>
      <c r="C5749" s="90" t="s">
        <v>133</v>
      </c>
      <c r="D5749" s="153">
        <v>43375</v>
      </c>
      <c r="E5749" s="89" t="s">
        <v>11848</v>
      </c>
      <c r="F5749" s="89" t="s">
        <v>11</v>
      </c>
      <c r="G5749" s="89">
        <v>851331</v>
      </c>
      <c r="H5749" s="89"/>
      <c r="I5749" s="93" t="s">
        <v>13089</v>
      </c>
      <c r="J5749" s="89"/>
      <c r="K5749" s="89"/>
      <c r="L5749" s="89"/>
      <c r="M5749" s="89"/>
      <c r="N5749" s="155">
        <v>50</v>
      </c>
      <c r="O5749" s="155">
        <v>0</v>
      </c>
      <c r="P5749" s="89" t="s">
        <v>679</v>
      </c>
    </row>
    <row r="5750" spans="1:16" ht="76.5">
      <c r="A5750" s="214">
        <v>291</v>
      </c>
      <c r="B5750" s="89"/>
      <c r="C5750" s="90" t="s">
        <v>133</v>
      </c>
      <c r="D5750" s="153">
        <v>43375</v>
      </c>
      <c r="E5750" s="89" t="s">
        <v>11849</v>
      </c>
      <c r="F5750" s="89" t="s">
        <v>11</v>
      </c>
      <c r="G5750" s="89">
        <v>851330</v>
      </c>
      <c r="H5750" s="89"/>
      <c r="I5750" s="93" t="s">
        <v>13090</v>
      </c>
      <c r="J5750" s="89"/>
      <c r="K5750" s="89"/>
      <c r="L5750" s="89"/>
      <c r="M5750" s="89"/>
      <c r="N5750" s="155">
        <v>50</v>
      </c>
      <c r="O5750" s="155">
        <v>0</v>
      </c>
      <c r="P5750" s="89" t="s">
        <v>679</v>
      </c>
    </row>
    <row r="5751" spans="1:16" ht="51">
      <c r="A5751" s="214" t="s">
        <v>560</v>
      </c>
      <c r="B5751" s="89"/>
      <c r="C5751" s="90" t="s">
        <v>622</v>
      </c>
      <c r="D5751" s="153">
        <v>43375</v>
      </c>
      <c r="E5751" s="89" t="s">
        <v>11850</v>
      </c>
      <c r="F5751" s="89" t="s">
        <v>13</v>
      </c>
      <c r="G5751" s="89">
        <v>47281</v>
      </c>
      <c r="H5751" s="89"/>
      <c r="I5751" s="93" t="s">
        <v>7319</v>
      </c>
      <c r="J5751" s="89"/>
      <c r="K5751" s="89"/>
      <c r="L5751" s="89"/>
      <c r="M5751" s="89"/>
      <c r="N5751" s="155">
        <v>50</v>
      </c>
      <c r="O5751" s="155">
        <v>0</v>
      </c>
      <c r="P5751" s="89" t="s">
        <v>679</v>
      </c>
    </row>
    <row r="5752" spans="1:16" ht="102">
      <c r="A5752" s="214" t="s">
        <v>561</v>
      </c>
      <c r="B5752" s="89"/>
      <c r="C5752" s="90" t="s">
        <v>10493</v>
      </c>
      <c r="D5752" s="153">
        <v>43375</v>
      </c>
      <c r="E5752" s="89" t="s">
        <v>11851</v>
      </c>
      <c r="F5752" s="89" t="s">
        <v>6</v>
      </c>
      <c r="G5752" s="89">
        <v>934444</v>
      </c>
      <c r="H5752" s="89"/>
      <c r="I5752" s="93" t="s">
        <v>13091</v>
      </c>
      <c r="J5752" s="89"/>
      <c r="K5752" s="89"/>
      <c r="L5752" s="89"/>
      <c r="M5752" s="89"/>
      <c r="N5752" s="155">
        <v>0</v>
      </c>
      <c r="O5752" s="155">
        <v>287011586.25</v>
      </c>
      <c r="P5752" s="89" t="s">
        <v>679</v>
      </c>
    </row>
    <row r="5753" spans="1:16" ht="51">
      <c r="A5753" s="214" t="s">
        <v>560</v>
      </c>
      <c r="B5753" s="89"/>
      <c r="C5753" s="90" t="s">
        <v>622</v>
      </c>
      <c r="D5753" s="153">
        <v>43375</v>
      </c>
      <c r="E5753" s="89" t="s">
        <v>11852</v>
      </c>
      <c r="F5753" s="89" t="s">
        <v>11</v>
      </c>
      <c r="G5753" s="89">
        <v>934445</v>
      </c>
      <c r="H5753" s="89"/>
      <c r="I5753" s="93" t="s">
        <v>13092</v>
      </c>
      <c r="J5753" s="89"/>
      <c r="K5753" s="89"/>
      <c r="L5753" s="89"/>
      <c r="M5753" s="89"/>
      <c r="N5753" s="155">
        <v>50</v>
      </c>
      <c r="O5753" s="155">
        <v>0</v>
      </c>
      <c r="P5753" s="89" t="s">
        <v>679</v>
      </c>
    </row>
    <row r="5754" spans="1:16" ht="63.75">
      <c r="A5754" s="214">
        <v>48</v>
      </c>
      <c r="B5754" s="89"/>
      <c r="C5754" s="90" t="s">
        <v>53</v>
      </c>
      <c r="D5754" s="153">
        <v>43376</v>
      </c>
      <c r="E5754" s="89" t="s">
        <v>11183</v>
      </c>
      <c r="F5754" s="89" t="s">
        <v>3</v>
      </c>
      <c r="G5754" s="89">
        <v>1668178</v>
      </c>
      <c r="H5754" s="89"/>
      <c r="I5754" s="93" t="s">
        <v>12435</v>
      </c>
      <c r="J5754" s="89"/>
      <c r="K5754" s="89"/>
      <c r="L5754" s="89"/>
      <c r="M5754" s="89"/>
      <c r="N5754" s="155">
        <v>0</v>
      </c>
      <c r="O5754" s="155">
        <v>337</v>
      </c>
      <c r="P5754" s="89" t="s">
        <v>679</v>
      </c>
    </row>
    <row r="5755" spans="1:16" ht="51">
      <c r="A5755" s="214">
        <v>291</v>
      </c>
      <c r="B5755" s="89"/>
      <c r="C5755" s="90" t="s">
        <v>133</v>
      </c>
      <c r="D5755" s="153">
        <v>43376</v>
      </c>
      <c r="E5755" s="89" t="s">
        <v>11184</v>
      </c>
      <c r="F5755" s="89" t="s">
        <v>3</v>
      </c>
      <c r="G5755" s="89">
        <v>1668164</v>
      </c>
      <c r="H5755" s="89"/>
      <c r="I5755" s="93" t="s">
        <v>12436</v>
      </c>
      <c r="J5755" s="89"/>
      <c r="K5755" s="89"/>
      <c r="L5755" s="89"/>
      <c r="M5755" s="89"/>
      <c r="N5755" s="155">
        <v>0</v>
      </c>
      <c r="O5755" s="155">
        <v>35</v>
      </c>
      <c r="P5755" s="89" t="s">
        <v>679</v>
      </c>
    </row>
    <row r="5756" spans="1:16" ht="51">
      <c r="A5756" s="214" t="s">
        <v>569</v>
      </c>
      <c r="B5756" s="89"/>
      <c r="C5756" s="90" t="s">
        <v>621</v>
      </c>
      <c r="D5756" s="153">
        <v>43376</v>
      </c>
      <c r="E5756" s="89" t="s">
        <v>11185</v>
      </c>
      <c r="F5756" s="89" t="s">
        <v>3</v>
      </c>
      <c r="G5756" s="89">
        <v>1668155</v>
      </c>
      <c r="H5756" s="89"/>
      <c r="I5756" s="93" t="s">
        <v>725</v>
      </c>
      <c r="J5756" s="89"/>
      <c r="K5756" s="89"/>
      <c r="L5756" s="89"/>
      <c r="M5756" s="89"/>
      <c r="N5756" s="155">
        <v>0</v>
      </c>
      <c r="O5756" s="155">
        <v>711.18000000000006</v>
      </c>
      <c r="P5756" s="89" t="s">
        <v>679</v>
      </c>
    </row>
    <row r="5757" spans="1:16" ht="63.75">
      <c r="A5757" s="214">
        <v>373</v>
      </c>
      <c r="B5757" s="89"/>
      <c r="C5757" s="90" t="s">
        <v>644</v>
      </c>
      <c r="D5757" s="153">
        <v>43376</v>
      </c>
      <c r="E5757" s="89" t="s">
        <v>11186</v>
      </c>
      <c r="F5757" s="89" t="s">
        <v>3</v>
      </c>
      <c r="G5757" s="89">
        <v>1668240</v>
      </c>
      <c r="H5757" s="89"/>
      <c r="I5757" s="93" t="s">
        <v>12437</v>
      </c>
      <c r="J5757" s="89"/>
      <c r="K5757" s="89"/>
      <c r="L5757" s="89"/>
      <c r="M5757" s="89"/>
      <c r="N5757" s="155">
        <v>0</v>
      </c>
      <c r="O5757" s="155">
        <v>4545.9400000000005</v>
      </c>
      <c r="P5757" s="89" t="s">
        <v>679</v>
      </c>
    </row>
    <row r="5758" spans="1:16" ht="51">
      <c r="A5758" s="214" t="s">
        <v>569</v>
      </c>
      <c r="B5758" s="89"/>
      <c r="C5758" s="90" t="s">
        <v>621</v>
      </c>
      <c r="D5758" s="153">
        <v>43376</v>
      </c>
      <c r="E5758" s="89" t="s">
        <v>11187</v>
      </c>
      <c r="F5758" s="89" t="s">
        <v>3</v>
      </c>
      <c r="G5758" s="89">
        <v>1668090</v>
      </c>
      <c r="H5758" s="89"/>
      <c r="I5758" s="93" t="s">
        <v>756</v>
      </c>
      <c r="J5758" s="89"/>
      <c r="K5758" s="89"/>
      <c r="L5758" s="89"/>
      <c r="M5758" s="89"/>
      <c r="N5758" s="155">
        <v>0</v>
      </c>
      <c r="O5758" s="155">
        <v>695</v>
      </c>
      <c r="P5758" s="89" t="s">
        <v>679</v>
      </c>
    </row>
    <row r="5759" spans="1:16" ht="38.25">
      <c r="A5759" s="214">
        <v>526</v>
      </c>
      <c r="B5759" s="89"/>
      <c r="C5759" s="90" t="s">
        <v>616</v>
      </c>
      <c r="D5759" s="153">
        <v>43376</v>
      </c>
      <c r="E5759" s="89" t="s">
        <v>11188</v>
      </c>
      <c r="F5759" s="89" t="s">
        <v>3</v>
      </c>
      <c r="G5759" s="89">
        <v>1668270</v>
      </c>
      <c r="H5759" s="89"/>
      <c r="I5759" s="93" t="s">
        <v>12439</v>
      </c>
      <c r="J5759" s="89"/>
      <c r="K5759" s="89"/>
      <c r="L5759" s="89"/>
      <c r="M5759" s="89"/>
      <c r="N5759" s="155">
        <v>0</v>
      </c>
      <c r="O5759" s="155">
        <v>30</v>
      </c>
      <c r="P5759" s="89" t="s">
        <v>679</v>
      </c>
    </row>
    <row r="5760" spans="1:16" ht="63.75">
      <c r="A5760" s="214">
        <v>245</v>
      </c>
      <c r="B5760" s="89"/>
      <c r="C5760" s="90" t="s">
        <v>114</v>
      </c>
      <c r="D5760" s="153">
        <v>43376</v>
      </c>
      <c r="E5760" s="89" t="s">
        <v>11189</v>
      </c>
      <c r="F5760" s="89" t="s">
        <v>3</v>
      </c>
      <c r="G5760" s="89">
        <v>1668297</v>
      </c>
      <c r="H5760" s="89"/>
      <c r="I5760" s="93" t="s">
        <v>12440</v>
      </c>
      <c r="J5760" s="89"/>
      <c r="K5760" s="89"/>
      <c r="L5760" s="89"/>
      <c r="M5760" s="89"/>
      <c r="N5760" s="155">
        <v>0</v>
      </c>
      <c r="O5760" s="155">
        <v>998</v>
      </c>
      <c r="P5760" s="89" t="s">
        <v>679</v>
      </c>
    </row>
    <row r="5761" spans="1:16" ht="51">
      <c r="A5761" s="214" t="s">
        <v>569</v>
      </c>
      <c r="B5761" s="89"/>
      <c r="C5761" s="90" t="s">
        <v>621</v>
      </c>
      <c r="D5761" s="153">
        <v>43376</v>
      </c>
      <c r="E5761" s="89" t="s">
        <v>11190</v>
      </c>
      <c r="F5761" s="89" t="s">
        <v>3</v>
      </c>
      <c r="G5761" s="89">
        <v>1668321</v>
      </c>
      <c r="H5761" s="89"/>
      <c r="I5761" s="93" t="s">
        <v>12441</v>
      </c>
      <c r="J5761" s="89"/>
      <c r="K5761" s="89"/>
      <c r="L5761" s="89"/>
      <c r="M5761" s="89"/>
      <c r="N5761" s="155">
        <v>0</v>
      </c>
      <c r="O5761" s="155">
        <v>208</v>
      </c>
      <c r="P5761" s="89" t="s">
        <v>679</v>
      </c>
    </row>
    <row r="5762" spans="1:16" ht="51">
      <c r="A5762" s="214" t="s">
        <v>569</v>
      </c>
      <c r="B5762" s="89"/>
      <c r="C5762" s="90" t="s">
        <v>621</v>
      </c>
      <c r="D5762" s="153">
        <v>43376</v>
      </c>
      <c r="E5762" s="89" t="s">
        <v>11191</v>
      </c>
      <c r="F5762" s="89" t="s">
        <v>3</v>
      </c>
      <c r="G5762" s="89">
        <v>1668322</v>
      </c>
      <c r="H5762" s="89"/>
      <c r="I5762" s="93" t="s">
        <v>12442</v>
      </c>
      <c r="J5762" s="89"/>
      <c r="K5762" s="89"/>
      <c r="L5762" s="89"/>
      <c r="M5762" s="89"/>
      <c r="N5762" s="155">
        <v>0</v>
      </c>
      <c r="O5762" s="155">
        <v>208</v>
      </c>
      <c r="P5762" s="89" t="s">
        <v>679</v>
      </c>
    </row>
    <row r="5763" spans="1:16" ht="51">
      <c r="A5763" s="214" t="s">
        <v>569</v>
      </c>
      <c r="B5763" s="89"/>
      <c r="C5763" s="90" t="s">
        <v>621</v>
      </c>
      <c r="D5763" s="153">
        <v>43376</v>
      </c>
      <c r="E5763" s="89" t="s">
        <v>11192</v>
      </c>
      <c r="F5763" s="89" t="s">
        <v>3</v>
      </c>
      <c r="G5763" s="89">
        <v>1668326</v>
      </c>
      <c r="H5763" s="89"/>
      <c r="I5763" s="93" t="s">
        <v>12443</v>
      </c>
      <c r="J5763" s="89"/>
      <c r="K5763" s="89"/>
      <c r="L5763" s="89"/>
      <c r="M5763" s="89"/>
      <c r="N5763" s="155">
        <v>0</v>
      </c>
      <c r="O5763" s="155">
        <v>208</v>
      </c>
      <c r="P5763" s="89" t="s">
        <v>679</v>
      </c>
    </row>
    <row r="5764" spans="1:16" ht="51">
      <c r="A5764" s="214" t="s">
        <v>569</v>
      </c>
      <c r="B5764" s="89"/>
      <c r="C5764" s="90" t="s">
        <v>621</v>
      </c>
      <c r="D5764" s="153">
        <v>43376</v>
      </c>
      <c r="E5764" s="89" t="s">
        <v>11193</v>
      </c>
      <c r="F5764" s="89" t="s">
        <v>3</v>
      </c>
      <c r="G5764" s="89">
        <v>1668328</v>
      </c>
      <c r="H5764" s="89"/>
      <c r="I5764" s="93" t="s">
        <v>12444</v>
      </c>
      <c r="J5764" s="89"/>
      <c r="K5764" s="89"/>
      <c r="L5764" s="89"/>
      <c r="M5764" s="89"/>
      <c r="N5764" s="155">
        <v>0</v>
      </c>
      <c r="O5764" s="155">
        <v>208</v>
      </c>
      <c r="P5764" s="89" t="s">
        <v>679</v>
      </c>
    </row>
    <row r="5765" spans="1:16" ht="51">
      <c r="A5765" s="214" t="s">
        <v>569</v>
      </c>
      <c r="B5765" s="89"/>
      <c r="C5765" s="90" t="s">
        <v>621</v>
      </c>
      <c r="D5765" s="153">
        <v>43376</v>
      </c>
      <c r="E5765" s="89" t="s">
        <v>11194</v>
      </c>
      <c r="F5765" s="89" t="s">
        <v>3</v>
      </c>
      <c r="G5765" s="89">
        <v>1668329</v>
      </c>
      <c r="H5765" s="89"/>
      <c r="I5765" s="93" t="s">
        <v>12445</v>
      </c>
      <c r="J5765" s="89"/>
      <c r="K5765" s="89"/>
      <c r="L5765" s="89"/>
      <c r="M5765" s="89"/>
      <c r="N5765" s="155">
        <v>0</v>
      </c>
      <c r="O5765" s="155">
        <v>208</v>
      </c>
      <c r="P5765" s="89" t="s">
        <v>679</v>
      </c>
    </row>
    <row r="5766" spans="1:16" ht="38.25">
      <c r="A5766" s="214">
        <v>70</v>
      </c>
      <c r="B5766" s="89"/>
      <c r="C5766" s="90" t="s">
        <v>56</v>
      </c>
      <c r="D5766" s="153">
        <v>43376</v>
      </c>
      <c r="E5766" s="89" t="s">
        <v>11195</v>
      </c>
      <c r="F5766" s="89" t="s">
        <v>3</v>
      </c>
      <c r="G5766" s="89">
        <v>1668335</v>
      </c>
      <c r="H5766" s="89"/>
      <c r="I5766" s="93" t="s">
        <v>12446</v>
      </c>
      <c r="J5766" s="89"/>
      <c r="K5766" s="89"/>
      <c r="L5766" s="89"/>
      <c r="M5766" s="89"/>
      <c r="N5766" s="155">
        <v>0</v>
      </c>
      <c r="O5766" s="155">
        <v>1</v>
      </c>
      <c r="P5766" s="89" t="s">
        <v>679</v>
      </c>
    </row>
    <row r="5767" spans="1:16" ht="63.75">
      <c r="A5767" s="214">
        <v>20</v>
      </c>
      <c r="B5767" s="89"/>
      <c r="C5767" s="90" t="s">
        <v>47</v>
      </c>
      <c r="D5767" s="153">
        <v>43376</v>
      </c>
      <c r="E5767" s="89" t="s">
        <v>11196</v>
      </c>
      <c r="F5767" s="89" t="s">
        <v>3</v>
      </c>
      <c r="G5767" s="89">
        <v>1668186</v>
      </c>
      <c r="H5767" s="89"/>
      <c r="I5767" s="93" t="s">
        <v>12447</v>
      </c>
      <c r="J5767" s="89"/>
      <c r="K5767" s="89"/>
      <c r="L5767" s="89"/>
      <c r="M5767" s="89"/>
      <c r="N5767" s="155">
        <v>0</v>
      </c>
      <c r="O5767" s="155">
        <v>19399.689999999999</v>
      </c>
      <c r="P5767" s="89" t="s">
        <v>679</v>
      </c>
    </row>
    <row r="5768" spans="1:16" ht="63.75">
      <c r="A5768" s="214">
        <v>20</v>
      </c>
      <c r="B5768" s="89"/>
      <c r="C5768" s="90" t="s">
        <v>47</v>
      </c>
      <c r="D5768" s="153">
        <v>43376</v>
      </c>
      <c r="E5768" s="89" t="s">
        <v>11197</v>
      </c>
      <c r="F5768" s="89" t="s">
        <v>3</v>
      </c>
      <c r="G5768" s="89">
        <v>1668187</v>
      </c>
      <c r="H5768" s="89"/>
      <c r="I5768" s="93" t="s">
        <v>12448</v>
      </c>
      <c r="J5768" s="89"/>
      <c r="K5768" s="89"/>
      <c r="L5768" s="89"/>
      <c r="M5768" s="89"/>
      <c r="N5768" s="155">
        <v>0</v>
      </c>
      <c r="O5768" s="155">
        <v>37550.200000000004</v>
      </c>
      <c r="P5768" s="89" t="s">
        <v>679</v>
      </c>
    </row>
    <row r="5769" spans="1:16" ht="63.75">
      <c r="A5769" s="214">
        <v>20</v>
      </c>
      <c r="B5769" s="89"/>
      <c r="C5769" s="90" t="s">
        <v>47</v>
      </c>
      <c r="D5769" s="153">
        <v>43376</v>
      </c>
      <c r="E5769" s="89" t="s">
        <v>11198</v>
      </c>
      <c r="F5769" s="89" t="s">
        <v>3</v>
      </c>
      <c r="G5769" s="89">
        <v>1668190</v>
      </c>
      <c r="H5769" s="89"/>
      <c r="I5769" s="93" t="s">
        <v>12449</v>
      </c>
      <c r="J5769" s="89"/>
      <c r="K5769" s="89"/>
      <c r="L5769" s="89"/>
      <c r="M5769" s="89"/>
      <c r="N5769" s="155">
        <v>0</v>
      </c>
      <c r="O5769" s="155">
        <v>25243.200000000001</v>
      </c>
      <c r="P5769" s="89" t="s">
        <v>679</v>
      </c>
    </row>
    <row r="5770" spans="1:16" ht="63.75">
      <c r="A5770" s="214">
        <v>20</v>
      </c>
      <c r="B5770" s="89"/>
      <c r="C5770" s="90" t="s">
        <v>47</v>
      </c>
      <c r="D5770" s="153">
        <v>43376</v>
      </c>
      <c r="E5770" s="89" t="s">
        <v>11199</v>
      </c>
      <c r="F5770" s="89" t="s">
        <v>3</v>
      </c>
      <c r="G5770" s="89">
        <v>1668194</v>
      </c>
      <c r="H5770" s="89"/>
      <c r="I5770" s="93" t="s">
        <v>12450</v>
      </c>
      <c r="J5770" s="89"/>
      <c r="K5770" s="89"/>
      <c r="L5770" s="89"/>
      <c r="M5770" s="89"/>
      <c r="N5770" s="155">
        <v>0</v>
      </c>
      <c r="O5770" s="155">
        <v>26105.3</v>
      </c>
      <c r="P5770" s="89" t="s">
        <v>679</v>
      </c>
    </row>
    <row r="5771" spans="1:16" ht="63.75">
      <c r="A5771" s="214">
        <v>20</v>
      </c>
      <c r="B5771" s="89"/>
      <c r="C5771" s="90" t="s">
        <v>47</v>
      </c>
      <c r="D5771" s="153">
        <v>43376</v>
      </c>
      <c r="E5771" s="89" t="s">
        <v>11200</v>
      </c>
      <c r="F5771" s="89" t="s">
        <v>3</v>
      </c>
      <c r="G5771" s="89">
        <v>1668195</v>
      </c>
      <c r="H5771" s="89"/>
      <c r="I5771" s="93" t="s">
        <v>12451</v>
      </c>
      <c r="J5771" s="89"/>
      <c r="K5771" s="89"/>
      <c r="L5771" s="89"/>
      <c r="M5771" s="89"/>
      <c r="N5771" s="155">
        <v>0</v>
      </c>
      <c r="O5771" s="155">
        <v>11864.4</v>
      </c>
      <c r="P5771" s="89" t="s">
        <v>679</v>
      </c>
    </row>
    <row r="5772" spans="1:16" ht="51">
      <c r="A5772" s="214">
        <v>20</v>
      </c>
      <c r="B5772" s="89"/>
      <c r="C5772" s="90" t="s">
        <v>47</v>
      </c>
      <c r="D5772" s="153">
        <v>43376</v>
      </c>
      <c r="E5772" s="89" t="s">
        <v>11201</v>
      </c>
      <c r="F5772" s="89" t="s">
        <v>3</v>
      </c>
      <c r="G5772" s="89">
        <v>1668197</v>
      </c>
      <c r="H5772" s="89"/>
      <c r="I5772" s="93" t="s">
        <v>12452</v>
      </c>
      <c r="J5772" s="89"/>
      <c r="K5772" s="89"/>
      <c r="L5772" s="89"/>
      <c r="M5772" s="89"/>
      <c r="N5772" s="155">
        <v>0</v>
      </c>
      <c r="O5772" s="155">
        <v>11907.800000000001</v>
      </c>
      <c r="P5772" s="89" t="s">
        <v>679</v>
      </c>
    </row>
    <row r="5773" spans="1:16" ht="63.75">
      <c r="A5773" s="214">
        <v>20</v>
      </c>
      <c r="B5773" s="89"/>
      <c r="C5773" s="90" t="s">
        <v>47</v>
      </c>
      <c r="D5773" s="153">
        <v>43376</v>
      </c>
      <c r="E5773" s="89" t="s">
        <v>11202</v>
      </c>
      <c r="F5773" s="89" t="s">
        <v>3</v>
      </c>
      <c r="G5773" s="89">
        <v>1668200</v>
      </c>
      <c r="H5773" s="89"/>
      <c r="I5773" s="93" t="s">
        <v>12453</v>
      </c>
      <c r="J5773" s="89"/>
      <c r="K5773" s="89"/>
      <c r="L5773" s="89"/>
      <c r="M5773" s="89"/>
      <c r="N5773" s="155">
        <v>0</v>
      </c>
      <c r="O5773" s="155">
        <v>2555.13</v>
      </c>
      <c r="P5773" s="89" t="s">
        <v>679</v>
      </c>
    </row>
    <row r="5774" spans="1:16" ht="63.75">
      <c r="A5774" s="214" t="s">
        <v>569</v>
      </c>
      <c r="B5774" s="89"/>
      <c r="C5774" s="90" t="s">
        <v>621</v>
      </c>
      <c r="D5774" s="153">
        <v>43376</v>
      </c>
      <c r="E5774" s="89" t="s">
        <v>11203</v>
      </c>
      <c r="F5774" s="89" t="s">
        <v>3</v>
      </c>
      <c r="G5774" s="89">
        <v>1668211</v>
      </c>
      <c r="H5774" s="89"/>
      <c r="I5774" s="93" t="s">
        <v>12454</v>
      </c>
      <c r="J5774" s="89"/>
      <c r="K5774" s="89"/>
      <c r="L5774" s="89"/>
      <c r="M5774" s="89"/>
      <c r="N5774" s="155">
        <v>0</v>
      </c>
      <c r="O5774" s="155">
        <v>14807.970000000001</v>
      </c>
      <c r="P5774" s="89" t="s">
        <v>679</v>
      </c>
    </row>
    <row r="5775" spans="1:16" ht="63.75">
      <c r="A5775" s="214">
        <v>253</v>
      </c>
      <c r="B5775" s="89"/>
      <c r="C5775" s="90" t="s">
        <v>117</v>
      </c>
      <c r="D5775" s="153">
        <v>43376</v>
      </c>
      <c r="E5775" s="89" t="s">
        <v>11204</v>
      </c>
      <c r="F5775" s="89" t="s">
        <v>3</v>
      </c>
      <c r="G5775" s="89">
        <v>1668213</v>
      </c>
      <c r="H5775" s="89"/>
      <c r="I5775" s="93" t="s">
        <v>12455</v>
      </c>
      <c r="J5775" s="89"/>
      <c r="K5775" s="89"/>
      <c r="L5775" s="89"/>
      <c r="M5775" s="89"/>
      <c r="N5775" s="155">
        <v>0</v>
      </c>
      <c r="O5775" s="155">
        <v>8000000</v>
      </c>
      <c r="P5775" s="89" t="s">
        <v>679</v>
      </c>
    </row>
    <row r="5776" spans="1:16" ht="63.75">
      <c r="A5776" s="214">
        <v>253</v>
      </c>
      <c r="B5776" s="89"/>
      <c r="C5776" s="90" t="s">
        <v>117</v>
      </c>
      <c r="D5776" s="153">
        <v>43376</v>
      </c>
      <c r="E5776" s="89" t="s">
        <v>11205</v>
      </c>
      <c r="F5776" s="89" t="s">
        <v>3</v>
      </c>
      <c r="G5776" s="89">
        <v>1668009</v>
      </c>
      <c r="H5776" s="89"/>
      <c r="I5776" s="93" t="s">
        <v>12456</v>
      </c>
      <c r="J5776" s="89"/>
      <c r="K5776" s="89"/>
      <c r="L5776" s="89"/>
      <c r="M5776" s="89"/>
      <c r="N5776" s="155">
        <v>0</v>
      </c>
      <c r="O5776" s="155">
        <v>47424.800000000003</v>
      </c>
      <c r="P5776" s="89" t="s">
        <v>679</v>
      </c>
    </row>
    <row r="5777" spans="1:16" ht="63.75">
      <c r="A5777" s="214">
        <v>253</v>
      </c>
      <c r="B5777" s="89"/>
      <c r="C5777" s="90" t="s">
        <v>117</v>
      </c>
      <c r="D5777" s="153">
        <v>43376</v>
      </c>
      <c r="E5777" s="89" t="s">
        <v>11206</v>
      </c>
      <c r="F5777" s="89" t="s">
        <v>3</v>
      </c>
      <c r="G5777" s="89">
        <v>1668012</v>
      </c>
      <c r="H5777" s="89"/>
      <c r="I5777" s="93" t="s">
        <v>12457</v>
      </c>
      <c r="J5777" s="89"/>
      <c r="K5777" s="89"/>
      <c r="L5777" s="89"/>
      <c r="M5777" s="89"/>
      <c r="N5777" s="155">
        <v>0</v>
      </c>
      <c r="O5777" s="155">
        <v>812576.65</v>
      </c>
      <c r="P5777" s="89" t="s">
        <v>679</v>
      </c>
    </row>
    <row r="5778" spans="1:16" ht="51">
      <c r="A5778" s="214">
        <v>346</v>
      </c>
      <c r="B5778" s="89"/>
      <c r="C5778" s="90" t="s">
        <v>156</v>
      </c>
      <c r="D5778" s="153">
        <v>43376</v>
      </c>
      <c r="E5778" s="89" t="s">
        <v>11207</v>
      </c>
      <c r="F5778" s="89" t="s">
        <v>3</v>
      </c>
      <c r="G5778" s="89">
        <v>1668071</v>
      </c>
      <c r="H5778" s="89"/>
      <c r="I5778" s="93" t="s">
        <v>12458</v>
      </c>
      <c r="J5778" s="89"/>
      <c r="K5778" s="89"/>
      <c r="L5778" s="89"/>
      <c r="M5778" s="89"/>
      <c r="N5778" s="155">
        <v>0</v>
      </c>
      <c r="O5778" s="155">
        <v>651.43000000000006</v>
      </c>
      <c r="P5778" s="89" t="s">
        <v>679</v>
      </c>
    </row>
    <row r="5779" spans="1:16" ht="51">
      <c r="A5779" s="214" t="s">
        <v>569</v>
      </c>
      <c r="B5779" s="89"/>
      <c r="C5779" s="90" t="s">
        <v>621</v>
      </c>
      <c r="D5779" s="153">
        <v>43376</v>
      </c>
      <c r="E5779" s="89" t="s">
        <v>11208</v>
      </c>
      <c r="F5779" s="89" t="s">
        <v>3</v>
      </c>
      <c r="G5779" s="89">
        <v>1668103</v>
      </c>
      <c r="H5779" s="89"/>
      <c r="I5779" s="93" t="s">
        <v>12459</v>
      </c>
      <c r="J5779" s="89"/>
      <c r="K5779" s="89"/>
      <c r="L5779" s="89"/>
      <c r="M5779" s="89"/>
      <c r="N5779" s="155">
        <v>0</v>
      </c>
      <c r="O5779" s="155">
        <v>651.99</v>
      </c>
      <c r="P5779" s="89" t="s">
        <v>679</v>
      </c>
    </row>
    <row r="5780" spans="1:16" ht="51">
      <c r="A5780" s="214">
        <v>373</v>
      </c>
      <c r="B5780" s="89"/>
      <c r="C5780" s="90" t="s">
        <v>644</v>
      </c>
      <c r="D5780" s="153">
        <v>43376</v>
      </c>
      <c r="E5780" s="89" t="s">
        <v>11209</v>
      </c>
      <c r="F5780" s="89" t="s">
        <v>3</v>
      </c>
      <c r="G5780" s="89">
        <v>1668105</v>
      </c>
      <c r="H5780" s="89"/>
      <c r="I5780" s="93" t="s">
        <v>12460</v>
      </c>
      <c r="J5780" s="89"/>
      <c r="K5780" s="89"/>
      <c r="L5780" s="89"/>
      <c r="M5780" s="89"/>
      <c r="N5780" s="155">
        <v>0</v>
      </c>
      <c r="O5780" s="155">
        <v>2089.3000000000002</v>
      </c>
      <c r="P5780" s="89" t="s">
        <v>679</v>
      </c>
    </row>
    <row r="5781" spans="1:16" ht="51">
      <c r="A5781" s="214">
        <v>373</v>
      </c>
      <c r="B5781" s="89"/>
      <c r="C5781" s="90" t="s">
        <v>644</v>
      </c>
      <c r="D5781" s="153">
        <v>43376</v>
      </c>
      <c r="E5781" s="89" t="s">
        <v>11210</v>
      </c>
      <c r="F5781" s="89" t="s">
        <v>3</v>
      </c>
      <c r="G5781" s="89">
        <v>1668108</v>
      </c>
      <c r="H5781" s="89"/>
      <c r="I5781" s="93" t="s">
        <v>12461</v>
      </c>
      <c r="J5781" s="89"/>
      <c r="K5781" s="89"/>
      <c r="L5781" s="89"/>
      <c r="M5781" s="89"/>
      <c r="N5781" s="155">
        <v>0</v>
      </c>
      <c r="O5781" s="155">
        <v>7371.58</v>
      </c>
      <c r="P5781" s="89" t="s">
        <v>679</v>
      </c>
    </row>
    <row r="5782" spans="1:16" ht="51">
      <c r="A5782" s="214" t="s">
        <v>569</v>
      </c>
      <c r="B5782" s="89"/>
      <c r="C5782" s="90" t="s">
        <v>621</v>
      </c>
      <c r="D5782" s="153">
        <v>43376</v>
      </c>
      <c r="E5782" s="89" t="s">
        <v>11211</v>
      </c>
      <c r="F5782" s="89" t="s">
        <v>3</v>
      </c>
      <c r="G5782" s="89">
        <v>1668113</v>
      </c>
      <c r="H5782" s="89"/>
      <c r="I5782" s="93" t="s">
        <v>12462</v>
      </c>
      <c r="J5782" s="89"/>
      <c r="K5782" s="89"/>
      <c r="L5782" s="89"/>
      <c r="M5782" s="89"/>
      <c r="N5782" s="155">
        <v>0</v>
      </c>
      <c r="O5782" s="155">
        <v>6235.24</v>
      </c>
      <c r="P5782" s="89" t="s">
        <v>679</v>
      </c>
    </row>
    <row r="5783" spans="1:16" ht="51">
      <c r="A5783" s="214" t="s">
        <v>569</v>
      </c>
      <c r="B5783" s="89"/>
      <c r="C5783" s="90" t="s">
        <v>621</v>
      </c>
      <c r="D5783" s="153">
        <v>43376</v>
      </c>
      <c r="E5783" s="89" t="s">
        <v>11212</v>
      </c>
      <c r="F5783" s="89" t="s">
        <v>3</v>
      </c>
      <c r="G5783" s="89">
        <v>1668115</v>
      </c>
      <c r="H5783" s="89"/>
      <c r="I5783" s="93" t="s">
        <v>12463</v>
      </c>
      <c r="J5783" s="89"/>
      <c r="K5783" s="89"/>
      <c r="L5783" s="89"/>
      <c r="M5783" s="89"/>
      <c r="N5783" s="155">
        <v>0</v>
      </c>
      <c r="O5783" s="155">
        <v>6235.24</v>
      </c>
      <c r="P5783" s="89" t="s">
        <v>679</v>
      </c>
    </row>
    <row r="5784" spans="1:16" ht="51">
      <c r="A5784" s="214" t="s">
        <v>569</v>
      </c>
      <c r="B5784" s="89"/>
      <c r="C5784" s="90" t="s">
        <v>621</v>
      </c>
      <c r="D5784" s="153">
        <v>43376</v>
      </c>
      <c r="E5784" s="89" t="s">
        <v>11213</v>
      </c>
      <c r="F5784" s="89" t="s">
        <v>3</v>
      </c>
      <c r="G5784" s="89">
        <v>1668118</v>
      </c>
      <c r="H5784" s="89"/>
      <c r="I5784" s="93" t="s">
        <v>12464</v>
      </c>
      <c r="J5784" s="89"/>
      <c r="K5784" s="89"/>
      <c r="L5784" s="89"/>
      <c r="M5784" s="89"/>
      <c r="N5784" s="155">
        <v>0</v>
      </c>
      <c r="O5784" s="155">
        <v>92.72</v>
      </c>
      <c r="P5784" s="89" t="s">
        <v>679</v>
      </c>
    </row>
    <row r="5785" spans="1:16" ht="51">
      <c r="A5785" s="214">
        <v>25</v>
      </c>
      <c r="B5785" s="89"/>
      <c r="C5785" s="90" t="s">
        <v>48</v>
      </c>
      <c r="D5785" s="153">
        <v>43376</v>
      </c>
      <c r="E5785" s="89" t="s">
        <v>11214</v>
      </c>
      <c r="F5785" s="89" t="s">
        <v>3</v>
      </c>
      <c r="G5785" s="89">
        <v>1668120</v>
      </c>
      <c r="H5785" s="89"/>
      <c r="I5785" s="93" t="s">
        <v>12465</v>
      </c>
      <c r="J5785" s="89"/>
      <c r="K5785" s="89"/>
      <c r="L5785" s="89"/>
      <c r="M5785" s="89"/>
      <c r="N5785" s="155">
        <v>0</v>
      </c>
      <c r="O5785" s="155">
        <v>22785</v>
      </c>
      <c r="P5785" s="89" t="s">
        <v>679</v>
      </c>
    </row>
    <row r="5786" spans="1:16" ht="51">
      <c r="A5786" s="214" t="s">
        <v>569</v>
      </c>
      <c r="B5786" s="89"/>
      <c r="C5786" s="90" t="s">
        <v>621</v>
      </c>
      <c r="D5786" s="153">
        <v>43376</v>
      </c>
      <c r="E5786" s="89" t="s">
        <v>11215</v>
      </c>
      <c r="F5786" s="89" t="s">
        <v>3</v>
      </c>
      <c r="G5786" s="89">
        <v>1668122</v>
      </c>
      <c r="H5786" s="89"/>
      <c r="I5786" s="93" t="s">
        <v>12466</v>
      </c>
      <c r="J5786" s="89"/>
      <c r="K5786" s="89"/>
      <c r="L5786" s="89"/>
      <c r="M5786" s="89"/>
      <c r="N5786" s="155">
        <v>0</v>
      </c>
      <c r="O5786" s="155">
        <v>46.36</v>
      </c>
      <c r="P5786" s="89" t="s">
        <v>679</v>
      </c>
    </row>
    <row r="5787" spans="1:16" ht="63.75">
      <c r="A5787" s="214">
        <v>25</v>
      </c>
      <c r="B5787" s="89"/>
      <c r="C5787" s="90" t="s">
        <v>48</v>
      </c>
      <c r="D5787" s="153">
        <v>43376</v>
      </c>
      <c r="E5787" s="89" t="s">
        <v>11216</v>
      </c>
      <c r="F5787" s="89" t="s">
        <v>3</v>
      </c>
      <c r="G5787" s="89">
        <v>1668126</v>
      </c>
      <c r="H5787" s="89"/>
      <c r="I5787" s="93" t="s">
        <v>12467</v>
      </c>
      <c r="J5787" s="89"/>
      <c r="K5787" s="89"/>
      <c r="L5787" s="89"/>
      <c r="M5787" s="89"/>
      <c r="N5787" s="155">
        <v>0</v>
      </c>
      <c r="O5787" s="155">
        <v>103791.86</v>
      </c>
      <c r="P5787" s="89" t="s">
        <v>679</v>
      </c>
    </row>
    <row r="5788" spans="1:16" ht="63.75">
      <c r="A5788" s="214">
        <v>87</v>
      </c>
      <c r="B5788" s="89"/>
      <c r="C5788" s="90" t="s">
        <v>60</v>
      </c>
      <c r="D5788" s="153">
        <v>43376</v>
      </c>
      <c r="E5788" s="89" t="s">
        <v>11217</v>
      </c>
      <c r="F5788" s="89" t="s">
        <v>3</v>
      </c>
      <c r="G5788" s="89">
        <v>1668136</v>
      </c>
      <c r="H5788" s="89"/>
      <c r="I5788" s="93" t="s">
        <v>12468</v>
      </c>
      <c r="J5788" s="89"/>
      <c r="K5788" s="89"/>
      <c r="L5788" s="89"/>
      <c r="M5788" s="89"/>
      <c r="N5788" s="155">
        <v>0</v>
      </c>
      <c r="O5788" s="155">
        <v>1758.75</v>
      </c>
      <c r="P5788" s="89" t="s">
        <v>679</v>
      </c>
    </row>
    <row r="5789" spans="1:16" ht="76.5">
      <c r="A5789" s="214">
        <v>513</v>
      </c>
      <c r="B5789" s="89"/>
      <c r="C5789" s="90" t="s">
        <v>175</v>
      </c>
      <c r="D5789" s="153">
        <v>43376</v>
      </c>
      <c r="E5789" s="89" t="s">
        <v>11853</v>
      </c>
      <c r="F5789" s="89" t="s">
        <v>11</v>
      </c>
      <c r="G5789" s="89">
        <v>934451</v>
      </c>
      <c r="H5789" s="89"/>
      <c r="I5789" s="93" t="s">
        <v>13093</v>
      </c>
      <c r="J5789" s="89"/>
      <c r="K5789" s="89"/>
      <c r="L5789" s="89"/>
      <c r="M5789" s="89"/>
      <c r="N5789" s="155">
        <v>50</v>
      </c>
      <c r="O5789" s="155">
        <v>0</v>
      </c>
      <c r="P5789" s="89" t="s">
        <v>679</v>
      </c>
    </row>
    <row r="5790" spans="1:16" ht="38.25">
      <c r="A5790" s="214" t="s">
        <v>561</v>
      </c>
      <c r="B5790" s="89"/>
      <c r="C5790" s="90" t="s">
        <v>10493</v>
      </c>
      <c r="D5790" s="153">
        <v>43376</v>
      </c>
      <c r="E5790" s="89" t="s">
        <v>11854</v>
      </c>
      <c r="F5790" s="89" t="s">
        <v>680</v>
      </c>
      <c r="G5790" s="89">
        <v>181025</v>
      </c>
      <c r="H5790" s="89"/>
      <c r="I5790" s="93" t="s">
        <v>13094</v>
      </c>
      <c r="J5790" s="89"/>
      <c r="K5790" s="89"/>
      <c r="L5790" s="89"/>
      <c r="M5790" s="89"/>
      <c r="N5790" s="155">
        <v>0</v>
      </c>
      <c r="O5790" s="155">
        <v>14459.42</v>
      </c>
      <c r="P5790" s="89" t="s">
        <v>679</v>
      </c>
    </row>
    <row r="5791" spans="1:16" ht="51">
      <c r="A5791" s="214" t="s">
        <v>561</v>
      </c>
      <c r="B5791" s="89"/>
      <c r="C5791" s="90" t="s">
        <v>10493</v>
      </c>
      <c r="D5791" s="153">
        <v>43376</v>
      </c>
      <c r="E5791" s="89" t="s">
        <v>11854</v>
      </c>
      <c r="F5791" s="89" t="s">
        <v>680</v>
      </c>
      <c r="G5791" s="89">
        <v>181027</v>
      </c>
      <c r="H5791" s="89"/>
      <c r="I5791" s="93" t="s">
        <v>13095</v>
      </c>
      <c r="J5791" s="89"/>
      <c r="K5791" s="89"/>
      <c r="L5791" s="89"/>
      <c r="M5791" s="89"/>
      <c r="N5791" s="155">
        <v>0</v>
      </c>
      <c r="O5791" s="155">
        <v>963.78</v>
      </c>
      <c r="P5791" s="89" t="s">
        <v>679</v>
      </c>
    </row>
    <row r="5792" spans="1:16" ht="51">
      <c r="A5792" s="214">
        <v>117</v>
      </c>
      <c r="B5792" s="89"/>
      <c r="C5792" s="90" t="s">
        <v>65</v>
      </c>
      <c r="D5792" s="153">
        <v>43376</v>
      </c>
      <c r="E5792" s="89" t="s">
        <v>11855</v>
      </c>
      <c r="F5792" s="89" t="s">
        <v>11</v>
      </c>
      <c r="G5792" s="89">
        <v>934470</v>
      </c>
      <c r="H5792" s="89"/>
      <c r="I5792" s="93" t="s">
        <v>13096</v>
      </c>
      <c r="J5792" s="89"/>
      <c r="K5792" s="89"/>
      <c r="L5792" s="89"/>
      <c r="M5792" s="89"/>
      <c r="N5792" s="155">
        <v>50</v>
      </c>
      <c r="O5792" s="155">
        <v>0</v>
      </c>
      <c r="P5792" s="89" t="s">
        <v>679</v>
      </c>
    </row>
    <row r="5793" spans="1:16" ht="102">
      <c r="A5793" s="214">
        <v>513</v>
      </c>
      <c r="B5793" s="89"/>
      <c r="C5793" s="90" t="s">
        <v>175</v>
      </c>
      <c r="D5793" s="153">
        <v>43376</v>
      </c>
      <c r="E5793" s="89" t="s">
        <v>11856</v>
      </c>
      <c r="F5793" s="89" t="s">
        <v>15</v>
      </c>
      <c r="G5793" s="89">
        <v>6128</v>
      </c>
      <c r="H5793" s="89"/>
      <c r="I5793" s="93" t="s">
        <v>13097</v>
      </c>
      <c r="J5793" s="89"/>
      <c r="K5793" s="89"/>
      <c r="L5793" s="89"/>
      <c r="M5793" s="89"/>
      <c r="N5793" s="155">
        <v>50</v>
      </c>
      <c r="O5793" s="155">
        <v>0</v>
      </c>
      <c r="P5793" s="89" t="s">
        <v>679</v>
      </c>
    </row>
    <row r="5794" spans="1:16" ht="63.75">
      <c r="A5794" s="214">
        <v>10</v>
      </c>
      <c r="B5794" s="89"/>
      <c r="C5794" s="90" t="s">
        <v>44</v>
      </c>
      <c r="D5794" s="153">
        <v>43376</v>
      </c>
      <c r="E5794" s="89" t="s">
        <v>11857</v>
      </c>
      <c r="F5794" s="89" t="s">
        <v>15</v>
      </c>
      <c r="G5794" s="89">
        <v>852237</v>
      </c>
      <c r="H5794" s="89"/>
      <c r="I5794" s="93" t="s">
        <v>13098</v>
      </c>
      <c r="J5794" s="89"/>
      <c r="K5794" s="89"/>
      <c r="L5794" s="89"/>
      <c r="M5794" s="89"/>
      <c r="N5794" s="155">
        <v>50</v>
      </c>
      <c r="O5794" s="155">
        <v>0</v>
      </c>
      <c r="P5794" s="89" t="s">
        <v>679</v>
      </c>
    </row>
    <row r="5795" spans="1:16" ht="63.75">
      <c r="A5795" s="214">
        <v>10</v>
      </c>
      <c r="B5795" s="89"/>
      <c r="C5795" s="90" t="s">
        <v>44</v>
      </c>
      <c r="D5795" s="153">
        <v>43376</v>
      </c>
      <c r="E5795" s="89" t="s">
        <v>11858</v>
      </c>
      <c r="F5795" s="89" t="s">
        <v>15</v>
      </c>
      <c r="G5795" s="89">
        <v>852344</v>
      </c>
      <c r="H5795" s="89"/>
      <c r="I5795" s="93" t="s">
        <v>13099</v>
      </c>
      <c r="J5795" s="89"/>
      <c r="K5795" s="89"/>
      <c r="L5795" s="89"/>
      <c r="M5795" s="89"/>
      <c r="N5795" s="155">
        <v>50</v>
      </c>
      <c r="O5795" s="155">
        <v>0</v>
      </c>
      <c r="P5795" s="89" t="s">
        <v>679</v>
      </c>
    </row>
    <row r="5796" spans="1:16" ht="89.25">
      <c r="A5796" s="214">
        <v>340</v>
      </c>
      <c r="B5796" s="89"/>
      <c r="C5796" s="90" t="s">
        <v>151</v>
      </c>
      <c r="D5796" s="153">
        <v>43376</v>
      </c>
      <c r="E5796" s="89" t="s">
        <v>11859</v>
      </c>
      <c r="F5796" s="89" t="s">
        <v>15</v>
      </c>
      <c r="G5796" s="89">
        <v>6121</v>
      </c>
      <c r="H5796" s="89"/>
      <c r="I5796" s="93" t="s">
        <v>13100</v>
      </c>
      <c r="J5796" s="89"/>
      <c r="K5796" s="89"/>
      <c r="L5796" s="89"/>
      <c r="M5796" s="89"/>
      <c r="N5796" s="155">
        <v>281.73</v>
      </c>
      <c r="O5796" s="155">
        <v>0</v>
      </c>
      <c r="P5796" s="89" t="s">
        <v>679</v>
      </c>
    </row>
    <row r="5797" spans="1:16" ht="89.25">
      <c r="A5797" s="214">
        <v>340</v>
      </c>
      <c r="B5797" s="89"/>
      <c r="C5797" s="90" t="s">
        <v>151</v>
      </c>
      <c r="D5797" s="153">
        <v>43376</v>
      </c>
      <c r="E5797" s="89" t="s">
        <v>11860</v>
      </c>
      <c r="F5797" s="89" t="s">
        <v>15</v>
      </c>
      <c r="G5797" s="89">
        <v>6122</v>
      </c>
      <c r="H5797" s="89"/>
      <c r="I5797" s="93" t="s">
        <v>13101</v>
      </c>
      <c r="J5797" s="89"/>
      <c r="K5797" s="89"/>
      <c r="L5797" s="89"/>
      <c r="M5797" s="89"/>
      <c r="N5797" s="155">
        <v>311.37</v>
      </c>
      <c r="O5797" s="155">
        <v>0</v>
      </c>
      <c r="P5797" s="89" t="s">
        <v>679</v>
      </c>
    </row>
    <row r="5798" spans="1:16" ht="76.5">
      <c r="A5798" s="214">
        <v>340</v>
      </c>
      <c r="B5798" s="89"/>
      <c r="C5798" s="90" t="s">
        <v>151</v>
      </c>
      <c r="D5798" s="153">
        <v>43376</v>
      </c>
      <c r="E5798" s="89" t="s">
        <v>11861</v>
      </c>
      <c r="F5798" s="89" t="s">
        <v>15</v>
      </c>
      <c r="G5798" s="89">
        <v>6123</v>
      </c>
      <c r="H5798" s="89"/>
      <c r="I5798" s="93" t="s">
        <v>13102</v>
      </c>
      <c r="J5798" s="89"/>
      <c r="K5798" s="89"/>
      <c r="L5798" s="89"/>
      <c r="M5798" s="89"/>
      <c r="N5798" s="155">
        <v>270.48</v>
      </c>
      <c r="O5798" s="155">
        <v>0</v>
      </c>
      <c r="P5798" s="89" t="s">
        <v>679</v>
      </c>
    </row>
    <row r="5799" spans="1:16" ht="89.25">
      <c r="A5799" s="214">
        <v>340</v>
      </c>
      <c r="B5799" s="89"/>
      <c r="C5799" s="90" t="s">
        <v>151</v>
      </c>
      <c r="D5799" s="153">
        <v>43376</v>
      </c>
      <c r="E5799" s="89" t="s">
        <v>11862</v>
      </c>
      <c r="F5799" s="89" t="s">
        <v>15</v>
      </c>
      <c r="G5799" s="89">
        <v>6124</v>
      </c>
      <c r="H5799" s="89"/>
      <c r="I5799" s="93" t="s">
        <v>13103</v>
      </c>
      <c r="J5799" s="89"/>
      <c r="K5799" s="89"/>
      <c r="L5799" s="89"/>
      <c r="M5799" s="89"/>
      <c r="N5799" s="155">
        <v>302.31</v>
      </c>
      <c r="O5799" s="155">
        <v>0</v>
      </c>
      <c r="P5799" s="89" t="s">
        <v>679</v>
      </c>
    </row>
    <row r="5800" spans="1:16" ht="76.5">
      <c r="A5800" s="214">
        <v>340</v>
      </c>
      <c r="B5800" s="89"/>
      <c r="C5800" s="90" t="s">
        <v>151</v>
      </c>
      <c r="D5800" s="153">
        <v>43376</v>
      </c>
      <c r="E5800" s="89" t="s">
        <v>11863</v>
      </c>
      <c r="F5800" s="89" t="s">
        <v>15</v>
      </c>
      <c r="G5800" s="89">
        <v>6125</v>
      </c>
      <c r="H5800" s="89"/>
      <c r="I5800" s="93" t="s">
        <v>13104</v>
      </c>
      <c r="J5800" s="89"/>
      <c r="K5800" s="89"/>
      <c r="L5800" s="89"/>
      <c r="M5800" s="89"/>
      <c r="N5800" s="155">
        <v>271.23</v>
      </c>
      <c r="O5800" s="155">
        <v>0</v>
      </c>
      <c r="P5800" s="89" t="s">
        <v>679</v>
      </c>
    </row>
    <row r="5801" spans="1:16" ht="89.25">
      <c r="A5801" s="214">
        <v>25</v>
      </c>
      <c r="B5801" s="89"/>
      <c r="C5801" s="90" t="s">
        <v>48</v>
      </c>
      <c r="D5801" s="153">
        <v>43376</v>
      </c>
      <c r="E5801" s="89" t="s">
        <v>11864</v>
      </c>
      <c r="F5801" s="89" t="s">
        <v>15</v>
      </c>
      <c r="G5801" s="89">
        <v>6107</v>
      </c>
      <c r="H5801" s="89"/>
      <c r="I5801" s="93" t="s">
        <v>13105</v>
      </c>
      <c r="J5801" s="89"/>
      <c r="K5801" s="89"/>
      <c r="L5801" s="89"/>
      <c r="M5801" s="89"/>
      <c r="N5801" s="155">
        <v>325.22000000000003</v>
      </c>
      <c r="O5801" s="155">
        <v>0</v>
      </c>
      <c r="P5801" s="89" t="s">
        <v>679</v>
      </c>
    </row>
    <row r="5802" spans="1:16" ht="89.25">
      <c r="A5802" s="214">
        <v>25</v>
      </c>
      <c r="B5802" s="89"/>
      <c r="C5802" s="90" t="s">
        <v>48</v>
      </c>
      <c r="D5802" s="153">
        <v>43376</v>
      </c>
      <c r="E5802" s="89" t="s">
        <v>11865</v>
      </c>
      <c r="F5802" s="89" t="s">
        <v>15</v>
      </c>
      <c r="G5802" s="89">
        <v>6106</v>
      </c>
      <c r="H5802" s="89"/>
      <c r="I5802" s="93" t="s">
        <v>13106</v>
      </c>
      <c r="J5802" s="89"/>
      <c r="K5802" s="89"/>
      <c r="L5802" s="89"/>
      <c r="M5802" s="89"/>
      <c r="N5802" s="155">
        <v>329.96</v>
      </c>
      <c r="O5802" s="155">
        <v>0</v>
      </c>
      <c r="P5802" s="89" t="s">
        <v>679</v>
      </c>
    </row>
    <row r="5803" spans="1:16" ht="89.25">
      <c r="A5803" s="214">
        <v>25</v>
      </c>
      <c r="B5803" s="89"/>
      <c r="C5803" s="90" t="s">
        <v>48</v>
      </c>
      <c r="D5803" s="153">
        <v>43376</v>
      </c>
      <c r="E5803" s="89" t="s">
        <v>11866</v>
      </c>
      <c r="F5803" s="89" t="s">
        <v>15</v>
      </c>
      <c r="G5803" s="89">
        <v>6105</v>
      </c>
      <c r="H5803" s="89"/>
      <c r="I5803" s="93" t="s">
        <v>13107</v>
      </c>
      <c r="J5803" s="89"/>
      <c r="K5803" s="89"/>
      <c r="L5803" s="89"/>
      <c r="M5803" s="89"/>
      <c r="N5803" s="155">
        <v>590.02</v>
      </c>
      <c r="O5803" s="155">
        <v>0</v>
      </c>
      <c r="P5803" s="89" t="s">
        <v>679</v>
      </c>
    </row>
    <row r="5804" spans="1:16" ht="89.25">
      <c r="A5804" s="214">
        <v>25</v>
      </c>
      <c r="B5804" s="89"/>
      <c r="C5804" s="90" t="s">
        <v>48</v>
      </c>
      <c r="D5804" s="153">
        <v>43376</v>
      </c>
      <c r="E5804" s="89" t="s">
        <v>11867</v>
      </c>
      <c r="F5804" s="89" t="s">
        <v>15</v>
      </c>
      <c r="G5804" s="89">
        <v>6108</v>
      </c>
      <c r="H5804" s="89"/>
      <c r="I5804" s="93" t="s">
        <v>13108</v>
      </c>
      <c r="J5804" s="89"/>
      <c r="K5804" s="89"/>
      <c r="L5804" s="89"/>
      <c r="M5804" s="89"/>
      <c r="N5804" s="155">
        <v>363.71</v>
      </c>
      <c r="O5804" s="155">
        <v>0</v>
      </c>
      <c r="P5804" s="89" t="s">
        <v>679</v>
      </c>
    </row>
    <row r="5805" spans="1:16" ht="89.25">
      <c r="A5805" s="214">
        <v>340</v>
      </c>
      <c r="B5805" s="89"/>
      <c r="C5805" s="90" t="s">
        <v>151</v>
      </c>
      <c r="D5805" s="153">
        <v>43376</v>
      </c>
      <c r="E5805" s="89" t="s">
        <v>11868</v>
      </c>
      <c r="F5805" s="89" t="s">
        <v>15</v>
      </c>
      <c r="G5805" s="89">
        <v>6120</v>
      </c>
      <c r="H5805" s="89"/>
      <c r="I5805" s="93" t="s">
        <v>13109</v>
      </c>
      <c r="J5805" s="89"/>
      <c r="K5805" s="89"/>
      <c r="L5805" s="89"/>
      <c r="M5805" s="89"/>
      <c r="N5805" s="155">
        <v>281.58999999999997</v>
      </c>
      <c r="O5805" s="155">
        <v>0</v>
      </c>
      <c r="P5805" s="89" t="s">
        <v>679</v>
      </c>
    </row>
    <row r="5806" spans="1:16" ht="89.25">
      <c r="A5806" s="214">
        <v>340</v>
      </c>
      <c r="B5806" s="89"/>
      <c r="C5806" s="90" t="s">
        <v>151</v>
      </c>
      <c r="D5806" s="153">
        <v>43376</v>
      </c>
      <c r="E5806" s="89" t="s">
        <v>11869</v>
      </c>
      <c r="F5806" s="89" t="s">
        <v>15</v>
      </c>
      <c r="G5806" s="89">
        <v>6119</v>
      </c>
      <c r="H5806" s="89"/>
      <c r="I5806" s="93" t="s">
        <v>13110</v>
      </c>
      <c r="J5806" s="89"/>
      <c r="K5806" s="89"/>
      <c r="L5806" s="89"/>
      <c r="M5806" s="89"/>
      <c r="N5806" s="155">
        <v>280.29000000000002</v>
      </c>
      <c r="O5806" s="155">
        <v>0</v>
      </c>
      <c r="P5806" s="89" t="s">
        <v>679</v>
      </c>
    </row>
    <row r="5807" spans="1:16" ht="89.25">
      <c r="A5807" s="214">
        <v>340</v>
      </c>
      <c r="B5807" s="89"/>
      <c r="C5807" s="90" t="s">
        <v>151</v>
      </c>
      <c r="D5807" s="153">
        <v>43376</v>
      </c>
      <c r="E5807" s="89" t="s">
        <v>11870</v>
      </c>
      <c r="F5807" s="89" t="s">
        <v>15</v>
      </c>
      <c r="G5807" s="89">
        <v>6118</v>
      </c>
      <c r="H5807" s="89"/>
      <c r="I5807" s="93" t="s">
        <v>13111</v>
      </c>
      <c r="J5807" s="89"/>
      <c r="K5807" s="89"/>
      <c r="L5807" s="89"/>
      <c r="M5807" s="89"/>
      <c r="N5807" s="155">
        <v>283.72000000000003</v>
      </c>
      <c r="O5807" s="155">
        <v>0</v>
      </c>
      <c r="P5807" s="89" t="s">
        <v>679</v>
      </c>
    </row>
    <row r="5808" spans="1:16" ht="76.5">
      <c r="A5808" s="214">
        <v>340</v>
      </c>
      <c r="B5808" s="89"/>
      <c r="C5808" s="90" t="s">
        <v>151</v>
      </c>
      <c r="D5808" s="153">
        <v>43376</v>
      </c>
      <c r="E5808" s="89" t="s">
        <v>11871</v>
      </c>
      <c r="F5808" s="89" t="s">
        <v>15</v>
      </c>
      <c r="G5808" s="89">
        <v>6116</v>
      </c>
      <c r="H5808" s="89"/>
      <c r="I5808" s="93" t="s">
        <v>13112</v>
      </c>
      <c r="J5808" s="89"/>
      <c r="K5808" s="89"/>
      <c r="L5808" s="89"/>
      <c r="M5808" s="89"/>
      <c r="N5808" s="155">
        <v>271.23</v>
      </c>
      <c r="O5808" s="155">
        <v>0</v>
      </c>
      <c r="P5808" s="89" t="s">
        <v>679</v>
      </c>
    </row>
    <row r="5809" spans="1:16" ht="89.25">
      <c r="A5809" s="214">
        <v>340</v>
      </c>
      <c r="B5809" s="89"/>
      <c r="C5809" s="90" t="s">
        <v>151</v>
      </c>
      <c r="D5809" s="153">
        <v>43376</v>
      </c>
      <c r="E5809" s="89" t="s">
        <v>11872</v>
      </c>
      <c r="F5809" s="89" t="s">
        <v>15</v>
      </c>
      <c r="G5809" s="89">
        <v>6115</v>
      </c>
      <c r="H5809" s="89"/>
      <c r="I5809" s="93" t="s">
        <v>13113</v>
      </c>
      <c r="J5809" s="89"/>
      <c r="K5809" s="89"/>
      <c r="L5809" s="89"/>
      <c r="M5809" s="89"/>
      <c r="N5809" s="155">
        <v>271.23</v>
      </c>
      <c r="O5809" s="155">
        <v>0</v>
      </c>
      <c r="P5809" s="89" t="s">
        <v>679</v>
      </c>
    </row>
    <row r="5810" spans="1:16" ht="89.25">
      <c r="A5810" s="214">
        <v>25</v>
      </c>
      <c r="B5810" s="89"/>
      <c r="C5810" s="90" t="s">
        <v>48</v>
      </c>
      <c r="D5810" s="153">
        <v>43376</v>
      </c>
      <c r="E5810" s="89" t="s">
        <v>11873</v>
      </c>
      <c r="F5810" s="89" t="s">
        <v>15</v>
      </c>
      <c r="G5810" s="89">
        <v>6109</v>
      </c>
      <c r="H5810" s="89"/>
      <c r="I5810" s="93" t="s">
        <v>13114</v>
      </c>
      <c r="J5810" s="89"/>
      <c r="K5810" s="89"/>
      <c r="L5810" s="89"/>
      <c r="M5810" s="89"/>
      <c r="N5810" s="155">
        <v>321.04000000000002</v>
      </c>
      <c r="O5810" s="155">
        <v>0</v>
      </c>
      <c r="P5810" s="89" t="s">
        <v>679</v>
      </c>
    </row>
    <row r="5811" spans="1:16" ht="89.25">
      <c r="A5811" s="214">
        <v>340</v>
      </c>
      <c r="B5811" s="89"/>
      <c r="C5811" s="90" t="s">
        <v>151</v>
      </c>
      <c r="D5811" s="153">
        <v>43376</v>
      </c>
      <c r="E5811" s="89" t="s">
        <v>11874</v>
      </c>
      <c r="F5811" s="89" t="s">
        <v>15</v>
      </c>
      <c r="G5811" s="89">
        <v>6114</v>
      </c>
      <c r="H5811" s="89"/>
      <c r="I5811" s="93" t="s">
        <v>13115</v>
      </c>
      <c r="J5811" s="89"/>
      <c r="K5811" s="89"/>
      <c r="L5811" s="89"/>
      <c r="M5811" s="89"/>
      <c r="N5811" s="155">
        <v>288.38</v>
      </c>
      <c r="O5811" s="155">
        <v>0</v>
      </c>
      <c r="P5811" s="89" t="s">
        <v>679</v>
      </c>
    </row>
    <row r="5812" spans="1:16" ht="89.25">
      <c r="A5812" s="214">
        <v>25</v>
      </c>
      <c r="B5812" s="89"/>
      <c r="C5812" s="90" t="s">
        <v>48</v>
      </c>
      <c r="D5812" s="153">
        <v>43376</v>
      </c>
      <c r="E5812" s="89" t="s">
        <v>11875</v>
      </c>
      <c r="F5812" s="89" t="s">
        <v>15</v>
      </c>
      <c r="G5812" s="89">
        <v>6112</v>
      </c>
      <c r="H5812" s="89"/>
      <c r="I5812" s="93" t="s">
        <v>13116</v>
      </c>
      <c r="J5812" s="89"/>
      <c r="K5812" s="89"/>
      <c r="L5812" s="89"/>
      <c r="M5812" s="89"/>
      <c r="N5812" s="155">
        <v>2422.67</v>
      </c>
      <c r="O5812" s="155">
        <v>0</v>
      </c>
      <c r="P5812" s="89" t="s">
        <v>679</v>
      </c>
    </row>
    <row r="5813" spans="1:16" ht="89.25">
      <c r="A5813" s="214">
        <v>25</v>
      </c>
      <c r="B5813" s="89"/>
      <c r="C5813" s="90" t="s">
        <v>48</v>
      </c>
      <c r="D5813" s="153">
        <v>43376</v>
      </c>
      <c r="E5813" s="89" t="s">
        <v>11876</v>
      </c>
      <c r="F5813" s="89" t="s">
        <v>15</v>
      </c>
      <c r="G5813" s="89">
        <v>6111</v>
      </c>
      <c r="H5813" s="89"/>
      <c r="I5813" s="93" t="s">
        <v>13117</v>
      </c>
      <c r="J5813" s="89"/>
      <c r="K5813" s="89"/>
      <c r="L5813" s="89"/>
      <c r="M5813" s="89"/>
      <c r="N5813" s="155">
        <v>271.02999999999997</v>
      </c>
      <c r="O5813" s="155">
        <v>0</v>
      </c>
      <c r="P5813" s="89" t="s">
        <v>679</v>
      </c>
    </row>
    <row r="5814" spans="1:16" ht="89.25">
      <c r="A5814" s="214">
        <v>25</v>
      </c>
      <c r="B5814" s="89"/>
      <c r="C5814" s="90" t="s">
        <v>48</v>
      </c>
      <c r="D5814" s="153">
        <v>43376</v>
      </c>
      <c r="E5814" s="89" t="s">
        <v>11877</v>
      </c>
      <c r="F5814" s="89" t="s">
        <v>15</v>
      </c>
      <c r="G5814" s="89">
        <v>6110</v>
      </c>
      <c r="H5814" s="89"/>
      <c r="I5814" s="93" t="s">
        <v>13118</v>
      </c>
      <c r="J5814" s="89"/>
      <c r="K5814" s="89"/>
      <c r="L5814" s="89"/>
      <c r="M5814" s="89"/>
      <c r="N5814" s="155">
        <v>330.09</v>
      </c>
      <c r="O5814" s="155">
        <v>0</v>
      </c>
      <c r="P5814" s="89" t="s">
        <v>679</v>
      </c>
    </row>
    <row r="5815" spans="1:16" ht="89.25">
      <c r="A5815" s="214">
        <v>25</v>
      </c>
      <c r="B5815" s="89"/>
      <c r="C5815" s="90" t="s">
        <v>48</v>
      </c>
      <c r="D5815" s="153">
        <v>43376</v>
      </c>
      <c r="E5815" s="89" t="s">
        <v>11878</v>
      </c>
      <c r="F5815" s="89" t="s">
        <v>15</v>
      </c>
      <c r="G5815" s="89">
        <v>6113</v>
      </c>
      <c r="H5815" s="89"/>
      <c r="I5815" s="93" t="s">
        <v>13119</v>
      </c>
      <c r="J5815" s="89"/>
      <c r="K5815" s="89"/>
      <c r="L5815" s="89"/>
      <c r="M5815" s="89"/>
      <c r="N5815" s="155">
        <v>273.83999999999997</v>
      </c>
      <c r="O5815" s="155">
        <v>0</v>
      </c>
      <c r="P5815" s="89" t="s">
        <v>679</v>
      </c>
    </row>
    <row r="5816" spans="1:16" ht="89.25">
      <c r="A5816" s="214">
        <v>340</v>
      </c>
      <c r="B5816" s="89"/>
      <c r="C5816" s="90" t="s">
        <v>151</v>
      </c>
      <c r="D5816" s="153">
        <v>43376</v>
      </c>
      <c r="E5816" s="89" t="s">
        <v>11879</v>
      </c>
      <c r="F5816" s="89" t="s">
        <v>15</v>
      </c>
      <c r="G5816" s="89">
        <v>6117</v>
      </c>
      <c r="H5816" s="89"/>
      <c r="I5816" s="93" t="s">
        <v>13120</v>
      </c>
      <c r="J5816" s="89"/>
      <c r="K5816" s="89"/>
      <c r="L5816" s="89"/>
      <c r="M5816" s="89"/>
      <c r="N5816" s="155">
        <v>302.31</v>
      </c>
      <c r="O5816" s="155">
        <v>0</v>
      </c>
      <c r="P5816" s="89" t="s">
        <v>679</v>
      </c>
    </row>
    <row r="5817" spans="1:16" ht="76.5">
      <c r="A5817" s="214" t="s">
        <v>561</v>
      </c>
      <c r="B5817" s="89"/>
      <c r="C5817" s="90" t="s">
        <v>10493</v>
      </c>
      <c r="D5817" s="153">
        <v>43376</v>
      </c>
      <c r="E5817" s="89" t="s">
        <v>11880</v>
      </c>
      <c r="F5817" s="89" t="s">
        <v>6</v>
      </c>
      <c r="G5817" s="89">
        <v>1030024</v>
      </c>
      <c r="H5817" s="89"/>
      <c r="I5817" s="93" t="s">
        <v>13121</v>
      </c>
      <c r="J5817" s="89"/>
      <c r="K5817" s="89"/>
      <c r="L5817" s="89"/>
      <c r="M5817" s="89"/>
      <c r="N5817" s="155">
        <v>0</v>
      </c>
      <c r="O5817" s="155">
        <v>65000</v>
      </c>
      <c r="P5817" s="89" t="s">
        <v>679</v>
      </c>
    </row>
    <row r="5818" spans="1:16" ht="25.5">
      <c r="A5818" s="214" t="s">
        <v>561</v>
      </c>
      <c r="B5818" s="89"/>
      <c r="C5818" s="90" t="s">
        <v>10493</v>
      </c>
      <c r="D5818" s="153">
        <v>43376</v>
      </c>
      <c r="E5818" s="89" t="s">
        <v>11881</v>
      </c>
      <c r="F5818" s="89" t="s">
        <v>13</v>
      </c>
      <c r="G5818" s="89">
        <v>47290</v>
      </c>
      <c r="H5818" s="89"/>
      <c r="I5818" s="93" t="s">
        <v>7317</v>
      </c>
      <c r="J5818" s="89"/>
      <c r="K5818" s="89"/>
      <c r="L5818" s="89"/>
      <c r="M5818" s="89"/>
      <c r="N5818" s="155">
        <v>330.75</v>
      </c>
      <c r="O5818" s="155">
        <v>0</v>
      </c>
      <c r="P5818" s="89" t="s">
        <v>679</v>
      </c>
    </row>
    <row r="5819" spans="1:16" ht="25.5">
      <c r="A5819" s="214" t="s">
        <v>561</v>
      </c>
      <c r="B5819" s="89"/>
      <c r="C5819" s="90" t="s">
        <v>10493</v>
      </c>
      <c r="D5819" s="153">
        <v>43376</v>
      </c>
      <c r="E5819" s="89" t="s">
        <v>11882</v>
      </c>
      <c r="F5819" s="89" t="s">
        <v>13</v>
      </c>
      <c r="G5819" s="89">
        <v>47293</v>
      </c>
      <c r="H5819" s="89"/>
      <c r="I5819" s="93" t="s">
        <v>7317</v>
      </c>
      <c r="J5819" s="89"/>
      <c r="K5819" s="89"/>
      <c r="L5819" s="89"/>
      <c r="M5819" s="89"/>
      <c r="N5819" s="155">
        <v>4.99</v>
      </c>
      <c r="O5819" s="155">
        <v>0</v>
      </c>
      <c r="P5819" s="89" t="s">
        <v>679</v>
      </c>
    </row>
    <row r="5820" spans="1:16" ht="25.5">
      <c r="A5820" s="214" t="s">
        <v>561</v>
      </c>
      <c r="B5820" s="89"/>
      <c r="C5820" s="90" t="s">
        <v>10493</v>
      </c>
      <c r="D5820" s="153">
        <v>43376</v>
      </c>
      <c r="E5820" s="89" t="s">
        <v>11883</v>
      </c>
      <c r="F5820" s="89" t="s">
        <v>13</v>
      </c>
      <c r="G5820" s="89">
        <v>47294</v>
      </c>
      <c r="H5820" s="89"/>
      <c r="I5820" s="93" t="s">
        <v>7319</v>
      </c>
      <c r="J5820" s="89"/>
      <c r="K5820" s="89"/>
      <c r="L5820" s="89"/>
      <c r="M5820" s="89"/>
      <c r="N5820" s="155">
        <v>50</v>
      </c>
      <c r="O5820" s="155">
        <v>0</v>
      </c>
      <c r="P5820" s="89" t="s">
        <v>679</v>
      </c>
    </row>
    <row r="5821" spans="1:16" ht="76.5">
      <c r="A5821" s="214">
        <v>291</v>
      </c>
      <c r="B5821" s="89"/>
      <c r="C5821" s="90" t="s">
        <v>133</v>
      </c>
      <c r="D5821" s="153">
        <v>43376</v>
      </c>
      <c r="E5821" s="89" t="s">
        <v>11884</v>
      </c>
      <c r="F5821" s="89" t="s">
        <v>11</v>
      </c>
      <c r="G5821" s="89">
        <v>852625</v>
      </c>
      <c r="H5821" s="89"/>
      <c r="I5821" s="93" t="s">
        <v>13122</v>
      </c>
      <c r="J5821" s="89"/>
      <c r="K5821" s="89"/>
      <c r="L5821" s="89"/>
      <c r="M5821" s="89"/>
      <c r="N5821" s="155">
        <v>50</v>
      </c>
      <c r="O5821" s="155">
        <v>0</v>
      </c>
      <c r="P5821" s="89" t="s">
        <v>679</v>
      </c>
    </row>
    <row r="5822" spans="1:16" ht="51">
      <c r="A5822" s="214">
        <v>10</v>
      </c>
      <c r="B5822" s="89"/>
      <c r="C5822" s="90" t="s">
        <v>44</v>
      </c>
      <c r="D5822" s="153">
        <v>43376</v>
      </c>
      <c r="E5822" s="89" t="s">
        <v>11885</v>
      </c>
      <c r="F5822" s="89" t="s">
        <v>15</v>
      </c>
      <c r="G5822" s="89">
        <v>852630</v>
      </c>
      <c r="H5822" s="89"/>
      <c r="I5822" s="93" t="s">
        <v>13123</v>
      </c>
      <c r="J5822" s="89"/>
      <c r="K5822" s="89"/>
      <c r="L5822" s="89"/>
      <c r="M5822" s="89"/>
      <c r="N5822" s="155">
        <v>50</v>
      </c>
      <c r="O5822" s="155">
        <v>0</v>
      </c>
      <c r="P5822" s="89" t="s">
        <v>679</v>
      </c>
    </row>
    <row r="5823" spans="1:16" ht="51">
      <c r="A5823" s="214">
        <v>513</v>
      </c>
      <c r="B5823" s="89"/>
      <c r="C5823" s="90" t="s">
        <v>175</v>
      </c>
      <c r="D5823" s="153">
        <v>43376</v>
      </c>
      <c r="E5823" s="89" t="s">
        <v>11886</v>
      </c>
      <c r="F5823" s="89" t="s">
        <v>15</v>
      </c>
      <c r="G5823" s="89">
        <v>852633</v>
      </c>
      <c r="H5823" s="89"/>
      <c r="I5823" s="93" t="s">
        <v>13124</v>
      </c>
      <c r="J5823" s="89"/>
      <c r="K5823" s="89"/>
      <c r="L5823" s="89"/>
      <c r="M5823" s="89"/>
      <c r="N5823" s="155">
        <v>50</v>
      </c>
      <c r="O5823" s="155">
        <v>0</v>
      </c>
      <c r="P5823" s="89" t="s">
        <v>679</v>
      </c>
    </row>
    <row r="5824" spans="1:16" ht="51">
      <c r="A5824" s="214">
        <v>513</v>
      </c>
      <c r="B5824" s="89"/>
      <c r="C5824" s="90" t="s">
        <v>175</v>
      </c>
      <c r="D5824" s="153">
        <v>43376</v>
      </c>
      <c r="E5824" s="89" t="s">
        <v>11887</v>
      </c>
      <c r="F5824" s="89" t="s">
        <v>11</v>
      </c>
      <c r="G5824" s="89">
        <v>934504</v>
      </c>
      <c r="H5824" s="89"/>
      <c r="I5824" s="93" t="s">
        <v>13125</v>
      </c>
      <c r="J5824" s="89"/>
      <c r="K5824" s="89"/>
      <c r="L5824" s="89"/>
      <c r="M5824" s="89"/>
      <c r="N5824" s="155">
        <v>50</v>
      </c>
      <c r="O5824" s="155">
        <v>0</v>
      </c>
      <c r="P5824" s="89" t="s">
        <v>679</v>
      </c>
    </row>
    <row r="5825" spans="1:16" ht="51">
      <c r="A5825" s="214" t="s">
        <v>569</v>
      </c>
      <c r="B5825" s="89"/>
      <c r="C5825" s="90" t="s">
        <v>621</v>
      </c>
      <c r="D5825" s="153">
        <v>43377</v>
      </c>
      <c r="E5825" s="89" t="s">
        <v>11218</v>
      </c>
      <c r="F5825" s="89" t="s">
        <v>3</v>
      </c>
      <c r="G5825" s="89">
        <v>1668669</v>
      </c>
      <c r="H5825" s="89"/>
      <c r="I5825" s="93" t="s">
        <v>12469</v>
      </c>
      <c r="J5825" s="89"/>
      <c r="K5825" s="89"/>
      <c r="L5825" s="89"/>
      <c r="M5825" s="89"/>
      <c r="N5825" s="155">
        <v>0</v>
      </c>
      <c r="O5825" s="155">
        <v>1648.3</v>
      </c>
      <c r="P5825" s="89" t="s">
        <v>679</v>
      </c>
    </row>
    <row r="5826" spans="1:16" ht="38.25">
      <c r="A5826" s="214">
        <v>20</v>
      </c>
      <c r="B5826" s="89"/>
      <c r="C5826" s="90" t="s">
        <v>47</v>
      </c>
      <c r="D5826" s="153">
        <v>43377</v>
      </c>
      <c r="E5826" s="89" t="s">
        <v>11219</v>
      </c>
      <c r="F5826" s="89" t="s">
        <v>3</v>
      </c>
      <c r="G5826" s="89">
        <v>1668767</v>
      </c>
      <c r="H5826" s="89"/>
      <c r="I5826" s="93" t="s">
        <v>12470</v>
      </c>
      <c r="J5826" s="89"/>
      <c r="K5826" s="89"/>
      <c r="L5826" s="89"/>
      <c r="M5826" s="89"/>
      <c r="N5826" s="155">
        <v>0</v>
      </c>
      <c r="O5826" s="155">
        <v>98</v>
      </c>
      <c r="P5826" s="89" t="s">
        <v>679</v>
      </c>
    </row>
    <row r="5827" spans="1:16" ht="51">
      <c r="A5827" s="214">
        <v>20</v>
      </c>
      <c r="B5827" s="89"/>
      <c r="C5827" s="90" t="s">
        <v>47</v>
      </c>
      <c r="D5827" s="153">
        <v>43377</v>
      </c>
      <c r="E5827" s="89" t="s">
        <v>11220</v>
      </c>
      <c r="F5827" s="89" t="s">
        <v>3</v>
      </c>
      <c r="G5827" s="89">
        <v>1668768</v>
      </c>
      <c r="H5827" s="89"/>
      <c r="I5827" s="93" t="s">
        <v>12471</v>
      </c>
      <c r="J5827" s="89"/>
      <c r="K5827" s="89"/>
      <c r="L5827" s="89"/>
      <c r="M5827" s="89"/>
      <c r="N5827" s="155">
        <v>0</v>
      </c>
      <c r="O5827" s="155">
        <v>213</v>
      </c>
      <c r="P5827" s="89" t="s">
        <v>679</v>
      </c>
    </row>
    <row r="5828" spans="1:16" ht="38.25">
      <c r="A5828" s="214" t="s">
        <v>569</v>
      </c>
      <c r="B5828" s="89"/>
      <c r="C5828" s="90" t="s">
        <v>621</v>
      </c>
      <c r="D5828" s="153">
        <v>43377</v>
      </c>
      <c r="E5828" s="89" t="s">
        <v>11221</v>
      </c>
      <c r="F5828" s="89" t="s">
        <v>3</v>
      </c>
      <c r="G5828" s="89">
        <v>1668552</v>
      </c>
      <c r="H5828" s="89"/>
      <c r="I5828" s="93" t="s">
        <v>12472</v>
      </c>
      <c r="J5828" s="89"/>
      <c r="K5828" s="89"/>
      <c r="L5828" s="89"/>
      <c r="M5828" s="89"/>
      <c r="N5828" s="155">
        <v>0</v>
      </c>
      <c r="O5828" s="155">
        <v>6200</v>
      </c>
      <c r="P5828" s="89" t="s">
        <v>679</v>
      </c>
    </row>
    <row r="5829" spans="1:16" ht="38.25">
      <c r="A5829" s="214" t="s">
        <v>569</v>
      </c>
      <c r="B5829" s="89"/>
      <c r="C5829" s="90" t="s">
        <v>621</v>
      </c>
      <c r="D5829" s="153">
        <v>43377</v>
      </c>
      <c r="E5829" s="89" t="s">
        <v>11222</v>
      </c>
      <c r="F5829" s="89" t="s">
        <v>3</v>
      </c>
      <c r="G5829" s="89">
        <v>1668562</v>
      </c>
      <c r="H5829" s="89"/>
      <c r="I5829" s="93" t="s">
        <v>2942</v>
      </c>
      <c r="J5829" s="89"/>
      <c r="K5829" s="89"/>
      <c r="L5829" s="89"/>
      <c r="M5829" s="89"/>
      <c r="N5829" s="155">
        <v>0</v>
      </c>
      <c r="O5829" s="155">
        <v>2075</v>
      </c>
      <c r="P5829" s="89" t="s">
        <v>679</v>
      </c>
    </row>
    <row r="5830" spans="1:16" ht="51">
      <c r="A5830" s="214" t="s">
        <v>560</v>
      </c>
      <c r="B5830" s="89"/>
      <c r="C5830" s="90" t="s">
        <v>622</v>
      </c>
      <c r="D5830" s="153">
        <v>43377</v>
      </c>
      <c r="E5830" s="89" t="s">
        <v>11223</v>
      </c>
      <c r="F5830" s="89" t="s">
        <v>3</v>
      </c>
      <c r="G5830" s="89">
        <v>1668570</v>
      </c>
      <c r="H5830" s="89"/>
      <c r="I5830" s="93" t="s">
        <v>12473</v>
      </c>
      <c r="J5830" s="89"/>
      <c r="K5830" s="89"/>
      <c r="L5830" s="89"/>
      <c r="M5830" s="89"/>
      <c r="N5830" s="155">
        <v>0</v>
      </c>
      <c r="O5830" s="155">
        <v>897.5</v>
      </c>
      <c r="P5830" s="89" t="s">
        <v>679</v>
      </c>
    </row>
    <row r="5831" spans="1:16" ht="51">
      <c r="A5831" s="214" t="s">
        <v>560</v>
      </c>
      <c r="B5831" s="89"/>
      <c r="C5831" s="90" t="s">
        <v>622</v>
      </c>
      <c r="D5831" s="153">
        <v>43377</v>
      </c>
      <c r="E5831" s="89" t="s">
        <v>11224</v>
      </c>
      <c r="F5831" s="89" t="s">
        <v>3</v>
      </c>
      <c r="G5831" s="89">
        <v>1668571</v>
      </c>
      <c r="H5831" s="89"/>
      <c r="I5831" s="93" t="s">
        <v>12474</v>
      </c>
      <c r="J5831" s="89"/>
      <c r="K5831" s="89"/>
      <c r="L5831" s="89"/>
      <c r="M5831" s="89"/>
      <c r="N5831" s="155">
        <v>0</v>
      </c>
      <c r="O5831" s="155">
        <v>897.5</v>
      </c>
      <c r="P5831" s="89" t="s">
        <v>679</v>
      </c>
    </row>
    <row r="5832" spans="1:16" ht="51">
      <c r="A5832" s="214" t="s">
        <v>560</v>
      </c>
      <c r="B5832" s="89"/>
      <c r="C5832" s="90" t="s">
        <v>622</v>
      </c>
      <c r="D5832" s="153">
        <v>43377</v>
      </c>
      <c r="E5832" s="89" t="s">
        <v>11225</v>
      </c>
      <c r="F5832" s="89" t="s">
        <v>3</v>
      </c>
      <c r="G5832" s="89">
        <v>1668574</v>
      </c>
      <c r="H5832" s="89"/>
      <c r="I5832" s="93" t="s">
        <v>12475</v>
      </c>
      <c r="J5832" s="89"/>
      <c r="K5832" s="89"/>
      <c r="L5832" s="89"/>
      <c r="M5832" s="89"/>
      <c r="N5832" s="155">
        <v>0</v>
      </c>
      <c r="O5832" s="155">
        <v>897.5</v>
      </c>
      <c r="P5832" s="89" t="s">
        <v>679</v>
      </c>
    </row>
    <row r="5833" spans="1:16" ht="38.25">
      <c r="A5833" s="214">
        <v>35</v>
      </c>
      <c r="B5833" s="89"/>
      <c r="C5833" s="90" t="s">
        <v>49</v>
      </c>
      <c r="D5833" s="153">
        <v>43377</v>
      </c>
      <c r="E5833" s="89" t="s">
        <v>11226</v>
      </c>
      <c r="F5833" s="89" t="s">
        <v>3</v>
      </c>
      <c r="G5833" s="89">
        <v>1668662</v>
      </c>
      <c r="H5833" s="89"/>
      <c r="I5833" s="93" t="s">
        <v>731</v>
      </c>
      <c r="J5833" s="89"/>
      <c r="K5833" s="89"/>
      <c r="L5833" s="89"/>
      <c r="M5833" s="89"/>
      <c r="N5833" s="155">
        <v>0</v>
      </c>
      <c r="O5833" s="155">
        <v>1278</v>
      </c>
      <c r="P5833" s="89" t="s">
        <v>679</v>
      </c>
    </row>
    <row r="5834" spans="1:16" ht="51">
      <c r="A5834" s="214" t="s">
        <v>569</v>
      </c>
      <c r="B5834" s="89"/>
      <c r="C5834" s="90" t="s">
        <v>621</v>
      </c>
      <c r="D5834" s="153">
        <v>43377</v>
      </c>
      <c r="E5834" s="89" t="s">
        <v>11227</v>
      </c>
      <c r="F5834" s="89" t="s">
        <v>3</v>
      </c>
      <c r="G5834" s="89">
        <v>1668860</v>
      </c>
      <c r="H5834" s="89"/>
      <c r="I5834" s="93" t="s">
        <v>8471</v>
      </c>
      <c r="J5834" s="89"/>
      <c r="K5834" s="89"/>
      <c r="L5834" s="89"/>
      <c r="M5834" s="89"/>
      <c r="N5834" s="155">
        <v>0</v>
      </c>
      <c r="O5834" s="155">
        <v>3207.1</v>
      </c>
      <c r="P5834" s="89" t="s">
        <v>679</v>
      </c>
    </row>
    <row r="5835" spans="1:16" ht="63.75">
      <c r="A5835" s="214">
        <v>35</v>
      </c>
      <c r="B5835" s="89"/>
      <c r="C5835" s="90" t="s">
        <v>49</v>
      </c>
      <c r="D5835" s="153">
        <v>43377</v>
      </c>
      <c r="E5835" s="89" t="s">
        <v>11228</v>
      </c>
      <c r="F5835" s="89" t="s">
        <v>3</v>
      </c>
      <c r="G5835" s="89">
        <v>1668874</v>
      </c>
      <c r="H5835" s="89"/>
      <c r="I5835" s="93" t="s">
        <v>12477</v>
      </c>
      <c r="J5835" s="89"/>
      <c r="K5835" s="89"/>
      <c r="L5835" s="89"/>
      <c r="M5835" s="89"/>
      <c r="N5835" s="155">
        <v>0</v>
      </c>
      <c r="O5835" s="155">
        <v>4226</v>
      </c>
      <c r="P5835" s="89" t="s">
        <v>679</v>
      </c>
    </row>
    <row r="5836" spans="1:16" ht="51">
      <c r="A5836" s="214" t="s">
        <v>569</v>
      </c>
      <c r="B5836" s="89"/>
      <c r="C5836" s="90" t="s">
        <v>621</v>
      </c>
      <c r="D5836" s="153">
        <v>43377</v>
      </c>
      <c r="E5836" s="89" t="s">
        <v>11229</v>
      </c>
      <c r="F5836" s="89" t="s">
        <v>3</v>
      </c>
      <c r="G5836" s="89">
        <v>1668799</v>
      </c>
      <c r="H5836" s="89"/>
      <c r="I5836" s="93" t="s">
        <v>12478</v>
      </c>
      <c r="J5836" s="89"/>
      <c r="K5836" s="89"/>
      <c r="L5836" s="89"/>
      <c r="M5836" s="89"/>
      <c r="N5836" s="155">
        <v>0</v>
      </c>
      <c r="O5836" s="155">
        <v>9</v>
      </c>
      <c r="P5836" s="89" t="s">
        <v>679</v>
      </c>
    </row>
    <row r="5837" spans="1:16" ht="51">
      <c r="A5837" s="214" t="s">
        <v>569</v>
      </c>
      <c r="B5837" s="89"/>
      <c r="C5837" s="90" t="s">
        <v>621</v>
      </c>
      <c r="D5837" s="153">
        <v>43377</v>
      </c>
      <c r="E5837" s="89" t="s">
        <v>11230</v>
      </c>
      <c r="F5837" s="89" t="s">
        <v>3</v>
      </c>
      <c r="G5837" s="89">
        <v>1668811</v>
      </c>
      <c r="H5837" s="89"/>
      <c r="I5837" s="93" t="s">
        <v>12479</v>
      </c>
      <c r="J5837" s="89"/>
      <c r="K5837" s="89"/>
      <c r="L5837" s="89"/>
      <c r="M5837" s="89"/>
      <c r="N5837" s="155">
        <v>0</v>
      </c>
      <c r="O5837" s="155">
        <v>386.39</v>
      </c>
      <c r="P5837" s="89" t="s">
        <v>679</v>
      </c>
    </row>
    <row r="5838" spans="1:16" ht="51">
      <c r="A5838" s="214" t="s">
        <v>569</v>
      </c>
      <c r="B5838" s="89"/>
      <c r="C5838" s="90" t="s">
        <v>621</v>
      </c>
      <c r="D5838" s="153">
        <v>43377</v>
      </c>
      <c r="E5838" s="89" t="s">
        <v>11231</v>
      </c>
      <c r="F5838" s="89" t="s">
        <v>3</v>
      </c>
      <c r="G5838" s="89">
        <v>1668813</v>
      </c>
      <c r="H5838" s="89"/>
      <c r="I5838" s="93" t="s">
        <v>12479</v>
      </c>
      <c r="J5838" s="89"/>
      <c r="K5838" s="89"/>
      <c r="L5838" s="89"/>
      <c r="M5838" s="89"/>
      <c r="N5838" s="155">
        <v>0</v>
      </c>
      <c r="O5838" s="155">
        <v>3091.11</v>
      </c>
      <c r="P5838" s="89" t="s">
        <v>679</v>
      </c>
    </row>
    <row r="5839" spans="1:16" ht="51">
      <c r="A5839" s="214" t="s">
        <v>569</v>
      </c>
      <c r="B5839" s="89"/>
      <c r="C5839" s="90" t="s">
        <v>621</v>
      </c>
      <c r="D5839" s="153">
        <v>43377</v>
      </c>
      <c r="E5839" s="89" t="s">
        <v>11232</v>
      </c>
      <c r="F5839" s="89" t="s">
        <v>3</v>
      </c>
      <c r="G5839" s="89">
        <v>1668843</v>
      </c>
      <c r="H5839" s="89"/>
      <c r="I5839" s="93" t="s">
        <v>12480</v>
      </c>
      <c r="J5839" s="89"/>
      <c r="K5839" s="89"/>
      <c r="L5839" s="89"/>
      <c r="M5839" s="89"/>
      <c r="N5839" s="155">
        <v>0</v>
      </c>
      <c r="O5839" s="155">
        <v>1295.5</v>
      </c>
      <c r="P5839" s="89" t="s">
        <v>679</v>
      </c>
    </row>
    <row r="5840" spans="1:16" ht="51">
      <c r="A5840" s="214" t="s">
        <v>569</v>
      </c>
      <c r="B5840" s="89"/>
      <c r="C5840" s="90" t="s">
        <v>621</v>
      </c>
      <c r="D5840" s="153">
        <v>43377</v>
      </c>
      <c r="E5840" s="89" t="s">
        <v>11233</v>
      </c>
      <c r="F5840" s="89" t="s">
        <v>3</v>
      </c>
      <c r="G5840" s="89">
        <v>1668856</v>
      </c>
      <c r="H5840" s="89"/>
      <c r="I5840" s="93" t="s">
        <v>9913</v>
      </c>
      <c r="J5840" s="89"/>
      <c r="K5840" s="89"/>
      <c r="L5840" s="89"/>
      <c r="M5840" s="89"/>
      <c r="N5840" s="155">
        <v>0</v>
      </c>
      <c r="O5840" s="155">
        <v>4310</v>
      </c>
      <c r="P5840" s="89" t="s">
        <v>679</v>
      </c>
    </row>
    <row r="5841" spans="1:16" ht="76.5">
      <c r="A5841" s="214">
        <v>375</v>
      </c>
      <c r="B5841" s="89"/>
      <c r="C5841" s="90" t="s">
        <v>11073</v>
      </c>
      <c r="D5841" s="153">
        <v>43377</v>
      </c>
      <c r="E5841" s="89" t="s">
        <v>11234</v>
      </c>
      <c r="F5841" s="89" t="s">
        <v>3</v>
      </c>
      <c r="G5841" s="89">
        <v>1668704</v>
      </c>
      <c r="H5841" s="89"/>
      <c r="I5841" s="93" t="s">
        <v>12481</v>
      </c>
      <c r="J5841" s="89"/>
      <c r="K5841" s="89"/>
      <c r="L5841" s="89"/>
      <c r="M5841" s="89"/>
      <c r="N5841" s="155">
        <v>0</v>
      </c>
      <c r="O5841" s="155">
        <v>974.61</v>
      </c>
      <c r="P5841" s="89" t="s">
        <v>679</v>
      </c>
    </row>
    <row r="5842" spans="1:16" ht="63.75">
      <c r="A5842" s="214">
        <v>309</v>
      </c>
      <c r="B5842" s="89"/>
      <c r="C5842" s="90" t="s">
        <v>11071</v>
      </c>
      <c r="D5842" s="153">
        <v>43377</v>
      </c>
      <c r="E5842" s="89" t="s">
        <v>11235</v>
      </c>
      <c r="F5842" s="89" t="s">
        <v>3</v>
      </c>
      <c r="G5842" s="89">
        <v>1668695</v>
      </c>
      <c r="H5842" s="89"/>
      <c r="I5842" s="93" t="s">
        <v>12482</v>
      </c>
      <c r="J5842" s="89"/>
      <c r="K5842" s="89"/>
      <c r="L5842" s="89"/>
      <c r="M5842" s="89"/>
      <c r="N5842" s="155">
        <v>0</v>
      </c>
      <c r="O5842" s="155">
        <v>35872</v>
      </c>
      <c r="P5842" s="89" t="s">
        <v>679</v>
      </c>
    </row>
    <row r="5843" spans="1:16" ht="51">
      <c r="A5843" s="214" t="s">
        <v>569</v>
      </c>
      <c r="B5843" s="89"/>
      <c r="C5843" s="90" t="s">
        <v>621</v>
      </c>
      <c r="D5843" s="153">
        <v>43377</v>
      </c>
      <c r="E5843" s="89" t="s">
        <v>11236</v>
      </c>
      <c r="F5843" s="89" t="s">
        <v>3</v>
      </c>
      <c r="G5843" s="89">
        <v>1668599</v>
      </c>
      <c r="H5843" s="89"/>
      <c r="I5843" s="93" t="s">
        <v>12483</v>
      </c>
      <c r="J5843" s="89"/>
      <c r="K5843" s="89"/>
      <c r="L5843" s="89"/>
      <c r="M5843" s="89"/>
      <c r="N5843" s="155">
        <v>0</v>
      </c>
      <c r="O5843" s="155">
        <v>2106.89</v>
      </c>
      <c r="P5843" s="89" t="s">
        <v>679</v>
      </c>
    </row>
    <row r="5844" spans="1:16" ht="51">
      <c r="A5844" s="214" t="s">
        <v>569</v>
      </c>
      <c r="B5844" s="89"/>
      <c r="C5844" s="90" t="s">
        <v>621</v>
      </c>
      <c r="D5844" s="153">
        <v>43377</v>
      </c>
      <c r="E5844" s="89" t="s">
        <v>11237</v>
      </c>
      <c r="F5844" s="89" t="s">
        <v>3</v>
      </c>
      <c r="G5844" s="89">
        <v>1668601</v>
      </c>
      <c r="H5844" s="89"/>
      <c r="I5844" s="93" t="s">
        <v>12484</v>
      </c>
      <c r="J5844" s="89"/>
      <c r="K5844" s="89"/>
      <c r="L5844" s="89"/>
      <c r="M5844" s="89"/>
      <c r="N5844" s="155">
        <v>0</v>
      </c>
      <c r="O5844" s="155">
        <v>305.47000000000003</v>
      </c>
      <c r="P5844" s="89" t="s">
        <v>679</v>
      </c>
    </row>
    <row r="5845" spans="1:16" ht="51">
      <c r="A5845" s="214" t="s">
        <v>569</v>
      </c>
      <c r="B5845" s="89"/>
      <c r="C5845" s="90" t="s">
        <v>621</v>
      </c>
      <c r="D5845" s="153">
        <v>43377</v>
      </c>
      <c r="E5845" s="89" t="s">
        <v>11238</v>
      </c>
      <c r="F5845" s="89" t="s">
        <v>3</v>
      </c>
      <c r="G5845" s="89">
        <v>1668602</v>
      </c>
      <c r="H5845" s="89"/>
      <c r="I5845" s="93" t="s">
        <v>12485</v>
      </c>
      <c r="J5845" s="89"/>
      <c r="K5845" s="89"/>
      <c r="L5845" s="89"/>
      <c r="M5845" s="89"/>
      <c r="N5845" s="155">
        <v>0</v>
      </c>
      <c r="O5845" s="155">
        <v>870.06000000000006</v>
      </c>
      <c r="P5845" s="89" t="s">
        <v>679</v>
      </c>
    </row>
    <row r="5846" spans="1:16" ht="63.75">
      <c r="A5846" s="214">
        <v>221</v>
      </c>
      <c r="B5846" s="89"/>
      <c r="C5846" s="90" t="s">
        <v>105</v>
      </c>
      <c r="D5846" s="153">
        <v>43377</v>
      </c>
      <c r="E5846" s="89" t="s">
        <v>11239</v>
      </c>
      <c r="F5846" s="89" t="s">
        <v>3</v>
      </c>
      <c r="G5846" s="89">
        <v>1668625</v>
      </c>
      <c r="H5846" s="89"/>
      <c r="I5846" s="93" t="s">
        <v>12486</v>
      </c>
      <c r="J5846" s="89"/>
      <c r="K5846" s="89"/>
      <c r="L5846" s="89"/>
      <c r="M5846" s="89"/>
      <c r="N5846" s="155">
        <v>0</v>
      </c>
      <c r="O5846" s="155">
        <v>40</v>
      </c>
      <c r="P5846" s="89" t="s">
        <v>679</v>
      </c>
    </row>
    <row r="5847" spans="1:16" ht="51">
      <c r="A5847" s="214" t="s">
        <v>560</v>
      </c>
      <c r="B5847" s="89"/>
      <c r="C5847" s="90" t="s">
        <v>622</v>
      </c>
      <c r="D5847" s="153">
        <v>43377</v>
      </c>
      <c r="E5847" s="89" t="s">
        <v>11240</v>
      </c>
      <c r="F5847" s="89" t="s">
        <v>3</v>
      </c>
      <c r="G5847" s="89">
        <v>1668539</v>
      </c>
      <c r="H5847" s="89"/>
      <c r="I5847" s="93" t="s">
        <v>12487</v>
      </c>
      <c r="J5847" s="89"/>
      <c r="K5847" s="89"/>
      <c r="L5847" s="89"/>
      <c r="M5847" s="89"/>
      <c r="N5847" s="155">
        <v>0</v>
      </c>
      <c r="O5847" s="155">
        <v>80</v>
      </c>
      <c r="P5847" s="89" t="s">
        <v>679</v>
      </c>
    </row>
    <row r="5848" spans="1:16" ht="51">
      <c r="A5848" s="214" t="s">
        <v>560</v>
      </c>
      <c r="B5848" s="89"/>
      <c r="C5848" s="90" t="s">
        <v>622</v>
      </c>
      <c r="D5848" s="153">
        <v>43377</v>
      </c>
      <c r="E5848" s="89" t="s">
        <v>11241</v>
      </c>
      <c r="F5848" s="89" t="s">
        <v>3</v>
      </c>
      <c r="G5848" s="89">
        <v>1668540</v>
      </c>
      <c r="H5848" s="89"/>
      <c r="I5848" s="93" t="s">
        <v>12488</v>
      </c>
      <c r="J5848" s="89"/>
      <c r="K5848" s="89"/>
      <c r="L5848" s="89"/>
      <c r="M5848" s="89"/>
      <c r="N5848" s="155">
        <v>0</v>
      </c>
      <c r="O5848" s="155">
        <v>80</v>
      </c>
      <c r="P5848" s="89" t="s">
        <v>679</v>
      </c>
    </row>
    <row r="5849" spans="1:16" ht="38.25">
      <c r="A5849" s="214" t="s">
        <v>569</v>
      </c>
      <c r="B5849" s="89"/>
      <c r="C5849" s="90" t="s">
        <v>621</v>
      </c>
      <c r="D5849" s="153">
        <v>43377</v>
      </c>
      <c r="E5849" s="89" t="s">
        <v>11242</v>
      </c>
      <c r="F5849" s="89" t="s">
        <v>3</v>
      </c>
      <c r="G5849" s="89">
        <v>1668545</v>
      </c>
      <c r="H5849" s="89"/>
      <c r="I5849" s="93" t="s">
        <v>12489</v>
      </c>
      <c r="J5849" s="89"/>
      <c r="K5849" s="89"/>
      <c r="L5849" s="89"/>
      <c r="M5849" s="89"/>
      <c r="N5849" s="155">
        <v>0</v>
      </c>
      <c r="O5849" s="155">
        <v>754.26</v>
      </c>
      <c r="P5849" s="89" t="s">
        <v>679</v>
      </c>
    </row>
    <row r="5850" spans="1:16" ht="63.75">
      <c r="A5850" s="214">
        <v>10</v>
      </c>
      <c r="B5850" s="89"/>
      <c r="C5850" s="90" t="s">
        <v>44</v>
      </c>
      <c r="D5850" s="153">
        <v>43377</v>
      </c>
      <c r="E5850" s="89" t="s">
        <v>11888</v>
      </c>
      <c r="F5850" s="89" t="s">
        <v>15</v>
      </c>
      <c r="G5850" s="89">
        <v>853136</v>
      </c>
      <c r="H5850" s="89"/>
      <c r="I5850" s="93" t="s">
        <v>13126</v>
      </c>
      <c r="J5850" s="89"/>
      <c r="K5850" s="89"/>
      <c r="L5850" s="89"/>
      <c r="M5850" s="89"/>
      <c r="N5850" s="155">
        <v>50</v>
      </c>
      <c r="O5850" s="155">
        <v>0</v>
      </c>
      <c r="P5850" s="89" t="s">
        <v>679</v>
      </c>
    </row>
    <row r="5851" spans="1:16" ht="63.75">
      <c r="A5851" s="214">
        <v>10</v>
      </c>
      <c r="B5851" s="89"/>
      <c r="C5851" s="90" t="s">
        <v>44</v>
      </c>
      <c r="D5851" s="153">
        <v>43377</v>
      </c>
      <c r="E5851" s="89" t="s">
        <v>11889</v>
      </c>
      <c r="F5851" s="89" t="s">
        <v>15</v>
      </c>
      <c r="G5851" s="89">
        <v>853145</v>
      </c>
      <c r="H5851" s="89"/>
      <c r="I5851" s="93" t="s">
        <v>13127</v>
      </c>
      <c r="J5851" s="89"/>
      <c r="K5851" s="89"/>
      <c r="L5851" s="89"/>
      <c r="M5851" s="89"/>
      <c r="N5851" s="155">
        <v>50</v>
      </c>
      <c r="O5851" s="155">
        <v>0</v>
      </c>
      <c r="P5851" s="89" t="s">
        <v>679</v>
      </c>
    </row>
    <row r="5852" spans="1:16" ht="76.5">
      <c r="A5852" s="214" t="s">
        <v>561</v>
      </c>
      <c r="B5852" s="89"/>
      <c r="C5852" s="90" t="s">
        <v>10493</v>
      </c>
      <c r="D5852" s="153">
        <v>43377</v>
      </c>
      <c r="E5852" s="89" t="s">
        <v>11890</v>
      </c>
      <c r="F5852" s="89" t="s">
        <v>13</v>
      </c>
      <c r="G5852" s="89">
        <v>934524</v>
      </c>
      <c r="H5852" s="89"/>
      <c r="I5852" s="93" t="s">
        <v>13128</v>
      </c>
      <c r="J5852" s="89"/>
      <c r="K5852" s="89"/>
      <c r="L5852" s="89"/>
      <c r="M5852" s="89"/>
      <c r="N5852" s="155">
        <v>168300</v>
      </c>
      <c r="O5852" s="155">
        <v>0</v>
      </c>
      <c r="P5852" s="89" t="s">
        <v>679</v>
      </c>
    </row>
    <row r="5853" spans="1:16" ht="76.5">
      <c r="A5853" s="214" t="s">
        <v>561</v>
      </c>
      <c r="B5853" s="89"/>
      <c r="C5853" s="90" t="s">
        <v>10493</v>
      </c>
      <c r="D5853" s="153">
        <v>43377</v>
      </c>
      <c r="E5853" s="89" t="s">
        <v>11891</v>
      </c>
      <c r="F5853" s="89" t="s">
        <v>11</v>
      </c>
      <c r="G5853" s="89">
        <v>934524</v>
      </c>
      <c r="H5853" s="89"/>
      <c r="I5853" s="93" t="s">
        <v>13129</v>
      </c>
      <c r="J5853" s="89"/>
      <c r="K5853" s="89"/>
      <c r="L5853" s="89"/>
      <c r="M5853" s="89"/>
      <c r="N5853" s="155">
        <v>50</v>
      </c>
      <c r="O5853" s="155">
        <v>0</v>
      </c>
      <c r="P5853" s="89" t="s">
        <v>679</v>
      </c>
    </row>
    <row r="5854" spans="1:16" ht="63.75">
      <c r="A5854" s="214">
        <v>10</v>
      </c>
      <c r="B5854" s="89"/>
      <c r="C5854" s="90" t="s">
        <v>44</v>
      </c>
      <c r="D5854" s="153">
        <v>43377</v>
      </c>
      <c r="E5854" s="89" t="s">
        <v>11892</v>
      </c>
      <c r="F5854" s="89" t="s">
        <v>15</v>
      </c>
      <c r="G5854" s="89">
        <v>853751</v>
      </c>
      <c r="H5854" s="89"/>
      <c r="I5854" s="93" t="s">
        <v>13130</v>
      </c>
      <c r="J5854" s="89"/>
      <c r="K5854" s="89"/>
      <c r="L5854" s="89"/>
      <c r="M5854" s="89"/>
      <c r="N5854" s="155">
        <v>50</v>
      </c>
      <c r="O5854" s="155">
        <v>0</v>
      </c>
      <c r="P5854" s="89" t="s">
        <v>679</v>
      </c>
    </row>
    <row r="5855" spans="1:16" ht="51">
      <c r="A5855" s="214">
        <v>16</v>
      </c>
      <c r="B5855" s="89"/>
      <c r="C5855" s="90" t="s">
        <v>46</v>
      </c>
      <c r="D5855" s="153">
        <v>43377</v>
      </c>
      <c r="E5855" s="89" t="s">
        <v>11893</v>
      </c>
      <c r="F5855" s="89" t="s">
        <v>6</v>
      </c>
      <c r="G5855" s="89">
        <v>1030679</v>
      </c>
      <c r="H5855" s="89"/>
      <c r="I5855" s="93" t="s">
        <v>13131</v>
      </c>
      <c r="J5855" s="89"/>
      <c r="K5855" s="89"/>
      <c r="L5855" s="89"/>
      <c r="M5855" s="89"/>
      <c r="N5855" s="155">
        <v>0</v>
      </c>
      <c r="O5855" s="155">
        <v>336913.49</v>
      </c>
      <c r="P5855" s="89" t="s">
        <v>679</v>
      </c>
    </row>
    <row r="5856" spans="1:16" ht="76.5">
      <c r="A5856" s="214" t="s">
        <v>561</v>
      </c>
      <c r="B5856" s="89"/>
      <c r="C5856" s="90" t="s">
        <v>10493</v>
      </c>
      <c r="D5856" s="153">
        <v>43377</v>
      </c>
      <c r="E5856" s="89" t="s">
        <v>11894</v>
      </c>
      <c r="F5856" s="89" t="s">
        <v>6</v>
      </c>
      <c r="G5856" s="89">
        <v>1030628</v>
      </c>
      <c r="H5856" s="89"/>
      <c r="I5856" s="93" t="s">
        <v>13132</v>
      </c>
      <c r="J5856" s="89"/>
      <c r="K5856" s="89"/>
      <c r="L5856" s="89"/>
      <c r="M5856" s="89"/>
      <c r="N5856" s="155">
        <v>0</v>
      </c>
      <c r="O5856" s="155">
        <v>30000</v>
      </c>
      <c r="P5856" s="89" t="s">
        <v>679</v>
      </c>
    </row>
    <row r="5857" spans="1:16" ht="76.5">
      <c r="A5857" s="214">
        <v>25</v>
      </c>
      <c r="B5857" s="89"/>
      <c r="C5857" s="90" t="s">
        <v>48</v>
      </c>
      <c r="D5857" s="153">
        <v>43377</v>
      </c>
      <c r="E5857" s="89" t="s">
        <v>11895</v>
      </c>
      <c r="F5857" s="89" t="s">
        <v>680</v>
      </c>
      <c r="G5857" s="89">
        <v>181076</v>
      </c>
      <c r="H5857" s="89"/>
      <c r="I5857" s="93" t="s">
        <v>13133</v>
      </c>
      <c r="J5857" s="89"/>
      <c r="K5857" s="89"/>
      <c r="L5857" s="89"/>
      <c r="M5857" s="89"/>
      <c r="N5857" s="155">
        <v>1862857.65</v>
      </c>
      <c r="O5857" s="155">
        <v>0</v>
      </c>
      <c r="P5857" s="89" t="s">
        <v>679</v>
      </c>
    </row>
    <row r="5858" spans="1:16" ht="76.5">
      <c r="A5858" s="214">
        <v>25</v>
      </c>
      <c r="B5858" s="89"/>
      <c r="C5858" s="90" t="s">
        <v>48</v>
      </c>
      <c r="D5858" s="153">
        <v>43377</v>
      </c>
      <c r="E5858" s="89" t="s">
        <v>11895</v>
      </c>
      <c r="F5858" s="89" t="s">
        <v>680</v>
      </c>
      <c r="G5858" s="89">
        <v>181077</v>
      </c>
      <c r="H5858" s="89"/>
      <c r="I5858" s="93" t="s">
        <v>13134</v>
      </c>
      <c r="J5858" s="89"/>
      <c r="K5858" s="89"/>
      <c r="L5858" s="89"/>
      <c r="M5858" s="89"/>
      <c r="N5858" s="155">
        <v>658430.51</v>
      </c>
      <c r="O5858" s="155">
        <v>0</v>
      </c>
      <c r="P5858" s="89" t="s">
        <v>679</v>
      </c>
    </row>
    <row r="5859" spans="1:16" ht="76.5">
      <c r="A5859" s="214">
        <v>25</v>
      </c>
      <c r="B5859" s="89"/>
      <c r="C5859" s="90" t="s">
        <v>48</v>
      </c>
      <c r="D5859" s="153">
        <v>43377</v>
      </c>
      <c r="E5859" s="89" t="s">
        <v>11895</v>
      </c>
      <c r="F5859" s="89" t="s">
        <v>680</v>
      </c>
      <c r="G5859" s="89">
        <v>181080</v>
      </c>
      <c r="H5859" s="89"/>
      <c r="I5859" s="93" t="s">
        <v>13135</v>
      </c>
      <c r="J5859" s="89"/>
      <c r="K5859" s="89"/>
      <c r="L5859" s="89"/>
      <c r="M5859" s="89"/>
      <c r="N5859" s="155">
        <v>183316.06</v>
      </c>
      <c r="O5859" s="155">
        <v>0</v>
      </c>
      <c r="P5859" s="89" t="s">
        <v>679</v>
      </c>
    </row>
    <row r="5860" spans="1:16" ht="76.5">
      <c r="A5860" s="214">
        <v>25</v>
      </c>
      <c r="B5860" s="89"/>
      <c r="C5860" s="90" t="s">
        <v>48</v>
      </c>
      <c r="D5860" s="153">
        <v>43377</v>
      </c>
      <c r="E5860" s="89" t="s">
        <v>11895</v>
      </c>
      <c r="F5860" s="89" t="s">
        <v>680</v>
      </c>
      <c r="G5860" s="89">
        <v>181082</v>
      </c>
      <c r="H5860" s="89"/>
      <c r="I5860" s="93" t="s">
        <v>13136</v>
      </c>
      <c r="J5860" s="89"/>
      <c r="K5860" s="89"/>
      <c r="L5860" s="89"/>
      <c r="M5860" s="89"/>
      <c r="N5860" s="155">
        <v>452706.13</v>
      </c>
      <c r="O5860" s="155">
        <v>0</v>
      </c>
      <c r="P5860" s="89" t="s">
        <v>679</v>
      </c>
    </row>
    <row r="5861" spans="1:16" ht="76.5">
      <c r="A5861" s="214">
        <v>25</v>
      </c>
      <c r="B5861" s="89"/>
      <c r="C5861" s="90" t="s">
        <v>48</v>
      </c>
      <c r="D5861" s="153">
        <v>43377</v>
      </c>
      <c r="E5861" s="89" t="s">
        <v>11895</v>
      </c>
      <c r="F5861" s="89" t="s">
        <v>680</v>
      </c>
      <c r="G5861" s="89">
        <v>181071</v>
      </c>
      <c r="H5861" s="89"/>
      <c r="I5861" s="93" t="s">
        <v>13137</v>
      </c>
      <c r="J5861" s="89"/>
      <c r="K5861" s="89"/>
      <c r="L5861" s="89"/>
      <c r="M5861" s="89"/>
      <c r="N5861" s="155">
        <v>626319.03</v>
      </c>
      <c r="O5861" s="155">
        <v>0</v>
      </c>
      <c r="P5861" s="89" t="s">
        <v>679</v>
      </c>
    </row>
    <row r="5862" spans="1:16" ht="76.5">
      <c r="A5862" s="214">
        <v>25</v>
      </c>
      <c r="B5862" s="89"/>
      <c r="C5862" s="90" t="s">
        <v>48</v>
      </c>
      <c r="D5862" s="153">
        <v>43377</v>
      </c>
      <c r="E5862" s="89" t="s">
        <v>11895</v>
      </c>
      <c r="F5862" s="89" t="s">
        <v>680</v>
      </c>
      <c r="G5862" s="89">
        <v>181066</v>
      </c>
      <c r="H5862" s="89"/>
      <c r="I5862" s="93" t="s">
        <v>13138</v>
      </c>
      <c r="J5862" s="89"/>
      <c r="K5862" s="89"/>
      <c r="L5862" s="89"/>
      <c r="M5862" s="89"/>
      <c r="N5862" s="155">
        <v>524038.19</v>
      </c>
      <c r="O5862" s="155">
        <v>0</v>
      </c>
      <c r="P5862" s="89" t="s">
        <v>679</v>
      </c>
    </row>
    <row r="5863" spans="1:16" ht="76.5">
      <c r="A5863" s="214">
        <v>25</v>
      </c>
      <c r="B5863" s="89"/>
      <c r="C5863" s="90" t="s">
        <v>48</v>
      </c>
      <c r="D5863" s="153">
        <v>43377</v>
      </c>
      <c r="E5863" s="89" t="s">
        <v>11895</v>
      </c>
      <c r="F5863" s="89" t="s">
        <v>680</v>
      </c>
      <c r="G5863" s="89">
        <v>181073</v>
      </c>
      <c r="H5863" s="89"/>
      <c r="I5863" s="93" t="s">
        <v>13139</v>
      </c>
      <c r="J5863" s="89"/>
      <c r="K5863" s="89"/>
      <c r="L5863" s="89"/>
      <c r="M5863" s="89"/>
      <c r="N5863" s="155">
        <v>297540.63</v>
      </c>
      <c r="O5863" s="155">
        <v>0</v>
      </c>
      <c r="P5863" s="89" t="s">
        <v>679</v>
      </c>
    </row>
    <row r="5864" spans="1:16" ht="76.5">
      <c r="A5864" s="214">
        <v>25</v>
      </c>
      <c r="B5864" s="89"/>
      <c r="C5864" s="90" t="s">
        <v>48</v>
      </c>
      <c r="D5864" s="153">
        <v>43377</v>
      </c>
      <c r="E5864" s="89" t="s">
        <v>11895</v>
      </c>
      <c r="F5864" s="89" t="s">
        <v>680</v>
      </c>
      <c r="G5864" s="89">
        <v>181075</v>
      </c>
      <c r="H5864" s="89"/>
      <c r="I5864" s="93" t="s">
        <v>13140</v>
      </c>
      <c r="J5864" s="89"/>
      <c r="K5864" s="89"/>
      <c r="L5864" s="89"/>
      <c r="M5864" s="89"/>
      <c r="N5864" s="155">
        <v>529676.16</v>
      </c>
      <c r="O5864" s="155">
        <v>0</v>
      </c>
      <c r="P5864" s="89" t="s">
        <v>679</v>
      </c>
    </row>
    <row r="5865" spans="1:16" ht="51">
      <c r="A5865" s="214">
        <v>513</v>
      </c>
      <c r="B5865" s="89"/>
      <c r="C5865" s="90" t="s">
        <v>175</v>
      </c>
      <c r="D5865" s="153">
        <v>43377</v>
      </c>
      <c r="E5865" s="89" t="s">
        <v>11896</v>
      </c>
      <c r="F5865" s="89" t="s">
        <v>15</v>
      </c>
      <c r="G5865" s="89">
        <v>853902</v>
      </c>
      <c r="H5865" s="89"/>
      <c r="I5865" s="93" t="s">
        <v>3326</v>
      </c>
      <c r="J5865" s="89"/>
      <c r="K5865" s="89"/>
      <c r="L5865" s="89"/>
      <c r="M5865" s="89"/>
      <c r="N5865" s="155">
        <v>50</v>
      </c>
      <c r="O5865" s="155">
        <v>0</v>
      </c>
      <c r="P5865" s="89" t="s">
        <v>679</v>
      </c>
    </row>
    <row r="5866" spans="1:16" ht="63.75">
      <c r="A5866" s="214">
        <v>10</v>
      </c>
      <c r="B5866" s="89"/>
      <c r="C5866" s="90" t="s">
        <v>44</v>
      </c>
      <c r="D5866" s="153">
        <v>43377</v>
      </c>
      <c r="E5866" s="89" t="s">
        <v>11897</v>
      </c>
      <c r="F5866" s="89" t="s">
        <v>15</v>
      </c>
      <c r="G5866" s="89">
        <v>853904</v>
      </c>
      <c r="H5866" s="89"/>
      <c r="I5866" s="93" t="s">
        <v>13141</v>
      </c>
      <c r="J5866" s="89"/>
      <c r="K5866" s="89"/>
      <c r="L5866" s="89"/>
      <c r="M5866" s="89"/>
      <c r="N5866" s="155">
        <v>50</v>
      </c>
      <c r="O5866" s="155">
        <v>0</v>
      </c>
      <c r="P5866" s="89" t="s">
        <v>679</v>
      </c>
    </row>
    <row r="5867" spans="1:16" ht="63.75">
      <c r="A5867" s="214">
        <v>10</v>
      </c>
      <c r="B5867" s="89"/>
      <c r="C5867" s="90" t="s">
        <v>44</v>
      </c>
      <c r="D5867" s="153">
        <v>43377</v>
      </c>
      <c r="E5867" s="89" t="s">
        <v>11898</v>
      </c>
      <c r="F5867" s="89" t="s">
        <v>15</v>
      </c>
      <c r="G5867" s="89">
        <v>853908</v>
      </c>
      <c r="H5867" s="89"/>
      <c r="I5867" s="93" t="s">
        <v>13142</v>
      </c>
      <c r="J5867" s="89"/>
      <c r="K5867" s="89"/>
      <c r="L5867" s="89"/>
      <c r="M5867" s="89"/>
      <c r="N5867" s="155">
        <v>50</v>
      </c>
      <c r="O5867" s="155">
        <v>0</v>
      </c>
      <c r="P5867" s="89" t="s">
        <v>679</v>
      </c>
    </row>
    <row r="5868" spans="1:16" ht="51">
      <c r="A5868" s="214">
        <v>513</v>
      </c>
      <c r="B5868" s="89"/>
      <c r="C5868" s="90" t="s">
        <v>175</v>
      </c>
      <c r="D5868" s="153">
        <v>43377</v>
      </c>
      <c r="E5868" s="89" t="s">
        <v>11899</v>
      </c>
      <c r="F5868" s="89" t="s">
        <v>11</v>
      </c>
      <c r="G5868" s="89">
        <v>934557</v>
      </c>
      <c r="H5868" s="89"/>
      <c r="I5868" s="93" t="s">
        <v>13143</v>
      </c>
      <c r="J5868" s="89"/>
      <c r="K5868" s="89"/>
      <c r="L5868" s="89"/>
      <c r="M5868" s="89"/>
      <c r="N5868" s="155">
        <v>50</v>
      </c>
      <c r="O5868" s="155">
        <v>0</v>
      </c>
      <c r="P5868" s="89" t="s">
        <v>679</v>
      </c>
    </row>
    <row r="5869" spans="1:16" ht="63.75">
      <c r="A5869" s="214" t="s">
        <v>561</v>
      </c>
      <c r="B5869" s="89"/>
      <c r="C5869" s="90" t="s">
        <v>10493</v>
      </c>
      <c r="D5869" s="153">
        <v>43377</v>
      </c>
      <c r="E5869" s="89" t="s">
        <v>11900</v>
      </c>
      <c r="F5869" s="89" t="s">
        <v>11</v>
      </c>
      <c r="G5869" s="89">
        <v>934572</v>
      </c>
      <c r="H5869" s="89"/>
      <c r="I5869" s="93" t="s">
        <v>13144</v>
      </c>
      <c r="J5869" s="89"/>
      <c r="K5869" s="89"/>
      <c r="L5869" s="89"/>
      <c r="M5869" s="89"/>
      <c r="N5869" s="155">
        <v>274500</v>
      </c>
      <c r="O5869" s="155">
        <v>0</v>
      </c>
      <c r="P5869" s="89" t="s">
        <v>679</v>
      </c>
    </row>
    <row r="5870" spans="1:16" ht="51">
      <c r="A5870" s="214" t="s">
        <v>569</v>
      </c>
      <c r="B5870" s="89"/>
      <c r="C5870" s="90" t="s">
        <v>621</v>
      </c>
      <c r="D5870" s="153">
        <v>43378</v>
      </c>
      <c r="E5870" s="89" t="s">
        <v>11243</v>
      </c>
      <c r="F5870" s="89" t="s">
        <v>3</v>
      </c>
      <c r="G5870" s="89">
        <v>1669243</v>
      </c>
      <c r="H5870" s="89"/>
      <c r="I5870" s="93" t="s">
        <v>12490</v>
      </c>
      <c r="J5870" s="89"/>
      <c r="K5870" s="89"/>
      <c r="L5870" s="89"/>
      <c r="M5870" s="89"/>
      <c r="N5870" s="155">
        <v>0</v>
      </c>
      <c r="O5870" s="155">
        <v>3260.57</v>
      </c>
      <c r="P5870" s="89" t="s">
        <v>679</v>
      </c>
    </row>
    <row r="5871" spans="1:16" ht="51">
      <c r="A5871" s="214">
        <v>342</v>
      </c>
      <c r="B5871" s="89"/>
      <c r="C5871" s="90" t="s">
        <v>152</v>
      </c>
      <c r="D5871" s="153">
        <v>43378</v>
      </c>
      <c r="E5871" s="89" t="s">
        <v>11244</v>
      </c>
      <c r="F5871" s="89" t="s">
        <v>3</v>
      </c>
      <c r="G5871" s="89">
        <v>1669237</v>
      </c>
      <c r="H5871" s="89"/>
      <c r="I5871" s="93" t="s">
        <v>12491</v>
      </c>
      <c r="J5871" s="89"/>
      <c r="K5871" s="89"/>
      <c r="L5871" s="89"/>
      <c r="M5871" s="89"/>
      <c r="N5871" s="155">
        <v>0</v>
      </c>
      <c r="O5871" s="155">
        <v>15.6</v>
      </c>
      <c r="P5871" s="89" t="s">
        <v>679</v>
      </c>
    </row>
    <row r="5872" spans="1:16" ht="51">
      <c r="A5872" s="214">
        <v>342</v>
      </c>
      <c r="B5872" s="89"/>
      <c r="C5872" s="90" t="s">
        <v>152</v>
      </c>
      <c r="D5872" s="153">
        <v>43378</v>
      </c>
      <c r="E5872" s="89" t="s">
        <v>11245</v>
      </c>
      <c r="F5872" s="89" t="s">
        <v>3</v>
      </c>
      <c r="G5872" s="89">
        <v>1669236</v>
      </c>
      <c r="H5872" s="89"/>
      <c r="I5872" s="93" t="s">
        <v>12492</v>
      </c>
      <c r="J5872" s="89"/>
      <c r="K5872" s="89"/>
      <c r="L5872" s="89"/>
      <c r="M5872" s="89"/>
      <c r="N5872" s="155">
        <v>0</v>
      </c>
      <c r="O5872" s="155">
        <v>99.7</v>
      </c>
      <c r="P5872" s="89" t="s">
        <v>679</v>
      </c>
    </row>
    <row r="5873" spans="1:16" ht="63.75">
      <c r="A5873" s="214">
        <v>221</v>
      </c>
      <c r="B5873" s="89"/>
      <c r="C5873" s="90" t="s">
        <v>105</v>
      </c>
      <c r="D5873" s="153">
        <v>43378</v>
      </c>
      <c r="E5873" s="89" t="s">
        <v>11246</v>
      </c>
      <c r="F5873" s="89" t="s">
        <v>3</v>
      </c>
      <c r="G5873" s="89">
        <v>1669216</v>
      </c>
      <c r="H5873" s="89"/>
      <c r="I5873" s="93" t="s">
        <v>12493</v>
      </c>
      <c r="J5873" s="89"/>
      <c r="K5873" s="89"/>
      <c r="L5873" s="89"/>
      <c r="M5873" s="89"/>
      <c r="N5873" s="155">
        <v>0</v>
      </c>
      <c r="O5873" s="155">
        <v>1514</v>
      </c>
      <c r="P5873" s="89" t="s">
        <v>679</v>
      </c>
    </row>
    <row r="5874" spans="1:16" ht="38.25">
      <c r="A5874" s="214" t="s">
        <v>569</v>
      </c>
      <c r="B5874" s="89"/>
      <c r="C5874" s="90" t="s">
        <v>621</v>
      </c>
      <c r="D5874" s="153">
        <v>43378</v>
      </c>
      <c r="E5874" s="89" t="s">
        <v>11247</v>
      </c>
      <c r="F5874" s="89" t="s">
        <v>3</v>
      </c>
      <c r="G5874" s="89">
        <v>1669214</v>
      </c>
      <c r="H5874" s="89"/>
      <c r="I5874" s="93" t="s">
        <v>12494</v>
      </c>
      <c r="J5874" s="89"/>
      <c r="K5874" s="89"/>
      <c r="L5874" s="89"/>
      <c r="M5874" s="89"/>
      <c r="N5874" s="155">
        <v>0</v>
      </c>
      <c r="O5874" s="155">
        <v>760.48</v>
      </c>
      <c r="P5874" s="89" t="s">
        <v>679</v>
      </c>
    </row>
    <row r="5875" spans="1:16" ht="38.25">
      <c r="A5875" s="214" t="s">
        <v>569</v>
      </c>
      <c r="B5875" s="89"/>
      <c r="C5875" s="90" t="s">
        <v>621</v>
      </c>
      <c r="D5875" s="153">
        <v>43378</v>
      </c>
      <c r="E5875" s="89" t="s">
        <v>11248</v>
      </c>
      <c r="F5875" s="89" t="s">
        <v>3</v>
      </c>
      <c r="G5875" s="89">
        <v>1669202</v>
      </c>
      <c r="H5875" s="89"/>
      <c r="I5875" s="93" t="s">
        <v>726</v>
      </c>
      <c r="J5875" s="89"/>
      <c r="K5875" s="89"/>
      <c r="L5875" s="89"/>
      <c r="M5875" s="89"/>
      <c r="N5875" s="155">
        <v>0</v>
      </c>
      <c r="O5875" s="155">
        <v>1713</v>
      </c>
      <c r="P5875" s="89" t="s">
        <v>679</v>
      </c>
    </row>
    <row r="5876" spans="1:16" ht="38.25">
      <c r="A5876" s="214" t="s">
        <v>569</v>
      </c>
      <c r="B5876" s="89"/>
      <c r="C5876" s="90" t="s">
        <v>621</v>
      </c>
      <c r="D5876" s="153">
        <v>43378</v>
      </c>
      <c r="E5876" s="89" t="s">
        <v>11249</v>
      </c>
      <c r="F5876" s="89" t="s">
        <v>3</v>
      </c>
      <c r="G5876" s="89">
        <v>1669306</v>
      </c>
      <c r="H5876" s="89"/>
      <c r="I5876" s="93" t="s">
        <v>8515</v>
      </c>
      <c r="J5876" s="89"/>
      <c r="K5876" s="89"/>
      <c r="L5876" s="89"/>
      <c r="M5876" s="89"/>
      <c r="N5876" s="155">
        <v>0</v>
      </c>
      <c r="O5876" s="155">
        <v>1360</v>
      </c>
      <c r="P5876" s="89" t="s">
        <v>679</v>
      </c>
    </row>
    <row r="5877" spans="1:16" ht="51">
      <c r="A5877" s="214" t="s">
        <v>560</v>
      </c>
      <c r="B5877" s="89"/>
      <c r="C5877" s="90" t="s">
        <v>622</v>
      </c>
      <c r="D5877" s="153">
        <v>43378</v>
      </c>
      <c r="E5877" s="89" t="s">
        <v>11250</v>
      </c>
      <c r="F5877" s="89" t="s">
        <v>3</v>
      </c>
      <c r="G5877" s="89">
        <v>1669104</v>
      </c>
      <c r="H5877" s="89"/>
      <c r="I5877" s="93" t="s">
        <v>12495</v>
      </c>
      <c r="J5877" s="89"/>
      <c r="K5877" s="89"/>
      <c r="L5877" s="89"/>
      <c r="M5877" s="89"/>
      <c r="N5877" s="155">
        <v>0</v>
      </c>
      <c r="O5877" s="155">
        <v>1277</v>
      </c>
      <c r="P5877" s="89" t="s">
        <v>679</v>
      </c>
    </row>
    <row r="5878" spans="1:16" ht="51">
      <c r="A5878" s="214">
        <v>70</v>
      </c>
      <c r="B5878" s="89"/>
      <c r="C5878" s="90" t="s">
        <v>56</v>
      </c>
      <c r="D5878" s="153">
        <v>43378</v>
      </c>
      <c r="E5878" s="89" t="s">
        <v>11251</v>
      </c>
      <c r="F5878" s="89" t="s">
        <v>3</v>
      </c>
      <c r="G5878" s="89">
        <v>1669141</v>
      </c>
      <c r="H5878" s="89"/>
      <c r="I5878" s="93" t="s">
        <v>12496</v>
      </c>
      <c r="J5878" s="89"/>
      <c r="K5878" s="89"/>
      <c r="L5878" s="89"/>
      <c r="M5878" s="89"/>
      <c r="N5878" s="155">
        <v>0</v>
      </c>
      <c r="O5878" s="155">
        <v>379.46</v>
      </c>
      <c r="P5878" s="89" t="s">
        <v>679</v>
      </c>
    </row>
    <row r="5879" spans="1:16" ht="51">
      <c r="A5879" s="214">
        <v>70</v>
      </c>
      <c r="B5879" s="89"/>
      <c r="C5879" s="90" t="s">
        <v>56</v>
      </c>
      <c r="D5879" s="153">
        <v>43378</v>
      </c>
      <c r="E5879" s="89" t="s">
        <v>11252</v>
      </c>
      <c r="F5879" s="89" t="s">
        <v>3</v>
      </c>
      <c r="G5879" s="89">
        <v>1669143</v>
      </c>
      <c r="H5879" s="89"/>
      <c r="I5879" s="93" t="s">
        <v>12496</v>
      </c>
      <c r="J5879" s="89"/>
      <c r="K5879" s="89"/>
      <c r="L5879" s="89"/>
      <c r="M5879" s="89"/>
      <c r="N5879" s="155">
        <v>0</v>
      </c>
      <c r="O5879" s="155">
        <v>181.5</v>
      </c>
      <c r="P5879" s="89" t="s">
        <v>679</v>
      </c>
    </row>
    <row r="5880" spans="1:16" ht="63.75">
      <c r="A5880" s="214">
        <v>512</v>
      </c>
      <c r="B5880" s="89"/>
      <c r="C5880" s="90" t="s">
        <v>10495</v>
      </c>
      <c r="D5880" s="153">
        <v>43378</v>
      </c>
      <c r="E5880" s="89" t="s">
        <v>11253</v>
      </c>
      <c r="F5880" s="89" t="s">
        <v>3</v>
      </c>
      <c r="G5880" s="89">
        <v>1669149</v>
      </c>
      <c r="H5880" s="89"/>
      <c r="I5880" s="93" t="s">
        <v>12497</v>
      </c>
      <c r="J5880" s="89"/>
      <c r="K5880" s="89"/>
      <c r="L5880" s="89"/>
      <c r="M5880" s="89"/>
      <c r="N5880" s="155">
        <v>0</v>
      </c>
      <c r="O5880" s="155">
        <v>78.73</v>
      </c>
      <c r="P5880" s="89" t="s">
        <v>679</v>
      </c>
    </row>
    <row r="5881" spans="1:16" ht="38.25">
      <c r="A5881" s="214" t="s">
        <v>569</v>
      </c>
      <c r="B5881" s="89"/>
      <c r="C5881" s="90" t="s">
        <v>621</v>
      </c>
      <c r="D5881" s="153">
        <v>43378</v>
      </c>
      <c r="E5881" s="89" t="s">
        <v>11254</v>
      </c>
      <c r="F5881" s="89" t="s">
        <v>3</v>
      </c>
      <c r="G5881" s="89">
        <v>1669166</v>
      </c>
      <c r="H5881" s="89"/>
      <c r="I5881" s="93" t="s">
        <v>1919</v>
      </c>
      <c r="J5881" s="89"/>
      <c r="K5881" s="89"/>
      <c r="L5881" s="89"/>
      <c r="M5881" s="89"/>
      <c r="N5881" s="155">
        <v>0</v>
      </c>
      <c r="O5881" s="155">
        <v>800</v>
      </c>
      <c r="P5881" s="89" t="s">
        <v>679</v>
      </c>
    </row>
    <row r="5882" spans="1:16" ht="38.25">
      <c r="A5882" s="214" t="s">
        <v>569</v>
      </c>
      <c r="B5882" s="89"/>
      <c r="C5882" s="90" t="s">
        <v>621</v>
      </c>
      <c r="D5882" s="153">
        <v>43378</v>
      </c>
      <c r="E5882" s="89" t="s">
        <v>11255</v>
      </c>
      <c r="F5882" s="89" t="s">
        <v>3</v>
      </c>
      <c r="G5882" s="89">
        <v>1669169</v>
      </c>
      <c r="H5882" s="89"/>
      <c r="I5882" s="93" t="s">
        <v>12498</v>
      </c>
      <c r="J5882" s="89"/>
      <c r="K5882" s="89"/>
      <c r="L5882" s="89"/>
      <c r="M5882" s="89"/>
      <c r="N5882" s="155">
        <v>0</v>
      </c>
      <c r="O5882" s="155">
        <v>26</v>
      </c>
      <c r="P5882" s="89" t="s">
        <v>679</v>
      </c>
    </row>
    <row r="5883" spans="1:16" ht="38.25">
      <c r="A5883" s="214" t="s">
        <v>569</v>
      </c>
      <c r="B5883" s="89"/>
      <c r="C5883" s="90" t="s">
        <v>621</v>
      </c>
      <c r="D5883" s="153">
        <v>43378</v>
      </c>
      <c r="E5883" s="89" t="s">
        <v>11256</v>
      </c>
      <c r="F5883" s="89" t="s">
        <v>3</v>
      </c>
      <c r="G5883" s="89">
        <v>1669187</v>
      </c>
      <c r="H5883" s="89"/>
      <c r="I5883" s="93" t="s">
        <v>755</v>
      </c>
      <c r="J5883" s="89"/>
      <c r="K5883" s="89"/>
      <c r="L5883" s="89"/>
      <c r="M5883" s="89"/>
      <c r="N5883" s="155">
        <v>0</v>
      </c>
      <c r="O5883" s="155">
        <v>400</v>
      </c>
      <c r="P5883" s="89" t="s">
        <v>679</v>
      </c>
    </row>
    <row r="5884" spans="1:16" ht="51">
      <c r="A5884" s="214">
        <v>526</v>
      </c>
      <c r="B5884" s="89"/>
      <c r="C5884" s="90" t="s">
        <v>616</v>
      </c>
      <c r="D5884" s="153">
        <v>43378</v>
      </c>
      <c r="E5884" s="89" t="s">
        <v>11257</v>
      </c>
      <c r="F5884" s="89" t="s">
        <v>3</v>
      </c>
      <c r="G5884" s="89">
        <v>1669201</v>
      </c>
      <c r="H5884" s="89"/>
      <c r="I5884" s="93" t="s">
        <v>12499</v>
      </c>
      <c r="J5884" s="89"/>
      <c r="K5884" s="89"/>
      <c r="L5884" s="89"/>
      <c r="M5884" s="89"/>
      <c r="N5884" s="155">
        <v>0</v>
      </c>
      <c r="O5884" s="155">
        <v>1457</v>
      </c>
      <c r="P5884" s="89" t="s">
        <v>679</v>
      </c>
    </row>
    <row r="5885" spans="1:16" ht="38.25">
      <c r="A5885" s="214" t="s">
        <v>569</v>
      </c>
      <c r="B5885" s="89"/>
      <c r="C5885" s="90" t="s">
        <v>621</v>
      </c>
      <c r="D5885" s="153">
        <v>43378</v>
      </c>
      <c r="E5885" s="89" t="s">
        <v>11258</v>
      </c>
      <c r="F5885" s="89" t="s">
        <v>3</v>
      </c>
      <c r="G5885" s="89">
        <v>1669346</v>
      </c>
      <c r="H5885" s="89"/>
      <c r="I5885" s="93" t="s">
        <v>12500</v>
      </c>
      <c r="J5885" s="89"/>
      <c r="K5885" s="89"/>
      <c r="L5885" s="89"/>
      <c r="M5885" s="89"/>
      <c r="N5885" s="155">
        <v>0</v>
      </c>
      <c r="O5885" s="155">
        <v>4071.64</v>
      </c>
      <c r="P5885" s="89" t="s">
        <v>679</v>
      </c>
    </row>
    <row r="5886" spans="1:16" ht="51">
      <c r="A5886" s="214" t="s">
        <v>569</v>
      </c>
      <c r="B5886" s="89"/>
      <c r="C5886" s="90" t="s">
        <v>621</v>
      </c>
      <c r="D5886" s="153">
        <v>43378</v>
      </c>
      <c r="E5886" s="89" t="s">
        <v>11259</v>
      </c>
      <c r="F5886" s="89" t="s">
        <v>3</v>
      </c>
      <c r="G5886" s="89">
        <v>1669350</v>
      </c>
      <c r="H5886" s="89"/>
      <c r="I5886" s="93" t="s">
        <v>12501</v>
      </c>
      <c r="J5886" s="89"/>
      <c r="K5886" s="89"/>
      <c r="L5886" s="89"/>
      <c r="M5886" s="89"/>
      <c r="N5886" s="155">
        <v>0</v>
      </c>
      <c r="O5886" s="155">
        <v>494</v>
      </c>
      <c r="P5886" s="89" t="s">
        <v>679</v>
      </c>
    </row>
    <row r="5887" spans="1:16" ht="51">
      <c r="A5887" s="214" t="s">
        <v>560</v>
      </c>
      <c r="B5887" s="89"/>
      <c r="C5887" s="90" t="s">
        <v>622</v>
      </c>
      <c r="D5887" s="153">
        <v>43378</v>
      </c>
      <c r="E5887" s="89" t="s">
        <v>11260</v>
      </c>
      <c r="F5887" s="89" t="s">
        <v>3</v>
      </c>
      <c r="G5887" s="89">
        <v>1669354</v>
      </c>
      <c r="H5887" s="89"/>
      <c r="I5887" s="93" t="s">
        <v>7331</v>
      </c>
      <c r="J5887" s="89"/>
      <c r="K5887" s="89"/>
      <c r="L5887" s="89"/>
      <c r="M5887" s="89"/>
      <c r="N5887" s="155">
        <v>0</v>
      </c>
      <c r="O5887" s="155">
        <v>1000</v>
      </c>
      <c r="P5887" s="89" t="s">
        <v>679</v>
      </c>
    </row>
    <row r="5888" spans="1:16" ht="63.75">
      <c r="A5888" s="214">
        <v>192</v>
      </c>
      <c r="B5888" s="89"/>
      <c r="C5888" s="90" t="s">
        <v>96</v>
      </c>
      <c r="D5888" s="153">
        <v>43378</v>
      </c>
      <c r="E5888" s="89" t="s">
        <v>11261</v>
      </c>
      <c r="F5888" s="89" t="s">
        <v>3</v>
      </c>
      <c r="G5888" s="89">
        <v>1669382</v>
      </c>
      <c r="H5888" s="89"/>
      <c r="I5888" s="93" t="s">
        <v>12502</v>
      </c>
      <c r="J5888" s="89"/>
      <c r="K5888" s="89"/>
      <c r="L5888" s="89"/>
      <c r="M5888" s="89"/>
      <c r="N5888" s="155">
        <v>0</v>
      </c>
      <c r="O5888" s="155">
        <v>556</v>
      </c>
      <c r="P5888" s="89" t="s">
        <v>679</v>
      </c>
    </row>
    <row r="5889" spans="1:16" ht="51">
      <c r="A5889" s="214" t="s">
        <v>569</v>
      </c>
      <c r="B5889" s="89"/>
      <c r="C5889" s="90" t="s">
        <v>621</v>
      </c>
      <c r="D5889" s="153">
        <v>43378</v>
      </c>
      <c r="E5889" s="89" t="s">
        <v>11262</v>
      </c>
      <c r="F5889" s="89" t="s">
        <v>3</v>
      </c>
      <c r="G5889" s="89">
        <v>1669386</v>
      </c>
      <c r="H5889" s="89"/>
      <c r="I5889" s="93" t="s">
        <v>12503</v>
      </c>
      <c r="J5889" s="89"/>
      <c r="K5889" s="89"/>
      <c r="L5889" s="89"/>
      <c r="M5889" s="89"/>
      <c r="N5889" s="155">
        <v>0</v>
      </c>
      <c r="O5889" s="155">
        <v>809.95</v>
      </c>
      <c r="P5889" s="89" t="s">
        <v>679</v>
      </c>
    </row>
    <row r="5890" spans="1:16" ht="51">
      <c r="A5890" s="214" t="s">
        <v>569</v>
      </c>
      <c r="B5890" s="89"/>
      <c r="C5890" s="90" t="s">
        <v>621</v>
      </c>
      <c r="D5890" s="153">
        <v>43378</v>
      </c>
      <c r="E5890" s="89" t="s">
        <v>11263</v>
      </c>
      <c r="F5890" s="89" t="s">
        <v>3</v>
      </c>
      <c r="G5890" s="89">
        <v>1669479</v>
      </c>
      <c r="H5890" s="89"/>
      <c r="I5890" s="93" t="s">
        <v>12504</v>
      </c>
      <c r="J5890" s="89"/>
      <c r="K5890" s="89"/>
      <c r="L5890" s="89"/>
      <c r="M5890" s="89"/>
      <c r="N5890" s="155">
        <v>0</v>
      </c>
      <c r="O5890" s="155">
        <v>3136</v>
      </c>
      <c r="P5890" s="89" t="s">
        <v>679</v>
      </c>
    </row>
    <row r="5891" spans="1:16" ht="38.25">
      <c r="A5891" s="214">
        <v>592</v>
      </c>
      <c r="B5891" s="89"/>
      <c r="C5891" s="90" t="s">
        <v>653</v>
      </c>
      <c r="D5891" s="153">
        <v>43378</v>
      </c>
      <c r="E5891" s="89" t="s">
        <v>11264</v>
      </c>
      <c r="F5891" s="89" t="s">
        <v>3</v>
      </c>
      <c r="G5891" s="89">
        <v>1669480</v>
      </c>
      <c r="H5891" s="89"/>
      <c r="I5891" s="93" t="s">
        <v>12505</v>
      </c>
      <c r="J5891" s="89"/>
      <c r="K5891" s="89"/>
      <c r="L5891" s="89"/>
      <c r="M5891" s="89"/>
      <c r="N5891" s="155">
        <v>0</v>
      </c>
      <c r="O5891" s="155">
        <v>100</v>
      </c>
      <c r="P5891" s="89" t="s">
        <v>679</v>
      </c>
    </row>
    <row r="5892" spans="1:16" ht="63.75">
      <c r="A5892" s="214" t="s">
        <v>569</v>
      </c>
      <c r="B5892" s="89"/>
      <c r="C5892" s="90" t="s">
        <v>621</v>
      </c>
      <c r="D5892" s="153">
        <v>43378</v>
      </c>
      <c r="E5892" s="89" t="s">
        <v>11265</v>
      </c>
      <c r="F5892" s="89" t="s">
        <v>3</v>
      </c>
      <c r="G5892" s="89">
        <v>1669088</v>
      </c>
      <c r="H5892" s="89"/>
      <c r="I5892" s="93" t="s">
        <v>12506</v>
      </c>
      <c r="J5892" s="89"/>
      <c r="K5892" s="89"/>
      <c r="L5892" s="89"/>
      <c r="M5892" s="89"/>
      <c r="N5892" s="155">
        <v>0</v>
      </c>
      <c r="O5892" s="155">
        <v>489410.5</v>
      </c>
      <c r="P5892" s="89" t="s">
        <v>679</v>
      </c>
    </row>
    <row r="5893" spans="1:16" ht="51">
      <c r="A5893" s="214" t="s">
        <v>569</v>
      </c>
      <c r="B5893" s="89"/>
      <c r="C5893" s="90" t="s">
        <v>621</v>
      </c>
      <c r="D5893" s="153">
        <v>43378</v>
      </c>
      <c r="E5893" s="89" t="s">
        <v>11266</v>
      </c>
      <c r="F5893" s="89" t="s">
        <v>3</v>
      </c>
      <c r="G5893" s="89">
        <v>1669093</v>
      </c>
      <c r="H5893" s="89"/>
      <c r="I5893" s="93" t="s">
        <v>12507</v>
      </c>
      <c r="J5893" s="89"/>
      <c r="K5893" s="89"/>
      <c r="L5893" s="89"/>
      <c r="M5893" s="89"/>
      <c r="N5893" s="155">
        <v>0</v>
      </c>
      <c r="O5893" s="155">
        <v>139.08000000000001</v>
      </c>
      <c r="P5893" s="89" t="s">
        <v>679</v>
      </c>
    </row>
    <row r="5894" spans="1:16" ht="63.75">
      <c r="A5894" s="214">
        <v>46</v>
      </c>
      <c r="B5894" s="89"/>
      <c r="C5894" s="90" t="s">
        <v>51</v>
      </c>
      <c r="D5894" s="153">
        <v>43378</v>
      </c>
      <c r="E5894" s="89" t="s">
        <v>11267</v>
      </c>
      <c r="F5894" s="89" t="s">
        <v>3</v>
      </c>
      <c r="G5894" s="89">
        <v>1669094</v>
      </c>
      <c r="H5894" s="89"/>
      <c r="I5894" s="93" t="s">
        <v>12508</v>
      </c>
      <c r="J5894" s="89"/>
      <c r="K5894" s="89"/>
      <c r="L5894" s="89"/>
      <c r="M5894" s="89"/>
      <c r="N5894" s="155">
        <v>0</v>
      </c>
      <c r="O5894" s="155">
        <v>25070.5</v>
      </c>
      <c r="P5894" s="89" t="s">
        <v>679</v>
      </c>
    </row>
    <row r="5895" spans="1:16" ht="51">
      <c r="A5895" s="214" t="s">
        <v>569</v>
      </c>
      <c r="B5895" s="89"/>
      <c r="C5895" s="90" t="s">
        <v>621</v>
      </c>
      <c r="D5895" s="153">
        <v>43378</v>
      </c>
      <c r="E5895" s="89" t="s">
        <v>11268</v>
      </c>
      <c r="F5895" s="89" t="s">
        <v>3</v>
      </c>
      <c r="G5895" s="89">
        <v>1669096</v>
      </c>
      <c r="H5895" s="89"/>
      <c r="I5895" s="93" t="s">
        <v>12509</v>
      </c>
      <c r="J5895" s="89"/>
      <c r="K5895" s="89"/>
      <c r="L5895" s="89"/>
      <c r="M5895" s="89"/>
      <c r="N5895" s="155">
        <v>0</v>
      </c>
      <c r="O5895" s="155">
        <v>3008.16</v>
      </c>
      <c r="P5895" s="89" t="s">
        <v>679</v>
      </c>
    </row>
    <row r="5896" spans="1:16" ht="51">
      <c r="A5896" s="214">
        <v>283</v>
      </c>
      <c r="B5896" s="89"/>
      <c r="C5896" s="90" t="s">
        <v>129</v>
      </c>
      <c r="D5896" s="153">
        <v>43378</v>
      </c>
      <c r="E5896" s="89" t="s">
        <v>11269</v>
      </c>
      <c r="F5896" s="89" t="s">
        <v>3</v>
      </c>
      <c r="G5896" s="89">
        <v>1669146</v>
      </c>
      <c r="H5896" s="89"/>
      <c r="I5896" s="93" t="s">
        <v>12510</v>
      </c>
      <c r="J5896" s="89"/>
      <c r="K5896" s="89"/>
      <c r="L5896" s="89"/>
      <c r="M5896" s="89"/>
      <c r="N5896" s="155">
        <v>0</v>
      </c>
      <c r="O5896" s="155">
        <v>1785.17</v>
      </c>
      <c r="P5896" s="89" t="s">
        <v>679</v>
      </c>
    </row>
    <row r="5897" spans="1:16" ht="51">
      <c r="A5897" s="214">
        <v>670</v>
      </c>
      <c r="B5897" s="89"/>
      <c r="C5897" s="90" t="s">
        <v>194</v>
      </c>
      <c r="D5897" s="153">
        <v>43378</v>
      </c>
      <c r="E5897" s="89" t="s">
        <v>11270</v>
      </c>
      <c r="F5897" s="89" t="s">
        <v>3</v>
      </c>
      <c r="G5897" s="89">
        <v>1669188</v>
      </c>
      <c r="H5897" s="89"/>
      <c r="I5897" s="93" t="s">
        <v>12511</v>
      </c>
      <c r="J5897" s="89"/>
      <c r="K5897" s="89"/>
      <c r="L5897" s="89"/>
      <c r="M5897" s="89"/>
      <c r="N5897" s="155">
        <v>0</v>
      </c>
      <c r="O5897" s="155">
        <v>3009.6</v>
      </c>
      <c r="P5897" s="89" t="s">
        <v>679</v>
      </c>
    </row>
    <row r="5898" spans="1:16" ht="38.25">
      <c r="A5898" s="214" t="s">
        <v>569</v>
      </c>
      <c r="B5898" s="89"/>
      <c r="C5898" s="90" t="s">
        <v>621</v>
      </c>
      <c r="D5898" s="153">
        <v>43378</v>
      </c>
      <c r="E5898" s="89" t="s">
        <v>11271</v>
      </c>
      <c r="F5898" s="89" t="s">
        <v>3</v>
      </c>
      <c r="G5898" s="89">
        <v>1669046</v>
      </c>
      <c r="H5898" s="89"/>
      <c r="I5898" s="93" t="s">
        <v>12512</v>
      </c>
      <c r="J5898" s="89"/>
      <c r="K5898" s="89"/>
      <c r="L5898" s="89"/>
      <c r="M5898" s="89"/>
      <c r="N5898" s="155">
        <v>0</v>
      </c>
      <c r="O5898" s="155">
        <v>4964.9000000000005</v>
      </c>
      <c r="P5898" s="89" t="s">
        <v>679</v>
      </c>
    </row>
    <row r="5899" spans="1:16" ht="38.25">
      <c r="A5899" s="214" t="s">
        <v>569</v>
      </c>
      <c r="B5899" s="89"/>
      <c r="C5899" s="90" t="s">
        <v>621</v>
      </c>
      <c r="D5899" s="153">
        <v>43378</v>
      </c>
      <c r="E5899" s="89" t="s">
        <v>11272</v>
      </c>
      <c r="F5899" s="89" t="s">
        <v>3</v>
      </c>
      <c r="G5899" s="89">
        <v>1669048</v>
      </c>
      <c r="H5899" s="89"/>
      <c r="I5899" s="93" t="s">
        <v>2955</v>
      </c>
      <c r="J5899" s="89"/>
      <c r="K5899" s="89"/>
      <c r="L5899" s="89"/>
      <c r="M5899" s="89"/>
      <c r="N5899" s="155">
        <v>0</v>
      </c>
      <c r="O5899" s="155">
        <v>1506</v>
      </c>
      <c r="P5899" s="89" t="s">
        <v>679</v>
      </c>
    </row>
    <row r="5900" spans="1:16" ht="51">
      <c r="A5900" s="214">
        <v>47</v>
      </c>
      <c r="B5900" s="89"/>
      <c r="C5900" s="90" t="s">
        <v>52</v>
      </c>
      <c r="D5900" s="153">
        <v>43378</v>
      </c>
      <c r="E5900" s="89" t="s">
        <v>11273</v>
      </c>
      <c r="F5900" s="89" t="s">
        <v>3</v>
      </c>
      <c r="G5900" s="89">
        <v>1669074</v>
      </c>
      <c r="H5900" s="89"/>
      <c r="I5900" s="93" t="s">
        <v>12513</v>
      </c>
      <c r="J5900" s="89"/>
      <c r="K5900" s="89"/>
      <c r="L5900" s="89"/>
      <c r="M5900" s="89"/>
      <c r="N5900" s="155">
        <v>0</v>
      </c>
      <c r="O5900" s="155">
        <v>2</v>
      </c>
      <c r="P5900" s="89" t="s">
        <v>679</v>
      </c>
    </row>
    <row r="5901" spans="1:16" ht="51">
      <c r="A5901" s="214" t="s">
        <v>560</v>
      </c>
      <c r="B5901" s="89"/>
      <c r="C5901" s="90" t="s">
        <v>622</v>
      </c>
      <c r="D5901" s="153">
        <v>43378</v>
      </c>
      <c r="E5901" s="89" t="s">
        <v>11274</v>
      </c>
      <c r="F5901" s="89" t="s">
        <v>3</v>
      </c>
      <c r="G5901" s="89">
        <v>1669085</v>
      </c>
      <c r="H5901" s="89"/>
      <c r="I5901" s="93" t="s">
        <v>9917</v>
      </c>
      <c r="J5901" s="89"/>
      <c r="K5901" s="89"/>
      <c r="L5901" s="89"/>
      <c r="M5901" s="89"/>
      <c r="N5901" s="155">
        <v>0</v>
      </c>
      <c r="O5901" s="155">
        <v>460</v>
      </c>
      <c r="P5901" s="89" t="s">
        <v>679</v>
      </c>
    </row>
    <row r="5902" spans="1:16" ht="89.25">
      <c r="A5902" s="214">
        <v>10</v>
      </c>
      <c r="B5902" s="89"/>
      <c r="C5902" s="90" t="s">
        <v>44</v>
      </c>
      <c r="D5902" s="153">
        <v>43378</v>
      </c>
      <c r="E5902" s="89" t="s">
        <v>11901</v>
      </c>
      <c r="F5902" s="89" t="s">
        <v>15</v>
      </c>
      <c r="G5902" s="89">
        <v>6138</v>
      </c>
      <c r="H5902" s="89"/>
      <c r="I5902" s="93" t="s">
        <v>13145</v>
      </c>
      <c r="J5902" s="89"/>
      <c r="K5902" s="89"/>
      <c r="L5902" s="89"/>
      <c r="M5902" s="89"/>
      <c r="N5902" s="155">
        <v>388.4</v>
      </c>
      <c r="O5902" s="155">
        <v>0</v>
      </c>
      <c r="P5902" s="89" t="s">
        <v>679</v>
      </c>
    </row>
    <row r="5903" spans="1:16" ht="89.25">
      <c r="A5903" s="214">
        <v>10</v>
      </c>
      <c r="B5903" s="89"/>
      <c r="C5903" s="90" t="s">
        <v>44</v>
      </c>
      <c r="D5903" s="153">
        <v>43378</v>
      </c>
      <c r="E5903" s="89" t="s">
        <v>11902</v>
      </c>
      <c r="F5903" s="89" t="s">
        <v>15</v>
      </c>
      <c r="G5903" s="89">
        <v>6142</v>
      </c>
      <c r="H5903" s="89"/>
      <c r="I5903" s="93" t="s">
        <v>13146</v>
      </c>
      <c r="J5903" s="89"/>
      <c r="K5903" s="89"/>
      <c r="L5903" s="89"/>
      <c r="M5903" s="89"/>
      <c r="N5903" s="155">
        <v>543.37</v>
      </c>
      <c r="O5903" s="155">
        <v>0</v>
      </c>
      <c r="P5903" s="89" t="s">
        <v>679</v>
      </c>
    </row>
    <row r="5904" spans="1:16" ht="89.25">
      <c r="A5904" s="214">
        <v>10</v>
      </c>
      <c r="B5904" s="89"/>
      <c r="C5904" s="90" t="s">
        <v>44</v>
      </c>
      <c r="D5904" s="153">
        <v>43378</v>
      </c>
      <c r="E5904" s="89" t="s">
        <v>11903</v>
      </c>
      <c r="F5904" s="89" t="s">
        <v>15</v>
      </c>
      <c r="G5904" s="89">
        <v>6144</v>
      </c>
      <c r="H5904" s="89"/>
      <c r="I5904" s="93" t="s">
        <v>13147</v>
      </c>
      <c r="J5904" s="89"/>
      <c r="K5904" s="89"/>
      <c r="L5904" s="89"/>
      <c r="M5904" s="89"/>
      <c r="N5904" s="155">
        <v>562.51</v>
      </c>
      <c r="O5904" s="155">
        <v>0</v>
      </c>
      <c r="P5904" s="89" t="s">
        <v>679</v>
      </c>
    </row>
    <row r="5905" spans="1:16" ht="89.25">
      <c r="A5905" s="214">
        <v>10</v>
      </c>
      <c r="B5905" s="89"/>
      <c r="C5905" s="90" t="s">
        <v>44</v>
      </c>
      <c r="D5905" s="153">
        <v>43378</v>
      </c>
      <c r="E5905" s="89" t="s">
        <v>11904</v>
      </c>
      <c r="F5905" s="89" t="s">
        <v>15</v>
      </c>
      <c r="G5905" s="89">
        <v>6139</v>
      </c>
      <c r="H5905" s="89"/>
      <c r="I5905" s="93" t="s">
        <v>13148</v>
      </c>
      <c r="J5905" s="89"/>
      <c r="K5905" s="89"/>
      <c r="L5905" s="89"/>
      <c r="M5905" s="89"/>
      <c r="N5905" s="155">
        <v>777.09</v>
      </c>
      <c r="O5905" s="155">
        <v>0</v>
      </c>
      <c r="P5905" s="89" t="s">
        <v>679</v>
      </c>
    </row>
    <row r="5906" spans="1:16" ht="89.25">
      <c r="A5906" s="214">
        <v>10</v>
      </c>
      <c r="B5906" s="89"/>
      <c r="C5906" s="90" t="s">
        <v>44</v>
      </c>
      <c r="D5906" s="153">
        <v>43378</v>
      </c>
      <c r="E5906" s="89" t="s">
        <v>11905</v>
      </c>
      <c r="F5906" s="89" t="s">
        <v>15</v>
      </c>
      <c r="G5906" s="89">
        <v>6141</v>
      </c>
      <c r="H5906" s="89"/>
      <c r="I5906" s="93" t="s">
        <v>13149</v>
      </c>
      <c r="J5906" s="89"/>
      <c r="K5906" s="89"/>
      <c r="L5906" s="89"/>
      <c r="M5906" s="89"/>
      <c r="N5906" s="155">
        <v>325.29000000000002</v>
      </c>
      <c r="O5906" s="155">
        <v>0</v>
      </c>
      <c r="P5906" s="89" t="s">
        <v>679</v>
      </c>
    </row>
    <row r="5907" spans="1:16" ht="89.25">
      <c r="A5907" s="214">
        <v>512</v>
      </c>
      <c r="B5907" s="89"/>
      <c r="C5907" s="90" t="s">
        <v>10495</v>
      </c>
      <c r="D5907" s="153">
        <v>43378</v>
      </c>
      <c r="E5907" s="89" t="s">
        <v>11906</v>
      </c>
      <c r="F5907" s="89" t="s">
        <v>15</v>
      </c>
      <c r="G5907" s="89">
        <v>6148</v>
      </c>
      <c r="H5907" s="89"/>
      <c r="I5907" s="93" t="s">
        <v>13150</v>
      </c>
      <c r="J5907" s="89"/>
      <c r="K5907" s="89"/>
      <c r="L5907" s="89"/>
      <c r="M5907" s="89"/>
      <c r="N5907" s="155">
        <v>847.41</v>
      </c>
      <c r="O5907" s="155">
        <v>0</v>
      </c>
      <c r="P5907" s="89" t="s">
        <v>679</v>
      </c>
    </row>
    <row r="5908" spans="1:16" ht="63.75">
      <c r="A5908" s="214">
        <v>513</v>
      </c>
      <c r="B5908" s="89"/>
      <c r="C5908" s="90" t="s">
        <v>175</v>
      </c>
      <c r="D5908" s="153">
        <v>43378</v>
      </c>
      <c r="E5908" s="89" t="s">
        <v>11907</v>
      </c>
      <c r="F5908" s="89" t="s">
        <v>15</v>
      </c>
      <c r="G5908" s="89">
        <v>854500</v>
      </c>
      <c r="H5908" s="89"/>
      <c r="I5908" s="93" t="s">
        <v>13151</v>
      </c>
      <c r="J5908" s="89"/>
      <c r="K5908" s="89"/>
      <c r="L5908" s="89"/>
      <c r="M5908" s="89"/>
      <c r="N5908" s="155">
        <v>50</v>
      </c>
      <c r="O5908" s="155">
        <v>0</v>
      </c>
      <c r="P5908" s="89" t="s">
        <v>679</v>
      </c>
    </row>
    <row r="5909" spans="1:16" ht="89.25">
      <c r="A5909" s="214">
        <v>25</v>
      </c>
      <c r="B5909" s="89"/>
      <c r="C5909" s="90" t="s">
        <v>48</v>
      </c>
      <c r="D5909" s="153">
        <v>43378</v>
      </c>
      <c r="E5909" s="89" t="s">
        <v>11908</v>
      </c>
      <c r="F5909" s="89" t="s">
        <v>680</v>
      </c>
      <c r="G5909" s="89">
        <v>181068</v>
      </c>
      <c r="H5909" s="89"/>
      <c r="I5909" s="93" t="s">
        <v>13152</v>
      </c>
      <c r="J5909" s="89"/>
      <c r="K5909" s="89"/>
      <c r="L5909" s="89"/>
      <c r="M5909" s="89"/>
      <c r="N5909" s="155">
        <v>557465.05000000005</v>
      </c>
      <c r="O5909" s="155">
        <v>0</v>
      </c>
      <c r="P5909" s="89" t="s">
        <v>679</v>
      </c>
    </row>
    <row r="5910" spans="1:16" ht="63.75">
      <c r="A5910" s="214">
        <v>513</v>
      </c>
      <c r="B5910" s="89"/>
      <c r="C5910" s="90" t="s">
        <v>175</v>
      </c>
      <c r="D5910" s="153">
        <v>43378</v>
      </c>
      <c r="E5910" s="89" t="s">
        <v>11909</v>
      </c>
      <c r="F5910" s="89" t="s">
        <v>15</v>
      </c>
      <c r="G5910" s="89">
        <v>854502</v>
      </c>
      <c r="H5910" s="89"/>
      <c r="I5910" s="93" t="s">
        <v>13153</v>
      </c>
      <c r="J5910" s="89"/>
      <c r="K5910" s="89"/>
      <c r="L5910" s="89"/>
      <c r="M5910" s="89"/>
      <c r="N5910" s="155">
        <v>50</v>
      </c>
      <c r="O5910" s="155">
        <v>0</v>
      </c>
      <c r="P5910" s="89" t="s">
        <v>679</v>
      </c>
    </row>
    <row r="5911" spans="1:16" ht="51">
      <c r="A5911" s="214">
        <v>513</v>
      </c>
      <c r="B5911" s="89"/>
      <c r="C5911" s="90" t="s">
        <v>175</v>
      </c>
      <c r="D5911" s="153">
        <v>43378</v>
      </c>
      <c r="E5911" s="89" t="s">
        <v>11910</v>
      </c>
      <c r="F5911" s="89" t="s">
        <v>15</v>
      </c>
      <c r="G5911" s="89">
        <v>854504</v>
      </c>
      <c r="H5911" s="89"/>
      <c r="I5911" s="93" t="s">
        <v>4424</v>
      </c>
      <c r="J5911" s="89"/>
      <c r="K5911" s="89"/>
      <c r="L5911" s="89"/>
      <c r="M5911" s="89"/>
      <c r="N5911" s="155">
        <v>50</v>
      </c>
      <c r="O5911" s="155">
        <v>0</v>
      </c>
      <c r="P5911" s="89" t="s">
        <v>679</v>
      </c>
    </row>
    <row r="5912" spans="1:16" ht="76.5">
      <c r="A5912" s="214" t="s">
        <v>561</v>
      </c>
      <c r="B5912" s="89"/>
      <c r="C5912" s="90" t="s">
        <v>10493</v>
      </c>
      <c r="D5912" s="153">
        <v>43378</v>
      </c>
      <c r="E5912" s="89" t="s">
        <v>11911</v>
      </c>
      <c r="F5912" s="89" t="s">
        <v>11</v>
      </c>
      <c r="G5912" s="89">
        <v>934671</v>
      </c>
      <c r="H5912" s="89"/>
      <c r="I5912" s="93" t="s">
        <v>13154</v>
      </c>
      <c r="J5912" s="89"/>
      <c r="K5912" s="89"/>
      <c r="L5912" s="89"/>
      <c r="M5912" s="89"/>
      <c r="N5912" s="155">
        <v>50</v>
      </c>
      <c r="O5912" s="155">
        <v>0</v>
      </c>
      <c r="P5912" s="89" t="s">
        <v>679</v>
      </c>
    </row>
    <row r="5913" spans="1:16" ht="76.5">
      <c r="A5913" s="214" t="s">
        <v>561</v>
      </c>
      <c r="B5913" s="89"/>
      <c r="C5913" s="90" t="s">
        <v>10493</v>
      </c>
      <c r="D5913" s="153">
        <v>43378</v>
      </c>
      <c r="E5913" s="89" t="s">
        <v>11912</v>
      </c>
      <c r="F5913" s="89" t="s">
        <v>13</v>
      </c>
      <c r="G5913" s="89">
        <v>934671</v>
      </c>
      <c r="H5913" s="89"/>
      <c r="I5913" s="93" t="s">
        <v>13155</v>
      </c>
      <c r="J5913" s="89"/>
      <c r="K5913" s="89"/>
      <c r="L5913" s="89"/>
      <c r="M5913" s="89"/>
      <c r="N5913" s="155">
        <v>10200</v>
      </c>
      <c r="O5913" s="155">
        <v>0</v>
      </c>
      <c r="P5913" s="89" t="s">
        <v>679</v>
      </c>
    </row>
    <row r="5914" spans="1:16" ht="51">
      <c r="A5914" s="214">
        <v>513</v>
      </c>
      <c r="B5914" s="89"/>
      <c r="C5914" s="90" t="s">
        <v>175</v>
      </c>
      <c r="D5914" s="153">
        <v>43378</v>
      </c>
      <c r="E5914" s="89" t="s">
        <v>11913</v>
      </c>
      <c r="F5914" s="89" t="s">
        <v>15</v>
      </c>
      <c r="G5914" s="89">
        <v>854506</v>
      </c>
      <c r="H5914" s="89"/>
      <c r="I5914" s="93" t="s">
        <v>13156</v>
      </c>
      <c r="J5914" s="89"/>
      <c r="K5914" s="89"/>
      <c r="L5914" s="89"/>
      <c r="M5914" s="89"/>
      <c r="N5914" s="155">
        <v>50</v>
      </c>
      <c r="O5914" s="155">
        <v>0</v>
      </c>
      <c r="P5914" s="89" t="s">
        <v>679</v>
      </c>
    </row>
    <row r="5915" spans="1:16" ht="63.75">
      <c r="A5915" s="214">
        <v>10</v>
      </c>
      <c r="B5915" s="89"/>
      <c r="C5915" s="90" t="s">
        <v>44</v>
      </c>
      <c r="D5915" s="153">
        <v>43378</v>
      </c>
      <c r="E5915" s="89" t="s">
        <v>11914</v>
      </c>
      <c r="F5915" s="89" t="s">
        <v>15</v>
      </c>
      <c r="G5915" s="89">
        <v>854510</v>
      </c>
      <c r="H5915" s="89"/>
      <c r="I5915" s="93" t="s">
        <v>13157</v>
      </c>
      <c r="J5915" s="89"/>
      <c r="K5915" s="89"/>
      <c r="L5915" s="89"/>
      <c r="M5915" s="89"/>
      <c r="N5915" s="155">
        <v>50</v>
      </c>
      <c r="O5915" s="155">
        <v>0</v>
      </c>
      <c r="P5915" s="89" t="s">
        <v>679</v>
      </c>
    </row>
    <row r="5916" spans="1:16" ht="51">
      <c r="A5916" s="214">
        <v>513</v>
      </c>
      <c r="B5916" s="89"/>
      <c r="C5916" s="90" t="s">
        <v>175</v>
      </c>
      <c r="D5916" s="153">
        <v>43378</v>
      </c>
      <c r="E5916" s="89" t="s">
        <v>11915</v>
      </c>
      <c r="F5916" s="89" t="s">
        <v>15</v>
      </c>
      <c r="G5916" s="89">
        <v>854512</v>
      </c>
      <c r="H5916" s="89"/>
      <c r="I5916" s="93" t="s">
        <v>5291</v>
      </c>
      <c r="J5916" s="89"/>
      <c r="K5916" s="89"/>
      <c r="L5916" s="89"/>
      <c r="M5916" s="89"/>
      <c r="N5916" s="155">
        <v>50</v>
      </c>
      <c r="O5916" s="155">
        <v>0</v>
      </c>
      <c r="P5916" s="89" t="s">
        <v>679</v>
      </c>
    </row>
    <row r="5917" spans="1:16" ht="63.75">
      <c r="A5917" s="214">
        <v>10</v>
      </c>
      <c r="B5917" s="89"/>
      <c r="C5917" s="90" t="s">
        <v>44</v>
      </c>
      <c r="D5917" s="153">
        <v>43378</v>
      </c>
      <c r="E5917" s="89" t="s">
        <v>11916</v>
      </c>
      <c r="F5917" s="89" t="s">
        <v>15</v>
      </c>
      <c r="G5917" s="89">
        <v>854514</v>
      </c>
      <c r="H5917" s="89"/>
      <c r="I5917" s="93" t="s">
        <v>7338</v>
      </c>
      <c r="J5917" s="89"/>
      <c r="K5917" s="89"/>
      <c r="L5917" s="89"/>
      <c r="M5917" s="89"/>
      <c r="N5917" s="155">
        <v>50</v>
      </c>
      <c r="O5917" s="155">
        <v>0</v>
      </c>
      <c r="P5917" s="89" t="s">
        <v>679</v>
      </c>
    </row>
    <row r="5918" spans="1:16" ht="51">
      <c r="A5918" s="214">
        <v>10</v>
      </c>
      <c r="B5918" s="89"/>
      <c r="C5918" s="90" t="s">
        <v>44</v>
      </c>
      <c r="D5918" s="153">
        <v>43378</v>
      </c>
      <c r="E5918" s="89" t="s">
        <v>11917</v>
      </c>
      <c r="F5918" s="89" t="s">
        <v>15</v>
      </c>
      <c r="G5918" s="89">
        <v>854516</v>
      </c>
      <c r="H5918" s="89"/>
      <c r="I5918" s="93" t="s">
        <v>4314</v>
      </c>
      <c r="J5918" s="89"/>
      <c r="K5918" s="89"/>
      <c r="L5918" s="89"/>
      <c r="M5918" s="89"/>
      <c r="N5918" s="155">
        <v>50</v>
      </c>
      <c r="O5918" s="155">
        <v>0</v>
      </c>
      <c r="P5918" s="89" t="s">
        <v>679</v>
      </c>
    </row>
    <row r="5919" spans="1:16" ht="89.25">
      <c r="A5919" s="214">
        <v>10</v>
      </c>
      <c r="B5919" s="89"/>
      <c r="C5919" s="90" t="s">
        <v>44</v>
      </c>
      <c r="D5919" s="153">
        <v>43378</v>
      </c>
      <c r="E5919" s="89" t="s">
        <v>11918</v>
      </c>
      <c r="F5919" s="89" t="s">
        <v>15</v>
      </c>
      <c r="G5919" s="89">
        <v>6143</v>
      </c>
      <c r="H5919" s="89"/>
      <c r="I5919" s="93" t="s">
        <v>13158</v>
      </c>
      <c r="J5919" s="89"/>
      <c r="K5919" s="89"/>
      <c r="L5919" s="89"/>
      <c r="M5919" s="89"/>
      <c r="N5919" s="155">
        <v>8836.76</v>
      </c>
      <c r="O5919" s="155">
        <v>0</v>
      </c>
      <c r="P5919" s="89" t="s">
        <v>679</v>
      </c>
    </row>
    <row r="5920" spans="1:16" ht="89.25">
      <c r="A5920" s="214">
        <v>576</v>
      </c>
      <c r="B5920" s="89"/>
      <c r="C5920" s="90" t="s">
        <v>11083</v>
      </c>
      <c r="D5920" s="153">
        <v>43378</v>
      </c>
      <c r="E5920" s="89" t="s">
        <v>11919</v>
      </c>
      <c r="F5920" s="89" t="s">
        <v>15</v>
      </c>
      <c r="G5920" s="89">
        <v>6155</v>
      </c>
      <c r="H5920" s="89"/>
      <c r="I5920" s="93" t="s">
        <v>13159</v>
      </c>
      <c r="J5920" s="89"/>
      <c r="K5920" s="89"/>
      <c r="L5920" s="89"/>
      <c r="M5920" s="89"/>
      <c r="N5920" s="155">
        <v>473.67</v>
      </c>
      <c r="O5920" s="155">
        <v>0</v>
      </c>
      <c r="P5920" s="89" t="s">
        <v>679</v>
      </c>
    </row>
    <row r="5921" spans="1:16" ht="89.25">
      <c r="A5921" s="214">
        <v>596</v>
      </c>
      <c r="B5921" s="89"/>
      <c r="C5921" s="90" t="s">
        <v>11085</v>
      </c>
      <c r="D5921" s="153">
        <v>43378</v>
      </c>
      <c r="E5921" s="89" t="s">
        <v>11920</v>
      </c>
      <c r="F5921" s="89" t="s">
        <v>15</v>
      </c>
      <c r="G5921" s="89">
        <v>6153</v>
      </c>
      <c r="H5921" s="89"/>
      <c r="I5921" s="93" t="s">
        <v>13160</v>
      </c>
      <c r="J5921" s="89"/>
      <c r="K5921" s="89"/>
      <c r="L5921" s="89"/>
      <c r="M5921" s="89"/>
      <c r="N5921" s="155">
        <v>743.34</v>
      </c>
      <c r="O5921" s="155">
        <v>0</v>
      </c>
      <c r="P5921" s="89" t="s">
        <v>679</v>
      </c>
    </row>
    <row r="5922" spans="1:16" ht="89.25">
      <c r="A5922" s="214">
        <v>576</v>
      </c>
      <c r="B5922" s="89"/>
      <c r="C5922" s="90" t="s">
        <v>11083</v>
      </c>
      <c r="D5922" s="153">
        <v>43378</v>
      </c>
      <c r="E5922" s="89" t="s">
        <v>11921</v>
      </c>
      <c r="F5922" s="89" t="s">
        <v>15</v>
      </c>
      <c r="G5922" s="89">
        <v>6154</v>
      </c>
      <c r="H5922" s="89"/>
      <c r="I5922" s="93" t="s">
        <v>13161</v>
      </c>
      <c r="J5922" s="89"/>
      <c r="K5922" s="89"/>
      <c r="L5922" s="89"/>
      <c r="M5922" s="89"/>
      <c r="N5922" s="155">
        <v>551.74</v>
      </c>
      <c r="O5922" s="155">
        <v>0</v>
      </c>
      <c r="P5922" s="89" t="s">
        <v>679</v>
      </c>
    </row>
    <row r="5923" spans="1:16" ht="76.5">
      <c r="A5923" s="214">
        <v>197</v>
      </c>
      <c r="B5923" s="89"/>
      <c r="C5923" s="90" t="s">
        <v>11069</v>
      </c>
      <c r="D5923" s="153">
        <v>43378</v>
      </c>
      <c r="E5923" s="89" t="s">
        <v>11922</v>
      </c>
      <c r="F5923" s="89" t="s">
        <v>13</v>
      </c>
      <c r="G5923" s="89">
        <v>934687</v>
      </c>
      <c r="H5923" s="89"/>
      <c r="I5923" s="93" t="s">
        <v>13162</v>
      </c>
      <c r="J5923" s="89"/>
      <c r="K5923" s="89"/>
      <c r="L5923" s="89"/>
      <c r="M5923" s="89"/>
      <c r="N5923" s="155">
        <v>100.15</v>
      </c>
      <c r="O5923" s="155">
        <v>0</v>
      </c>
      <c r="P5923" s="89" t="s">
        <v>679</v>
      </c>
    </row>
    <row r="5924" spans="1:16" ht="76.5">
      <c r="A5924" s="214">
        <v>197</v>
      </c>
      <c r="B5924" s="89"/>
      <c r="C5924" s="90" t="s">
        <v>11069</v>
      </c>
      <c r="D5924" s="153">
        <v>43378</v>
      </c>
      <c r="E5924" s="89" t="s">
        <v>11923</v>
      </c>
      <c r="F5924" s="89" t="s">
        <v>11</v>
      </c>
      <c r="G5924" s="89">
        <v>934687</v>
      </c>
      <c r="H5924" s="89"/>
      <c r="I5924" s="93" t="s">
        <v>13163</v>
      </c>
      <c r="J5924" s="89"/>
      <c r="K5924" s="89"/>
      <c r="L5924" s="89"/>
      <c r="M5924" s="89"/>
      <c r="N5924" s="155">
        <v>50</v>
      </c>
      <c r="O5924" s="155">
        <v>0</v>
      </c>
      <c r="P5924" s="89" t="s">
        <v>679</v>
      </c>
    </row>
    <row r="5925" spans="1:16" ht="76.5">
      <c r="A5925" s="214" t="s">
        <v>561</v>
      </c>
      <c r="B5925" s="89"/>
      <c r="C5925" s="90" t="s">
        <v>10493</v>
      </c>
      <c r="D5925" s="153">
        <v>43378</v>
      </c>
      <c r="E5925" s="89" t="s">
        <v>11924</v>
      </c>
      <c r="F5925" s="89" t="s">
        <v>6</v>
      </c>
      <c r="G5925" s="89">
        <v>1030755</v>
      </c>
      <c r="H5925" s="89"/>
      <c r="I5925" s="93" t="s">
        <v>13164</v>
      </c>
      <c r="J5925" s="89"/>
      <c r="K5925" s="89"/>
      <c r="L5925" s="89"/>
      <c r="M5925" s="89"/>
      <c r="N5925" s="155">
        <v>0</v>
      </c>
      <c r="O5925" s="155">
        <v>25000</v>
      </c>
      <c r="P5925" s="89" t="s">
        <v>679</v>
      </c>
    </row>
    <row r="5926" spans="1:16" ht="51">
      <c r="A5926" s="214">
        <v>86</v>
      </c>
      <c r="B5926" s="89"/>
      <c r="C5926" s="90" t="s">
        <v>59</v>
      </c>
      <c r="D5926" s="153">
        <v>43378</v>
      </c>
      <c r="E5926" s="89" t="s">
        <v>11925</v>
      </c>
      <c r="F5926" s="89" t="s">
        <v>6</v>
      </c>
      <c r="G5926" s="89">
        <v>1030909</v>
      </c>
      <c r="H5926" s="89"/>
      <c r="I5926" s="93" t="s">
        <v>13165</v>
      </c>
      <c r="J5926" s="89"/>
      <c r="K5926" s="89"/>
      <c r="L5926" s="89"/>
      <c r="M5926" s="89"/>
      <c r="N5926" s="155">
        <v>0</v>
      </c>
      <c r="O5926" s="155">
        <v>0.6</v>
      </c>
      <c r="P5926" s="89" t="s">
        <v>679</v>
      </c>
    </row>
    <row r="5927" spans="1:16" ht="63.75">
      <c r="A5927" s="214">
        <v>10</v>
      </c>
      <c r="B5927" s="89"/>
      <c r="C5927" s="90" t="s">
        <v>44</v>
      </c>
      <c r="D5927" s="153">
        <v>43378</v>
      </c>
      <c r="E5927" s="89" t="s">
        <v>11926</v>
      </c>
      <c r="F5927" s="89" t="s">
        <v>15</v>
      </c>
      <c r="G5927" s="89">
        <v>855111</v>
      </c>
      <c r="H5927" s="89"/>
      <c r="I5927" s="93" t="s">
        <v>13166</v>
      </c>
      <c r="J5927" s="89"/>
      <c r="K5927" s="89"/>
      <c r="L5927" s="89"/>
      <c r="M5927" s="89"/>
      <c r="N5927" s="155">
        <v>50</v>
      </c>
      <c r="O5927" s="155">
        <v>0</v>
      </c>
      <c r="P5927" s="89" t="s">
        <v>679</v>
      </c>
    </row>
    <row r="5928" spans="1:16" ht="76.5">
      <c r="A5928" s="214">
        <v>513</v>
      </c>
      <c r="B5928" s="89"/>
      <c r="C5928" s="90" t="s">
        <v>175</v>
      </c>
      <c r="D5928" s="153">
        <v>43378</v>
      </c>
      <c r="E5928" s="89" t="s">
        <v>11927</v>
      </c>
      <c r="F5928" s="89" t="s">
        <v>13</v>
      </c>
      <c r="G5928" s="89">
        <v>934696</v>
      </c>
      <c r="H5928" s="89"/>
      <c r="I5928" s="93" t="s">
        <v>13167</v>
      </c>
      <c r="J5928" s="89"/>
      <c r="K5928" s="89"/>
      <c r="L5928" s="89"/>
      <c r="M5928" s="89"/>
      <c r="N5928" s="155">
        <v>38432.980000000003</v>
      </c>
      <c r="O5928" s="155">
        <v>0</v>
      </c>
      <c r="P5928" s="89" t="s">
        <v>679</v>
      </c>
    </row>
    <row r="5929" spans="1:16" ht="51">
      <c r="A5929" s="214">
        <v>513</v>
      </c>
      <c r="B5929" s="89"/>
      <c r="C5929" s="90" t="s">
        <v>175</v>
      </c>
      <c r="D5929" s="153">
        <v>43378</v>
      </c>
      <c r="E5929" s="89" t="s">
        <v>11928</v>
      </c>
      <c r="F5929" s="89" t="s">
        <v>15</v>
      </c>
      <c r="G5929" s="89">
        <v>855131</v>
      </c>
      <c r="H5929" s="89"/>
      <c r="I5929" s="93" t="s">
        <v>10139</v>
      </c>
      <c r="J5929" s="89"/>
      <c r="K5929" s="89"/>
      <c r="L5929" s="89"/>
      <c r="M5929" s="89"/>
      <c r="N5929" s="155">
        <v>50</v>
      </c>
      <c r="O5929" s="155">
        <v>0</v>
      </c>
      <c r="P5929" s="89" t="s">
        <v>679</v>
      </c>
    </row>
    <row r="5930" spans="1:16" ht="51">
      <c r="A5930" s="214">
        <v>35</v>
      </c>
      <c r="B5930" s="89"/>
      <c r="C5930" s="90" t="s">
        <v>49</v>
      </c>
      <c r="D5930" s="153">
        <v>43381</v>
      </c>
      <c r="E5930" s="89" t="s">
        <v>11275</v>
      </c>
      <c r="F5930" s="89" t="s">
        <v>3</v>
      </c>
      <c r="G5930" s="89">
        <v>1669825</v>
      </c>
      <c r="H5930" s="89"/>
      <c r="I5930" s="93" t="s">
        <v>12514</v>
      </c>
      <c r="J5930" s="89"/>
      <c r="K5930" s="89"/>
      <c r="L5930" s="89"/>
      <c r="M5930" s="89"/>
      <c r="N5930" s="155">
        <v>0</v>
      </c>
      <c r="O5930" s="155">
        <v>18</v>
      </c>
      <c r="P5930" s="89" t="s">
        <v>679</v>
      </c>
    </row>
    <row r="5931" spans="1:16" ht="51">
      <c r="A5931" s="214">
        <v>526</v>
      </c>
      <c r="B5931" s="89"/>
      <c r="C5931" s="90" t="s">
        <v>616</v>
      </c>
      <c r="D5931" s="153">
        <v>43381</v>
      </c>
      <c r="E5931" s="89" t="s">
        <v>11276</v>
      </c>
      <c r="F5931" s="89" t="s">
        <v>3</v>
      </c>
      <c r="G5931" s="89">
        <v>1669836</v>
      </c>
      <c r="H5931" s="89"/>
      <c r="I5931" s="93" t="s">
        <v>12515</v>
      </c>
      <c r="J5931" s="89"/>
      <c r="K5931" s="89"/>
      <c r="L5931" s="89"/>
      <c r="M5931" s="89"/>
      <c r="N5931" s="155">
        <v>0</v>
      </c>
      <c r="O5931" s="155">
        <v>227</v>
      </c>
      <c r="P5931" s="89" t="s">
        <v>679</v>
      </c>
    </row>
    <row r="5932" spans="1:16" ht="51">
      <c r="A5932" s="214">
        <v>681</v>
      </c>
      <c r="B5932" s="89"/>
      <c r="C5932" s="90" t="s">
        <v>196</v>
      </c>
      <c r="D5932" s="153">
        <v>43381</v>
      </c>
      <c r="E5932" s="89" t="s">
        <v>11277</v>
      </c>
      <c r="F5932" s="89" t="s">
        <v>3</v>
      </c>
      <c r="G5932" s="89">
        <v>1669792</v>
      </c>
      <c r="H5932" s="89"/>
      <c r="I5932" s="93" t="s">
        <v>12516</v>
      </c>
      <c r="J5932" s="89"/>
      <c r="K5932" s="89"/>
      <c r="L5932" s="89"/>
      <c r="M5932" s="89"/>
      <c r="N5932" s="155">
        <v>0</v>
      </c>
      <c r="O5932" s="155">
        <v>5</v>
      </c>
      <c r="P5932" s="89" t="s">
        <v>679</v>
      </c>
    </row>
    <row r="5933" spans="1:16" ht="63.75">
      <c r="A5933" s="214">
        <v>681</v>
      </c>
      <c r="B5933" s="89"/>
      <c r="C5933" s="90" t="s">
        <v>196</v>
      </c>
      <c r="D5933" s="153">
        <v>43381</v>
      </c>
      <c r="E5933" s="89" t="s">
        <v>11278</v>
      </c>
      <c r="F5933" s="89" t="s">
        <v>3</v>
      </c>
      <c r="G5933" s="89">
        <v>1669789</v>
      </c>
      <c r="H5933" s="89"/>
      <c r="I5933" s="93" t="s">
        <v>12517</v>
      </c>
      <c r="J5933" s="89"/>
      <c r="K5933" s="89"/>
      <c r="L5933" s="89"/>
      <c r="M5933" s="89"/>
      <c r="N5933" s="155">
        <v>0</v>
      </c>
      <c r="O5933" s="155">
        <v>5</v>
      </c>
      <c r="P5933" s="89" t="s">
        <v>679</v>
      </c>
    </row>
    <row r="5934" spans="1:16" ht="51">
      <c r="A5934" s="214">
        <v>681</v>
      </c>
      <c r="B5934" s="89"/>
      <c r="C5934" s="90" t="s">
        <v>196</v>
      </c>
      <c r="D5934" s="153">
        <v>43381</v>
      </c>
      <c r="E5934" s="89" t="s">
        <v>11279</v>
      </c>
      <c r="F5934" s="89" t="s">
        <v>3</v>
      </c>
      <c r="G5934" s="89">
        <v>1669784</v>
      </c>
      <c r="H5934" s="89"/>
      <c r="I5934" s="93" t="s">
        <v>12518</v>
      </c>
      <c r="J5934" s="89"/>
      <c r="K5934" s="89"/>
      <c r="L5934" s="89"/>
      <c r="M5934" s="89"/>
      <c r="N5934" s="155">
        <v>0</v>
      </c>
      <c r="O5934" s="155">
        <v>54.4</v>
      </c>
      <c r="P5934" s="89" t="s">
        <v>679</v>
      </c>
    </row>
    <row r="5935" spans="1:16" ht="51">
      <c r="A5935" s="214" t="s">
        <v>569</v>
      </c>
      <c r="B5935" s="89"/>
      <c r="C5935" s="90" t="s">
        <v>621</v>
      </c>
      <c r="D5935" s="153">
        <v>43381</v>
      </c>
      <c r="E5935" s="89" t="s">
        <v>11280</v>
      </c>
      <c r="F5935" s="89" t="s">
        <v>3</v>
      </c>
      <c r="G5935" s="89">
        <v>1669766</v>
      </c>
      <c r="H5935" s="89"/>
      <c r="I5935" s="93" t="s">
        <v>740</v>
      </c>
      <c r="J5935" s="89"/>
      <c r="K5935" s="89"/>
      <c r="L5935" s="89"/>
      <c r="M5935" s="89"/>
      <c r="N5935" s="155">
        <v>0</v>
      </c>
      <c r="O5935" s="155">
        <v>1669</v>
      </c>
      <c r="P5935" s="89" t="s">
        <v>679</v>
      </c>
    </row>
    <row r="5936" spans="1:16" ht="38.25">
      <c r="A5936" s="214" t="s">
        <v>569</v>
      </c>
      <c r="B5936" s="89"/>
      <c r="C5936" s="90" t="s">
        <v>621</v>
      </c>
      <c r="D5936" s="153">
        <v>43381</v>
      </c>
      <c r="E5936" s="89" t="s">
        <v>11281</v>
      </c>
      <c r="F5936" s="89" t="s">
        <v>3</v>
      </c>
      <c r="G5936" s="89">
        <v>1669762</v>
      </c>
      <c r="H5936" s="89"/>
      <c r="I5936" s="93" t="s">
        <v>12519</v>
      </c>
      <c r="J5936" s="89"/>
      <c r="K5936" s="89"/>
      <c r="L5936" s="89"/>
      <c r="M5936" s="89"/>
      <c r="N5936" s="155">
        <v>0</v>
      </c>
      <c r="O5936" s="155">
        <v>4493</v>
      </c>
      <c r="P5936" s="89" t="s">
        <v>679</v>
      </c>
    </row>
    <row r="5937" spans="1:16" ht="38.25">
      <c r="A5937" s="214" t="s">
        <v>569</v>
      </c>
      <c r="B5937" s="89"/>
      <c r="C5937" s="90" t="s">
        <v>621</v>
      </c>
      <c r="D5937" s="153">
        <v>43381</v>
      </c>
      <c r="E5937" s="89" t="s">
        <v>11282</v>
      </c>
      <c r="F5937" s="89" t="s">
        <v>3</v>
      </c>
      <c r="G5937" s="89">
        <v>1669723</v>
      </c>
      <c r="H5937" s="89"/>
      <c r="I5937" s="93" t="s">
        <v>2744</v>
      </c>
      <c r="J5937" s="89"/>
      <c r="K5937" s="89"/>
      <c r="L5937" s="89"/>
      <c r="M5937" s="89"/>
      <c r="N5937" s="155">
        <v>0</v>
      </c>
      <c r="O5937" s="155">
        <v>150</v>
      </c>
      <c r="P5937" s="89" t="s">
        <v>679</v>
      </c>
    </row>
    <row r="5938" spans="1:16" ht="38.25">
      <c r="A5938" s="214" t="s">
        <v>569</v>
      </c>
      <c r="B5938" s="89"/>
      <c r="C5938" s="90" t="s">
        <v>621</v>
      </c>
      <c r="D5938" s="153">
        <v>43381</v>
      </c>
      <c r="E5938" s="89" t="s">
        <v>11283</v>
      </c>
      <c r="F5938" s="89" t="s">
        <v>3</v>
      </c>
      <c r="G5938" s="89">
        <v>1669921</v>
      </c>
      <c r="H5938" s="89"/>
      <c r="I5938" s="93" t="s">
        <v>12520</v>
      </c>
      <c r="J5938" s="89"/>
      <c r="K5938" s="89"/>
      <c r="L5938" s="89"/>
      <c r="M5938" s="89"/>
      <c r="N5938" s="155">
        <v>0</v>
      </c>
      <c r="O5938" s="155">
        <v>31.46</v>
      </c>
      <c r="P5938" s="89" t="s">
        <v>679</v>
      </c>
    </row>
    <row r="5939" spans="1:16" ht="38.25">
      <c r="A5939" s="214">
        <v>526</v>
      </c>
      <c r="B5939" s="89"/>
      <c r="C5939" s="90" t="s">
        <v>616</v>
      </c>
      <c r="D5939" s="153">
        <v>43381</v>
      </c>
      <c r="E5939" s="89" t="s">
        <v>11284</v>
      </c>
      <c r="F5939" s="89" t="s">
        <v>3</v>
      </c>
      <c r="G5939" s="89">
        <v>1669900</v>
      </c>
      <c r="H5939" s="89"/>
      <c r="I5939" s="93" t="s">
        <v>12521</v>
      </c>
      <c r="J5939" s="89"/>
      <c r="K5939" s="89"/>
      <c r="L5939" s="89"/>
      <c r="M5939" s="89"/>
      <c r="N5939" s="155">
        <v>0</v>
      </c>
      <c r="O5939" s="155">
        <v>227</v>
      </c>
      <c r="P5939" s="89" t="s">
        <v>679</v>
      </c>
    </row>
    <row r="5940" spans="1:16" ht="51">
      <c r="A5940" s="214" t="s">
        <v>569</v>
      </c>
      <c r="B5940" s="89"/>
      <c r="C5940" s="90" t="s">
        <v>621</v>
      </c>
      <c r="D5940" s="153">
        <v>43381</v>
      </c>
      <c r="E5940" s="89" t="s">
        <v>11285</v>
      </c>
      <c r="F5940" s="89" t="s">
        <v>3</v>
      </c>
      <c r="G5940" s="89">
        <v>1669878</v>
      </c>
      <c r="H5940" s="89"/>
      <c r="I5940" s="93" t="s">
        <v>12522</v>
      </c>
      <c r="J5940" s="89"/>
      <c r="K5940" s="89"/>
      <c r="L5940" s="89"/>
      <c r="M5940" s="89"/>
      <c r="N5940" s="155">
        <v>0</v>
      </c>
      <c r="O5940" s="155">
        <v>2147.04</v>
      </c>
      <c r="P5940" s="89" t="s">
        <v>679</v>
      </c>
    </row>
    <row r="5941" spans="1:16" ht="63.75">
      <c r="A5941" s="214" t="s">
        <v>569</v>
      </c>
      <c r="B5941" s="89"/>
      <c r="C5941" s="90" t="s">
        <v>621</v>
      </c>
      <c r="D5941" s="153">
        <v>43381</v>
      </c>
      <c r="E5941" s="89" t="s">
        <v>11286</v>
      </c>
      <c r="F5941" s="89" t="s">
        <v>3</v>
      </c>
      <c r="G5941" s="89">
        <v>1669708</v>
      </c>
      <c r="H5941" s="89"/>
      <c r="I5941" s="93" t="s">
        <v>12523</v>
      </c>
      <c r="J5941" s="89"/>
      <c r="K5941" s="89"/>
      <c r="L5941" s="89"/>
      <c r="M5941" s="89"/>
      <c r="N5941" s="155">
        <v>0</v>
      </c>
      <c r="O5941" s="155">
        <v>7514.99</v>
      </c>
      <c r="P5941" s="89" t="s">
        <v>679</v>
      </c>
    </row>
    <row r="5942" spans="1:16" ht="63.75">
      <c r="A5942" s="214">
        <v>35</v>
      </c>
      <c r="B5942" s="89"/>
      <c r="C5942" s="90" t="s">
        <v>49</v>
      </c>
      <c r="D5942" s="153">
        <v>43381</v>
      </c>
      <c r="E5942" s="89" t="s">
        <v>11287</v>
      </c>
      <c r="F5942" s="89" t="s">
        <v>3</v>
      </c>
      <c r="G5942" s="89">
        <v>1669673</v>
      </c>
      <c r="H5942" s="89"/>
      <c r="I5942" s="93" t="s">
        <v>12524</v>
      </c>
      <c r="J5942" s="89"/>
      <c r="K5942" s="89"/>
      <c r="L5942" s="89"/>
      <c r="M5942" s="89"/>
      <c r="N5942" s="155">
        <v>0</v>
      </c>
      <c r="O5942" s="155">
        <v>600000</v>
      </c>
      <c r="P5942" s="89" t="s">
        <v>679</v>
      </c>
    </row>
    <row r="5943" spans="1:16" ht="51">
      <c r="A5943" s="214">
        <v>680</v>
      </c>
      <c r="B5943" s="89"/>
      <c r="C5943" s="90" t="s">
        <v>195</v>
      </c>
      <c r="D5943" s="153">
        <v>43381</v>
      </c>
      <c r="E5943" s="89" t="s">
        <v>11288</v>
      </c>
      <c r="F5943" s="89" t="s">
        <v>3</v>
      </c>
      <c r="G5943" s="89">
        <v>1669656</v>
      </c>
      <c r="H5943" s="89"/>
      <c r="I5943" s="93" t="s">
        <v>12525</v>
      </c>
      <c r="J5943" s="89"/>
      <c r="K5943" s="89"/>
      <c r="L5943" s="89"/>
      <c r="M5943" s="89"/>
      <c r="N5943" s="155">
        <v>0</v>
      </c>
      <c r="O5943" s="155">
        <v>13</v>
      </c>
      <c r="P5943" s="89" t="s">
        <v>679</v>
      </c>
    </row>
    <row r="5944" spans="1:16" ht="51">
      <c r="A5944" s="214" t="s">
        <v>569</v>
      </c>
      <c r="B5944" s="89"/>
      <c r="C5944" s="90" t="s">
        <v>621</v>
      </c>
      <c r="D5944" s="153">
        <v>43381</v>
      </c>
      <c r="E5944" s="89" t="s">
        <v>11289</v>
      </c>
      <c r="F5944" s="89" t="s">
        <v>3</v>
      </c>
      <c r="G5944" s="89">
        <v>1669627</v>
      </c>
      <c r="H5944" s="89"/>
      <c r="I5944" s="93" t="s">
        <v>12526</v>
      </c>
      <c r="J5944" s="89"/>
      <c r="K5944" s="89"/>
      <c r="L5944" s="89"/>
      <c r="M5944" s="89"/>
      <c r="N5944" s="155">
        <v>0</v>
      </c>
      <c r="O5944" s="155">
        <v>8207.42</v>
      </c>
      <c r="P5944" s="89" t="s">
        <v>679</v>
      </c>
    </row>
    <row r="5945" spans="1:16" ht="38.25">
      <c r="A5945" s="214" t="s">
        <v>569</v>
      </c>
      <c r="B5945" s="89"/>
      <c r="C5945" s="90" t="s">
        <v>621</v>
      </c>
      <c r="D5945" s="153">
        <v>43381</v>
      </c>
      <c r="E5945" s="89" t="s">
        <v>11290</v>
      </c>
      <c r="F5945" s="89" t="s">
        <v>3</v>
      </c>
      <c r="G5945" s="89">
        <v>1669704</v>
      </c>
      <c r="H5945" s="89"/>
      <c r="I5945" s="93" t="s">
        <v>12527</v>
      </c>
      <c r="J5945" s="89"/>
      <c r="K5945" s="89"/>
      <c r="L5945" s="89"/>
      <c r="M5945" s="89"/>
      <c r="N5945" s="155">
        <v>0</v>
      </c>
      <c r="O5945" s="155">
        <v>1000</v>
      </c>
      <c r="P5945" s="89" t="s">
        <v>679</v>
      </c>
    </row>
    <row r="5946" spans="1:16" ht="51">
      <c r="A5946" s="214">
        <v>526</v>
      </c>
      <c r="B5946" s="89"/>
      <c r="C5946" s="90" t="s">
        <v>616</v>
      </c>
      <c r="D5946" s="153">
        <v>43381</v>
      </c>
      <c r="E5946" s="89" t="s">
        <v>11291</v>
      </c>
      <c r="F5946" s="89" t="s">
        <v>3</v>
      </c>
      <c r="G5946" s="89">
        <v>1669690</v>
      </c>
      <c r="H5946" s="89"/>
      <c r="I5946" s="93" t="s">
        <v>12528</v>
      </c>
      <c r="J5946" s="89"/>
      <c r="K5946" s="89"/>
      <c r="L5946" s="89"/>
      <c r="M5946" s="89"/>
      <c r="N5946" s="155">
        <v>0</v>
      </c>
      <c r="O5946" s="155">
        <v>227</v>
      </c>
      <c r="P5946" s="89" t="s">
        <v>2900</v>
      </c>
    </row>
    <row r="5947" spans="1:16" ht="51">
      <c r="A5947" s="214" t="s">
        <v>569</v>
      </c>
      <c r="B5947" s="89"/>
      <c r="C5947" s="90" t="s">
        <v>621</v>
      </c>
      <c r="D5947" s="153">
        <v>43381</v>
      </c>
      <c r="E5947" s="89" t="s">
        <v>11292</v>
      </c>
      <c r="F5947" s="89" t="s">
        <v>3</v>
      </c>
      <c r="G5947" s="89">
        <v>1669682</v>
      </c>
      <c r="H5947" s="89"/>
      <c r="I5947" s="93" t="s">
        <v>12529</v>
      </c>
      <c r="J5947" s="89"/>
      <c r="K5947" s="89"/>
      <c r="L5947" s="89"/>
      <c r="M5947" s="89"/>
      <c r="N5947" s="155">
        <v>0</v>
      </c>
      <c r="O5947" s="155">
        <v>87.350000000000009</v>
      </c>
      <c r="P5947" s="89" t="s">
        <v>679</v>
      </c>
    </row>
    <row r="5948" spans="1:16" ht="51">
      <c r="A5948" s="214">
        <v>526</v>
      </c>
      <c r="B5948" s="89"/>
      <c r="C5948" s="90" t="s">
        <v>616</v>
      </c>
      <c r="D5948" s="153">
        <v>43381</v>
      </c>
      <c r="E5948" s="89" t="s">
        <v>11293</v>
      </c>
      <c r="F5948" s="89" t="s">
        <v>3</v>
      </c>
      <c r="G5948" s="89">
        <v>1669677</v>
      </c>
      <c r="H5948" s="89"/>
      <c r="I5948" s="93" t="s">
        <v>12530</v>
      </c>
      <c r="J5948" s="89"/>
      <c r="K5948" s="89"/>
      <c r="L5948" s="89"/>
      <c r="M5948" s="89"/>
      <c r="N5948" s="155">
        <v>0</v>
      </c>
      <c r="O5948" s="155">
        <v>227</v>
      </c>
      <c r="P5948" s="89" t="s">
        <v>679</v>
      </c>
    </row>
    <row r="5949" spans="1:16" ht="51">
      <c r="A5949" s="214" t="s">
        <v>569</v>
      </c>
      <c r="B5949" s="89"/>
      <c r="C5949" s="90" t="s">
        <v>621</v>
      </c>
      <c r="D5949" s="153">
        <v>43381</v>
      </c>
      <c r="E5949" s="89" t="s">
        <v>11294</v>
      </c>
      <c r="F5949" s="89" t="s">
        <v>3</v>
      </c>
      <c r="G5949" s="89">
        <v>1669670</v>
      </c>
      <c r="H5949" s="89"/>
      <c r="I5949" s="93" t="s">
        <v>12531</v>
      </c>
      <c r="J5949" s="89"/>
      <c r="K5949" s="89"/>
      <c r="L5949" s="89"/>
      <c r="M5949" s="89"/>
      <c r="N5949" s="155">
        <v>0</v>
      </c>
      <c r="O5949" s="155">
        <v>341.2</v>
      </c>
      <c r="P5949" s="89" t="s">
        <v>679</v>
      </c>
    </row>
    <row r="5950" spans="1:16" ht="63.75">
      <c r="A5950" s="214" t="s">
        <v>569</v>
      </c>
      <c r="B5950" s="89"/>
      <c r="C5950" s="90" t="s">
        <v>621</v>
      </c>
      <c r="D5950" s="153">
        <v>43381</v>
      </c>
      <c r="E5950" s="89" t="s">
        <v>11295</v>
      </c>
      <c r="F5950" s="89" t="s">
        <v>3</v>
      </c>
      <c r="G5950" s="89">
        <v>1669595</v>
      </c>
      <c r="H5950" s="89"/>
      <c r="I5950" s="93" t="s">
        <v>12532</v>
      </c>
      <c r="J5950" s="89"/>
      <c r="K5950" s="89"/>
      <c r="L5950" s="89"/>
      <c r="M5950" s="89"/>
      <c r="N5950" s="155">
        <v>0</v>
      </c>
      <c r="O5950" s="155">
        <v>4500</v>
      </c>
      <c r="P5950" s="89" t="s">
        <v>679</v>
      </c>
    </row>
    <row r="5951" spans="1:16" ht="51">
      <c r="A5951" s="214">
        <v>192</v>
      </c>
      <c r="B5951" s="89"/>
      <c r="C5951" s="90" t="s">
        <v>96</v>
      </c>
      <c r="D5951" s="153">
        <v>43381</v>
      </c>
      <c r="E5951" s="89" t="s">
        <v>11296</v>
      </c>
      <c r="F5951" s="89" t="s">
        <v>3</v>
      </c>
      <c r="G5951" s="89">
        <v>1669614</v>
      </c>
      <c r="H5951" s="89"/>
      <c r="I5951" s="93" t="s">
        <v>12533</v>
      </c>
      <c r="J5951" s="89"/>
      <c r="K5951" s="89"/>
      <c r="L5951" s="89"/>
      <c r="M5951" s="89"/>
      <c r="N5951" s="155">
        <v>0</v>
      </c>
      <c r="O5951" s="155">
        <v>0.5</v>
      </c>
      <c r="P5951" s="89" t="s">
        <v>679</v>
      </c>
    </row>
    <row r="5952" spans="1:16" ht="38.25">
      <c r="A5952" s="214" t="s">
        <v>569</v>
      </c>
      <c r="B5952" s="89"/>
      <c r="C5952" s="90" t="s">
        <v>621</v>
      </c>
      <c r="D5952" s="153">
        <v>43381</v>
      </c>
      <c r="E5952" s="89" t="s">
        <v>11297</v>
      </c>
      <c r="F5952" s="89" t="s">
        <v>3</v>
      </c>
      <c r="G5952" s="89">
        <v>1669616</v>
      </c>
      <c r="H5952" s="89"/>
      <c r="I5952" s="93" t="s">
        <v>12534</v>
      </c>
      <c r="J5952" s="89"/>
      <c r="K5952" s="89"/>
      <c r="L5952" s="89"/>
      <c r="M5952" s="89"/>
      <c r="N5952" s="155">
        <v>0</v>
      </c>
      <c r="O5952" s="155">
        <v>6700</v>
      </c>
      <c r="P5952" s="89" t="s">
        <v>679</v>
      </c>
    </row>
    <row r="5953" spans="1:16" ht="51">
      <c r="A5953" s="214" t="s">
        <v>569</v>
      </c>
      <c r="B5953" s="89"/>
      <c r="C5953" s="90" t="s">
        <v>621</v>
      </c>
      <c r="D5953" s="153">
        <v>43381</v>
      </c>
      <c r="E5953" s="89" t="s">
        <v>11298</v>
      </c>
      <c r="F5953" s="89" t="s">
        <v>3</v>
      </c>
      <c r="G5953" s="89">
        <v>1669620</v>
      </c>
      <c r="H5953" s="89"/>
      <c r="I5953" s="93" t="s">
        <v>12535</v>
      </c>
      <c r="J5953" s="89"/>
      <c r="K5953" s="89"/>
      <c r="L5953" s="89"/>
      <c r="M5953" s="89"/>
      <c r="N5953" s="155">
        <v>0</v>
      </c>
      <c r="O5953" s="155">
        <v>1057.92</v>
      </c>
      <c r="P5953" s="89" t="s">
        <v>679</v>
      </c>
    </row>
    <row r="5954" spans="1:16" ht="51">
      <c r="A5954" s="214" t="s">
        <v>569</v>
      </c>
      <c r="B5954" s="89"/>
      <c r="C5954" s="90" t="s">
        <v>621</v>
      </c>
      <c r="D5954" s="153">
        <v>43381</v>
      </c>
      <c r="E5954" s="89" t="s">
        <v>11299</v>
      </c>
      <c r="F5954" s="89" t="s">
        <v>3</v>
      </c>
      <c r="G5954" s="89">
        <v>1669630</v>
      </c>
      <c r="H5954" s="89"/>
      <c r="I5954" s="93" t="s">
        <v>12536</v>
      </c>
      <c r="J5954" s="89"/>
      <c r="K5954" s="89"/>
      <c r="L5954" s="89"/>
      <c r="M5954" s="89"/>
      <c r="N5954" s="155">
        <v>0</v>
      </c>
      <c r="O5954" s="155">
        <v>2000</v>
      </c>
      <c r="P5954" s="89" t="s">
        <v>679</v>
      </c>
    </row>
    <row r="5955" spans="1:16" ht="51">
      <c r="A5955" s="214">
        <v>10</v>
      </c>
      <c r="B5955" s="89"/>
      <c r="C5955" s="90" t="s">
        <v>44</v>
      </c>
      <c r="D5955" s="153">
        <v>43381</v>
      </c>
      <c r="E5955" s="89" t="s">
        <v>11929</v>
      </c>
      <c r="F5955" s="89" t="s">
        <v>15</v>
      </c>
      <c r="G5955" s="89">
        <v>855948</v>
      </c>
      <c r="H5955" s="89"/>
      <c r="I5955" s="93" t="s">
        <v>13168</v>
      </c>
      <c r="J5955" s="89"/>
      <c r="K5955" s="89"/>
      <c r="L5955" s="89"/>
      <c r="M5955" s="89"/>
      <c r="N5955" s="155">
        <v>50</v>
      </c>
      <c r="O5955" s="155">
        <v>0</v>
      </c>
      <c r="P5955" s="89" t="s">
        <v>679</v>
      </c>
    </row>
    <row r="5956" spans="1:16" ht="51">
      <c r="A5956" s="214">
        <v>342</v>
      </c>
      <c r="B5956" s="89"/>
      <c r="C5956" s="90" t="s">
        <v>152</v>
      </c>
      <c r="D5956" s="153">
        <v>43381</v>
      </c>
      <c r="E5956" s="89" t="s">
        <v>11930</v>
      </c>
      <c r="F5956" s="89" t="s">
        <v>6</v>
      </c>
      <c r="G5956" s="89">
        <v>1031584</v>
      </c>
      <c r="H5956" s="89"/>
      <c r="I5956" s="93" t="s">
        <v>13169</v>
      </c>
      <c r="J5956" s="89"/>
      <c r="K5956" s="89"/>
      <c r="L5956" s="89"/>
      <c r="M5956" s="89"/>
      <c r="N5956" s="155">
        <v>0</v>
      </c>
      <c r="O5956" s="155">
        <v>1243313.3700000001</v>
      </c>
      <c r="P5956" s="89" t="s">
        <v>679</v>
      </c>
    </row>
    <row r="5957" spans="1:16" ht="89.25">
      <c r="A5957" s="214">
        <v>25</v>
      </c>
      <c r="B5957" s="89"/>
      <c r="C5957" s="90" t="s">
        <v>48</v>
      </c>
      <c r="D5957" s="153">
        <v>43381</v>
      </c>
      <c r="E5957" s="89" t="s">
        <v>11931</v>
      </c>
      <c r="F5957" s="89" t="s">
        <v>680</v>
      </c>
      <c r="G5957" s="89">
        <v>181070</v>
      </c>
      <c r="H5957" s="89"/>
      <c r="I5957" s="93" t="s">
        <v>13170</v>
      </c>
      <c r="J5957" s="89"/>
      <c r="K5957" s="89"/>
      <c r="L5957" s="89"/>
      <c r="M5957" s="89"/>
      <c r="N5957" s="155">
        <v>1081595.75</v>
      </c>
      <c r="O5957" s="155">
        <v>0</v>
      </c>
      <c r="P5957" s="89" t="s">
        <v>679</v>
      </c>
    </row>
    <row r="5958" spans="1:16" ht="76.5">
      <c r="A5958" s="214">
        <v>25</v>
      </c>
      <c r="B5958" s="89"/>
      <c r="C5958" s="90" t="s">
        <v>48</v>
      </c>
      <c r="D5958" s="153">
        <v>43381</v>
      </c>
      <c r="E5958" s="89" t="s">
        <v>11931</v>
      </c>
      <c r="F5958" s="89" t="s">
        <v>680</v>
      </c>
      <c r="G5958" s="89">
        <v>181072</v>
      </c>
      <c r="H5958" s="89"/>
      <c r="I5958" s="93" t="s">
        <v>13171</v>
      </c>
      <c r="J5958" s="89"/>
      <c r="K5958" s="89"/>
      <c r="L5958" s="89"/>
      <c r="M5958" s="89"/>
      <c r="N5958" s="155">
        <v>1239188.51</v>
      </c>
      <c r="O5958" s="155">
        <v>0</v>
      </c>
      <c r="P5958" s="89" t="s">
        <v>679</v>
      </c>
    </row>
    <row r="5959" spans="1:16" ht="76.5">
      <c r="A5959" s="214">
        <v>25</v>
      </c>
      <c r="B5959" s="89"/>
      <c r="C5959" s="90" t="s">
        <v>48</v>
      </c>
      <c r="D5959" s="153">
        <v>43381</v>
      </c>
      <c r="E5959" s="89" t="s">
        <v>11931</v>
      </c>
      <c r="F5959" s="89" t="s">
        <v>680</v>
      </c>
      <c r="G5959" s="89">
        <v>181067</v>
      </c>
      <c r="H5959" s="89"/>
      <c r="I5959" s="93" t="s">
        <v>13172</v>
      </c>
      <c r="J5959" s="89"/>
      <c r="K5959" s="89"/>
      <c r="L5959" s="89"/>
      <c r="M5959" s="89"/>
      <c r="N5959" s="155">
        <v>318044.40000000002</v>
      </c>
      <c r="O5959" s="155">
        <v>0</v>
      </c>
      <c r="P5959" s="89" t="s">
        <v>679</v>
      </c>
    </row>
    <row r="5960" spans="1:16" ht="76.5">
      <c r="A5960" s="214">
        <v>25</v>
      </c>
      <c r="B5960" s="89"/>
      <c r="C5960" s="90" t="s">
        <v>48</v>
      </c>
      <c r="D5960" s="153">
        <v>43381</v>
      </c>
      <c r="E5960" s="89" t="s">
        <v>11931</v>
      </c>
      <c r="F5960" s="89" t="s">
        <v>680</v>
      </c>
      <c r="G5960" s="89">
        <v>181083</v>
      </c>
      <c r="H5960" s="89"/>
      <c r="I5960" s="93" t="s">
        <v>13173</v>
      </c>
      <c r="J5960" s="89"/>
      <c r="K5960" s="89"/>
      <c r="L5960" s="89"/>
      <c r="M5960" s="89"/>
      <c r="N5960" s="155">
        <v>85467.21</v>
      </c>
      <c r="O5960" s="155">
        <v>0</v>
      </c>
      <c r="P5960" s="89" t="s">
        <v>679</v>
      </c>
    </row>
    <row r="5961" spans="1:16" ht="76.5">
      <c r="A5961" s="214">
        <v>25</v>
      </c>
      <c r="B5961" s="89"/>
      <c r="C5961" s="90" t="s">
        <v>48</v>
      </c>
      <c r="D5961" s="153">
        <v>43381</v>
      </c>
      <c r="E5961" s="89" t="s">
        <v>11931</v>
      </c>
      <c r="F5961" s="89" t="s">
        <v>680</v>
      </c>
      <c r="G5961" s="89">
        <v>181063</v>
      </c>
      <c r="H5961" s="89"/>
      <c r="I5961" s="93" t="s">
        <v>13174</v>
      </c>
      <c r="J5961" s="89"/>
      <c r="K5961" s="89"/>
      <c r="L5961" s="89"/>
      <c r="M5961" s="89"/>
      <c r="N5961" s="155">
        <v>332647.39</v>
      </c>
      <c r="O5961" s="155">
        <v>0</v>
      </c>
      <c r="P5961" s="89" t="s">
        <v>679</v>
      </c>
    </row>
    <row r="5962" spans="1:16" ht="76.5">
      <c r="A5962" s="214">
        <v>25</v>
      </c>
      <c r="B5962" s="89"/>
      <c r="C5962" s="90" t="s">
        <v>48</v>
      </c>
      <c r="D5962" s="153">
        <v>43381</v>
      </c>
      <c r="E5962" s="89" t="s">
        <v>11931</v>
      </c>
      <c r="F5962" s="89" t="s">
        <v>680</v>
      </c>
      <c r="G5962" s="89">
        <v>181069</v>
      </c>
      <c r="H5962" s="89"/>
      <c r="I5962" s="93" t="s">
        <v>13175</v>
      </c>
      <c r="J5962" s="89"/>
      <c r="K5962" s="89"/>
      <c r="L5962" s="89"/>
      <c r="M5962" s="89"/>
      <c r="N5962" s="155">
        <v>557854.52</v>
      </c>
      <c r="O5962" s="155">
        <v>0</v>
      </c>
      <c r="P5962" s="89" t="s">
        <v>679</v>
      </c>
    </row>
    <row r="5963" spans="1:16" ht="63.75">
      <c r="A5963" s="214">
        <v>25</v>
      </c>
      <c r="B5963" s="89"/>
      <c r="C5963" s="90" t="s">
        <v>48</v>
      </c>
      <c r="D5963" s="153">
        <v>43381</v>
      </c>
      <c r="E5963" s="89" t="s">
        <v>11931</v>
      </c>
      <c r="F5963" s="89" t="s">
        <v>680</v>
      </c>
      <c r="G5963" s="89">
        <v>181062</v>
      </c>
      <c r="H5963" s="89"/>
      <c r="I5963" s="93" t="s">
        <v>13176</v>
      </c>
      <c r="J5963" s="89"/>
      <c r="K5963" s="89"/>
      <c r="L5963" s="89"/>
      <c r="M5963" s="89"/>
      <c r="N5963" s="155">
        <v>604325.42000000004</v>
      </c>
      <c r="O5963" s="155">
        <v>0</v>
      </c>
      <c r="P5963" s="89" t="s">
        <v>679</v>
      </c>
    </row>
    <row r="5964" spans="1:16" ht="51">
      <c r="A5964" s="214" t="s">
        <v>561</v>
      </c>
      <c r="B5964" s="89"/>
      <c r="C5964" s="90" t="s">
        <v>10493</v>
      </c>
      <c r="D5964" s="153">
        <v>43381</v>
      </c>
      <c r="E5964" s="89" t="s">
        <v>11932</v>
      </c>
      <c r="F5964" s="89" t="s">
        <v>6</v>
      </c>
      <c r="G5964" s="89">
        <v>1031792</v>
      </c>
      <c r="H5964" s="89"/>
      <c r="I5964" s="93" t="s">
        <v>13177</v>
      </c>
      <c r="J5964" s="89"/>
      <c r="K5964" s="89"/>
      <c r="L5964" s="89"/>
      <c r="M5964" s="89"/>
      <c r="N5964" s="155">
        <v>0</v>
      </c>
      <c r="O5964" s="155">
        <v>8850.14</v>
      </c>
      <c r="P5964" s="89" t="s">
        <v>679</v>
      </c>
    </row>
    <row r="5965" spans="1:16" ht="102">
      <c r="A5965" s="214" t="s">
        <v>560</v>
      </c>
      <c r="B5965" s="89"/>
      <c r="C5965" s="90" t="s">
        <v>622</v>
      </c>
      <c r="D5965" s="153">
        <v>43381</v>
      </c>
      <c r="E5965" s="89" t="s">
        <v>11933</v>
      </c>
      <c r="F5965" s="89" t="s">
        <v>6</v>
      </c>
      <c r="G5965" s="89">
        <v>934931</v>
      </c>
      <c r="H5965" s="89"/>
      <c r="I5965" s="93" t="s">
        <v>13178</v>
      </c>
      <c r="J5965" s="89"/>
      <c r="K5965" s="89"/>
      <c r="L5965" s="89"/>
      <c r="M5965" s="89"/>
      <c r="N5965" s="155">
        <v>0</v>
      </c>
      <c r="O5965" s="155">
        <v>7761.99</v>
      </c>
      <c r="P5965" s="89" t="s">
        <v>679</v>
      </c>
    </row>
    <row r="5966" spans="1:16" ht="102">
      <c r="A5966" s="214" t="s">
        <v>560</v>
      </c>
      <c r="B5966" s="89"/>
      <c r="C5966" s="90" t="s">
        <v>622</v>
      </c>
      <c r="D5966" s="153">
        <v>43381</v>
      </c>
      <c r="E5966" s="89" t="s">
        <v>11934</v>
      </c>
      <c r="F5966" s="89" t="s">
        <v>6</v>
      </c>
      <c r="G5966" s="89">
        <v>934931</v>
      </c>
      <c r="H5966" s="89"/>
      <c r="I5966" s="93" t="s">
        <v>13179</v>
      </c>
      <c r="J5966" s="89"/>
      <c r="K5966" s="89"/>
      <c r="L5966" s="89"/>
      <c r="M5966" s="89"/>
      <c r="N5966" s="155">
        <v>0</v>
      </c>
      <c r="O5966" s="155">
        <v>4579.92</v>
      </c>
      <c r="P5966" s="89" t="s">
        <v>679</v>
      </c>
    </row>
    <row r="5967" spans="1:16" ht="51">
      <c r="A5967" s="214">
        <v>513</v>
      </c>
      <c r="B5967" s="89"/>
      <c r="C5967" s="90" t="s">
        <v>175</v>
      </c>
      <c r="D5967" s="153">
        <v>43381</v>
      </c>
      <c r="E5967" s="89" t="s">
        <v>11935</v>
      </c>
      <c r="F5967" s="89" t="s">
        <v>15</v>
      </c>
      <c r="G5967" s="89">
        <v>856388</v>
      </c>
      <c r="H5967" s="89"/>
      <c r="I5967" s="93" t="s">
        <v>13180</v>
      </c>
      <c r="J5967" s="89"/>
      <c r="K5967" s="89"/>
      <c r="L5967" s="89"/>
      <c r="M5967" s="89"/>
      <c r="N5967" s="155">
        <v>50</v>
      </c>
      <c r="O5967" s="155">
        <v>0</v>
      </c>
      <c r="P5967" s="89" t="s">
        <v>679</v>
      </c>
    </row>
    <row r="5968" spans="1:16" ht="51">
      <c r="A5968" s="214">
        <v>513</v>
      </c>
      <c r="B5968" s="89"/>
      <c r="C5968" s="90" t="s">
        <v>175</v>
      </c>
      <c r="D5968" s="153">
        <v>43381</v>
      </c>
      <c r="E5968" s="89" t="s">
        <v>11936</v>
      </c>
      <c r="F5968" s="89" t="s">
        <v>15</v>
      </c>
      <c r="G5968" s="89">
        <v>856390</v>
      </c>
      <c r="H5968" s="89"/>
      <c r="I5968" s="93" t="s">
        <v>10301</v>
      </c>
      <c r="J5968" s="89"/>
      <c r="K5968" s="89"/>
      <c r="L5968" s="89"/>
      <c r="M5968" s="89"/>
      <c r="N5968" s="155">
        <v>50</v>
      </c>
      <c r="O5968" s="155">
        <v>0</v>
      </c>
      <c r="P5968" s="89" t="s">
        <v>679</v>
      </c>
    </row>
    <row r="5969" spans="1:16" ht="51">
      <c r="A5969" s="214">
        <v>513</v>
      </c>
      <c r="B5969" s="89"/>
      <c r="C5969" s="90" t="s">
        <v>175</v>
      </c>
      <c r="D5969" s="153">
        <v>43381</v>
      </c>
      <c r="E5969" s="89" t="s">
        <v>11937</v>
      </c>
      <c r="F5969" s="89" t="s">
        <v>15</v>
      </c>
      <c r="G5969" s="89">
        <v>856392</v>
      </c>
      <c r="H5969" s="89"/>
      <c r="I5969" s="93" t="s">
        <v>13181</v>
      </c>
      <c r="J5969" s="89"/>
      <c r="K5969" s="89"/>
      <c r="L5969" s="89"/>
      <c r="M5969" s="89"/>
      <c r="N5969" s="155">
        <v>50</v>
      </c>
      <c r="O5969" s="155">
        <v>0</v>
      </c>
      <c r="P5969" s="89" t="s">
        <v>679</v>
      </c>
    </row>
    <row r="5970" spans="1:16" ht="51">
      <c r="A5970" s="214" t="s">
        <v>560</v>
      </c>
      <c r="B5970" s="89"/>
      <c r="C5970" s="90" t="s">
        <v>622</v>
      </c>
      <c r="D5970" s="153">
        <v>43381</v>
      </c>
      <c r="E5970" s="89" t="s">
        <v>11938</v>
      </c>
      <c r="F5970" s="89" t="s">
        <v>6</v>
      </c>
      <c r="G5970" s="89">
        <v>1031823</v>
      </c>
      <c r="H5970" s="89"/>
      <c r="I5970" s="93" t="s">
        <v>13182</v>
      </c>
      <c r="J5970" s="89"/>
      <c r="K5970" s="89"/>
      <c r="L5970" s="89"/>
      <c r="M5970" s="89"/>
      <c r="N5970" s="155">
        <v>0</v>
      </c>
      <c r="O5970" s="155">
        <v>6504.61</v>
      </c>
      <c r="P5970" s="89" t="s">
        <v>679</v>
      </c>
    </row>
    <row r="5971" spans="1:16" ht="51">
      <c r="A5971" s="214" t="s">
        <v>560</v>
      </c>
      <c r="B5971" s="89"/>
      <c r="C5971" s="90" t="s">
        <v>622</v>
      </c>
      <c r="D5971" s="153">
        <v>43381</v>
      </c>
      <c r="E5971" s="89" t="s">
        <v>11939</v>
      </c>
      <c r="F5971" s="89" t="s">
        <v>6</v>
      </c>
      <c r="G5971" s="89">
        <v>1031824</v>
      </c>
      <c r="H5971" s="89"/>
      <c r="I5971" s="93" t="s">
        <v>13183</v>
      </c>
      <c r="J5971" s="89"/>
      <c r="K5971" s="89"/>
      <c r="L5971" s="89"/>
      <c r="M5971" s="89"/>
      <c r="N5971" s="155">
        <v>0</v>
      </c>
      <c r="O5971" s="155">
        <v>1135.95</v>
      </c>
      <c r="P5971" s="89" t="s">
        <v>679</v>
      </c>
    </row>
    <row r="5972" spans="1:16" ht="63.75">
      <c r="A5972" s="214">
        <v>41</v>
      </c>
      <c r="B5972" s="89"/>
      <c r="C5972" s="90" t="s">
        <v>50</v>
      </c>
      <c r="D5972" s="153">
        <v>43381</v>
      </c>
      <c r="E5972" s="89" t="s">
        <v>11940</v>
      </c>
      <c r="F5972" s="89" t="s">
        <v>6</v>
      </c>
      <c r="G5972" s="89">
        <v>935045</v>
      </c>
      <c r="H5972" s="89"/>
      <c r="I5972" s="93" t="s">
        <v>13184</v>
      </c>
      <c r="J5972" s="89"/>
      <c r="K5972" s="89"/>
      <c r="L5972" s="89"/>
      <c r="M5972" s="89"/>
      <c r="N5972" s="155">
        <v>0</v>
      </c>
      <c r="O5972" s="155">
        <v>95862</v>
      </c>
      <c r="P5972" s="89" t="s">
        <v>679</v>
      </c>
    </row>
    <row r="5973" spans="1:16" ht="51">
      <c r="A5973" s="214">
        <v>132</v>
      </c>
      <c r="B5973" s="89"/>
      <c r="C5973" s="90" t="s">
        <v>71</v>
      </c>
      <c r="D5973" s="153">
        <v>43382</v>
      </c>
      <c r="E5973" s="89" t="s">
        <v>11300</v>
      </c>
      <c r="F5973" s="89" t="s">
        <v>3</v>
      </c>
      <c r="G5973" s="89">
        <v>1670360</v>
      </c>
      <c r="H5973" s="89"/>
      <c r="I5973" s="93" t="s">
        <v>12537</v>
      </c>
      <c r="J5973" s="89"/>
      <c r="K5973" s="89"/>
      <c r="L5973" s="89"/>
      <c r="M5973" s="89"/>
      <c r="N5973" s="155">
        <v>0</v>
      </c>
      <c r="O5973" s="155">
        <v>500</v>
      </c>
      <c r="P5973" s="89" t="s">
        <v>679</v>
      </c>
    </row>
    <row r="5974" spans="1:16" ht="51">
      <c r="A5974" s="214" t="s">
        <v>569</v>
      </c>
      <c r="B5974" s="89"/>
      <c r="C5974" s="90" t="s">
        <v>621</v>
      </c>
      <c r="D5974" s="153">
        <v>43382</v>
      </c>
      <c r="E5974" s="89" t="s">
        <v>11301</v>
      </c>
      <c r="F5974" s="89" t="s">
        <v>3</v>
      </c>
      <c r="G5974" s="89">
        <v>1670349</v>
      </c>
      <c r="H5974" s="89"/>
      <c r="I5974" s="93" t="s">
        <v>12538</v>
      </c>
      <c r="J5974" s="89"/>
      <c r="K5974" s="89"/>
      <c r="L5974" s="89"/>
      <c r="M5974" s="89"/>
      <c r="N5974" s="155">
        <v>0</v>
      </c>
      <c r="O5974" s="155">
        <v>15160.4</v>
      </c>
      <c r="P5974" s="89" t="s">
        <v>679</v>
      </c>
    </row>
    <row r="5975" spans="1:16" ht="63.75">
      <c r="A5975" s="214">
        <v>112</v>
      </c>
      <c r="B5975" s="89"/>
      <c r="C5975" s="90" t="s">
        <v>64</v>
      </c>
      <c r="D5975" s="153">
        <v>43382</v>
      </c>
      <c r="E5975" s="89" t="s">
        <v>11302</v>
      </c>
      <c r="F5975" s="89" t="s">
        <v>3</v>
      </c>
      <c r="G5975" s="89">
        <v>1670362</v>
      </c>
      <c r="H5975" s="89"/>
      <c r="I5975" s="93" t="s">
        <v>12539</v>
      </c>
      <c r="J5975" s="89"/>
      <c r="K5975" s="89"/>
      <c r="L5975" s="89"/>
      <c r="M5975" s="89"/>
      <c r="N5975" s="155">
        <v>0</v>
      </c>
      <c r="O5975" s="155">
        <v>1066.4000000000001</v>
      </c>
      <c r="P5975" s="89" t="s">
        <v>679</v>
      </c>
    </row>
    <row r="5976" spans="1:16" ht="51">
      <c r="A5976" s="214">
        <v>132</v>
      </c>
      <c r="B5976" s="89"/>
      <c r="C5976" s="90" t="s">
        <v>71</v>
      </c>
      <c r="D5976" s="153">
        <v>43382</v>
      </c>
      <c r="E5976" s="89" t="s">
        <v>11303</v>
      </c>
      <c r="F5976" s="89" t="s">
        <v>3</v>
      </c>
      <c r="G5976" s="89">
        <v>1670363</v>
      </c>
      <c r="H5976" s="89"/>
      <c r="I5976" s="93" t="s">
        <v>12540</v>
      </c>
      <c r="J5976" s="89"/>
      <c r="K5976" s="89"/>
      <c r="L5976" s="89"/>
      <c r="M5976" s="89"/>
      <c r="N5976" s="155">
        <v>0</v>
      </c>
      <c r="O5976" s="155">
        <v>20</v>
      </c>
      <c r="P5976" s="89" t="s">
        <v>679</v>
      </c>
    </row>
    <row r="5977" spans="1:16" ht="38.25">
      <c r="A5977" s="214">
        <v>35</v>
      </c>
      <c r="B5977" s="89"/>
      <c r="C5977" s="90" t="s">
        <v>49</v>
      </c>
      <c r="D5977" s="153">
        <v>43382</v>
      </c>
      <c r="E5977" s="89" t="s">
        <v>11304</v>
      </c>
      <c r="F5977" s="89" t="s">
        <v>3</v>
      </c>
      <c r="G5977" s="89">
        <v>1670371</v>
      </c>
      <c r="H5977" s="89"/>
      <c r="I5977" s="93" t="s">
        <v>5132</v>
      </c>
      <c r="J5977" s="89"/>
      <c r="K5977" s="89"/>
      <c r="L5977" s="89"/>
      <c r="M5977" s="89"/>
      <c r="N5977" s="155">
        <v>0</v>
      </c>
      <c r="O5977" s="155">
        <v>1203.3900000000001</v>
      </c>
      <c r="P5977" s="89" t="s">
        <v>679</v>
      </c>
    </row>
    <row r="5978" spans="1:16" ht="51">
      <c r="A5978" s="214">
        <v>47</v>
      </c>
      <c r="B5978" s="89"/>
      <c r="C5978" s="90" t="s">
        <v>52</v>
      </c>
      <c r="D5978" s="153">
        <v>43382</v>
      </c>
      <c r="E5978" s="89" t="s">
        <v>11305</v>
      </c>
      <c r="F5978" s="89" t="s">
        <v>3</v>
      </c>
      <c r="G5978" s="89">
        <v>1670407</v>
      </c>
      <c r="H5978" s="89"/>
      <c r="I5978" s="93" t="s">
        <v>12541</v>
      </c>
      <c r="J5978" s="89"/>
      <c r="K5978" s="89"/>
      <c r="L5978" s="89"/>
      <c r="M5978" s="89"/>
      <c r="N5978" s="155">
        <v>0</v>
      </c>
      <c r="O5978" s="155">
        <v>343.64</v>
      </c>
      <c r="P5978" s="89" t="s">
        <v>679</v>
      </c>
    </row>
    <row r="5979" spans="1:16" ht="51">
      <c r="A5979" s="214">
        <v>47</v>
      </c>
      <c r="B5979" s="89"/>
      <c r="C5979" s="90" t="s">
        <v>52</v>
      </c>
      <c r="D5979" s="153">
        <v>43382</v>
      </c>
      <c r="E5979" s="89" t="s">
        <v>11306</v>
      </c>
      <c r="F5979" s="89" t="s">
        <v>3</v>
      </c>
      <c r="G5979" s="89">
        <v>1670408</v>
      </c>
      <c r="H5979" s="89"/>
      <c r="I5979" s="93" t="s">
        <v>12542</v>
      </c>
      <c r="J5979" s="89"/>
      <c r="K5979" s="89"/>
      <c r="L5979" s="89"/>
      <c r="M5979" s="89"/>
      <c r="N5979" s="155">
        <v>0</v>
      </c>
      <c r="O5979" s="155">
        <v>630.80000000000007</v>
      </c>
      <c r="P5979" s="89" t="s">
        <v>2900</v>
      </c>
    </row>
    <row r="5980" spans="1:16" ht="63.75">
      <c r="A5980" s="214">
        <v>47</v>
      </c>
      <c r="B5980" s="89"/>
      <c r="C5980" s="90" t="s">
        <v>52</v>
      </c>
      <c r="D5980" s="153">
        <v>43382</v>
      </c>
      <c r="E5980" s="89" t="s">
        <v>11307</v>
      </c>
      <c r="F5980" s="89" t="s">
        <v>3</v>
      </c>
      <c r="G5980" s="89">
        <v>1670411</v>
      </c>
      <c r="H5980" s="89"/>
      <c r="I5980" s="93" t="s">
        <v>12543</v>
      </c>
      <c r="J5980" s="89"/>
      <c r="K5980" s="89"/>
      <c r="L5980" s="89"/>
      <c r="M5980" s="89"/>
      <c r="N5980" s="155">
        <v>0</v>
      </c>
      <c r="O5980" s="155">
        <v>8927.6</v>
      </c>
      <c r="P5980" s="89" t="s">
        <v>679</v>
      </c>
    </row>
    <row r="5981" spans="1:16" ht="38.25">
      <c r="A5981" s="214" t="s">
        <v>569</v>
      </c>
      <c r="B5981" s="89"/>
      <c r="C5981" s="90" t="s">
        <v>621</v>
      </c>
      <c r="D5981" s="153">
        <v>43382</v>
      </c>
      <c r="E5981" s="89" t="s">
        <v>11308</v>
      </c>
      <c r="F5981" s="89" t="s">
        <v>3</v>
      </c>
      <c r="G5981" s="89">
        <v>1670231</v>
      </c>
      <c r="H5981" s="89"/>
      <c r="I5981" s="93" t="s">
        <v>12544</v>
      </c>
      <c r="J5981" s="89"/>
      <c r="K5981" s="89"/>
      <c r="L5981" s="89"/>
      <c r="M5981" s="89"/>
      <c r="N5981" s="155">
        <v>0</v>
      </c>
      <c r="O5981" s="155">
        <v>6718</v>
      </c>
      <c r="P5981" s="89" t="s">
        <v>679</v>
      </c>
    </row>
    <row r="5982" spans="1:16" ht="63.75">
      <c r="A5982" s="214">
        <v>66</v>
      </c>
      <c r="B5982" s="89"/>
      <c r="C5982" s="90" t="s">
        <v>55</v>
      </c>
      <c r="D5982" s="153">
        <v>43382</v>
      </c>
      <c r="E5982" s="89" t="s">
        <v>11309</v>
      </c>
      <c r="F5982" s="89" t="s">
        <v>3</v>
      </c>
      <c r="G5982" s="89">
        <v>1670250</v>
      </c>
      <c r="H5982" s="89"/>
      <c r="I5982" s="93" t="s">
        <v>12545</v>
      </c>
      <c r="J5982" s="89"/>
      <c r="K5982" s="89"/>
      <c r="L5982" s="89"/>
      <c r="M5982" s="89"/>
      <c r="N5982" s="155">
        <v>0</v>
      </c>
      <c r="O5982" s="155">
        <v>2000</v>
      </c>
      <c r="P5982" s="89" t="s">
        <v>679</v>
      </c>
    </row>
    <row r="5983" spans="1:16" ht="51">
      <c r="A5983" s="214" t="s">
        <v>569</v>
      </c>
      <c r="B5983" s="89"/>
      <c r="C5983" s="90" t="s">
        <v>621</v>
      </c>
      <c r="D5983" s="153">
        <v>43382</v>
      </c>
      <c r="E5983" s="89" t="s">
        <v>11310</v>
      </c>
      <c r="F5983" s="89" t="s">
        <v>3</v>
      </c>
      <c r="G5983" s="89">
        <v>1670273</v>
      </c>
      <c r="H5983" s="89"/>
      <c r="I5983" s="93" t="s">
        <v>12546</v>
      </c>
      <c r="J5983" s="89"/>
      <c r="K5983" s="89"/>
      <c r="L5983" s="89"/>
      <c r="M5983" s="89"/>
      <c r="N5983" s="155">
        <v>0</v>
      </c>
      <c r="O5983" s="155">
        <v>323</v>
      </c>
      <c r="P5983" s="89" t="s">
        <v>679</v>
      </c>
    </row>
    <row r="5984" spans="1:16" ht="51">
      <c r="A5984" s="214">
        <v>212</v>
      </c>
      <c r="B5984" s="89"/>
      <c r="C5984" s="90" t="s">
        <v>103</v>
      </c>
      <c r="D5984" s="153">
        <v>43382</v>
      </c>
      <c r="E5984" s="89" t="s">
        <v>11311</v>
      </c>
      <c r="F5984" s="89" t="s">
        <v>3</v>
      </c>
      <c r="G5984" s="89">
        <v>1670279</v>
      </c>
      <c r="H5984" s="89"/>
      <c r="I5984" s="93" t="s">
        <v>12547</v>
      </c>
      <c r="J5984" s="89"/>
      <c r="K5984" s="89"/>
      <c r="L5984" s="89"/>
      <c r="M5984" s="89"/>
      <c r="N5984" s="155">
        <v>0</v>
      </c>
      <c r="O5984" s="155">
        <v>300</v>
      </c>
      <c r="P5984" s="89" t="s">
        <v>679</v>
      </c>
    </row>
    <row r="5985" spans="1:16" ht="38.25">
      <c r="A5985" s="214">
        <v>373</v>
      </c>
      <c r="B5985" s="89"/>
      <c r="C5985" s="90" t="s">
        <v>644</v>
      </c>
      <c r="D5985" s="153">
        <v>43382</v>
      </c>
      <c r="E5985" s="89" t="s">
        <v>11312</v>
      </c>
      <c r="F5985" s="89" t="s">
        <v>3</v>
      </c>
      <c r="G5985" s="89">
        <v>1670298</v>
      </c>
      <c r="H5985" s="89"/>
      <c r="I5985" s="93" t="s">
        <v>12548</v>
      </c>
      <c r="J5985" s="89"/>
      <c r="K5985" s="89"/>
      <c r="L5985" s="89"/>
      <c r="M5985" s="89"/>
      <c r="N5985" s="155">
        <v>0</v>
      </c>
      <c r="O5985" s="155">
        <v>146.49</v>
      </c>
      <c r="P5985" s="89" t="s">
        <v>679</v>
      </c>
    </row>
    <row r="5986" spans="1:16" ht="51">
      <c r="A5986" s="214">
        <v>224</v>
      </c>
      <c r="B5986" s="89"/>
      <c r="C5986" s="90" t="s">
        <v>108</v>
      </c>
      <c r="D5986" s="153">
        <v>43382</v>
      </c>
      <c r="E5986" s="89" t="s">
        <v>11313</v>
      </c>
      <c r="F5986" s="89" t="s">
        <v>3</v>
      </c>
      <c r="G5986" s="89">
        <v>1670140</v>
      </c>
      <c r="H5986" s="89"/>
      <c r="I5986" s="93" t="s">
        <v>12549</v>
      </c>
      <c r="J5986" s="89"/>
      <c r="K5986" s="89"/>
      <c r="L5986" s="89"/>
      <c r="M5986" s="89"/>
      <c r="N5986" s="155">
        <v>0</v>
      </c>
      <c r="O5986" s="155">
        <v>1000000</v>
      </c>
      <c r="P5986" s="89" t="s">
        <v>679</v>
      </c>
    </row>
    <row r="5987" spans="1:16" ht="51">
      <c r="A5987" s="214">
        <v>224</v>
      </c>
      <c r="B5987" s="89"/>
      <c r="C5987" s="90" t="s">
        <v>108</v>
      </c>
      <c r="D5987" s="153">
        <v>43382</v>
      </c>
      <c r="E5987" s="89" t="s">
        <v>11314</v>
      </c>
      <c r="F5987" s="89" t="s">
        <v>3</v>
      </c>
      <c r="G5987" s="89">
        <v>1670143</v>
      </c>
      <c r="H5987" s="89"/>
      <c r="I5987" s="93" t="s">
        <v>12550</v>
      </c>
      <c r="J5987" s="89"/>
      <c r="K5987" s="89"/>
      <c r="L5987" s="89"/>
      <c r="M5987" s="89"/>
      <c r="N5987" s="155">
        <v>0</v>
      </c>
      <c r="O5987" s="155">
        <v>3000000</v>
      </c>
      <c r="P5987" s="89" t="s">
        <v>679</v>
      </c>
    </row>
    <row r="5988" spans="1:16" ht="63.75">
      <c r="A5988" s="214" t="s">
        <v>560</v>
      </c>
      <c r="B5988" s="89"/>
      <c r="C5988" s="90" t="s">
        <v>622</v>
      </c>
      <c r="D5988" s="153">
        <v>43382</v>
      </c>
      <c r="E5988" s="89" t="s">
        <v>11315</v>
      </c>
      <c r="F5988" s="89" t="s">
        <v>3</v>
      </c>
      <c r="G5988" s="89">
        <v>1670162</v>
      </c>
      <c r="H5988" s="89"/>
      <c r="I5988" s="93" t="s">
        <v>12551</v>
      </c>
      <c r="J5988" s="89"/>
      <c r="K5988" s="89"/>
      <c r="L5988" s="89"/>
      <c r="M5988" s="89"/>
      <c r="N5988" s="155">
        <v>0</v>
      </c>
      <c r="O5988" s="155">
        <v>856.08</v>
      </c>
      <c r="P5988" s="89" t="s">
        <v>679</v>
      </c>
    </row>
    <row r="5989" spans="1:16" ht="51">
      <c r="A5989" s="214">
        <v>292</v>
      </c>
      <c r="B5989" s="89"/>
      <c r="C5989" s="90" t="s">
        <v>134</v>
      </c>
      <c r="D5989" s="153">
        <v>43382</v>
      </c>
      <c r="E5989" s="89" t="s">
        <v>11316</v>
      </c>
      <c r="F5989" s="89" t="s">
        <v>3</v>
      </c>
      <c r="G5989" s="89">
        <v>1670254</v>
      </c>
      <c r="H5989" s="89"/>
      <c r="I5989" s="93" t="s">
        <v>12552</v>
      </c>
      <c r="J5989" s="89"/>
      <c r="K5989" s="89"/>
      <c r="L5989" s="89"/>
      <c r="M5989" s="89"/>
      <c r="N5989" s="155">
        <v>0</v>
      </c>
      <c r="O5989" s="155">
        <v>11566.2</v>
      </c>
      <c r="P5989" s="89" t="s">
        <v>679</v>
      </c>
    </row>
    <row r="5990" spans="1:16" ht="51">
      <c r="A5990" s="214">
        <v>292</v>
      </c>
      <c r="B5990" s="89"/>
      <c r="C5990" s="90" t="s">
        <v>134</v>
      </c>
      <c r="D5990" s="153">
        <v>43382</v>
      </c>
      <c r="E5990" s="89" t="s">
        <v>11317</v>
      </c>
      <c r="F5990" s="89" t="s">
        <v>3</v>
      </c>
      <c r="G5990" s="89">
        <v>1670256</v>
      </c>
      <c r="H5990" s="89"/>
      <c r="I5990" s="93" t="s">
        <v>12553</v>
      </c>
      <c r="J5990" s="89"/>
      <c r="K5990" s="89"/>
      <c r="L5990" s="89"/>
      <c r="M5990" s="89"/>
      <c r="N5990" s="155">
        <v>0</v>
      </c>
      <c r="O5990" s="155">
        <v>24172.510000000002</v>
      </c>
      <c r="P5990" s="89" t="s">
        <v>679</v>
      </c>
    </row>
    <row r="5991" spans="1:16" ht="51">
      <c r="A5991" s="214" t="s">
        <v>569</v>
      </c>
      <c r="B5991" s="89"/>
      <c r="C5991" s="90" t="s">
        <v>621</v>
      </c>
      <c r="D5991" s="153">
        <v>43382</v>
      </c>
      <c r="E5991" s="89" t="s">
        <v>11318</v>
      </c>
      <c r="F5991" s="89" t="s">
        <v>3</v>
      </c>
      <c r="G5991" s="89">
        <v>1670105</v>
      </c>
      <c r="H5991" s="89"/>
      <c r="I5991" s="93" t="s">
        <v>12554</v>
      </c>
      <c r="J5991" s="89"/>
      <c r="K5991" s="89"/>
      <c r="L5991" s="89"/>
      <c r="M5991" s="89"/>
      <c r="N5991" s="155">
        <v>0</v>
      </c>
      <c r="O5991" s="155">
        <v>1004.9</v>
      </c>
      <c r="P5991" s="89" t="s">
        <v>679</v>
      </c>
    </row>
    <row r="5992" spans="1:16" ht="51">
      <c r="A5992" s="214">
        <v>35</v>
      </c>
      <c r="B5992" s="89"/>
      <c r="C5992" s="90" t="s">
        <v>49</v>
      </c>
      <c r="D5992" s="153">
        <v>43382</v>
      </c>
      <c r="E5992" s="89" t="s">
        <v>11319</v>
      </c>
      <c r="F5992" s="89" t="s">
        <v>3</v>
      </c>
      <c r="G5992" s="89">
        <v>1670115</v>
      </c>
      <c r="H5992" s="89"/>
      <c r="I5992" s="93" t="s">
        <v>741</v>
      </c>
      <c r="J5992" s="89"/>
      <c r="K5992" s="89"/>
      <c r="L5992" s="89"/>
      <c r="M5992" s="89"/>
      <c r="N5992" s="155">
        <v>0</v>
      </c>
      <c r="O5992" s="155">
        <v>1500</v>
      </c>
      <c r="P5992" s="89" t="s">
        <v>679</v>
      </c>
    </row>
    <row r="5993" spans="1:16" ht="51">
      <c r="A5993" s="214" t="s">
        <v>569</v>
      </c>
      <c r="B5993" s="89"/>
      <c r="C5993" s="90" t="s">
        <v>621</v>
      </c>
      <c r="D5993" s="153">
        <v>43382</v>
      </c>
      <c r="E5993" s="89" t="s">
        <v>11320</v>
      </c>
      <c r="F5993" s="89" t="s">
        <v>3</v>
      </c>
      <c r="G5993" s="89">
        <v>1670116</v>
      </c>
      <c r="H5993" s="89"/>
      <c r="I5993" s="93" t="s">
        <v>12555</v>
      </c>
      <c r="J5993" s="89"/>
      <c r="K5993" s="89"/>
      <c r="L5993" s="89"/>
      <c r="M5993" s="89"/>
      <c r="N5993" s="155">
        <v>0</v>
      </c>
      <c r="O5993" s="155">
        <v>712.45</v>
      </c>
      <c r="P5993" s="89" t="s">
        <v>679</v>
      </c>
    </row>
    <row r="5994" spans="1:16" ht="38.25">
      <c r="A5994" s="214" t="s">
        <v>569</v>
      </c>
      <c r="B5994" s="89"/>
      <c r="C5994" s="90" t="s">
        <v>621</v>
      </c>
      <c r="D5994" s="153">
        <v>43382</v>
      </c>
      <c r="E5994" s="89" t="s">
        <v>11321</v>
      </c>
      <c r="F5994" s="89" t="s">
        <v>3</v>
      </c>
      <c r="G5994" s="89">
        <v>1670125</v>
      </c>
      <c r="H5994" s="89"/>
      <c r="I5994" s="93" t="s">
        <v>12556</v>
      </c>
      <c r="J5994" s="89"/>
      <c r="K5994" s="89"/>
      <c r="L5994" s="89"/>
      <c r="M5994" s="89"/>
      <c r="N5994" s="155">
        <v>0</v>
      </c>
      <c r="O5994" s="155">
        <v>668.28</v>
      </c>
      <c r="P5994" s="89" t="s">
        <v>679</v>
      </c>
    </row>
    <row r="5995" spans="1:16" ht="51">
      <c r="A5995" s="214">
        <v>66</v>
      </c>
      <c r="B5995" s="89"/>
      <c r="C5995" s="90" t="s">
        <v>55</v>
      </c>
      <c r="D5995" s="153">
        <v>43382</v>
      </c>
      <c r="E5995" s="89" t="s">
        <v>11322</v>
      </c>
      <c r="F5995" s="89" t="s">
        <v>3</v>
      </c>
      <c r="G5995" s="89">
        <v>1670160</v>
      </c>
      <c r="H5995" s="89"/>
      <c r="I5995" s="93" t="s">
        <v>12557</v>
      </c>
      <c r="J5995" s="89"/>
      <c r="K5995" s="89"/>
      <c r="L5995" s="89"/>
      <c r="M5995" s="89"/>
      <c r="N5995" s="155">
        <v>0</v>
      </c>
      <c r="O5995" s="155">
        <v>844</v>
      </c>
      <c r="P5995" s="89" t="s">
        <v>679</v>
      </c>
    </row>
    <row r="5996" spans="1:16" ht="76.5">
      <c r="A5996" s="214">
        <v>291</v>
      </c>
      <c r="B5996" s="89"/>
      <c r="C5996" s="90" t="s">
        <v>133</v>
      </c>
      <c r="D5996" s="153">
        <v>43382</v>
      </c>
      <c r="E5996" s="89" t="s">
        <v>11941</v>
      </c>
      <c r="F5996" s="89" t="s">
        <v>11</v>
      </c>
      <c r="G5996" s="89">
        <v>856880</v>
      </c>
      <c r="H5996" s="89"/>
      <c r="I5996" s="93" t="s">
        <v>13185</v>
      </c>
      <c r="J5996" s="89"/>
      <c r="K5996" s="89"/>
      <c r="L5996" s="89"/>
      <c r="M5996" s="89"/>
      <c r="N5996" s="155">
        <v>50</v>
      </c>
      <c r="O5996" s="155">
        <v>0</v>
      </c>
      <c r="P5996" s="89" t="s">
        <v>679</v>
      </c>
    </row>
    <row r="5997" spans="1:16" ht="89.25">
      <c r="A5997" s="214">
        <v>25</v>
      </c>
      <c r="B5997" s="89"/>
      <c r="C5997" s="90" t="s">
        <v>48</v>
      </c>
      <c r="D5997" s="153">
        <v>43382</v>
      </c>
      <c r="E5997" s="89" t="s">
        <v>11942</v>
      </c>
      <c r="F5997" s="89" t="s">
        <v>15</v>
      </c>
      <c r="G5997" s="89">
        <v>6156</v>
      </c>
      <c r="H5997" s="89"/>
      <c r="I5997" s="93" t="s">
        <v>13186</v>
      </c>
      <c r="J5997" s="89"/>
      <c r="K5997" s="89"/>
      <c r="L5997" s="89"/>
      <c r="M5997" s="89"/>
      <c r="N5997" s="155">
        <v>2788.24</v>
      </c>
      <c r="O5997" s="155">
        <v>0</v>
      </c>
      <c r="P5997" s="89" t="s">
        <v>679</v>
      </c>
    </row>
    <row r="5998" spans="1:16" ht="89.25">
      <c r="A5998" s="214">
        <v>25</v>
      </c>
      <c r="B5998" s="89"/>
      <c r="C5998" s="90" t="s">
        <v>48</v>
      </c>
      <c r="D5998" s="153">
        <v>43382</v>
      </c>
      <c r="E5998" s="89" t="s">
        <v>11943</v>
      </c>
      <c r="F5998" s="89" t="s">
        <v>680</v>
      </c>
      <c r="G5998" s="89">
        <v>181104</v>
      </c>
      <c r="H5998" s="89"/>
      <c r="I5998" s="93" t="s">
        <v>13187</v>
      </c>
      <c r="J5998" s="89"/>
      <c r="K5998" s="89"/>
      <c r="L5998" s="89"/>
      <c r="M5998" s="89"/>
      <c r="N5998" s="155">
        <v>132044.57</v>
      </c>
      <c r="O5998" s="155">
        <v>0</v>
      </c>
      <c r="P5998" s="89" t="s">
        <v>679</v>
      </c>
    </row>
    <row r="5999" spans="1:16" ht="76.5">
      <c r="A5999" s="214">
        <v>25</v>
      </c>
      <c r="B5999" s="89"/>
      <c r="C5999" s="90" t="s">
        <v>48</v>
      </c>
      <c r="D5999" s="153">
        <v>43382</v>
      </c>
      <c r="E5999" s="89" t="s">
        <v>11943</v>
      </c>
      <c r="F5999" s="89" t="s">
        <v>680</v>
      </c>
      <c r="G5999" s="89">
        <v>181111</v>
      </c>
      <c r="H5999" s="89"/>
      <c r="I5999" s="93" t="s">
        <v>13188</v>
      </c>
      <c r="J5999" s="89"/>
      <c r="K5999" s="89"/>
      <c r="L5999" s="89"/>
      <c r="M5999" s="89"/>
      <c r="N5999" s="155">
        <v>537820.98</v>
      </c>
      <c r="O5999" s="155">
        <v>0</v>
      </c>
      <c r="P5999" s="89" t="s">
        <v>679</v>
      </c>
    </row>
    <row r="6000" spans="1:16" ht="89.25">
      <c r="A6000" s="214">
        <v>25</v>
      </c>
      <c r="B6000" s="89"/>
      <c r="C6000" s="90" t="s">
        <v>48</v>
      </c>
      <c r="D6000" s="153">
        <v>43382</v>
      </c>
      <c r="E6000" s="89" t="s">
        <v>11943</v>
      </c>
      <c r="F6000" s="89" t="s">
        <v>680</v>
      </c>
      <c r="G6000" s="89">
        <v>181109</v>
      </c>
      <c r="H6000" s="89"/>
      <c r="I6000" s="93" t="s">
        <v>13189</v>
      </c>
      <c r="J6000" s="89"/>
      <c r="K6000" s="89"/>
      <c r="L6000" s="89"/>
      <c r="M6000" s="89"/>
      <c r="N6000" s="155">
        <v>431522.83</v>
      </c>
      <c r="O6000" s="155">
        <v>0</v>
      </c>
      <c r="P6000" s="89" t="s">
        <v>679</v>
      </c>
    </row>
    <row r="6001" spans="1:16" ht="76.5">
      <c r="A6001" s="214">
        <v>25</v>
      </c>
      <c r="B6001" s="89"/>
      <c r="C6001" s="90" t="s">
        <v>48</v>
      </c>
      <c r="D6001" s="153">
        <v>43382</v>
      </c>
      <c r="E6001" s="89" t="s">
        <v>11943</v>
      </c>
      <c r="F6001" s="89" t="s">
        <v>680</v>
      </c>
      <c r="G6001" s="89">
        <v>181110</v>
      </c>
      <c r="H6001" s="89"/>
      <c r="I6001" s="93" t="s">
        <v>13190</v>
      </c>
      <c r="J6001" s="89"/>
      <c r="K6001" s="89"/>
      <c r="L6001" s="89"/>
      <c r="M6001" s="89"/>
      <c r="N6001" s="155">
        <v>408401.68</v>
      </c>
      <c r="O6001" s="155">
        <v>0</v>
      </c>
      <c r="P6001" s="89" t="s">
        <v>679</v>
      </c>
    </row>
    <row r="6002" spans="1:16" ht="76.5">
      <c r="A6002" s="214">
        <v>25</v>
      </c>
      <c r="B6002" s="89"/>
      <c r="C6002" s="90" t="s">
        <v>48</v>
      </c>
      <c r="D6002" s="153">
        <v>43382</v>
      </c>
      <c r="E6002" s="89" t="s">
        <v>11943</v>
      </c>
      <c r="F6002" s="89" t="s">
        <v>680</v>
      </c>
      <c r="G6002" s="89">
        <v>181108</v>
      </c>
      <c r="H6002" s="89"/>
      <c r="I6002" s="93" t="s">
        <v>13191</v>
      </c>
      <c r="J6002" s="89"/>
      <c r="K6002" s="89"/>
      <c r="L6002" s="89"/>
      <c r="M6002" s="89"/>
      <c r="N6002" s="155">
        <v>310121.78999999998</v>
      </c>
      <c r="O6002" s="155">
        <v>0</v>
      </c>
      <c r="P6002" s="89" t="s">
        <v>679</v>
      </c>
    </row>
    <row r="6003" spans="1:16" ht="76.5">
      <c r="A6003" s="214">
        <v>25</v>
      </c>
      <c r="B6003" s="89"/>
      <c r="C6003" s="90" t="s">
        <v>48</v>
      </c>
      <c r="D6003" s="153">
        <v>43382</v>
      </c>
      <c r="E6003" s="89" t="s">
        <v>11943</v>
      </c>
      <c r="F6003" s="89" t="s">
        <v>680</v>
      </c>
      <c r="G6003" s="89">
        <v>181107</v>
      </c>
      <c r="H6003" s="89"/>
      <c r="I6003" s="93" t="s">
        <v>13192</v>
      </c>
      <c r="J6003" s="89"/>
      <c r="K6003" s="89"/>
      <c r="L6003" s="89"/>
      <c r="M6003" s="89"/>
      <c r="N6003" s="155">
        <v>1682442.46</v>
      </c>
      <c r="O6003" s="155">
        <v>0</v>
      </c>
      <c r="P6003" s="89" t="s">
        <v>679</v>
      </c>
    </row>
    <row r="6004" spans="1:16" ht="76.5">
      <c r="A6004" s="214">
        <v>25</v>
      </c>
      <c r="B6004" s="89"/>
      <c r="C6004" s="90" t="s">
        <v>48</v>
      </c>
      <c r="D6004" s="153">
        <v>43382</v>
      </c>
      <c r="E6004" s="89" t="s">
        <v>11943</v>
      </c>
      <c r="F6004" s="89" t="s">
        <v>680</v>
      </c>
      <c r="G6004" s="89">
        <v>181105</v>
      </c>
      <c r="H6004" s="89"/>
      <c r="I6004" s="93" t="s">
        <v>13193</v>
      </c>
      <c r="J6004" s="89"/>
      <c r="K6004" s="89"/>
      <c r="L6004" s="89"/>
      <c r="M6004" s="89"/>
      <c r="N6004" s="155">
        <v>112876.39</v>
      </c>
      <c r="O6004" s="155">
        <v>0</v>
      </c>
      <c r="P6004" s="89" t="s">
        <v>679</v>
      </c>
    </row>
    <row r="6005" spans="1:16" ht="76.5">
      <c r="A6005" s="214">
        <v>25</v>
      </c>
      <c r="B6005" s="89"/>
      <c r="C6005" s="90" t="s">
        <v>48</v>
      </c>
      <c r="D6005" s="153">
        <v>43382</v>
      </c>
      <c r="E6005" s="89" t="s">
        <v>11943</v>
      </c>
      <c r="F6005" s="89" t="s">
        <v>680</v>
      </c>
      <c r="G6005" s="89">
        <v>181114</v>
      </c>
      <c r="H6005" s="89"/>
      <c r="I6005" s="93" t="s">
        <v>13194</v>
      </c>
      <c r="J6005" s="89"/>
      <c r="K6005" s="89"/>
      <c r="L6005" s="89"/>
      <c r="M6005" s="89"/>
      <c r="N6005" s="155">
        <v>160257.06</v>
      </c>
      <c r="O6005" s="155">
        <v>0</v>
      </c>
      <c r="P6005" s="89" t="s">
        <v>679</v>
      </c>
    </row>
    <row r="6006" spans="1:16" ht="76.5">
      <c r="A6006" s="214">
        <v>25</v>
      </c>
      <c r="B6006" s="89"/>
      <c r="C6006" s="90" t="s">
        <v>48</v>
      </c>
      <c r="D6006" s="153">
        <v>43382</v>
      </c>
      <c r="E6006" s="89" t="s">
        <v>11943</v>
      </c>
      <c r="F6006" s="89" t="s">
        <v>680</v>
      </c>
      <c r="G6006" s="89">
        <v>181102</v>
      </c>
      <c r="H6006" s="89"/>
      <c r="I6006" s="93" t="s">
        <v>13195</v>
      </c>
      <c r="J6006" s="89"/>
      <c r="K6006" s="89"/>
      <c r="L6006" s="89"/>
      <c r="M6006" s="89"/>
      <c r="N6006" s="155">
        <v>73713.490000000005</v>
      </c>
      <c r="O6006" s="155">
        <v>0</v>
      </c>
      <c r="P6006" s="89" t="s">
        <v>679</v>
      </c>
    </row>
    <row r="6007" spans="1:16" ht="89.25">
      <c r="A6007" s="214">
        <v>25</v>
      </c>
      <c r="B6007" s="89"/>
      <c r="C6007" s="90" t="s">
        <v>48</v>
      </c>
      <c r="D6007" s="153">
        <v>43382</v>
      </c>
      <c r="E6007" s="89" t="s">
        <v>11943</v>
      </c>
      <c r="F6007" s="89" t="s">
        <v>680</v>
      </c>
      <c r="G6007" s="89">
        <v>181113</v>
      </c>
      <c r="H6007" s="89"/>
      <c r="I6007" s="93" t="s">
        <v>13196</v>
      </c>
      <c r="J6007" s="89"/>
      <c r="K6007" s="89"/>
      <c r="L6007" s="89"/>
      <c r="M6007" s="89"/>
      <c r="N6007" s="155">
        <v>434446.69</v>
      </c>
      <c r="O6007" s="155">
        <v>0</v>
      </c>
      <c r="P6007" s="89" t="s">
        <v>679</v>
      </c>
    </row>
    <row r="6008" spans="1:16" ht="51">
      <c r="A6008" s="214">
        <v>16</v>
      </c>
      <c r="B6008" s="89"/>
      <c r="C6008" s="90" t="s">
        <v>46</v>
      </c>
      <c r="D6008" s="153">
        <v>43382</v>
      </c>
      <c r="E6008" s="89" t="s">
        <v>11944</v>
      </c>
      <c r="F6008" s="89" t="s">
        <v>6</v>
      </c>
      <c r="G6008" s="89">
        <v>1032035</v>
      </c>
      <c r="H6008" s="89"/>
      <c r="I6008" s="93" t="s">
        <v>13197</v>
      </c>
      <c r="J6008" s="89"/>
      <c r="K6008" s="89"/>
      <c r="L6008" s="89"/>
      <c r="M6008" s="89"/>
      <c r="N6008" s="155">
        <v>0</v>
      </c>
      <c r="O6008" s="155">
        <v>336973.17</v>
      </c>
      <c r="P6008" s="89" t="s">
        <v>679</v>
      </c>
    </row>
    <row r="6009" spans="1:16" ht="51">
      <c r="A6009" s="214">
        <v>16</v>
      </c>
      <c r="B6009" s="89"/>
      <c r="C6009" s="90" t="s">
        <v>46</v>
      </c>
      <c r="D6009" s="153">
        <v>43382</v>
      </c>
      <c r="E6009" s="89" t="s">
        <v>11945</v>
      </c>
      <c r="F6009" s="89" t="s">
        <v>6</v>
      </c>
      <c r="G6009" s="89">
        <v>1032036</v>
      </c>
      <c r="H6009" s="89"/>
      <c r="I6009" s="93" t="s">
        <v>13198</v>
      </c>
      <c r="J6009" s="89"/>
      <c r="K6009" s="89"/>
      <c r="L6009" s="89"/>
      <c r="M6009" s="89"/>
      <c r="N6009" s="155">
        <v>0</v>
      </c>
      <c r="O6009" s="155">
        <v>274983.23</v>
      </c>
      <c r="P6009" s="89" t="s">
        <v>679</v>
      </c>
    </row>
    <row r="6010" spans="1:16" ht="51">
      <c r="A6010" s="214">
        <v>16</v>
      </c>
      <c r="B6010" s="89"/>
      <c r="C6010" s="90" t="s">
        <v>46</v>
      </c>
      <c r="D6010" s="153">
        <v>43382</v>
      </c>
      <c r="E6010" s="89" t="s">
        <v>11946</v>
      </c>
      <c r="F6010" s="89" t="s">
        <v>6</v>
      </c>
      <c r="G6010" s="89">
        <v>1032038</v>
      </c>
      <c r="H6010" s="89"/>
      <c r="I6010" s="93" t="s">
        <v>13199</v>
      </c>
      <c r="J6010" s="89"/>
      <c r="K6010" s="89"/>
      <c r="L6010" s="89"/>
      <c r="M6010" s="89"/>
      <c r="N6010" s="155">
        <v>0</v>
      </c>
      <c r="O6010" s="155">
        <v>7874.35</v>
      </c>
      <c r="P6010" s="89" t="s">
        <v>679</v>
      </c>
    </row>
    <row r="6011" spans="1:16" ht="51">
      <c r="A6011" s="214">
        <v>16</v>
      </c>
      <c r="B6011" s="89"/>
      <c r="C6011" s="90" t="s">
        <v>46</v>
      </c>
      <c r="D6011" s="153">
        <v>43382</v>
      </c>
      <c r="E6011" s="89" t="s">
        <v>11947</v>
      </c>
      <c r="F6011" s="89" t="s">
        <v>6</v>
      </c>
      <c r="G6011" s="89">
        <v>1032039</v>
      </c>
      <c r="H6011" s="89"/>
      <c r="I6011" s="93" t="s">
        <v>13200</v>
      </c>
      <c r="J6011" s="89"/>
      <c r="K6011" s="89"/>
      <c r="L6011" s="89"/>
      <c r="M6011" s="89"/>
      <c r="N6011" s="155">
        <v>0</v>
      </c>
      <c r="O6011" s="155">
        <v>943038.48</v>
      </c>
      <c r="P6011" s="89" t="s">
        <v>679</v>
      </c>
    </row>
    <row r="6012" spans="1:16" ht="76.5">
      <c r="A6012" s="214">
        <v>572</v>
      </c>
      <c r="B6012" s="89"/>
      <c r="C6012" s="90" t="s">
        <v>181</v>
      </c>
      <c r="D6012" s="153">
        <v>43382</v>
      </c>
      <c r="E6012" s="89" t="s">
        <v>11948</v>
      </c>
      <c r="F6012" s="89" t="s">
        <v>6</v>
      </c>
      <c r="G6012" s="89">
        <v>935117</v>
      </c>
      <c r="H6012" s="89"/>
      <c r="I6012" s="93" t="s">
        <v>13201</v>
      </c>
      <c r="J6012" s="89"/>
      <c r="K6012" s="89"/>
      <c r="L6012" s="89"/>
      <c r="M6012" s="89"/>
      <c r="N6012" s="155">
        <v>0</v>
      </c>
      <c r="O6012" s="155">
        <v>521964.32</v>
      </c>
      <c r="P6012" s="89" t="s">
        <v>679</v>
      </c>
    </row>
    <row r="6013" spans="1:16" ht="76.5">
      <c r="A6013" s="214">
        <v>291</v>
      </c>
      <c r="B6013" s="89"/>
      <c r="C6013" s="90" t="s">
        <v>133</v>
      </c>
      <c r="D6013" s="153">
        <v>43382</v>
      </c>
      <c r="E6013" s="89" t="s">
        <v>11949</v>
      </c>
      <c r="F6013" s="89" t="s">
        <v>11</v>
      </c>
      <c r="G6013" s="89">
        <v>857019</v>
      </c>
      <c r="H6013" s="89"/>
      <c r="I6013" s="93" t="s">
        <v>13202</v>
      </c>
      <c r="J6013" s="89"/>
      <c r="K6013" s="89"/>
      <c r="L6013" s="89"/>
      <c r="M6013" s="89"/>
      <c r="N6013" s="155">
        <v>50</v>
      </c>
      <c r="O6013" s="155">
        <v>0</v>
      </c>
      <c r="P6013" s="89" t="s">
        <v>679</v>
      </c>
    </row>
    <row r="6014" spans="1:16" ht="63.75">
      <c r="A6014" s="214">
        <v>10</v>
      </c>
      <c r="B6014" s="89"/>
      <c r="C6014" s="90" t="s">
        <v>44</v>
      </c>
      <c r="D6014" s="153">
        <v>43382</v>
      </c>
      <c r="E6014" s="89" t="s">
        <v>11950</v>
      </c>
      <c r="F6014" s="89" t="s">
        <v>15</v>
      </c>
      <c r="G6014" s="89">
        <v>857166</v>
      </c>
      <c r="H6014" s="89"/>
      <c r="I6014" s="93" t="s">
        <v>13203</v>
      </c>
      <c r="J6014" s="89"/>
      <c r="K6014" s="89"/>
      <c r="L6014" s="89"/>
      <c r="M6014" s="89"/>
      <c r="N6014" s="155">
        <v>50</v>
      </c>
      <c r="O6014" s="155">
        <v>0</v>
      </c>
      <c r="P6014" s="89" t="s">
        <v>679</v>
      </c>
    </row>
    <row r="6015" spans="1:16" ht="51">
      <c r="A6015" s="214">
        <v>10</v>
      </c>
      <c r="B6015" s="89"/>
      <c r="C6015" s="90" t="s">
        <v>44</v>
      </c>
      <c r="D6015" s="153">
        <v>43382</v>
      </c>
      <c r="E6015" s="89" t="s">
        <v>11951</v>
      </c>
      <c r="F6015" s="89" t="s">
        <v>15</v>
      </c>
      <c r="G6015" s="89">
        <v>857168</v>
      </c>
      <c r="H6015" s="89"/>
      <c r="I6015" s="93" t="s">
        <v>13204</v>
      </c>
      <c r="J6015" s="89"/>
      <c r="K6015" s="89"/>
      <c r="L6015" s="89"/>
      <c r="M6015" s="89"/>
      <c r="N6015" s="155">
        <v>50</v>
      </c>
      <c r="O6015" s="155">
        <v>0</v>
      </c>
      <c r="P6015" s="89" t="s">
        <v>679</v>
      </c>
    </row>
    <row r="6016" spans="1:16" ht="51">
      <c r="A6016" s="214">
        <v>10</v>
      </c>
      <c r="B6016" s="89"/>
      <c r="C6016" s="90" t="s">
        <v>44</v>
      </c>
      <c r="D6016" s="153">
        <v>43382</v>
      </c>
      <c r="E6016" s="89" t="s">
        <v>11952</v>
      </c>
      <c r="F6016" s="89" t="s">
        <v>15</v>
      </c>
      <c r="G6016" s="89">
        <v>857297</v>
      </c>
      <c r="H6016" s="89"/>
      <c r="I6016" s="93" t="s">
        <v>13205</v>
      </c>
      <c r="J6016" s="89"/>
      <c r="K6016" s="89"/>
      <c r="L6016" s="89"/>
      <c r="M6016" s="89"/>
      <c r="N6016" s="155">
        <v>50</v>
      </c>
      <c r="O6016" s="155">
        <v>0</v>
      </c>
      <c r="P6016" s="89" t="s">
        <v>679</v>
      </c>
    </row>
    <row r="6017" spans="1:16" ht="89.25">
      <c r="A6017" s="214">
        <v>25</v>
      </c>
      <c r="B6017" s="89"/>
      <c r="C6017" s="90" t="s">
        <v>48</v>
      </c>
      <c r="D6017" s="153">
        <v>43382</v>
      </c>
      <c r="E6017" s="89" t="s">
        <v>11953</v>
      </c>
      <c r="F6017" s="89" t="s">
        <v>15</v>
      </c>
      <c r="G6017" s="89">
        <v>6157</v>
      </c>
      <c r="H6017" s="89"/>
      <c r="I6017" s="93" t="s">
        <v>13206</v>
      </c>
      <c r="J6017" s="89"/>
      <c r="K6017" s="89"/>
      <c r="L6017" s="89"/>
      <c r="M6017" s="89"/>
      <c r="N6017" s="155">
        <v>979.74</v>
      </c>
      <c r="O6017" s="155">
        <v>0</v>
      </c>
      <c r="P6017" s="89" t="s">
        <v>679</v>
      </c>
    </row>
    <row r="6018" spans="1:16" ht="63.75">
      <c r="A6018" s="214">
        <v>10</v>
      </c>
      <c r="B6018" s="89"/>
      <c r="C6018" s="90" t="s">
        <v>44</v>
      </c>
      <c r="D6018" s="153">
        <v>43382</v>
      </c>
      <c r="E6018" s="89" t="s">
        <v>11954</v>
      </c>
      <c r="F6018" s="89" t="s">
        <v>15</v>
      </c>
      <c r="G6018" s="89">
        <v>857528</v>
      </c>
      <c r="H6018" s="89"/>
      <c r="I6018" s="93" t="s">
        <v>4326</v>
      </c>
      <c r="J6018" s="89"/>
      <c r="K6018" s="89"/>
      <c r="L6018" s="89"/>
      <c r="M6018" s="89"/>
      <c r="N6018" s="155">
        <v>50</v>
      </c>
      <c r="O6018" s="155">
        <v>0</v>
      </c>
      <c r="P6018" s="89" t="s">
        <v>679</v>
      </c>
    </row>
    <row r="6019" spans="1:16" ht="63.75">
      <c r="A6019" s="214">
        <v>513</v>
      </c>
      <c r="B6019" s="89"/>
      <c r="C6019" s="90" t="s">
        <v>175</v>
      </c>
      <c r="D6019" s="153">
        <v>43382</v>
      </c>
      <c r="E6019" s="89" t="s">
        <v>11955</v>
      </c>
      <c r="F6019" s="89" t="s">
        <v>15</v>
      </c>
      <c r="G6019" s="89">
        <v>857530</v>
      </c>
      <c r="H6019" s="89"/>
      <c r="I6019" s="93" t="s">
        <v>13153</v>
      </c>
      <c r="J6019" s="89"/>
      <c r="K6019" s="89"/>
      <c r="L6019" s="89"/>
      <c r="M6019" s="89"/>
      <c r="N6019" s="155">
        <v>50</v>
      </c>
      <c r="O6019" s="155">
        <v>0</v>
      </c>
      <c r="P6019" s="89" t="s">
        <v>679</v>
      </c>
    </row>
    <row r="6020" spans="1:16" ht="63.75">
      <c r="A6020" s="214">
        <v>10</v>
      </c>
      <c r="B6020" s="89"/>
      <c r="C6020" s="90" t="s">
        <v>44</v>
      </c>
      <c r="D6020" s="153">
        <v>43382</v>
      </c>
      <c r="E6020" s="89" t="s">
        <v>11956</v>
      </c>
      <c r="F6020" s="89" t="s">
        <v>15</v>
      </c>
      <c r="G6020" s="89">
        <v>857532</v>
      </c>
      <c r="H6020" s="89"/>
      <c r="I6020" s="93" t="s">
        <v>13207</v>
      </c>
      <c r="J6020" s="89"/>
      <c r="K6020" s="89"/>
      <c r="L6020" s="89"/>
      <c r="M6020" s="89"/>
      <c r="N6020" s="155">
        <v>50</v>
      </c>
      <c r="O6020" s="155">
        <v>0</v>
      </c>
      <c r="P6020" s="89" t="s">
        <v>679</v>
      </c>
    </row>
    <row r="6021" spans="1:16" ht="51">
      <c r="A6021" s="214">
        <v>513</v>
      </c>
      <c r="B6021" s="89"/>
      <c r="C6021" s="90" t="s">
        <v>175</v>
      </c>
      <c r="D6021" s="153">
        <v>43382</v>
      </c>
      <c r="E6021" s="89" t="s">
        <v>11957</v>
      </c>
      <c r="F6021" s="89" t="s">
        <v>15</v>
      </c>
      <c r="G6021" s="89">
        <v>857534</v>
      </c>
      <c r="H6021" s="89"/>
      <c r="I6021" s="93" t="s">
        <v>13208</v>
      </c>
      <c r="J6021" s="89"/>
      <c r="K6021" s="89"/>
      <c r="L6021" s="89"/>
      <c r="M6021" s="89"/>
      <c r="N6021" s="155">
        <v>50</v>
      </c>
      <c r="O6021" s="155">
        <v>0</v>
      </c>
      <c r="P6021" s="89" t="s">
        <v>679</v>
      </c>
    </row>
    <row r="6022" spans="1:16" ht="76.5">
      <c r="A6022" s="214">
        <v>599</v>
      </c>
      <c r="B6022" s="89"/>
      <c r="C6022" s="90" t="s">
        <v>11086</v>
      </c>
      <c r="D6022" s="153">
        <v>43382</v>
      </c>
      <c r="E6022" s="89" t="s">
        <v>11958</v>
      </c>
      <c r="F6022" s="89" t="s">
        <v>635</v>
      </c>
      <c r="G6022" s="89">
        <v>935176</v>
      </c>
      <c r="H6022" s="89"/>
      <c r="I6022" s="93" t="s">
        <v>13209</v>
      </c>
      <c r="J6022" s="89"/>
      <c r="K6022" s="89"/>
      <c r="L6022" s="89"/>
      <c r="M6022" s="89"/>
      <c r="N6022" s="155">
        <v>0</v>
      </c>
      <c r="O6022" s="155">
        <v>572947.19999999995</v>
      </c>
      <c r="P6022" s="89" t="s">
        <v>679</v>
      </c>
    </row>
    <row r="6023" spans="1:16" ht="51">
      <c r="A6023" s="214">
        <v>10</v>
      </c>
      <c r="B6023" s="89"/>
      <c r="C6023" s="90" t="s">
        <v>44</v>
      </c>
      <c r="D6023" s="153">
        <v>43382</v>
      </c>
      <c r="E6023" s="89" t="s">
        <v>11959</v>
      </c>
      <c r="F6023" s="89" t="s">
        <v>15</v>
      </c>
      <c r="G6023" s="89">
        <v>857671</v>
      </c>
      <c r="H6023" s="89"/>
      <c r="I6023" s="93" t="s">
        <v>8778</v>
      </c>
      <c r="J6023" s="89"/>
      <c r="K6023" s="89"/>
      <c r="L6023" s="89"/>
      <c r="M6023" s="89"/>
      <c r="N6023" s="155">
        <v>50</v>
      </c>
      <c r="O6023" s="155">
        <v>0</v>
      </c>
      <c r="P6023" s="89" t="s">
        <v>679</v>
      </c>
    </row>
    <row r="6024" spans="1:16" ht="51">
      <c r="A6024" s="214">
        <v>513</v>
      </c>
      <c r="B6024" s="89"/>
      <c r="C6024" s="90" t="s">
        <v>175</v>
      </c>
      <c r="D6024" s="153">
        <v>43382</v>
      </c>
      <c r="E6024" s="89" t="s">
        <v>11960</v>
      </c>
      <c r="F6024" s="89" t="s">
        <v>15</v>
      </c>
      <c r="G6024" s="89">
        <v>857681</v>
      </c>
      <c r="H6024" s="89"/>
      <c r="I6024" s="93" t="s">
        <v>9982</v>
      </c>
      <c r="J6024" s="89"/>
      <c r="K6024" s="89"/>
      <c r="L6024" s="89"/>
      <c r="M6024" s="89"/>
      <c r="N6024" s="155">
        <v>50</v>
      </c>
      <c r="O6024" s="155">
        <v>0</v>
      </c>
      <c r="P6024" s="89" t="s">
        <v>679</v>
      </c>
    </row>
    <row r="6025" spans="1:16" ht="76.5">
      <c r="A6025" s="214">
        <v>599</v>
      </c>
      <c r="B6025" s="89"/>
      <c r="C6025" s="90" t="s">
        <v>11086</v>
      </c>
      <c r="D6025" s="153">
        <v>43382</v>
      </c>
      <c r="E6025" s="89" t="s">
        <v>11961</v>
      </c>
      <c r="F6025" s="89" t="s">
        <v>11</v>
      </c>
      <c r="G6025" s="89">
        <v>935176</v>
      </c>
      <c r="H6025" s="89"/>
      <c r="I6025" s="93" t="s">
        <v>13210</v>
      </c>
      <c r="J6025" s="89"/>
      <c r="K6025" s="89"/>
      <c r="L6025" s="89"/>
      <c r="M6025" s="89"/>
      <c r="N6025" s="155">
        <v>50</v>
      </c>
      <c r="O6025" s="155">
        <v>0</v>
      </c>
      <c r="P6025" s="89" t="s">
        <v>679</v>
      </c>
    </row>
    <row r="6026" spans="1:16" ht="51">
      <c r="A6026" s="214">
        <v>513</v>
      </c>
      <c r="B6026" s="89"/>
      <c r="C6026" s="90" t="s">
        <v>175</v>
      </c>
      <c r="D6026" s="153">
        <v>43382</v>
      </c>
      <c r="E6026" s="89" t="s">
        <v>11962</v>
      </c>
      <c r="F6026" s="89" t="s">
        <v>15</v>
      </c>
      <c r="G6026" s="89">
        <v>857873</v>
      </c>
      <c r="H6026" s="89"/>
      <c r="I6026" s="93" t="s">
        <v>3327</v>
      </c>
      <c r="J6026" s="89"/>
      <c r="K6026" s="89"/>
      <c r="L6026" s="89"/>
      <c r="M6026" s="89"/>
      <c r="N6026" s="155">
        <v>50</v>
      </c>
      <c r="O6026" s="155">
        <v>0</v>
      </c>
      <c r="P6026" s="89" t="s">
        <v>679</v>
      </c>
    </row>
    <row r="6027" spans="1:16" ht="51">
      <c r="A6027" s="214">
        <v>513</v>
      </c>
      <c r="B6027" s="89"/>
      <c r="C6027" s="90" t="s">
        <v>175</v>
      </c>
      <c r="D6027" s="153">
        <v>43382</v>
      </c>
      <c r="E6027" s="89" t="s">
        <v>11963</v>
      </c>
      <c r="F6027" s="89" t="s">
        <v>15</v>
      </c>
      <c r="G6027" s="89">
        <v>857878</v>
      </c>
      <c r="H6027" s="89"/>
      <c r="I6027" s="93" t="s">
        <v>3327</v>
      </c>
      <c r="J6027" s="89"/>
      <c r="K6027" s="89"/>
      <c r="L6027" s="89"/>
      <c r="M6027" s="89"/>
      <c r="N6027" s="155">
        <v>50</v>
      </c>
      <c r="O6027" s="155">
        <v>0</v>
      </c>
      <c r="P6027" s="89" t="s">
        <v>679</v>
      </c>
    </row>
    <row r="6028" spans="1:16" ht="51">
      <c r="A6028" s="214">
        <v>513</v>
      </c>
      <c r="B6028" s="89"/>
      <c r="C6028" s="90" t="s">
        <v>175</v>
      </c>
      <c r="D6028" s="153">
        <v>43382</v>
      </c>
      <c r="E6028" s="89" t="s">
        <v>11964</v>
      </c>
      <c r="F6028" s="89" t="s">
        <v>11</v>
      </c>
      <c r="G6028" s="89">
        <v>935211</v>
      </c>
      <c r="H6028" s="89"/>
      <c r="I6028" s="93" t="s">
        <v>13211</v>
      </c>
      <c r="J6028" s="89"/>
      <c r="K6028" s="89"/>
      <c r="L6028" s="89"/>
      <c r="M6028" s="89"/>
      <c r="N6028" s="155">
        <v>50</v>
      </c>
      <c r="O6028" s="155">
        <v>0</v>
      </c>
      <c r="P6028" s="89" t="s">
        <v>679</v>
      </c>
    </row>
    <row r="6029" spans="1:16" ht="51">
      <c r="A6029" s="214">
        <v>117</v>
      </c>
      <c r="B6029" s="89"/>
      <c r="C6029" s="90" t="s">
        <v>65</v>
      </c>
      <c r="D6029" s="153">
        <v>43382</v>
      </c>
      <c r="E6029" s="89" t="s">
        <v>11965</v>
      </c>
      <c r="F6029" s="89" t="s">
        <v>11</v>
      </c>
      <c r="G6029" s="89">
        <v>935209</v>
      </c>
      <c r="H6029" s="89"/>
      <c r="I6029" s="93" t="s">
        <v>13212</v>
      </c>
      <c r="J6029" s="89"/>
      <c r="K6029" s="89"/>
      <c r="L6029" s="89"/>
      <c r="M6029" s="89"/>
      <c r="N6029" s="155">
        <v>50</v>
      </c>
      <c r="O6029" s="155">
        <v>0</v>
      </c>
      <c r="P6029" s="89" t="s">
        <v>679</v>
      </c>
    </row>
    <row r="6030" spans="1:16" ht="63.75">
      <c r="A6030" s="214">
        <v>513</v>
      </c>
      <c r="B6030" s="89"/>
      <c r="C6030" s="90" t="s">
        <v>175</v>
      </c>
      <c r="D6030" s="153">
        <v>43382</v>
      </c>
      <c r="E6030" s="89" t="s">
        <v>11966</v>
      </c>
      <c r="F6030" s="89" t="s">
        <v>15</v>
      </c>
      <c r="G6030" s="89">
        <v>857979</v>
      </c>
      <c r="H6030" s="89"/>
      <c r="I6030" s="93" t="s">
        <v>13213</v>
      </c>
      <c r="J6030" s="89"/>
      <c r="K6030" s="89"/>
      <c r="L6030" s="89"/>
      <c r="M6030" s="89"/>
      <c r="N6030" s="155">
        <v>50</v>
      </c>
      <c r="O6030" s="155">
        <v>0</v>
      </c>
      <c r="P6030" s="89" t="s">
        <v>679</v>
      </c>
    </row>
    <row r="6031" spans="1:16" ht="51">
      <c r="A6031" s="214">
        <v>513</v>
      </c>
      <c r="B6031" s="89"/>
      <c r="C6031" s="90" t="s">
        <v>175</v>
      </c>
      <c r="D6031" s="153">
        <v>43382</v>
      </c>
      <c r="E6031" s="89" t="s">
        <v>11967</v>
      </c>
      <c r="F6031" s="89" t="s">
        <v>15</v>
      </c>
      <c r="G6031" s="89">
        <v>857882</v>
      </c>
      <c r="H6031" s="89"/>
      <c r="I6031" s="93" t="s">
        <v>13214</v>
      </c>
      <c r="J6031" s="89"/>
      <c r="K6031" s="89"/>
      <c r="L6031" s="89"/>
      <c r="M6031" s="89"/>
      <c r="N6031" s="155">
        <v>50</v>
      </c>
      <c r="O6031" s="155">
        <v>0</v>
      </c>
      <c r="P6031" s="89" t="s">
        <v>679</v>
      </c>
    </row>
    <row r="6032" spans="1:16" ht="51">
      <c r="A6032" s="214">
        <v>513</v>
      </c>
      <c r="B6032" s="89"/>
      <c r="C6032" s="90" t="s">
        <v>175</v>
      </c>
      <c r="D6032" s="153">
        <v>43382</v>
      </c>
      <c r="E6032" s="89" t="s">
        <v>11968</v>
      </c>
      <c r="F6032" s="89" t="s">
        <v>15</v>
      </c>
      <c r="G6032" s="89">
        <v>857880</v>
      </c>
      <c r="H6032" s="89"/>
      <c r="I6032" s="93" t="s">
        <v>13215</v>
      </c>
      <c r="J6032" s="89"/>
      <c r="K6032" s="89"/>
      <c r="L6032" s="89"/>
      <c r="M6032" s="89"/>
      <c r="N6032" s="155">
        <v>50</v>
      </c>
      <c r="O6032" s="155">
        <v>0</v>
      </c>
      <c r="P6032" s="89" t="s">
        <v>679</v>
      </c>
    </row>
    <row r="6033" spans="1:16" ht="89.25">
      <c r="A6033" s="214">
        <v>86</v>
      </c>
      <c r="B6033" s="89"/>
      <c r="C6033" s="90" t="s">
        <v>59</v>
      </c>
      <c r="D6033" s="153">
        <v>43382</v>
      </c>
      <c r="E6033" s="89" t="s">
        <v>11969</v>
      </c>
      <c r="F6033" s="89" t="s">
        <v>6</v>
      </c>
      <c r="G6033" s="89">
        <v>935217</v>
      </c>
      <c r="H6033" s="89"/>
      <c r="I6033" s="93" t="s">
        <v>13216</v>
      </c>
      <c r="J6033" s="89"/>
      <c r="K6033" s="89"/>
      <c r="L6033" s="89"/>
      <c r="M6033" s="89"/>
      <c r="N6033" s="155">
        <v>0</v>
      </c>
      <c r="O6033" s="155">
        <v>277006.8</v>
      </c>
      <c r="P6033" s="89" t="s">
        <v>679</v>
      </c>
    </row>
    <row r="6034" spans="1:16" ht="38.25">
      <c r="A6034" s="214">
        <v>16</v>
      </c>
      <c r="B6034" s="89"/>
      <c r="C6034" s="90" t="s">
        <v>46</v>
      </c>
      <c r="D6034" s="153">
        <v>43382</v>
      </c>
      <c r="E6034" s="89" t="s">
        <v>11970</v>
      </c>
      <c r="F6034" s="89" t="s">
        <v>6</v>
      </c>
      <c r="G6034" s="89">
        <v>935204</v>
      </c>
      <c r="H6034" s="89"/>
      <c r="I6034" s="93" t="s">
        <v>13217</v>
      </c>
      <c r="J6034" s="89"/>
      <c r="K6034" s="89"/>
      <c r="L6034" s="89"/>
      <c r="M6034" s="89"/>
      <c r="N6034" s="155">
        <v>0</v>
      </c>
      <c r="O6034" s="155">
        <v>30</v>
      </c>
      <c r="P6034" s="89" t="s">
        <v>679</v>
      </c>
    </row>
    <row r="6035" spans="1:16" ht="51">
      <c r="A6035" s="214">
        <v>66</v>
      </c>
      <c r="B6035" s="89"/>
      <c r="C6035" s="90" t="s">
        <v>55</v>
      </c>
      <c r="D6035" s="153">
        <v>43383</v>
      </c>
      <c r="E6035" s="89" t="s">
        <v>11323</v>
      </c>
      <c r="F6035" s="89" t="s">
        <v>3</v>
      </c>
      <c r="G6035" s="89">
        <v>1670720</v>
      </c>
      <c r="H6035" s="89"/>
      <c r="I6035" s="93" t="s">
        <v>12558</v>
      </c>
      <c r="J6035" s="89"/>
      <c r="K6035" s="89"/>
      <c r="L6035" s="89"/>
      <c r="M6035" s="89"/>
      <c r="N6035" s="155">
        <v>0</v>
      </c>
      <c r="O6035" s="155">
        <v>565.18000000000006</v>
      </c>
      <c r="P6035" s="89" t="s">
        <v>679</v>
      </c>
    </row>
    <row r="6036" spans="1:16" ht="38.25">
      <c r="A6036" s="214" t="s">
        <v>569</v>
      </c>
      <c r="B6036" s="89"/>
      <c r="C6036" s="90" t="s">
        <v>621</v>
      </c>
      <c r="D6036" s="153">
        <v>43383</v>
      </c>
      <c r="E6036" s="89" t="s">
        <v>11324</v>
      </c>
      <c r="F6036" s="89" t="s">
        <v>3</v>
      </c>
      <c r="G6036" s="89">
        <v>1670733</v>
      </c>
      <c r="H6036" s="89"/>
      <c r="I6036" s="93" t="s">
        <v>12559</v>
      </c>
      <c r="J6036" s="89"/>
      <c r="K6036" s="89"/>
      <c r="L6036" s="89"/>
      <c r="M6036" s="89"/>
      <c r="N6036" s="155">
        <v>0</v>
      </c>
      <c r="O6036" s="155">
        <v>1300</v>
      </c>
      <c r="P6036" s="89" t="s">
        <v>679</v>
      </c>
    </row>
    <row r="6037" spans="1:16" ht="38.25">
      <c r="A6037" s="214">
        <v>526</v>
      </c>
      <c r="B6037" s="89"/>
      <c r="C6037" s="90" t="s">
        <v>616</v>
      </c>
      <c r="D6037" s="153">
        <v>43383</v>
      </c>
      <c r="E6037" s="89" t="s">
        <v>11325</v>
      </c>
      <c r="F6037" s="89" t="s">
        <v>3</v>
      </c>
      <c r="G6037" s="89">
        <v>1670753</v>
      </c>
      <c r="H6037" s="89"/>
      <c r="I6037" s="93" t="s">
        <v>12561</v>
      </c>
      <c r="J6037" s="89"/>
      <c r="K6037" s="89"/>
      <c r="L6037" s="89"/>
      <c r="M6037" s="89"/>
      <c r="N6037" s="155">
        <v>0</v>
      </c>
      <c r="O6037" s="155">
        <v>20</v>
      </c>
      <c r="P6037" s="89" t="s">
        <v>679</v>
      </c>
    </row>
    <row r="6038" spans="1:16" ht="51">
      <c r="A6038" s="214" t="s">
        <v>569</v>
      </c>
      <c r="B6038" s="89"/>
      <c r="C6038" s="90" t="s">
        <v>621</v>
      </c>
      <c r="D6038" s="153">
        <v>43383</v>
      </c>
      <c r="E6038" s="89" t="s">
        <v>11326</v>
      </c>
      <c r="F6038" s="89" t="s">
        <v>3</v>
      </c>
      <c r="G6038" s="89">
        <v>1670764</v>
      </c>
      <c r="H6038" s="89"/>
      <c r="I6038" s="93" t="s">
        <v>12562</v>
      </c>
      <c r="J6038" s="89"/>
      <c r="K6038" s="89"/>
      <c r="L6038" s="89"/>
      <c r="M6038" s="89"/>
      <c r="N6038" s="155">
        <v>0</v>
      </c>
      <c r="O6038" s="155">
        <v>1115.54</v>
      </c>
      <c r="P6038" s="89" t="s">
        <v>679</v>
      </c>
    </row>
    <row r="6039" spans="1:16" ht="51">
      <c r="A6039" s="214">
        <v>48</v>
      </c>
      <c r="B6039" s="89"/>
      <c r="C6039" s="90" t="s">
        <v>53</v>
      </c>
      <c r="D6039" s="153">
        <v>43383</v>
      </c>
      <c r="E6039" s="89" t="s">
        <v>11327</v>
      </c>
      <c r="F6039" s="89" t="s">
        <v>3</v>
      </c>
      <c r="G6039" s="89">
        <v>1670769</v>
      </c>
      <c r="H6039" s="89"/>
      <c r="I6039" s="93" t="s">
        <v>12563</v>
      </c>
      <c r="J6039" s="89"/>
      <c r="K6039" s="89"/>
      <c r="L6039" s="89"/>
      <c r="M6039" s="89"/>
      <c r="N6039" s="155">
        <v>0</v>
      </c>
      <c r="O6039" s="155">
        <v>66.599999999999994</v>
      </c>
      <c r="P6039" s="89" t="s">
        <v>679</v>
      </c>
    </row>
    <row r="6040" spans="1:16" ht="51">
      <c r="A6040" s="214" t="s">
        <v>569</v>
      </c>
      <c r="B6040" s="89"/>
      <c r="C6040" s="90" t="s">
        <v>621</v>
      </c>
      <c r="D6040" s="153">
        <v>43383</v>
      </c>
      <c r="E6040" s="89" t="s">
        <v>11328</v>
      </c>
      <c r="F6040" s="89" t="s">
        <v>3</v>
      </c>
      <c r="G6040" s="89">
        <v>1670608</v>
      </c>
      <c r="H6040" s="89"/>
      <c r="I6040" s="93" t="s">
        <v>8586</v>
      </c>
      <c r="J6040" s="89"/>
      <c r="K6040" s="89"/>
      <c r="L6040" s="89"/>
      <c r="M6040" s="89"/>
      <c r="N6040" s="155">
        <v>0</v>
      </c>
      <c r="O6040" s="155">
        <v>2195</v>
      </c>
      <c r="P6040" s="89" t="s">
        <v>679</v>
      </c>
    </row>
    <row r="6041" spans="1:16" ht="51">
      <c r="A6041" s="214">
        <v>20</v>
      </c>
      <c r="B6041" s="89"/>
      <c r="C6041" s="90" t="s">
        <v>47</v>
      </c>
      <c r="D6041" s="153">
        <v>43383</v>
      </c>
      <c r="E6041" s="89" t="s">
        <v>11329</v>
      </c>
      <c r="F6041" s="89" t="s">
        <v>3</v>
      </c>
      <c r="G6041" s="89">
        <v>1670635</v>
      </c>
      <c r="H6041" s="89"/>
      <c r="I6041" s="93" t="s">
        <v>12564</v>
      </c>
      <c r="J6041" s="89"/>
      <c r="K6041" s="89"/>
      <c r="L6041" s="89"/>
      <c r="M6041" s="89"/>
      <c r="N6041" s="155">
        <v>0</v>
      </c>
      <c r="O6041" s="155">
        <v>6</v>
      </c>
      <c r="P6041" s="89" t="s">
        <v>679</v>
      </c>
    </row>
    <row r="6042" spans="1:16" ht="51">
      <c r="A6042" s="214">
        <v>20</v>
      </c>
      <c r="B6042" s="89"/>
      <c r="C6042" s="90" t="s">
        <v>47</v>
      </c>
      <c r="D6042" s="153">
        <v>43383</v>
      </c>
      <c r="E6042" s="89" t="s">
        <v>11330</v>
      </c>
      <c r="F6042" s="89" t="s">
        <v>3</v>
      </c>
      <c r="G6042" s="89">
        <v>1670636</v>
      </c>
      <c r="H6042" s="89"/>
      <c r="I6042" s="93" t="s">
        <v>12565</v>
      </c>
      <c r="J6042" s="89"/>
      <c r="K6042" s="89"/>
      <c r="L6042" s="89"/>
      <c r="M6042" s="89"/>
      <c r="N6042" s="155">
        <v>0</v>
      </c>
      <c r="O6042" s="155">
        <v>402.16</v>
      </c>
      <c r="P6042" s="89" t="s">
        <v>679</v>
      </c>
    </row>
    <row r="6043" spans="1:16" ht="51">
      <c r="A6043" s="214">
        <v>20</v>
      </c>
      <c r="B6043" s="89"/>
      <c r="C6043" s="90" t="s">
        <v>47</v>
      </c>
      <c r="D6043" s="153">
        <v>43383</v>
      </c>
      <c r="E6043" s="89" t="s">
        <v>11331</v>
      </c>
      <c r="F6043" s="89" t="s">
        <v>3</v>
      </c>
      <c r="G6043" s="89">
        <v>1670638</v>
      </c>
      <c r="H6043" s="89"/>
      <c r="I6043" s="93" t="s">
        <v>12566</v>
      </c>
      <c r="J6043" s="89"/>
      <c r="K6043" s="89"/>
      <c r="L6043" s="89"/>
      <c r="M6043" s="89"/>
      <c r="N6043" s="155">
        <v>0</v>
      </c>
      <c r="O6043" s="155">
        <v>100</v>
      </c>
      <c r="P6043" s="89" t="s">
        <v>679</v>
      </c>
    </row>
    <row r="6044" spans="1:16" ht="51">
      <c r="A6044" s="214">
        <v>20</v>
      </c>
      <c r="B6044" s="89"/>
      <c r="C6044" s="90" t="s">
        <v>47</v>
      </c>
      <c r="D6044" s="153">
        <v>43383</v>
      </c>
      <c r="E6044" s="89" t="s">
        <v>11332</v>
      </c>
      <c r="F6044" s="89" t="s">
        <v>3</v>
      </c>
      <c r="G6044" s="89">
        <v>1670639</v>
      </c>
      <c r="H6044" s="89"/>
      <c r="I6044" s="93" t="s">
        <v>12567</v>
      </c>
      <c r="J6044" s="89"/>
      <c r="K6044" s="89"/>
      <c r="L6044" s="89"/>
      <c r="M6044" s="89"/>
      <c r="N6044" s="155">
        <v>0</v>
      </c>
      <c r="O6044" s="155">
        <v>104.83</v>
      </c>
      <c r="P6044" s="89" t="s">
        <v>679</v>
      </c>
    </row>
    <row r="6045" spans="1:16" ht="51">
      <c r="A6045" s="214" t="s">
        <v>569</v>
      </c>
      <c r="B6045" s="89"/>
      <c r="C6045" s="90" t="s">
        <v>621</v>
      </c>
      <c r="D6045" s="153">
        <v>43383</v>
      </c>
      <c r="E6045" s="89" t="s">
        <v>11333</v>
      </c>
      <c r="F6045" s="89" t="s">
        <v>3</v>
      </c>
      <c r="G6045" s="89">
        <v>1670670</v>
      </c>
      <c r="H6045" s="89"/>
      <c r="I6045" s="93" t="s">
        <v>12568</v>
      </c>
      <c r="J6045" s="89"/>
      <c r="K6045" s="89"/>
      <c r="L6045" s="89"/>
      <c r="M6045" s="89"/>
      <c r="N6045" s="155">
        <v>0</v>
      </c>
      <c r="O6045" s="155">
        <v>2395.2400000000002</v>
      </c>
      <c r="P6045" s="89" t="s">
        <v>679</v>
      </c>
    </row>
    <row r="6046" spans="1:16" ht="51">
      <c r="A6046" s="214">
        <v>35</v>
      </c>
      <c r="B6046" s="89"/>
      <c r="C6046" s="90" t="s">
        <v>49</v>
      </c>
      <c r="D6046" s="153">
        <v>43383</v>
      </c>
      <c r="E6046" s="89" t="s">
        <v>11334</v>
      </c>
      <c r="F6046" s="89" t="s">
        <v>3</v>
      </c>
      <c r="G6046" s="89">
        <v>1670680</v>
      </c>
      <c r="H6046" s="89"/>
      <c r="I6046" s="93" t="s">
        <v>733</v>
      </c>
      <c r="J6046" s="89"/>
      <c r="K6046" s="89"/>
      <c r="L6046" s="89"/>
      <c r="M6046" s="89"/>
      <c r="N6046" s="155">
        <v>0</v>
      </c>
      <c r="O6046" s="155">
        <v>1200</v>
      </c>
      <c r="P6046" s="89" t="s">
        <v>679</v>
      </c>
    </row>
    <row r="6047" spans="1:16" ht="51">
      <c r="A6047" s="214" t="s">
        <v>569</v>
      </c>
      <c r="B6047" s="89"/>
      <c r="C6047" s="90" t="s">
        <v>621</v>
      </c>
      <c r="D6047" s="153">
        <v>43383</v>
      </c>
      <c r="E6047" s="89" t="s">
        <v>11335</v>
      </c>
      <c r="F6047" s="89" t="s">
        <v>3</v>
      </c>
      <c r="G6047" s="89">
        <v>1670779</v>
      </c>
      <c r="H6047" s="89"/>
      <c r="I6047" s="93" t="s">
        <v>12569</v>
      </c>
      <c r="J6047" s="89"/>
      <c r="K6047" s="89"/>
      <c r="L6047" s="89"/>
      <c r="M6047" s="89"/>
      <c r="N6047" s="155">
        <v>0</v>
      </c>
      <c r="O6047" s="155">
        <v>1448.58</v>
      </c>
      <c r="P6047" s="89" t="s">
        <v>679</v>
      </c>
    </row>
    <row r="6048" spans="1:16" ht="38.25">
      <c r="A6048" s="214" t="s">
        <v>569</v>
      </c>
      <c r="B6048" s="89"/>
      <c r="C6048" s="90" t="s">
        <v>621</v>
      </c>
      <c r="D6048" s="153">
        <v>43383</v>
      </c>
      <c r="E6048" s="89" t="s">
        <v>11336</v>
      </c>
      <c r="F6048" s="89" t="s">
        <v>3</v>
      </c>
      <c r="G6048" s="89">
        <v>1670787</v>
      </c>
      <c r="H6048" s="89"/>
      <c r="I6048" s="93" t="s">
        <v>12570</v>
      </c>
      <c r="J6048" s="89"/>
      <c r="K6048" s="89"/>
      <c r="L6048" s="89"/>
      <c r="M6048" s="89"/>
      <c r="N6048" s="155">
        <v>0</v>
      </c>
      <c r="O6048" s="155">
        <v>4763.07</v>
      </c>
      <c r="P6048" s="89" t="s">
        <v>679</v>
      </c>
    </row>
    <row r="6049" spans="1:16" ht="51">
      <c r="A6049" s="214">
        <v>526</v>
      </c>
      <c r="B6049" s="89"/>
      <c r="C6049" s="90" t="s">
        <v>616</v>
      </c>
      <c r="D6049" s="153">
        <v>43383</v>
      </c>
      <c r="E6049" s="89" t="s">
        <v>11337</v>
      </c>
      <c r="F6049" s="89" t="s">
        <v>3</v>
      </c>
      <c r="G6049" s="89">
        <v>1670817</v>
      </c>
      <c r="H6049" s="89"/>
      <c r="I6049" s="93" t="s">
        <v>12571</v>
      </c>
      <c r="J6049" s="89"/>
      <c r="K6049" s="89"/>
      <c r="L6049" s="89"/>
      <c r="M6049" s="89"/>
      <c r="N6049" s="155">
        <v>0</v>
      </c>
      <c r="O6049" s="155">
        <v>20</v>
      </c>
      <c r="P6049" s="89" t="s">
        <v>679</v>
      </c>
    </row>
    <row r="6050" spans="1:16" ht="51">
      <c r="A6050" s="214">
        <v>526</v>
      </c>
      <c r="B6050" s="89"/>
      <c r="C6050" s="90" t="s">
        <v>616</v>
      </c>
      <c r="D6050" s="153">
        <v>43383</v>
      </c>
      <c r="E6050" s="89" t="s">
        <v>11338</v>
      </c>
      <c r="F6050" s="89" t="s">
        <v>3</v>
      </c>
      <c r="G6050" s="89">
        <v>1670818</v>
      </c>
      <c r="H6050" s="89"/>
      <c r="I6050" s="93" t="s">
        <v>12572</v>
      </c>
      <c r="J6050" s="89"/>
      <c r="K6050" s="89"/>
      <c r="L6050" s="89"/>
      <c r="M6050" s="89"/>
      <c r="N6050" s="155">
        <v>0</v>
      </c>
      <c r="O6050" s="155">
        <v>20</v>
      </c>
      <c r="P6050" s="89" t="s">
        <v>679</v>
      </c>
    </row>
    <row r="6051" spans="1:16" ht="51">
      <c r="A6051" s="214" t="s">
        <v>569</v>
      </c>
      <c r="B6051" s="89"/>
      <c r="C6051" s="90" t="s">
        <v>621</v>
      </c>
      <c r="D6051" s="153">
        <v>43383</v>
      </c>
      <c r="E6051" s="89" t="s">
        <v>11339</v>
      </c>
      <c r="F6051" s="89" t="s">
        <v>3</v>
      </c>
      <c r="G6051" s="89">
        <v>1670819</v>
      </c>
      <c r="H6051" s="89"/>
      <c r="I6051" s="93" t="s">
        <v>12573</v>
      </c>
      <c r="J6051" s="89"/>
      <c r="K6051" s="89"/>
      <c r="L6051" s="89"/>
      <c r="M6051" s="89"/>
      <c r="N6051" s="155">
        <v>0</v>
      </c>
      <c r="O6051" s="155">
        <v>1322.93</v>
      </c>
      <c r="P6051" s="89" t="s">
        <v>679</v>
      </c>
    </row>
    <row r="6052" spans="1:16" ht="63.75">
      <c r="A6052" s="214" t="s">
        <v>560</v>
      </c>
      <c r="B6052" s="89"/>
      <c r="C6052" s="90" t="s">
        <v>622</v>
      </c>
      <c r="D6052" s="153">
        <v>43383</v>
      </c>
      <c r="E6052" s="89" t="s">
        <v>11340</v>
      </c>
      <c r="F6052" s="89" t="s">
        <v>3</v>
      </c>
      <c r="G6052" s="89">
        <v>1670625</v>
      </c>
      <c r="H6052" s="89"/>
      <c r="I6052" s="93" t="s">
        <v>12574</v>
      </c>
      <c r="J6052" s="89"/>
      <c r="K6052" s="89"/>
      <c r="L6052" s="89"/>
      <c r="M6052" s="89"/>
      <c r="N6052" s="155">
        <v>0</v>
      </c>
      <c r="O6052" s="155">
        <v>35</v>
      </c>
      <c r="P6052" s="89" t="s">
        <v>679</v>
      </c>
    </row>
    <row r="6053" spans="1:16" ht="51">
      <c r="A6053" s="214" t="s">
        <v>569</v>
      </c>
      <c r="B6053" s="89"/>
      <c r="C6053" s="90" t="s">
        <v>621</v>
      </c>
      <c r="D6053" s="153">
        <v>43383</v>
      </c>
      <c r="E6053" s="89" t="s">
        <v>11341</v>
      </c>
      <c r="F6053" s="89" t="s">
        <v>3</v>
      </c>
      <c r="G6053" s="89">
        <v>1670626</v>
      </c>
      <c r="H6053" s="89"/>
      <c r="I6053" s="93" t="s">
        <v>12575</v>
      </c>
      <c r="J6053" s="89"/>
      <c r="K6053" s="89"/>
      <c r="L6053" s="89"/>
      <c r="M6053" s="89"/>
      <c r="N6053" s="155">
        <v>0</v>
      </c>
      <c r="O6053" s="155">
        <v>1868.52</v>
      </c>
      <c r="P6053" s="89" t="s">
        <v>679</v>
      </c>
    </row>
    <row r="6054" spans="1:16" ht="63.75">
      <c r="A6054" s="214" t="s">
        <v>560</v>
      </c>
      <c r="B6054" s="89"/>
      <c r="C6054" s="90" t="s">
        <v>622</v>
      </c>
      <c r="D6054" s="153">
        <v>43383</v>
      </c>
      <c r="E6054" s="89" t="s">
        <v>11342</v>
      </c>
      <c r="F6054" s="89" t="s">
        <v>3</v>
      </c>
      <c r="G6054" s="89">
        <v>1670627</v>
      </c>
      <c r="H6054" s="89"/>
      <c r="I6054" s="93" t="s">
        <v>12576</v>
      </c>
      <c r="J6054" s="89"/>
      <c r="K6054" s="89"/>
      <c r="L6054" s="89"/>
      <c r="M6054" s="89"/>
      <c r="N6054" s="155">
        <v>0</v>
      </c>
      <c r="O6054" s="155">
        <v>35</v>
      </c>
      <c r="P6054" s="89" t="s">
        <v>679</v>
      </c>
    </row>
    <row r="6055" spans="1:16" ht="51">
      <c r="A6055" s="214" t="s">
        <v>569</v>
      </c>
      <c r="B6055" s="89"/>
      <c r="C6055" s="90" t="s">
        <v>621</v>
      </c>
      <c r="D6055" s="153">
        <v>43383</v>
      </c>
      <c r="E6055" s="89" t="s">
        <v>11343</v>
      </c>
      <c r="F6055" s="89" t="s">
        <v>3</v>
      </c>
      <c r="G6055" s="89">
        <v>1670628</v>
      </c>
      <c r="H6055" s="89"/>
      <c r="I6055" s="93" t="s">
        <v>12577</v>
      </c>
      <c r="J6055" s="89"/>
      <c r="K6055" s="89"/>
      <c r="L6055" s="89"/>
      <c r="M6055" s="89"/>
      <c r="N6055" s="155">
        <v>0</v>
      </c>
      <c r="O6055" s="155">
        <v>396.75</v>
      </c>
      <c r="P6055" s="89" t="s">
        <v>679</v>
      </c>
    </row>
    <row r="6056" spans="1:16" ht="51">
      <c r="A6056" s="214" t="s">
        <v>569</v>
      </c>
      <c r="B6056" s="89"/>
      <c r="C6056" s="90" t="s">
        <v>621</v>
      </c>
      <c r="D6056" s="153">
        <v>43383</v>
      </c>
      <c r="E6056" s="89" t="s">
        <v>11344</v>
      </c>
      <c r="F6056" s="89" t="s">
        <v>3</v>
      </c>
      <c r="G6056" s="89">
        <v>1670641</v>
      </c>
      <c r="H6056" s="89"/>
      <c r="I6056" s="93" t="s">
        <v>12578</v>
      </c>
      <c r="J6056" s="89"/>
      <c r="K6056" s="89"/>
      <c r="L6056" s="89"/>
      <c r="M6056" s="89"/>
      <c r="N6056" s="155">
        <v>0</v>
      </c>
      <c r="O6056" s="155">
        <v>28281.190000000002</v>
      </c>
      <c r="P6056" s="89" t="s">
        <v>679</v>
      </c>
    </row>
    <row r="6057" spans="1:16" ht="51">
      <c r="A6057" s="214">
        <v>35</v>
      </c>
      <c r="B6057" s="89"/>
      <c r="C6057" s="90" t="s">
        <v>49</v>
      </c>
      <c r="D6057" s="153">
        <v>43383</v>
      </c>
      <c r="E6057" s="89" t="s">
        <v>11345</v>
      </c>
      <c r="F6057" s="89" t="s">
        <v>3</v>
      </c>
      <c r="G6057" s="89">
        <v>1670642</v>
      </c>
      <c r="H6057" s="89"/>
      <c r="I6057" s="93" t="s">
        <v>12579</v>
      </c>
      <c r="J6057" s="89"/>
      <c r="K6057" s="89"/>
      <c r="L6057" s="89"/>
      <c r="M6057" s="89"/>
      <c r="N6057" s="155">
        <v>0</v>
      </c>
      <c r="O6057" s="155">
        <v>1945.3600000000001</v>
      </c>
      <c r="P6057" s="89" t="s">
        <v>679</v>
      </c>
    </row>
    <row r="6058" spans="1:16" ht="63.75">
      <c r="A6058" s="214">
        <v>35</v>
      </c>
      <c r="B6058" s="89"/>
      <c r="C6058" s="90" t="s">
        <v>49</v>
      </c>
      <c r="D6058" s="153">
        <v>43383</v>
      </c>
      <c r="E6058" s="89" t="s">
        <v>11346</v>
      </c>
      <c r="F6058" s="89" t="s">
        <v>3</v>
      </c>
      <c r="G6058" s="89">
        <v>1670644</v>
      </c>
      <c r="H6058" s="89"/>
      <c r="I6058" s="93" t="s">
        <v>12580</v>
      </c>
      <c r="J6058" s="89"/>
      <c r="K6058" s="89"/>
      <c r="L6058" s="89"/>
      <c r="M6058" s="89"/>
      <c r="N6058" s="155">
        <v>0</v>
      </c>
      <c r="O6058" s="155">
        <v>71.84</v>
      </c>
      <c r="P6058" s="89" t="s">
        <v>679</v>
      </c>
    </row>
    <row r="6059" spans="1:16" ht="63.75">
      <c r="A6059" s="214" t="s">
        <v>569</v>
      </c>
      <c r="B6059" s="89"/>
      <c r="C6059" s="90" t="s">
        <v>621</v>
      </c>
      <c r="D6059" s="153">
        <v>43383</v>
      </c>
      <c r="E6059" s="89" t="s">
        <v>11347</v>
      </c>
      <c r="F6059" s="89" t="s">
        <v>3</v>
      </c>
      <c r="G6059" s="89">
        <v>1670646</v>
      </c>
      <c r="H6059" s="89"/>
      <c r="I6059" s="93" t="s">
        <v>12581</v>
      </c>
      <c r="J6059" s="89"/>
      <c r="K6059" s="89"/>
      <c r="L6059" s="89"/>
      <c r="M6059" s="89"/>
      <c r="N6059" s="155">
        <v>0</v>
      </c>
      <c r="O6059" s="155">
        <v>8500</v>
      </c>
      <c r="P6059" s="89" t="s">
        <v>679</v>
      </c>
    </row>
    <row r="6060" spans="1:16" ht="63.75">
      <c r="A6060" s="214">
        <v>526</v>
      </c>
      <c r="B6060" s="89"/>
      <c r="C6060" s="90" t="s">
        <v>616</v>
      </c>
      <c r="D6060" s="153">
        <v>43383</v>
      </c>
      <c r="E6060" s="89" t="s">
        <v>11348</v>
      </c>
      <c r="F6060" s="89" t="s">
        <v>3</v>
      </c>
      <c r="G6060" s="89">
        <v>1670676</v>
      </c>
      <c r="H6060" s="89"/>
      <c r="I6060" s="93" t="s">
        <v>12582</v>
      </c>
      <c r="J6060" s="89"/>
      <c r="K6060" s="89"/>
      <c r="L6060" s="89"/>
      <c r="M6060" s="89"/>
      <c r="N6060" s="155">
        <v>0</v>
      </c>
      <c r="O6060" s="155">
        <v>2235</v>
      </c>
      <c r="P6060" s="89" t="s">
        <v>679</v>
      </c>
    </row>
    <row r="6061" spans="1:16" ht="102">
      <c r="A6061" s="214">
        <v>310</v>
      </c>
      <c r="B6061" s="89"/>
      <c r="C6061" s="90" t="s">
        <v>145</v>
      </c>
      <c r="D6061" s="153">
        <v>43383</v>
      </c>
      <c r="E6061" s="89" t="s">
        <v>11971</v>
      </c>
      <c r="F6061" s="89" t="s">
        <v>637</v>
      </c>
      <c r="G6061" s="89">
        <v>6145</v>
      </c>
      <c r="H6061" s="89"/>
      <c r="I6061" s="93" t="s">
        <v>13218</v>
      </c>
      <c r="J6061" s="89"/>
      <c r="K6061" s="89"/>
      <c r="L6061" s="89"/>
      <c r="M6061" s="89"/>
      <c r="N6061" s="155">
        <v>8775.69</v>
      </c>
      <c r="O6061" s="155">
        <v>0</v>
      </c>
      <c r="P6061" s="89" t="s">
        <v>679</v>
      </c>
    </row>
    <row r="6062" spans="1:16" ht="102">
      <c r="A6062" s="214">
        <v>310</v>
      </c>
      <c r="B6062" s="89"/>
      <c r="C6062" s="90" t="s">
        <v>145</v>
      </c>
      <c r="D6062" s="153">
        <v>43383</v>
      </c>
      <c r="E6062" s="89" t="s">
        <v>11972</v>
      </c>
      <c r="F6062" s="89" t="s">
        <v>15</v>
      </c>
      <c r="G6062" s="89">
        <v>6145</v>
      </c>
      <c r="H6062" s="89"/>
      <c r="I6062" s="93" t="s">
        <v>13219</v>
      </c>
      <c r="J6062" s="89"/>
      <c r="K6062" s="89"/>
      <c r="L6062" s="89"/>
      <c r="M6062" s="89"/>
      <c r="N6062" s="155">
        <v>587.89</v>
      </c>
      <c r="O6062" s="155">
        <v>0</v>
      </c>
      <c r="P6062" s="89" t="s">
        <v>679</v>
      </c>
    </row>
    <row r="6063" spans="1:16" ht="102">
      <c r="A6063" s="214">
        <v>117</v>
      </c>
      <c r="B6063" s="89"/>
      <c r="C6063" s="90" t="s">
        <v>65</v>
      </c>
      <c r="D6063" s="153">
        <v>43383</v>
      </c>
      <c r="E6063" s="89" t="s">
        <v>11973</v>
      </c>
      <c r="F6063" s="89" t="s">
        <v>15</v>
      </c>
      <c r="G6063" s="89">
        <v>6180</v>
      </c>
      <c r="H6063" s="89"/>
      <c r="I6063" s="93" t="s">
        <v>13220</v>
      </c>
      <c r="J6063" s="89"/>
      <c r="K6063" s="89"/>
      <c r="L6063" s="89"/>
      <c r="M6063" s="89"/>
      <c r="N6063" s="155">
        <v>280.56</v>
      </c>
      <c r="O6063" s="155">
        <v>0</v>
      </c>
      <c r="P6063" s="89" t="s">
        <v>679</v>
      </c>
    </row>
    <row r="6064" spans="1:16" ht="51">
      <c r="A6064" s="214">
        <v>513</v>
      </c>
      <c r="B6064" s="89"/>
      <c r="C6064" s="90" t="s">
        <v>175</v>
      </c>
      <c r="D6064" s="153">
        <v>43383</v>
      </c>
      <c r="E6064" s="89" t="s">
        <v>11974</v>
      </c>
      <c r="F6064" s="89" t="s">
        <v>6</v>
      </c>
      <c r="G6064" s="89">
        <v>1032493</v>
      </c>
      <c r="H6064" s="89"/>
      <c r="I6064" s="93" t="s">
        <v>13221</v>
      </c>
      <c r="J6064" s="89"/>
      <c r="K6064" s="89"/>
      <c r="L6064" s="89"/>
      <c r="M6064" s="89"/>
      <c r="N6064" s="155">
        <v>0</v>
      </c>
      <c r="O6064" s="155">
        <v>475246.9</v>
      </c>
      <c r="P6064" s="89" t="s">
        <v>679</v>
      </c>
    </row>
    <row r="6065" spans="1:16" ht="63.75">
      <c r="A6065" s="214">
        <v>10</v>
      </c>
      <c r="B6065" s="89"/>
      <c r="C6065" s="90" t="s">
        <v>44</v>
      </c>
      <c r="D6065" s="153">
        <v>43383</v>
      </c>
      <c r="E6065" s="89" t="s">
        <v>11975</v>
      </c>
      <c r="F6065" s="89" t="s">
        <v>15</v>
      </c>
      <c r="G6065" s="89">
        <v>858335</v>
      </c>
      <c r="H6065" s="89"/>
      <c r="I6065" s="93" t="s">
        <v>13222</v>
      </c>
      <c r="J6065" s="89"/>
      <c r="K6065" s="89"/>
      <c r="L6065" s="89"/>
      <c r="M6065" s="89"/>
      <c r="N6065" s="155">
        <v>50</v>
      </c>
      <c r="O6065" s="155">
        <v>0</v>
      </c>
      <c r="P6065" s="89" t="s">
        <v>679</v>
      </c>
    </row>
    <row r="6066" spans="1:16" ht="102">
      <c r="A6066" s="214">
        <v>117</v>
      </c>
      <c r="B6066" s="89"/>
      <c r="C6066" s="90" t="s">
        <v>65</v>
      </c>
      <c r="D6066" s="153">
        <v>43383</v>
      </c>
      <c r="E6066" s="89" t="s">
        <v>11976</v>
      </c>
      <c r="F6066" s="89" t="s">
        <v>15</v>
      </c>
      <c r="G6066" s="89">
        <v>6181</v>
      </c>
      <c r="H6066" s="89"/>
      <c r="I6066" s="93" t="s">
        <v>13223</v>
      </c>
      <c r="J6066" s="89"/>
      <c r="K6066" s="89"/>
      <c r="L6066" s="89"/>
      <c r="M6066" s="89"/>
      <c r="N6066" s="155">
        <v>741.63</v>
      </c>
      <c r="O6066" s="155">
        <v>0</v>
      </c>
      <c r="P6066" s="89" t="s">
        <v>679</v>
      </c>
    </row>
    <row r="6067" spans="1:16" ht="76.5">
      <c r="A6067" s="214">
        <v>10</v>
      </c>
      <c r="B6067" s="89"/>
      <c r="C6067" s="90" t="s">
        <v>44</v>
      </c>
      <c r="D6067" s="153">
        <v>43383</v>
      </c>
      <c r="E6067" s="89" t="s">
        <v>11977</v>
      </c>
      <c r="F6067" s="89" t="s">
        <v>15</v>
      </c>
      <c r="G6067" s="89">
        <v>858324</v>
      </c>
      <c r="H6067" s="89"/>
      <c r="I6067" s="93" t="s">
        <v>13224</v>
      </c>
      <c r="J6067" s="89"/>
      <c r="K6067" s="89"/>
      <c r="L6067" s="89"/>
      <c r="M6067" s="89"/>
      <c r="N6067" s="155">
        <v>50</v>
      </c>
      <c r="O6067" s="155">
        <v>0</v>
      </c>
      <c r="P6067" s="89" t="s">
        <v>679</v>
      </c>
    </row>
    <row r="6068" spans="1:16" ht="63.75">
      <c r="A6068" s="214">
        <v>10</v>
      </c>
      <c r="B6068" s="89"/>
      <c r="C6068" s="90" t="s">
        <v>44</v>
      </c>
      <c r="D6068" s="153">
        <v>43383</v>
      </c>
      <c r="E6068" s="89" t="s">
        <v>11978</v>
      </c>
      <c r="F6068" s="89" t="s">
        <v>15</v>
      </c>
      <c r="G6068" s="89">
        <v>858331</v>
      </c>
      <c r="H6068" s="89"/>
      <c r="I6068" s="93" t="s">
        <v>13225</v>
      </c>
      <c r="J6068" s="89"/>
      <c r="K6068" s="89"/>
      <c r="L6068" s="89"/>
      <c r="M6068" s="89"/>
      <c r="N6068" s="155">
        <v>50</v>
      </c>
      <c r="O6068" s="155">
        <v>0</v>
      </c>
      <c r="P6068" s="89" t="s">
        <v>679</v>
      </c>
    </row>
    <row r="6069" spans="1:16" ht="51">
      <c r="A6069" s="214">
        <v>10</v>
      </c>
      <c r="B6069" s="89"/>
      <c r="C6069" s="90" t="s">
        <v>44</v>
      </c>
      <c r="D6069" s="153">
        <v>43383</v>
      </c>
      <c r="E6069" s="89" t="s">
        <v>11979</v>
      </c>
      <c r="F6069" s="89" t="s">
        <v>15</v>
      </c>
      <c r="G6069" s="89">
        <v>858333</v>
      </c>
      <c r="H6069" s="89"/>
      <c r="I6069" s="93" t="s">
        <v>13226</v>
      </c>
      <c r="J6069" s="89"/>
      <c r="K6069" s="89"/>
      <c r="L6069" s="89"/>
      <c r="M6069" s="89"/>
      <c r="N6069" s="155">
        <v>50</v>
      </c>
      <c r="O6069" s="155">
        <v>0</v>
      </c>
      <c r="P6069" s="89" t="s">
        <v>679</v>
      </c>
    </row>
    <row r="6070" spans="1:16" ht="89.25">
      <c r="A6070" s="214">
        <v>25</v>
      </c>
      <c r="B6070" s="89"/>
      <c r="C6070" s="90" t="s">
        <v>48</v>
      </c>
      <c r="D6070" s="153">
        <v>43383</v>
      </c>
      <c r="E6070" s="89" t="s">
        <v>11980</v>
      </c>
      <c r="F6070" s="89" t="s">
        <v>680</v>
      </c>
      <c r="G6070" s="89">
        <v>181112</v>
      </c>
      <c r="H6070" s="89"/>
      <c r="I6070" s="93" t="s">
        <v>13227</v>
      </c>
      <c r="J6070" s="89"/>
      <c r="K6070" s="89"/>
      <c r="L6070" s="89"/>
      <c r="M6070" s="89"/>
      <c r="N6070" s="155">
        <v>60740.73</v>
      </c>
      <c r="O6070" s="155">
        <v>0</v>
      </c>
      <c r="P6070" s="89" t="s">
        <v>679</v>
      </c>
    </row>
    <row r="6071" spans="1:16" ht="63.75">
      <c r="A6071" s="214">
        <v>10</v>
      </c>
      <c r="B6071" s="89"/>
      <c r="C6071" s="90" t="s">
        <v>44</v>
      </c>
      <c r="D6071" s="153">
        <v>43383</v>
      </c>
      <c r="E6071" s="89" t="s">
        <v>11981</v>
      </c>
      <c r="F6071" s="89" t="s">
        <v>15</v>
      </c>
      <c r="G6071" s="89">
        <v>858965</v>
      </c>
      <c r="H6071" s="89"/>
      <c r="I6071" s="93" t="s">
        <v>13228</v>
      </c>
      <c r="J6071" s="89"/>
      <c r="K6071" s="89"/>
      <c r="L6071" s="89"/>
      <c r="M6071" s="89"/>
      <c r="N6071" s="155">
        <v>50</v>
      </c>
      <c r="O6071" s="155">
        <v>0</v>
      </c>
      <c r="P6071" s="89" t="s">
        <v>679</v>
      </c>
    </row>
    <row r="6072" spans="1:16" ht="51">
      <c r="A6072" s="214">
        <v>513</v>
      </c>
      <c r="B6072" s="89"/>
      <c r="C6072" s="90" t="s">
        <v>175</v>
      </c>
      <c r="D6072" s="153">
        <v>43383</v>
      </c>
      <c r="E6072" s="89" t="s">
        <v>11982</v>
      </c>
      <c r="F6072" s="89" t="s">
        <v>11</v>
      </c>
      <c r="G6072" s="89">
        <v>935288</v>
      </c>
      <c r="H6072" s="89"/>
      <c r="I6072" s="93" t="s">
        <v>13229</v>
      </c>
      <c r="J6072" s="89"/>
      <c r="K6072" s="89"/>
      <c r="L6072" s="89"/>
      <c r="M6072" s="89"/>
      <c r="N6072" s="155">
        <v>50</v>
      </c>
      <c r="O6072" s="155">
        <v>0</v>
      </c>
      <c r="P6072" s="89" t="s">
        <v>679</v>
      </c>
    </row>
    <row r="6073" spans="1:16" ht="51">
      <c r="A6073" s="214">
        <v>10</v>
      </c>
      <c r="B6073" s="89"/>
      <c r="C6073" s="90" t="s">
        <v>44</v>
      </c>
      <c r="D6073" s="153">
        <v>43383</v>
      </c>
      <c r="E6073" s="89" t="s">
        <v>11983</v>
      </c>
      <c r="F6073" s="89" t="s">
        <v>15</v>
      </c>
      <c r="G6073" s="89">
        <v>858980</v>
      </c>
      <c r="H6073" s="89"/>
      <c r="I6073" s="93" t="s">
        <v>13230</v>
      </c>
      <c r="J6073" s="89"/>
      <c r="K6073" s="89"/>
      <c r="L6073" s="89"/>
      <c r="M6073" s="89"/>
      <c r="N6073" s="155">
        <v>50</v>
      </c>
      <c r="O6073" s="155">
        <v>0</v>
      </c>
      <c r="P6073" s="89" t="s">
        <v>679</v>
      </c>
    </row>
    <row r="6074" spans="1:16" ht="63.75">
      <c r="A6074" s="214">
        <v>10</v>
      </c>
      <c r="B6074" s="89"/>
      <c r="C6074" s="90" t="s">
        <v>44</v>
      </c>
      <c r="D6074" s="153">
        <v>43383</v>
      </c>
      <c r="E6074" s="89" t="s">
        <v>11984</v>
      </c>
      <c r="F6074" s="89" t="s">
        <v>15</v>
      </c>
      <c r="G6074" s="89">
        <v>859124</v>
      </c>
      <c r="H6074" s="89"/>
      <c r="I6074" s="93" t="s">
        <v>13231</v>
      </c>
      <c r="J6074" s="89"/>
      <c r="K6074" s="89"/>
      <c r="L6074" s="89"/>
      <c r="M6074" s="89"/>
      <c r="N6074" s="155">
        <v>50</v>
      </c>
      <c r="O6074" s="155">
        <v>0</v>
      </c>
      <c r="P6074" s="89" t="s">
        <v>679</v>
      </c>
    </row>
    <row r="6075" spans="1:16" ht="76.5">
      <c r="A6075" s="214">
        <v>10</v>
      </c>
      <c r="B6075" s="89"/>
      <c r="C6075" s="90" t="s">
        <v>44</v>
      </c>
      <c r="D6075" s="153">
        <v>43383</v>
      </c>
      <c r="E6075" s="89" t="s">
        <v>11985</v>
      </c>
      <c r="F6075" s="89" t="s">
        <v>15</v>
      </c>
      <c r="G6075" s="89">
        <v>859126</v>
      </c>
      <c r="H6075" s="89"/>
      <c r="I6075" s="93" t="s">
        <v>13232</v>
      </c>
      <c r="J6075" s="89"/>
      <c r="K6075" s="89"/>
      <c r="L6075" s="89"/>
      <c r="M6075" s="89"/>
      <c r="N6075" s="155">
        <v>50</v>
      </c>
      <c r="O6075" s="155">
        <v>0</v>
      </c>
      <c r="P6075" s="89" t="s">
        <v>679</v>
      </c>
    </row>
    <row r="6076" spans="1:16" ht="51">
      <c r="A6076" s="214">
        <v>513</v>
      </c>
      <c r="B6076" s="89"/>
      <c r="C6076" s="90" t="s">
        <v>175</v>
      </c>
      <c r="D6076" s="153">
        <v>43383</v>
      </c>
      <c r="E6076" s="89" t="s">
        <v>11986</v>
      </c>
      <c r="F6076" s="89" t="s">
        <v>11</v>
      </c>
      <c r="G6076" s="89">
        <v>935296</v>
      </c>
      <c r="H6076" s="89"/>
      <c r="I6076" s="93" t="s">
        <v>13233</v>
      </c>
      <c r="J6076" s="89"/>
      <c r="K6076" s="89"/>
      <c r="L6076" s="89"/>
      <c r="M6076" s="89"/>
      <c r="N6076" s="155">
        <v>50</v>
      </c>
      <c r="O6076" s="155">
        <v>0</v>
      </c>
      <c r="P6076" s="89" t="s">
        <v>679</v>
      </c>
    </row>
    <row r="6077" spans="1:16" ht="63.75">
      <c r="A6077" s="214">
        <v>87</v>
      </c>
      <c r="B6077" s="89"/>
      <c r="C6077" s="90" t="s">
        <v>60</v>
      </c>
      <c r="D6077" s="153">
        <v>43383</v>
      </c>
      <c r="E6077" s="89" t="s">
        <v>11987</v>
      </c>
      <c r="F6077" s="89" t="s">
        <v>13</v>
      </c>
      <c r="G6077" s="89">
        <v>935269</v>
      </c>
      <c r="H6077" s="89"/>
      <c r="I6077" s="93" t="s">
        <v>13234</v>
      </c>
      <c r="J6077" s="89"/>
      <c r="K6077" s="89"/>
      <c r="L6077" s="89"/>
      <c r="M6077" s="89"/>
      <c r="N6077" s="155">
        <v>208.8</v>
      </c>
      <c r="O6077" s="155">
        <v>0</v>
      </c>
      <c r="P6077" s="89" t="s">
        <v>679</v>
      </c>
    </row>
    <row r="6078" spans="1:16" ht="38.25">
      <c r="A6078" s="214">
        <v>526</v>
      </c>
      <c r="B6078" s="89"/>
      <c r="C6078" s="90" t="s">
        <v>616</v>
      </c>
      <c r="D6078" s="153">
        <v>43384</v>
      </c>
      <c r="E6078" s="89" t="s">
        <v>11349</v>
      </c>
      <c r="F6078" s="89" t="s">
        <v>3</v>
      </c>
      <c r="G6078" s="89">
        <v>1670970</v>
      </c>
      <c r="H6078" s="89"/>
      <c r="I6078" s="93" t="s">
        <v>8908</v>
      </c>
      <c r="J6078" s="89"/>
      <c r="K6078" s="89"/>
      <c r="L6078" s="89"/>
      <c r="M6078" s="89"/>
      <c r="N6078" s="155">
        <v>0</v>
      </c>
      <c r="O6078" s="155">
        <v>20</v>
      </c>
      <c r="P6078" s="89" t="s">
        <v>679</v>
      </c>
    </row>
    <row r="6079" spans="1:16" ht="38.25">
      <c r="A6079" s="214">
        <v>526</v>
      </c>
      <c r="B6079" s="89"/>
      <c r="C6079" s="90" t="s">
        <v>616</v>
      </c>
      <c r="D6079" s="153">
        <v>43384</v>
      </c>
      <c r="E6079" s="89" t="s">
        <v>11350</v>
      </c>
      <c r="F6079" s="89" t="s">
        <v>3</v>
      </c>
      <c r="G6079" s="89">
        <v>1670969</v>
      </c>
      <c r="H6079" s="89"/>
      <c r="I6079" s="93" t="s">
        <v>12583</v>
      </c>
      <c r="J6079" s="89"/>
      <c r="K6079" s="89"/>
      <c r="L6079" s="89"/>
      <c r="M6079" s="89"/>
      <c r="N6079" s="155">
        <v>0</v>
      </c>
      <c r="O6079" s="155">
        <v>20</v>
      </c>
      <c r="P6079" s="89" t="s">
        <v>679</v>
      </c>
    </row>
    <row r="6080" spans="1:16" ht="38.25">
      <c r="A6080" s="214">
        <v>526</v>
      </c>
      <c r="B6080" s="89"/>
      <c r="C6080" s="90" t="s">
        <v>616</v>
      </c>
      <c r="D6080" s="153">
        <v>43384</v>
      </c>
      <c r="E6080" s="89" t="s">
        <v>11351</v>
      </c>
      <c r="F6080" s="89" t="s">
        <v>3</v>
      </c>
      <c r="G6080" s="89">
        <v>1670968</v>
      </c>
      <c r="H6080" s="89"/>
      <c r="I6080" s="93" t="s">
        <v>12584</v>
      </c>
      <c r="J6080" s="89"/>
      <c r="K6080" s="89"/>
      <c r="L6080" s="89"/>
      <c r="M6080" s="89"/>
      <c r="N6080" s="155">
        <v>0</v>
      </c>
      <c r="O6080" s="155">
        <v>20</v>
      </c>
      <c r="P6080" s="89" t="s">
        <v>679</v>
      </c>
    </row>
    <row r="6081" spans="1:16" ht="51">
      <c r="A6081" s="214">
        <v>526</v>
      </c>
      <c r="B6081" s="89"/>
      <c r="C6081" s="90" t="s">
        <v>616</v>
      </c>
      <c r="D6081" s="153">
        <v>43384</v>
      </c>
      <c r="E6081" s="89" t="s">
        <v>11352</v>
      </c>
      <c r="F6081" s="89" t="s">
        <v>3</v>
      </c>
      <c r="G6081" s="89">
        <v>1670967</v>
      </c>
      <c r="H6081" s="89"/>
      <c r="I6081" s="93" t="s">
        <v>12585</v>
      </c>
      <c r="J6081" s="89"/>
      <c r="K6081" s="89"/>
      <c r="L6081" s="89"/>
      <c r="M6081" s="89"/>
      <c r="N6081" s="155">
        <v>0</v>
      </c>
      <c r="O6081" s="155">
        <v>20</v>
      </c>
      <c r="P6081" s="89" t="s">
        <v>679</v>
      </c>
    </row>
    <row r="6082" spans="1:16" ht="38.25">
      <c r="A6082" s="214">
        <v>526</v>
      </c>
      <c r="B6082" s="89"/>
      <c r="C6082" s="90" t="s">
        <v>616</v>
      </c>
      <c r="D6082" s="153">
        <v>43384</v>
      </c>
      <c r="E6082" s="89" t="s">
        <v>11353</v>
      </c>
      <c r="F6082" s="89" t="s">
        <v>3</v>
      </c>
      <c r="G6082" s="89">
        <v>1670966</v>
      </c>
      <c r="H6082" s="89"/>
      <c r="I6082" s="93" t="s">
        <v>12586</v>
      </c>
      <c r="J6082" s="89"/>
      <c r="K6082" s="89"/>
      <c r="L6082" s="89"/>
      <c r="M6082" s="89"/>
      <c r="N6082" s="155">
        <v>0</v>
      </c>
      <c r="O6082" s="155">
        <v>20</v>
      </c>
      <c r="P6082" s="89" t="s">
        <v>679</v>
      </c>
    </row>
    <row r="6083" spans="1:16" ht="51">
      <c r="A6083" s="214">
        <v>86</v>
      </c>
      <c r="B6083" s="89"/>
      <c r="C6083" s="90" t="s">
        <v>59</v>
      </c>
      <c r="D6083" s="153">
        <v>43384</v>
      </c>
      <c r="E6083" s="89" t="s">
        <v>11354</v>
      </c>
      <c r="F6083" s="89" t="s">
        <v>3</v>
      </c>
      <c r="G6083" s="89">
        <v>1671060</v>
      </c>
      <c r="H6083" s="89"/>
      <c r="I6083" s="93" t="s">
        <v>12587</v>
      </c>
      <c r="J6083" s="89"/>
      <c r="K6083" s="89"/>
      <c r="L6083" s="89"/>
      <c r="M6083" s="89"/>
      <c r="N6083" s="155">
        <v>0</v>
      </c>
      <c r="O6083" s="155">
        <v>60</v>
      </c>
      <c r="P6083" s="89" t="s">
        <v>679</v>
      </c>
    </row>
    <row r="6084" spans="1:16" ht="63.75">
      <c r="A6084" s="214">
        <v>86</v>
      </c>
      <c r="B6084" s="89"/>
      <c r="C6084" s="90" t="s">
        <v>59</v>
      </c>
      <c r="D6084" s="153">
        <v>43384</v>
      </c>
      <c r="E6084" s="89" t="s">
        <v>11355</v>
      </c>
      <c r="F6084" s="89" t="s">
        <v>3</v>
      </c>
      <c r="G6084" s="89">
        <v>1671070</v>
      </c>
      <c r="H6084" s="89"/>
      <c r="I6084" s="93" t="s">
        <v>12588</v>
      </c>
      <c r="J6084" s="89"/>
      <c r="K6084" s="89"/>
      <c r="L6084" s="89"/>
      <c r="M6084" s="89"/>
      <c r="N6084" s="155">
        <v>0</v>
      </c>
      <c r="O6084" s="155">
        <v>1842.5</v>
      </c>
      <c r="P6084" s="89" t="s">
        <v>679</v>
      </c>
    </row>
    <row r="6085" spans="1:16" ht="63.75">
      <c r="A6085" s="214">
        <v>378</v>
      </c>
      <c r="B6085" s="89"/>
      <c r="C6085" s="90" t="s">
        <v>647</v>
      </c>
      <c r="D6085" s="153">
        <v>43384</v>
      </c>
      <c r="E6085" s="89" t="s">
        <v>11356</v>
      </c>
      <c r="F6085" s="89" t="s">
        <v>3</v>
      </c>
      <c r="G6085" s="89">
        <v>1671308</v>
      </c>
      <c r="H6085" s="89"/>
      <c r="I6085" s="93" t="s">
        <v>12589</v>
      </c>
      <c r="J6085" s="89"/>
      <c r="K6085" s="89"/>
      <c r="L6085" s="89"/>
      <c r="M6085" s="89"/>
      <c r="N6085" s="155">
        <v>0</v>
      </c>
      <c r="O6085" s="155">
        <v>5.08</v>
      </c>
      <c r="P6085" s="89" t="s">
        <v>679</v>
      </c>
    </row>
    <row r="6086" spans="1:16" ht="63.75">
      <c r="A6086" s="214">
        <v>378</v>
      </c>
      <c r="B6086" s="89"/>
      <c r="C6086" s="90" t="s">
        <v>647</v>
      </c>
      <c r="D6086" s="153">
        <v>43384</v>
      </c>
      <c r="E6086" s="89" t="s">
        <v>11357</v>
      </c>
      <c r="F6086" s="89" t="s">
        <v>3</v>
      </c>
      <c r="G6086" s="89">
        <v>1671311</v>
      </c>
      <c r="H6086" s="89"/>
      <c r="I6086" s="93" t="s">
        <v>12590</v>
      </c>
      <c r="J6086" s="89"/>
      <c r="K6086" s="89"/>
      <c r="L6086" s="89"/>
      <c r="M6086" s="89"/>
      <c r="N6086" s="155">
        <v>0</v>
      </c>
      <c r="O6086" s="155">
        <v>2145.9</v>
      </c>
      <c r="P6086" s="89" t="s">
        <v>679</v>
      </c>
    </row>
    <row r="6087" spans="1:16" ht="63.75">
      <c r="A6087" s="214">
        <v>378</v>
      </c>
      <c r="B6087" s="89"/>
      <c r="C6087" s="90" t="s">
        <v>647</v>
      </c>
      <c r="D6087" s="153">
        <v>43384</v>
      </c>
      <c r="E6087" s="89" t="s">
        <v>11358</v>
      </c>
      <c r="F6087" s="89" t="s">
        <v>3</v>
      </c>
      <c r="G6087" s="89">
        <v>1671313</v>
      </c>
      <c r="H6087" s="89"/>
      <c r="I6087" s="93" t="s">
        <v>12591</v>
      </c>
      <c r="J6087" s="89"/>
      <c r="K6087" s="89"/>
      <c r="L6087" s="89"/>
      <c r="M6087" s="89"/>
      <c r="N6087" s="155">
        <v>0</v>
      </c>
      <c r="O6087" s="155">
        <v>288.42</v>
      </c>
      <c r="P6087" s="89" t="s">
        <v>679</v>
      </c>
    </row>
    <row r="6088" spans="1:16" ht="51">
      <c r="A6088" s="214">
        <v>266</v>
      </c>
      <c r="B6088" s="89"/>
      <c r="C6088" s="90" t="s">
        <v>11070</v>
      </c>
      <c r="D6088" s="153">
        <v>43384</v>
      </c>
      <c r="E6088" s="89" t="s">
        <v>11359</v>
      </c>
      <c r="F6088" s="89" t="s">
        <v>3</v>
      </c>
      <c r="G6088" s="89">
        <v>1671314</v>
      </c>
      <c r="H6088" s="89"/>
      <c r="I6088" s="93" t="s">
        <v>12592</v>
      </c>
      <c r="J6088" s="89"/>
      <c r="K6088" s="89"/>
      <c r="L6088" s="89"/>
      <c r="M6088" s="89"/>
      <c r="N6088" s="155">
        <v>0</v>
      </c>
      <c r="O6088" s="155">
        <v>234.9</v>
      </c>
      <c r="P6088" s="89" t="s">
        <v>679</v>
      </c>
    </row>
    <row r="6089" spans="1:16" ht="51">
      <c r="A6089" s="214">
        <v>266</v>
      </c>
      <c r="B6089" s="89"/>
      <c r="C6089" s="90" t="s">
        <v>11070</v>
      </c>
      <c r="D6089" s="153">
        <v>43384</v>
      </c>
      <c r="E6089" s="89" t="s">
        <v>11360</v>
      </c>
      <c r="F6089" s="89" t="s">
        <v>3</v>
      </c>
      <c r="G6089" s="89">
        <v>1671316</v>
      </c>
      <c r="H6089" s="89"/>
      <c r="I6089" s="93" t="s">
        <v>12593</v>
      </c>
      <c r="J6089" s="89"/>
      <c r="K6089" s="89"/>
      <c r="L6089" s="89"/>
      <c r="M6089" s="89"/>
      <c r="N6089" s="155">
        <v>0</v>
      </c>
      <c r="O6089" s="155">
        <v>678.6</v>
      </c>
      <c r="P6089" s="89" t="s">
        <v>679</v>
      </c>
    </row>
    <row r="6090" spans="1:16" ht="38.25">
      <c r="A6090" s="214">
        <v>526</v>
      </c>
      <c r="B6090" s="89"/>
      <c r="C6090" s="90" t="s">
        <v>616</v>
      </c>
      <c r="D6090" s="153">
        <v>43384</v>
      </c>
      <c r="E6090" s="89" t="s">
        <v>11361</v>
      </c>
      <c r="F6090" s="89" t="s">
        <v>3</v>
      </c>
      <c r="G6090" s="89">
        <v>1671351</v>
      </c>
      <c r="H6090" s="89"/>
      <c r="I6090" s="93" t="s">
        <v>12594</v>
      </c>
      <c r="J6090" s="89"/>
      <c r="K6090" s="89"/>
      <c r="L6090" s="89"/>
      <c r="M6090" s="89"/>
      <c r="N6090" s="155">
        <v>0</v>
      </c>
      <c r="O6090" s="155">
        <v>200</v>
      </c>
      <c r="P6090" s="89" t="s">
        <v>679</v>
      </c>
    </row>
    <row r="6091" spans="1:16" ht="63.75">
      <c r="A6091" s="214">
        <v>86</v>
      </c>
      <c r="B6091" s="89"/>
      <c r="C6091" s="90" t="s">
        <v>59</v>
      </c>
      <c r="D6091" s="153">
        <v>43384</v>
      </c>
      <c r="E6091" s="89" t="s">
        <v>11362</v>
      </c>
      <c r="F6091" s="89" t="s">
        <v>3</v>
      </c>
      <c r="G6091" s="89">
        <v>1671074</v>
      </c>
      <c r="H6091" s="89"/>
      <c r="I6091" s="93" t="s">
        <v>12595</v>
      </c>
      <c r="J6091" s="89"/>
      <c r="K6091" s="89"/>
      <c r="L6091" s="89"/>
      <c r="M6091" s="89"/>
      <c r="N6091" s="155">
        <v>0</v>
      </c>
      <c r="O6091" s="155">
        <v>3256.2000000000003</v>
      </c>
      <c r="P6091" s="89" t="s">
        <v>679</v>
      </c>
    </row>
    <row r="6092" spans="1:16" ht="51">
      <c r="A6092" s="214" t="s">
        <v>569</v>
      </c>
      <c r="B6092" s="89"/>
      <c r="C6092" s="90" t="s">
        <v>621</v>
      </c>
      <c r="D6092" s="153">
        <v>43384</v>
      </c>
      <c r="E6092" s="89" t="s">
        <v>11363</v>
      </c>
      <c r="F6092" s="89" t="s">
        <v>3</v>
      </c>
      <c r="G6092" s="89">
        <v>1671108</v>
      </c>
      <c r="H6092" s="89"/>
      <c r="I6092" s="93" t="s">
        <v>12596</v>
      </c>
      <c r="J6092" s="89"/>
      <c r="K6092" s="89"/>
      <c r="L6092" s="89"/>
      <c r="M6092" s="89"/>
      <c r="N6092" s="155">
        <v>0</v>
      </c>
      <c r="O6092" s="155">
        <v>1726</v>
      </c>
      <c r="P6092" s="89" t="s">
        <v>679</v>
      </c>
    </row>
    <row r="6093" spans="1:16" ht="51">
      <c r="A6093" s="214">
        <v>133</v>
      </c>
      <c r="B6093" s="89"/>
      <c r="C6093" s="90" t="s">
        <v>72</v>
      </c>
      <c r="D6093" s="153">
        <v>43384</v>
      </c>
      <c r="E6093" s="89" t="s">
        <v>11364</v>
      </c>
      <c r="F6093" s="89" t="s">
        <v>3</v>
      </c>
      <c r="G6093" s="89">
        <v>1671202</v>
      </c>
      <c r="H6093" s="89"/>
      <c r="I6093" s="93" t="s">
        <v>12597</v>
      </c>
      <c r="J6093" s="89"/>
      <c r="K6093" s="89"/>
      <c r="L6093" s="89"/>
      <c r="M6093" s="89"/>
      <c r="N6093" s="155">
        <v>0</v>
      </c>
      <c r="O6093" s="155">
        <v>630</v>
      </c>
      <c r="P6093" s="89" t="s">
        <v>679</v>
      </c>
    </row>
    <row r="6094" spans="1:16" ht="38.25">
      <c r="A6094" s="214" t="s">
        <v>569</v>
      </c>
      <c r="B6094" s="89"/>
      <c r="C6094" s="90" t="s">
        <v>621</v>
      </c>
      <c r="D6094" s="153">
        <v>43384</v>
      </c>
      <c r="E6094" s="89" t="s">
        <v>11365</v>
      </c>
      <c r="F6094" s="89" t="s">
        <v>3</v>
      </c>
      <c r="G6094" s="89">
        <v>1671223</v>
      </c>
      <c r="H6094" s="89"/>
      <c r="I6094" s="93" t="s">
        <v>12598</v>
      </c>
      <c r="J6094" s="89"/>
      <c r="K6094" s="89"/>
      <c r="L6094" s="89"/>
      <c r="M6094" s="89"/>
      <c r="N6094" s="155">
        <v>0</v>
      </c>
      <c r="O6094" s="155">
        <v>532</v>
      </c>
      <c r="P6094" s="89" t="s">
        <v>679</v>
      </c>
    </row>
    <row r="6095" spans="1:16" ht="38.25">
      <c r="A6095" s="214">
        <v>670</v>
      </c>
      <c r="B6095" s="89"/>
      <c r="C6095" s="90" t="s">
        <v>194</v>
      </c>
      <c r="D6095" s="153">
        <v>43384</v>
      </c>
      <c r="E6095" s="89" t="s">
        <v>11366</v>
      </c>
      <c r="F6095" s="89" t="s">
        <v>3</v>
      </c>
      <c r="G6095" s="89">
        <v>1671225</v>
      </c>
      <c r="H6095" s="89"/>
      <c r="I6095" s="93" t="s">
        <v>12599</v>
      </c>
      <c r="J6095" s="89"/>
      <c r="K6095" s="89"/>
      <c r="L6095" s="89"/>
      <c r="M6095" s="89"/>
      <c r="N6095" s="155">
        <v>0</v>
      </c>
      <c r="O6095" s="155">
        <v>17</v>
      </c>
      <c r="P6095" s="89" t="s">
        <v>679</v>
      </c>
    </row>
    <row r="6096" spans="1:16" ht="51">
      <c r="A6096" s="214">
        <v>526</v>
      </c>
      <c r="B6096" s="89"/>
      <c r="C6096" s="90" t="s">
        <v>616</v>
      </c>
      <c r="D6096" s="153">
        <v>43384</v>
      </c>
      <c r="E6096" s="89" t="s">
        <v>11367</v>
      </c>
      <c r="F6096" s="89" t="s">
        <v>3</v>
      </c>
      <c r="G6096" s="89">
        <v>1671255</v>
      </c>
      <c r="H6096" s="89"/>
      <c r="I6096" s="93" t="s">
        <v>12601</v>
      </c>
      <c r="J6096" s="89"/>
      <c r="K6096" s="89"/>
      <c r="L6096" s="89"/>
      <c r="M6096" s="89"/>
      <c r="N6096" s="155">
        <v>0</v>
      </c>
      <c r="O6096" s="155">
        <v>20</v>
      </c>
      <c r="P6096" s="89" t="s">
        <v>679</v>
      </c>
    </row>
    <row r="6097" spans="1:16" ht="38.25">
      <c r="A6097" s="214">
        <v>20</v>
      </c>
      <c r="B6097" s="89"/>
      <c r="C6097" s="90" t="s">
        <v>47</v>
      </c>
      <c r="D6097" s="153">
        <v>43384</v>
      </c>
      <c r="E6097" s="89" t="s">
        <v>11368</v>
      </c>
      <c r="F6097" s="89" t="s">
        <v>3</v>
      </c>
      <c r="G6097" s="89">
        <v>1671276</v>
      </c>
      <c r="H6097" s="89"/>
      <c r="I6097" s="93" t="s">
        <v>5167</v>
      </c>
      <c r="J6097" s="89"/>
      <c r="K6097" s="89"/>
      <c r="L6097" s="89"/>
      <c r="M6097" s="89"/>
      <c r="N6097" s="155">
        <v>0</v>
      </c>
      <c r="O6097" s="155">
        <v>320</v>
      </c>
      <c r="P6097" s="89" t="s">
        <v>679</v>
      </c>
    </row>
    <row r="6098" spans="1:16" ht="51">
      <c r="A6098" s="214">
        <v>291</v>
      </c>
      <c r="B6098" s="89"/>
      <c r="C6098" s="90" t="s">
        <v>133</v>
      </c>
      <c r="D6098" s="153">
        <v>43384</v>
      </c>
      <c r="E6098" s="89" t="s">
        <v>11369</v>
      </c>
      <c r="F6098" s="89" t="s">
        <v>3</v>
      </c>
      <c r="G6098" s="89">
        <v>1670971</v>
      </c>
      <c r="H6098" s="89"/>
      <c r="I6098" s="93" t="s">
        <v>12602</v>
      </c>
      <c r="J6098" s="89"/>
      <c r="K6098" s="89"/>
      <c r="L6098" s="89"/>
      <c r="M6098" s="89"/>
      <c r="N6098" s="155">
        <v>0</v>
      </c>
      <c r="O6098" s="155">
        <v>336823.93</v>
      </c>
      <c r="P6098" s="89" t="s">
        <v>679</v>
      </c>
    </row>
    <row r="6099" spans="1:16" ht="51">
      <c r="A6099" s="214">
        <v>291</v>
      </c>
      <c r="B6099" s="89"/>
      <c r="C6099" s="90" t="s">
        <v>133</v>
      </c>
      <c r="D6099" s="153">
        <v>43384</v>
      </c>
      <c r="E6099" s="89" t="s">
        <v>11370</v>
      </c>
      <c r="F6099" s="89" t="s">
        <v>3</v>
      </c>
      <c r="G6099" s="89">
        <v>1670974</v>
      </c>
      <c r="H6099" s="89"/>
      <c r="I6099" s="93" t="s">
        <v>12603</v>
      </c>
      <c r="J6099" s="89"/>
      <c r="K6099" s="89"/>
      <c r="L6099" s="89"/>
      <c r="M6099" s="89"/>
      <c r="N6099" s="155">
        <v>0</v>
      </c>
      <c r="O6099" s="155">
        <v>3177328.56</v>
      </c>
      <c r="P6099" s="89" t="s">
        <v>679</v>
      </c>
    </row>
    <row r="6100" spans="1:16" ht="51">
      <c r="A6100" s="214" t="s">
        <v>569</v>
      </c>
      <c r="B6100" s="89"/>
      <c r="C6100" s="90" t="s">
        <v>621</v>
      </c>
      <c r="D6100" s="153">
        <v>43384</v>
      </c>
      <c r="E6100" s="89" t="s">
        <v>11371</v>
      </c>
      <c r="F6100" s="89" t="s">
        <v>3</v>
      </c>
      <c r="G6100" s="89">
        <v>1671016</v>
      </c>
      <c r="H6100" s="89"/>
      <c r="I6100" s="93" t="s">
        <v>12604</v>
      </c>
      <c r="J6100" s="89"/>
      <c r="K6100" s="89"/>
      <c r="L6100" s="89"/>
      <c r="M6100" s="89"/>
      <c r="N6100" s="155">
        <v>0</v>
      </c>
      <c r="O6100" s="155">
        <v>4747.88</v>
      </c>
      <c r="P6100" s="89" t="s">
        <v>679</v>
      </c>
    </row>
    <row r="6101" spans="1:16" ht="89.25">
      <c r="A6101" s="214">
        <v>25</v>
      </c>
      <c r="B6101" s="89"/>
      <c r="C6101" s="90" t="s">
        <v>48</v>
      </c>
      <c r="D6101" s="153">
        <v>43384</v>
      </c>
      <c r="E6101" s="89" t="s">
        <v>11988</v>
      </c>
      <c r="F6101" s="89" t="s">
        <v>680</v>
      </c>
      <c r="G6101" s="89">
        <v>181137</v>
      </c>
      <c r="H6101" s="89"/>
      <c r="I6101" s="93" t="s">
        <v>13235</v>
      </c>
      <c r="J6101" s="89"/>
      <c r="K6101" s="89"/>
      <c r="L6101" s="89"/>
      <c r="M6101" s="89"/>
      <c r="N6101" s="155">
        <v>1026894.94</v>
      </c>
      <c r="O6101" s="155">
        <v>0</v>
      </c>
      <c r="P6101" s="89" t="s">
        <v>679</v>
      </c>
    </row>
    <row r="6102" spans="1:16" ht="89.25">
      <c r="A6102" s="214">
        <v>25</v>
      </c>
      <c r="B6102" s="89"/>
      <c r="C6102" s="90" t="s">
        <v>48</v>
      </c>
      <c r="D6102" s="153">
        <v>43384</v>
      </c>
      <c r="E6102" s="89" t="s">
        <v>11988</v>
      </c>
      <c r="F6102" s="89" t="s">
        <v>680</v>
      </c>
      <c r="G6102" s="89">
        <v>181133</v>
      </c>
      <c r="H6102" s="89"/>
      <c r="I6102" s="93" t="s">
        <v>13236</v>
      </c>
      <c r="J6102" s="89"/>
      <c r="K6102" s="89"/>
      <c r="L6102" s="89"/>
      <c r="M6102" s="89"/>
      <c r="N6102" s="155">
        <v>297686.78999999998</v>
      </c>
      <c r="O6102" s="155">
        <v>0</v>
      </c>
      <c r="P6102" s="89" t="s">
        <v>679</v>
      </c>
    </row>
    <row r="6103" spans="1:16" ht="76.5">
      <c r="A6103" s="214">
        <v>25</v>
      </c>
      <c r="B6103" s="89"/>
      <c r="C6103" s="90" t="s">
        <v>48</v>
      </c>
      <c r="D6103" s="153">
        <v>43384</v>
      </c>
      <c r="E6103" s="89" t="s">
        <v>11988</v>
      </c>
      <c r="F6103" s="89" t="s">
        <v>680</v>
      </c>
      <c r="G6103" s="89">
        <v>181136</v>
      </c>
      <c r="H6103" s="89"/>
      <c r="I6103" s="93" t="s">
        <v>13237</v>
      </c>
      <c r="J6103" s="89"/>
      <c r="K6103" s="89"/>
      <c r="L6103" s="89"/>
      <c r="M6103" s="89"/>
      <c r="N6103" s="155">
        <v>802735.78</v>
      </c>
      <c r="O6103" s="155">
        <v>0</v>
      </c>
      <c r="P6103" s="89" t="s">
        <v>679</v>
      </c>
    </row>
    <row r="6104" spans="1:16" ht="76.5">
      <c r="A6104" s="214">
        <v>25</v>
      </c>
      <c r="B6104" s="89"/>
      <c r="C6104" s="90" t="s">
        <v>48</v>
      </c>
      <c r="D6104" s="153">
        <v>43384</v>
      </c>
      <c r="E6104" s="89" t="s">
        <v>11988</v>
      </c>
      <c r="F6104" s="89" t="s">
        <v>680</v>
      </c>
      <c r="G6104" s="89">
        <v>181128</v>
      </c>
      <c r="H6104" s="89"/>
      <c r="I6104" s="93" t="s">
        <v>13238</v>
      </c>
      <c r="J6104" s="89"/>
      <c r="K6104" s="89"/>
      <c r="L6104" s="89"/>
      <c r="M6104" s="89"/>
      <c r="N6104" s="155">
        <v>220439.63</v>
      </c>
      <c r="O6104" s="155">
        <v>0</v>
      </c>
      <c r="P6104" s="89" t="s">
        <v>679</v>
      </c>
    </row>
    <row r="6105" spans="1:16" ht="76.5">
      <c r="A6105" s="214">
        <v>25</v>
      </c>
      <c r="B6105" s="89"/>
      <c r="C6105" s="90" t="s">
        <v>48</v>
      </c>
      <c r="D6105" s="153">
        <v>43384</v>
      </c>
      <c r="E6105" s="89" t="s">
        <v>11988</v>
      </c>
      <c r="F6105" s="89" t="s">
        <v>680</v>
      </c>
      <c r="G6105" s="89">
        <v>181129</v>
      </c>
      <c r="H6105" s="89"/>
      <c r="I6105" s="93" t="s">
        <v>13239</v>
      </c>
      <c r="J6105" s="89"/>
      <c r="K6105" s="89"/>
      <c r="L6105" s="89"/>
      <c r="M6105" s="89"/>
      <c r="N6105" s="155">
        <v>810858.76</v>
      </c>
      <c r="O6105" s="155">
        <v>0</v>
      </c>
      <c r="P6105" s="89" t="s">
        <v>679</v>
      </c>
    </row>
    <row r="6106" spans="1:16" ht="76.5">
      <c r="A6106" s="214">
        <v>25</v>
      </c>
      <c r="B6106" s="89"/>
      <c r="C6106" s="90" t="s">
        <v>48</v>
      </c>
      <c r="D6106" s="153">
        <v>43384</v>
      </c>
      <c r="E6106" s="89" t="s">
        <v>11988</v>
      </c>
      <c r="F6106" s="89" t="s">
        <v>680</v>
      </c>
      <c r="G6106" s="89">
        <v>181126</v>
      </c>
      <c r="H6106" s="89"/>
      <c r="I6106" s="93" t="s">
        <v>13240</v>
      </c>
      <c r="J6106" s="89"/>
      <c r="K6106" s="89"/>
      <c r="L6106" s="89"/>
      <c r="M6106" s="89"/>
      <c r="N6106" s="155">
        <v>508161.63</v>
      </c>
      <c r="O6106" s="155">
        <v>0</v>
      </c>
      <c r="P6106" s="89" t="s">
        <v>679</v>
      </c>
    </row>
    <row r="6107" spans="1:16" ht="76.5">
      <c r="A6107" s="214">
        <v>25</v>
      </c>
      <c r="B6107" s="89"/>
      <c r="C6107" s="90" t="s">
        <v>48</v>
      </c>
      <c r="D6107" s="153">
        <v>43384</v>
      </c>
      <c r="E6107" s="89" t="s">
        <v>11988</v>
      </c>
      <c r="F6107" s="89" t="s">
        <v>680</v>
      </c>
      <c r="G6107" s="89">
        <v>181135</v>
      </c>
      <c r="H6107" s="89"/>
      <c r="I6107" s="93" t="s">
        <v>13241</v>
      </c>
      <c r="J6107" s="89"/>
      <c r="K6107" s="89"/>
      <c r="L6107" s="89"/>
      <c r="M6107" s="89"/>
      <c r="N6107" s="155">
        <v>264424.21999999997</v>
      </c>
      <c r="O6107" s="155">
        <v>0</v>
      </c>
      <c r="P6107" s="89" t="s">
        <v>679</v>
      </c>
    </row>
    <row r="6108" spans="1:16" ht="89.25">
      <c r="A6108" s="214">
        <v>25</v>
      </c>
      <c r="B6108" s="89"/>
      <c r="C6108" s="90" t="s">
        <v>48</v>
      </c>
      <c r="D6108" s="153">
        <v>43384</v>
      </c>
      <c r="E6108" s="89" t="s">
        <v>11988</v>
      </c>
      <c r="F6108" s="89" t="s">
        <v>680</v>
      </c>
      <c r="G6108" s="89">
        <v>181134</v>
      </c>
      <c r="H6108" s="89"/>
      <c r="I6108" s="93" t="s">
        <v>13242</v>
      </c>
      <c r="J6108" s="89"/>
      <c r="K6108" s="89"/>
      <c r="L6108" s="89"/>
      <c r="M6108" s="89"/>
      <c r="N6108" s="155">
        <v>568158.53</v>
      </c>
      <c r="O6108" s="155">
        <v>0</v>
      </c>
      <c r="P6108" s="89" t="s">
        <v>679</v>
      </c>
    </row>
    <row r="6109" spans="1:16" ht="76.5">
      <c r="A6109" s="214">
        <v>25</v>
      </c>
      <c r="B6109" s="89"/>
      <c r="C6109" s="90" t="s">
        <v>48</v>
      </c>
      <c r="D6109" s="153">
        <v>43384</v>
      </c>
      <c r="E6109" s="89" t="s">
        <v>11988</v>
      </c>
      <c r="F6109" s="89" t="s">
        <v>680</v>
      </c>
      <c r="G6109" s="89">
        <v>181138</v>
      </c>
      <c r="H6109" s="89"/>
      <c r="I6109" s="93" t="s">
        <v>13243</v>
      </c>
      <c r="J6109" s="89"/>
      <c r="K6109" s="89"/>
      <c r="L6109" s="89"/>
      <c r="M6109" s="89"/>
      <c r="N6109" s="155">
        <v>832114.89</v>
      </c>
      <c r="O6109" s="155">
        <v>0</v>
      </c>
      <c r="P6109" s="89" t="s">
        <v>679</v>
      </c>
    </row>
    <row r="6110" spans="1:16" ht="76.5">
      <c r="A6110" s="214">
        <v>25</v>
      </c>
      <c r="B6110" s="89"/>
      <c r="C6110" s="90" t="s">
        <v>48</v>
      </c>
      <c r="D6110" s="153">
        <v>43384</v>
      </c>
      <c r="E6110" s="89" t="s">
        <v>11988</v>
      </c>
      <c r="F6110" s="89" t="s">
        <v>680</v>
      </c>
      <c r="G6110" s="89">
        <v>181101</v>
      </c>
      <c r="H6110" s="89"/>
      <c r="I6110" s="93" t="s">
        <v>13244</v>
      </c>
      <c r="J6110" s="89"/>
      <c r="K6110" s="89"/>
      <c r="L6110" s="89"/>
      <c r="M6110" s="89"/>
      <c r="N6110" s="155">
        <v>79206.759999999995</v>
      </c>
      <c r="O6110" s="155">
        <v>0</v>
      </c>
      <c r="P6110" s="89" t="s">
        <v>679</v>
      </c>
    </row>
    <row r="6111" spans="1:16" ht="76.5">
      <c r="A6111" s="214">
        <v>25</v>
      </c>
      <c r="B6111" s="89"/>
      <c r="C6111" s="90" t="s">
        <v>48</v>
      </c>
      <c r="D6111" s="153">
        <v>43384</v>
      </c>
      <c r="E6111" s="89" t="s">
        <v>11988</v>
      </c>
      <c r="F6111" s="89" t="s">
        <v>680</v>
      </c>
      <c r="G6111" s="89">
        <v>181139</v>
      </c>
      <c r="H6111" s="89"/>
      <c r="I6111" s="93" t="s">
        <v>13245</v>
      </c>
      <c r="J6111" s="89"/>
      <c r="K6111" s="89"/>
      <c r="L6111" s="89"/>
      <c r="M6111" s="89"/>
      <c r="N6111" s="155">
        <v>221731.72</v>
      </c>
      <c r="O6111" s="155">
        <v>0</v>
      </c>
      <c r="P6111" s="89" t="s">
        <v>679</v>
      </c>
    </row>
    <row r="6112" spans="1:16" ht="76.5">
      <c r="A6112" s="214">
        <v>25</v>
      </c>
      <c r="B6112" s="89"/>
      <c r="C6112" s="90" t="s">
        <v>48</v>
      </c>
      <c r="D6112" s="153">
        <v>43384</v>
      </c>
      <c r="E6112" s="89" t="s">
        <v>11988</v>
      </c>
      <c r="F6112" s="89" t="s">
        <v>680</v>
      </c>
      <c r="G6112" s="89">
        <v>181106</v>
      </c>
      <c r="H6112" s="89"/>
      <c r="I6112" s="93" t="s">
        <v>13246</v>
      </c>
      <c r="J6112" s="89"/>
      <c r="K6112" s="89"/>
      <c r="L6112" s="89"/>
      <c r="M6112" s="89"/>
      <c r="N6112" s="155">
        <v>2198370.96</v>
      </c>
      <c r="O6112" s="155">
        <v>0</v>
      </c>
      <c r="P6112" s="89" t="s">
        <v>679</v>
      </c>
    </row>
    <row r="6113" spans="1:16" ht="76.5">
      <c r="A6113" s="214">
        <v>25</v>
      </c>
      <c r="B6113" s="89"/>
      <c r="C6113" s="90" t="s">
        <v>48</v>
      </c>
      <c r="D6113" s="153">
        <v>43384</v>
      </c>
      <c r="E6113" s="89" t="s">
        <v>11988</v>
      </c>
      <c r="F6113" s="89" t="s">
        <v>680</v>
      </c>
      <c r="G6113" s="89">
        <v>181140</v>
      </c>
      <c r="H6113" s="89"/>
      <c r="I6113" s="93" t="s">
        <v>13247</v>
      </c>
      <c r="J6113" s="89"/>
      <c r="K6113" s="89"/>
      <c r="L6113" s="89"/>
      <c r="M6113" s="89"/>
      <c r="N6113" s="155">
        <v>523478.23</v>
      </c>
      <c r="O6113" s="155">
        <v>0</v>
      </c>
      <c r="P6113" s="89" t="s">
        <v>679</v>
      </c>
    </row>
    <row r="6114" spans="1:16" ht="76.5">
      <c r="A6114" s="214">
        <v>25</v>
      </c>
      <c r="B6114" s="89"/>
      <c r="C6114" s="90" t="s">
        <v>48</v>
      </c>
      <c r="D6114" s="153">
        <v>43384</v>
      </c>
      <c r="E6114" s="89" t="s">
        <v>11988</v>
      </c>
      <c r="F6114" s="89" t="s">
        <v>680</v>
      </c>
      <c r="G6114" s="89">
        <v>181123</v>
      </c>
      <c r="H6114" s="89"/>
      <c r="I6114" s="93" t="s">
        <v>13248</v>
      </c>
      <c r="J6114" s="89"/>
      <c r="K6114" s="89"/>
      <c r="L6114" s="89"/>
      <c r="M6114" s="89"/>
      <c r="N6114" s="155">
        <v>260941.52</v>
      </c>
      <c r="O6114" s="155">
        <v>0</v>
      </c>
      <c r="P6114" s="89" t="s">
        <v>679</v>
      </c>
    </row>
    <row r="6115" spans="1:16" ht="76.5">
      <c r="A6115" s="214">
        <v>25</v>
      </c>
      <c r="B6115" s="89"/>
      <c r="C6115" s="90" t="s">
        <v>48</v>
      </c>
      <c r="D6115" s="153">
        <v>43384</v>
      </c>
      <c r="E6115" s="89" t="s">
        <v>11988</v>
      </c>
      <c r="F6115" s="89" t="s">
        <v>680</v>
      </c>
      <c r="G6115" s="89">
        <v>181141</v>
      </c>
      <c r="H6115" s="89"/>
      <c r="I6115" s="93" t="s">
        <v>13249</v>
      </c>
      <c r="J6115" s="89"/>
      <c r="K6115" s="89"/>
      <c r="L6115" s="89"/>
      <c r="M6115" s="89"/>
      <c r="N6115" s="155">
        <v>694018.54</v>
      </c>
      <c r="O6115" s="155">
        <v>0</v>
      </c>
      <c r="P6115" s="89" t="s">
        <v>679</v>
      </c>
    </row>
    <row r="6116" spans="1:16" ht="76.5">
      <c r="A6116" s="214">
        <v>25</v>
      </c>
      <c r="B6116" s="89"/>
      <c r="C6116" s="90" t="s">
        <v>48</v>
      </c>
      <c r="D6116" s="153">
        <v>43384</v>
      </c>
      <c r="E6116" s="89" t="s">
        <v>11988</v>
      </c>
      <c r="F6116" s="89" t="s">
        <v>680</v>
      </c>
      <c r="G6116" s="89">
        <v>181124</v>
      </c>
      <c r="H6116" s="89"/>
      <c r="I6116" s="93" t="s">
        <v>13250</v>
      </c>
      <c r="J6116" s="89"/>
      <c r="K6116" s="89"/>
      <c r="L6116" s="89"/>
      <c r="M6116" s="89"/>
      <c r="N6116" s="155">
        <v>178633.43</v>
      </c>
      <c r="O6116" s="155">
        <v>0</v>
      </c>
      <c r="P6116" s="89" t="s">
        <v>679</v>
      </c>
    </row>
    <row r="6117" spans="1:16" ht="76.5">
      <c r="A6117" s="214">
        <v>25</v>
      </c>
      <c r="B6117" s="89"/>
      <c r="C6117" s="90" t="s">
        <v>48</v>
      </c>
      <c r="D6117" s="153">
        <v>43384</v>
      </c>
      <c r="E6117" s="89" t="s">
        <v>11988</v>
      </c>
      <c r="F6117" s="89" t="s">
        <v>680</v>
      </c>
      <c r="G6117" s="89">
        <v>181142</v>
      </c>
      <c r="H6117" s="89"/>
      <c r="I6117" s="93" t="s">
        <v>13251</v>
      </c>
      <c r="J6117" s="89"/>
      <c r="K6117" s="89"/>
      <c r="L6117" s="89"/>
      <c r="M6117" s="89"/>
      <c r="N6117" s="155">
        <v>1257542.6499999999</v>
      </c>
      <c r="O6117" s="155">
        <v>0</v>
      </c>
      <c r="P6117" s="89" t="s">
        <v>679</v>
      </c>
    </row>
    <row r="6118" spans="1:16" ht="76.5">
      <c r="A6118" s="214">
        <v>25</v>
      </c>
      <c r="B6118" s="89"/>
      <c r="C6118" s="90" t="s">
        <v>48</v>
      </c>
      <c r="D6118" s="153">
        <v>43384</v>
      </c>
      <c r="E6118" s="89" t="s">
        <v>11988</v>
      </c>
      <c r="F6118" s="89" t="s">
        <v>680</v>
      </c>
      <c r="G6118" s="89">
        <v>181125</v>
      </c>
      <c r="H6118" s="89"/>
      <c r="I6118" s="93" t="s">
        <v>13252</v>
      </c>
      <c r="J6118" s="89"/>
      <c r="K6118" s="89"/>
      <c r="L6118" s="89"/>
      <c r="M6118" s="89"/>
      <c r="N6118" s="155">
        <v>858042.8</v>
      </c>
      <c r="O6118" s="155">
        <v>0</v>
      </c>
      <c r="P6118" s="89" t="s">
        <v>679</v>
      </c>
    </row>
    <row r="6119" spans="1:16" ht="76.5">
      <c r="A6119" s="214">
        <v>25</v>
      </c>
      <c r="B6119" s="89"/>
      <c r="C6119" s="90" t="s">
        <v>48</v>
      </c>
      <c r="D6119" s="153">
        <v>43384</v>
      </c>
      <c r="E6119" s="89" t="s">
        <v>11988</v>
      </c>
      <c r="F6119" s="89" t="s">
        <v>680</v>
      </c>
      <c r="G6119" s="89">
        <v>181127</v>
      </c>
      <c r="H6119" s="89"/>
      <c r="I6119" s="93" t="s">
        <v>13253</v>
      </c>
      <c r="J6119" s="89"/>
      <c r="K6119" s="89"/>
      <c r="L6119" s="89"/>
      <c r="M6119" s="89"/>
      <c r="N6119" s="155">
        <v>546514.74</v>
      </c>
      <c r="O6119" s="155">
        <v>0</v>
      </c>
      <c r="P6119" s="89" t="s">
        <v>679</v>
      </c>
    </row>
    <row r="6120" spans="1:16" ht="63.75">
      <c r="A6120" s="214">
        <v>10</v>
      </c>
      <c r="B6120" s="89"/>
      <c r="C6120" s="90" t="s">
        <v>44</v>
      </c>
      <c r="D6120" s="153">
        <v>43384</v>
      </c>
      <c r="E6120" s="89" t="s">
        <v>11989</v>
      </c>
      <c r="F6120" s="89" t="s">
        <v>15</v>
      </c>
      <c r="G6120" s="89">
        <v>859566</v>
      </c>
      <c r="H6120" s="89"/>
      <c r="I6120" s="93" t="s">
        <v>13254</v>
      </c>
      <c r="J6120" s="89"/>
      <c r="K6120" s="89"/>
      <c r="L6120" s="89"/>
      <c r="M6120" s="89"/>
      <c r="N6120" s="155">
        <v>50</v>
      </c>
      <c r="O6120" s="155">
        <v>0</v>
      </c>
      <c r="P6120" s="89" t="s">
        <v>679</v>
      </c>
    </row>
    <row r="6121" spans="1:16" ht="51">
      <c r="A6121" s="214">
        <v>513</v>
      </c>
      <c r="B6121" s="89"/>
      <c r="C6121" s="90" t="s">
        <v>175</v>
      </c>
      <c r="D6121" s="153">
        <v>43384</v>
      </c>
      <c r="E6121" s="89" t="s">
        <v>11990</v>
      </c>
      <c r="F6121" s="89" t="s">
        <v>11</v>
      </c>
      <c r="G6121" s="89">
        <v>935348</v>
      </c>
      <c r="H6121" s="89"/>
      <c r="I6121" s="93" t="s">
        <v>13255</v>
      </c>
      <c r="J6121" s="89"/>
      <c r="K6121" s="89"/>
      <c r="L6121" s="89"/>
      <c r="M6121" s="89"/>
      <c r="N6121" s="155">
        <v>50</v>
      </c>
      <c r="O6121" s="155">
        <v>0</v>
      </c>
      <c r="P6121" s="89" t="s">
        <v>679</v>
      </c>
    </row>
    <row r="6122" spans="1:16" ht="63.75">
      <c r="A6122" s="214">
        <v>10</v>
      </c>
      <c r="B6122" s="89"/>
      <c r="C6122" s="90" t="s">
        <v>44</v>
      </c>
      <c r="D6122" s="153">
        <v>43384</v>
      </c>
      <c r="E6122" s="89" t="s">
        <v>11991</v>
      </c>
      <c r="F6122" s="89" t="s">
        <v>15</v>
      </c>
      <c r="G6122" s="89">
        <v>859849</v>
      </c>
      <c r="H6122" s="89"/>
      <c r="I6122" s="93" t="s">
        <v>13256</v>
      </c>
      <c r="J6122" s="89"/>
      <c r="K6122" s="89"/>
      <c r="L6122" s="89"/>
      <c r="M6122" s="89"/>
      <c r="N6122" s="155">
        <v>50</v>
      </c>
      <c r="O6122" s="155">
        <v>0</v>
      </c>
      <c r="P6122" s="89" t="s">
        <v>679</v>
      </c>
    </row>
    <row r="6123" spans="1:16" ht="76.5">
      <c r="A6123" s="214">
        <v>10</v>
      </c>
      <c r="B6123" s="89"/>
      <c r="C6123" s="90" t="s">
        <v>44</v>
      </c>
      <c r="D6123" s="153">
        <v>43384</v>
      </c>
      <c r="E6123" s="89" t="s">
        <v>11992</v>
      </c>
      <c r="F6123" s="89" t="s">
        <v>15</v>
      </c>
      <c r="G6123" s="89">
        <v>859569</v>
      </c>
      <c r="H6123" s="89"/>
      <c r="I6123" s="93" t="s">
        <v>13257</v>
      </c>
      <c r="J6123" s="89"/>
      <c r="K6123" s="89"/>
      <c r="L6123" s="89"/>
      <c r="M6123" s="89"/>
      <c r="N6123" s="155">
        <v>50</v>
      </c>
      <c r="O6123" s="155">
        <v>0</v>
      </c>
      <c r="P6123" s="89" t="s">
        <v>679</v>
      </c>
    </row>
    <row r="6124" spans="1:16" ht="63.75">
      <c r="A6124" s="214">
        <v>132</v>
      </c>
      <c r="B6124" s="89"/>
      <c r="C6124" s="90" t="s">
        <v>71</v>
      </c>
      <c r="D6124" s="153">
        <v>43384</v>
      </c>
      <c r="E6124" s="89" t="s">
        <v>11993</v>
      </c>
      <c r="F6124" s="89" t="s">
        <v>635</v>
      </c>
      <c r="G6124" s="89">
        <v>935354</v>
      </c>
      <c r="H6124" s="89"/>
      <c r="I6124" s="93" t="s">
        <v>13258</v>
      </c>
      <c r="J6124" s="89"/>
      <c r="K6124" s="89"/>
      <c r="L6124" s="89"/>
      <c r="M6124" s="89"/>
      <c r="N6124" s="155">
        <v>0</v>
      </c>
      <c r="O6124" s="155">
        <v>481.29</v>
      </c>
      <c r="P6124" s="89" t="s">
        <v>679</v>
      </c>
    </row>
    <row r="6125" spans="1:16" ht="63.75">
      <c r="A6125" s="214">
        <v>132</v>
      </c>
      <c r="B6125" s="89"/>
      <c r="C6125" s="90" t="s">
        <v>71</v>
      </c>
      <c r="D6125" s="153">
        <v>43384</v>
      </c>
      <c r="E6125" s="89" t="s">
        <v>11994</v>
      </c>
      <c r="F6125" s="89" t="s">
        <v>635</v>
      </c>
      <c r="G6125" s="89">
        <v>935355</v>
      </c>
      <c r="H6125" s="89"/>
      <c r="I6125" s="93" t="s">
        <v>13259</v>
      </c>
      <c r="J6125" s="89"/>
      <c r="K6125" s="89"/>
      <c r="L6125" s="89"/>
      <c r="M6125" s="89"/>
      <c r="N6125" s="155">
        <v>0</v>
      </c>
      <c r="O6125" s="155">
        <v>270</v>
      </c>
      <c r="P6125" s="89" t="s">
        <v>679</v>
      </c>
    </row>
    <row r="6126" spans="1:16" ht="63.75">
      <c r="A6126" s="214">
        <v>10</v>
      </c>
      <c r="B6126" s="89"/>
      <c r="C6126" s="90" t="s">
        <v>44</v>
      </c>
      <c r="D6126" s="153">
        <v>43384</v>
      </c>
      <c r="E6126" s="89" t="s">
        <v>11995</v>
      </c>
      <c r="F6126" s="89" t="s">
        <v>15</v>
      </c>
      <c r="G6126" s="89">
        <v>860159</v>
      </c>
      <c r="H6126" s="89"/>
      <c r="I6126" s="93" t="s">
        <v>13260</v>
      </c>
      <c r="J6126" s="89"/>
      <c r="K6126" s="89"/>
      <c r="L6126" s="89"/>
      <c r="M6126" s="89"/>
      <c r="N6126" s="155">
        <v>50</v>
      </c>
      <c r="O6126" s="155">
        <v>0</v>
      </c>
      <c r="P6126" s="89" t="s">
        <v>679</v>
      </c>
    </row>
    <row r="6127" spans="1:16" ht="51">
      <c r="A6127" s="214">
        <v>10</v>
      </c>
      <c r="B6127" s="89"/>
      <c r="C6127" s="90" t="s">
        <v>44</v>
      </c>
      <c r="D6127" s="153">
        <v>43384</v>
      </c>
      <c r="E6127" s="89" t="s">
        <v>11996</v>
      </c>
      <c r="F6127" s="89" t="s">
        <v>15</v>
      </c>
      <c r="G6127" s="89">
        <v>860163</v>
      </c>
      <c r="H6127" s="89"/>
      <c r="I6127" s="93" t="s">
        <v>13261</v>
      </c>
      <c r="J6127" s="89"/>
      <c r="K6127" s="89"/>
      <c r="L6127" s="89"/>
      <c r="M6127" s="89"/>
      <c r="N6127" s="155">
        <v>50</v>
      </c>
      <c r="O6127" s="155">
        <v>0</v>
      </c>
      <c r="P6127" s="89" t="s">
        <v>679</v>
      </c>
    </row>
    <row r="6128" spans="1:16" ht="63.75">
      <c r="A6128" s="214">
        <v>513</v>
      </c>
      <c r="B6128" s="89"/>
      <c r="C6128" s="90" t="s">
        <v>175</v>
      </c>
      <c r="D6128" s="153">
        <v>43384</v>
      </c>
      <c r="E6128" s="89" t="s">
        <v>11997</v>
      </c>
      <c r="F6128" s="89" t="s">
        <v>15</v>
      </c>
      <c r="G6128" s="89">
        <v>860165</v>
      </c>
      <c r="H6128" s="89"/>
      <c r="I6128" s="93" t="s">
        <v>13262</v>
      </c>
      <c r="J6128" s="89"/>
      <c r="K6128" s="89"/>
      <c r="L6128" s="89"/>
      <c r="M6128" s="89"/>
      <c r="N6128" s="155">
        <v>50</v>
      </c>
      <c r="O6128" s="155">
        <v>0</v>
      </c>
      <c r="P6128" s="89" t="s">
        <v>679</v>
      </c>
    </row>
    <row r="6129" spans="1:16" ht="76.5">
      <c r="A6129" s="214" t="s">
        <v>561</v>
      </c>
      <c r="B6129" s="89"/>
      <c r="C6129" s="90" t="s">
        <v>10493</v>
      </c>
      <c r="D6129" s="153">
        <v>43384</v>
      </c>
      <c r="E6129" s="89" t="s">
        <v>11998</v>
      </c>
      <c r="F6129" s="89" t="s">
        <v>6</v>
      </c>
      <c r="G6129" s="214">
        <v>1033336</v>
      </c>
      <c r="H6129" s="89"/>
      <c r="I6129" s="93" t="s">
        <v>13263</v>
      </c>
      <c r="J6129" s="89"/>
      <c r="K6129" s="89"/>
      <c r="L6129" s="89"/>
      <c r="M6129" s="89"/>
      <c r="N6129" s="155">
        <v>0</v>
      </c>
      <c r="O6129" s="155">
        <v>10000</v>
      </c>
      <c r="P6129" s="89" t="s">
        <v>679</v>
      </c>
    </row>
    <row r="6130" spans="1:16" ht="51">
      <c r="A6130" s="214">
        <v>16</v>
      </c>
      <c r="B6130" s="89"/>
      <c r="C6130" s="90" t="s">
        <v>46</v>
      </c>
      <c r="D6130" s="153">
        <v>43384</v>
      </c>
      <c r="E6130" s="89" t="s">
        <v>11999</v>
      </c>
      <c r="F6130" s="89" t="s">
        <v>6</v>
      </c>
      <c r="G6130" s="89">
        <v>1033365</v>
      </c>
      <c r="H6130" s="89"/>
      <c r="I6130" s="93" t="s">
        <v>13264</v>
      </c>
      <c r="J6130" s="89"/>
      <c r="K6130" s="89"/>
      <c r="L6130" s="89"/>
      <c r="M6130" s="89"/>
      <c r="N6130" s="155">
        <v>0</v>
      </c>
      <c r="O6130" s="155">
        <v>321364.84999999998</v>
      </c>
      <c r="P6130" s="89" t="s">
        <v>679</v>
      </c>
    </row>
    <row r="6131" spans="1:16" ht="51">
      <c r="A6131" s="214">
        <v>513</v>
      </c>
      <c r="B6131" s="89"/>
      <c r="C6131" s="90" t="s">
        <v>175</v>
      </c>
      <c r="D6131" s="153">
        <v>43384</v>
      </c>
      <c r="E6131" s="89" t="s">
        <v>12000</v>
      </c>
      <c r="F6131" s="89" t="s">
        <v>15</v>
      </c>
      <c r="G6131" s="89">
        <v>860384</v>
      </c>
      <c r="H6131" s="89"/>
      <c r="I6131" s="93" t="s">
        <v>8569</v>
      </c>
      <c r="J6131" s="89"/>
      <c r="K6131" s="89"/>
      <c r="L6131" s="89"/>
      <c r="M6131" s="89"/>
      <c r="N6131" s="155">
        <v>50</v>
      </c>
      <c r="O6131" s="155">
        <v>0</v>
      </c>
      <c r="P6131" s="89" t="s">
        <v>679</v>
      </c>
    </row>
    <row r="6132" spans="1:16" ht="51">
      <c r="A6132" s="214" t="s">
        <v>569</v>
      </c>
      <c r="B6132" s="89"/>
      <c r="C6132" s="90" t="s">
        <v>621</v>
      </c>
      <c r="D6132" s="153">
        <v>43385</v>
      </c>
      <c r="E6132" s="89" t="s">
        <v>11372</v>
      </c>
      <c r="F6132" s="89" t="s">
        <v>3</v>
      </c>
      <c r="G6132" s="89">
        <v>1671547</v>
      </c>
      <c r="H6132" s="89"/>
      <c r="I6132" s="93" t="s">
        <v>12605</v>
      </c>
      <c r="J6132" s="89"/>
      <c r="K6132" s="89"/>
      <c r="L6132" s="89"/>
      <c r="M6132" s="89"/>
      <c r="N6132" s="155">
        <v>0</v>
      </c>
      <c r="O6132" s="155">
        <v>535.48</v>
      </c>
      <c r="P6132" s="89" t="s">
        <v>679</v>
      </c>
    </row>
    <row r="6133" spans="1:16" ht="63.75">
      <c r="A6133" s="214">
        <v>10</v>
      </c>
      <c r="B6133" s="89"/>
      <c r="C6133" s="90" t="s">
        <v>44</v>
      </c>
      <c r="D6133" s="153">
        <v>43385</v>
      </c>
      <c r="E6133" s="89" t="s">
        <v>11373</v>
      </c>
      <c r="F6133" s="89" t="s">
        <v>3</v>
      </c>
      <c r="G6133" s="89">
        <v>1671587</v>
      </c>
      <c r="H6133" s="89"/>
      <c r="I6133" s="93" t="s">
        <v>12606</v>
      </c>
      <c r="J6133" s="89"/>
      <c r="K6133" s="89"/>
      <c r="L6133" s="89"/>
      <c r="M6133" s="89"/>
      <c r="N6133" s="155">
        <v>0</v>
      </c>
      <c r="O6133" s="155">
        <v>908.77</v>
      </c>
      <c r="P6133" s="89" t="s">
        <v>679</v>
      </c>
    </row>
    <row r="6134" spans="1:16" ht="51">
      <c r="A6134" s="214" t="s">
        <v>569</v>
      </c>
      <c r="B6134" s="89"/>
      <c r="C6134" s="90" t="s">
        <v>621</v>
      </c>
      <c r="D6134" s="153">
        <v>43385</v>
      </c>
      <c r="E6134" s="89" t="s">
        <v>11374</v>
      </c>
      <c r="F6134" s="89" t="s">
        <v>3</v>
      </c>
      <c r="G6134" s="89">
        <v>1671622</v>
      </c>
      <c r="H6134" s="89"/>
      <c r="I6134" s="93" t="s">
        <v>12607</v>
      </c>
      <c r="J6134" s="89"/>
      <c r="K6134" s="89"/>
      <c r="L6134" s="89"/>
      <c r="M6134" s="89"/>
      <c r="N6134" s="155">
        <v>0</v>
      </c>
      <c r="O6134" s="155">
        <v>383190.26</v>
      </c>
      <c r="P6134" s="89" t="s">
        <v>679</v>
      </c>
    </row>
    <row r="6135" spans="1:16" ht="51">
      <c r="A6135" s="214" t="s">
        <v>569</v>
      </c>
      <c r="B6135" s="89"/>
      <c r="C6135" s="90" t="s">
        <v>621</v>
      </c>
      <c r="D6135" s="153">
        <v>43385</v>
      </c>
      <c r="E6135" s="89" t="s">
        <v>11375</v>
      </c>
      <c r="F6135" s="89" t="s">
        <v>3</v>
      </c>
      <c r="G6135" s="89">
        <v>1671628</v>
      </c>
      <c r="H6135" s="89"/>
      <c r="I6135" s="93" t="s">
        <v>12608</v>
      </c>
      <c r="J6135" s="89"/>
      <c r="K6135" s="89"/>
      <c r="L6135" s="89"/>
      <c r="M6135" s="89"/>
      <c r="N6135" s="155">
        <v>0</v>
      </c>
      <c r="O6135" s="155">
        <v>20000</v>
      </c>
      <c r="P6135" s="89" t="s">
        <v>679</v>
      </c>
    </row>
    <row r="6136" spans="1:16" ht="51">
      <c r="A6136" s="214">
        <v>47</v>
      </c>
      <c r="B6136" s="89"/>
      <c r="C6136" s="90" t="s">
        <v>52</v>
      </c>
      <c r="D6136" s="153">
        <v>43385</v>
      </c>
      <c r="E6136" s="89" t="s">
        <v>11376</v>
      </c>
      <c r="F6136" s="89" t="s">
        <v>3</v>
      </c>
      <c r="G6136" s="89">
        <v>1671668</v>
      </c>
      <c r="H6136" s="89"/>
      <c r="I6136" s="93" t="s">
        <v>12609</v>
      </c>
      <c r="J6136" s="89"/>
      <c r="K6136" s="89"/>
      <c r="L6136" s="89"/>
      <c r="M6136" s="89"/>
      <c r="N6136" s="155">
        <v>0</v>
      </c>
      <c r="O6136" s="155">
        <v>130</v>
      </c>
      <c r="P6136" s="89" t="s">
        <v>679</v>
      </c>
    </row>
    <row r="6137" spans="1:16" ht="38.25">
      <c r="A6137" s="214" t="s">
        <v>569</v>
      </c>
      <c r="B6137" s="89"/>
      <c r="C6137" s="90" t="s">
        <v>621</v>
      </c>
      <c r="D6137" s="153">
        <v>43385</v>
      </c>
      <c r="E6137" s="89" t="s">
        <v>11377</v>
      </c>
      <c r="F6137" s="89" t="s">
        <v>3</v>
      </c>
      <c r="G6137" s="89">
        <v>1671675</v>
      </c>
      <c r="H6137" s="89"/>
      <c r="I6137" s="93" t="s">
        <v>12610</v>
      </c>
      <c r="J6137" s="89"/>
      <c r="K6137" s="89"/>
      <c r="L6137" s="89"/>
      <c r="M6137" s="89"/>
      <c r="N6137" s="155">
        <v>0</v>
      </c>
      <c r="O6137" s="155">
        <v>4415</v>
      </c>
      <c r="P6137" s="89" t="s">
        <v>679</v>
      </c>
    </row>
    <row r="6138" spans="1:16" ht="38.25">
      <c r="A6138" s="214" t="s">
        <v>569</v>
      </c>
      <c r="B6138" s="89"/>
      <c r="C6138" s="90" t="s">
        <v>621</v>
      </c>
      <c r="D6138" s="153">
        <v>43385</v>
      </c>
      <c r="E6138" s="89" t="s">
        <v>11378</v>
      </c>
      <c r="F6138" s="89" t="s">
        <v>3</v>
      </c>
      <c r="G6138" s="89">
        <v>1671680</v>
      </c>
      <c r="H6138" s="89"/>
      <c r="I6138" s="93" t="s">
        <v>12611</v>
      </c>
      <c r="J6138" s="89"/>
      <c r="K6138" s="89"/>
      <c r="L6138" s="89"/>
      <c r="M6138" s="89"/>
      <c r="N6138" s="155">
        <v>0</v>
      </c>
      <c r="O6138" s="155">
        <v>649</v>
      </c>
      <c r="P6138" s="89" t="s">
        <v>679</v>
      </c>
    </row>
    <row r="6139" spans="1:16" ht="38.25">
      <c r="A6139" s="214" t="s">
        <v>569</v>
      </c>
      <c r="B6139" s="89"/>
      <c r="C6139" s="90" t="s">
        <v>621</v>
      </c>
      <c r="D6139" s="153">
        <v>43385</v>
      </c>
      <c r="E6139" s="89" t="s">
        <v>11379</v>
      </c>
      <c r="F6139" s="89" t="s">
        <v>3</v>
      </c>
      <c r="G6139" s="89">
        <v>1671715</v>
      </c>
      <c r="H6139" s="89"/>
      <c r="I6139" s="93" t="s">
        <v>12612</v>
      </c>
      <c r="J6139" s="89"/>
      <c r="K6139" s="89"/>
      <c r="L6139" s="89"/>
      <c r="M6139" s="89"/>
      <c r="N6139" s="155">
        <v>0</v>
      </c>
      <c r="O6139" s="155">
        <v>300</v>
      </c>
      <c r="P6139" s="89" t="s">
        <v>679</v>
      </c>
    </row>
    <row r="6140" spans="1:16" ht="51">
      <c r="A6140" s="214" t="s">
        <v>569</v>
      </c>
      <c r="B6140" s="89"/>
      <c r="C6140" s="90" t="s">
        <v>621</v>
      </c>
      <c r="D6140" s="153">
        <v>43385</v>
      </c>
      <c r="E6140" s="89" t="s">
        <v>11380</v>
      </c>
      <c r="F6140" s="89" t="s">
        <v>3</v>
      </c>
      <c r="G6140" s="89">
        <v>1671481</v>
      </c>
      <c r="H6140" s="89"/>
      <c r="I6140" s="93" t="s">
        <v>12613</v>
      </c>
      <c r="J6140" s="89"/>
      <c r="K6140" s="89"/>
      <c r="L6140" s="89"/>
      <c r="M6140" s="89"/>
      <c r="N6140" s="155">
        <v>0</v>
      </c>
      <c r="O6140" s="155">
        <v>0.69000000000000006</v>
      </c>
      <c r="P6140" s="89" t="s">
        <v>679</v>
      </c>
    </row>
    <row r="6141" spans="1:16" ht="38.25">
      <c r="A6141" s="214" t="s">
        <v>569</v>
      </c>
      <c r="B6141" s="89"/>
      <c r="C6141" s="90" t="s">
        <v>621</v>
      </c>
      <c r="D6141" s="153">
        <v>43385</v>
      </c>
      <c r="E6141" s="89" t="s">
        <v>11381</v>
      </c>
      <c r="F6141" s="89" t="s">
        <v>3</v>
      </c>
      <c r="G6141" s="89">
        <v>1671535</v>
      </c>
      <c r="H6141" s="89"/>
      <c r="I6141" s="93" t="s">
        <v>12614</v>
      </c>
      <c r="J6141" s="89"/>
      <c r="K6141" s="89"/>
      <c r="L6141" s="89"/>
      <c r="M6141" s="89"/>
      <c r="N6141" s="155">
        <v>0</v>
      </c>
      <c r="O6141" s="155">
        <v>633.56000000000006</v>
      </c>
      <c r="P6141" s="89" t="s">
        <v>679</v>
      </c>
    </row>
    <row r="6142" spans="1:16" ht="51">
      <c r="A6142" s="214">
        <v>592</v>
      </c>
      <c r="B6142" s="89"/>
      <c r="C6142" s="90" t="s">
        <v>653</v>
      </c>
      <c r="D6142" s="153">
        <v>43385</v>
      </c>
      <c r="E6142" s="89" t="s">
        <v>11382</v>
      </c>
      <c r="F6142" s="89" t="s">
        <v>3</v>
      </c>
      <c r="G6142" s="89">
        <v>1671536</v>
      </c>
      <c r="H6142" s="89"/>
      <c r="I6142" s="93" t="s">
        <v>12615</v>
      </c>
      <c r="J6142" s="89"/>
      <c r="K6142" s="89"/>
      <c r="L6142" s="89"/>
      <c r="M6142" s="89"/>
      <c r="N6142" s="155">
        <v>0</v>
      </c>
      <c r="O6142" s="155">
        <v>96.7</v>
      </c>
      <c r="P6142" s="89" t="s">
        <v>679</v>
      </c>
    </row>
    <row r="6143" spans="1:16" ht="51">
      <c r="A6143" s="214">
        <v>592</v>
      </c>
      <c r="B6143" s="89"/>
      <c r="C6143" s="90" t="s">
        <v>653</v>
      </c>
      <c r="D6143" s="153">
        <v>43385</v>
      </c>
      <c r="E6143" s="89" t="s">
        <v>11383</v>
      </c>
      <c r="F6143" s="89" t="s">
        <v>3</v>
      </c>
      <c r="G6143" s="89">
        <v>1671541</v>
      </c>
      <c r="H6143" s="89"/>
      <c r="I6143" s="93" t="s">
        <v>12616</v>
      </c>
      <c r="J6143" s="89"/>
      <c r="K6143" s="89"/>
      <c r="L6143" s="89"/>
      <c r="M6143" s="89"/>
      <c r="N6143" s="155">
        <v>0</v>
      </c>
      <c r="O6143" s="155">
        <v>224</v>
      </c>
      <c r="P6143" s="89" t="s">
        <v>679</v>
      </c>
    </row>
    <row r="6144" spans="1:16" ht="51">
      <c r="A6144" s="214">
        <v>592</v>
      </c>
      <c r="B6144" s="89"/>
      <c r="C6144" s="90" t="s">
        <v>653</v>
      </c>
      <c r="D6144" s="153">
        <v>43385</v>
      </c>
      <c r="E6144" s="89" t="s">
        <v>11384</v>
      </c>
      <c r="F6144" s="89" t="s">
        <v>3</v>
      </c>
      <c r="G6144" s="89">
        <v>1671543</v>
      </c>
      <c r="H6144" s="89"/>
      <c r="I6144" s="93" t="s">
        <v>12617</v>
      </c>
      <c r="J6144" s="89"/>
      <c r="K6144" s="89"/>
      <c r="L6144" s="89"/>
      <c r="M6144" s="89"/>
      <c r="N6144" s="155">
        <v>0</v>
      </c>
      <c r="O6144" s="155">
        <v>140</v>
      </c>
      <c r="P6144" s="89" t="s">
        <v>679</v>
      </c>
    </row>
    <row r="6145" spans="1:16" ht="51">
      <c r="A6145" s="214">
        <v>20</v>
      </c>
      <c r="B6145" s="89"/>
      <c r="C6145" s="90" t="s">
        <v>47</v>
      </c>
      <c r="D6145" s="153">
        <v>43385</v>
      </c>
      <c r="E6145" s="89" t="s">
        <v>11385</v>
      </c>
      <c r="F6145" s="89" t="s">
        <v>3</v>
      </c>
      <c r="G6145" s="89">
        <v>1671746</v>
      </c>
      <c r="H6145" s="89"/>
      <c r="I6145" s="93" t="s">
        <v>12618</v>
      </c>
      <c r="J6145" s="89"/>
      <c r="K6145" s="89"/>
      <c r="L6145" s="89"/>
      <c r="M6145" s="89"/>
      <c r="N6145" s="155">
        <v>0</v>
      </c>
      <c r="O6145" s="155">
        <v>0.4</v>
      </c>
      <c r="P6145" s="89" t="s">
        <v>679</v>
      </c>
    </row>
    <row r="6146" spans="1:16" ht="38.25">
      <c r="A6146" s="214">
        <v>526</v>
      </c>
      <c r="B6146" s="89"/>
      <c r="C6146" s="90" t="s">
        <v>616</v>
      </c>
      <c r="D6146" s="153">
        <v>43385</v>
      </c>
      <c r="E6146" s="89" t="s">
        <v>11386</v>
      </c>
      <c r="F6146" s="89" t="s">
        <v>3</v>
      </c>
      <c r="G6146" s="89">
        <v>1671751</v>
      </c>
      <c r="H6146" s="89"/>
      <c r="I6146" s="93" t="s">
        <v>12619</v>
      </c>
      <c r="J6146" s="89"/>
      <c r="K6146" s="89"/>
      <c r="L6146" s="89"/>
      <c r="M6146" s="89"/>
      <c r="N6146" s="155">
        <v>0</v>
      </c>
      <c r="O6146" s="155">
        <v>304</v>
      </c>
      <c r="P6146" s="89" t="s">
        <v>679</v>
      </c>
    </row>
    <row r="6147" spans="1:16" ht="51">
      <c r="A6147" s="214">
        <v>132</v>
      </c>
      <c r="B6147" s="89"/>
      <c r="C6147" s="90" t="s">
        <v>71</v>
      </c>
      <c r="D6147" s="153">
        <v>43385</v>
      </c>
      <c r="E6147" s="89" t="s">
        <v>11387</v>
      </c>
      <c r="F6147" s="89" t="s">
        <v>3</v>
      </c>
      <c r="G6147" s="89">
        <v>1671787</v>
      </c>
      <c r="H6147" s="89"/>
      <c r="I6147" s="93" t="s">
        <v>12620</v>
      </c>
      <c r="J6147" s="89"/>
      <c r="K6147" s="89"/>
      <c r="L6147" s="89"/>
      <c r="M6147" s="89"/>
      <c r="N6147" s="155">
        <v>0</v>
      </c>
      <c r="O6147" s="155">
        <v>10</v>
      </c>
      <c r="P6147" s="89" t="s">
        <v>679</v>
      </c>
    </row>
    <row r="6148" spans="1:16" ht="51">
      <c r="A6148" s="214" t="s">
        <v>560</v>
      </c>
      <c r="B6148" s="89"/>
      <c r="C6148" s="90" t="s">
        <v>622</v>
      </c>
      <c r="D6148" s="153">
        <v>43385</v>
      </c>
      <c r="E6148" s="89" t="s">
        <v>11388</v>
      </c>
      <c r="F6148" s="89" t="s">
        <v>3</v>
      </c>
      <c r="G6148" s="89">
        <v>1671791</v>
      </c>
      <c r="H6148" s="89"/>
      <c r="I6148" s="93" t="s">
        <v>12621</v>
      </c>
      <c r="J6148" s="89"/>
      <c r="K6148" s="89"/>
      <c r="L6148" s="89"/>
      <c r="M6148" s="89"/>
      <c r="N6148" s="155">
        <v>0</v>
      </c>
      <c r="O6148" s="155">
        <v>190</v>
      </c>
      <c r="P6148" s="89" t="s">
        <v>679</v>
      </c>
    </row>
    <row r="6149" spans="1:16" ht="51">
      <c r="A6149" s="214">
        <v>47</v>
      </c>
      <c r="B6149" s="89"/>
      <c r="C6149" s="90" t="s">
        <v>52</v>
      </c>
      <c r="D6149" s="153">
        <v>43385</v>
      </c>
      <c r="E6149" s="89" t="s">
        <v>11389</v>
      </c>
      <c r="F6149" s="89" t="s">
        <v>3</v>
      </c>
      <c r="G6149" s="89">
        <v>1671812</v>
      </c>
      <c r="H6149" s="89"/>
      <c r="I6149" s="93" t="s">
        <v>12622</v>
      </c>
      <c r="J6149" s="89"/>
      <c r="K6149" s="89"/>
      <c r="L6149" s="89"/>
      <c r="M6149" s="89"/>
      <c r="N6149" s="155">
        <v>0</v>
      </c>
      <c r="O6149" s="155">
        <v>3259.2000000000003</v>
      </c>
      <c r="P6149" s="89" t="s">
        <v>679</v>
      </c>
    </row>
    <row r="6150" spans="1:16" ht="51">
      <c r="A6150" s="214">
        <v>290</v>
      </c>
      <c r="B6150" s="89"/>
      <c r="C6150" s="90" t="s">
        <v>132</v>
      </c>
      <c r="D6150" s="153">
        <v>43385</v>
      </c>
      <c r="E6150" s="89" t="s">
        <v>11390</v>
      </c>
      <c r="F6150" s="89" t="s">
        <v>3</v>
      </c>
      <c r="G6150" s="89">
        <v>1671611</v>
      </c>
      <c r="H6150" s="89"/>
      <c r="I6150" s="93" t="s">
        <v>12623</v>
      </c>
      <c r="J6150" s="89"/>
      <c r="K6150" s="89"/>
      <c r="L6150" s="89"/>
      <c r="M6150" s="89"/>
      <c r="N6150" s="155">
        <v>0</v>
      </c>
      <c r="O6150" s="155">
        <v>779701.24</v>
      </c>
      <c r="P6150" s="89" t="s">
        <v>679</v>
      </c>
    </row>
    <row r="6151" spans="1:16" ht="51">
      <c r="A6151" s="214">
        <v>35</v>
      </c>
      <c r="B6151" s="89"/>
      <c r="C6151" s="90" t="s">
        <v>49</v>
      </c>
      <c r="D6151" s="153">
        <v>43385</v>
      </c>
      <c r="E6151" s="89" t="s">
        <v>11391</v>
      </c>
      <c r="F6151" s="89" t="s">
        <v>3</v>
      </c>
      <c r="G6151" s="89">
        <v>1671510</v>
      </c>
      <c r="H6151" s="89"/>
      <c r="I6151" s="93" t="s">
        <v>12624</v>
      </c>
      <c r="J6151" s="89"/>
      <c r="K6151" s="89"/>
      <c r="L6151" s="89"/>
      <c r="M6151" s="89"/>
      <c r="N6151" s="155">
        <v>0</v>
      </c>
      <c r="O6151" s="155">
        <v>15500</v>
      </c>
      <c r="P6151" s="89" t="s">
        <v>679</v>
      </c>
    </row>
    <row r="6152" spans="1:16" ht="51">
      <c r="A6152" s="214" t="s">
        <v>569</v>
      </c>
      <c r="B6152" s="89"/>
      <c r="C6152" s="90" t="s">
        <v>621</v>
      </c>
      <c r="D6152" s="153">
        <v>43385</v>
      </c>
      <c r="E6152" s="89" t="s">
        <v>11392</v>
      </c>
      <c r="F6152" s="89" t="s">
        <v>3</v>
      </c>
      <c r="G6152" s="89">
        <v>1671516</v>
      </c>
      <c r="H6152" s="89"/>
      <c r="I6152" s="93" t="s">
        <v>12625</v>
      </c>
      <c r="J6152" s="89"/>
      <c r="K6152" s="89"/>
      <c r="L6152" s="89"/>
      <c r="M6152" s="89"/>
      <c r="N6152" s="155">
        <v>0</v>
      </c>
      <c r="O6152" s="155">
        <v>54.63</v>
      </c>
      <c r="P6152" s="89" t="s">
        <v>679</v>
      </c>
    </row>
    <row r="6153" spans="1:16" ht="51">
      <c r="A6153" s="214">
        <v>315</v>
      </c>
      <c r="B6153" s="89"/>
      <c r="C6153" s="90" t="s">
        <v>11072</v>
      </c>
      <c r="D6153" s="153">
        <v>43385</v>
      </c>
      <c r="E6153" s="89" t="s">
        <v>11393</v>
      </c>
      <c r="F6153" s="89" t="s">
        <v>3</v>
      </c>
      <c r="G6153" s="89">
        <v>1671521</v>
      </c>
      <c r="H6153" s="89"/>
      <c r="I6153" s="93" t="s">
        <v>12626</v>
      </c>
      <c r="J6153" s="89"/>
      <c r="K6153" s="89"/>
      <c r="L6153" s="89"/>
      <c r="M6153" s="89"/>
      <c r="N6153" s="155">
        <v>0</v>
      </c>
      <c r="O6153" s="155">
        <v>11537</v>
      </c>
      <c r="P6153" s="89" t="s">
        <v>679</v>
      </c>
    </row>
    <row r="6154" spans="1:16" ht="51">
      <c r="A6154" s="214" t="s">
        <v>569</v>
      </c>
      <c r="B6154" s="89"/>
      <c r="C6154" s="90" t="s">
        <v>621</v>
      </c>
      <c r="D6154" s="153">
        <v>43385</v>
      </c>
      <c r="E6154" s="89" t="s">
        <v>11394</v>
      </c>
      <c r="F6154" s="89" t="s">
        <v>3</v>
      </c>
      <c r="G6154" s="89">
        <v>1671523</v>
      </c>
      <c r="H6154" s="89"/>
      <c r="I6154" s="93" t="s">
        <v>12627</v>
      </c>
      <c r="J6154" s="89"/>
      <c r="K6154" s="89"/>
      <c r="L6154" s="89"/>
      <c r="M6154" s="89"/>
      <c r="N6154" s="155">
        <v>0</v>
      </c>
      <c r="O6154" s="155">
        <v>2000</v>
      </c>
      <c r="P6154" s="89" t="s">
        <v>679</v>
      </c>
    </row>
    <row r="6155" spans="1:16" ht="51">
      <c r="A6155" s="214" t="s">
        <v>567</v>
      </c>
      <c r="B6155" s="89"/>
      <c r="C6155" s="90" t="s">
        <v>620</v>
      </c>
      <c r="D6155" s="153">
        <v>43385</v>
      </c>
      <c r="E6155" s="89" t="s">
        <v>11395</v>
      </c>
      <c r="F6155" s="89" t="s">
        <v>3</v>
      </c>
      <c r="G6155" s="89">
        <v>1671589</v>
      </c>
      <c r="H6155" s="89"/>
      <c r="I6155" s="93" t="s">
        <v>12628</v>
      </c>
      <c r="J6155" s="89"/>
      <c r="K6155" s="89"/>
      <c r="L6155" s="89"/>
      <c r="M6155" s="89"/>
      <c r="N6155" s="155">
        <v>0</v>
      </c>
      <c r="O6155" s="155">
        <v>8749.86</v>
      </c>
      <c r="P6155" s="89" t="s">
        <v>679</v>
      </c>
    </row>
    <row r="6156" spans="1:16" ht="51">
      <c r="A6156" s="214">
        <v>513</v>
      </c>
      <c r="B6156" s="89"/>
      <c r="C6156" s="90" t="s">
        <v>175</v>
      </c>
      <c r="D6156" s="153">
        <v>43385</v>
      </c>
      <c r="E6156" s="89" t="s">
        <v>11396</v>
      </c>
      <c r="F6156" s="89" t="s">
        <v>3</v>
      </c>
      <c r="G6156" s="89">
        <v>1671594</v>
      </c>
      <c r="H6156" s="89"/>
      <c r="I6156" s="93" t="s">
        <v>12629</v>
      </c>
      <c r="J6156" s="89"/>
      <c r="K6156" s="89"/>
      <c r="L6156" s="89"/>
      <c r="M6156" s="89"/>
      <c r="N6156" s="155">
        <v>0</v>
      </c>
      <c r="O6156" s="155">
        <v>25041.59</v>
      </c>
      <c r="P6156" s="89" t="s">
        <v>679</v>
      </c>
    </row>
    <row r="6157" spans="1:16" ht="51">
      <c r="A6157" s="214" t="s">
        <v>567</v>
      </c>
      <c r="B6157" s="89"/>
      <c r="C6157" s="90" t="s">
        <v>620</v>
      </c>
      <c r="D6157" s="153">
        <v>43385</v>
      </c>
      <c r="E6157" s="89" t="s">
        <v>11397</v>
      </c>
      <c r="F6157" s="89" t="s">
        <v>3</v>
      </c>
      <c r="G6157" s="89">
        <v>1671597</v>
      </c>
      <c r="H6157" s="89"/>
      <c r="I6157" s="93" t="s">
        <v>12630</v>
      </c>
      <c r="J6157" s="89"/>
      <c r="K6157" s="89"/>
      <c r="L6157" s="89"/>
      <c r="M6157" s="89"/>
      <c r="N6157" s="155">
        <v>0</v>
      </c>
      <c r="O6157" s="155">
        <v>234663.81</v>
      </c>
      <c r="P6157" s="89" t="s">
        <v>679</v>
      </c>
    </row>
    <row r="6158" spans="1:16" ht="76.5">
      <c r="A6158" s="214">
        <v>291</v>
      </c>
      <c r="B6158" s="89"/>
      <c r="C6158" s="90" t="s">
        <v>133</v>
      </c>
      <c r="D6158" s="153">
        <v>43385</v>
      </c>
      <c r="E6158" s="89" t="s">
        <v>12001</v>
      </c>
      <c r="F6158" s="89" t="s">
        <v>11</v>
      </c>
      <c r="G6158" s="89">
        <v>860571</v>
      </c>
      <c r="H6158" s="89"/>
      <c r="I6158" s="93" t="s">
        <v>13265</v>
      </c>
      <c r="J6158" s="89"/>
      <c r="K6158" s="89"/>
      <c r="L6158" s="89"/>
      <c r="M6158" s="89"/>
      <c r="N6158" s="155">
        <v>50</v>
      </c>
      <c r="O6158" s="155">
        <v>0</v>
      </c>
      <c r="P6158" s="89" t="s">
        <v>679</v>
      </c>
    </row>
    <row r="6159" spans="1:16" ht="89.25">
      <c r="A6159" s="214">
        <v>10</v>
      </c>
      <c r="B6159" s="89"/>
      <c r="C6159" s="90" t="s">
        <v>44</v>
      </c>
      <c r="D6159" s="153">
        <v>43385</v>
      </c>
      <c r="E6159" s="89" t="s">
        <v>12002</v>
      </c>
      <c r="F6159" s="89" t="s">
        <v>15</v>
      </c>
      <c r="G6159" s="89">
        <v>6189</v>
      </c>
      <c r="H6159" s="89"/>
      <c r="I6159" s="93" t="s">
        <v>13266</v>
      </c>
      <c r="J6159" s="89"/>
      <c r="K6159" s="89"/>
      <c r="L6159" s="89"/>
      <c r="M6159" s="89"/>
      <c r="N6159" s="155">
        <v>4015.42</v>
      </c>
      <c r="O6159" s="155">
        <v>0</v>
      </c>
      <c r="P6159" s="89" t="s">
        <v>679</v>
      </c>
    </row>
    <row r="6160" spans="1:16" ht="89.25">
      <c r="A6160" s="214">
        <v>10</v>
      </c>
      <c r="B6160" s="89"/>
      <c r="C6160" s="90" t="s">
        <v>44</v>
      </c>
      <c r="D6160" s="153">
        <v>43385</v>
      </c>
      <c r="E6160" s="89" t="s">
        <v>12003</v>
      </c>
      <c r="F6160" s="89" t="s">
        <v>15</v>
      </c>
      <c r="G6160" s="89">
        <v>6188</v>
      </c>
      <c r="H6160" s="89"/>
      <c r="I6160" s="93" t="s">
        <v>13267</v>
      </c>
      <c r="J6160" s="89"/>
      <c r="K6160" s="89"/>
      <c r="L6160" s="89"/>
      <c r="M6160" s="89"/>
      <c r="N6160" s="155">
        <v>22894.27</v>
      </c>
      <c r="O6160" s="155">
        <v>0</v>
      </c>
      <c r="P6160" s="89" t="s">
        <v>679</v>
      </c>
    </row>
    <row r="6161" spans="1:16" ht="89.25">
      <c r="A6161" s="214">
        <v>10</v>
      </c>
      <c r="B6161" s="89"/>
      <c r="C6161" s="90" t="s">
        <v>44</v>
      </c>
      <c r="D6161" s="153">
        <v>43385</v>
      </c>
      <c r="E6161" s="89" t="s">
        <v>12004</v>
      </c>
      <c r="F6161" s="89" t="s">
        <v>15</v>
      </c>
      <c r="G6161" s="89">
        <v>6185</v>
      </c>
      <c r="H6161" s="89"/>
      <c r="I6161" s="93" t="s">
        <v>13268</v>
      </c>
      <c r="J6161" s="89"/>
      <c r="K6161" s="89"/>
      <c r="L6161" s="89"/>
      <c r="M6161" s="89"/>
      <c r="N6161" s="155">
        <v>5682.06</v>
      </c>
      <c r="O6161" s="155">
        <v>0</v>
      </c>
      <c r="P6161" s="89" t="s">
        <v>679</v>
      </c>
    </row>
    <row r="6162" spans="1:16" ht="76.5">
      <c r="A6162" s="214">
        <v>25</v>
      </c>
      <c r="B6162" s="89"/>
      <c r="C6162" s="90" t="s">
        <v>48</v>
      </c>
      <c r="D6162" s="153">
        <v>43385</v>
      </c>
      <c r="E6162" s="89" t="s">
        <v>12005</v>
      </c>
      <c r="F6162" s="89" t="s">
        <v>680</v>
      </c>
      <c r="G6162" s="89">
        <v>181166</v>
      </c>
      <c r="H6162" s="89"/>
      <c r="I6162" s="93" t="s">
        <v>13269</v>
      </c>
      <c r="J6162" s="89"/>
      <c r="K6162" s="89"/>
      <c r="L6162" s="89"/>
      <c r="M6162" s="89"/>
      <c r="N6162" s="155">
        <v>72483.710000000006</v>
      </c>
      <c r="O6162" s="155">
        <v>0</v>
      </c>
      <c r="P6162" s="89" t="s">
        <v>679</v>
      </c>
    </row>
    <row r="6163" spans="1:16" ht="89.25">
      <c r="A6163" s="214">
        <v>25</v>
      </c>
      <c r="B6163" s="89"/>
      <c r="C6163" s="90" t="s">
        <v>48</v>
      </c>
      <c r="D6163" s="153">
        <v>43385</v>
      </c>
      <c r="E6163" s="89" t="s">
        <v>12005</v>
      </c>
      <c r="F6163" s="89" t="s">
        <v>680</v>
      </c>
      <c r="G6163" s="89">
        <v>181160</v>
      </c>
      <c r="H6163" s="89"/>
      <c r="I6163" s="93" t="s">
        <v>13270</v>
      </c>
      <c r="J6163" s="89"/>
      <c r="K6163" s="89"/>
      <c r="L6163" s="89"/>
      <c r="M6163" s="89"/>
      <c r="N6163" s="155">
        <v>271230.09000000003</v>
      </c>
      <c r="O6163" s="155">
        <v>0</v>
      </c>
      <c r="P6163" s="89" t="s">
        <v>679</v>
      </c>
    </row>
    <row r="6164" spans="1:16" ht="89.25">
      <c r="A6164" s="214">
        <v>25</v>
      </c>
      <c r="B6164" s="89"/>
      <c r="C6164" s="90" t="s">
        <v>48</v>
      </c>
      <c r="D6164" s="153">
        <v>43385</v>
      </c>
      <c r="E6164" s="89" t="s">
        <v>12005</v>
      </c>
      <c r="F6164" s="89" t="s">
        <v>680</v>
      </c>
      <c r="G6164" s="89">
        <v>181155</v>
      </c>
      <c r="H6164" s="89"/>
      <c r="I6164" s="93" t="s">
        <v>13271</v>
      </c>
      <c r="J6164" s="89"/>
      <c r="K6164" s="89"/>
      <c r="L6164" s="89"/>
      <c r="M6164" s="89"/>
      <c r="N6164" s="155">
        <v>158267.54</v>
      </c>
      <c r="O6164" s="155">
        <v>0</v>
      </c>
      <c r="P6164" s="89" t="s">
        <v>679</v>
      </c>
    </row>
    <row r="6165" spans="1:16" ht="76.5">
      <c r="A6165" s="214">
        <v>25</v>
      </c>
      <c r="B6165" s="89"/>
      <c r="C6165" s="90" t="s">
        <v>48</v>
      </c>
      <c r="D6165" s="153">
        <v>43385</v>
      </c>
      <c r="E6165" s="89" t="s">
        <v>12005</v>
      </c>
      <c r="F6165" s="89" t="s">
        <v>680</v>
      </c>
      <c r="G6165" s="89">
        <v>181159</v>
      </c>
      <c r="H6165" s="89"/>
      <c r="I6165" s="93" t="s">
        <v>13272</v>
      </c>
      <c r="J6165" s="89"/>
      <c r="K6165" s="89"/>
      <c r="L6165" s="89"/>
      <c r="M6165" s="89"/>
      <c r="N6165" s="155">
        <v>875269.09</v>
      </c>
      <c r="O6165" s="155">
        <v>0</v>
      </c>
      <c r="P6165" s="89" t="s">
        <v>679</v>
      </c>
    </row>
    <row r="6166" spans="1:16" ht="76.5">
      <c r="A6166" s="214">
        <v>25</v>
      </c>
      <c r="B6166" s="89"/>
      <c r="C6166" s="90" t="s">
        <v>48</v>
      </c>
      <c r="D6166" s="153">
        <v>43385</v>
      </c>
      <c r="E6166" s="89" t="s">
        <v>12005</v>
      </c>
      <c r="F6166" s="89" t="s">
        <v>680</v>
      </c>
      <c r="G6166" s="89">
        <v>181156</v>
      </c>
      <c r="H6166" s="89"/>
      <c r="I6166" s="93" t="s">
        <v>13273</v>
      </c>
      <c r="J6166" s="89"/>
      <c r="K6166" s="89"/>
      <c r="L6166" s="89"/>
      <c r="M6166" s="89"/>
      <c r="N6166" s="155">
        <v>676800.02</v>
      </c>
      <c r="O6166" s="155">
        <v>0</v>
      </c>
      <c r="P6166" s="89" t="s">
        <v>679</v>
      </c>
    </row>
    <row r="6167" spans="1:16" ht="76.5">
      <c r="A6167" s="214">
        <v>25</v>
      </c>
      <c r="B6167" s="89"/>
      <c r="C6167" s="90" t="s">
        <v>48</v>
      </c>
      <c r="D6167" s="153">
        <v>43385</v>
      </c>
      <c r="E6167" s="89" t="s">
        <v>12005</v>
      </c>
      <c r="F6167" s="89" t="s">
        <v>680</v>
      </c>
      <c r="G6167" s="89">
        <v>181158</v>
      </c>
      <c r="H6167" s="89"/>
      <c r="I6167" s="93" t="s">
        <v>13274</v>
      </c>
      <c r="J6167" s="89"/>
      <c r="K6167" s="89"/>
      <c r="L6167" s="89"/>
      <c r="M6167" s="89"/>
      <c r="N6167" s="155">
        <v>777222.57</v>
      </c>
      <c r="O6167" s="155">
        <v>0</v>
      </c>
      <c r="P6167" s="89" t="s">
        <v>679</v>
      </c>
    </row>
    <row r="6168" spans="1:16" ht="89.25">
      <c r="A6168" s="214">
        <v>25</v>
      </c>
      <c r="B6168" s="89"/>
      <c r="C6168" s="90" t="s">
        <v>48</v>
      </c>
      <c r="D6168" s="153">
        <v>43385</v>
      </c>
      <c r="E6168" s="89" t="s">
        <v>12005</v>
      </c>
      <c r="F6168" s="89" t="s">
        <v>680</v>
      </c>
      <c r="G6168" s="89">
        <v>181154</v>
      </c>
      <c r="H6168" s="89"/>
      <c r="I6168" s="93" t="s">
        <v>13275</v>
      </c>
      <c r="J6168" s="89"/>
      <c r="K6168" s="89"/>
      <c r="L6168" s="89"/>
      <c r="M6168" s="89"/>
      <c r="N6168" s="155">
        <v>514211.02</v>
      </c>
      <c r="O6168" s="155">
        <v>0</v>
      </c>
      <c r="P6168" s="89" t="s">
        <v>679</v>
      </c>
    </row>
    <row r="6169" spans="1:16" ht="89.25">
      <c r="A6169" s="214">
        <v>25</v>
      </c>
      <c r="B6169" s="89"/>
      <c r="C6169" s="90" t="s">
        <v>48</v>
      </c>
      <c r="D6169" s="153">
        <v>43385</v>
      </c>
      <c r="E6169" s="89" t="s">
        <v>12005</v>
      </c>
      <c r="F6169" s="89" t="s">
        <v>680</v>
      </c>
      <c r="G6169" s="89">
        <v>181169</v>
      </c>
      <c r="H6169" s="89"/>
      <c r="I6169" s="93" t="s">
        <v>13276</v>
      </c>
      <c r="J6169" s="89"/>
      <c r="K6169" s="89"/>
      <c r="L6169" s="89"/>
      <c r="M6169" s="89"/>
      <c r="N6169" s="155">
        <v>118026.95</v>
      </c>
      <c r="O6169" s="155">
        <v>0</v>
      </c>
      <c r="P6169" s="89" t="s">
        <v>679</v>
      </c>
    </row>
    <row r="6170" spans="1:16" ht="89.25">
      <c r="A6170" s="214">
        <v>25</v>
      </c>
      <c r="B6170" s="89"/>
      <c r="C6170" s="90" t="s">
        <v>48</v>
      </c>
      <c r="D6170" s="153">
        <v>43385</v>
      </c>
      <c r="E6170" s="89" t="s">
        <v>12005</v>
      </c>
      <c r="F6170" s="89" t="s">
        <v>680</v>
      </c>
      <c r="G6170" s="89">
        <v>181167</v>
      </c>
      <c r="H6170" s="89"/>
      <c r="I6170" s="93" t="s">
        <v>13277</v>
      </c>
      <c r="J6170" s="89"/>
      <c r="K6170" s="89"/>
      <c r="L6170" s="89"/>
      <c r="M6170" s="89"/>
      <c r="N6170" s="155">
        <v>245997.35</v>
      </c>
      <c r="O6170" s="155">
        <v>0</v>
      </c>
      <c r="P6170" s="89" t="s">
        <v>679</v>
      </c>
    </row>
    <row r="6171" spans="1:16" ht="89.25">
      <c r="A6171" s="214">
        <v>25</v>
      </c>
      <c r="B6171" s="89"/>
      <c r="C6171" s="90" t="s">
        <v>48</v>
      </c>
      <c r="D6171" s="153">
        <v>43385</v>
      </c>
      <c r="E6171" s="89" t="s">
        <v>12005</v>
      </c>
      <c r="F6171" s="89" t="s">
        <v>680</v>
      </c>
      <c r="G6171" s="89">
        <v>181162</v>
      </c>
      <c r="H6171" s="89"/>
      <c r="I6171" s="93" t="s">
        <v>13278</v>
      </c>
      <c r="J6171" s="89"/>
      <c r="K6171" s="89"/>
      <c r="L6171" s="89"/>
      <c r="M6171" s="89"/>
      <c r="N6171" s="155">
        <v>185592.25</v>
      </c>
      <c r="O6171" s="155">
        <v>0</v>
      </c>
      <c r="P6171" s="89" t="s">
        <v>679</v>
      </c>
    </row>
    <row r="6172" spans="1:16" ht="76.5">
      <c r="A6172" s="214">
        <v>25</v>
      </c>
      <c r="B6172" s="89"/>
      <c r="C6172" s="90" t="s">
        <v>48</v>
      </c>
      <c r="D6172" s="153">
        <v>43385</v>
      </c>
      <c r="E6172" s="89" t="s">
        <v>12005</v>
      </c>
      <c r="F6172" s="89" t="s">
        <v>680</v>
      </c>
      <c r="G6172" s="89">
        <v>181163</v>
      </c>
      <c r="H6172" s="89"/>
      <c r="I6172" s="93" t="s">
        <v>13279</v>
      </c>
      <c r="J6172" s="89"/>
      <c r="K6172" s="89"/>
      <c r="L6172" s="89"/>
      <c r="M6172" s="89"/>
      <c r="N6172" s="155">
        <v>551485.09</v>
      </c>
      <c r="O6172" s="155">
        <v>0</v>
      </c>
      <c r="P6172" s="89" t="s">
        <v>679</v>
      </c>
    </row>
    <row r="6173" spans="1:16" ht="76.5">
      <c r="A6173" s="214">
        <v>25</v>
      </c>
      <c r="B6173" s="89"/>
      <c r="C6173" s="90" t="s">
        <v>48</v>
      </c>
      <c r="D6173" s="153">
        <v>43385</v>
      </c>
      <c r="E6173" s="89" t="s">
        <v>12005</v>
      </c>
      <c r="F6173" s="89" t="s">
        <v>680</v>
      </c>
      <c r="G6173" s="89">
        <v>181164</v>
      </c>
      <c r="H6173" s="89"/>
      <c r="I6173" s="93" t="s">
        <v>13280</v>
      </c>
      <c r="J6173" s="89"/>
      <c r="K6173" s="89"/>
      <c r="L6173" s="89"/>
      <c r="M6173" s="89"/>
      <c r="N6173" s="155">
        <v>409746.52</v>
      </c>
      <c r="O6173" s="155">
        <v>0</v>
      </c>
      <c r="P6173" s="89" t="s">
        <v>679</v>
      </c>
    </row>
    <row r="6174" spans="1:16" ht="76.5">
      <c r="A6174" s="214">
        <v>25</v>
      </c>
      <c r="B6174" s="89"/>
      <c r="C6174" s="90" t="s">
        <v>48</v>
      </c>
      <c r="D6174" s="153">
        <v>43385</v>
      </c>
      <c r="E6174" s="89" t="s">
        <v>12005</v>
      </c>
      <c r="F6174" s="89" t="s">
        <v>680</v>
      </c>
      <c r="G6174" s="89">
        <v>181165</v>
      </c>
      <c r="H6174" s="89"/>
      <c r="I6174" s="93" t="s">
        <v>13281</v>
      </c>
      <c r="J6174" s="89"/>
      <c r="K6174" s="89"/>
      <c r="L6174" s="89"/>
      <c r="M6174" s="89"/>
      <c r="N6174" s="155">
        <v>2929650.53</v>
      </c>
      <c r="O6174" s="155">
        <v>0</v>
      </c>
      <c r="P6174" s="89" t="s">
        <v>679</v>
      </c>
    </row>
    <row r="6175" spans="1:16" ht="76.5">
      <c r="A6175" s="214">
        <v>25</v>
      </c>
      <c r="B6175" s="89"/>
      <c r="C6175" s="90" t="s">
        <v>48</v>
      </c>
      <c r="D6175" s="153">
        <v>43385</v>
      </c>
      <c r="E6175" s="89" t="s">
        <v>12005</v>
      </c>
      <c r="F6175" s="89" t="s">
        <v>680</v>
      </c>
      <c r="G6175" s="89">
        <v>181161</v>
      </c>
      <c r="H6175" s="89"/>
      <c r="I6175" s="93" t="s">
        <v>13282</v>
      </c>
      <c r="J6175" s="89"/>
      <c r="K6175" s="89"/>
      <c r="L6175" s="89"/>
      <c r="M6175" s="89"/>
      <c r="N6175" s="155">
        <v>550378.85</v>
      </c>
      <c r="O6175" s="155">
        <v>0</v>
      </c>
      <c r="P6175" s="89" t="s">
        <v>679</v>
      </c>
    </row>
    <row r="6176" spans="1:16" ht="63.75">
      <c r="A6176" s="214">
        <v>865</v>
      </c>
      <c r="B6176" s="89"/>
      <c r="C6176" s="90" t="s">
        <v>204</v>
      </c>
      <c r="D6176" s="153">
        <v>43385</v>
      </c>
      <c r="E6176" s="89" t="s">
        <v>12006</v>
      </c>
      <c r="F6176" s="89" t="s">
        <v>6</v>
      </c>
      <c r="G6176" s="89">
        <v>935396</v>
      </c>
      <c r="H6176" s="89"/>
      <c r="I6176" s="93" t="s">
        <v>13283</v>
      </c>
      <c r="J6176" s="89"/>
      <c r="K6176" s="89"/>
      <c r="L6176" s="89"/>
      <c r="M6176" s="89"/>
      <c r="N6176" s="155">
        <v>0</v>
      </c>
      <c r="O6176" s="155">
        <v>4392.0600000000004</v>
      </c>
      <c r="P6176" s="89" t="s">
        <v>679</v>
      </c>
    </row>
    <row r="6177" spans="1:16" ht="89.25">
      <c r="A6177" s="214">
        <v>25</v>
      </c>
      <c r="B6177" s="89"/>
      <c r="C6177" s="90" t="s">
        <v>48</v>
      </c>
      <c r="D6177" s="153">
        <v>43385</v>
      </c>
      <c r="E6177" s="89" t="s">
        <v>12007</v>
      </c>
      <c r="F6177" s="89" t="s">
        <v>15</v>
      </c>
      <c r="G6177" s="89">
        <v>6207</v>
      </c>
      <c r="H6177" s="89"/>
      <c r="I6177" s="93" t="s">
        <v>13284</v>
      </c>
      <c r="J6177" s="89"/>
      <c r="K6177" s="89"/>
      <c r="L6177" s="89"/>
      <c r="M6177" s="89"/>
      <c r="N6177" s="155">
        <v>50</v>
      </c>
      <c r="O6177" s="155">
        <v>0</v>
      </c>
      <c r="P6177" s="89" t="s">
        <v>679</v>
      </c>
    </row>
    <row r="6178" spans="1:16" ht="76.5">
      <c r="A6178" s="214">
        <v>10</v>
      </c>
      <c r="B6178" s="89"/>
      <c r="C6178" s="90" t="s">
        <v>44</v>
      </c>
      <c r="D6178" s="153">
        <v>43385</v>
      </c>
      <c r="E6178" s="89" t="s">
        <v>12008</v>
      </c>
      <c r="F6178" s="89" t="s">
        <v>15</v>
      </c>
      <c r="G6178" s="89">
        <v>860898</v>
      </c>
      <c r="H6178" s="89"/>
      <c r="I6178" s="93" t="s">
        <v>13285</v>
      </c>
      <c r="J6178" s="89"/>
      <c r="K6178" s="89"/>
      <c r="L6178" s="89"/>
      <c r="M6178" s="89"/>
      <c r="N6178" s="155">
        <v>50</v>
      </c>
      <c r="O6178" s="155">
        <v>0</v>
      </c>
      <c r="P6178" s="89" t="s">
        <v>679</v>
      </c>
    </row>
    <row r="6179" spans="1:16" ht="51">
      <c r="A6179" s="214">
        <v>513</v>
      </c>
      <c r="B6179" s="89"/>
      <c r="C6179" s="90" t="s">
        <v>175</v>
      </c>
      <c r="D6179" s="153">
        <v>43385</v>
      </c>
      <c r="E6179" s="89" t="s">
        <v>12009</v>
      </c>
      <c r="F6179" s="89" t="s">
        <v>15</v>
      </c>
      <c r="G6179" s="89">
        <v>860904</v>
      </c>
      <c r="H6179" s="89"/>
      <c r="I6179" s="93" t="s">
        <v>3326</v>
      </c>
      <c r="J6179" s="89"/>
      <c r="K6179" s="89"/>
      <c r="L6179" s="89"/>
      <c r="M6179" s="89"/>
      <c r="N6179" s="155">
        <v>50</v>
      </c>
      <c r="O6179" s="155">
        <v>0</v>
      </c>
      <c r="P6179" s="89" t="s">
        <v>679</v>
      </c>
    </row>
    <row r="6180" spans="1:16" ht="51">
      <c r="A6180" s="214">
        <v>513</v>
      </c>
      <c r="B6180" s="89"/>
      <c r="C6180" s="90" t="s">
        <v>175</v>
      </c>
      <c r="D6180" s="153">
        <v>43385</v>
      </c>
      <c r="E6180" s="89" t="s">
        <v>12010</v>
      </c>
      <c r="F6180" s="89" t="s">
        <v>15</v>
      </c>
      <c r="G6180" s="89">
        <v>860906</v>
      </c>
      <c r="H6180" s="89"/>
      <c r="I6180" s="93" t="s">
        <v>3326</v>
      </c>
      <c r="J6180" s="89"/>
      <c r="K6180" s="89"/>
      <c r="L6180" s="89"/>
      <c r="M6180" s="89"/>
      <c r="N6180" s="155">
        <v>50</v>
      </c>
      <c r="O6180" s="155">
        <v>0</v>
      </c>
      <c r="P6180" s="89" t="s">
        <v>679</v>
      </c>
    </row>
    <row r="6181" spans="1:16" ht="51">
      <c r="A6181" s="214">
        <v>513</v>
      </c>
      <c r="B6181" s="89"/>
      <c r="C6181" s="90" t="s">
        <v>175</v>
      </c>
      <c r="D6181" s="153">
        <v>43385</v>
      </c>
      <c r="E6181" s="89" t="s">
        <v>12011</v>
      </c>
      <c r="F6181" s="89" t="s">
        <v>15</v>
      </c>
      <c r="G6181" s="89">
        <v>860908</v>
      </c>
      <c r="H6181" s="89"/>
      <c r="I6181" s="93" t="s">
        <v>13286</v>
      </c>
      <c r="J6181" s="89"/>
      <c r="K6181" s="89"/>
      <c r="L6181" s="89"/>
      <c r="M6181" s="89"/>
      <c r="N6181" s="155">
        <v>50</v>
      </c>
      <c r="O6181" s="155">
        <v>0</v>
      </c>
      <c r="P6181" s="89" t="s">
        <v>679</v>
      </c>
    </row>
    <row r="6182" spans="1:16" ht="76.5">
      <c r="A6182" s="214" t="s">
        <v>561</v>
      </c>
      <c r="B6182" s="89"/>
      <c r="C6182" s="90" t="s">
        <v>10493</v>
      </c>
      <c r="D6182" s="153">
        <v>43385</v>
      </c>
      <c r="E6182" s="89" t="s">
        <v>12012</v>
      </c>
      <c r="F6182" s="89" t="s">
        <v>11</v>
      </c>
      <c r="G6182" s="89">
        <v>935420</v>
      </c>
      <c r="H6182" s="89"/>
      <c r="I6182" s="93" t="s">
        <v>13287</v>
      </c>
      <c r="J6182" s="89"/>
      <c r="K6182" s="89"/>
      <c r="L6182" s="89"/>
      <c r="M6182" s="89"/>
      <c r="N6182" s="155">
        <v>50</v>
      </c>
      <c r="O6182" s="155">
        <v>0</v>
      </c>
      <c r="P6182" s="89" t="s">
        <v>679</v>
      </c>
    </row>
    <row r="6183" spans="1:16" ht="76.5">
      <c r="A6183" s="214">
        <v>10</v>
      </c>
      <c r="B6183" s="89"/>
      <c r="C6183" s="90" t="s">
        <v>44</v>
      </c>
      <c r="D6183" s="153">
        <v>43385</v>
      </c>
      <c r="E6183" s="89" t="s">
        <v>12013</v>
      </c>
      <c r="F6183" s="89" t="s">
        <v>15</v>
      </c>
      <c r="G6183" s="89">
        <v>6187</v>
      </c>
      <c r="H6183" s="89"/>
      <c r="I6183" s="93" t="s">
        <v>13288</v>
      </c>
      <c r="J6183" s="89"/>
      <c r="K6183" s="89"/>
      <c r="L6183" s="89"/>
      <c r="M6183" s="89"/>
      <c r="N6183" s="155">
        <v>360.55</v>
      </c>
      <c r="O6183" s="155">
        <v>0</v>
      </c>
      <c r="P6183" s="89" t="s">
        <v>679</v>
      </c>
    </row>
    <row r="6184" spans="1:16" ht="89.25">
      <c r="A6184" s="214">
        <v>10</v>
      </c>
      <c r="B6184" s="89"/>
      <c r="C6184" s="90" t="s">
        <v>44</v>
      </c>
      <c r="D6184" s="153">
        <v>43385</v>
      </c>
      <c r="E6184" s="89" t="s">
        <v>12014</v>
      </c>
      <c r="F6184" s="89" t="s">
        <v>15</v>
      </c>
      <c r="G6184" s="89">
        <v>6194</v>
      </c>
      <c r="H6184" s="89"/>
      <c r="I6184" s="93" t="s">
        <v>13289</v>
      </c>
      <c r="J6184" s="89"/>
      <c r="K6184" s="89"/>
      <c r="L6184" s="89"/>
      <c r="M6184" s="89"/>
      <c r="N6184" s="155">
        <v>303.68</v>
      </c>
      <c r="O6184" s="155">
        <v>0</v>
      </c>
      <c r="P6184" s="89" t="s">
        <v>679</v>
      </c>
    </row>
    <row r="6185" spans="1:16" ht="89.25">
      <c r="A6185" s="214">
        <v>10</v>
      </c>
      <c r="B6185" s="89"/>
      <c r="C6185" s="90" t="s">
        <v>44</v>
      </c>
      <c r="D6185" s="153">
        <v>43385</v>
      </c>
      <c r="E6185" s="89" t="s">
        <v>12015</v>
      </c>
      <c r="F6185" s="89" t="s">
        <v>15</v>
      </c>
      <c r="G6185" s="89">
        <v>6184</v>
      </c>
      <c r="H6185" s="89"/>
      <c r="I6185" s="93" t="s">
        <v>13290</v>
      </c>
      <c r="J6185" s="89"/>
      <c r="K6185" s="89"/>
      <c r="L6185" s="89"/>
      <c r="M6185" s="89"/>
      <c r="N6185" s="155">
        <v>307.25</v>
      </c>
      <c r="O6185" s="155">
        <v>0</v>
      </c>
      <c r="P6185" s="89" t="s">
        <v>679</v>
      </c>
    </row>
    <row r="6186" spans="1:16" ht="63.75">
      <c r="A6186" s="214">
        <v>512</v>
      </c>
      <c r="B6186" s="89"/>
      <c r="C6186" s="90" t="s">
        <v>10495</v>
      </c>
      <c r="D6186" s="153">
        <v>43385</v>
      </c>
      <c r="E6186" s="89" t="s">
        <v>12016</v>
      </c>
      <c r="F6186" s="89" t="s">
        <v>11</v>
      </c>
      <c r="G6186" s="89">
        <v>935373</v>
      </c>
      <c r="H6186" s="89"/>
      <c r="I6186" s="93" t="s">
        <v>13291</v>
      </c>
      <c r="J6186" s="89"/>
      <c r="K6186" s="89"/>
      <c r="L6186" s="89"/>
      <c r="M6186" s="89"/>
      <c r="N6186" s="155">
        <v>2370.5300000000002</v>
      </c>
      <c r="O6186" s="155">
        <v>0</v>
      </c>
      <c r="P6186" s="89" t="s">
        <v>679</v>
      </c>
    </row>
    <row r="6187" spans="1:16" ht="76.5">
      <c r="A6187" s="214" t="s">
        <v>561</v>
      </c>
      <c r="B6187" s="89"/>
      <c r="C6187" s="90" t="s">
        <v>10493</v>
      </c>
      <c r="D6187" s="153">
        <v>43385</v>
      </c>
      <c r="E6187" s="89" t="s">
        <v>12017</v>
      </c>
      <c r="F6187" s="89" t="s">
        <v>13</v>
      </c>
      <c r="G6187" s="89">
        <v>935420</v>
      </c>
      <c r="H6187" s="89"/>
      <c r="I6187" s="93" t="s">
        <v>13292</v>
      </c>
      <c r="J6187" s="89"/>
      <c r="K6187" s="89"/>
      <c r="L6187" s="89"/>
      <c r="M6187" s="89"/>
      <c r="N6187" s="155">
        <v>166260</v>
      </c>
      <c r="O6187" s="155">
        <v>0</v>
      </c>
      <c r="P6187" s="89" t="s">
        <v>679</v>
      </c>
    </row>
    <row r="6188" spans="1:16" ht="89.25">
      <c r="A6188" s="214">
        <v>224</v>
      </c>
      <c r="B6188" s="89"/>
      <c r="C6188" s="90" t="s">
        <v>108</v>
      </c>
      <c r="D6188" s="153">
        <v>43385</v>
      </c>
      <c r="E6188" s="89" t="s">
        <v>12018</v>
      </c>
      <c r="F6188" s="89" t="s">
        <v>11</v>
      </c>
      <c r="G6188" s="89">
        <v>935401</v>
      </c>
      <c r="H6188" s="89"/>
      <c r="I6188" s="93" t="s">
        <v>13293</v>
      </c>
      <c r="J6188" s="89"/>
      <c r="K6188" s="89"/>
      <c r="L6188" s="89"/>
      <c r="M6188" s="89"/>
      <c r="N6188" s="155">
        <v>1172.43</v>
      </c>
      <c r="O6188" s="155">
        <v>0</v>
      </c>
      <c r="P6188" s="89" t="s">
        <v>679</v>
      </c>
    </row>
    <row r="6189" spans="1:16" ht="51">
      <c r="A6189" s="214">
        <v>117</v>
      </c>
      <c r="B6189" s="89"/>
      <c r="C6189" s="90" t="s">
        <v>65</v>
      </c>
      <c r="D6189" s="153">
        <v>43385</v>
      </c>
      <c r="E6189" s="89" t="s">
        <v>12019</v>
      </c>
      <c r="F6189" s="89" t="s">
        <v>11</v>
      </c>
      <c r="G6189" s="89">
        <v>935434</v>
      </c>
      <c r="H6189" s="89"/>
      <c r="I6189" s="93" t="s">
        <v>13294</v>
      </c>
      <c r="J6189" s="89"/>
      <c r="K6189" s="89"/>
      <c r="L6189" s="89"/>
      <c r="M6189" s="89"/>
      <c r="N6189" s="155">
        <v>50</v>
      </c>
      <c r="O6189" s="155">
        <v>0</v>
      </c>
      <c r="P6189" s="89" t="s">
        <v>679</v>
      </c>
    </row>
    <row r="6190" spans="1:16" ht="51">
      <c r="A6190" s="214">
        <v>117</v>
      </c>
      <c r="B6190" s="89"/>
      <c r="C6190" s="90" t="s">
        <v>65</v>
      </c>
      <c r="D6190" s="153">
        <v>43385</v>
      </c>
      <c r="E6190" s="89" t="s">
        <v>12020</v>
      </c>
      <c r="F6190" s="89" t="s">
        <v>11</v>
      </c>
      <c r="G6190" s="89">
        <v>935435</v>
      </c>
      <c r="H6190" s="89"/>
      <c r="I6190" s="93" t="s">
        <v>13295</v>
      </c>
      <c r="J6190" s="89"/>
      <c r="K6190" s="89"/>
      <c r="L6190" s="89"/>
      <c r="M6190" s="89"/>
      <c r="N6190" s="155">
        <v>50</v>
      </c>
      <c r="O6190" s="155">
        <v>0</v>
      </c>
      <c r="P6190" s="89" t="s">
        <v>679</v>
      </c>
    </row>
    <row r="6191" spans="1:16" ht="51">
      <c r="A6191" s="214">
        <v>513</v>
      </c>
      <c r="B6191" s="89"/>
      <c r="C6191" s="90" t="s">
        <v>175</v>
      </c>
      <c r="D6191" s="153">
        <v>43385</v>
      </c>
      <c r="E6191" s="89" t="s">
        <v>12021</v>
      </c>
      <c r="F6191" s="89" t="s">
        <v>11</v>
      </c>
      <c r="G6191" s="89">
        <v>935456</v>
      </c>
      <c r="H6191" s="89"/>
      <c r="I6191" s="93" t="s">
        <v>13296</v>
      </c>
      <c r="J6191" s="89"/>
      <c r="K6191" s="89"/>
      <c r="L6191" s="89"/>
      <c r="M6191" s="89"/>
      <c r="N6191" s="155">
        <v>50</v>
      </c>
      <c r="O6191" s="155">
        <v>0</v>
      </c>
      <c r="P6191" s="89" t="s">
        <v>679</v>
      </c>
    </row>
    <row r="6192" spans="1:16" ht="51">
      <c r="A6192" s="214">
        <v>20</v>
      </c>
      <c r="B6192" s="89"/>
      <c r="C6192" s="90" t="s">
        <v>47</v>
      </c>
      <c r="D6192" s="153">
        <v>43388</v>
      </c>
      <c r="E6192" s="89" t="s">
        <v>11398</v>
      </c>
      <c r="F6192" s="89" t="s">
        <v>3</v>
      </c>
      <c r="G6192" s="89">
        <v>1672020</v>
      </c>
      <c r="H6192" s="89"/>
      <c r="I6192" s="93" t="s">
        <v>12631</v>
      </c>
      <c r="J6192" s="89"/>
      <c r="K6192" s="89"/>
      <c r="L6192" s="89"/>
      <c r="M6192" s="89"/>
      <c r="N6192" s="155">
        <v>0</v>
      </c>
      <c r="O6192" s="155">
        <v>70</v>
      </c>
      <c r="P6192" s="89" t="s">
        <v>679</v>
      </c>
    </row>
    <row r="6193" spans="1:16" ht="51">
      <c r="A6193" s="214">
        <v>20</v>
      </c>
      <c r="B6193" s="89"/>
      <c r="C6193" s="90" t="s">
        <v>47</v>
      </c>
      <c r="D6193" s="153">
        <v>43388</v>
      </c>
      <c r="E6193" s="89" t="s">
        <v>11399</v>
      </c>
      <c r="F6193" s="89" t="s">
        <v>3</v>
      </c>
      <c r="G6193" s="89">
        <v>1672018</v>
      </c>
      <c r="H6193" s="89"/>
      <c r="I6193" s="93" t="s">
        <v>12632</v>
      </c>
      <c r="J6193" s="89"/>
      <c r="K6193" s="89"/>
      <c r="L6193" s="89"/>
      <c r="M6193" s="89"/>
      <c r="N6193" s="155">
        <v>0</v>
      </c>
      <c r="O6193" s="155">
        <v>476.09000000000003</v>
      </c>
      <c r="P6193" s="89" t="s">
        <v>679</v>
      </c>
    </row>
    <row r="6194" spans="1:16" ht="51">
      <c r="A6194" s="214" t="s">
        <v>569</v>
      </c>
      <c r="B6194" s="89"/>
      <c r="C6194" s="90" t="s">
        <v>621</v>
      </c>
      <c r="D6194" s="153">
        <v>43388</v>
      </c>
      <c r="E6194" s="89" t="s">
        <v>11400</v>
      </c>
      <c r="F6194" s="89" t="s">
        <v>3</v>
      </c>
      <c r="G6194" s="89">
        <v>1672349</v>
      </c>
      <c r="H6194" s="89"/>
      <c r="I6194" s="93" t="s">
        <v>12633</v>
      </c>
      <c r="J6194" s="89"/>
      <c r="K6194" s="89"/>
      <c r="L6194" s="89"/>
      <c r="M6194" s="89"/>
      <c r="N6194" s="155">
        <v>0</v>
      </c>
      <c r="O6194" s="155">
        <v>28.86</v>
      </c>
      <c r="P6194" s="89" t="s">
        <v>679</v>
      </c>
    </row>
    <row r="6195" spans="1:16" ht="51">
      <c r="A6195" s="214">
        <v>15</v>
      </c>
      <c r="B6195" s="89"/>
      <c r="C6195" s="90" t="s">
        <v>45</v>
      </c>
      <c r="D6195" s="153">
        <v>43388</v>
      </c>
      <c r="E6195" s="89" t="s">
        <v>11401</v>
      </c>
      <c r="F6195" s="89" t="s">
        <v>3</v>
      </c>
      <c r="G6195" s="89">
        <v>1672180</v>
      </c>
      <c r="H6195" s="89"/>
      <c r="I6195" s="93" t="s">
        <v>12634</v>
      </c>
      <c r="J6195" s="89"/>
      <c r="K6195" s="89"/>
      <c r="L6195" s="89"/>
      <c r="M6195" s="89"/>
      <c r="N6195" s="155">
        <v>0</v>
      </c>
      <c r="O6195" s="155">
        <v>11250</v>
      </c>
      <c r="P6195" s="89" t="s">
        <v>679</v>
      </c>
    </row>
    <row r="6196" spans="1:16" ht="51">
      <c r="A6196" s="214">
        <v>212</v>
      </c>
      <c r="B6196" s="89"/>
      <c r="C6196" s="90" t="s">
        <v>103</v>
      </c>
      <c r="D6196" s="153">
        <v>43388</v>
      </c>
      <c r="E6196" s="89" t="s">
        <v>11402</v>
      </c>
      <c r="F6196" s="89" t="s">
        <v>3</v>
      </c>
      <c r="G6196" s="89">
        <v>1672207</v>
      </c>
      <c r="H6196" s="89"/>
      <c r="I6196" s="93" t="s">
        <v>12635</v>
      </c>
      <c r="J6196" s="89"/>
      <c r="K6196" s="89"/>
      <c r="L6196" s="89"/>
      <c r="M6196" s="89"/>
      <c r="N6196" s="155">
        <v>0</v>
      </c>
      <c r="O6196" s="155">
        <v>6230.38</v>
      </c>
      <c r="P6196" s="89" t="s">
        <v>679</v>
      </c>
    </row>
    <row r="6197" spans="1:16" ht="38.25">
      <c r="A6197" s="214">
        <v>526</v>
      </c>
      <c r="B6197" s="89"/>
      <c r="C6197" s="90" t="s">
        <v>616</v>
      </c>
      <c r="D6197" s="153">
        <v>43388</v>
      </c>
      <c r="E6197" s="89" t="s">
        <v>11403</v>
      </c>
      <c r="F6197" s="89" t="s">
        <v>3</v>
      </c>
      <c r="G6197" s="89">
        <v>1672215</v>
      </c>
      <c r="H6197" s="89"/>
      <c r="I6197" s="93" t="s">
        <v>12636</v>
      </c>
      <c r="J6197" s="89"/>
      <c r="K6197" s="89"/>
      <c r="L6197" s="89"/>
      <c r="M6197" s="89"/>
      <c r="N6197" s="155">
        <v>0</v>
      </c>
      <c r="O6197" s="155">
        <v>40</v>
      </c>
      <c r="P6197" s="89" t="s">
        <v>2900</v>
      </c>
    </row>
    <row r="6198" spans="1:16" ht="51">
      <c r="A6198" s="214">
        <v>292</v>
      </c>
      <c r="B6198" s="89"/>
      <c r="C6198" s="90" t="s">
        <v>134</v>
      </c>
      <c r="D6198" s="153">
        <v>43388</v>
      </c>
      <c r="E6198" s="89" t="s">
        <v>11404</v>
      </c>
      <c r="F6198" s="89" t="s">
        <v>3</v>
      </c>
      <c r="G6198" s="89">
        <v>1672229</v>
      </c>
      <c r="H6198" s="89"/>
      <c r="I6198" s="93" t="s">
        <v>12637</v>
      </c>
      <c r="J6198" s="89"/>
      <c r="K6198" s="89"/>
      <c r="L6198" s="89"/>
      <c r="M6198" s="89"/>
      <c r="N6198" s="155">
        <v>0</v>
      </c>
      <c r="O6198" s="155">
        <v>73</v>
      </c>
      <c r="P6198" s="89" t="s">
        <v>679</v>
      </c>
    </row>
    <row r="6199" spans="1:16" ht="51">
      <c r="A6199" s="214">
        <v>292</v>
      </c>
      <c r="B6199" s="89"/>
      <c r="C6199" s="90" t="s">
        <v>134</v>
      </c>
      <c r="D6199" s="153">
        <v>43388</v>
      </c>
      <c r="E6199" s="89" t="s">
        <v>11405</v>
      </c>
      <c r="F6199" s="89" t="s">
        <v>3</v>
      </c>
      <c r="G6199" s="89">
        <v>1672231</v>
      </c>
      <c r="H6199" s="89"/>
      <c r="I6199" s="93" t="s">
        <v>12637</v>
      </c>
      <c r="J6199" s="89"/>
      <c r="K6199" s="89"/>
      <c r="L6199" s="89"/>
      <c r="M6199" s="89"/>
      <c r="N6199" s="155">
        <v>0</v>
      </c>
      <c r="O6199" s="155">
        <v>73</v>
      </c>
      <c r="P6199" s="89" t="s">
        <v>679</v>
      </c>
    </row>
    <row r="6200" spans="1:16" ht="51">
      <c r="A6200" s="214">
        <v>292</v>
      </c>
      <c r="B6200" s="89"/>
      <c r="C6200" s="90" t="s">
        <v>134</v>
      </c>
      <c r="D6200" s="153">
        <v>43388</v>
      </c>
      <c r="E6200" s="89" t="s">
        <v>11406</v>
      </c>
      <c r="F6200" s="89" t="s">
        <v>3</v>
      </c>
      <c r="G6200" s="89">
        <v>1672234</v>
      </c>
      <c r="H6200" s="89"/>
      <c r="I6200" s="93" t="s">
        <v>12637</v>
      </c>
      <c r="J6200" s="89"/>
      <c r="K6200" s="89"/>
      <c r="L6200" s="89"/>
      <c r="M6200" s="89"/>
      <c r="N6200" s="155">
        <v>0</v>
      </c>
      <c r="O6200" s="155">
        <v>70</v>
      </c>
      <c r="P6200" s="89" t="s">
        <v>679</v>
      </c>
    </row>
    <row r="6201" spans="1:16" ht="51">
      <c r="A6201" s="214">
        <v>292</v>
      </c>
      <c r="B6201" s="89"/>
      <c r="C6201" s="90" t="s">
        <v>134</v>
      </c>
      <c r="D6201" s="153">
        <v>43388</v>
      </c>
      <c r="E6201" s="89" t="s">
        <v>11407</v>
      </c>
      <c r="F6201" s="89" t="s">
        <v>3</v>
      </c>
      <c r="G6201" s="89">
        <v>1672235</v>
      </c>
      <c r="H6201" s="89"/>
      <c r="I6201" s="93" t="s">
        <v>12637</v>
      </c>
      <c r="J6201" s="89"/>
      <c r="K6201" s="89"/>
      <c r="L6201" s="89"/>
      <c r="M6201" s="89"/>
      <c r="N6201" s="155">
        <v>0</v>
      </c>
      <c r="O6201" s="155">
        <v>77</v>
      </c>
      <c r="P6201" s="89" t="s">
        <v>679</v>
      </c>
    </row>
    <row r="6202" spans="1:16" ht="51">
      <c r="A6202" s="214" t="s">
        <v>569</v>
      </c>
      <c r="B6202" s="89"/>
      <c r="C6202" s="90" t="s">
        <v>621</v>
      </c>
      <c r="D6202" s="153">
        <v>43388</v>
      </c>
      <c r="E6202" s="89" t="s">
        <v>11408</v>
      </c>
      <c r="F6202" s="89" t="s">
        <v>3</v>
      </c>
      <c r="G6202" s="89">
        <v>1672236</v>
      </c>
      <c r="H6202" s="89"/>
      <c r="I6202" s="93" t="s">
        <v>12638</v>
      </c>
      <c r="J6202" s="89"/>
      <c r="K6202" s="89"/>
      <c r="L6202" s="89"/>
      <c r="M6202" s="89"/>
      <c r="N6202" s="155">
        <v>0</v>
      </c>
      <c r="O6202" s="155">
        <v>200</v>
      </c>
      <c r="P6202" s="89" t="s">
        <v>679</v>
      </c>
    </row>
    <row r="6203" spans="1:16" ht="51">
      <c r="A6203" s="214">
        <v>292</v>
      </c>
      <c r="B6203" s="89"/>
      <c r="C6203" s="90" t="s">
        <v>134</v>
      </c>
      <c r="D6203" s="153">
        <v>43388</v>
      </c>
      <c r="E6203" s="89" t="s">
        <v>11409</v>
      </c>
      <c r="F6203" s="89" t="s">
        <v>3</v>
      </c>
      <c r="G6203" s="89">
        <v>1672239</v>
      </c>
      <c r="H6203" s="89"/>
      <c r="I6203" s="93" t="s">
        <v>12637</v>
      </c>
      <c r="J6203" s="89"/>
      <c r="K6203" s="89"/>
      <c r="L6203" s="89"/>
      <c r="M6203" s="89"/>
      <c r="N6203" s="155">
        <v>0</v>
      </c>
      <c r="O6203" s="155">
        <v>62</v>
      </c>
      <c r="P6203" s="89" t="s">
        <v>679</v>
      </c>
    </row>
    <row r="6204" spans="1:16" ht="51">
      <c r="A6204" s="214">
        <v>292</v>
      </c>
      <c r="B6204" s="89"/>
      <c r="C6204" s="90" t="s">
        <v>134</v>
      </c>
      <c r="D6204" s="153">
        <v>43388</v>
      </c>
      <c r="E6204" s="89" t="s">
        <v>11410</v>
      </c>
      <c r="F6204" s="89" t="s">
        <v>3</v>
      </c>
      <c r="G6204" s="89">
        <v>1672242</v>
      </c>
      <c r="H6204" s="89"/>
      <c r="I6204" s="93" t="s">
        <v>12637</v>
      </c>
      <c r="J6204" s="89"/>
      <c r="K6204" s="89"/>
      <c r="L6204" s="89"/>
      <c r="M6204" s="89"/>
      <c r="N6204" s="155">
        <v>0</v>
      </c>
      <c r="O6204" s="155">
        <v>54</v>
      </c>
      <c r="P6204" s="89" t="s">
        <v>679</v>
      </c>
    </row>
    <row r="6205" spans="1:16" ht="51">
      <c r="A6205" s="214">
        <v>292</v>
      </c>
      <c r="B6205" s="89"/>
      <c r="C6205" s="90" t="s">
        <v>134</v>
      </c>
      <c r="D6205" s="153">
        <v>43388</v>
      </c>
      <c r="E6205" s="89" t="s">
        <v>11411</v>
      </c>
      <c r="F6205" s="89" t="s">
        <v>3</v>
      </c>
      <c r="G6205" s="89">
        <v>1672243</v>
      </c>
      <c r="H6205" s="89"/>
      <c r="I6205" s="93" t="s">
        <v>12637</v>
      </c>
      <c r="J6205" s="89"/>
      <c r="K6205" s="89"/>
      <c r="L6205" s="89"/>
      <c r="M6205" s="89"/>
      <c r="N6205" s="155">
        <v>0</v>
      </c>
      <c r="O6205" s="155">
        <v>44</v>
      </c>
      <c r="P6205" s="89" t="s">
        <v>679</v>
      </c>
    </row>
    <row r="6206" spans="1:16" ht="51">
      <c r="A6206" s="214">
        <v>292</v>
      </c>
      <c r="B6206" s="89"/>
      <c r="C6206" s="90" t="s">
        <v>134</v>
      </c>
      <c r="D6206" s="153">
        <v>43388</v>
      </c>
      <c r="E6206" s="89" t="s">
        <v>11412</v>
      </c>
      <c r="F6206" s="89" t="s">
        <v>3</v>
      </c>
      <c r="G6206" s="89">
        <v>1672244</v>
      </c>
      <c r="H6206" s="89"/>
      <c r="I6206" s="93" t="s">
        <v>12637</v>
      </c>
      <c r="J6206" s="89"/>
      <c r="K6206" s="89"/>
      <c r="L6206" s="89"/>
      <c r="M6206" s="89"/>
      <c r="N6206" s="155">
        <v>0</v>
      </c>
      <c r="O6206" s="155">
        <v>65</v>
      </c>
      <c r="P6206" s="89" t="s">
        <v>679</v>
      </c>
    </row>
    <row r="6207" spans="1:16" ht="51">
      <c r="A6207" s="214">
        <v>292</v>
      </c>
      <c r="B6207" s="89"/>
      <c r="C6207" s="90" t="s">
        <v>134</v>
      </c>
      <c r="D6207" s="153">
        <v>43388</v>
      </c>
      <c r="E6207" s="89" t="s">
        <v>11413</v>
      </c>
      <c r="F6207" s="89" t="s">
        <v>3</v>
      </c>
      <c r="G6207" s="89">
        <v>1672247</v>
      </c>
      <c r="H6207" s="89"/>
      <c r="I6207" s="93" t="s">
        <v>12637</v>
      </c>
      <c r="J6207" s="89"/>
      <c r="K6207" s="89"/>
      <c r="L6207" s="89"/>
      <c r="M6207" s="89"/>
      <c r="N6207" s="155">
        <v>0</v>
      </c>
      <c r="O6207" s="155">
        <v>69</v>
      </c>
      <c r="P6207" s="89" t="s">
        <v>679</v>
      </c>
    </row>
    <row r="6208" spans="1:16" ht="51">
      <c r="A6208" s="214">
        <v>292</v>
      </c>
      <c r="B6208" s="89"/>
      <c r="C6208" s="90" t="s">
        <v>134</v>
      </c>
      <c r="D6208" s="153">
        <v>43388</v>
      </c>
      <c r="E6208" s="89" t="s">
        <v>11414</v>
      </c>
      <c r="F6208" s="89" t="s">
        <v>3</v>
      </c>
      <c r="G6208" s="89">
        <v>1672248</v>
      </c>
      <c r="H6208" s="89"/>
      <c r="I6208" s="93" t="s">
        <v>12637</v>
      </c>
      <c r="J6208" s="89"/>
      <c r="K6208" s="89"/>
      <c r="L6208" s="89"/>
      <c r="M6208" s="89"/>
      <c r="N6208" s="155">
        <v>0</v>
      </c>
      <c r="O6208" s="155">
        <v>50</v>
      </c>
      <c r="P6208" s="89" t="s">
        <v>679</v>
      </c>
    </row>
    <row r="6209" spans="1:16" ht="38.25">
      <c r="A6209" s="214" t="s">
        <v>569</v>
      </c>
      <c r="B6209" s="89"/>
      <c r="C6209" s="90" t="s">
        <v>621</v>
      </c>
      <c r="D6209" s="153">
        <v>43388</v>
      </c>
      <c r="E6209" s="89" t="s">
        <v>11415</v>
      </c>
      <c r="F6209" s="89" t="s">
        <v>3</v>
      </c>
      <c r="G6209" s="89">
        <v>1672252</v>
      </c>
      <c r="H6209" s="89"/>
      <c r="I6209" s="93" t="s">
        <v>12639</v>
      </c>
      <c r="J6209" s="89"/>
      <c r="K6209" s="89"/>
      <c r="L6209" s="89"/>
      <c r="M6209" s="89"/>
      <c r="N6209" s="155">
        <v>0</v>
      </c>
      <c r="O6209" s="155">
        <v>267.74</v>
      </c>
      <c r="P6209" s="89" t="s">
        <v>679</v>
      </c>
    </row>
    <row r="6210" spans="1:16" ht="63.75">
      <c r="A6210" s="214">
        <v>20</v>
      </c>
      <c r="B6210" s="89"/>
      <c r="C6210" s="90" t="s">
        <v>47</v>
      </c>
      <c r="D6210" s="153">
        <v>43388</v>
      </c>
      <c r="E6210" s="89" t="s">
        <v>11416</v>
      </c>
      <c r="F6210" s="89" t="s">
        <v>3</v>
      </c>
      <c r="G6210" s="89">
        <v>1672271</v>
      </c>
      <c r="H6210" s="89"/>
      <c r="I6210" s="93" t="s">
        <v>12640</v>
      </c>
      <c r="J6210" s="89"/>
      <c r="K6210" s="89"/>
      <c r="L6210" s="89"/>
      <c r="M6210" s="89"/>
      <c r="N6210" s="155">
        <v>0</v>
      </c>
      <c r="O6210" s="155">
        <v>50</v>
      </c>
      <c r="P6210" s="89" t="s">
        <v>679</v>
      </c>
    </row>
    <row r="6211" spans="1:16" ht="63.75">
      <c r="A6211" s="214">
        <v>20</v>
      </c>
      <c r="B6211" s="89"/>
      <c r="C6211" s="90" t="s">
        <v>47</v>
      </c>
      <c r="D6211" s="153">
        <v>43388</v>
      </c>
      <c r="E6211" s="89" t="s">
        <v>11417</v>
      </c>
      <c r="F6211" s="89" t="s">
        <v>3</v>
      </c>
      <c r="G6211" s="89">
        <v>1672272</v>
      </c>
      <c r="H6211" s="89"/>
      <c r="I6211" s="93" t="s">
        <v>12641</v>
      </c>
      <c r="J6211" s="89"/>
      <c r="K6211" s="89"/>
      <c r="L6211" s="89"/>
      <c r="M6211" s="89"/>
      <c r="N6211" s="155">
        <v>0</v>
      </c>
      <c r="O6211" s="155">
        <v>60</v>
      </c>
      <c r="P6211" s="89" t="s">
        <v>679</v>
      </c>
    </row>
    <row r="6212" spans="1:16" ht="51">
      <c r="A6212" s="214">
        <v>201</v>
      </c>
      <c r="B6212" s="89"/>
      <c r="C6212" s="90" t="s">
        <v>98</v>
      </c>
      <c r="D6212" s="153">
        <v>43388</v>
      </c>
      <c r="E6212" s="89" t="s">
        <v>11418</v>
      </c>
      <c r="F6212" s="89" t="s">
        <v>3</v>
      </c>
      <c r="G6212" s="89">
        <v>1672105</v>
      </c>
      <c r="H6212" s="89"/>
      <c r="I6212" s="93" t="s">
        <v>12642</v>
      </c>
      <c r="J6212" s="89"/>
      <c r="K6212" s="89"/>
      <c r="L6212" s="89"/>
      <c r="M6212" s="89"/>
      <c r="N6212" s="155">
        <v>0</v>
      </c>
      <c r="O6212" s="155">
        <v>264</v>
      </c>
      <c r="P6212" s="89" t="s">
        <v>679</v>
      </c>
    </row>
    <row r="6213" spans="1:16" ht="51">
      <c r="A6213" s="214">
        <v>15</v>
      </c>
      <c r="B6213" s="89"/>
      <c r="C6213" s="90" t="s">
        <v>45</v>
      </c>
      <c r="D6213" s="153">
        <v>43388</v>
      </c>
      <c r="E6213" s="89" t="s">
        <v>11419</v>
      </c>
      <c r="F6213" s="89" t="s">
        <v>3</v>
      </c>
      <c r="G6213" s="89">
        <v>1672124</v>
      </c>
      <c r="H6213" s="89"/>
      <c r="I6213" s="93" t="s">
        <v>12643</v>
      </c>
      <c r="J6213" s="89"/>
      <c r="K6213" s="89"/>
      <c r="L6213" s="89"/>
      <c r="M6213" s="89"/>
      <c r="N6213" s="155">
        <v>0</v>
      </c>
      <c r="O6213" s="155">
        <v>1123</v>
      </c>
      <c r="P6213" s="89" t="s">
        <v>679</v>
      </c>
    </row>
    <row r="6214" spans="1:16" ht="51">
      <c r="A6214" s="214">
        <v>15</v>
      </c>
      <c r="B6214" s="89"/>
      <c r="C6214" s="90" t="s">
        <v>45</v>
      </c>
      <c r="D6214" s="153">
        <v>43388</v>
      </c>
      <c r="E6214" s="89" t="s">
        <v>11420</v>
      </c>
      <c r="F6214" s="89" t="s">
        <v>3</v>
      </c>
      <c r="G6214" s="89">
        <v>1672128</v>
      </c>
      <c r="H6214" s="89"/>
      <c r="I6214" s="93" t="s">
        <v>12644</v>
      </c>
      <c r="J6214" s="89"/>
      <c r="K6214" s="89"/>
      <c r="L6214" s="89"/>
      <c r="M6214" s="89"/>
      <c r="N6214" s="155">
        <v>0</v>
      </c>
      <c r="O6214" s="155">
        <v>1230</v>
      </c>
      <c r="P6214" s="89" t="s">
        <v>679</v>
      </c>
    </row>
    <row r="6215" spans="1:16" ht="51">
      <c r="A6215" s="214">
        <v>292</v>
      </c>
      <c r="B6215" s="89"/>
      <c r="C6215" s="90" t="s">
        <v>134</v>
      </c>
      <c r="D6215" s="153">
        <v>43388</v>
      </c>
      <c r="E6215" s="89" t="s">
        <v>11421</v>
      </c>
      <c r="F6215" s="89" t="s">
        <v>3</v>
      </c>
      <c r="G6215" s="89">
        <v>1672219</v>
      </c>
      <c r="H6215" s="89"/>
      <c r="I6215" s="93" t="s">
        <v>12645</v>
      </c>
      <c r="J6215" s="89"/>
      <c r="K6215" s="89"/>
      <c r="L6215" s="89"/>
      <c r="M6215" s="89"/>
      <c r="N6215" s="155">
        <v>0</v>
      </c>
      <c r="O6215" s="155">
        <v>14721.300000000001</v>
      </c>
      <c r="P6215" s="89" t="s">
        <v>679</v>
      </c>
    </row>
    <row r="6216" spans="1:16" ht="63.75">
      <c r="A6216" s="214">
        <v>292</v>
      </c>
      <c r="B6216" s="89"/>
      <c r="C6216" s="90" t="s">
        <v>134</v>
      </c>
      <c r="D6216" s="153">
        <v>43388</v>
      </c>
      <c r="E6216" s="89" t="s">
        <v>11422</v>
      </c>
      <c r="F6216" s="89" t="s">
        <v>3</v>
      </c>
      <c r="G6216" s="89">
        <v>1672223</v>
      </c>
      <c r="H6216" s="89"/>
      <c r="I6216" s="93" t="s">
        <v>12646</v>
      </c>
      <c r="J6216" s="89"/>
      <c r="K6216" s="89"/>
      <c r="L6216" s="89"/>
      <c r="M6216" s="89"/>
      <c r="N6216" s="155">
        <v>0</v>
      </c>
      <c r="O6216" s="155">
        <v>18953.2</v>
      </c>
      <c r="P6216" s="89" t="s">
        <v>679</v>
      </c>
    </row>
    <row r="6217" spans="1:16" ht="51">
      <c r="A6217" s="214">
        <v>292</v>
      </c>
      <c r="B6217" s="89"/>
      <c r="C6217" s="90" t="s">
        <v>134</v>
      </c>
      <c r="D6217" s="153">
        <v>43388</v>
      </c>
      <c r="E6217" s="89" t="s">
        <v>11423</v>
      </c>
      <c r="F6217" s="89" t="s">
        <v>3</v>
      </c>
      <c r="G6217" s="89">
        <v>1672227</v>
      </c>
      <c r="H6217" s="89"/>
      <c r="I6217" s="93" t="s">
        <v>12647</v>
      </c>
      <c r="J6217" s="89"/>
      <c r="K6217" s="89"/>
      <c r="L6217" s="89"/>
      <c r="M6217" s="89"/>
      <c r="N6217" s="155">
        <v>0</v>
      </c>
      <c r="O6217" s="155">
        <v>25831.8</v>
      </c>
      <c r="P6217" s="89" t="s">
        <v>679</v>
      </c>
    </row>
    <row r="6218" spans="1:16" ht="51">
      <c r="A6218" s="214">
        <v>86</v>
      </c>
      <c r="B6218" s="89"/>
      <c r="C6218" s="90" t="s">
        <v>59</v>
      </c>
      <c r="D6218" s="153">
        <v>43388</v>
      </c>
      <c r="E6218" s="89" t="s">
        <v>11424</v>
      </c>
      <c r="F6218" s="89" t="s">
        <v>3</v>
      </c>
      <c r="G6218" s="89">
        <v>1672179</v>
      </c>
      <c r="H6218" s="89"/>
      <c r="I6218" s="93" t="s">
        <v>12648</v>
      </c>
      <c r="J6218" s="89"/>
      <c r="K6218" s="89"/>
      <c r="L6218" s="89"/>
      <c r="M6218" s="89"/>
      <c r="N6218" s="155">
        <v>0</v>
      </c>
      <c r="O6218" s="155">
        <v>37.89</v>
      </c>
      <c r="P6218" s="89" t="s">
        <v>679</v>
      </c>
    </row>
    <row r="6219" spans="1:16" ht="63.75">
      <c r="A6219" s="214">
        <v>291</v>
      </c>
      <c r="B6219" s="89"/>
      <c r="C6219" s="90" t="s">
        <v>133</v>
      </c>
      <c r="D6219" s="153">
        <v>43388</v>
      </c>
      <c r="E6219" s="89" t="s">
        <v>11425</v>
      </c>
      <c r="F6219" s="89" t="s">
        <v>3</v>
      </c>
      <c r="G6219" s="89">
        <v>1672216</v>
      </c>
      <c r="H6219" s="89"/>
      <c r="I6219" s="93" t="s">
        <v>12649</v>
      </c>
      <c r="J6219" s="89"/>
      <c r="K6219" s="89"/>
      <c r="L6219" s="89"/>
      <c r="M6219" s="89"/>
      <c r="N6219" s="155">
        <v>0</v>
      </c>
      <c r="O6219" s="155">
        <v>10064.32</v>
      </c>
      <c r="P6219" s="89" t="s">
        <v>679</v>
      </c>
    </row>
    <row r="6220" spans="1:16" ht="63.75">
      <c r="A6220" s="214">
        <v>292</v>
      </c>
      <c r="B6220" s="89"/>
      <c r="C6220" s="90" t="s">
        <v>134</v>
      </c>
      <c r="D6220" s="153">
        <v>43388</v>
      </c>
      <c r="E6220" s="89" t="s">
        <v>11426</v>
      </c>
      <c r="F6220" s="89" t="s">
        <v>3</v>
      </c>
      <c r="G6220" s="89">
        <v>1672213</v>
      </c>
      <c r="H6220" s="89"/>
      <c r="I6220" s="93" t="s">
        <v>12650</v>
      </c>
      <c r="J6220" s="89"/>
      <c r="K6220" s="89"/>
      <c r="L6220" s="89"/>
      <c r="M6220" s="89"/>
      <c r="N6220" s="155">
        <v>0</v>
      </c>
      <c r="O6220" s="155">
        <v>19236.7</v>
      </c>
      <c r="P6220" s="89" t="s">
        <v>679</v>
      </c>
    </row>
    <row r="6221" spans="1:16" ht="51">
      <c r="A6221" s="214">
        <v>86</v>
      </c>
      <c r="B6221" s="89"/>
      <c r="C6221" s="90" t="s">
        <v>59</v>
      </c>
      <c r="D6221" s="153">
        <v>43388</v>
      </c>
      <c r="E6221" s="89" t="s">
        <v>11427</v>
      </c>
      <c r="F6221" s="89" t="s">
        <v>3</v>
      </c>
      <c r="G6221" s="89">
        <v>1672198</v>
      </c>
      <c r="H6221" s="89"/>
      <c r="I6221" s="93" t="s">
        <v>12651</v>
      </c>
      <c r="J6221" s="89"/>
      <c r="K6221" s="89"/>
      <c r="L6221" s="89"/>
      <c r="M6221" s="89"/>
      <c r="N6221" s="155">
        <v>0</v>
      </c>
      <c r="O6221" s="155">
        <v>144</v>
      </c>
      <c r="P6221" s="89" t="s">
        <v>2900</v>
      </c>
    </row>
    <row r="6222" spans="1:16" ht="51">
      <c r="A6222" s="214" t="s">
        <v>561</v>
      </c>
      <c r="B6222" s="89"/>
      <c r="C6222" s="90" t="s">
        <v>10493</v>
      </c>
      <c r="D6222" s="153">
        <v>43388</v>
      </c>
      <c r="E6222" s="89" t="s">
        <v>12022</v>
      </c>
      <c r="F6222" s="89" t="s">
        <v>6</v>
      </c>
      <c r="G6222" s="89">
        <v>862574</v>
      </c>
      <c r="H6222" s="89"/>
      <c r="I6222" s="93" t="s">
        <v>13297</v>
      </c>
      <c r="J6222" s="89"/>
      <c r="K6222" s="89"/>
      <c r="L6222" s="89"/>
      <c r="M6222" s="89"/>
      <c r="N6222" s="155">
        <v>0</v>
      </c>
      <c r="O6222" s="155">
        <v>2804989.34</v>
      </c>
      <c r="P6222" s="89" t="s">
        <v>679</v>
      </c>
    </row>
    <row r="6223" spans="1:16" ht="89.25">
      <c r="A6223" s="214">
        <v>513</v>
      </c>
      <c r="B6223" s="89"/>
      <c r="C6223" s="90" t="s">
        <v>175</v>
      </c>
      <c r="D6223" s="153">
        <v>43388</v>
      </c>
      <c r="E6223" s="89" t="s">
        <v>12023</v>
      </c>
      <c r="F6223" s="89" t="s">
        <v>15</v>
      </c>
      <c r="G6223" s="89">
        <v>6212</v>
      </c>
      <c r="H6223" s="89"/>
      <c r="I6223" s="93" t="s">
        <v>13298</v>
      </c>
      <c r="J6223" s="89"/>
      <c r="K6223" s="89"/>
      <c r="L6223" s="89"/>
      <c r="M6223" s="89"/>
      <c r="N6223" s="155">
        <v>12742.3</v>
      </c>
      <c r="O6223" s="155">
        <v>0</v>
      </c>
      <c r="P6223" s="89" t="s">
        <v>679</v>
      </c>
    </row>
    <row r="6224" spans="1:16" ht="76.5">
      <c r="A6224" s="214" t="s">
        <v>561</v>
      </c>
      <c r="B6224" s="89"/>
      <c r="C6224" s="90" t="s">
        <v>10493</v>
      </c>
      <c r="D6224" s="153">
        <v>43388</v>
      </c>
      <c r="E6224" s="89" t="s">
        <v>12024</v>
      </c>
      <c r="F6224" s="89" t="s">
        <v>6</v>
      </c>
      <c r="G6224" s="89">
        <v>1034430</v>
      </c>
      <c r="H6224" s="89"/>
      <c r="I6224" s="93" t="s">
        <v>13299</v>
      </c>
      <c r="J6224" s="89"/>
      <c r="K6224" s="89"/>
      <c r="L6224" s="89"/>
      <c r="M6224" s="89"/>
      <c r="N6224" s="155">
        <v>0</v>
      </c>
      <c r="O6224" s="155">
        <v>20000</v>
      </c>
      <c r="P6224" s="89" t="s">
        <v>679</v>
      </c>
    </row>
    <row r="6225" spans="1:16" ht="76.5">
      <c r="A6225" s="214">
        <v>46</v>
      </c>
      <c r="B6225" s="89"/>
      <c r="C6225" s="90" t="s">
        <v>51</v>
      </c>
      <c r="D6225" s="153">
        <v>43388</v>
      </c>
      <c r="E6225" s="89" t="s">
        <v>12025</v>
      </c>
      <c r="F6225" s="89" t="s">
        <v>6</v>
      </c>
      <c r="G6225" s="89">
        <v>935535</v>
      </c>
      <c r="H6225" s="89"/>
      <c r="I6225" s="93" t="s">
        <v>13300</v>
      </c>
      <c r="J6225" s="89"/>
      <c r="K6225" s="89"/>
      <c r="L6225" s="89"/>
      <c r="M6225" s="89"/>
      <c r="N6225" s="155">
        <v>0</v>
      </c>
      <c r="O6225" s="155">
        <v>54708.72</v>
      </c>
      <c r="P6225" s="89" t="s">
        <v>679</v>
      </c>
    </row>
    <row r="6226" spans="1:16" ht="63.75">
      <c r="A6226" s="214">
        <v>291</v>
      </c>
      <c r="B6226" s="89"/>
      <c r="C6226" s="90" t="s">
        <v>133</v>
      </c>
      <c r="D6226" s="153">
        <v>43388</v>
      </c>
      <c r="E6226" s="89" t="s">
        <v>12026</v>
      </c>
      <c r="F6226" s="89" t="s">
        <v>11</v>
      </c>
      <c r="G6226" s="89">
        <v>862698</v>
      </c>
      <c r="H6226" s="89"/>
      <c r="I6226" s="93" t="s">
        <v>13301</v>
      </c>
      <c r="J6226" s="89"/>
      <c r="K6226" s="89"/>
      <c r="L6226" s="89"/>
      <c r="M6226" s="89"/>
      <c r="N6226" s="155">
        <v>50</v>
      </c>
      <c r="O6226" s="155">
        <v>0</v>
      </c>
      <c r="P6226" s="89" t="s">
        <v>679</v>
      </c>
    </row>
    <row r="6227" spans="1:16" ht="76.5">
      <c r="A6227" s="214">
        <v>46</v>
      </c>
      <c r="B6227" s="89"/>
      <c r="C6227" s="90" t="s">
        <v>51</v>
      </c>
      <c r="D6227" s="153">
        <v>43388</v>
      </c>
      <c r="E6227" s="89" t="s">
        <v>12027</v>
      </c>
      <c r="F6227" s="89" t="s">
        <v>11</v>
      </c>
      <c r="G6227" s="89">
        <v>935535</v>
      </c>
      <c r="H6227" s="89"/>
      <c r="I6227" s="93" t="s">
        <v>13302</v>
      </c>
      <c r="J6227" s="89"/>
      <c r="K6227" s="89"/>
      <c r="L6227" s="89"/>
      <c r="M6227" s="89"/>
      <c r="N6227" s="155">
        <v>50</v>
      </c>
      <c r="O6227" s="155">
        <v>0</v>
      </c>
      <c r="P6227" s="89" t="s">
        <v>679</v>
      </c>
    </row>
    <row r="6228" spans="1:16" ht="51">
      <c r="A6228" s="214">
        <v>513</v>
      </c>
      <c r="B6228" s="89"/>
      <c r="C6228" s="90" t="s">
        <v>175</v>
      </c>
      <c r="D6228" s="153">
        <v>43388</v>
      </c>
      <c r="E6228" s="89" t="s">
        <v>12028</v>
      </c>
      <c r="F6228" s="89" t="s">
        <v>15</v>
      </c>
      <c r="G6228" s="89">
        <v>862704</v>
      </c>
      <c r="H6228" s="89"/>
      <c r="I6228" s="93" t="s">
        <v>13303</v>
      </c>
      <c r="J6228" s="89"/>
      <c r="K6228" s="89"/>
      <c r="L6228" s="89"/>
      <c r="M6228" s="89"/>
      <c r="N6228" s="155">
        <v>50</v>
      </c>
      <c r="O6228" s="155">
        <v>0</v>
      </c>
      <c r="P6228" s="89" t="s">
        <v>679</v>
      </c>
    </row>
    <row r="6229" spans="1:16" ht="63.75">
      <c r="A6229" s="214">
        <v>513</v>
      </c>
      <c r="B6229" s="89"/>
      <c r="C6229" s="90" t="s">
        <v>175</v>
      </c>
      <c r="D6229" s="153">
        <v>43388</v>
      </c>
      <c r="E6229" s="89" t="s">
        <v>12029</v>
      </c>
      <c r="F6229" s="89" t="s">
        <v>15</v>
      </c>
      <c r="G6229" s="89">
        <v>862708</v>
      </c>
      <c r="H6229" s="89"/>
      <c r="I6229" s="93" t="s">
        <v>13153</v>
      </c>
      <c r="J6229" s="89"/>
      <c r="K6229" s="89"/>
      <c r="L6229" s="89"/>
      <c r="M6229" s="89"/>
      <c r="N6229" s="155">
        <v>50</v>
      </c>
      <c r="O6229" s="155">
        <v>0</v>
      </c>
      <c r="P6229" s="89" t="s">
        <v>679</v>
      </c>
    </row>
    <row r="6230" spans="1:16" ht="51">
      <c r="A6230" s="214">
        <v>513</v>
      </c>
      <c r="B6230" s="89"/>
      <c r="C6230" s="90" t="s">
        <v>175</v>
      </c>
      <c r="D6230" s="153">
        <v>43388</v>
      </c>
      <c r="E6230" s="89" t="s">
        <v>12030</v>
      </c>
      <c r="F6230" s="89" t="s">
        <v>15</v>
      </c>
      <c r="G6230" s="89">
        <v>862710</v>
      </c>
      <c r="H6230" s="89"/>
      <c r="I6230" s="93" t="s">
        <v>744</v>
      </c>
      <c r="J6230" s="89"/>
      <c r="K6230" s="89"/>
      <c r="L6230" s="89"/>
      <c r="M6230" s="89"/>
      <c r="N6230" s="155">
        <v>50</v>
      </c>
      <c r="O6230" s="155">
        <v>0</v>
      </c>
      <c r="P6230" s="89" t="s">
        <v>679</v>
      </c>
    </row>
    <row r="6231" spans="1:16" ht="51">
      <c r="A6231" s="214">
        <v>513</v>
      </c>
      <c r="B6231" s="89"/>
      <c r="C6231" s="90" t="s">
        <v>175</v>
      </c>
      <c r="D6231" s="153">
        <v>43388</v>
      </c>
      <c r="E6231" s="89" t="s">
        <v>12031</v>
      </c>
      <c r="F6231" s="89" t="s">
        <v>15</v>
      </c>
      <c r="G6231" s="89">
        <v>862995</v>
      </c>
      <c r="H6231" s="89"/>
      <c r="I6231" s="93" t="s">
        <v>3387</v>
      </c>
      <c r="J6231" s="89"/>
      <c r="K6231" s="89"/>
      <c r="L6231" s="89"/>
      <c r="M6231" s="89"/>
      <c r="N6231" s="155">
        <v>50</v>
      </c>
      <c r="O6231" s="155">
        <v>0</v>
      </c>
      <c r="P6231" s="89" t="s">
        <v>679</v>
      </c>
    </row>
    <row r="6232" spans="1:16" ht="76.5">
      <c r="A6232" s="214" t="s">
        <v>569</v>
      </c>
      <c r="B6232" s="89"/>
      <c r="C6232" s="90" t="s">
        <v>621</v>
      </c>
      <c r="D6232" s="153">
        <v>43388</v>
      </c>
      <c r="E6232" s="89" t="s">
        <v>12032</v>
      </c>
      <c r="F6232" s="89" t="s">
        <v>13</v>
      </c>
      <c r="G6232" s="89">
        <v>4467</v>
      </c>
      <c r="H6232" s="89"/>
      <c r="I6232" s="93" t="s">
        <v>13304</v>
      </c>
      <c r="J6232" s="89"/>
      <c r="K6232" s="89"/>
      <c r="L6232" s="89"/>
      <c r="M6232" s="89"/>
      <c r="N6232" s="155">
        <v>2.9</v>
      </c>
      <c r="O6232" s="155">
        <v>0</v>
      </c>
      <c r="P6232" s="89" t="s">
        <v>679</v>
      </c>
    </row>
    <row r="6233" spans="1:16" ht="51">
      <c r="A6233" s="214" t="s">
        <v>569</v>
      </c>
      <c r="B6233" s="89"/>
      <c r="C6233" s="90" t="s">
        <v>621</v>
      </c>
      <c r="D6233" s="153">
        <v>43389</v>
      </c>
      <c r="E6233" s="89" t="s">
        <v>11428</v>
      </c>
      <c r="F6233" s="89" t="s">
        <v>3</v>
      </c>
      <c r="G6233" s="89">
        <v>1672622</v>
      </c>
      <c r="H6233" s="89"/>
      <c r="I6233" s="93" t="s">
        <v>12652</v>
      </c>
      <c r="J6233" s="89"/>
      <c r="K6233" s="89"/>
      <c r="L6233" s="89"/>
      <c r="M6233" s="89"/>
      <c r="N6233" s="155">
        <v>0</v>
      </c>
      <c r="O6233" s="155">
        <v>2</v>
      </c>
      <c r="P6233" s="89" t="s">
        <v>679</v>
      </c>
    </row>
    <row r="6234" spans="1:16" ht="51">
      <c r="A6234" s="214" t="s">
        <v>569</v>
      </c>
      <c r="B6234" s="89"/>
      <c r="C6234" s="90" t="s">
        <v>621</v>
      </c>
      <c r="D6234" s="153">
        <v>43389</v>
      </c>
      <c r="E6234" s="89" t="s">
        <v>11429</v>
      </c>
      <c r="F6234" s="89" t="s">
        <v>3</v>
      </c>
      <c r="G6234" s="89">
        <v>1672752</v>
      </c>
      <c r="H6234" s="89"/>
      <c r="I6234" s="93" t="s">
        <v>738</v>
      </c>
      <c r="J6234" s="89"/>
      <c r="K6234" s="89"/>
      <c r="L6234" s="89"/>
      <c r="M6234" s="89"/>
      <c r="N6234" s="155">
        <v>0</v>
      </c>
      <c r="O6234" s="155">
        <v>1297.1100000000001</v>
      </c>
      <c r="P6234" s="89" t="s">
        <v>679</v>
      </c>
    </row>
    <row r="6235" spans="1:16" ht="51">
      <c r="A6235" s="214" t="s">
        <v>569</v>
      </c>
      <c r="B6235" s="89"/>
      <c r="C6235" s="90" t="s">
        <v>621</v>
      </c>
      <c r="D6235" s="153">
        <v>43389</v>
      </c>
      <c r="E6235" s="89" t="s">
        <v>11430</v>
      </c>
      <c r="F6235" s="89" t="s">
        <v>3</v>
      </c>
      <c r="G6235" s="89">
        <v>1672753</v>
      </c>
      <c r="H6235" s="89"/>
      <c r="I6235" s="93" t="s">
        <v>750</v>
      </c>
      <c r="J6235" s="89"/>
      <c r="K6235" s="89"/>
      <c r="L6235" s="89"/>
      <c r="M6235" s="89"/>
      <c r="N6235" s="155">
        <v>0</v>
      </c>
      <c r="O6235" s="155">
        <v>674.64</v>
      </c>
      <c r="P6235" s="89" t="s">
        <v>679</v>
      </c>
    </row>
    <row r="6236" spans="1:16" ht="51">
      <c r="A6236" s="214" t="s">
        <v>569</v>
      </c>
      <c r="B6236" s="89"/>
      <c r="C6236" s="90" t="s">
        <v>621</v>
      </c>
      <c r="D6236" s="153">
        <v>43389</v>
      </c>
      <c r="E6236" s="89" t="s">
        <v>11431</v>
      </c>
      <c r="F6236" s="89" t="s">
        <v>3</v>
      </c>
      <c r="G6236" s="89">
        <v>1672754</v>
      </c>
      <c r="H6236" s="89"/>
      <c r="I6236" s="93" t="s">
        <v>728</v>
      </c>
      <c r="J6236" s="89"/>
      <c r="K6236" s="89"/>
      <c r="L6236" s="89"/>
      <c r="M6236" s="89"/>
      <c r="N6236" s="155">
        <v>0</v>
      </c>
      <c r="O6236" s="155">
        <v>1918.48</v>
      </c>
      <c r="P6236" s="89" t="s">
        <v>2900</v>
      </c>
    </row>
    <row r="6237" spans="1:16" ht="38.25">
      <c r="A6237" s="214" t="s">
        <v>569</v>
      </c>
      <c r="B6237" s="89"/>
      <c r="C6237" s="90" t="s">
        <v>621</v>
      </c>
      <c r="D6237" s="153">
        <v>43389</v>
      </c>
      <c r="E6237" s="89" t="s">
        <v>11432</v>
      </c>
      <c r="F6237" s="89" t="s">
        <v>3</v>
      </c>
      <c r="G6237" s="89">
        <v>1672562</v>
      </c>
      <c r="H6237" s="89"/>
      <c r="I6237" s="93" t="s">
        <v>12653</v>
      </c>
      <c r="J6237" s="89"/>
      <c r="K6237" s="89"/>
      <c r="L6237" s="89"/>
      <c r="M6237" s="89"/>
      <c r="N6237" s="155">
        <v>0</v>
      </c>
      <c r="O6237" s="155">
        <v>2000</v>
      </c>
      <c r="P6237" s="89" t="s">
        <v>679</v>
      </c>
    </row>
    <row r="6238" spans="1:16" ht="38.25">
      <c r="A6238" s="214">
        <v>378</v>
      </c>
      <c r="B6238" s="89"/>
      <c r="C6238" s="90" t="s">
        <v>647</v>
      </c>
      <c r="D6238" s="153">
        <v>43389</v>
      </c>
      <c r="E6238" s="89" t="s">
        <v>11433</v>
      </c>
      <c r="F6238" s="89" t="s">
        <v>3</v>
      </c>
      <c r="G6238" s="89">
        <v>1672573</v>
      </c>
      <c r="H6238" s="89"/>
      <c r="I6238" s="93" t="s">
        <v>12654</v>
      </c>
      <c r="J6238" s="89"/>
      <c r="K6238" s="89"/>
      <c r="L6238" s="89"/>
      <c r="M6238" s="89"/>
      <c r="N6238" s="155">
        <v>0</v>
      </c>
      <c r="O6238" s="155">
        <v>82</v>
      </c>
      <c r="P6238" s="89" t="s">
        <v>679</v>
      </c>
    </row>
    <row r="6239" spans="1:16" ht="51">
      <c r="A6239" s="214" t="s">
        <v>569</v>
      </c>
      <c r="B6239" s="89"/>
      <c r="C6239" s="90" t="s">
        <v>621</v>
      </c>
      <c r="D6239" s="153">
        <v>43389</v>
      </c>
      <c r="E6239" s="89" t="s">
        <v>11434</v>
      </c>
      <c r="F6239" s="89" t="s">
        <v>3</v>
      </c>
      <c r="G6239" s="89">
        <v>1672590</v>
      </c>
      <c r="H6239" s="89"/>
      <c r="I6239" s="93" t="s">
        <v>12655</v>
      </c>
      <c r="J6239" s="89"/>
      <c r="K6239" s="89"/>
      <c r="L6239" s="89"/>
      <c r="M6239" s="89"/>
      <c r="N6239" s="155">
        <v>0</v>
      </c>
      <c r="O6239" s="155">
        <v>500</v>
      </c>
      <c r="P6239" s="89" t="s">
        <v>679</v>
      </c>
    </row>
    <row r="6240" spans="1:16" ht="51">
      <c r="A6240" s="214" t="s">
        <v>560</v>
      </c>
      <c r="B6240" s="89"/>
      <c r="C6240" s="90" t="s">
        <v>622</v>
      </c>
      <c r="D6240" s="153">
        <v>43389</v>
      </c>
      <c r="E6240" s="89" t="s">
        <v>11435</v>
      </c>
      <c r="F6240" s="89" t="s">
        <v>3</v>
      </c>
      <c r="G6240" s="89">
        <v>1672591</v>
      </c>
      <c r="H6240" s="89"/>
      <c r="I6240" s="93" t="s">
        <v>12656</v>
      </c>
      <c r="J6240" s="89"/>
      <c r="K6240" s="89"/>
      <c r="L6240" s="89"/>
      <c r="M6240" s="89"/>
      <c r="N6240" s="155">
        <v>0</v>
      </c>
      <c r="O6240" s="155">
        <v>7</v>
      </c>
      <c r="P6240" s="89" t="s">
        <v>679</v>
      </c>
    </row>
    <row r="6241" spans="1:16" ht="38.25">
      <c r="A6241" s="214" t="s">
        <v>569</v>
      </c>
      <c r="B6241" s="89"/>
      <c r="C6241" s="90" t="s">
        <v>621</v>
      </c>
      <c r="D6241" s="153">
        <v>43389</v>
      </c>
      <c r="E6241" s="89" t="s">
        <v>11436</v>
      </c>
      <c r="F6241" s="89" t="s">
        <v>3</v>
      </c>
      <c r="G6241" s="89">
        <v>1672620</v>
      </c>
      <c r="H6241" s="89"/>
      <c r="I6241" s="93" t="s">
        <v>12657</v>
      </c>
      <c r="J6241" s="89"/>
      <c r="K6241" s="89"/>
      <c r="L6241" s="89"/>
      <c r="M6241" s="89"/>
      <c r="N6241" s="155">
        <v>0</v>
      </c>
      <c r="O6241" s="155">
        <v>4</v>
      </c>
      <c r="P6241" s="89" t="s">
        <v>679</v>
      </c>
    </row>
    <row r="6242" spans="1:16" ht="38.25">
      <c r="A6242" s="214" t="s">
        <v>569</v>
      </c>
      <c r="B6242" s="89"/>
      <c r="C6242" s="90" t="s">
        <v>621</v>
      </c>
      <c r="D6242" s="153">
        <v>43389</v>
      </c>
      <c r="E6242" s="89" t="s">
        <v>11437</v>
      </c>
      <c r="F6242" s="89" t="s">
        <v>3</v>
      </c>
      <c r="G6242" s="89">
        <v>1672850</v>
      </c>
      <c r="H6242" s="89"/>
      <c r="I6242" s="93" t="s">
        <v>12658</v>
      </c>
      <c r="J6242" s="89"/>
      <c r="K6242" s="89"/>
      <c r="L6242" s="89"/>
      <c r="M6242" s="89"/>
      <c r="N6242" s="155">
        <v>0</v>
      </c>
      <c r="O6242" s="155">
        <v>935.42000000000007</v>
      </c>
      <c r="P6242" s="89" t="s">
        <v>679</v>
      </c>
    </row>
    <row r="6243" spans="1:16" ht="38.25">
      <c r="A6243" s="214">
        <v>290</v>
      </c>
      <c r="B6243" s="89"/>
      <c r="C6243" s="90" t="s">
        <v>132</v>
      </c>
      <c r="D6243" s="153">
        <v>43389</v>
      </c>
      <c r="E6243" s="89" t="s">
        <v>11438</v>
      </c>
      <c r="F6243" s="89" t="s">
        <v>3</v>
      </c>
      <c r="G6243" s="89">
        <v>1672854</v>
      </c>
      <c r="H6243" s="89"/>
      <c r="I6243" s="93" t="s">
        <v>12659</v>
      </c>
      <c r="J6243" s="89"/>
      <c r="K6243" s="89"/>
      <c r="L6243" s="89"/>
      <c r="M6243" s="89"/>
      <c r="N6243" s="155">
        <v>0</v>
      </c>
      <c r="O6243" s="155">
        <v>859</v>
      </c>
      <c r="P6243" s="89" t="s">
        <v>679</v>
      </c>
    </row>
    <row r="6244" spans="1:16" ht="51">
      <c r="A6244" s="214">
        <v>20</v>
      </c>
      <c r="B6244" s="89"/>
      <c r="C6244" s="90" t="s">
        <v>47</v>
      </c>
      <c r="D6244" s="153">
        <v>43389</v>
      </c>
      <c r="E6244" s="89" t="s">
        <v>11439</v>
      </c>
      <c r="F6244" s="89" t="s">
        <v>3</v>
      </c>
      <c r="G6244" s="89">
        <v>1672862</v>
      </c>
      <c r="H6244" s="89"/>
      <c r="I6244" s="93" t="s">
        <v>12660</v>
      </c>
      <c r="J6244" s="89"/>
      <c r="K6244" s="89"/>
      <c r="L6244" s="89"/>
      <c r="M6244" s="89"/>
      <c r="N6244" s="155">
        <v>0</v>
      </c>
      <c r="O6244" s="155">
        <v>92</v>
      </c>
      <c r="P6244" s="89" t="s">
        <v>679</v>
      </c>
    </row>
    <row r="6245" spans="1:16" ht="63.75">
      <c r="A6245" s="214">
        <v>514</v>
      </c>
      <c r="B6245" s="89"/>
      <c r="C6245" s="90" t="s">
        <v>176</v>
      </c>
      <c r="D6245" s="153">
        <v>43389</v>
      </c>
      <c r="E6245" s="89" t="s">
        <v>11440</v>
      </c>
      <c r="F6245" s="89" t="s">
        <v>3</v>
      </c>
      <c r="G6245" s="89">
        <v>1672863</v>
      </c>
      <c r="H6245" s="89"/>
      <c r="I6245" s="93" t="s">
        <v>12661</v>
      </c>
      <c r="J6245" s="89"/>
      <c r="K6245" s="89"/>
      <c r="L6245" s="89"/>
      <c r="M6245" s="89"/>
      <c r="N6245" s="155">
        <v>0</v>
      </c>
      <c r="O6245" s="155">
        <v>11981.45</v>
      </c>
      <c r="P6245" s="89" t="s">
        <v>679</v>
      </c>
    </row>
    <row r="6246" spans="1:16" ht="51">
      <c r="A6246" s="214" t="s">
        <v>569</v>
      </c>
      <c r="B6246" s="89"/>
      <c r="C6246" s="90" t="s">
        <v>621</v>
      </c>
      <c r="D6246" s="153">
        <v>43389</v>
      </c>
      <c r="E6246" s="89" t="s">
        <v>11441</v>
      </c>
      <c r="F6246" s="89" t="s">
        <v>3</v>
      </c>
      <c r="G6246" s="89">
        <v>1672871</v>
      </c>
      <c r="H6246" s="89"/>
      <c r="I6246" s="93" t="s">
        <v>12662</v>
      </c>
      <c r="J6246" s="89"/>
      <c r="K6246" s="89"/>
      <c r="L6246" s="89"/>
      <c r="M6246" s="89"/>
      <c r="N6246" s="155">
        <v>0</v>
      </c>
      <c r="O6246" s="155">
        <v>1682.77</v>
      </c>
      <c r="P6246" s="89" t="s">
        <v>679</v>
      </c>
    </row>
    <row r="6247" spans="1:16" ht="51">
      <c r="A6247" s="214">
        <v>373</v>
      </c>
      <c r="B6247" s="89"/>
      <c r="C6247" s="90" t="s">
        <v>644</v>
      </c>
      <c r="D6247" s="153">
        <v>43389</v>
      </c>
      <c r="E6247" s="89" t="s">
        <v>11442</v>
      </c>
      <c r="F6247" s="89" t="s">
        <v>3</v>
      </c>
      <c r="G6247" s="89">
        <v>1672887</v>
      </c>
      <c r="H6247" s="89"/>
      <c r="I6247" s="93" t="s">
        <v>12663</v>
      </c>
      <c r="J6247" s="89"/>
      <c r="K6247" s="89"/>
      <c r="L6247" s="89"/>
      <c r="M6247" s="89"/>
      <c r="N6247" s="155">
        <v>0</v>
      </c>
      <c r="O6247" s="155">
        <v>71</v>
      </c>
      <c r="P6247" s="89" t="s">
        <v>679</v>
      </c>
    </row>
    <row r="6248" spans="1:16" ht="38.25">
      <c r="A6248" s="214">
        <v>526</v>
      </c>
      <c r="B6248" s="89"/>
      <c r="C6248" s="90" t="s">
        <v>616</v>
      </c>
      <c r="D6248" s="153">
        <v>43389</v>
      </c>
      <c r="E6248" s="89" t="s">
        <v>11443</v>
      </c>
      <c r="F6248" s="89" t="s">
        <v>3</v>
      </c>
      <c r="G6248" s="89">
        <v>1672890</v>
      </c>
      <c r="H6248" s="89"/>
      <c r="I6248" s="93" t="s">
        <v>12664</v>
      </c>
      <c r="J6248" s="89"/>
      <c r="K6248" s="89"/>
      <c r="L6248" s="89"/>
      <c r="M6248" s="89"/>
      <c r="N6248" s="155">
        <v>0</v>
      </c>
      <c r="O6248" s="155">
        <v>20</v>
      </c>
      <c r="P6248" s="89" t="s">
        <v>679</v>
      </c>
    </row>
    <row r="6249" spans="1:16" ht="38.25">
      <c r="A6249" s="214">
        <v>526</v>
      </c>
      <c r="B6249" s="89"/>
      <c r="C6249" s="90" t="s">
        <v>616</v>
      </c>
      <c r="D6249" s="153">
        <v>43389</v>
      </c>
      <c r="E6249" s="89" t="s">
        <v>11444</v>
      </c>
      <c r="F6249" s="89" t="s">
        <v>3</v>
      </c>
      <c r="G6249" s="89">
        <v>1672892</v>
      </c>
      <c r="H6249" s="89"/>
      <c r="I6249" s="93" t="s">
        <v>12665</v>
      </c>
      <c r="J6249" s="89"/>
      <c r="K6249" s="89"/>
      <c r="L6249" s="89"/>
      <c r="M6249" s="89"/>
      <c r="N6249" s="155">
        <v>0</v>
      </c>
      <c r="O6249" s="155">
        <v>20</v>
      </c>
      <c r="P6249" s="89" t="s">
        <v>679</v>
      </c>
    </row>
    <row r="6250" spans="1:16" ht="51">
      <c r="A6250" s="214" t="s">
        <v>569</v>
      </c>
      <c r="B6250" s="89"/>
      <c r="C6250" s="90" t="s">
        <v>621</v>
      </c>
      <c r="D6250" s="153">
        <v>43389</v>
      </c>
      <c r="E6250" s="89" t="s">
        <v>11445</v>
      </c>
      <c r="F6250" s="89" t="s">
        <v>3</v>
      </c>
      <c r="G6250" s="89">
        <v>1672772</v>
      </c>
      <c r="H6250" s="89"/>
      <c r="I6250" s="93" t="s">
        <v>12666</v>
      </c>
      <c r="J6250" s="89"/>
      <c r="K6250" s="89"/>
      <c r="L6250" s="89"/>
      <c r="M6250" s="89"/>
      <c r="N6250" s="155">
        <v>0</v>
      </c>
      <c r="O6250" s="155">
        <v>38.200000000000003</v>
      </c>
      <c r="P6250" s="89" t="s">
        <v>679</v>
      </c>
    </row>
    <row r="6251" spans="1:16" ht="51">
      <c r="A6251" s="214" t="s">
        <v>569</v>
      </c>
      <c r="B6251" s="89"/>
      <c r="C6251" s="90" t="s">
        <v>621</v>
      </c>
      <c r="D6251" s="153">
        <v>43389</v>
      </c>
      <c r="E6251" s="89" t="s">
        <v>11446</v>
      </c>
      <c r="F6251" s="89" t="s">
        <v>3</v>
      </c>
      <c r="G6251" s="89">
        <v>1672775</v>
      </c>
      <c r="H6251" s="89"/>
      <c r="I6251" s="93" t="s">
        <v>12667</v>
      </c>
      <c r="J6251" s="89"/>
      <c r="K6251" s="89"/>
      <c r="L6251" s="89"/>
      <c r="M6251" s="89"/>
      <c r="N6251" s="155">
        <v>0</v>
      </c>
      <c r="O6251" s="155">
        <v>8109.41</v>
      </c>
      <c r="P6251" s="89" t="s">
        <v>679</v>
      </c>
    </row>
    <row r="6252" spans="1:16" ht="38.25">
      <c r="A6252" s="214">
        <v>20</v>
      </c>
      <c r="B6252" s="89"/>
      <c r="C6252" s="90" t="s">
        <v>47</v>
      </c>
      <c r="D6252" s="153">
        <v>43389</v>
      </c>
      <c r="E6252" s="89" t="s">
        <v>11447</v>
      </c>
      <c r="F6252" s="89" t="s">
        <v>3</v>
      </c>
      <c r="G6252" s="89">
        <v>1672819</v>
      </c>
      <c r="H6252" s="89"/>
      <c r="I6252" s="93" t="s">
        <v>12668</v>
      </c>
      <c r="J6252" s="89"/>
      <c r="K6252" s="89"/>
      <c r="L6252" s="89"/>
      <c r="M6252" s="89"/>
      <c r="N6252" s="155">
        <v>0</v>
      </c>
      <c r="O6252" s="155">
        <v>855</v>
      </c>
      <c r="P6252" s="89" t="s">
        <v>679</v>
      </c>
    </row>
    <row r="6253" spans="1:16" ht="38.25">
      <c r="A6253" s="214">
        <v>526</v>
      </c>
      <c r="B6253" s="89"/>
      <c r="C6253" s="90" t="s">
        <v>616</v>
      </c>
      <c r="D6253" s="153">
        <v>43389</v>
      </c>
      <c r="E6253" s="89" t="s">
        <v>11448</v>
      </c>
      <c r="F6253" s="89" t="s">
        <v>3</v>
      </c>
      <c r="G6253" s="89">
        <v>1672823</v>
      </c>
      <c r="H6253" s="89"/>
      <c r="I6253" s="93" t="s">
        <v>12669</v>
      </c>
      <c r="J6253" s="89"/>
      <c r="K6253" s="89"/>
      <c r="L6253" s="89"/>
      <c r="M6253" s="89"/>
      <c r="N6253" s="155">
        <v>0</v>
      </c>
      <c r="O6253" s="155">
        <v>560</v>
      </c>
      <c r="P6253" s="89" t="s">
        <v>679</v>
      </c>
    </row>
    <row r="6254" spans="1:16" ht="51">
      <c r="A6254" s="214" t="s">
        <v>560</v>
      </c>
      <c r="B6254" s="89"/>
      <c r="C6254" s="90" t="s">
        <v>622</v>
      </c>
      <c r="D6254" s="153">
        <v>43389</v>
      </c>
      <c r="E6254" s="89" t="s">
        <v>11449</v>
      </c>
      <c r="F6254" s="89" t="s">
        <v>3</v>
      </c>
      <c r="G6254" s="89">
        <v>1672655</v>
      </c>
      <c r="H6254" s="89"/>
      <c r="I6254" s="93" t="s">
        <v>12670</v>
      </c>
      <c r="J6254" s="89"/>
      <c r="K6254" s="89"/>
      <c r="L6254" s="89"/>
      <c r="M6254" s="89"/>
      <c r="N6254" s="155">
        <v>0</v>
      </c>
      <c r="O6254" s="155">
        <v>1.8</v>
      </c>
      <c r="P6254" s="89" t="s">
        <v>679</v>
      </c>
    </row>
    <row r="6255" spans="1:16" ht="51">
      <c r="A6255" s="214" t="s">
        <v>560</v>
      </c>
      <c r="B6255" s="89"/>
      <c r="C6255" s="90" t="s">
        <v>622</v>
      </c>
      <c r="D6255" s="153">
        <v>43389</v>
      </c>
      <c r="E6255" s="89" t="s">
        <v>11450</v>
      </c>
      <c r="F6255" s="89" t="s">
        <v>3</v>
      </c>
      <c r="G6255" s="89">
        <v>1672656</v>
      </c>
      <c r="H6255" s="89"/>
      <c r="I6255" s="93" t="s">
        <v>12671</v>
      </c>
      <c r="J6255" s="89"/>
      <c r="K6255" s="89"/>
      <c r="L6255" s="89"/>
      <c r="M6255" s="89"/>
      <c r="N6255" s="155">
        <v>0</v>
      </c>
      <c r="O6255" s="155">
        <v>1873.3</v>
      </c>
      <c r="P6255" s="89" t="s">
        <v>679</v>
      </c>
    </row>
    <row r="6256" spans="1:16" ht="51">
      <c r="A6256" s="214" t="s">
        <v>560</v>
      </c>
      <c r="B6256" s="89"/>
      <c r="C6256" s="90" t="s">
        <v>622</v>
      </c>
      <c r="D6256" s="153">
        <v>43389</v>
      </c>
      <c r="E6256" s="89" t="s">
        <v>11451</v>
      </c>
      <c r="F6256" s="89" t="s">
        <v>3</v>
      </c>
      <c r="G6256" s="89">
        <v>1672659</v>
      </c>
      <c r="H6256" s="89"/>
      <c r="I6256" s="93" t="s">
        <v>12672</v>
      </c>
      <c r="J6256" s="89"/>
      <c r="K6256" s="89"/>
      <c r="L6256" s="89"/>
      <c r="M6256" s="89"/>
      <c r="N6256" s="155">
        <v>0</v>
      </c>
      <c r="O6256" s="155">
        <v>6.33</v>
      </c>
      <c r="P6256" s="89" t="s">
        <v>679</v>
      </c>
    </row>
    <row r="6257" spans="1:16" ht="63.75">
      <c r="A6257" s="214" t="s">
        <v>569</v>
      </c>
      <c r="B6257" s="89"/>
      <c r="C6257" s="90" t="s">
        <v>621</v>
      </c>
      <c r="D6257" s="153">
        <v>43389</v>
      </c>
      <c r="E6257" s="89" t="s">
        <v>11452</v>
      </c>
      <c r="F6257" s="89" t="s">
        <v>3</v>
      </c>
      <c r="G6257" s="89">
        <v>1672676</v>
      </c>
      <c r="H6257" s="89"/>
      <c r="I6257" s="93" t="s">
        <v>12673</v>
      </c>
      <c r="J6257" s="89"/>
      <c r="K6257" s="89"/>
      <c r="L6257" s="89"/>
      <c r="M6257" s="89"/>
      <c r="N6257" s="155">
        <v>0</v>
      </c>
      <c r="O6257" s="155">
        <v>9216.8700000000008</v>
      </c>
      <c r="P6257" s="89" t="s">
        <v>679</v>
      </c>
    </row>
    <row r="6258" spans="1:16" ht="51">
      <c r="A6258" s="214">
        <v>292</v>
      </c>
      <c r="B6258" s="89"/>
      <c r="C6258" s="90" t="s">
        <v>134</v>
      </c>
      <c r="D6258" s="153">
        <v>43389</v>
      </c>
      <c r="E6258" s="89" t="s">
        <v>11453</v>
      </c>
      <c r="F6258" s="89" t="s">
        <v>3</v>
      </c>
      <c r="G6258" s="89">
        <v>1672553</v>
      </c>
      <c r="H6258" s="89"/>
      <c r="I6258" s="93" t="s">
        <v>12674</v>
      </c>
      <c r="J6258" s="89"/>
      <c r="K6258" s="89"/>
      <c r="L6258" s="89"/>
      <c r="M6258" s="89"/>
      <c r="N6258" s="155">
        <v>0</v>
      </c>
      <c r="O6258" s="155">
        <v>4.88</v>
      </c>
      <c r="P6258" s="89" t="s">
        <v>679</v>
      </c>
    </row>
    <row r="6259" spans="1:16" ht="51">
      <c r="A6259" s="214">
        <v>206</v>
      </c>
      <c r="B6259" s="89"/>
      <c r="C6259" s="90" t="s">
        <v>100</v>
      </c>
      <c r="D6259" s="153">
        <v>43389</v>
      </c>
      <c r="E6259" s="89" t="s">
        <v>11454</v>
      </c>
      <c r="F6259" s="89" t="s">
        <v>3</v>
      </c>
      <c r="G6259" s="89">
        <v>1672610</v>
      </c>
      <c r="H6259" s="89"/>
      <c r="I6259" s="93" t="s">
        <v>12675</v>
      </c>
      <c r="J6259" s="89"/>
      <c r="K6259" s="89"/>
      <c r="L6259" s="89"/>
      <c r="M6259" s="89"/>
      <c r="N6259" s="155">
        <v>0</v>
      </c>
      <c r="O6259" s="155">
        <v>37</v>
      </c>
      <c r="P6259" s="89" t="s">
        <v>679</v>
      </c>
    </row>
    <row r="6260" spans="1:16" ht="51">
      <c r="A6260" s="214">
        <v>206</v>
      </c>
      <c r="B6260" s="89"/>
      <c r="C6260" s="90" t="s">
        <v>100</v>
      </c>
      <c r="D6260" s="153">
        <v>43389</v>
      </c>
      <c r="E6260" s="89" t="s">
        <v>11455</v>
      </c>
      <c r="F6260" s="89" t="s">
        <v>3</v>
      </c>
      <c r="G6260" s="89">
        <v>1672612</v>
      </c>
      <c r="H6260" s="89"/>
      <c r="I6260" s="93" t="s">
        <v>12676</v>
      </c>
      <c r="J6260" s="89"/>
      <c r="K6260" s="89"/>
      <c r="L6260" s="89"/>
      <c r="M6260" s="89"/>
      <c r="N6260" s="155">
        <v>0</v>
      </c>
      <c r="O6260" s="155">
        <v>254.5</v>
      </c>
      <c r="P6260" s="89" t="s">
        <v>679</v>
      </c>
    </row>
    <row r="6261" spans="1:16" ht="63.75">
      <c r="A6261" s="214">
        <v>512</v>
      </c>
      <c r="B6261" s="89"/>
      <c r="C6261" s="90" t="s">
        <v>10495</v>
      </c>
      <c r="D6261" s="153">
        <v>43389</v>
      </c>
      <c r="E6261" s="89" t="s">
        <v>11456</v>
      </c>
      <c r="F6261" s="89" t="s">
        <v>3</v>
      </c>
      <c r="G6261" s="89">
        <v>1672624</v>
      </c>
      <c r="H6261" s="89"/>
      <c r="I6261" s="93" t="s">
        <v>12677</v>
      </c>
      <c r="J6261" s="89"/>
      <c r="K6261" s="89"/>
      <c r="L6261" s="89"/>
      <c r="M6261" s="89"/>
      <c r="N6261" s="155">
        <v>0</v>
      </c>
      <c r="O6261" s="155">
        <v>3231.73</v>
      </c>
      <c r="P6261" s="89" t="s">
        <v>679</v>
      </c>
    </row>
    <row r="6262" spans="1:16" ht="63.75">
      <c r="A6262" s="214">
        <v>512</v>
      </c>
      <c r="B6262" s="89"/>
      <c r="C6262" s="90" t="s">
        <v>10495</v>
      </c>
      <c r="D6262" s="153">
        <v>43389</v>
      </c>
      <c r="E6262" s="89" t="s">
        <v>11456</v>
      </c>
      <c r="F6262" s="89" t="s">
        <v>3</v>
      </c>
      <c r="G6262" s="89">
        <v>1672624</v>
      </c>
      <c r="H6262" s="89"/>
      <c r="I6262" s="93" t="s">
        <v>12677</v>
      </c>
      <c r="J6262" s="89"/>
      <c r="K6262" s="89"/>
      <c r="L6262" s="89"/>
      <c r="M6262" s="89"/>
      <c r="N6262" s="155">
        <v>0</v>
      </c>
      <c r="O6262" s="155">
        <v>392.64</v>
      </c>
      <c r="P6262" s="89" t="s">
        <v>679</v>
      </c>
    </row>
    <row r="6263" spans="1:16" ht="63.75">
      <c r="A6263" s="214">
        <v>283</v>
      </c>
      <c r="B6263" s="89"/>
      <c r="C6263" s="90" t="s">
        <v>129</v>
      </c>
      <c r="D6263" s="153">
        <v>43389</v>
      </c>
      <c r="E6263" s="89" t="s">
        <v>11456</v>
      </c>
      <c r="F6263" s="89" t="s">
        <v>3</v>
      </c>
      <c r="G6263" s="89">
        <v>1672624</v>
      </c>
      <c r="H6263" s="89"/>
      <c r="I6263" s="93" t="s">
        <v>12677</v>
      </c>
      <c r="J6263" s="89"/>
      <c r="K6263" s="89"/>
      <c r="L6263" s="89"/>
      <c r="M6263" s="89"/>
      <c r="N6263" s="155">
        <v>0</v>
      </c>
      <c r="O6263" s="155">
        <v>68319.55</v>
      </c>
      <c r="P6263" s="89" t="s">
        <v>679</v>
      </c>
    </row>
    <row r="6264" spans="1:16" ht="63.75">
      <c r="A6264" s="214">
        <v>594</v>
      </c>
      <c r="B6264" s="89"/>
      <c r="C6264" s="90" t="s">
        <v>101</v>
      </c>
      <c r="D6264" s="153">
        <v>43389</v>
      </c>
      <c r="E6264" s="89" t="s">
        <v>11456</v>
      </c>
      <c r="F6264" s="89" t="s">
        <v>3</v>
      </c>
      <c r="G6264" s="89">
        <v>1672624</v>
      </c>
      <c r="H6264" s="89"/>
      <c r="I6264" s="93" t="s">
        <v>12677</v>
      </c>
      <c r="J6264" s="89"/>
      <c r="K6264" s="89"/>
      <c r="L6264" s="89"/>
      <c r="M6264" s="89"/>
      <c r="N6264" s="155">
        <v>0</v>
      </c>
      <c r="O6264" s="155">
        <v>182.55</v>
      </c>
      <c r="P6264" s="89" t="s">
        <v>679</v>
      </c>
    </row>
    <row r="6265" spans="1:16" ht="63.75">
      <c r="A6265" s="214">
        <v>650</v>
      </c>
      <c r="B6265" s="89"/>
      <c r="C6265" s="90" t="s">
        <v>191</v>
      </c>
      <c r="D6265" s="153">
        <v>43389</v>
      </c>
      <c r="E6265" s="89" t="s">
        <v>11456</v>
      </c>
      <c r="F6265" s="89" t="s">
        <v>3</v>
      </c>
      <c r="G6265" s="89">
        <v>1672624</v>
      </c>
      <c r="H6265" s="89"/>
      <c r="I6265" s="93" t="s">
        <v>12677</v>
      </c>
      <c r="J6265" s="89"/>
      <c r="K6265" s="89"/>
      <c r="L6265" s="89"/>
      <c r="M6265" s="89"/>
      <c r="N6265" s="155">
        <v>0</v>
      </c>
      <c r="O6265" s="155">
        <v>4086.46</v>
      </c>
      <c r="P6265" s="89" t="s">
        <v>679</v>
      </c>
    </row>
    <row r="6266" spans="1:16" ht="63.75">
      <c r="A6266" s="214">
        <v>109</v>
      </c>
      <c r="B6266" s="89"/>
      <c r="C6266" s="90" t="s">
        <v>651</v>
      </c>
      <c r="D6266" s="153">
        <v>43389</v>
      </c>
      <c r="E6266" s="89" t="s">
        <v>11456</v>
      </c>
      <c r="F6266" s="89" t="s">
        <v>3</v>
      </c>
      <c r="G6266" s="89">
        <v>1672624</v>
      </c>
      <c r="H6266" s="89"/>
      <c r="I6266" s="93" t="s">
        <v>12677</v>
      </c>
      <c r="J6266" s="89"/>
      <c r="K6266" s="89"/>
      <c r="L6266" s="89"/>
      <c r="M6266" s="89"/>
      <c r="N6266" s="155">
        <v>0</v>
      </c>
      <c r="O6266" s="155">
        <v>10416.6</v>
      </c>
      <c r="P6266" s="89" t="s">
        <v>679</v>
      </c>
    </row>
    <row r="6267" spans="1:16" ht="63.75">
      <c r="A6267" s="214">
        <v>682</v>
      </c>
      <c r="B6267" s="89"/>
      <c r="C6267" s="90" t="s">
        <v>11087</v>
      </c>
      <c r="D6267" s="153">
        <v>43389</v>
      </c>
      <c r="E6267" s="89" t="s">
        <v>11456</v>
      </c>
      <c r="F6267" s="89" t="s">
        <v>3</v>
      </c>
      <c r="G6267" s="89">
        <v>1672624</v>
      </c>
      <c r="H6267" s="89"/>
      <c r="I6267" s="93" t="s">
        <v>12677</v>
      </c>
      <c r="J6267" s="89"/>
      <c r="K6267" s="89"/>
      <c r="L6267" s="89"/>
      <c r="M6267" s="89"/>
      <c r="N6267" s="155">
        <v>0</v>
      </c>
      <c r="O6267" s="155">
        <v>1498.5</v>
      </c>
      <c r="P6267" s="89" t="s">
        <v>679</v>
      </c>
    </row>
    <row r="6268" spans="1:16" ht="76.5">
      <c r="A6268" s="214">
        <v>197</v>
      </c>
      <c r="B6268" s="89"/>
      <c r="C6268" s="90" t="s">
        <v>11069</v>
      </c>
      <c r="D6268" s="153">
        <v>43389</v>
      </c>
      <c r="E6268" s="89" t="s">
        <v>11456</v>
      </c>
      <c r="F6268" s="89" t="s">
        <v>3</v>
      </c>
      <c r="G6268" s="89">
        <v>1672624</v>
      </c>
      <c r="H6268" s="89"/>
      <c r="I6268" s="93" t="s">
        <v>12677</v>
      </c>
      <c r="J6268" s="89"/>
      <c r="K6268" s="89"/>
      <c r="L6268" s="89"/>
      <c r="M6268" s="89"/>
      <c r="N6268" s="155">
        <v>0</v>
      </c>
      <c r="O6268" s="155">
        <v>831.44</v>
      </c>
      <c r="P6268" s="89" t="s">
        <v>679</v>
      </c>
    </row>
    <row r="6269" spans="1:16" ht="63.75">
      <c r="A6269" s="214">
        <v>572</v>
      </c>
      <c r="B6269" s="89"/>
      <c r="C6269" s="90" t="s">
        <v>181</v>
      </c>
      <c r="D6269" s="153">
        <v>43389</v>
      </c>
      <c r="E6269" s="89" t="s">
        <v>11456</v>
      </c>
      <c r="F6269" s="89" t="s">
        <v>3</v>
      </c>
      <c r="G6269" s="89">
        <v>1672624</v>
      </c>
      <c r="H6269" s="89"/>
      <c r="I6269" s="93" t="s">
        <v>12677</v>
      </c>
      <c r="J6269" s="89"/>
      <c r="K6269" s="89"/>
      <c r="L6269" s="89"/>
      <c r="M6269" s="89"/>
      <c r="N6269" s="155">
        <v>0</v>
      </c>
      <c r="O6269" s="155">
        <v>26735.51</v>
      </c>
      <c r="P6269" s="89" t="s">
        <v>679</v>
      </c>
    </row>
    <row r="6270" spans="1:16" ht="63.75">
      <c r="A6270" s="214">
        <v>129</v>
      </c>
      <c r="B6270" s="89"/>
      <c r="C6270" s="90" t="s">
        <v>69</v>
      </c>
      <c r="D6270" s="153">
        <v>43389</v>
      </c>
      <c r="E6270" s="89" t="s">
        <v>11456</v>
      </c>
      <c r="F6270" s="89" t="s">
        <v>3</v>
      </c>
      <c r="G6270" s="89">
        <v>1672624</v>
      </c>
      <c r="H6270" s="89"/>
      <c r="I6270" s="93" t="s">
        <v>12677</v>
      </c>
      <c r="J6270" s="89"/>
      <c r="K6270" s="89"/>
      <c r="L6270" s="89"/>
      <c r="M6270" s="89"/>
      <c r="N6270" s="155">
        <v>0</v>
      </c>
      <c r="O6270" s="155">
        <v>37854.92</v>
      </c>
      <c r="P6270" s="89" t="s">
        <v>679</v>
      </c>
    </row>
    <row r="6271" spans="1:16" ht="63.75">
      <c r="A6271" s="214">
        <v>681</v>
      </c>
      <c r="B6271" s="89"/>
      <c r="C6271" s="90" t="s">
        <v>196</v>
      </c>
      <c r="D6271" s="153">
        <v>43389</v>
      </c>
      <c r="E6271" s="89" t="s">
        <v>11456</v>
      </c>
      <c r="F6271" s="89" t="s">
        <v>3</v>
      </c>
      <c r="G6271" s="89">
        <v>1672624</v>
      </c>
      <c r="H6271" s="89"/>
      <c r="I6271" s="93" t="s">
        <v>12677</v>
      </c>
      <c r="J6271" s="89"/>
      <c r="K6271" s="89"/>
      <c r="L6271" s="89"/>
      <c r="M6271" s="89"/>
      <c r="N6271" s="155">
        <v>0</v>
      </c>
      <c r="O6271" s="155">
        <v>12448.04</v>
      </c>
      <c r="P6271" s="89" t="s">
        <v>679</v>
      </c>
    </row>
    <row r="6272" spans="1:16" ht="63.75">
      <c r="A6272" s="214">
        <v>223</v>
      </c>
      <c r="B6272" s="89"/>
      <c r="C6272" s="90" t="s">
        <v>107</v>
      </c>
      <c r="D6272" s="153">
        <v>43389</v>
      </c>
      <c r="E6272" s="89" t="s">
        <v>11456</v>
      </c>
      <c r="F6272" s="89" t="s">
        <v>3</v>
      </c>
      <c r="G6272" s="89">
        <v>1672624</v>
      </c>
      <c r="H6272" s="89"/>
      <c r="I6272" s="93" t="s">
        <v>12677</v>
      </c>
      <c r="J6272" s="89"/>
      <c r="K6272" s="89"/>
      <c r="L6272" s="89"/>
      <c r="M6272" s="89"/>
      <c r="N6272" s="155">
        <v>0</v>
      </c>
      <c r="O6272" s="155">
        <v>2337.6</v>
      </c>
      <c r="P6272" s="89" t="s">
        <v>679</v>
      </c>
    </row>
    <row r="6273" spans="1:16" ht="63.75">
      <c r="A6273" s="214">
        <v>287</v>
      </c>
      <c r="B6273" s="89"/>
      <c r="C6273" s="90" t="s">
        <v>130</v>
      </c>
      <c r="D6273" s="153">
        <v>43389</v>
      </c>
      <c r="E6273" s="89" t="s">
        <v>11456</v>
      </c>
      <c r="F6273" s="89" t="s">
        <v>3</v>
      </c>
      <c r="G6273" s="89">
        <v>1672624</v>
      </c>
      <c r="H6273" s="89"/>
      <c r="I6273" s="93" t="s">
        <v>12677</v>
      </c>
      <c r="J6273" s="89"/>
      <c r="K6273" s="89"/>
      <c r="L6273" s="89"/>
      <c r="M6273" s="89"/>
      <c r="N6273" s="155">
        <v>0</v>
      </c>
      <c r="O6273" s="155">
        <v>2488</v>
      </c>
      <c r="P6273" s="89" t="s">
        <v>679</v>
      </c>
    </row>
    <row r="6274" spans="1:16" ht="63.75">
      <c r="A6274" s="214">
        <v>206</v>
      </c>
      <c r="B6274" s="89"/>
      <c r="C6274" s="90" t="s">
        <v>100</v>
      </c>
      <c r="D6274" s="153">
        <v>43389</v>
      </c>
      <c r="E6274" s="89" t="s">
        <v>11456</v>
      </c>
      <c r="F6274" s="89" t="s">
        <v>3</v>
      </c>
      <c r="G6274" s="89">
        <v>1672624</v>
      </c>
      <c r="H6274" s="89"/>
      <c r="I6274" s="93" t="s">
        <v>12677</v>
      </c>
      <c r="J6274" s="89"/>
      <c r="K6274" s="89"/>
      <c r="L6274" s="89"/>
      <c r="M6274" s="89"/>
      <c r="N6274" s="155">
        <v>0</v>
      </c>
      <c r="O6274" s="155">
        <v>43848.88</v>
      </c>
      <c r="P6274" s="89" t="s">
        <v>679</v>
      </c>
    </row>
    <row r="6275" spans="1:16" ht="63.75">
      <c r="A6275" s="214">
        <v>224</v>
      </c>
      <c r="B6275" s="89"/>
      <c r="C6275" s="90" t="s">
        <v>108</v>
      </c>
      <c r="D6275" s="153">
        <v>43389</v>
      </c>
      <c r="E6275" s="89" t="s">
        <v>11456</v>
      </c>
      <c r="F6275" s="89" t="s">
        <v>3</v>
      </c>
      <c r="G6275" s="89">
        <v>1672624</v>
      </c>
      <c r="H6275" s="89"/>
      <c r="I6275" s="93" t="s">
        <v>12677</v>
      </c>
      <c r="J6275" s="89"/>
      <c r="K6275" s="89"/>
      <c r="L6275" s="89"/>
      <c r="M6275" s="89"/>
      <c r="N6275" s="155">
        <v>0</v>
      </c>
      <c r="O6275" s="155">
        <v>7564.85</v>
      </c>
      <c r="P6275" s="89" t="s">
        <v>679</v>
      </c>
    </row>
    <row r="6276" spans="1:16" ht="63.75">
      <c r="A6276" s="214">
        <v>52</v>
      </c>
      <c r="B6276" s="89"/>
      <c r="C6276" s="90" t="s">
        <v>54</v>
      </c>
      <c r="D6276" s="153">
        <v>43389</v>
      </c>
      <c r="E6276" s="89" t="s">
        <v>11456</v>
      </c>
      <c r="F6276" s="89" t="s">
        <v>3</v>
      </c>
      <c r="G6276" s="89">
        <v>1672624</v>
      </c>
      <c r="H6276" s="89"/>
      <c r="I6276" s="93" t="s">
        <v>12677</v>
      </c>
      <c r="J6276" s="89"/>
      <c r="K6276" s="89"/>
      <c r="L6276" s="89"/>
      <c r="M6276" s="89"/>
      <c r="N6276" s="155">
        <v>0</v>
      </c>
      <c r="O6276" s="155">
        <v>8189.81</v>
      </c>
      <c r="P6276" s="89" t="s">
        <v>679</v>
      </c>
    </row>
    <row r="6277" spans="1:16" ht="63.75">
      <c r="A6277" s="214">
        <v>16</v>
      </c>
      <c r="B6277" s="89"/>
      <c r="C6277" s="90" t="s">
        <v>46</v>
      </c>
      <c r="D6277" s="153">
        <v>43389</v>
      </c>
      <c r="E6277" s="89" t="s">
        <v>11456</v>
      </c>
      <c r="F6277" s="89" t="s">
        <v>3</v>
      </c>
      <c r="G6277" s="89">
        <v>1672624</v>
      </c>
      <c r="H6277" s="89"/>
      <c r="I6277" s="93" t="s">
        <v>12677</v>
      </c>
      <c r="J6277" s="89"/>
      <c r="K6277" s="89"/>
      <c r="L6277" s="89"/>
      <c r="M6277" s="89"/>
      <c r="N6277" s="155">
        <v>0</v>
      </c>
      <c r="O6277" s="155">
        <v>2425.5</v>
      </c>
      <c r="P6277" s="89" t="s">
        <v>679</v>
      </c>
    </row>
    <row r="6278" spans="1:16" ht="63.75">
      <c r="A6278" s="214">
        <v>16</v>
      </c>
      <c r="B6278" s="89"/>
      <c r="C6278" s="90" t="s">
        <v>46</v>
      </c>
      <c r="D6278" s="153">
        <v>43389</v>
      </c>
      <c r="E6278" s="89" t="s">
        <v>11456</v>
      </c>
      <c r="F6278" s="89" t="s">
        <v>3</v>
      </c>
      <c r="G6278" s="89">
        <v>1672624</v>
      </c>
      <c r="H6278" s="89"/>
      <c r="I6278" s="93" t="s">
        <v>12677</v>
      </c>
      <c r="J6278" s="89"/>
      <c r="K6278" s="89"/>
      <c r="L6278" s="89"/>
      <c r="M6278" s="89"/>
      <c r="N6278" s="155">
        <v>0</v>
      </c>
      <c r="O6278" s="155">
        <v>444721.49</v>
      </c>
      <c r="P6278" s="89" t="s">
        <v>679</v>
      </c>
    </row>
    <row r="6279" spans="1:16" ht="63.75">
      <c r="A6279" s="214">
        <v>20</v>
      </c>
      <c r="B6279" s="89"/>
      <c r="C6279" s="90" t="s">
        <v>47</v>
      </c>
      <c r="D6279" s="153">
        <v>43389</v>
      </c>
      <c r="E6279" s="89" t="s">
        <v>11456</v>
      </c>
      <c r="F6279" s="89" t="s">
        <v>3</v>
      </c>
      <c r="G6279" s="89">
        <v>1672624</v>
      </c>
      <c r="H6279" s="89"/>
      <c r="I6279" s="93" t="s">
        <v>12677</v>
      </c>
      <c r="J6279" s="89"/>
      <c r="K6279" s="89"/>
      <c r="L6279" s="89"/>
      <c r="M6279" s="89"/>
      <c r="N6279" s="155">
        <v>0</v>
      </c>
      <c r="O6279" s="155">
        <v>4456.6499999999996</v>
      </c>
      <c r="P6279" s="89" t="s">
        <v>679</v>
      </c>
    </row>
    <row r="6280" spans="1:16" ht="63.75">
      <c r="A6280" s="214">
        <v>15</v>
      </c>
      <c r="B6280" s="89"/>
      <c r="C6280" s="90" t="s">
        <v>45</v>
      </c>
      <c r="D6280" s="153">
        <v>43389</v>
      </c>
      <c r="E6280" s="89" t="s">
        <v>11456</v>
      </c>
      <c r="F6280" s="89" t="s">
        <v>3</v>
      </c>
      <c r="G6280" s="89">
        <v>1672624</v>
      </c>
      <c r="H6280" s="89"/>
      <c r="I6280" s="93" t="s">
        <v>12677</v>
      </c>
      <c r="J6280" s="89"/>
      <c r="K6280" s="89"/>
      <c r="L6280" s="89"/>
      <c r="M6280" s="89"/>
      <c r="N6280" s="155">
        <v>0</v>
      </c>
      <c r="O6280" s="155">
        <v>31556.87</v>
      </c>
      <c r="P6280" s="89" t="s">
        <v>679</v>
      </c>
    </row>
    <row r="6281" spans="1:16" ht="63.75">
      <c r="A6281" s="214">
        <v>15</v>
      </c>
      <c r="B6281" s="89"/>
      <c r="C6281" s="90" t="s">
        <v>45</v>
      </c>
      <c r="D6281" s="153">
        <v>43389</v>
      </c>
      <c r="E6281" s="89" t="s">
        <v>11456</v>
      </c>
      <c r="F6281" s="89" t="s">
        <v>3</v>
      </c>
      <c r="G6281" s="89">
        <v>1672624</v>
      </c>
      <c r="H6281" s="89"/>
      <c r="I6281" s="93" t="s">
        <v>12677</v>
      </c>
      <c r="J6281" s="89"/>
      <c r="K6281" s="89"/>
      <c r="L6281" s="89"/>
      <c r="M6281" s="89"/>
      <c r="N6281" s="155">
        <v>0</v>
      </c>
      <c r="O6281" s="155">
        <v>4560.6000000000004</v>
      </c>
      <c r="P6281" s="89" t="s">
        <v>679</v>
      </c>
    </row>
    <row r="6282" spans="1:16" ht="63.75">
      <c r="A6282" s="214">
        <v>76</v>
      </c>
      <c r="B6282" s="89"/>
      <c r="C6282" s="90" t="s">
        <v>57</v>
      </c>
      <c r="D6282" s="153">
        <v>43389</v>
      </c>
      <c r="E6282" s="89" t="s">
        <v>11456</v>
      </c>
      <c r="F6282" s="89" t="s">
        <v>3</v>
      </c>
      <c r="G6282" s="89">
        <v>1672624</v>
      </c>
      <c r="H6282" s="89"/>
      <c r="I6282" s="93" t="s">
        <v>12677</v>
      </c>
      <c r="J6282" s="89"/>
      <c r="K6282" s="89"/>
      <c r="L6282" s="89"/>
      <c r="M6282" s="89"/>
      <c r="N6282" s="155">
        <v>0</v>
      </c>
      <c r="O6282" s="155">
        <v>19986.400000000001</v>
      </c>
      <c r="P6282" s="89" t="s">
        <v>679</v>
      </c>
    </row>
    <row r="6283" spans="1:16" ht="63.75">
      <c r="A6283" s="214">
        <v>66</v>
      </c>
      <c r="B6283" s="89"/>
      <c r="C6283" s="90" t="s">
        <v>55</v>
      </c>
      <c r="D6283" s="153">
        <v>43389</v>
      </c>
      <c r="E6283" s="89" t="s">
        <v>11456</v>
      </c>
      <c r="F6283" s="89" t="s">
        <v>3</v>
      </c>
      <c r="G6283" s="89">
        <v>1672624</v>
      </c>
      <c r="H6283" s="89"/>
      <c r="I6283" s="93" t="s">
        <v>12677</v>
      </c>
      <c r="J6283" s="89"/>
      <c r="K6283" s="89"/>
      <c r="L6283" s="89"/>
      <c r="M6283" s="89"/>
      <c r="N6283" s="155">
        <v>0</v>
      </c>
      <c r="O6283" s="155">
        <v>1377.2</v>
      </c>
      <c r="P6283" s="89" t="s">
        <v>679</v>
      </c>
    </row>
    <row r="6284" spans="1:16" ht="63.75">
      <c r="A6284" s="214">
        <v>10</v>
      </c>
      <c r="B6284" s="89"/>
      <c r="C6284" s="90" t="s">
        <v>44</v>
      </c>
      <c r="D6284" s="153">
        <v>43389</v>
      </c>
      <c r="E6284" s="89" t="s">
        <v>11456</v>
      </c>
      <c r="F6284" s="89" t="s">
        <v>3</v>
      </c>
      <c r="G6284" s="89">
        <v>1672624</v>
      </c>
      <c r="H6284" s="89"/>
      <c r="I6284" s="93" t="s">
        <v>12677</v>
      </c>
      <c r="J6284" s="89"/>
      <c r="K6284" s="89"/>
      <c r="L6284" s="89"/>
      <c r="M6284" s="89"/>
      <c r="N6284" s="155">
        <v>0</v>
      </c>
      <c r="O6284" s="155">
        <v>36985.01</v>
      </c>
      <c r="P6284" s="89" t="s">
        <v>679</v>
      </c>
    </row>
    <row r="6285" spans="1:16" ht="63.75">
      <c r="A6285" s="214">
        <v>153</v>
      </c>
      <c r="B6285" s="89"/>
      <c r="C6285" s="90" t="s">
        <v>86</v>
      </c>
      <c r="D6285" s="153">
        <v>43389</v>
      </c>
      <c r="E6285" s="89" t="s">
        <v>11456</v>
      </c>
      <c r="F6285" s="89" t="s">
        <v>3</v>
      </c>
      <c r="G6285" s="89">
        <v>1672624</v>
      </c>
      <c r="H6285" s="89"/>
      <c r="I6285" s="93" t="s">
        <v>12677</v>
      </c>
      <c r="J6285" s="89"/>
      <c r="K6285" s="89"/>
      <c r="L6285" s="89"/>
      <c r="M6285" s="89"/>
      <c r="N6285" s="155">
        <v>0</v>
      </c>
      <c r="O6285" s="155">
        <v>28279.8</v>
      </c>
      <c r="P6285" s="89" t="s">
        <v>679</v>
      </c>
    </row>
    <row r="6286" spans="1:16" ht="63.75">
      <c r="A6286" s="214">
        <v>15</v>
      </c>
      <c r="B6286" s="89"/>
      <c r="C6286" s="90" t="s">
        <v>45</v>
      </c>
      <c r="D6286" s="153">
        <v>43389</v>
      </c>
      <c r="E6286" s="89" t="s">
        <v>11456</v>
      </c>
      <c r="F6286" s="89" t="s">
        <v>3</v>
      </c>
      <c r="G6286" s="214">
        <v>1672624</v>
      </c>
      <c r="H6286" s="89"/>
      <c r="I6286" s="93" t="s">
        <v>12677</v>
      </c>
      <c r="J6286" s="89"/>
      <c r="K6286" s="89"/>
      <c r="L6286" s="89"/>
      <c r="M6286" s="89"/>
      <c r="N6286" s="155">
        <v>0</v>
      </c>
      <c r="O6286" s="155">
        <v>267036.46999999997</v>
      </c>
      <c r="P6286" s="89" t="s">
        <v>679</v>
      </c>
    </row>
    <row r="6287" spans="1:16" ht="63.75">
      <c r="A6287" s="214">
        <v>902</v>
      </c>
      <c r="B6287" s="89"/>
      <c r="C6287" s="90" t="s">
        <v>207</v>
      </c>
      <c r="D6287" s="153">
        <v>43389</v>
      </c>
      <c r="E6287" s="89" t="s">
        <v>11456</v>
      </c>
      <c r="F6287" s="89" t="s">
        <v>3</v>
      </c>
      <c r="G6287" s="89">
        <v>1672624</v>
      </c>
      <c r="H6287" s="89"/>
      <c r="I6287" s="93" t="s">
        <v>12677</v>
      </c>
      <c r="J6287" s="89"/>
      <c r="K6287" s="89"/>
      <c r="L6287" s="89"/>
      <c r="M6287" s="89"/>
      <c r="N6287" s="155">
        <v>0</v>
      </c>
      <c r="O6287" s="155">
        <v>345570.56</v>
      </c>
      <c r="P6287" s="89" t="s">
        <v>679</v>
      </c>
    </row>
    <row r="6288" spans="1:16" ht="63.75">
      <c r="A6288" s="214">
        <v>35</v>
      </c>
      <c r="B6288" s="89"/>
      <c r="C6288" s="90" t="s">
        <v>49</v>
      </c>
      <c r="D6288" s="153">
        <v>43389</v>
      </c>
      <c r="E6288" s="89" t="s">
        <v>11456</v>
      </c>
      <c r="F6288" s="89" t="s">
        <v>3</v>
      </c>
      <c r="G6288" s="89">
        <v>1672624</v>
      </c>
      <c r="H6288" s="89"/>
      <c r="I6288" s="93" t="s">
        <v>12677</v>
      </c>
      <c r="J6288" s="89"/>
      <c r="K6288" s="89"/>
      <c r="L6288" s="89"/>
      <c r="M6288" s="89"/>
      <c r="N6288" s="155">
        <v>0</v>
      </c>
      <c r="O6288" s="155">
        <v>9080.19</v>
      </c>
      <c r="P6288" s="89" t="s">
        <v>679</v>
      </c>
    </row>
    <row r="6289" spans="1:16" ht="63.75">
      <c r="A6289" s="214">
        <v>35</v>
      </c>
      <c r="B6289" s="89"/>
      <c r="C6289" s="90" t="s">
        <v>49</v>
      </c>
      <c r="D6289" s="153">
        <v>43389</v>
      </c>
      <c r="E6289" s="89" t="s">
        <v>11456</v>
      </c>
      <c r="F6289" s="89" t="s">
        <v>3</v>
      </c>
      <c r="G6289" s="89">
        <v>1672624</v>
      </c>
      <c r="H6289" s="89"/>
      <c r="I6289" s="93" t="s">
        <v>12677</v>
      </c>
      <c r="J6289" s="89"/>
      <c r="K6289" s="89"/>
      <c r="L6289" s="89"/>
      <c r="M6289" s="89"/>
      <c r="N6289" s="155">
        <v>0</v>
      </c>
      <c r="O6289" s="155">
        <v>12709</v>
      </c>
      <c r="P6289" s="89" t="s">
        <v>679</v>
      </c>
    </row>
    <row r="6290" spans="1:16" ht="63.75">
      <c r="A6290" s="214">
        <v>670</v>
      </c>
      <c r="B6290" s="89"/>
      <c r="C6290" s="90" t="s">
        <v>194</v>
      </c>
      <c r="D6290" s="153">
        <v>43389</v>
      </c>
      <c r="E6290" s="89" t="s">
        <v>11456</v>
      </c>
      <c r="F6290" s="89" t="s">
        <v>3</v>
      </c>
      <c r="G6290" s="89">
        <v>1672624</v>
      </c>
      <c r="H6290" s="89"/>
      <c r="I6290" s="93" t="s">
        <v>12677</v>
      </c>
      <c r="J6290" s="89"/>
      <c r="K6290" s="89"/>
      <c r="L6290" s="89"/>
      <c r="M6290" s="89"/>
      <c r="N6290" s="155">
        <v>0</v>
      </c>
      <c r="O6290" s="155">
        <v>12373.5</v>
      </c>
      <c r="P6290" s="89" t="s">
        <v>679</v>
      </c>
    </row>
    <row r="6291" spans="1:16" ht="63.75">
      <c r="A6291" s="214">
        <v>512</v>
      </c>
      <c r="B6291" s="89"/>
      <c r="C6291" s="90" t="s">
        <v>10495</v>
      </c>
      <c r="D6291" s="153">
        <v>43389</v>
      </c>
      <c r="E6291" s="89" t="s">
        <v>11457</v>
      </c>
      <c r="F6291" s="89" t="s">
        <v>3</v>
      </c>
      <c r="G6291" s="89">
        <v>1672626</v>
      </c>
      <c r="H6291" s="89"/>
      <c r="I6291" s="93" t="s">
        <v>12678</v>
      </c>
      <c r="J6291" s="89"/>
      <c r="K6291" s="89"/>
      <c r="L6291" s="89"/>
      <c r="M6291" s="89"/>
      <c r="N6291" s="155">
        <v>0</v>
      </c>
      <c r="O6291" s="155">
        <v>16429.05</v>
      </c>
      <c r="P6291" s="89" t="s">
        <v>679</v>
      </c>
    </row>
    <row r="6292" spans="1:16" ht="63.75">
      <c r="A6292" s="214">
        <v>283</v>
      </c>
      <c r="B6292" s="89"/>
      <c r="C6292" s="90" t="s">
        <v>129</v>
      </c>
      <c r="D6292" s="153">
        <v>43389</v>
      </c>
      <c r="E6292" s="89" t="s">
        <v>11457</v>
      </c>
      <c r="F6292" s="89" t="s">
        <v>3</v>
      </c>
      <c r="G6292" s="89">
        <v>1672626</v>
      </c>
      <c r="H6292" s="89"/>
      <c r="I6292" s="93" t="s">
        <v>12678</v>
      </c>
      <c r="J6292" s="89"/>
      <c r="K6292" s="89"/>
      <c r="L6292" s="89"/>
      <c r="M6292" s="89"/>
      <c r="N6292" s="155">
        <v>0</v>
      </c>
      <c r="O6292" s="155">
        <v>20405.04</v>
      </c>
      <c r="P6292" s="89" t="s">
        <v>679</v>
      </c>
    </row>
    <row r="6293" spans="1:16" ht="63.75">
      <c r="A6293" s="214">
        <v>594</v>
      </c>
      <c r="B6293" s="89"/>
      <c r="C6293" s="90" t="s">
        <v>101</v>
      </c>
      <c r="D6293" s="153">
        <v>43389</v>
      </c>
      <c r="E6293" s="89" t="s">
        <v>11457</v>
      </c>
      <c r="F6293" s="89" t="s">
        <v>3</v>
      </c>
      <c r="G6293" s="89">
        <v>1672626</v>
      </c>
      <c r="H6293" s="89"/>
      <c r="I6293" s="93" t="s">
        <v>12678</v>
      </c>
      <c r="J6293" s="89"/>
      <c r="K6293" s="89"/>
      <c r="L6293" s="89"/>
      <c r="M6293" s="89"/>
      <c r="N6293" s="155">
        <v>0</v>
      </c>
      <c r="O6293" s="155">
        <v>3044.44</v>
      </c>
      <c r="P6293" s="89" t="s">
        <v>679</v>
      </c>
    </row>
    <row r="6294" spans="1:16" ht="63.75">
      <c r="A6294" s="214">
        <v>650</v>
      </c>
      <c r="B6294" s="89"/>
      <c r="C6294" s="90" t="s">
        <v>191</v>
      </c>
      <c r="D6294" s="153">
        <v>43389</v>
      </c>
      <c r="E6294" s="89" t="s">
        <v>11457</v>
      </c>
      <c r="F6294" s="89" t="s">
        <v>3</v>
      </c>
      <c r="G6294" s="89">
        <v>1672626</v>
      </c>
      <c r="H6294" s="89"/>
      <c r="I6294" s="93" t="s">
        <v>12678</v>
      </c>
      <c r="J6294" s="89"/>
      <c r="K6294" s="89"/>
      <c r="L6294" s="89"/>
      <c r="M6294" s="89"/>
      <c r="N6294" s="155">
        <v>0</v>
      </c>
      <c r="O6294" s="155">
        <v>2084.6</v>
      </c>
      <c r="P6294" s="89" t="s">
        <v>679</v>
      </c>
    </row>
    <row r="6295" spans="1:16" ht="76.5">
      <c r="A6295" s="214">
        <v>197</v>
      </c>
      <c r="B6295" s="89"/>
      <c r="C6295" s="90" t="s">
        <v>11069</v>
      </c>
      <c r="D6295" s="153">
        <v>43389</v>
      </c>
      <c r="E6295" s="89" t="s">
        <v>11457</v>
      </c>
      <c r="F6295" s="89" t="s">
        <v>3</v>
      </c>
      <c r="G6295" s="89">
        <v>1672626</v>
      </c>
      <c r="H6295" s="89"/>
      <c r="I6295" s="93" t="s">
        <v>12678</v>
      </c>
      <c r="J6295" s="89"/>
      <c r="K6295" s="89"/>
      <c r="L6295" s="89"/>
      <c r="M6295" s="89"/>
      <c r="N6295" s="155">
        <v>0</v>
      </c>
      <c r="O6295" s="155">
        <v>282.86</v>
      </c>
      <c r="P6295" s="89" t="s">
        <v>679</v>
      </c>
    </row>
    <row r="6296" spans="1:16" ht="63.75">
      <c r="A6296" s="214">
        <v>117</v>
      </c>
      <c r="B6296" s="89"/>
      <c r="C6296" s="90" t="s">
        <v>65</v>
      </c>
      <c r="D6296" s="153">
        <v>43389</v>
      </c>
      <c r="E6296" s="89" t="s">
        <v>11457</v>
      </c>
      <c r="F6296" s="89" t="s">
        <v>3</v>
      </c>
      <c r="G6296" s="89">
        <v>1672626</v>
      </c>
      <c r="H6296" s="89"/>
      <c r="I6296" s="93" t="s">
        <v>12678</v>
      </c>
      <c r="J6296" s="89"/>
      <c r="K6296" s="89"/>
      <c r="L6296" s="89"/>
      <c r="M6296" s="89"/>
      <c r="N6296" s="155">
        <v>0</v>
      </c>
      <c r="O6296" s="155">
        <v>6010.2</v>
      </c>
      <c r="P6296" s="89" t="s">
        <v>679</v>
      </c>
    </row>
    <row r="6297" spans="1:16" ht="63.75">
      <c r="A6297" s="214">
        <v>572</v>
      </c>
      <c r="B6297" s="89"/>
      <c r="C6297" s="90" t="s">
        <v>181</v>
      </c>
      <c r="D6297" s="153">
        <v>43389</v>
      </c>
      <c r="E6297" s="89" t="s">
        <v>11457</v>
      </c>
      <c r="F6297" s="89" t="s">
        <v>3</v>
      </c>
      <c r="G6297" s="89">
        <v>1672626</v>
      </c>
      <c r="H6297" s="89"/>
      <c r="I6297" s="93" t="s">
        <v>12678</v>
      </c>
      <c r="J6297" s="89"/>
      <c r="K6297" s="89"/>
      <c r="L6297" s="89"/>
      <c r="M6297" s="89"/>
      <c r="N6297" s="155">
        <v>0</v>
      </c>
      <c r="O6297" s="155">
        <v>2011.67</v>
      </c>
      <c r="P6297" s="89" t="s">
        <v>679</v>
      </c>
    </row>
    <row r="6298" spans="1:16" ht="63.75">
      <c r="A6298" s="214">
        <v>592</v>
      </c>
      <c r="B6298" s="89"/>
      <c r="C6298" s="90" t="s">
        <v>653</v>
      </c>
      <c r="D6298" s="153">
        <v>43389</v>
      </c>
      <c r="E6298" s="89" t="s">
        <v>11457</v>
      </c>
      <c r="F6298" s="89" t="s">
        <v>3</v>
      </c>
      <c r="G6298" s="89">
        <v>1672626</v>
      </c>
      <c r="H6298" s="89"/>
      <c r="I6298" s="93" t="s">
        <v>12678</v>
      </c>
      <c r="J6298" s="89"/>
      <c r="K6298" s="89"/>
      <c r="L6298" s="89"/>
      <c r="M6298" s="89"/>
      <c r="N6298" s="155">
        <v>0</v>
      </c>
      <c r="O6298" s="155">
        <v>105</v>
      </c>
      <c r="P6298" s="89" t="s">
        <v>679</v>
      </c>
    </row>
    <row r="6299" spans="1:16" ht="63.75">
      <c r="A6299" s="214">
        <v>580</v>
      </c>
      <c r="B6299" s="89"/>
      <c r="C6299" s="90" t="s">
        <v>184</v>
      </c>
      <c r="D6299" s="153">
        <v>43389</v>
      </c>
      <c r="E6299" s="89" t="s">
        <v>11457</v>
      </c>
      <c r="F6299" s="89" t="s">
        <v>3</v>
      </c>
      <c r="G6299" s="89">
        <v>1672626</v>
      </c>
      <c r="H6299" s="89"/>
      <c r="I6299" s="93" t="s">
        <v>12678</v>
      </c>
      <c r="J6299" s="89"/>
      <c r="K6299" s="89"/>
      <c r="L6299" s="89"/>
      <c r="M6299" s="89"/>
      <c r="N6299" s="155">
        <v>0</v>
      </c>
      <c r="O6299" s="155">
        <v>1119.02</v>
      </c>
      <c r="P6299" s="89" t="s">
        <v>679</v>
      </c>
    </row>
    <row r="6300" spans="1:16" ht="63.75">
      <c r="A6300" s="214">
        <v>681</v>
      </c>
      <c r="B6300" s="89"/>
      <c r="C6300" s="90" t="s">
        <v>196</v>
      </c>
      <c r="D6300" s="153">
        <v>43389</v>
      </c>
      <c r="E6300" s="89" t="s">
        <v>11457</v>
      </c>
      <c r="F6300" s="89" t="s">
        <v>3</v>
      </c>
      <c r="G6300" s="89">
        <v>1672626</v>
      </c>
      <c r="H6300" s="89"/>
      <c r="I6300" s="93" t="s">
        <v>12678</v>
      </c>
      <c r="J6300" s="89"/>
      <c r="K6300" s="89"/>
      <c r="L6300" s="89"/>
      <c r="M6300" s="89"/>
      <c r="N6300" s="155">
        <v>0</v>
      </c>
      <c r="O6300" s="155">
        <v>34905.81</v>
      </c>
      <c r="P6300" s="89" t="s">
        <v>679</v>
      </c>
    </row>
    <row r="6301" spans="1:16" ht="63.75">
      <c r="A6301" s="214">
        <v>254</v>
      </c>
      <c r="B6301" s="89"/>
      <c r="C6301" s="90" t="s">
        <v>118</v>
      </c>
      <c r="D6301" s="153">
        <v>43389</v>
      </c>
      <c r="E6301" s="89" t="s">
        <v>11457</v>
      </c>
      <c r="F6301" s="89" t="s">
        <v>3</v>
      </c>
      <c r="G6301" s="89">
        <v>1672626</v>
      </c>
      <c r="H6301" s="89"/>
      <c r="I6301" s="93" t="s">
        <v>12678</v>
      </c>
      <c r="J6301" s="89"/>
      <c r="K6301" s="89"/>
      <c r="L6301" s="89"/>
      <c r="M6301" s="89"/>
      <c r="N6301" s="155">
        <v>0</v>
      </c>
      <c r="O6301" s="155">
        <v>1188.22</v>
      </c>
      <c r="P6301" s="89" t="s">
        <v>679</v>
      </c>
    </row>
    <row r="6302" spans="1:16" ht="63.75">
      <c r="A6302" s="214">
        <v>206</v>
      </c>
      <c r="B6302" s="89"/>
      <c r="C6302" s="90" t="s">
        <v>100</v>
      </c>
      <c r="D6302" s="153">
        <v>43389</v>
      </c>
      <c r="E6302" s="89" t="s">
        <v>11457</v>
      </c>
      <c r="F6302" s="89" t="s">
        <v>3</v>
      </c>
      <c r="G6302" s="89">
        <v>1672626</v>
      </c>
      <c r="H6302" s="89"/>
      <c r="I6302" s="93" t="s">
        <v>12678</v>
      </c>
      <c r="J6302" s="89"/>
      <c r="K6302" s="89"/>
      <c r="L6302" s="89"/>
      <c r="M6302" s="89"/>
      <c r="N6302" s="155">
        <v>0</v>
      </c>
      <c r="O6302" s="155">
        <v>2079.4499999999998</v>
      </c>
      <c r="P6302" s="89" t="s">
        <v>679</v>
      </c>
    </row>
    <row r="6303" spans="1:16" ht="63.75">
      <c r="A6303" s="214">
        <v>52</v>
      </c>
      <c r="B6303" s="89"/>
      <c r="C6303" s="90" t="s">
        <v>54</v>
      </c>
      <c r="D6303" s="153">
        <v>43389</v>
      </c>
      <c r="E6303" s="89" t="s">
        <v>11457</v>
      </c>
      <c r="F6303" s="89" t="s">
        <v>3</v>
      </c>
      <c r="G6303" s="89">
        <v>1672626</v>
      </c>
      <c r="H6303" s="89"/>
      <c r="I6303" s="93" t="s">
        <v>12678</v>
      </c>
      <c r="J6303" s="89"/>
      <c r="K6303" s="89"/>
      <c r="L6303" s="89"/>
      <c r="M6303" s="89"/>
      <c r="N6303" s="155">
        <v>0</v>
      </c>
      <c r="O6303" s="155">
        <v>934.38</v>
      </c>
      <c r="P6303" s="89" t="s">
        <v>679</v>
      </c>
    </row>
    <row r="6304" spans="1:16" ht="63.75">
      <c r="A6304" s="214">
        <v>16</v>
      </c>
      <c r="B6304" s="89"/>
      <c r="C6304" s="90" t="s">
        <v>46</v>
      </c>
      <c r="D6304" s="153">
        <v>43389</v>
      </c>
      <c r="E6304" s="89" t="s">
        <v>11457</v>
      </c>
      <c r="F6304" s="89" t="s">
        <v>3</v>
      </c>
      <c r="G6304" s="89">
        <v>1672626</v>
      </c>
      <c r="H6304" s="89"/>
      <c r="I6304" s="93" t="s">
        <v>12678</v>
      </c>
      <c r="J6304" s="89"/>
      <c r="K6304" s="89"/>
      <c r="L6304" s="89"/>
      <c r="M6304" s="89"/>
      <c r="N6304" s="155">
        <v>0</v>
      </c>
      <c r="O6304" s="155">
        <v>1811.9</v>
      </c>
      <c r="P6304" s="89" t="s">
        <v>679</v>
      </c>
    </row>
    <row r="6305" spans="1:16" ht="63.75">
      <c r="A6305" s="214">
        <v>16</v>
      </c>
      <c r="B6305" s="89"/>
      <c r="C6305" s="90" t="s">
        <v>46</v>
      </c>
      <c r="D6305" s="153">
        <v>43389</v>
      </c>
      <c r="E6305" s="89" t="s">
        <v>11457</v>
      </c>
      <c r="F6305" s="89" t="s">
        <v>3</v>
      </c>
      <c r="G6305" s="89">
        <v>1672626</v>
      </c>
      <c r="H6305" s="89"/>
      <c r="I6305" s="93" t="s">
        <v>12678</v>
      </c>
      <c r="J6305" s="89"/>
      <c r="K6305" s="89"/>
      <c r="L6305" s="89"/>
      <c r="M6305" s="89"/>
      <c r="N6305" s="155">
        <v>0</v>
      </c>
      <c r="O6305" s="155">
        <v>599018.89</v>
      </c>
      <c r="P6305" s="89" t="s">
        <v>679</v>
      </c>
    </row>
    <row r="6306" spans="1:16" ht="63.75">
      <c r="A6306" s="214">
        <v>20</v>
      </c>
      <c r="B6306" s="89"/>
      <c r="C6306" s="90" t="s">
        <v>47</v>
      </c>
      <c r="D6306" s="153">
        <v>43389</v>
      </c>
      <c r="E6306" s="89" t="s">
        <v>11457</v>
      </c>
      <c r="F6306" s="89" t="s">
        <v>3</v>
      </c>
      <c r="G6306" s="89">
        <v>1672626</v>
      </c>
      <c r="H6306" s="89"/>
      <c r="I6306" s="93" t="s">
        <v>12678</v>
      </c>
      <c r="J6306" s="89"/>
      <c r="K6306" s="89"/>
      <c r="L6306" s="89"/>
      <c r="M6306" s="89"/>
      <c r="N6306" s="155">
        <v>0</v>
      </c>
      <c r="O6306" s="155">
        <v>7057.8</v>
      </c>
      <c r="P6306" s="89" t="s">
        <v>679</v>
      </c>
    </row>
    <row r="6307" spans="1:16" ht="63.75">
      <c r="A6307" s="214">
        <v>20</v>
      </c>
      <c r="B6307" s="89"/>
      <c r="C6307" s="90" t="s">
        <v>47</v>
      </c>
      <c r="D6307" s="153">
        <v>43389</v>
      </c>
      <c r="E6307" s="89" t="s">
        <v>11457</v>
      </c>
      <c r="F6307" s="89" t="s">
        <v>3</v>
      </c>
      <c r="G6307" s="89">
        <v>1672626</v>
      </c>
      <c r="H6307" s="89"/>
      <c r="I6307" s="93" t="s">
        <v>12678</v>
      </c>
      <c r="J6307" s="89"/>
      <c r="K6307" s="89"/>
      <c r="L6307" s="89"/>
      <c r="M6307" s="89"/>
      <c r="N6307" s="155">
        <v>0</v>
      </c>
      <c r="O6307" s="155">
        <v>8641.08</v>
      </c>
      <c r="P6307" s="89" t="s">
        <v>679</v>
      </c>
    </row>
    <row r="6308" spans="1:16" ht="63.75">
      <c r="A6308" s="214">
        <v>20</v>
      </c>
      <c r="B6308" s="89"/>
      <c r="C6308" s="90" t="s">
        <v>47</v>
      </c>
      <c r="D6308" s="153">
        <v>43389</v>
      </c>
      <c r="E6308" s="89" t="s">
        <v>11457</v>
      </c>
      <c r="F6308" s="89" t="s">
        <v>3</v>
      </c>
      <c r="G6308" s="89">
        <v>1672626</v>
      </c>
      <c r="H6308" s="89"/>
      <c r="I6308" s="93" t="s">
        <v>12678</v>
      </c>
      <c r="J6308" s="89"/>
      <c r="K6308" s="89"/>
      <c r="L6308" s="89"/>
      <c r="M6308" s="89"/>
      <c r="N6308" s="155">
        <v>0</v>
      </c>
      <c r="O6308" s="155">
        <v>14687.25</v>
      </c>
      <c r="P6308" s="89" t="s">
        <v>679</v>
      </c>
    </row>
    <row r="6309" spans="1:16" ht="63.75">
      <c r="A6309" s="214">
        <v>41</v>
      </c>
      <c r="B6309" s="89"/>
      <c r="C6309" s="90" t="s">
        <v>50</v>
      </c>
      <c r="D6309" s="153">
        <v>43389</v>
      </c>
      <c r="E6309" s="89" t="s">
        <v>11457</v>
      </c>
      <c r="F6309" s="89" t="s">
        <v>3</v>
      </c>
      <c r="G6309" s="89">
        <v>1672626</v>
      </c>
      <c r="H6309" s="89"/>
      <c r="I6309" s="93" t="s">
        <v>12678</v>
      </c>
      <c r="J6309" s="89"/>
      <c r="K6309" s="89"/>
      <c r="L6309" s="89"/>
      <c r="M6309" s="89"/>
      <c r="N6309" s="155">
        <v>0</v>
      </c>
      <c r="O6309" s="155">
        <v>4037.78</v>
      </c>
      <c r="P6309" s="89" t="s">
        <v>679</v>
      </c>
    </row>
    <row r="6310" spans="1:16" ht="63.75">
      <c r="A6310" s="214">
        <v>47</v>
      </c>
      <c r="B6310" s="89"/>
      <c r="C6310" s="90" t="s">
        <v>52</v>
      </c>
      <c r="D6310" s="153">
        <v>43389</v>
      </c>
      <c r="E6310" s="89" t="s">
        <v>11457</v>
      </c>
      <c r="F6310" s="89" t="s">
        <v>3</v>
      </c>
      <c r="G6310" s="89">
        <v>1672626</v>
      </c>
      <c r="H6310" s="89"/>
      <c r="I6310" s="93" t="s">
        <v>12678</v>
      </c>
      <c r="J6310" s="89"/>
      <c r="K6310" s="89"/>
      <c r="L6310" s="89"/>
      <c r="M6310" s="89"/>
      <c r="N6310" s="155">
        <v>0</v>
      </c>
      <c r="O6310" s="155">
        <v>8422.35</v>
      </c>
      <c r="P6310" s="89" t="s">
        <v>679</v>
      </c>
    </row>
    <row r="6311" spans="1:16" ht="63.75">
      <c r="A6311" s="214">
        <v>47</v>
      </c>
      <c r="B6311" s="89"/>
      <c r="C6311" s="90" t="s">
        <v>52</v>
      </c>
      <c r="D6311" s="153">
        <v>43389</v>
      </c>
      <c r="E6311" s="89" t="s">
        <v>11457</v>
      </c>
      <c r="F6311" s="89" t="s">
        <v>3</v>
      </c>
      <c r="G6311" s="89">
        <v>1672626</v>
      </c>
      <c r="H6311" s="89"/>
      <c r="I6311" s="93" t="s">
        <v>12678</v>
      </c>
      <c r="J6311" s="89"/>
      <c r="K6311" s="89"/>
      <c r="L6311" s="89"/>
      <c r="M6311" s="89"/>
      <c r="N6311" s="155">
        <v>0</v>
      </c>
      <c r="O6311" s="155">
        <v>40410.449999999997</v>
      </c>
      <c r="P6311" s="89" t="s">
        <v>679</v>
      </c>
    </row>
    <row r="6312" spans="1:16" ht="63.75">
      <c r="A6312" s="214">
        <v>15</v>
      </c>
      <c r="B6312" s="89"/>
      <c r="C6312" s="90" t="s">
        <v>45</v>
      </c>
      <c r="D6312" s="153">
        <v>43389</v>
      </c>
      <c r="E6312" s="89" t="s">
        <v>11457</v>
      </c>
      <c r="F6312" s="89" t="s">
        <v>3</v>
      </c>
      <c r="G6312" s="89">
        <v>1672626</v>
      </c>
      <c r="H6312" s="89"/>
      <c r="I6312" s="93" t="s">
        <v>12678</v>
      </c>
      <c r="J6312" s="89"/>
      <c r="K6312" s="89"/>
      <c r="L6312" s="89"/>
      <c r="M6312" s="89"/>
      <c r="N6312" s="155">
        <v>0</v>
      </c>
      <c r="O6312" s="155">
        <v>19914.32</v>
      </c>
      <c r="P6312" s="89" t="s">
        <v>679</v>
      </c>
    </row>
    <row r="6313" spans="1:16" ht="63.75">
      <c r="A6313" s="214">
        <v>30</v>
      </c>
      <c r="B6313" s="89"/>
      <c r="C6313" s="90" t="s">
        <v>684</v>
      </c>
      <c r="D6313" s="153">
        <v>43389</v>
      </c>
      <c r="E6313" s="89" t="s">
        <v>11457</v>
      </c>
      <c r="F6313" s="89" t="s">
        <v>3</v>
      </c>
      <c r="G6313" s="214">
        <v>1672626</v>
      </c>
      <c r="H6313" s="89"/>
      <c r="I6313" s="93" t="s">
        <v>12678</v>
      </c>
      <c r="J6313" s="89"/>
      <c r="K6313" s="89"/>
      <c r="L6313" s="89"/>
      <c r="M6313" s="89"/>
      <c r="N6313" s="155">
        <v>0</v>
      </c>
      <c r="O6313" s="155">
        <v>2708.98</v>
      </c>
      <c r="P6313" s="89" t="s">
        <v>679</v>
      </c>
    </row>
    <row r="6314" spans="1:16" ht="63.75">
      <c r="A6314" s="214">
        <v>25</v>
      </c>
      <c r="B6314" s="89"/>
      <c r="C6314" s="90" t="s">
        <v>48</v>
      </c>
      <c r="D6314" s="153">
        <v>43389</v>
      </c>
      <c r="E6314" s="89" t="s">
        <v>11457</v>
      </c>
      <c r="F6314" s="89" t="s">
        <v>3</v>
      </c>
      <c r="G6314" s="89">
        <v>1672626</v>
      </c>
      <c r="H6314" s="89"/>
      <c r="I6314" s="93" t="s">
        <v>12678</v>
      </c>
      <c r="J6314" s="89"/>
      <c r="K6314" s="89"/>
      <c r="L6314" s="89"/>
      <c r="M6314" s="89"/>
      <c r="N6314" s="155">
        <v>0</v>
      </c>
      <c r="O6314" s="155">
        <v>3141.92</v>
      </c>
      <c r="P6314" s="89" t="s">
        <v>679</v>
      </c>
    </row>
    <row r="6315" spans="1:16" ht="63.75">
      <c r="A6315" s="214">
        <v>10</v>
      </c>
      <c r="B6315" s="89"/>
      <c r="C6315" s="90" t="s">
        <v>44</v>
      </c>
      <c r="D6315" s="153">
        <v>43389</v>
      </c>
      <c r="E6315" s="89" t="s">
        <v>11457</v>
      </c>
      <c r="F6315" s="89" t="s">
        <v>3</v>
      </c>
      <c r="G6315" s="89">
        <v>1672626</v>
      </c>
      <c r="H6315" s="89"/>
      <c r="I6315" s="93" t="s">
        <v>12678</v>
      </c>
      <c r="J6315" s="89"/>
      <c r="K6315" s="89"/>
      <c r="L6315" s="89"/>
      <c r="M6315" s="89"/>
      <c r="N6315" s="155">
        <v>0</v>
      </c>
      <c r="O6315" s="155">
        <v>49973</v>
      </c>
      <c r="P6315" s="89" t="s">
        <v>679</v>
      </c>
    </row>
    <row r="6316" spans="1:16" ht="63.75">
      <c r="A6316" s="214">
        <v>70</v>
      </c>
      <c r="B6316" s="89"/>
      <c r="C6316" s="90" t="s">
        <v>56</v>
      </c>
      <c r="D6316" s="153">
        <v>43389</v>
      </c>
      <c r="E6316" s="89" t="s">
        <v>11457</v>
      </c>
      <c r="F6316" s="89" t="s">
        <v>3</v>
      </c>
      <c r="G6316" s="89">
        <v>1672626</v>
      </c>
      <c r="H6316" s="89"/>
      <c r="I6316" s="93" t="s">
        <v>12678</v>
      </c>
      <c r="J6316" s="89"/>
      <c r="K6316" s="89"/>
      <c r="L6316" s="89"/>
      <c r="M6316" s="89"/>
      <c r="N6316" s="155">
        <v>0</v>
      </c>
      <c r="O6316" s="155">
        <v>17914.98</v>
      </c>
      <c r="P6316" s="89" t="s">
        <v>679</v>
      </c>
    </row>
    <row r="6317" spans="1:16" ht="63.75">
      <c r="A6317" s="214">
        <v>660</v>
      </c>
      <c r="B6317" s="89"/>
      <c r="C6317" s="90" t="s">
        <v>192</v>
      </c>
      <c r="D6317" s="153">
        <v>43389</v>
      </c>
      <c r="E6317" s="89" t="s">
        <v>11457</v>
      </c>
      <c r="F6317" s="89" t="s">
        <v>3</v>
      </c>
      <c r="G6317" s="89">
        <v>1672626</v>
      </c>
      <c r="H6317" s="89"/>
      <c r="I6317" s="93" t="s">
        <v>12678</v>
      </c>
      <c r="J6317" s="89"/>
      <c r="K6317" s="89"/>
      <c r="L6317" s="89"/>
      <c r="M6317" s="89"/>
      <c r="N6317" s="155">
        <v>0</v>
      </c>
      <c r="O6317" s="155">
        <v>86022.16</v>
      </c>
      <c r="P6317" s="89" t="s">
        <v>679</v>
      </c>
    </row>
    <row r="6318" spans="1:16" ht="63.75">
      <c r="A6318" s="214">
        <v>15</v>
      </c>
      <c r="B6318" s="89"/>
      <c r="C6318" s="90" t="s">
        <v>45</v>
      </c>
      <c r="D6318" s="153">
        <v>43389</v>
      </c>
      <c r="E6318" s="89" t="s">
        <v>11457</v>
      </c>
      <c r="F6318" s="89" t="s">
        <v>3</v>
      </c>
      <c r="G6318" s="89">
        <v>1672626</v>
      </c>
      <c r="H6318" s="89"/>
      <c r="I6318" s="93" t="s">
        <v>12678</v>
      </c>
      <c r="J6318" s="89"/>
      <c r="K6318" s="89"/>
      <c r="L6318" s="89"/>
      <c r="M6318" s="89"/>
      <c r="N6318" s="155">
        <v>0</v>
      </c>
      <c r="O6318" s="155">
        <v>359049.81</v>
      </c>
      <c r="P6318" s="89" t="s">
        <v>679</v>
      </c>
    </row>
    <row r="6319" spans="1:16" ht="63.75">
      <c r="A6319" s="214">
        <v>902</v>
      </c>
      <c r="B6319" s="89"/>
      <c r="C6319" s="90" t="s">
        <v>207</v>
      </c>
      <c r="D6319" s="153">
        <v>43389</v>
      </c>
      <c r="E6319" s="89" t="s">
        <v>11457</v>
      </c>
      <c r="F6319" s="89" t="s">
        <v>3</v>
      </c>
      <c r="G6319" s="89">
        <v>1672626</v>
      </c>
      <c r="H6319" s="89"/>
      <c r="I6319" s="93" t="s">
        <v>12678</v>
      </c>
      <c r="J6319" s="89"/>
      <c r="K6319" s="89"/>
      <c r="L6319" s="89"/>
      <c r="M6319" s="89"/>
      <c r="N6319" s="155">
        <v>0</v>
      </c>
      <c r="O6319" s="155">
        <v>27272.7</v>
      </c>
      <c r="P6319" s="89" t="s">
        <v>679</v>
      </c>
    </row>
    <row r="6320" spans="1:16" ht="63.75">
      <c r="A6320" s="214">
        <v>902</v>
      </c>
      <c r="B6320" s="89"/>
      <c r="C6320" s="90" t="s">
        <v>207</v>
      </c>
      <c r="D6320" s="153">
        <v>43389</v>
      </c>
      <c r="E6320" s="89" t="s">
        <v>11457</v>
      </c>
      <c r="F6320" s="89" t="s">
        <v>3</v>
      </c>
      <c r="G6320" s="89">
        <v>1672626</v>
      </c>
      <c r="H6320" s="89"/>
      <c r="I6320" s="93" t="s">
        <v>12678</v>
      </c>
      <c r="J6320" s="89"/>
      <c r="K6320" s="89"/>
      <c r="L6320" s="89"/>
      <c r="M6320" s="89"/>
      <c r="N6320" s="155">
        <v>0</v>
      </c>
      <c r="O6320" s="155">
        <v>201709.25</v>
      </c>
      <c r="P6320" s="89" t="s">
        <v>679</v>
      </c>
    </row>
    <row r="6321" spans="1:16" ht="63.75">
      <c r="A6321" s="214">
        <v>245</v>
      </c>
      <c r="B6321" s="89"/>
      <c r="C6321" s="90" t="s">
        <v>114</v>
      </c>
      <c r="D6321" s="153">
        <v>43389</v>
      </c>
      <c r="E6321" s="89" t="s">
        <v>11457</v>
      </c>
      <c r="F6321" s="89" t="s">
        <v>3</v>
      </c>
      <c r="G6321" s="89">
        <v>1672626</v>
      </c>
      <c r="H6321" s="89"/>
      <c r="I6321" s="93" t="s">
        <v>12678</v>
      </c>
      <c r="J6321" s="89"/>
      <c r="K6321" s="89"/>
      <c r="L6321" s="89"/>
      <c r="M6321" s="89"/>
      <c r="N6321" s="155">
        <v>0</v>
      </c>
      <c r="O6321" s="155">
        <v>2700</v>
      </c>
      <c r="P6321" s="89" t="s">
        <v>679</v>
      </c>
    </row>
    <row r="6322" spans="1:16" ht="63.75">
      <c r="A6322" s="214">
        <v>35</v>
      </c>
      <c r="B6322" s="89"/>
      <c r="C6322" s="90" t="s">
        <v>49</v>
      </c>
      <c r="D6322" s="153">
        <v>43389</v>
      </c>
      <c r="E6322" s="89" t="s">
        <v>11457</v>
      </c>
      <c r="F6322" s="89" t="s">
        <v>3</v>
      </c>
      <c r="G6322" s="89">
        <v>1672626</v>
      </c>
      <c r="H6322" s="89"/>
      <c r="I6322" s="93" t="s">
        <v>12678</v>
      </c>
      <c r="J6322" s="89"/>
      <c r="K6322" s="89"/>
      <c r="L6322" s="89"/>
      <c r="M6322" s="89"/>
      <c r="N6322" s="155">
        <v>0</v>
      </c>
      <c r="O6322" s="155">
        <v>18807.580000000002</v>
      </c>
      <c r="P6322" s="89" t="s">
        <v>679</v>
      </c>
    </row>
    <row r="6323" spans="1:16" ht="63.75">
      <c r="A6323" s="214">
        <v>35</v>
      </c>
      <c r="B6323" s="89"/>
      <c r="C6323" s="90" t="s">
        <v>49</v>
      </c>
      <c r="D6323" s="153">
        <v>43389</v>
      </c>
      <c r="E6323" s="89" t="s">
        <v>11457</v>
      </c>
      <c r="F6323" s="89" t="s">
        <v>3</v>
      </c>
      <c r="G6323" s="89">
        <v>1672626</v>
      </c>
      <c r="H6323" s="89"/>
      <c r="I6323" s="93" t="s">
        <v>12678</v>
      </c>
      <c r="J6323" s="89"/>
      <c r="K6323" s="89"/>
      <c r="L6323" s="89"/>
      <c r="M6323" s="89"/>
      <c r="N6323" s="155">
        <v>0</v>
      </c>
      <c r="O6323" s="155">
        <v>15079.1</v>
      </c>
      <c r="P6323" s="89" t="s">
        <v>679</v>
      </c>
    </row>
    <row r="6324" spans="1:16" ht="63.75">
      <c r="A6324" s="214">
        <v>670</v>
      </c>
      <c r="B6324" s="89"/>
      <c r="C6324" s="90" t="s">
        <v>194</v>
      </c>
      <c r="D6324" s="153">
        <v>43389</v>
      </c>
      <c r="E6324" s="89" t="s">
        <v>11457</v>
      </c>
      <c r="F6324" s="89" t="s">
        <v>3</v>
      </c>
      <c r="G6324" s="89">
        <v>1672626</v>
      </c>
      <c r="H6324" s="89"/>
      <c r="I6324" s="93" t="s">
        <v>12678</v>
      </c>
      <c r="J6324" s="89"/>
      <c r="K6324" s="89"/>
      <c r="L6324" s="89"/>
      <c r="M6324" s="89"/>
      <c r="N6324" s="155">
        <v>0</v>
      </c>
      <c r="O6324" s="155">
        <v>12878.98</v>
      </c>
      <c r="P6324" s="89" t="s">
        <v>679</v>
      </c>
    </row>
    <row r="6325" spans="1:16" ht="51">
      <c r="A6325" s="214">
        <v>86</v>
      </c>
      <c r="B6325" s="89"/>
      <c r="C6325" s="90" t="s">
        <v>59</v>
      </c>
      <c r="D6325" s="153">
        <v>43389</v>
      </c>
      <c r="E6325" s="89" t="s">
        <v>11458</v>
      </c>
      <c r="F6325" s="89" t="s">
        <v>3</v>
      </c>
      <c r="G6325" s="89">
        <v>1672634</v>
      </c>
      <c r="H6325" s="89"/>
      <c r="I6325" s="93" t="s">
        <v>12679</v>
      </c>
      <c r="J6325" s="89"/>
      <c r="K6325" s="89"/>
      <c r="L6325" s="89"/>
      <c r="M6325" s="89"/>
      <c r="N6325" s="155">
        <v>0</v>
      </c>
      <c r="O6325" s="155">
        <v>90</v>
      </c>
      <c r="P6325" s="89" t="s">
        <v>679</v>
      </c>
    </row>
    <row r="6326" spans="1:16" ht="76.5">
      <c r="A6326" s="214">
        <v>25</v>
      </c>
      <c r="B6326" s="89"/>
      <c r="C6326" s="90" t="s">
        <v>48</v>
      </c>
      <c r="D6326" s="153">
        <v>43389</v>
      </c>
      <c r="E6326" s="89" t="s">
        <v>12033</v>
      </c>
      <c r="F6326" s="89" t="s">
        <v>680</v>
      </c>
      <c r="G6326" s="89">
        <v>181185</v>
      </c>
      <c r="H6326" s="89"/>
      <c r="I6326" s="93" t="s">
        <v>13305</v>
      </c>
      <c r="J6326" s="89"/>
      <c r="K6326" s="89"/>
      <c r="L6326" s="89"/>
      <c r="M6326" s="89"/>
      <c r="N6326" s="155">
        <v>425.14</v>
      </c>
      <c r="O6326" s="155">
        <v>0</v>
      </c>
      <c r="P6326" s="89" t="s">
        <v>679</v>
      </c>
    </row>
    <row r="6327" spans="1:16" ht="89.25">
      <c r="A6327" s="214">
        <v>25</v>
      </c>
      <c r="B6327" s="89"/>
      <c r="C6327" s="90" t="s">
        <v>48</v>
      </c>
      <c r="D6327" s="153">
        <v>43389</v>
      </c>
      <c r="E6327" s="89" t="s">
        <v>12033</v>
      </c>
      <c r="F6327" s="89" t="s">
        <v>680</v>
      </c>
      <c r="G6327" s="89">
        <v>181188</v>
      </c>
      <c r="H6327" s="89"/>
      <c r="I6327" s="93" t="s">
        <v>13306</v>
      </c>
      <c r="J6327" s="89"/>
      <c r="K6327" s="89"/>
      <c r="L6327" s="89"/>
      <c r="M6327" s="89"/>
      <c r="N6327" s="155">
        <v>1698604.87</v>
      </c>
      <c r="O6327" s="155">
        <v>0</v>
      </c>
      <c r="P6327" s="89" t="s">
        <v>679</v>
      </c>
    </row>
    <row r="6328" spans="1:16" ht="89.25">
      <c r="A6328" s="214">
        <v>25</v>
      </c>
      <c r="B6328" s="89"/>
      <c r="C6328" s="90" t="s">
        <v>48</v>
      </c>
      <c r="D6328" s="153">
        <v>43389</v>
      </c>
      <c r="E6328" s="89" t="s">
        <v>12033</v>
      </c>
      <c r="F6328" s="89" t="s">
        <v>680</v>
      </c>
      <c r="G6328" s="89">
        <v>181191</v>
      </c>
      <c r="H6328" s="89"/>
      <c r="I6328" s="93" t="s">
        <v>13307</v>
      </c>
      <c r="J6328" s="89"/>
      <c r="K6328" s="89"/>
      <c r="L6328" s="89"/>
      <c r="M6328" s="89"/>
      <c r="N6328" s="155">
        <v>1698604.87</v>
      </c>
      <c r="O6328" s="155">
        <v>0</v>
      </c>
      <c r="P6328" s="89" t="s">
        <v>679</v>
      </c>
    </row>
    <row r="6329" spans="1:16" ht="63.75">
      <c r="A6329" s="214">
        <v>373</v>
      </c>
      <c r="B6329" s="89"/>
      <c r="C6329" s="90" t="s">
        <v>644</v>
      </c>
      <c r="D6329" s="153">
        <v>43389</v>
      </c>
      <c r="E6329" s="89" t="s">
        <v>12034</v>
      </c>
      <c r="F6329" s="89" t="s">
        <v>680</v>
      </c>
      <c r="G6329" s="89">
        <v>181173</v>
      </c>
      <c r="H6329" s="89"/>
      <c r="I6329" s="93" t="s">
        <v>13308</v>
      </c>
      <c r="J6329" s="89"/>
      <c r="K6329" s="89"/>
      <c r="L6329" s="89"/>
      <c r="M6329" s="89"/>
      <c r="N6329" s="155">
        <v>0</v>
      </c>
      <c r="O6329" s="155">
        <v>4357832.57</v>
      </c>
      <c r="P6329" s="89" t="s">
        <v>679</v>
      </c>
    </row>
    <row r="6330" spans="1:16" ht="76.5">
      <c r="A6330" s="214">
        <v>373</v>
      </c>
      <c r="B6330" s="89"/>
      <c r="C6330" s="90" t="s">
        <v>644</v>
      </c>
      <c r="D6330" s="153">
        <v>43389</v>
      </c>
      <c r="E6330" s="89" t="s">
        <v>12035</v>
      </c>
      <c r="F6330" s="89" t="s">
        <v>680</v>
      </c>
      <c r="G6330" s="89">
        <v>181174</v>
      </c>
      <c r="H6330" s="89"/>
      <c r="I6330" s="93" t="s">
        <v>13309</v>
      </c>
      <c r="J6330" s="89"/>
      <c r="K6330" s="89"/>
      <c r="L6330" s="89"/>
      <c r="M6330" s="89"/>
      <c r="N6330" s="155">
        <v>0</v>
      </c>
      <c r="O6330" s="155">
        <v>6042784.9699999997</v>
      </c>
      <c r="P6330" s="89" t="s">
        <v>679</v>
      </c>
    </row>
    <row r="6331" spans="1:16" ht="51">
      <c r="A6331" s="214">
        <v>373</v>
      </c>
      <c r="B6331" s="89"/>
      <c r="C6331" s="90" t="s">
        <v>644</v>
      </c>
      <c r="D6331" s="153">
        <v>43389</v>
      </c>
      <c r="E6331" s="89" t="s">
        <v>12036</v>
      </c>
      <c r="F6331" s="89" t="s">
        <v>680</v>
      </c>
      <c r="G6331" s="89">
        <v>181152</v>
      </c>
      <c r="H6331" s="89"/>
      <c r="I6331" s="93" t="s">
        <v>13310</v>
      </c>
      <c r="J6331" s="89"/>
      <c r="K6331" s="89"/>
      <c r="L6331" s="89"/>
      <c r="M6331" s="89"/>
      <c r="N6331" s="155">
        <v>0</v>
      </c>
      <c r="O6331" s="155">
        <v>1307349.77</v>
      </c>
      <c r="P6331" s="89" t="s">
        <v>679</v>
      </c>
    </row>
    <row r="6332" spans="1:16" ht="89.25">
      <c r="A6332" s="214">
        <v>10</v>
      </c>
      <c r="B6332" s="89"/>
      <c r="C6332" s="90" t="s">
        <v>44</v>
      </c>
      <c r="D6332" s="153">
        <v>43389</v>
      </c>
      <c r="E6332" s="89" t="s">
        <v>12037</v>
      </c>
      <c r="F6332" s="89" t="s">
        <v>15</v>
      </c>
      <c r="G6332" s="89">
        <v>6213</v>
      </c>
      <c r="H6332" s="89"/>
      <c r="I6332" s="93" t="s">
        <v>13311</v>
      </c>
      <c r="J6332" s="89"/>
      <c r="K6332" s="89"/>
      <c r="L6332" s="89"/>
      <c r="M6332" s="89"/>
      <c r="N6332" s="155">
        <v>10128.98</v>
      </c>
      <c r="O6332" s="155">
        <v>0</v>
      </c>
      <c r="P6332" s="89" t="s">
        <v>679</v>
      </c>
    </row>
    <row r="6333" spans="1:16" ht="76.5">
      <c r="A6333" s="214">
        <v>25</v>
      </c>
      <c r="B6333" s="89"/>
      <c r="C6333" s="90" t="s">
        <v>48</v>
      </c>
      <c r="D6333" s="153">
        <v>43389</v>
      </c>
      <c r="E6333" s="89" t="s">
        <v>12038</v>
      </c>
      <c r="F6333" s="89" t="s">
        <v>680</v>
      </c>
      <c r="G6333" s="89">
        <v>181186</v>
      </c>
      <c r="H6333" s="89"/>
      <c r="I6333" s="93" t="s">
        <v>13312</v>
      </c>
      <c r="J6333" s="89"/>
      <c r="K6333" s="89"/>
      <c r="L6333" s="89"/>
      <c r="M6333" s="89"/>
      <c r="N6333" s="155">
        <v>3843537.32</v>
      </c>
      <c r="O6333" s="155">
        <v>0</v>
      </c>
      <c r="P6333" s="89" t="s">
        <v>679</v>
      </c>
    </row>
    <row r="6334" spans="1:16" ht="76.5">
      <c r="A6334" s="214">
        <v>25</v>
      </c>
      <c r="B6334" s="89"/>
      <c r="C6334" s="90" t="s">
        <v>48</v>
      </c>
      <c r="D6334" s="153">
        <v>43389</v>
      </c>
      <c r="E6334" s="89" t="s">
        <v>12038</v>
      </c>
      <c r="F6334" s="89" t="s">
        <v>680</v>
      </c>
      <c r="G6334" s="89">
        <v>181178</v>
      </c>
      <c r="H6334" s="89"/>
      <c r="I6334" s="93" t="s">
        <v>13313</v>
      </c>
      <c r="J6334" s="89"/>
      <c r="K6334" s="89"/>
      <c r="L6334" s="89"/>
      <c r="M6334" s="89"/>
      <c r="N6334" s="155">
        <v>607656.61</v>
      </c>
      <c r="O6334" s="155">
        <v>0</v>
      </c>
      <c r="P6334" s="89" t="s">
        <v>679</v>
      </c>
    </row>
    <row r="6335" spans="1:16" ht="76.5">
      <c r="A6335" s="214">
        <v>25</v>
      </c>
      <c r="B6335" s="89"/>
      <c r="C6335" s="90" t="s">
        <v>48</v>
      </c>
      <c r="D6335" s="153">
        <v>43389</v>
      </c>
      <c r="E6335" s="89" t="s">
        <v>12038</v>
      </c>
      <c r="F6335" s="89" t="s">
        <v>680</v>
      </c>
      <c r="G6335" s="89">
        <v>181177</v>
      </c>
      <c r="H6335" s="89"/>
      <c r="I6335" s="93" t="s">
        <v>13314</v>
      </c>
      <c r="J6335" s="89"/>
      <c r="K6335" s="89"/>
      <c r="L6335" s="89"/>
      <c r="M6335" s="89"/>
      <c r="N6335" s="155">
        <v>151.54</v>
      </c>
      <c r="O6335" s="155">
        <v>0</v>
      </c>
      <c r="P6335" s="89" t="s">
        <v>679</v>
      </c>
    </row>
    <row r="6336" spans="1:16" ht="51">
      <c r="A6336" s="214">
        <v>340</v>
      </c>
      <c r="B6336" s="89"/>
      <c r="C6336" s="90" t="s">
        <v>151</v>
      </c>
      <c r="D6336" s="153">
        <v>43389</v>
      </c>
      <c r="E6336" s="89" t="s">
        <v>12039</v>
      </c>
      <c r="F6336" s="89" t="s">
        <v>6</v>
      </c>
      <c r="G6336" s="89">
        <v>863816</v>
      </c>
      <c r="H6336" s="89"/>
      <c r="I6336" s="93" t="s">
        <v>13315</v>
      </c>
      <c r="J6336" s="89"/>
      <c r="K6336" s="89"/>
      <c r="L6336" s="89"/>
      <c r="M6336" s="89"/>
      <c r="N6336" s="155">
        <v>0</v>
      </c>
      <c r="O6336" s="155">
        <v>11367.02</v>
      </c>
      <c r="P6336" s="89" t="s">
        <v>679</v>
      </c>
    </row>
    <row r="6337" spans="1:16" ht="51">
      <c r="A6337" s="214">
        <v>10</v>
      </c>
      <c r="B6337" s="89"/>
      <c r="C6337" s="90" t="s">
        <v>44</v>
      </c>
      <c r="D6337" s="153">
        <v>43389</v>
      </c>
      <c r="E6337" s="89" t="s">
        <v>12040</v>
      </c>
      <c r="F6337" s="89" t="s">
        <v>15</v>
      </c>
      <c r="G6337" s="89">
        <v>863814</v>
      </c>
      <c r="H6337" s="89"/>
      <c r="I6337" s="93" t="s">
        <v>13316</v>
      </c>
      <c r="J6337" s="89"/>
      <c r="K6337" s="89"/>
      <c r="L6337" s="89"/>
      <c r="M6337" s="89"/>
      <c r="N6337" s="155">
        <v>50</v>
      </c>
      <c r="O6337" s="155">
        <v>0</v>
      </c>
      <c r="P6337" s="89" t="s">
        <v>679</v>
      </c>
    </row>
    <row r="6338" spans="1:16" ht="38.25">
      <c r="A6338" s="214">
        <v>340</v>
      </c>
      <c r="B6338" s="89"/>
      <c r="C6338" s="90" t="s">
        <v>151</v>
      </c>
      <c r="D6338" s="153">
        <v>43389</v>
      </c>
      <c r="E6338" s="89" t="s">
        <v>12041</v>
      </c>
      <c r="F6338" s="89" t="s">
        <v>15</v>
      </c>
      <c r="G6338" s="89">
        <v>863817</v>
      </c>
      <c r="H6338" s="89"/>
      <c r="I6338" s="93" t="s">
        <v>13317</v>
      </c>
      <c r="J6338" s="89"/>
      <c r="K6338" s="89"/>
      <c r="L6338" s="89"/>
      <c r="M6338" s="89"/>
      <c r="N6338" s="155">
        <v>50</v>
      </c>
      <c r="O6338" s="155">
        <v>0</v>
      </c>
      <c r="P6338" s="89" t="s">
        <v>679</v>
      </c>
    </row>
    <row r="6339" spans="1:16" ht="51">
      <c r="A6339" s="214" t="s">
        <v>569</v>
      </c>
      <c r="B6339" s="89"/>
      <c r="C6339" s="90" t="s">
        <v>621</v>
      </c>
      <c r="D6339" s="153">
        <v>43389</v>
      </c>
      <c r="E6339" s="89" t="s">
        <v>12042</v>
      </c>
      <c r="F6339" s="89" t="s">
        <v>6</v>
      </c>
      <c r="G6339" s="89">
        <v>1035182</v>
      </c>
      <c r="H6339" s="89"/>
      <c r="I6339" s="93" t="s">
        <v>13318</v>
      </c>
      <c r="J6339" s="89"/>
      <c r="K6339" s="89"/>
      <c r="L6339" s="89"/>
      <c r="M6339" s="89"/>
      <c r="N6339" s="155">
        <v>0</v>
      </c>
      <c r="O6339" s="155">
        <v>384.22</v>
      </c>
      <c r="P6339" s="89" t="s">
        <v>679</v>
      </c>
    </row>
    <row r="6340" spans="1:16" ht="89.25">
      <c r="A6340" s="214">
        <v>10</v>
      </c>
      <c r="B6340" s="89"/>
      <c r="C6340" s="90" t="s">
        <v>44</v>
      </c>
      <c r="D6340" s="153">
        <v>43389</v>
      </c>
      <c r="E6340" s="89" t="s">
        <v>12043</v>
      </c>
      <c r="F6340" s="89" t="s">
        <v>15</v>
      </c>
      <c r="G6340" s="89">
        <v>6219</v>
      </c>
      <c r="H6340" s="89"/>
      <c r="I6340" s="93" t="s">
        <v>13319</v>
      </c>
      <c r="J6340" s="89"/>
      <c r="K6340" s="89"/>
      <c r="L6340" s="89"/>
      <c r="M6340" s="89"/>
      <c r="N6340" s="155">
        <v>359.59</v>
      </c>
      <c r="O6340" s="155">
        <v>0</v>
      </c>
      <c r="P6340" s="89" t="s">
        <v>679</v>
      </c>
    </row>
    <row r="6341" spans="1:16" ht="89.25">
      <c r="A6341" s="214">
        <v>596</v>
      </c>
      <c r="B6341" s="89"/>
      <c r="C6341" s="90" t="s">
        <v>11085</v>
      </c>
      <c r="D6341" s="153">
        <v>43389</v>
      </c>
      <c r="E6341" s="89" t="s">
        <v>12044</v>
      </c>
      <c r="F6341" s="89" t="s">
        <v>15</v>
      </c>
      <c r="G6341" s="89">
        <v>6229</v>
      </c>
      <c r="H6341" s="89"/>
      <c r="I6341" s="93" t="s">
        <v>13320</v>
      </c>
      <c r="J6341" s="89"/>
      <c r="K6341" s="89"/>
      <c r="L6341" s="89"/>
      <c r="M6341" s="89"/>
      <c r="N6341" s="155">
        <v>318.83999999999997</v>
      </c>
      <c r="O6341" s="155">
        <v>0</v>
      </c>
      <c r="P6341" s="89" t="s">
        <v>679</v>
      </c>
    </row>
    <row r="6342" spans="1:16" ht="89.25">
      <c r="A6342" s="214">
        <v>52</v>
      </c>
      <c r="B6342" s="89"/>
      <c r="C6342" s="90" t="s">
        <v>54</v>
      </c>
      <c r="D6342" s="153">
        <v>43389</v>
      </c>
      <c r="E6342" s="89" t="s">
        <v>12045</v>
      </c>
      <c r="F6342" s="89" t="s">
        <v>15</v>
      </c>
      <c r="G6342" s="89">
        <v>6224</v>
      </c>
      <c r="H6342" s="89"/>
      <c r="I6342" s="93" t="s">
        <v>13321</v>
      </c>
      <c r="J6342" s="89"/>
      <c r="K6342" s="89"/>
      <c r="L6342" s="89"/>
      <c r="M6342" s="89"/>
      <c r="N6342" s="155">
        <v>394.37</v>
      </c>
      <c r="O6342" s="155">
        <v>0</v>
      </c>
      <c r="P6342" s="89" t="s">
        <v>679</v>
      </c>
    </row>
    <row r="6343" spans="1:16" ht="89.25">
      <c r="A6343" s="214">
        <v>52</v>
      </c>
      <c r="B6343" s="89"/>
      <c r="C6343" s="90" t="s">
        <v>54</v>
      </c>
      <c r="D6343" s="153">
        <v>43389</v>
      </c>
      <c r="E6343" s="89" t="s">
        <v>12046</v>
      </c>
      <c r="F6343" s="89" t="s">
        <v>15</v>
      </c>
      <c r="G6343" s="89">
        <v>6221</v>
      </c>
      <c r="H6343" s="89"/>
      <c r="I6343" s="93" t="s">
        <v>13322</v>
      </c>
      <c r="J6343" s="89"/>
      <c r="K6343" s="89"/>
      <c r="L6343" s="89"/>
      <c r="M6343" s="89"/>
      <c r="N6343" s="155">
        <v>400.34</v>
      </c>
      <c r="O6343" s="155">
        <v>0</v>
      </c>
      <c r="P6343" s="89" t="s">
        <v>679</v>
      </c>
    </row>
    <row r="6344" spans="1:16" ht="89.25">
      <c r="A6344" s="214">
        <v>10</v>
      </c>
      <c r="B6344" s="89"/>
      <c r="C6344" s="90" t="s">
        <v>44</v>
      </c>
      <c r="D6344" s="153">
        <v>43389</v>
      </c>
      <c r="E6344" s="89" t="s">
        <v>12047</v>
      </c>
      <c r="F6344" s="89" t="s">
        <v>15</v>
      </c>
      <c r="G6344" s="89">
        <v>6216</v>
      </c>
      <c r="H6344" s="89"/>
      <c r="I6344" s="93" t="s">
        <v>13323</v>
      </c>
      <c r="J6344" s="89"/>
      <c r="K6344" s="89"/>
      <c r="L6344" s="89"/>
      <c r="M6344" s="89"/>
      <c r="N6344" s="155">
        <v>308.76</v>
      </c>
      <c r="O6344" s="155">
        <v>0</v>
      </c>
      <c r="P6344" s="89" t="s">
        <v>679</v>
      </c>
    </row>
    <row r="6345" spans="1:16" ht="89.25">
      <c r="A6345" s="214">
        <v>596</v>
      </c>
      <c r="B6345" s="89"/>
      <c r="C6345" s="90" t="s">
        <v>11085</v>
      </c>
      <c r="D6345" s="153">
        <v>43389</v>
      </c>
      <c r="E6345" s="89" t="s">
        <v>12048</v>
      </c>
      <c r="F6345" s="89" t="s">
        <v>15</v>
      </c>
      <c r="G6345" s="89">
        <v>6228</v>
      </c>
      <c r="H6345" s="89"/>
      <c r="I6345" s="93" t="s">
        <v>13324</v>
      </c>
      <c r="J6345" s="89"/>
      <c r="K6345" s="89"/>
      <c r="L6345" s="89"/>
      <c r="M6345" s="89"/>
      <c r="N6345" s="155">
        <v>308.27999999999997</v>
      </c>
      <c r="O6345" s="155">
        <v>0</v>
      </c>
      <c r="P6345" s="89" t="s">
        <v>679</v>
      </c>
    </row>
    <row r="6346" spans="1:16" ht="89.25">
      <c r="A6346" s="214">
        <v>594</v>
      </c>
      <c r="B6346" s="89"/>
      <c r="C6346" s="90" t="s">
        <v>101</v>
      </c>
      <c r="D6346" s="153">
        <v>43389</v>
      </c>
      <c r="E6346" s="89" t="s">
        <v>12049</v>
      </c>
      <c r="F6346" s="89" t="s">
        <v>15</v>
      </c>
      <c r="G6346" s="89">
        <v>6226</v>
      </c>
      <c r="H6346" s="89"/>
      <c r="I6346" s="93" t="s">
        <v>13325</v>
      </c>
      <c r="J6346" s="89"/>
      <c r="K6346" s="89"/>
      <c r="L6346" s="89"/>
      <c r="M6346" s="89"/>
      <c r="N6346" s="155">
        <v>284.27</v>
      </c>
      <c r="O6346" s="155">
        <v>0</v>
      </c>
      <c r="P6346" s="89" t="s">
        <v>679</v>
      </c>
    </row>
    <row r="6347" spans="1:16" ht="89.25">
      <c r="A6347" s="214">
        <v>594</v>
      </c>
      <c r="B6347" s="89"/>
      <c r="C6347" s="90" t="s">
        <v>101</v>
      </c>
      <c r="D6347" s="153">
        <v>43389</v>
      </c>
      <c r="E6347" s="89" t="s">
        <v>12050</v>
      </c>
      <c r="F6347" s="89" t="s">
        <v>15</v>
      </c>
      <c r="G6347" s="89">
        <v>6227</v>
      </c>
      <c r="H6347" s="89"/>
      <c r="I6347" s="93" t="s">
        <v>13326</v>
      </c>
      <c r="J6347" s="89"/>
      <c r="K6347" s="89"/>
      <c r="L6347" s="89"/>
      <c r="M6347" s="89"/>
      <c r="N6347" s="155">
        <v>1689.75</v>
      </c>
      <c r="O6347" s="155">
        <v>0</v>
      </c>
      <c r="P6347" s="89" t="s">
        <v>679</v>
      </c>
    </row>
    <row r="6348" spans="1:16" ht="51">
      <c r="A6348" s="214">
        <v>513</v>
      </c>
      <c r="B6348" s="89"/>
      <c r="C6348" s="90" t="s">
        <v>175</v>
      </c>
      <c r="D6348" s="153">
        <v>43389</v>
      </c>
      <c r="E6348" s="89" t="s">
        <v>12051</v>
      </c>
      <c r="F6348" s="89" t="s">
        <v>15</v>
      </c>
      <c r="G6348" s="89">
        <v>864100</v>
      </c>
      <c r="H6348" s="89"/>
      <c r="I6348" s="93" t="s">
        <v>8548</v>
      </c>
      <c r="J6348" s="89"/>
      <c r="K6348" s="89"/>
      <c r="L6348" s="89"/>
      <c r="M6348" s="89"/>
      <c r="N6348" s="155">
        <v>50</v>
      </c>
      <c r="O6348" s="155">
        <v>0</v>
      </c>
      <c r="P6348" s="89" t="s">
        <v>679</v>
      </c>
    </row>
    <row r="6349" spans="1:16" ht="51">
      <c r="A6349" s="214">
        <v>513</v>
      </c>
      <c r="B6349" s="89"/>
      <c r="C6349" s="90" t="s">
        <v>175</v>
      </c>
      <c r="D6349" s="153">
        <v>43389</v>
      </c>
      <c r="E6349" s="89" t="s">
        <v>12052</v>
      </c>
      <c r="F6349" s="89" t="s">
        <v>15</v>
      </c>
      <c r="G6349" s="89">
        <v>864105</v>
      </c>
      <c r="H6349" s="89"/>
      <c r="I6349" s="93" t="s">
        <v>13327</v>
      </c>
      <c r="J6349" s="89"/>
      <c r="K6349" s="89"/>
      <c r="L6349" s="89"/>
      <c r="M6349" s="89"/>
      <c r="N6349" s="155">
        <v>50</v>
      </c>
      <c r="O6349" s="155">
        <v>0</v>
      </c>
      <c r="P6349" s="89" t="s">
        <v>679</v>
      </c>
    </row>
    <row r="6350" spans="1:16" ht="51">
      <c r="A6350" s="214">
        <v>266</v>
      </c>
      <c r="B6350" s="89"/>
      <c r="C6350" s="90" t="s">
        <v>11070</v>
      </c>
      <c r="D6350" s="153">
        <v>43390</v>
      </c>
      <c r="E6350" s="89" t="s">
        <v>11459</v>
      </c>
      <c r="F6350" s="89" t="s">
        <v>3</v>
      </c>
      <c r="G6350" s="89">
        <v>1673275</v>
      </c>
      <c r="H6350" s="89"/>
      <c r="I6350" s="93" t="s">
        <v>12680</v>
      </c>
      <c r="J6350" s="89"/>
      <c r="K6350" s="89"/>
      <c r="L6350" s="89"/>
      <c r="M6350" s="89"/>
      <c r="N6350" s="155">
        <v>0</v>
      </c>
      <c r="O6350" s="155">
        <v>30</v>
      </c>
      <c r="P6350" s="89" t="s">
        <v>679</v>
      </c>
    </row>
    <row r="6351" spans="1:16" ht="51">
      <c r="A6351" s="214">
        <v>266</v>
      </c>
      <c r="B6351" s="89"/>
      <c r="C6351" s="90" t="s">
        <v>11070</v>
      </c>
      <c r="D6351" s="153">
        <v>43390</v>
      </c>
      <c r="E6351" s="89" t="s">
        <v>11460</v>
      </c>
      <c r="F6351" s="89" t="s">
        <v>3</v>
      </c>
      <c r="G6351" s="89">
        <v>1673277</v>
      </c>
      <c r="H6351" s="89"/>
      <c r="I6351" s="93" t="s">
        <v>12681</v>
      </c>
      <c r="J6351" s="89"/>
      <c r="K6351" s="89"/>
      <c r="L6351" s="89"/>
      <c r="M6351" s="89"/>
      <c r="N6351" s="155">
        <v>0</v>
      </c>
      <c r="O6351" s="155">
        <v>30</v>
      </c>
      <c r="P6351" s="89" t="s">
        <v>679</v>
      </c>
    </row>
    <row r="6352" spans="1:16" ht="51">
      <c r="A6352" s="214" t="s">
        <v>569</v>
      </c>
      <c r="B6352" s="89"/>
      <c r="C6352" s="90" t="s">
        <v>621</v>
      </c>
      <c r="D6352" s="153">
        <v>43390</v>
      </c>
      <c r="E6352" s="89" t="s">
        <v>11461</v>
      </c>
      <c r="F6352" s="89" t="s">
        <v>3</v>
      </c>
      <c r="G6352" s="89">
        <v>1673281</v>
      </c>
      <c r="H6352" s="89"/>
      <c r="I6352" s="93" t="s">
        <v>12682</v>
      </c>
      <c r="J6352" s="89"/>
      <c r="K6352" s="89"/>
      <c r="L6352" s="89"/>
      <c r="M6352" s="89"/>
      <c r="N6352" s="155">
        <v>0</v>
      </c>
      <c r="O6352" s="155">
        <v>1165</v>
      </c>
      <c r="P6352" s="89" t="s">
        <v>679</v>
      </c>
    </row>
    <row r="6353" spans="1:16" ht="51">
      <c r="A6353" s="214" t="s">
        <v>569</v>
      </c>
      <c r="B6353" s="89"/>
      <c r="C6353" s="90" t="s">
        <v>621</v>
      </c>
      <c r="D6353" s="153">
        <v>43390</v>
      </c>
      <c r="E6353" s="89" t="s">
        <v>11462</v>
      </c>
      <c r="F6353" s="89" t="s">
        <v>3</v>
      </c>
      <c r="G6353" s="89">
        <v>1673289</v>
      </c>
      <c r="H6353" s="89"/>
      <c r="I6353" s="93" t="s">
        <v>12683</v>
      </c>
      <c r="J6353" s="89"/>
      <c r="K6353" s="89"/>
      <c r="L6353" s="89"/>
      <c r="M6353" s="89"/>
      <c r="N6353" s="155">
        <v>0</v>
      </c>
      <c r="O6353" s="155">
        <v>497.23</v>
      </c>
      <c r="P6353" s="89" t="s">
        <v>679</v>
      </c>
    </row>
    <row r="6354" spans="1:16" ht="38.25">
      <c r="A6354" s="214" t="s">
        <v>569</v>
      </c>
      <c r="B6354" s="89"/>
      <c r="C6354" s="90" t="s">
        <v>621</v>
      </c>
      <c r="D6354" s="153">
        <v>43390</v>
      </c>
      <c r="E6354" s="89" t="s">
        <v>11463</v>
      </c>
      <c r="F6354" s="89" t="s">
        <v>3</v>
      </c>
      <c r="G6354" s="89">
        <v>1673295</v>
      </c>
      <c r="H6354" s="89"/>
      <c r="I6354" s="93" t="s">
        <v>12684</v>
      </c>
      <c r="J6354" s="89"/>
      <c r="K6354" s="89"/>
      <c r="L6354" s="89"/>
      <c r="M6354" s="89"/>
      <c r="N6354" s="155">
        <v>0</v>
      </c>
      <c r="O6354" s="155">
        <v>6287</v>
      </c>
      <c r="P6354" s="89" t="s">
        <v>679</v>
      </c>
    </row>
    <row r="6355" spans="1:16" ht="51">
      <c r="A6355" s="214" t="s">
        <v>569</v>
      </c>
      <c r="B6355" s="89"/>
      <c r="C6355" s="90" t="s">
        <v>621</v>
      </c>
      <c r="D6355" s="153">
        <v>43390</v>
      </c>
      <c r="E6355" s="89" t="s">
        <v>11464</v>
      </c>
      <c r="F6355" s="89" t="s">
        <v>3</v>
      </c>
      <c r="G6355" s="89">
        <v>1673320</v>
      </c>
      <c r="H6355" s="89"/>
      <c r="I6355" s="93" t="s">
        <v>12682</v>
      </c>
      <c r="J6355" s="89"/>
      <c r="K6355" s="89"/>
      <c r="L6355" s="89"/>
      <c r="M6355" s="89"/>
      <c r="N6355" s="155">
        <v>0</v>
      </c>
      <c r="O6355" s="155">
        <v>2.1</v>
      </c>
      <c r="P6355" s="89" t="s">
        <v>679</v>
      </c>
    </row>
    <row r="6356" spans="1:16" ht="38.25">
      <c r="A6356" s="214" t="s">
        <v>569</v>
      </c>
      <c r="B6356" s="89"/>
      <c r="C6356" s="90" t="s">
        <v>621</v>
      </c>
      <c r="D6356" s="153">
        <v>43390</v>
      </c>
      <c r="E6356" s="89" t="s">
        <v>11465</v>
      </c>
      <c r="F6356" s="89" t="s">
        <v>3</v>
      </c>
      <c r="G6356" s="89">
        <v>1673261</v>
      </c>
      <c r="H6356" s="89"/>
      <c r="I6356" s="93" t="s">
        <v>12685</v>
      </c>
      <c r="J6356" s="89"/>
      <c r="K6356" s="89"/>
      <c r="L6356" s="89"/>
      <c r="M6356" s="89"/>
      <c r="N6356" s="155">
        <v>0</v>
      </c>
      <c r="O6356" s="155">
        <v>331.40000000000003</v>
      </c>
      <c r="P6356" s="89" t="s">
        <v>679</v>
      </c>
    </row>
    <row r="6357" spans="1:16" ht="63.75">
      <c r="A6357" s="214">
        <v>81</v>
      </c>
      <c r="B6357" s="89"/>
      <c r="C6357" s="90" t="s">
        <v>58</v>
      </c>
      <c r="D6357" s="153">
        <v>43390</v>
      </c>
      <c r="E6357" s="89" t="s">
        <v>11466</v>
      </c>
      <c r="F6357" s="89" t="s">
        <v>3</v>
      </c>
      <c r="G6357" s="89">
        <v>1673260</v>
      </c>
      <c r="H6357" s="89"/>
      <c r="I6357" s="93" t="s">
        <v>12686</v>
      </c>
      <c r="J6357" s="89"/>
      <c r="K6357" s="89"/>
      <c r="L6357" s="89"/>
      <c r="M6357" s="89"/>
      <c r="N6357" s="155">
        <v>0</v>
      </c>
      <c r="O6357" s="155">
        <v>691</v>
      </c>
      <c r="P6357" s="89" t="s">
        <v>679</v>
      </c>
    </row>
    <row r="6358" spans="1:16" ht="51">
      <c r="A6358" s="214">
        <v>378</v>
      </c>
      <c r="B6358" s="89"/>
      <c r="C6358" s="90" t="s">
        <v>647</v>
      </c>
      <c r="D6358" s="153">
        <v>43390</v>
      </c>
      <c r="E6358" s="89" t="s">
        <v>11467</v>
      </c>
      <c r="F6358" s="89" t="s">
        <v>3</v>
      </c>
      <c r="G6358" s="89">
        <v>1673258</v>
      </c>
      <c r="H6358" s="89"/>
      <c r="I6358" s="93" t="s">
        <v>12687</v>
      </c>
      <c r="J6358" s="89"/>
      <c r="K6358" s="89"/>
      <c r="L6358" s="89"/>
      <c r="M6358" s="89"/>
      <c r="N6358" s="155">
        <v>0</v>
      </c>
      <c r="O6358" s="155">
        <v>750</v>
      </c>
      <c r="P6358" s="89" t="s">
        <v>679</v>
      </c>
    </row>
    <row r="6359" spans="1:16" ht="51">
      <c r="A6359" s="214" t="s">
        <v>569</v>
      </c>
      <c r="B6359" s="89"/>
      <c r="C6359" s="90" t="s">
        <v>621</v>
      </c>
      <c r="D6359" s="153">
        <v>43390</v>
      </c>
      <c r="E6359" s="89" t="s">
        <v>11468</v>
      </c>
      <c r="F6359" s="89" t="s">
        <v>3</v>
      </c>
      <c r="G6359" s="89">
        <v>1673256</v>
      </c>
      <c r="H6359" s="89"/>
      <c r="I6359" s="93" t="s">
        <v>12688</v>
      </c>
      <c r="J6359" s="89"/>
      <c r="K6359" s="89"/>
      <c r="L6359" s="89"/>
      <c r="M6359" s="89"/>
      <c r="N6359" s="155">
        <v>0</v>
      </c>
      <c r="O6359" s="155">
        <v>1000</v>
      </c>
      <c r="P6359" s="89" t="s">
        <v>679</v>
      </c>
    </row>
    <row r="6360" spans="1:16" ht="38.25">
      <c r="A6360" s="214" t="s">
        <v>569</v>
      </c>
      <c r="B6360" s="89"/>
      <c r="C6360" s="90" t="s">
        <v>621</v>
      </c>
      <c r="D6360" s="153">
        <v>43390</v>
      </c>
      <c r="E6360" s="89" t="s">
        <v>11469</v>
      </c>
      <c r="F6360" s="89" t="s">
        <v>3</v>
      </c>
      <c r="G6360" s="89">
        <v>1673251</v>
      </c>
      <c r="H6360" s="89"/>
      <c r="I6360" s="93" t="s">
        <v>12689</v>
      </c>
      <c r="J6360" s="89"/>
      <c r="K6360" s="89"/>
      <c r="L6360" s="89"/>
      <c r="M6360" s="89"/>
      <c r="N6360" s="155">
        <v>0</v>
      </c>
      <c r="O6360" s="155">
        <v>220</v>
      </c>
      <c r="P6360" s="89" t="s">
        <v>679</v>
      </c>
    </row>
    <row r="6361" spans="1:16" ht="63.75">
      <c r="A6361" s="214">
        <v>266</v>
      </c>
      <c r="B6361" s="89"/>
      <c r="C6361" s="90" t="s">
        <v>11070</v>
      </c>
      <c r="D6361" s="153">
        <v>43390</v>
      </c>
      <c r="E6361" s="89" t="s">
        <v>11470</v>
      </c>
      <c r="F6361" s="89" t="s">
        <v>3</v>
      </c>
      <c r="G6361" s="89">
        <v>1673172</v>
      </c>
      <c r="H6361" s="89"/>
      <c r="I6361" s="93" t="s">
        <v>12690</v>
      </c>
      <c r="J6361" s="89"/>
      <c r="K6361" s="89"/>
      <c r="L6361" s="89"/>
      <c r="M6361" s="89"/>
      <c r="N6361" s="155">
        <v>0</v>
      </c>
      <c r="O6361" s="155">
        <v>30</v>
      </c>
      <c r="P6361" s="89" t="s">
        <v>679</v>
      </c>
    </row>
    <row r="6362" spans="1:16" ht="38.25">
      <c r="A6362" s="214" t="s">
        <v>569</v>
      </c>
      <c r="B6362" s="89"/>
      <c r="C6362" s="90" t="s">
        <v>621</v>
      </c>
      <c r="D6362" s="153">
        <v>43390</v>
      </c>
      <c r="E6362" s="89" t="s">
        <v>11471</v>
      </c>
      <c r="F6362" s="89" t="s">
        <v>3</v>
      </c>
      <c r="G6362" s="89">
        <v>1673398</v>
      </c>
      <c r="H6362" s="89"/>
      <c r="I6362" s="93" t="s">
        <v>12691</v>
      </c>
      <c r="J6362" s="89"/>
      <c r="K6362" s="89"/>
      <c r="L6362" s="89"/>
      <c r="M6362" s="89"/>
      <c r="N6362" s="155">
        <v>0</v>
      </c>
      <c r="O6362" s="155">
        <v>130</v>
      </c>
      <c r="P6362" s="89" t="s">
        <v>679</v>
      </c>
    </row>
    <row r="6363" spans="1:16" ht="51">
      <c r="A6363" s="214">
        <v>593</v>
      </c>
      <c r="B6363" s="89"/>
      <c r="C6363" s="90" t="s">
        <v>618</v>
      </c>
      <c r="D6363" s="153">
        <v>43390</v>
      </c>
      <c r="E6363" s="89" t="s">
        <v>11472</v>
      </c>
      <c r="F6363" s="89" t="s">
        <v>3</v>
      </c>
      <c r="G6363" s="89">
        <v>1673200</v>
      </c>
      <c r="H6363" s="89"/>
      <c r="I6363" s="93" t="s">
        <v>12692</v>
      </c>
      <c r="J6363" s="89"/>
      <c r="K6363" s="89"/>
      <c r="L6363" s="89"/>
      <c r="M6363" s="89"/>
      <c r="N6363" s="155">
        <v>0</v>
      </c>
      <c r="O6363" s="155">
        <v>328339.7</v>
      </c>
      <c r="P6363" s="89" t="s">
        <v>679</v>
      </c>
    </row>
    <row r="6364" spans="1:16" ht="51">
      <c r="A6364" s="214">
        <v>593</v>
      </c>
      <c r="B6364" s="89"/>
      <c r="C6364" s="90" t="s">
        <v>618</v>
      </c>
      <c r="D6364" s="153">
        <v>43390</v>
      </c>
      <c r="E6364" s="89" t="s">
        <v>11473</v>
      </c>
      <c r="F6364" s="89" t="s">
        <v>3</v>
      </c>
      <c r="G6364" s="89">
        <v>1673199</v>
      </c>
      <c r="H6364" s="89"/>
      <c r="I6364" s="93" t="s">
        <v>12693</v>
      </c>
      <c r="J6364" s="89"/>
      <c r="K6364" s="89"/>
      <c r="L6364" s="89"/>
      <c r="M6364" s="89"/>
      <c r="N6364" s="155">
        <v>0</v>
      </c>
      <c r="O6364" s="155">
        <v>446373.89</v>
      </c>
      <c r="P6364" s="89" t="s">
        <v>679</v>
      </c>
    </row>
    <row r="6365" spans="1:16" ht="51">
      <c r="A6365" s="214">
        <v>593</v>
      </c>
      <c r="B6365" s="89"/>
      <c r="C6365" s="90" t="s">
        <v>618</v>
      </c>
      <c r="D6365" s="153">
        <v>43390</v>
      </c>
      <c r="E6365" s="89" t="s">
        <v>11474</v>
      </c>
      <c r="F6365" s="89" t="s">
        <v>3</v>
      </c>
      <c r="G6365" s="89">
        <v>1673195</v>
      </c>
      <c r="H6365" s="89"/>
      <c r="I6365" s="93" t="s">
        <v>12694</v>
      </c>
      <c r="J6365" s="89"/>
      <c r="K6365" s="89"/>
      <c r="L6365" s="89"/>
      <c r="M6365" s="89"/>
      <c r="N6365" s="155">
        <v>0</v>
      </c>
      <c r="O6365" s="155">
        <v>91839.69</v>
      </c>
      <c r="P6365" s="89" t="s">
        <v>679</v>
      </c>
    </row>
    <row r="6366" spans="1:16" ht="51">
      <c r="A6366" s="214">
        <v>593</v>
      </c>
      <c r="B6366" s="89"/>
      <c r="C6366" s="90" t="s">
        <v>618</v>
      </c>
      <c r="D6366" s="153">
        <v>43390</v>
      </c>
      <c r="E6366" s="89" t="s">
        <v>11475</v>
      </c>
      <c r="F6366" s="89" t="s">
        <v>3</v>
      </c>
      <c r="G6366" s="89">
        <v>1673194</v>
      </c>
      <c r="H6366" s="89"/>
      <c r="I6366" s="93" t="s">
        <v>12695</v>
      </c>
      <c r="J6366" s="89"/>
      <c r="K6366" s="89"/>
      <c r="L6366" s="89"/>
      <c r="M6366" s="89"/>
      <c r="N6366" s="155">
        <v>0</v>
      </c>
      <c r="O6366" s="155">
        <v>137828.17000000001</v>
      </c>
      <c r="P6366" s="89" t="s">
        <v>679</v>
      </c>
    </row>
    <row r="6367" spans="1:16" ht="51">
      <c r="A6367" s="214">
        <v>593</v>
      </c>
      <c r="B6367" s="89"/>
      <c r="C6367" s="90" t="s">
        <v>618</v>
      </c>
      <c r="D6367" s="153">
        <v>43390</v>
      </c>
      <c r="E6367" s="89" t="s">
        <v>11476</v>
      </c>
      <c r="F6367" s="89" t="s">
        <v>3</v>
      </c>
      <c r="G6367" s="89">
        <v>1673193</v>
      </c>
      <c r="H6367" s="89"/>
      <c r="I6367" s="93" t="s">
        <v>12696</v>
      </c>
      <c r="J6367" s="89"/>
      <c r="K6367" s="89"/>
      <c r="L6367" s="89"/>
      <c r="M6367" s="89"/>
      <c r="N6367" s="155">
        <v>0</v>
      </c>
      <c r="O6367" s="155">
        <v>547324.35</v>
      </c>
      <c r="P6367" s="89" t="s">
        <v>679</v>
      </c>
    </row>
    <row r="6368" spans="1:16" ht="51">
      <c r="A6368" s="214">
        <v>593</v>
      </c>
      <c r="B6368" s="89"/>
      <c r="C6368" s="90" t="s">
        <v>618</v>
      </c>
      <c r="D6368" s="153">
        <v>43390</v>
      </c>
      <c r="E6368" s="89" t="s">
        <v>11477</v>
      </c>
      <c r="F6368" s="89" t="s">
        <v>3</v>
      </c>
      <c r="G6368" s="89">
        <v>1673192</v>
      </c>
      <c r="H6368" s="89"/>
      <c r="I6368" s="93" t="s">
        <v>12697</v>
      </c>
      <c r="J6368" s="89"/>
      <c r="K6368" s="89"/>
      <c r="L6368" s="89"/>
      <c r="M6368" s="89"/>
      <c r="N6368" s="155">
        <v>0</v>
      </c>
      <c r="O6368" s="155">
        <v>267769.33</v>
      </c>
      <c r="P6368" s="89" t="s">
        <v>679</v>
      </c>
    </row>
    <row r="6369" spans="1:16" ht="51">
      <c r="A6369" s="214">
        <v>593</v>
      </c>
      <c r="B6369" s="89"/>
      <c r="C6369" s="90" t="s">
        <v>618</v>
      </c>
      <c r="D6369" s="153">
        <v>43390</v>
      </c>
      <c r="E6369" s="89" t="s">
        <v>11478</v>
      </c>
      <c r="F6369" s="89" t="s">
        <v>3</v>
      </c>
      <c r="G6369" s="89">
        <v>1673190</v>
      </c>
      <c r="H6369" s="89"/>
      <c r="I6369" s="93" t="s">
        <v>12698</v>
      </c>
      <c r="J6369" s="89"/>
      <c r="K6369" s="89"/>
      <c r="L6369" s="89"/>
      <c r="M6369" s="89"/>
      <c r="N6369" s="155">
        <v>0</v>
      </c>
      <c r="O6369" s="155">
        <v>218847.38</v>
      </c>
      <c r="P6369" s="89" t="s">
        <v>679</v>
      </c>
    </row>
    <row r="6370" spans="1:16" ht="63.75">
      <c r="A6370" s="214" t="s">
        <v>560</v>
      </c>
      <c r="B6370" s="89"/>
      <c r="C6370" s="90" t="s">
        <v>622</v>
      </c>
      <c r="D6370" s="153">
        <v>43390</v>
      </c>
      <c r="E6370" s="89" t="s">
        <v>11479</v>
      </c>
      <c r="F6370" s="89" t="s">
        <v>3</v>
      </c>
      <c r="G6370" s="89">
        <v>1673178</v>
      </c>
      <c r="H6370" s="89"/>
      <c r="I6370" s="93" t="s">
        <v>12699</v>
      </c>
      <c r="J6370" s="89"/>
      <c r="K6370" s="89"/>
      <c r="L6370" s="89"/>
      <c r="M6370" s="89"/>
      <c r="N6370" s="155">
        <v>0</v>
      </c>
      <c r="O6370" s="155">
        <v>4642.2</v>
      </c>
      <c r="P6370" s="89" t="s">
        <v>679</v>
      </c>
    </row>
    <row r="6371" spans="1:16" ht="51">
      <c r="A6371" s="214" t="s">
        <v>560</v>
      </c>
      <c r="B6371" s="89"/>
      <c r="C6371" s="90" t="s">
        <v>622</v>
      </c>
      <c r="D6371" s="153">
        <v>43390</v>
      </c>
      <c r="E6371" s="89" t="s">
        <v>11480</v>
      </c>
      <c r="F6371" s="89" t="s">
        <v>3</v>
      </c>
      <c r="G6371" s="89">
        <v>1673177</v>
      </c>
      <c r="H6371" s="89"/>
      <c r="I6371" s="93" t="s">
        <v>12700</v>
      </c>
      <c r="J6371" s="89"/>
      <c r="K6371" s="89"/>
      <c r="L6371" s="89"/>
      <c r="M6371" s="89"/>
      <c r="N6371" s="155">
        <v>0</v>
      </c>
      <c r="O6371" s="155">
        <v>3688.9300000000003</v>
      </c>
      <c r="P6371" s="89" t="s">
        <v>679</v>
      </c>
    </row>
    <row r="6372" spans="1:16" ht="51">
      <c r="A6372" s="214" t="s">
        <v>569</v>
      </c>
      <c r="B6372" s="89"/>
      <c r="C6372" s="90" t="s">
        <v>621</v>
      </c>
      <c r="D6372" s="153">
        <v>43390</v>
      </c>
      <c r="E6372" s="89" t="s">
        <v>11481</v>
      </c>
      <c r="F6372" s="89" t="s">
        <v>3</v>
      </c>
      <c r="G6372" s="89">
        <v>1673134</v>
      </c>
      <c r="H6372" s="89"/>
      <c r="I6372" s="93" t="s">
        <v>12701</v>
      </c>
      <c r="J6372" s="89"/>
      <c r="K6372" s="89"/>
      <c r="L6372" s="89"/>
      <c r="M6372" s="89"/>
      <c r="N6372" s="155">
        <v>0</v>
      </c>
      <c r="O6372" s="155">
        <v>5307.1500000000005</v>
      </c>
      <c r="P6372" s="89" t="s">
        <v>679</v>
      </c>
    </row>
    <row r="6373" spans="1:16" ht="63.75">
      <c r="A6373" s="214" t="s">
        <v>560</v>
      </c>
      <c r="B6373" s="89"/>
      <c r="C6373" s="90" t="s">
        <v>622</v>
      </c>
      <c r="D6373" s="153">
        <v>43390</v>
      </c>
      <c r="E6373" s="89" t="s">
        <v>11482</v>
      </c>
      <c r="F6373" s="89" t="s">
        <v>3</v>
      </c>
      <c r="G6373" s="89">
        <v>1673128</v>
      </c>
      <c r="H6373" s="89"/>
      <c r="I6373" s="93" t="s">
        <v>12702</v>
      </c>
      <c r="J6373" s="89"/>
      <c r="K6373" s="89"/>
      <c r="L6373" s="89"/>
      <c r="M6373" s="89"/>
      <c r="N6373" s="155">
        <v>0</v>
      </c>
      <c r="O6373" s="155">
        <v>2600</v>
      </c>
      <c r="P6373" s="89" t="s">
        <v>679</v>
      </c>
    </row>
    <row r="6374" spans="1:16" ht="51">
      <c r="A6374" s="214" t="s">
        <v>569</v>
      </c>
      <c r="B6374" s="89"/>
      <c r="C6374" s="90" t="s">
        <v>621</v>
      </c>
      <c r="D6374" s="153">
        <v>43390</v>
      </c>
      <c r="E6374" s="89" t="s">
        <v>11483</v>
      </c>
      <c r="F6374" s="89" t="s">
        <v>3</v>
      </c>
      <c r="G6374" s="89">
        <v>1673097</v>
      </c>
      <c r="H6374" s="89"/>
      <c r="I6374" s="93" t="s">
        <v>12703</v>
      </c>
      <c r="J6374" s="89"/>
      <c r="K6374" s="89"/>
      <c r="L6374" s="89"/>
      <c r="M6374" s="89"/>
      <c r="N6374" s="155">
        <v>0</v>
      </c>
      <c r="O6374" s="155">
        <v>816.97</v>
      </c>
      <c r="P6374" s="89" t="s">
        <v>679</v>
      </c>
    </row>
    <row r="6375" spans="1:16" ht="76.5">
      <c r="A6375" s="214" t="s">
        <v>560</v>
      </c>
      <c r="B6375" s="89"/>
      <c r="C6375" s="90" t="s">
        <v>622</v>
      </c>
      <c r="D6375" s="153">
        <v>43390</v>
      </c>
      <c r="E6375" s="89" t="s">
        <v>12053</v>
      </c>
      <c r="F6375" s="89" t="s">
        <v>680</v>
      </c>
      <c r="G6375" s="89">
        <v>181208</v>
      </c>
      <c r="H6375" s="89"/>
      <c r="I6375" s="93" t="s">
        <v>13328</v>
      </c>
      <c r="J6375" s="89"/>
      <c r="K6375" s="89"/>
      <c r="L6375" s="89"/>
      <c r="M6375" s="89"/>
      <c r="N6375" s="155">
        <v>0</v>
      </c>
      <c r="O6375" s="155">
        <v>10000000</v>
      </c>
      <c r="P6375" s="89" t="s">
        <v>679</v>
      </c>
    </row>
    <row r="6376" spans="1:16" ht="63.75">
      <c r="A6376" s="214" t="s">
        <v>560</v>
      </c>
      <c r="B6376" s="89"/>
      <c r="C6376" s="90" t="s">
        <v>622</v>
      </c>
      <c r="D6376" s="153">
        <v>43390</v>
      </c>
      <c r="E6376" s="89" t="s">
        <v>12054</v>
      </c>
      <c r="F6376" s="89" t="s">
        <v>6</v>
      </c>
      <c r="G6376" s="89">
        <v>1035323</v>
      </c>
      <c r="H6376" s="89"/>
      <c r="I6376" s="93" t="s">
        <v>13329</v>
      </c>
      <c r="J6376" s="89"/>
      <c r="K6376" s="89"/>
      <c r="L6376" s="89"/>
      <c r="M6376" s="89"/>
      <c r="N6376" s="155">
        <v>0</v>
      </c>
      <c r="O6376" s="155">
        <v>2000000</v>
      </c>
      <c r="P6376" s="89" t="s">
        <v>679</v>
      </c>
    </row>
    <row r="6377" spans="1:16" ht="51">
      <c r="A6377" s="214">
        <v>513</v>
      </c>
      <c r="B6377" s="89"/>
      <c r="C6377" s="90" t="s">
        <v>175</v>
      </c>
      <c r="D6377" s="153">
        <v>43390</v>
      </c>
      <c r="E6377" s="89" t="s">
        <v>12055</v>
      </c>
      <c r="F6377" s="89" t="s">
        <v>15</v>
      </c>
      <c r="G6377" s="89">
        <v>864577</v>
      </c>
      <c r="H6377" s="89"/>
      <c r="I6377" s="93" t="s">
        <v>13330</v>
      </c>
      <c r="J6377" s="89"/>
      <c r="K6377" s="89"/>
      <c r="L6377" s="89"/>
      <c r="M6377" s="89"/>
      <c r="N6377" s="155">
        <v>50</v>
      </c>
      <c r="O6377" s="155">
        <v>0</v>
      </c>
      <c r="P6377" s="89" t="s">
        <v>679</v>
      </c>
    </row>
    <row r="6378" spans="1:16" ht="63.75">
      <c r="A6378" s="214">
        <v>378</v>
      </c>
      <c r="B6378" s="89"/>
      <c r="C6378" s="90" t="s">
        <v>647</v>
      </c>
      <c r="D6378" s="153">
        <v>43390</v>
      </c>
      <c r="E6378" s="89" t="s">
        <v>12056</v>
      </c>
      <c r="F6378" s="89" t="s">
        <v>11</v>
      </c>
      <c r="G6378" s="89">
        <v>935664</v>
      </c>
      <c r="H6378" s="89"/>
      <c r="I6378" s="93" t="s">
        <v>13331</v>
      </c>
      <c r="J6378" s="89"/>
      <c r="K6378" s="89"/>
      <c r="L6378" s="89"/>
      <c r="M6378" s="89"/>
      <c r="N6378" s="155">
        <v>50</v>
      </c>
      <c r="O6378" s="155">
        <v>0</v>
      </c>
      <c r="P6378" s="89" t="s">
        <v>679</v>
      </c>
    </row>
    <row r="6379" spans="1:16" ht="63.75">
      <c r="A6379" s="214">
        <v>10</v>
      </c>
      <c r="B6379" s="89"/>
      <c r="C6379" s="90" t="s">
        <v>44</v>
      </c>
      <c r="D6379" s="153">
        <v>43390</v>
      </c>
      <c r="E6379" s="89" t="s">
        <v>12057</v>
      </c>
      <c r="F6379" s="89" t="s">
        <v>15</v>
      </c>
      <c r="G6379" s="89">
        <v>864575</v>
      </c>
      <c r="H6379" s="89"/>
      <c r="I6379" s="93" t="s">
        <v>13332</v>
      </c>
      <c r="J6379" s="89"/>
      <c r="K6379" s="89"/>
      <c r="L6379" s="89"/>
      <c r="M6379" s="89"/>
      <c r="N6379" s="155">
        <v>50</v>
      </c>
      <c r="O6379" s="155">
        <v>0</v>
      </c>
      <c r="P6379" s="89" t="s">
        <v>679</v>
      </c>
    </row>
    <row r="6380" spans="1:16" ht="89.25">
      <c r="A6380" s="214">
        <v>25</v>
      </c>
      <c r="B6380" s="89"/>
      <c r="C6380" s="90" t="s">
        <v>48</v>
      </c>
      <c r="D6380" s="153">
        <v>43390</v>
      </c>
      <c r="E6380" s="89" t="s">
        <v>12058</v>
      </c>
      <c r="F6380" s="89" t="s">
        <v>680</v>
      </c>
      <c r="G6380" s="89">
        <v>181190</v>
      </c>
      <c r="H6380" s="89"/>
      <c r="I6380" s="93" t="s">
        <v>13333</v>
      </c>
      <c r="J6380" s="89"/>
      <c r="K6380" s="89"/>
      <c r="L6380" s="89"/>
      <c r="M6380" s="89"/>
      <c r="N6380" s="155">
        <v>621772.68999999994</v>
      </c>
      <c r="O6380" s="155">
        <v>0</v>
      </c>
      <c r="P6380" s="89" t="s">
        <v>679</v>
      </c>
    </row>
    <row r="6381" spans="1:16" ht="76.5">
      <c r="A6381" s="214">
        <v>25</v>
      </c>
      <c r="B6381" s="89"/>
      <c r="C6381" s="90" t="s">
        <v>48</v>
      </c>
      <c r="D6381" s="153">
        <v>43390</v>
      </c>
      <c r="E6381" s="89" t="s">
        <v>12058</v>
      </c>
      <c r="F6381" s="89" t="s">
        <v>680</v>
      </c>
      <c r="G6381" s="89">
        <v>181187</v>
      </c>
      <c r="H6381" s="89"/>
      <c r="I6381" s="93" t="s">
        <v>13334</v>
      </c>
      <c r="J6381" s="89"/>
      <c r="K6381" s="89"/>
      <c r="L6381" s="89"/>
      <c r="M6381" s="89"/>
      <c r="N6381" s="155">
        <v>1001617.96</v>
      </c>
      <c r="O6381" s="155">
        <v>0</v>
      </c>
      <c r="P6381" s="89" t="s">
        <v>679</v>
      </c>
    </row>
    <row r="6382" spans="1:16" ht="76.5">
      <c r="A6382" s="214">
        <v>25</v>
      </c>
      <c r="B6382" s="89"/>
      <c r="C6382" s="90" t="s">
        <v>48</v>
      </c>
      <c r="D6382" s="153">
        <v>43390</v>
      </c>
      <c r="E6382" s="89" t="s">
        <v>12058</v>
      </c>
      <c r="F6382" s="89" t="s">
        <v>680</v>
      </c>
      <c r="G6382" s="89">
        <v>181192</v>
      </c>
      <c r="H6382" s="89"/>
      <c r="I6382" s="93" t="s">
        <v>13335</v>
      </c>
      <c r="J6382" s="89"/>
      <c r="K6382" s="89"/>
      <c r="L6382" s="89"/>
      <c r="M6382" s="89"/>
      <c r="N6382" s="155">
        <v>319589.62</v>
      </c>
      <c r="O6382" s="155">
        <v>0</v>
      </c>
      <c r="P6382" s="89" t="s">
        <v>679</v>
      </c>
    </row>
    <row r="6383" spans="1:16" ht="51">
      <c r="A6383" s="214" t="s">
        <v>560</v>
      </c>
      <c r="B6383" s="89"/>
      <c r="C6383" s="90" t="s">
        <v>622</v>
      </c>
      <c r="D6383" s="153">
        <v>43390</v>
      </c>
      <c r="E6383" s="89" t="s">
        <v>12059</v>
      </c>
      <c r="F6383" s="89" t="s">
        <v>6</v>
      </c>
      <c r="G6383" s="89">
        <v>1035557</v>
      </c>
      <c r="H6383" s="89"/>
      <c r="I6383" s="93" t="s">
        <v>13336</v>
      </c>
      <c r="J6383" s="89"/>
      <c r="K6383" s="89"/>
      <c r="L6383" s="89"/>
      <c r="M6383" s="89"/>
      <c r="N6383" s="155">
        <v>0</v>
      </c>
      <c r="O6383" s="155">
        <v>100000000</v>
      </c>
      <c r="P6383" s="89" t="s">
        <v>679</v>
      </c>
    </row>
    <row r="6384" spans="1:16" ht="76.5">
      <c r="A6384" s="214" t="s">
        <v>561</v>
      </c>
      <c r="B6384" s="89"/>
      <c r="C6384" s="90" t="s">
        <v>10493</v>
      </c>
      <c r="D6384" s="153">
        <v>43390</v>
      </c>
      <c r="E6384" s="89" t="s">
        <v>12060</v>
      </c>
      <c r="F6384" s="89" t="s">
        <v>11</v>
      </c>
      <c r="G6384" s="89">
        <v>935711</v>
      </c>
      <c r="H6384" s="89"/>
      <c r="I6384" s="93" t="s">
        <v>13337</v>
      </c>
      <c r="J6384" s="89"/>
      <c r="K6384" s="89"/>
      <c r="L6384" s="89"/>
      <c r="M6384" s="89"/>
      <c r="N6384" s="155">
        <v>50</v>
      </c>
      <c r="O6384" s="155">
        <v>0</v>
      </c>
      <c r="P6384" s="89" t="s">
        <v>679</v>
      </c>
    </row>
    <row r="6385" spans="1:16" ht="89.25">
      <c r="A6385" s="214">
        <v>35</v>
      </c>
      <c r="B6385" s="89"/>
      <c r="C6385" s="90" t="s">
        <v>49</v>
      </c>
      <c r="D6385" s="153">
        <v>43390</v>
      </c>
      <c r="E6385" s="89" t="s">
        <v>12061</v>
      </c>
      <c r="F6385" s="89" t="s">
        <v>15</v>
      </c>
      <c r="G6385" s="89">
        <v>6235</v>
      </c>
      <c r="H6385" s="89"/>
      <c r="I6385" s="93" t="s">
        <v>13338</v>
      </c>
      <c r="J6385" s="89"/>
      <c r="K6385" s="89"/>
      <c r="L6385" s="89"/>
      <c r="M6385" s="89"/>
      <c r="N6385" s="155">
        <v>295.45</v>
      </c>
      <c r="O6385" s="155">
        <v>0</v>
      </c>
      <c r="P6385" s="89" t="s">
        <v>679</v>
      </c>
    </row>
    <row r="6386" spans="1:16" ht="102">
      <c r="A6386" s="214">
        <v>46</v>
      </c>
      <c r="B6386" s="89"/>
      <c r="C6386" s="90" t="s">
        <v>51</v>
      </c>
      <c r="D6386" s="153">
        <v>43390</v>
      </c>
      <c r="E6386" s="89" t="s">
        <v>12062</v>
      </c>
      <c r="F6386" s="89" t="s">
        <v>15</v>
      </c>
      <c r="G6386" s="89">
        <v>6237</v>
      </c>
      <c r="H6386" s="89"/>
      <c r="I6386" s="93" t="s">
        <v>13339</v>
      </c>
      <c r="J6386" s="89"/>
      <c r="K6386" s="89"/>
      <c r="L6386" s="89"/>
      <c r="M6386" s="89"/>
      <c r="N6386" s="155">
        <v>921.22</v>
      </c>
      <c r="O6386" s="155">
        <v>0</v>
      </c>
      <c r="P6386" s="89" t="s">
        <v>679</v>
      </c>
    </row>
    <row r="6387" spans="1:16" ht="51">
      <c r="A6387" s="214">
        <v>117</v>
      </c>
      <c r="B6387" s="89"/>
      <c r="C6387" s="90" t="s">
        <v>65</v>
      </c>
      <c r="D6387" s="153">
        <v>43390</v>
      </c>
      <c r="E6387" s="89" t="s">
        <v>12063</v>
      </c>
      <c r="F6387" s="89" t="s">
        <v>11</v>
      </c>
      <c r="G6387" s="89">
        <v>935690</v>
      </c>
      <c r="H6387" s="89"/>
      <c r="I6387" s="93" t="s">
        <v>13340</v>
      </c>
      <c r="J6387" s="89"/>
      <c r="K6387" s="89"/>
      <c r="L6387" s="89"/>
      <c r="M6387" s="89"/>
      <c r="N6387" s="155">
        <v>50</v>
      </c>
      <c r="O6387" s="155">
        <v>0</v>
      </c>
      <c r="P6387" s="89" t="s">
        <v>679</v>
      </c>
    </row>
    <row r="6388" spans="1:16" ht="51">
      <c r="A6388" s="214">
        <v>117</v>
      </c>
      <c r="B6388" s="89"/>
      <c r="C6388" s="90" t="s">
        <v>65</v>
      </c>
      <c r="D6388" s="153">
        <v>43390</v>
      </c>
      <c r="E6388" s="89" t="s">
        <v>12064</v>
      </c>
      <c r="F6388" s="89" t="s">
        <v>11</v>
      </c>
      <c r="G6388" s="89">
        <v>935692</v>
      </c>
      <c r="H6388" s="89"/>
      <c r="I6388" s="93" t="s">
        <v>13341</v>
      </c>
      <c r="J6388" s="89"/>
      <c r="K6388" s="89"/>
      <c r="L6388" s="89"/>
      <c r="M6388" s="89"/>
      <c r="N6388" s="155">
        <v>50</v>
      </c>
      <c r="O6388" s="155">
        <v>0</v>
      </c>
      <c r="P6388" s="89" t="s">
        <v>679</v>
      </c>
    </row>
    <row r="6389" spans="1:16" ht="76.5">
      <c r="A6389" s="214" t="s">
        <v>561</v>
      </c>
      <c r="B6389" s="89"/>
      <c r="C6389" s="90" t="s">
        <v>10493</v>
      </c>
      <c r="D6389" s="153">
        <v>43390</v>
      </c>
      <c r="E6389" s="89" t="s">
        <v>12065</v>
      </c>
      <c r="F6389" s="89" t="s">
        <v>13</v>
      </c>
      <c r="G6389" s="89">
        <v>935711</v>
      </c>
      <c r="H6389" s="89"/>
      <c r="I6389" s="93" t="s">
        <v>13342</v>
      </c>
      <c r="J6389" s="89"/>
      <c r="K6389" s="89"/>
      <c r="L6389" s="89"/>
      <c r="M6389" s="89"/>
      <c r="N6389" s="155">
        <v>102000</v>
      </c>
      <c r="O6389" s="155">
        <v>0</v>
      </c>
      <c r="P6389" s="89" t="s">
        <v>679</v>
      </c>
    </row>
    <row r="6390" spans="1:16" ht="51">
      <c r="A6390" s="214">
        <v>16</v>
      </c>
      <c r="B6390" s="89"/>
      <c r="C6390" s="90" t="s">
        <v>46</v>
      </c>
      <c r="D6390" s="153">
        <v>43390</v>
      </c>
      <c r="E6390" s="89" t="s">
        <v>12066</v>
      </c>
      <c r="F6390" s="89" t="s">
        <v>6</v>
      </c>
      <c r="G6390" s="89">
        <v>1035781</v>
      </c>
      <c r="H6390" s="89"/>
      <c r="I6390" s="93" t="s">
        <v>13343</v>
      </c>
      <c r="J6390" s="89"/>
      <c r="K6390" s="89"/>
      <c r="L6390" s="89"/>
      <c r="M6390" s="89"/>
      <c r="N6390" s="155">
        <v>0</v>
      </c>
      <c r="O6390" s="155">
        <v>2056434.93</v>
      </c>
      <c r="P6390" s="89" t="s">
        <v>679</v>
      </c>
    </row>
    <row r="6391" spans="1:16" ht="51">
      <c r="A6391" s="214">
        <v>16</v>
      </c>
      <c r="B6391" s="89"/>
      <c r="C6391" s="90" t="s">
        <v>46</v>
      </c>
      <c r="D6391" s="153">
        <v>43390</v>
      </c>
      <c r="E6391" s="89" t="s">
        <v>12067</v>
      </c>
      <c r="F6391" s="89" t="s">
        <v>6</v>
      </c>
      <c r="G6391" s="89">
        <v>1035784</v>
      </c>
      <c r="H6391" s="89"/>
      <c r="I6391" s="93" t="s">
        <v>13344</v>
      </c>
      <c r="J6391" s="89"/>
      <c r="K6391" s="89"/>
      <c r="L6391" s="89"/>
      <c r="M6391" s="89"/>
      <c r="N6391" s="155">
        <v>0</v>
      </c>
      <c r="O6391" s="155">
        <v>480086.76</v>
      </c>
      <c r="P6391" s="89" t="s">
        <v>679</v>
      </c>
    </row>
    <row r="6392" spans="1:16" ht="63.75">
      <c r="A6392" s="214">
        <v>10</v>
      </c>
      <c r="B6392" s="89"/>
      <c r="C6392" s="90" t="s">
        <v>44</v>
      </c>
      <c r="D6392" s="153">
        <v>43390</v>
      </c>
      <c r="E6392" s="89" t="s">
        <v>12068</v>
      </c>
      <c r="F6392" s="89" t="s">
        <v>15</v>
      </c>
      <c r="G6392" s="89">
        <v>865169</v>
      </c>
      <c r="H6392" s="89"/>
      <c r="I6392" s="93" t="s">
        <v>13345</v>
      </c>
      <c r="J6392" s="89"/>
      <c r="K6392" s="89"/>
      <c r="L6392" s="89"/>
      <c r="M6392" s="89"/>
      <c r="N6392" s="155">
        <v>50</v>
      </c>
      <c r="O6392" s="155">
        <v>0</v>
      </c>
      <c r="P6392" s="89" t="s">
        <v>679</v>
      </c>
    </row>
    <row r="6393" spans="1:16" ht="76.5">
      <c r="A6393" s="214">
        <v>25</v>
      </c>
      <c r="B6393" s="89"/>
      <c r="C6393" s="90" t="s">
        <v>48</v>
      </c>
      <c r="D6393" s="153">
        <v>43390</v>
      </c>
      <c r="E6393" s="89" t="s">
        <v>12069</v>
      </c>
      <c r="F6393" s="89" t="s">
        <v>680</v>
      </c>
      <c r="G6393" s="89">
        <v>181189</v>
      </c>
      <c r="H6393" s="89"/>
      <c r="I6393" s="93" t="s">
        <v>13346</v>
      </c>
      <c r="J6393" s="89"/>
      <c r="K6393" s="89"/>
      <c r="L6393" s="89"/>
      <c r="M6393" s="89"/>
      <c r="N6393" s="155">
        <v>1135049.43</v>
      </c>
      <c r="O6393" s="155">
        <v>0</v>
      </c>
      <c r="P6393" s="89" t="s">
        <v>679</v>
      </c>
    </row>
    <row r="6394" spans="1:16" ht="51">
      <c r="A6394" s="214" t="s">
        <v>560</v>
      </c>
      <c r="B6394" s="89"/>
      <c r="C6394" s="90" t="s">
        <v>622</v>
      </c>
      <c r="D6394" s="153">
        <v>43390</v>
      </c>
      <c r="E6394" s="89" t="s">
        <v>12070</v>
      </c>
      <c r="F6394" s="89" t="s">
        <v>6</v>
      </c>
      <c r="G6394" s="89">
        <v>1035801</v>
      </c>
      <c r="H6394" s="89"/>
      <c r="I6394" s="93" t="s">
        <v>13347</v>
      </c>
      <c r="J6394" s="89"/>
      <c r="K6394" s="89"/>
      <c r="L6394" s="89"/>
      <c r="M6394" s="89"/>
      <c r="N6394" s="155">
        <v>0</v>
      </c>
      <c r="O6394" s="155">
        <v>5000000</v>
      </c>
      <c r="P6394" s="89" t="s">
        <v>679</v>
      </c>
    </row>
    <row r="6395" spans="1:16" ht="51">
      <c r="A6395" s="214">
        <v>117</v>
      </c>
      <c r="B6395" s="89"/>
      <c r="C6395" s="90" t="s">
        <v>65</v>
      </c>
      <c r="D6395" s="153">
        <v>43390</v>
      </c>
      <c r="E6395" s="89" t="s">
        <v>12071</v>
      </c>
      <c r="F6395" s="89" t="s">
        <v>11</v>
      </c>
      <c r="G6395" s="89">
        <v>935794</v>
      </c>
      <c r="H6395" s="89"/>
      <c r="I6395" s="93" t="s">
        <v>13348</v>
      </c>
      <c r="J6395" s="89"/>
      <c r="K6395" s="89"/>
      <c r="L6395" s="89"/>
      <c r="M6395" s="89"/>
      <c r="N6395" s="155">
        <v>50</v>
      </c>
      <c r="O6395" s="155">
        <v>0</v>
      </c>
      <c r="P6395" s="89" t="s">
        <v>679</v>
      </c>
    </row>
    <row r="6396" spans="1:16" ht="51">
      <c r="A6396" s="214">
        <v>513</v>
      </c>
      <c r="B6396" s="89"/>
      <c r="C6396" s="90" t="s">
        <v>175</v>
      </c>
      <c r="D6396" s="153">
        <v>43390</v>
      </c>
      <c r="E6396" s="89" t="s">
        <v>12072</v>
      </c>
      <c r="F6396" s="89" t="s">
        <v>11</v>
      </c>
      <c r="G6396" s="89">
        <v>935783</v>
      </c>
      <c r="H6396" s="89"/>
      <c r="I6396" s="93" t="s">
        <v>13349</v>
      </c>
      <c r="J6396" s="89"/>
      <c r="K6396" s="89"/>
      <c r="L6396" s="89"/>
      <c r="M6396" s="89"/>
      <c r="N6396" s="155">
        <v>50</v>
      </c>
      <c r="O6396" s="155">
        <v>0</v>
      </c>
      <c r="P6396" s="89" t="s">
        <v>679</v>
      </c>
    </row>
    <row r="6397" spans="1:16" ht="51">
      <c r="A6397" s="214">
        <v>117</v>
      </c>
      <c r="B6397" s="89"/>
      <c r="C6397" s="90" t="s">
        <v>65</v>
      </c>
      <c r="D6397" s="153">
        <v>43390</v>
      </c>
      <c r="E6397" s="89" t="s">
        <v>12073</v>
      </c>
      <c r="F6397" s="89" t="s">
        <v>11</v>
      </c>
      <c r="G6397" s="89">
        <v>935778</v>
      </c>
      <c r="H6397" s="89"/>
      <c r="I6397" s="93" t="s">
        <v>13350</v>
      </c>
      <c r="J6397" s="89"/>
      <c r="K6397" s="89"/>
      <c r="L6397" s="89"/>
      <c r="M6397" s="89"/>
      <c r="N6397" s="155">
        <v>50</v>
      </c>
      <c r="O6397" s="155">
        <v>0</v>
      </c>
      <c r="P6397" s="89" t="s">
        <v>679</v>
      </c>
    </row>
    <row r="6398" spans="1:16" ht="51">
      <c r="A6398" s="214" t="s">
        <v>569</v>
      </c>
      <c r="B6398" s="89"/>
      <c r="C6398" s="90" t="s">
        <v>621</v>
      </c>
      <c r="D6398" s="153">
        <v>43391</v>
      </c>
      <c r="E6398" s="89" t="s">
        <v>11484</v>
      </c>
      <c r="F6398" s="89" t="s">
        <v>3</v>
      </c>
      <c r="G6398" s="89">
        <v>1673667</v>
      </c>
      <c r="H6398" s="89"/>
      <c r="I6398" s="93" t="s">
        <v>12704</v>
      </c>
      <c r="J6398" s="89"/>
      <c r="K6398" s="89"/>
      <c r="L6398" s="89"/>
      <c r="M6398" s="89"/>
      <c r="N6398" s="155">
        <v>0</v>
      </c>
      <c r="O6398" s="155">
        <v>1018</v>
      </c>
      <c r="P6398" s="89" t="s">
        <v>679</v>
      </c>
    </row>
    <row r="6399" spans="1:16" ht="51">
      <c r="A6399" s="214">
        <v>20</v>
      </c>
      <c r="B6399" s="89"/>
      <c r="C6399" s="90" t="s">
        <v>47</v>
      </c>
      <c r="D6399" s="153">
        <v>43391</v>
      </c>
      <c r="E6399" s="89" t="s">
        <v>11485</v>
      </c>
      <c r="F6399" s="89" t="s">
        <v>3</v>
      </c>
      <c r="G6399" s="89">
        <v>1673671</v>
      </c>
      <c r="H6399" s="89"/>
      <c r="I6399" s="93" t="s">
        <v>12705</v>
      </c>
      <c r="J6399" s="89"/>
      <c r="K6399" s="89"/>
      <c r="L6399" s="89"/>
      <c r="M6399" s="89"/>
      <c r="N6399" s="155">
        <v>0</v>
      </c>
      <c r="O6399" s="155">
        <v>371</v>
      </c>
      <c r="P6399" s="89" t="s">
        <v>679</v>
      </c>
    </row>
    <row r="6400" spans="1:16" ht="51">
      <c r="A6400" s="214">
        <v>70</v>
      </c>
      <c r="B6400" s="89"/>
      <c r="C6400" s="90" t="s">
        <v>56</v>
      </c>
      <c r="D6400" s="153">
        <v>43391</v>
      </c>
      <c r="E6400" s="89" t="s">
        <v>11486</v>
      </c>
      <c r="F6400" s="89" t="s">
        <v>3</v>
      </c>
      <c r="G6400" s="89">
        <v>1673730</v>
      </c>
      <c r="H6400" s="89"/>
      <c r="I6400" s="93" t="s">
        <v>12706</v>
      </c>
      <c r="J6400" s="89"/>
      <c r="K6400" s="89"/>
      <c r="L6400" s="89"/>
      <c r="M6400" s="89"/>
      <c r="N6400" s="155">
        <v>0</v>
      </c>
      <c r="O6400" s="155">
        <v>128.5</v>
      </c>
      <c r="P6400" s="89" t="s">
        <v>679</v>
      </c>
    </row>
    <row r="6401" spans="1:16" ht="51">
      <c r="A6401" s="214" t="s">
        <v>569</v>
      </c>
      <c r="B6401" s="89"/>
      <c r="C6401" s="90" t="s">
        <v>621</v>
      </c>
      <c r="D6401" s="153">
        <v>43391</v>
      </c>
      <c r="E6401" s="89" t="s">
        <v>11487</v>
      </c>
      <c r="F6401" s="89" t="s">
        <v>3</v>
      </c>
      <c r="G6401" s="89">
        <v>1673732</v>
      </c>
      <c r="H6401" s="89"/>
      <c r="I6401" s="93" t="s">
        <v>12707</v>
      </c>
      <c r="J6401" s="89"/>
      <c r="K6401" s="89"/>
      <c r="L6401" s="89"/>
      <c r="M6401" s="89"/>
      <c r="N6401" s="155">
        <v>0</v>
      </c>
      <c r="O6401" s="155">
        <v>292</v>
      </c>
      <c r="P6401" s="89" t="s">
        <v>679</v>
      </c>
    </row>
    <row r="6402" spans="1:16" ht="38.25">
      <c r="A6402" s="214" t="s">
        <v>569</v>
      </c>
      <c r="B6402" s="89"/>
      <c r="C6402" s="90" t="s">
        <v>621</v>
      </c>
      <c r="D6402" s="153">
        <v>43391</v>
      </c>
      <c r="E6402" s="89" t="s">
        <v>11488</v>
      </c>
      <c r="F6402" s="89" t="s">
        <v>3</v>
      </c>
      <c r="G6402" s="89">
        <v>1673734</v>
      </c>
      <c r="H6402" s="89"/>
      <c r="I6402" s="93" t="s">
        <v>12708</v>
      </c>
      <c r="J6402" s="89"/>
      <c r="K6402" s="89"/>
      <c r="L6402" s="89"/>
      <c r="M6402" s="89"/>
      <c r="N6402" s="155">
        <v>0</v>
      </c>
      <c r="O6402" s="155">
        <v>522</v>
      </c>
      <c r="P6402" s="89" t="s">
        <v>679</v>
      </c>
    </row>
    <row r="6403" spans="1:16" ht="38.25">
      <c r="A6403" s="214" t="s">
        <v>569</v>
      </c>
      <c r="B6403" s="89"/>
      <c r="C6403" s="90" t="s">
        <v>621</v>
      </c>
      <c r="D6403" s="153">
        <v>43391</v>
      </c>
      <c r="E6403" s="89" t="s">
        <v>11489</v>
      </c>
      <c r="F6403" s="89" t="s">
        <v>3</v>
      </c>
      <c r="G6403" s="89">
        <v>1673569</v>
      </c>
      <c r="H6403" s="89"/>
      <c r="I6403" s="93" t="s">
        <v>12709</v>
      </c>
      <c r="J6403" s="89"/>
      <c r="K6403" s="89"/>
      <c r="L6403" s="89"/>
      <c r="M6403" s="89"/>
      <c r="N6403" s="155">
        <v>0</v>
      </c>
      <c r="O6403" s="155">
        <v>140</v>
      </c>
      <c r="P6403" s="89" t="s">
        <v>679</v>
      </c>
    </row>
    <row r="6404" spans="1:16" ht="38.25">
      <c r="A6404" s="214" t="s">
        <v>569</v>
      </c>
      <c r="B6404" s="89"/>
      <c r="C6404" s="90" t="s">
        <v>621</v>
      </c>
      <c r="D6404" s="153">
        <v>43391</v>
      </c>
      <c r="E6404" s="89" t="s">
        <v>11490</v>
      </c>
      <c r="F6404" s="89" t="s">
        <v>3</v>
      </c>
      <c r="G6404" s="89">
        <v>1673598</v>
      </c>
      <c r="H6404" s="89"/>
      <c r="I6404" s="93" t="s">
        <v>12710</v>
      </c>
      <c r="J6404" s="89"/>
      <c r="K6404" s="89"/>
      <c r="L6404" s="89"/>
      <c r="M6404" s="89"/>
      <c r="N6404" s="155">
        <v>0</v>
      </c>
      <c r="O6404" s="155">
        <v>2640</v>
      </c>
      <c r="P6404" s="89" t="s">
        <v>679</v>
      </c>
    </row>
    <row r="6405" spans="1:16" ht="51">
      <c r="A6405" s="214" t="s">
        <v>569</v>
      </c>
      <c r="B6405" s="89"/>
      <c r="C6405" s="90" t="s">
        <v>621</v>
      </c>
      <c r="D6405" s="153">
        <v>43391</v>
      </c>
      <c r="E6405" s="89" t="s">
        <v>11491</v>
      </c>
      <c r="F6405" s="89" t="s">
        <v>3</v>
      </c>
      <c r="G6405" s="89">
        <v>1673599</v>
      </c>
      <c r="H6405" s="89"/>
      <c r="I6405" s="93" t="s">
        <v>12711</v>
      </c>
      <c r="J6405" s="89"/>
      <c r="K6405" s="89"/>
      <c r="L6405" s="89"/>
      <c r="M6405" s="89"/>
      <c r="N6405" s="155">
        <v>0</v>
      </c>
      <c r="O6405" s="155">
        <v>1994</v>
      </c>
      <c r="P6405" s="89" t="s">
        <v>679</v>
      </c>
    </row>
    <row r="6406" spans="1:16" ht="51">
      <c r="A6406" s="214">
        <v>266</v>
      </c>
      <c r="B6406" s="89"/>
      <c r="C6406" s="90" t="s">
        <v>11070</v>
      </c>
      <c r="D6406" s="153">
        <v>43391</v>
      </c>
      <c r="E6406" s="89" t="s">
        <v>11492</v>
      </c>
      <c r="F6406" s="89" t="s">
        <v>3</v>
      </c>
      <c r="G6406" s="89">
        <v>1673608</v>
      </c>
      <c r="H6406" s="89"/>
      <c r="I6406" s="93" t="s">
        <v>12712</v>
      </c>
      <c r="J6406" s="89"/>
      <c r="K6406" s="89"/>
      <c r="L6406" s="89"/>
      <c r="M6406" s="89"/>
      <c r="N6406" s="155">
        <v>0</v>
      </c>
      <c r="O6406" s="155">
        <v>323.59000000000003</v>
      </c>
      <c r="P6406" s="89" t="s">
        <v>679</v>
      </c>
    </row>
    <row r="6407" spans="1:16" ht="51">
      <c r="A6407" s="214">
        <v>66</v>
      </c>
      <c r="B6407" s="89"/>
      <c r="C6407" s="90" t="s">
        <v>55</v>
      </c>
      <c r="D6407" s="153">
        <v>43391</v>
      </c>
      <c r="E6407" s="89" t="s">
        <v>11493</v>
      </c>
      <c r="F6407" s="89" t="s">
        <v>3</v>
      </c>
      <c r="G6407" s="89">
        <v>1673613</v>
      </c>
      <c r="H6407" s="89"/>
      <c r="I6407" s="93" t="s">
        <v>12713</v>
      </c>
      <c r="J6407" s="89"/>
      <c r="K6407" s="89"/>
      <c r="L6407" s="89"/>
      <c r="M6407" s="89"/>
      <c r="N6407" s="155">
        <v>0</v>
      </c>
      <c r="O6407" s="155">
        <v>1108</v>
      </c>
      <c r="P6407" s="89" t="s">
        <v>679</v>
      </c>
    </row>
    <row r="6408" spans="1:16" ht="51">
      <c r="A6408" s="214">
        <v>253</v>
      </c>
      <c r="B6408" s="89"/>
      <c r="C6408" s="90" t="s">
        <v>117</v>
      </c>
      <c r="D6408" s="153">
        <v>43391</v>
      </c>
      <c r="E6408" s="89" t="s">
        <v>11494</v>
      </c>
      <c r="F6408" s="89" t="s">
        <v>3</v>
      </c>
      <c r="G6408" s="89">
        <v>1673636</v>
      </c>
      <c r="H6408" s="89"/>
      <c r="I6408" s="93" t="s">
        <v>12714</v>
      </c>
      <c r="J6408" s="89"/>
      <c r="K6408" s="89"/>
      <c r="L6408" s="89"/>
      <c r="M6408" s="89"/>
      <c r="N6408" s="155">
        <v>0</v>
      </c>
      <c r="O6408" s="155">
        <v>0.2</v>
      </c>
      <c r="P6408" s="89" t="s">
        <v>679</v>
      </c>
    </row>
    <row r="6409" spans="1:16" ht="51">
      <c r="A6409" s="214" t="s">
        <v>569</v>
      </c>
      <c r="B6409" s="89"/>
      <c r="C6409" s="90" t="s">
        <v>621</v>
      </c>
      <c r="D6409" s="153">
        <v>43391</v>
      </c>
      <c r="E6409" s="89" t="s">
        <v>11495</v>
      </c>
      <c r="F6409" s="89" t="s">
        <v>3</v>
      </c>
      <c r="G6409" s="89">
        <v>1673770</v>
      </c>
      <c r="H6409" s="89"/>
      <c r="I6409" s="93" t="s">
        <v>12715</v>
      </c>
      <c r="J6409" s="89"/>
      <c r="K6409" s="89"/>
      <c r="L6409" s="89"/>
      <c r="M6409" s="89"/>
      <c r="N6409" s="155">
        <v>0</v>
      </c>
      <c r="O6409" s="155">
        <v>1075</v>
      </c>
      <c r="P6409" s="89" t="s">
        <v>679</v>
      </c>
    </row>
    <row r="6410" spans="1:16" ht="63.75">
      <c r="A6410" s="214">
        <v>81</v>
      </c>
      <c r="B6410" s="89"/>
      <c r="C6410" s="90" t="s">
        <v>58</v>
      </c>
      <c r="D6410" s="153">
        <v>43391</v>
      </c>
      <c r="E6410" s="89" t="s">
        <v>11496</v>
      </c>
      <c r="F6410" s="89" t="s">
        <v>3</v>
      </c>
      <c r="G6410" s="89">
        <v>1673775</v>
      </c>
      <c r="H6410" s="89"/>
      <c r="I6410" s="93" t="s">
        <v>12716</v>
      </c>
      <c r="J6410" s="89"/>
      <c r="K6410" s="89"/>
      <c r="L6410" s="89"/>
      <c r="M6410" s="89"/>
      <c r="N6410" s="155">
        <v>0</v>
      </c>
      <c r="O6410" s="155">
        <v>2</v>
      </c>
      <c r="P6410" s="89" t="s">
        <v>679</v>
      </c>
    </row>
    <row r="6411" spans="1:16" ht="38.25">
      <c r="A6411" s="214" t="s">
        <v>569</v>
      </c>
      <c r="B6411" s="89"/>
      <c r="C6411" s="90" t="s">
        <v>621</v>
      </c>
      <c r="D6411" s="153">
        <v>43391</v>
      </c>
      <c r="E6411" s="89" t="s">
        <v>11497</v>
      </c>
      <c r="F6411" s="89" t="s">
        <v>3</v>
      </c>
      <c r="G6411" s="89">
        <v>1673786</v>
      </c>
      <c r="H6411" s="89"/>
      <c r="I6411" s="93" t="s">
        <v>4097</v>
      </c>
      <c r="J6411" s="89"/>
      <c r="K6411" s="89"/>
      <c r="L6411" s="89"/>
      <c r="M6411" s="89"/>
      <c r="N6411" s="155">
        <v>0</v>
      </c>
      <c r="O6411" s="155">
        <v>4000</v>
      </c>
      <c r="P6411" s="89" t="s">
        <v>679</v>
      </c>
    </row>
    <row r="6412" spans="1:16" ht="51">
      <c r="A6412" s="214">
        <v>681</v>
      </c>
      <c r="B6412" s="89"/>
      <c r="C6412" s="90" t="s">
        <v>196</v>
      </c>
      <c r="D6412" s="153">
        <v>43391</v>
      </c>
      <c r="E6412" s="89" t="s">
        <v>11498</v>
      </c>
      <c r="F6412" s="89" t="s">
        <v>3</v>
      </c>
      <c r="G6412" s="89">
        <v>1673817</v>
      </c>
      <c r="H6412" s="89"/>
      <c r="I6412" s="93" t="s">
        <v>12717</v>
      </c>
      <c r="J6412" s="89"/>
      <c r="K6412" s="89"/>
      <c r="L6412" s="89"/>
      <c r="M6412" s="89"/>
      <c r="N6412" s="155">
        <v>0</v>
      </c>
      <c r="O6412" s="155">
        <v>500</v>
      </c>
      <c r="P6412" s="89" t="s">
        <v>679</v>
      </c>
    </row>
    <row r="6413" spans="1:16" ht="51">
      <c r="A6413" s="214" t="s">
        <v>569</v>
      </c>
      <c r="B6413" s="89"/>
      <c r="C6413" s="90" t="s">
        <v>621</v>
      </c>
      <c r="D6413" s="153">
        <v>43391</v>
      </c>
      <c r="E6413" s="89" t="s">
        <v>11499</v>
      </c>
      <c r="F6413" s="89" t="s">
        <v>3</v>
      </c>
      <c r="G6413" s="89">
        <v>1673637</v>
      </c>
      <c r="H6413" s="89"/>
      <c r="I6413" s="93" t="s">
        <v>12718</v>
      </c>
      <c r="J6413" s="89"/>
      <c r="K6413" s="89"/>
      <c r="L6413" s="89"/>
      <c r="M6413" s="89"/>
      <c r="N6413" s="155">
        <v>0</v>
      </c>
      <c r="O6413" s="155">
        <v>17255</v>
      </c>
      <c r="P6413" s="89" t="s">
        <v>679</v>
      </c>
    </row>
    <row r="6414" spans="1:16" ht="51">
      <c r="A6414" s="214">
        <v>287</v>
      </c>
      <c r="B6414" s="89"/>
      <c r="C6414" s="90" t="s">
        <v>130</v>
      </c>
      <c r="D6414" s="153">
        <v>43391</v>
      </c>
      <c r="E6414" s="89" t="s">
        <v>11500</v>
      </c>
      <c r="F6414" s="89" t="s">
        <v>3</v>
      </c>
      <c r="G6414" s="89">
        <v>1673553</v>
      </c>
      <c r="H6414" s="89"/>
      <c r="I6414" s="93" t="s">
        <v>12719</v>
      </c>
      <c r="J6414" s="89"/>
      <c r="K6414" s="89"/>
      <c r="L6414" s="89"/>
      <c r="M6414" s="89"/>
      <c r="N6414" s="155">
        <v>0</v>
      </c>
      <c r="O6414" s="155">
        <v>450.01</v>
      </c>
      <c r="P6414" s="89" t="s">
        <v>679</v>
      </c>
    </row>
    <row r="6415" spans="1:16" ht="51">
      <c r="A6415" s="214" t="s">
        <v>569</v>
      </c>
      <c r="B6415" s="89"/>
      <c r="C6415" s="90" t="s">
        <v>621</v>
      </c>
      <c r="D6415" s="153">
        <v>43391</v>
      </c>
      <c r="E6415" s="89" t="s">
        <v>11501</v>
      </c>
      <c r="F6415" s="89" t="s">
        <v>3</v>
      </c>
      <c r="G6415" s="89">
        <v>1673556</v>
      </c>
      <c r="H6415" s="89"/>
      <c r="I6415" s="93" t="s">
        <v>12720</v>
      </c>
      <c r="J6415" s="89"/>
      <c r="K6415" s="89"/>
      <c r="L6415" s="89"/>
      <c r="M6415" s="89"/>
      <c r="N6415" s="155">
        <v>0</v>
      </c>
      <c r="O6415" s="155">
        <v>10743.800000000001</v>
      </c>
      <c r="P6415" s="89" t="s">
        <v>679</v>
      </c>
    </row>
    <row r="6416" spans="1:16" ht="51">
      <c r="A6416" s="214" t="s">
        <v>569</v>
      </c>
      <c r="B6416" s="89"/>
      <c r="C6416" s="90" t="s">
        <v>621</v>
      </c>
      <c r="D6416" s="153">
        <v>43391</v>
      </c>
      <c r="E6416" s="89" t="s">
        <v>11502</v>
      </c>
      <c r="F6416" s="89" t="s">
        <v>3</v>
      </c>
      <c r="G6416" s="89">
        <v>1673559</v>
      </c>
      <c r="H6416" s="89"/>
      <c r="I6416" s="93" t="s">
        <v>12721</v>
      </c>
      <c r="J6416" s="89"/>
      <c r="K6416" s="89"/>
      <c r="L6416" s="89"/>
      <c r="M6416" s="89"/>
      <c r="N6416" s="155">
        <v>0</v>
      </c>
      <c r="O6416" s="155">
        <v>2015</v>
      </c>
      <c r="P6416" s="89" t="s">
        <v>679</v>
      </c>
    </row>
    <row r="6417" spans="1:16" ht="63.75">
      <c r="A6417" s="214">
        <v>221</v>
      </c>
      <c r="B6417" s="89"/>
      <c r="C6417" s="90" t="s">
        <v>105</v>
      </c>
      <c r="D6417" s="153">
        <v>43391</v>
      </c>
      <c r="E6417" s="89" t="s">
        <v>11503</v>
      </c>
      <c r="F6417" s="89" t="s">
        <v>3</v>
      </c>
      <c r="G6417" s="89">
        <v>1673570</v>
      </c>
      <c r="H6417" s="89"/>
      <c r="I6417" s="93" t="s">
        <v>12722</v>
      </c>
      <c r="J6417" s="89"/>
      <c r="K6417" s="89"/>
      <c r="L6417" s="89"/>
      <c r="M6417" s="89"/>
      <c r="N6417" s="155">
        <v>0</v>
      </c>
      <c r="O6417" s="155">
        <v>53</v>
      </c>
      <c r="P6417" s="89" t="s">
        <v>679</v>
      </c>
    </row>
    <row r="6418" spans="1:16" ht="51">
      <c r="A6418" s="214">
        <v>46</v>
      </c>
      <c r="B6418" s="89"/>
      <c r="C6418" s="90" t="s">
        <v>51</v>
      </c>
      <c r="D6418" s="153">
        <v>43391</v>
      </c>
      <c r="E6418" s="89" t="s">
        <v>11504</v>
      </c>
      <c r="F6418" s="89" t="s">
        <v>3</v>
      </c>
      <c r="G6418" s="89">
        <v>1673575</v>
      </c>
      <c r="H6418" s="89"/>
      <c r="I6418" s="93" t="s">
        <v>12723</v>
      </c>
      <c r="J6418" s="89"/>
      <c r="K6418" s="89"/>
      <c r="L6418" s="89"/>
      <c r="M6418" s="89"/>
      <c r="N6418" s="155">
        <v>0</v>
      </c>
      <c r="O6418" s="155">
        <v>971413.79</v>
      </c>
      <c r="P6418" s="89" t="s">
        <v>679</v>
      </c>
    </row>
    <row r="6419" spans="1:16" ht="63.75">
      <c r="A6419" s="214" t="s">
        <v>560</v>
      </c>
      <c r="B6419" s="89"/>
      <c r="C6419" s="90" t="s">
        <v>622</v>
      </c>
      <c r="D6419" s="153">
        <v>43391</v>
      </c>
      <c r="E6419" s="89" t="s">
        <v>11505</v>
      </c>
      <c r="F6419" s="89" t="s">
        <v>3</v>
      </c>
      <c r="G6419" s="89">
        <v>1673587</v>
      </c>
      <c r="H6419" s="89"/>
      <c r="I6419" s="93" t="s">
        <v>12724</v>
      </c>
      <c r="J6419" s="89"/>
      <c r="K6419" s="89"/>
      <c r="L6419" s="89"/>
      <c r="M6419" s="89"/>
      <c r="N6419" s="155">
        <v>0</v>
      </c>
      <c r="O6419" s="155">
        <v>7000000</v>
      </c>
      <c r="P6419" s="89" t="s">
        <v>679</v>
      </c>
    </row>
    <row r="6420" spans="1:16" ht="51">
      <c r="A6420" s="214" t="s">
        <v>569</v>
      </c>
      <c r="B6420" s="89"/>
      <c r="C6420" s="90" t="s">
        <v>621</v>
      </c>
      <c r="D6420" s="153">
        <v>43391</v>
      </c>
      <c r="E6420" s="89" t="s">
        <v>11506</v>
      </c>
      <c r="F6420" s="89" t="s">
        <v>3</v>
      </c>
      <c r="G6420" s="89">
        <v>1673543</v>
      </c>
      <c r="H6420" s="89"/>
      <c r="I6420" s="93" t="s">
        <v>12725</v>
      </c>
      <c r="J6420" s="89"/>
      <c r="K6420" s="89"/>
      <c r="L6420" s="89"/>
      <c r="M6420" s="89"/>
      <c r="N6420" s="155">
        <v>0</v>
      </c>
      <c r="O6420" s="155">
        <v>1050.3900000000001</v>
      </c>
      <c r="P6420" s="89" t="s">
        <v>679</v>
      </c>
    </row>
    <row r="6421" spans="1:16" ht="38.25">
      <c r="A6421" s="214" t="s">
        <v>569</v>
      </c>
      <c r="B6421" s="89"/>
      <c r="C6421" s="90" t="s">
        <v>621</v>
      </c>
      <c r="D6421" s="153">
        <v>43391</v>
      </c>
      <c r="E6421" s="89" t="s">
        <v>11507</v>
      </c>
      <c r="F6421" s="89" t="s">
        <v>3</v>
      </c>
      <c r="G6421" s="89">
        <v>1673562</v>
      </c>
      <c r="H6421" s="89"/>
      <c r="I6421" s="93" t="s">
        <v>5074</v>
      </c>
      <c r="J6421" s="89"/>
      <c r="K6421" s="89"/>
      <c r="L6421" s="89"/>
      <c r="M6421" s="89"/>
      <c r="N6421" s="155">
        <v>0</v>
      </c>
      <c r="O6421" s="155">
        <v>500</v>
      </c>
      <c r="P6421" s="89" t="s">
        <v>679</v>
      </c>
    </row>
    <row r="6422" spans="1:16" ht="102">
      <c r="A6422" s="214">
        <v>35</v>
      </c>
      <c r="B6422" s="89"/>
      <c r="C6422" s="90" t="s">
        <v>49</v>
      </c>
      <c r="D6422" s="153">
        <v>43391</v>
      </c>
      <c r="E6422" s="89" t="s">
        <v>12074</v>
      </c>
      <c r="F6422" s="89" t="s">
        <v>637</v>
      </c>
      <c r="G6422" s="89">
        <v>6233</v>
      </c>
      <c r="H6422" s="89"/>
      <c r="I6422" s="93" t="s">
        <v>13351</v>
      </c>
      <c r="J6422" s="89"/>
      <c r="K6422" s="89"/>
      <c r="L6422" s="89"/>
      <c r="M6422" s="89"/>
      <c r="N6422" s="155">
        <v>9.5299999999999994</v>
      </c>
      <c r="O6422" s="155">
        <v>0</v>
      </c>
      <c r="P6422" s="89" t="s">
        <v>679</v>
      </c>
    </row>
    <row r="6423" spans="1:16" ht="89.25">
      <c r="A6423" s="214">
        <v>35</v>
      </c>
      <c r="B6423" s="89"/>
      <c r="C6423" s="90" t="s">
        <v>49</v>
      </c>
      <c r="D6423" s="153">
        <v>43391</v>
      </c>
      <c r="E6423" s="89" t="s">
        <v>12075</v>
      </c>
      <c r="F6423" s="89" t="s">
        <v>15</v>
      </c>
      <c r="G6423" s="89">
        <v>6233</v>
      </c>
      <c r="H6423" s="89"/>
      <c r="I6423" s="93" t="s">
        <v>13352</v>
      </c>
      <c r="J6423" s="89"/>
      <c r="K6423" s="89"/>
      <c r="L6423" s="89"/>
      <c r="M6423" s="89"/>
      <c r="N6423" s="155">
        <v>271.17</v>
      </c>
      <c r="O6423" s="155">
        <v>0</v>
      </c>
      <c r="P6423" s="89" t="s">
        <v>679</v>
      </c>
    </row>
    <row r="6424" spans="1:16" ht="51">
      <c r="A6424" s="214">
        <v>513</v>
      </c>
      <c r="B6424" s="89"/>
      <c r="C6424" s="90" t="s">
        <v>175</v>
      </c>
      <c r="D6424" s="153">
        <v>43391</v>
      </c>
      <c r="E6424" s="89" t="s">
        <v>12076</v>
      </c>
      <c r="F6424" s="89" t="s">
        <v>15</v>
      </c>
      <c r="G6424" s="89">
        <v>865902</v>
      </c>
      <c r="H6424" s="89"/>
      <c r="I6424" s="93" t="s">
        <v>3376</v>
      </c>
      <c r="J6424" s="89"/>
      <c r="K6424" s="89"/>
      <c r="L6424" s="89"/>
      <c r="M6424" s="89"/>
      <c r="N6424" s="155">
        <v>50</v>
      </c>
      <c r="O6424" s="155">
        <v>0</v>
      </c>
      <c r="P6424" s="89" t="s">
        <v>679</v>
      </c>
    </row>
    <row r="6425" spans="1:16" ht="89.25">
      <c r="A6425" s="214">
        <v>25</v>
      </c>
      <c r="B6425" s="89"/>
      <c r="C6425" s="90" t="s">
        <v>48</v>
      </c>
      <c r="D6425" s="153">
        <v>43391</v>
      </c>
      <c r="E6425" s="89" t="s">
        <v>12077</v>
      </c>
      <c r="F6425" s="89" t="s">
        <v>15</v>
      </c>
      <c r="G6425" s="89">
        <v>6250</v>
      </c>
      <c r="H6425" s="89"/>
      <c r="I6425" s="93" t="s">
        <v>13353</v>
      </c>
      <c r="J6425" s="89"/>
      <c r="K6425" s="89"/>
      <c r="L6425" s="89"/>
      <c r="M6425" s="89"/>
      <c r="N6425" s="155">
        <v>50</v>
      </c>
      <c r="O6425" s="155">
        <v>0</v>
      </c>
      <c r="P6425" s="89" t="s">
        <v>679</v>
      </c>
    </row>
    <row r="6426" spans="1:16" ht="76.5">
      <c r="A6426" s="214" t="s">
        <v>561</v>
      </c>
      <c r="B6426" s="89"/>
      <c r="C6426" s="90" t="s">
        <v>10493</v>
      </c>
      <c r="D6426" s="153">
        <v>43391</v>
      </c>
      <c r="E6426" s="89" t="s">
        <v>12078</v>
      </c>
      <c r="F6426" s="89" t="s">
        <v>13</v>
      </c>
      <c r="G6426" s="89">
        <v>935808</v>
      </c>
      <c r="H6426" s="89"/>
      <c r="I6426" s="93" t="s">
        <v>13354</v>
      </c>
      <c r="J6426" s="89"/>
      <c r="K6426" s="89"/>
      <c r="L6426" s="89"/>
      <c r="M6426" s="89"/>
      <c r="N6426" s="155">
        <v>49980</v>
      </c>
      <c r="O6426" s="155">
        <v>0</v>
      </c>
      <c r="P6426" s="89" t="s">
        <v>679</v>
      </c>
    </row>
    <row r="6427" spans="1:16" ht="76.5">
      <c r="A6427" s="214" t="s">
        <v>561</v>
      </c>
      <c r="B6427" s="89"/>
      <c r="C6427" s="90" t="s">
        <v>10493</v>
      </c>
      <c r="D6427" s="153">
        <v>43391</v>
      </c>
      <c r="E6427" s="89" t="s">
        <v>12079</v>
      </c>
      <c r="F6427" s="89" t="s">
        <v>11</v>
      </c>
      <c r="G6427" s="89">
        <v>935808</v>
      </c>
      <c r="H6427" s="89"/>
      <c r="I6427" s="93" t="s">
        <v>13355</v>
      </c>
      <c r="J6427" s="89"/>
      <c r="K6427" s="89"/>
      <c r="L6427" s="89"/>
      <c r="M6427" s="89"/>
      <c r="N6427" s="155">
        <v>50</v>
      </c>
      <c r="O6427" s="155">
        <v>0</v>
      </c>
      <c r="P6427" s="89" t="s">
        <v>679</v>
      </c>
    </row>
    <row r="6428" spans="1:16" ht="63.75">
      <c r="A6428" s="214">
        <v>10</v>
      </c>
      <c r="B6428" s="89"/>
      <c r="C6428" s="90" t="s">
        <v>44</v>
      </c>
      <c r="D6428" s="153">
        <v>43391</v>
      </c>
      <c r="E6428" s="89" t="s">
        <v>12080</v>
      </c>
      <c r="F6428" s="89" t="s">
        <v>15</v>
      </c>
      <c r="G6428" s="89">
        <v>865909</v>
      </c>
      <c r="H6428" s="89"/>
      <c r="I6428" s="93" t="s">
        <v>13356</v>
      </c>
      <c r="J6428" s="89"/>
      <c r="K6428" s="89"/>
      <c r="L6428" s="89"/>
      <c r="M6428" s="89"/>
      <c r="N6428" s="155">
        <v>50</v>
      </c>
      <c r="O6428" s="155">
        <v>0</v>
      </c>
      <c r="P6428" s="89" t="s">
        <v>679</v>
      </c>
    </row>
    <row r="6429" spans="1:16" ht="51">
      <c r="A6429" s="214">
        <v>513</v>
      </c>
      <c r="B6429" s="89"/>
      <c r="C6429" s="90" t="s">
        <v>175</v>
      </c>
      <c r="D6429" s="153">
        <v>43391</v>
      </c>
      <c r="E6429" s="89" t="s">
        <v>12081</v>
      </c>
      <c r="F6429" s="89" t="s">
        <v>11</v>
      </c>
      <c r="G6429" s="89">
        <v>935817</v>
      </c>
      <c r="H6429" s="89"/>
      <c r="I6429" s="93" t="s">
        <v>13357</v>
      </c>
      <c r="J6429" s="89"/>
      <c r="K6429" s="89"/>
      <c r="L6429" s="89"/>
      <c r="M6429" s="89"/>
      <c r="N6429" s="155">
        <v>50</v>
      </c>
      <c r="O6429" s="155">
        <v>0</v>
      </c>
      <c r="P6429" s="89" t="s">
        <v>679</v>
      </c>
    </row>
    <row r="6430" spans="1:16" ht="76.5">
      <c r="A6430" s="214">
        <v>373</v>
      </c>
      <c r="B6430" s="89"/>
      <c r="C6430" s="90" t="s">
        <v>644</v>
      </c>
      <c r="D6430" s="153">
        <v>43391</v>
      </c>
      <c r="E6430" s="89" t="s">
        <v>12082</v>
      </c>
      <c r="F6430" s="89" t="s">
        <v>680</v>
      </c>
      <c r="G6430" s="89">
        <v>181235</v>
      </c>
      <c r="H6430" s="89"/>
      <c r="I6430" s="93" t="s">
        <v>13358</v>
      </c>
      <c r="J6430" s="89"/>
      <c r="K6430" s="89"/>
      <c r="L6430" s="89"/>
      <c r="M6430" s="89"/>
      <c r="N6430" s="155">
        <v>0</v>
      </c>
      <c r="O6430" s="155">
        <v>6227168.1299999999</v>
      </c>
      <c r="P6430" s="89" t="s">
        <v>679</v>
      </c>
    </row>
    <row r="6431" spans="1:16" ht="102">
      <c r="A6431" s="214">
        <v>117</v>
      </c>
      <c r="B6431" s="89"/>
      <c r="C6431" s="90" t="s">
        <v>65</v>
      </c>
      <c r="D6431" s="153">
        <v>43391</v>
      </c>
      <c r="E6431" s="89" t="s">
        <v>12083</v>
      </c>
      <c r="F6431" s="89" t="s">
        <v>15</v>
      </c>
      <c r="G6431" s="89">
        <v>6248</v>
      </c>
      <c r="H6431" s="89"/>
      <c r="I6431" s="93" t="s">
        <v>13359</v>
      </c>
      <c r="J6431" s="89"/>
      <c r="K6431" s="89"/>
      <c r="L6431" s="89"/>
      <c r="M6431" s="89"/>
      <c r="N6431" s="155">
        <v>343.61</v>
      </c>
      <c r="O6431" s="155">
        <v>0</v>
      </c>
      <c r="P6431" s="89" t="s">
        <v>679</v>
      </c>
    </row>
    <row r="6432" spans="1:16" ht="63.75">
      <c r="A6432" s="214" t="s">
        <v>569</v>
      </c>
      <c r="B6432" s="89"/>
      <c r="C6432" s="90" t="s">
        <v>621</v>
      </c>
      <c r="D6432" s="153">
        <v>43391</v>
      </c>
      <c r="E6432" s="89" t="s">
        <v>12084</v>
      </c>
      <c r="F6432" s="89" t="s">
        <v>11</v>
      </c>
      <c r="G6432" s="89">
        <v>866341</v>
      </c>
      <c r="H6432" s="89"/>
      <c r="I6432" s="93" t="s">
        <v>13360</v>
      </c>
      <c r="J6432" s="89"/>
      <c r="K6432" s="89"/>
      <c r="L6432" s="89"/>
      <c r="M6432" s="89"/>
      <c r="N6432" s="155">
        <v>459.56</v>
      </c>
      <c r="O6432" s="155">
        <v>0</v>
      </c>
      <c r="P6432" s="89" t="s">
        <v>679</v>
      </c>
    </row>
    <row r="6433" spans="1:16" ht="51">
      <c r="A6433" s="214" t="s">
        <v>560</v>
      </c>
      <c r="B6433" s="89"/>
      <c r="C6433" s="90" t="s">
        <v>622</v>
      </c>
      <c r="D6433" s="153">
        <v>43391</v>
      </c>
      <c r="E6433" s="89" t="s">
        <v>12085</v>
      </c>
      <c r="F6433" s="89" t="s">
        <v>680</v>
      </c>
      <c r="G6433" s="89">
        <v>181264</v>
      </c>
      <c r="H6433" s="89"/>
      <c r="I6433" s="93" t="s">
        <v>13361</v>
      </c>
      <c r="J6433" s="89"/>
      <c r="K6433" s="89"/>
      <c r="L6433" s="89"/>
      <c r="M6433" s="89"/>
      <c r="N6433" s="155">
        <v>0</v>
      </c>
      <c r="O6433" s="155">
        <v>5000000</v>
      </c>
      <c r="P6433" s="89" t="s">
        <v>679</v>
      </c>
    </row>
    <row r="6434" spans="1:16" ht="51">
      <c r="A6434" s="214" t="s">
        <v>560</v>
      </c>
      <c r="B6434" s="89"/>
      <c r="C6434" s="90" t="s">
        <v>622</v>
      </c>
      <c r="D6434" s="153">
        <v>43391</v>
      </c>
      <c r="E6434" s="89" t="s">
        <v>12086</v>
      </c>
      <c r="F6434" s="89" t="s">
        <v>680</v>
      </c>
      <c r="G6434" s="89">
        <v>181271</v>
      </c>
      <c r="H6434" s="89"/>
      <c r="I6434" s="93" t="s">
        <v>13362</v>
      </c>
      <c r="J6434" s="89"/>
      <c r="K6434" s="89"/>
      <c r="L6434" s="89"/>
      <c r="M6434" s="89"/>
      <c r="N6434" s="155">
        <v>0</v>
      </c>
      <c r="O6434" s="155">
        <v>19000000</v>
      </c>
      <c r="P6434" s="89" t="s">
        <v>679</v>
      </c>
    </row>
    <row r="6435" spans="1:16" ht="51">
      <c r="A6435" s="214" t="s">
        <v>560</v>
      </c>
      <c r="B6435" s="89"/>
      <c r="C6435" s="90" t="s">
        <v>622</v>
      </c>
      <c r="D6435" s="153">
        <v>43391</v>
      </c>
      <c r="E6435" s="89" t="s">
        <v>12087</v>
      </c>
      <c r="F6435" s="89" t="s">
        <v>680</v>
      </c>
      <c r="G6435" s="89">
        <v>181275</v>
      </c>
      <c r="H6435" s="89"/>
      <c r="I6435" s="93" t="s">
        <v>13363</v>
      </c>
      <c r="J6435" s="89"/>
      <c r="K6435" s="89"/>
      <c r="L6435" s="89"/>
      <c r="M6435" s="89"/>
      <c r="N6435" s="155">
        <v>0</v>
      </c>
      <c r="O6435" s="155">
        <v>2000000</v>
      </c>
      <c r="P6435" s="89" t="s">
        <v>679</v>
      </c>
    </row>
    <row r="6436" spans="1:16" ht="102">
      <c r="A6436" s="214">
        <v>249</v>
      </c>
      <c r="B6436" s="89"/>
      <c r="C6436" s="90" t="s">
        <v>115</v>
      </c>
      <c r="D6436" s="153">
        <v>43391</v>
      </c>
      <c r="E6436" s="89" t="s">
        <v>12088</v>
      </c>
      <c r="F6436" s="89" t="s">
        <v>6</v>
      </c>
      <c r="G6436" s="89">
        <v>866574</v>
      </c>
      <c r="H6436" s="89"/>
      <c r="I6436" s="93" t="s">
        <v>13364</v>
      </c>
      <c r="J6436" s="89"/>
      <c r="K6436" s="89"/>
      <c r="L6436" s="89"/>
      <c r="M6436" s="89"/>
      <c r="N6436" s="155">
        <v>0</v>
      </c>
      <c r="O6436" s="155">
        <v>12906.17</v>
      </c>
      <c r="P6436" s="89" t="s">
        <v>679</v>
      </c>
    </row>
    <row r="6437" spans="1:16" ht="63.75">
      <c r="A6437" s="214" t="s">
        <v>560</v>
      </c>
      <c r="B6437" s="89"/>
      <c r="C6437" s="90" t="s">
        <v>622</v>
      </c>
      <c r="D6437" s="153">
        <v>43391</v>
      </c>
      <c r="E6437" s="89" t="s">
        <v>12089</v>
      </c>
      <c r="F6437" s="89" t="s">
        <v>6</v>
      </c>
      <c r="G6437" s="89">
        <v>1036319</v>
      </c>
      <c r="H6437" s="89"/>
      <c r="I6437" s="93" t="s">
        <v>13365</v>
      </c>
      <c r="J6437" s="89"/>
      <c r="K6437" s="89"/>
      <c r="L6437" s="89"/>
      <c r="M6437" s="89"/>
      <c r="N6437" s="155">
        <v>0</v>
      </c>
      <c r="O6437" s="155">
        <v>597104.68000000005</v>
      </c>
      <c r="P6437" s="89" t="s">
        <v>679</v>
      </c>
    </row>
    <row r="6438" spans="1:16" ht="89.25">
      <c r="A6438" s="214" t="s">
        <v>560</v>
      </c>
      <c r="B6438" s="89"/>
      <c r="C6438" s="90" t="s">
        <v>622</v>
      </c>
      <c r="D6438" s="153">
        <v>43391</v>
      </c>
      <c r="E6438" s="89" t="s">
        <v>12090</v>
      </c>
      <c r="F6438" s="89" t="s">
        <v>6</v>
      </c>
      <c r="G6438" s="89">
        <v>935826</v>
      </c>
      <c r="H6438" s="89"/>
      <c r="I6438" s="93" t="s">
        <v>13366</v>
      </c>
      <c r="J6438" s="89"/>
      <c r="K6438" s="89"/>
      <c r="L6438" s="89"/>
      <c r="M6438" s="89"/>
      <c r="N6438" s="155">
        <v>0</v>
      </c>
      <c r="O6438" s="155">
        <v>15468485</v>
      </c>
      <c r="P6438" s="89" t="s">
        <v>679</v>
      </c>
    </row>
    <row r="6439" spans="1:16" ht="25.5">
      <c r="A6439" s="214" t="s">
        <v>561</v>
      </c>
      <c r="B6439" s="89"/>
      <c r="C6439" s="90" t="s">
        <v>10493</v>
      </c>
      <c r="D6439" s="153">
        <v>43391</v>
      </c>
      <c r="E6439" s="89" t="s">
        <v>12091</v>
      </c>
      <c r="F6439" s="89" t="s">
        <v>13</v>
      </c>
      <c r="G6439" s="89">
        <v>47334</v>
      </c>
      <c r="H6439" s="89"/>
      <c r="I6439" s="93" t="s">
        <v>7317</v>
      </c>
      <c r="J6439" s="89"/>
      <c r="K6439" s="89"/>
      <c r="L6439" s="89"/>
      <c r="M6439" s="89"/>
      <c r="N6439" s="155">
        <v>137.81</v>
      </c>
      <c r="O6439" s="155">
        <v>0</v>
      </c>
      <c r="P6439" s="89" t="s">
        <v>679</v>
      </c>
    </row>
    <row r="6440" spans="1:16" ht="25.5">
      <c r="A6440" s="214" t="s">
        <v>561</v>
      </c>
      <c r="B6440" s="89"/>
      <c r="C6440" s="90" t="s">
        <v>10493</v>
      </c>
      <c r="D6440" s="153">
        <v>43391</v>
      </c>
      <c r="E6440" s="89" t="s">
        <v>12092</v>
      </c>
      <c r="F6440" s="89" t="s">
        <v>13</v>
      </c>
      <c r="G6440" s="89">
        <v>47337</v>
      </c>
      <c r="H6440" s="89"/>
      <c r="I6440" s="93" t="s">
        <v>7317</v>
      </c>
      <c r="J6440" s="89"/>
      <c r="K6440" s="89"/>
      <c r="L6440" s="89"/>
      <c r="M6440" s="89"/>
      <c r="N6440" s="155">
        <v>2.08</v>
      </c>
      <c r="O6440" s="155">
        <v>0</v>
      </c>
      <c r="P6440" s="89" t="s">
        <v>679</v>
      </c>
    </row>
    <row r="6441" spans="1:16" ht="51">
      <c r="A6441" s="214">
        <v>117</v>
      </c>
      <c r="B6441" s="89"/>
      <c r="C6441" s="90" t="s">
        <v>65</v>
      </c>
      <c r="D6441" s="153">
        <v>43391</v>
      </c>
      <c r="E6441" s="89" t="s">
        <v>12093</v>
      </c>
      <c r="F6441" s="89" t="s">
        <v>11</v>
      </c>
      <c r="G6441" s="89">
        <v>935862</v>
      </c>
      <c r="H6441" s="89"/>
      <c r="I6441" s="93" t="s">
        <v>13367</v>
      </c>
      <c r="J6441" s="89"/>
      <c r="K6441" s="89"/>
      <c r="L6441" s="89"/>
      <c r="M6441" s="89"/>
      <c r="N6441" s="155">
        <v>50</v>
      </c>
      <c r="O6441" s="155">
        <v>0</v>
      </c>
      <c r="P6441" s="89" t="s">
        <v>679</v>
      </c>
    </row>
    <row r="6442" spans="1:16" ht="51">
      <c r="A6442" s="214">
        <v>117</v>
      </c>
      <c r="B6442" s="89"/>
      <c r="C6442" s="90" t="s">
        <v>65</v>
      </c>
      <c r="D6442" s="153">
        <v>43391</v>
      </c>
      <c r="E6442" s="89" t="s">
        <v>12094</v>
      </c>
      <c r="F6442" s="89" t="s">
        <v>11</v>
      </c>
      <c r="G6442" s="89">
        <v>935857</v>
      </c>
      <c r="H6442" s="89"/>
      <c r="I6442" s="93" t="s">
        <v>13368</v>
      </c>
      <c r="J6442" s="89"/>
      <c r="K6442" s="89"/>
      <c r="L6442" s="89"/>
      <c r="M6442" s="89"/>
      <c r="N6442" s="155">
        <v>50</v>
      </c>
      <c r="O6442" s="155">
        <v>0</v>
      </c>
      <c r="P6442" s="89" t="s">
        <v>679</v>
      </c>
    </row>
    <row r="6443" spans="1:16" ht="25.5">
      <c r="A6443" s="214" t="s">
        <v>561</v>
      </c>
      <c r="B6443" s="89"/>
      <c r="C6443" s="90" t="s">
        <v>10493</v>
      </c>
      <c r="D6443" s="153">
        <v>43391</v>
      </c>
      <c r="E6443" s="89" t="s">
        <v>12095</v>
      </c>
      <c r="F6443" s="89" t="s">
        <v>13</v>
      </c>
      <c r="G6443" s="89">
        <v>47338</v>
      </c>
      <c r="H6443" s="89"/>
      <c r="I6443" s="93" t="s">
        <v>7319</v>
      </c>
      <c r="J6443" s="89"/>
      <c r="K6443" s="89"/>
      <c r="L6443" s="89"/>
      <c r="M6443" s="89"/>
      <c r="N6443" s="155">
        <v>50</v>
      </c>
      <c r="O6443" s="155">
        <v>0</v>
      </c>
      <c r="P6443" s="89" t="s">
        <v>679</v>
      </c>
    </row>
    <row r="6444" spans="1:16" ht="63.75">
      <c r="A6444" s="214">
        <v>10</v>
      </c>
      <c r="B6444" s="89"/>
      <c r="C6444" s="90" t="s">
        <v>44</v>
      </c>
      <c r="D6444" s="153">
        <v>43391</v>
      </c>
      <c r="E6444" s="89" t="s">
        <v>12096</v>
      </c>
      <c r="F6444" s="89" t="s">
        <v>15</v>
      </c>
      <c r="G6444" s="89">
        <v>866345</v>
      </c>
      <c r="H6444" s="89"/>
      <c r="I6444" s="93" t="s">
        <v>13369</v>
      </c>
      <c r="J6444" s="89"/>
      <c r="K6444" s="89"/>
      <c r="L6444" s="89"/>
      <c r="M6444" s="89"/>
      <c r="N6444" s="155">
        <v>50</v>
      </c>
      <c r="O6444" s="155">
        <v>0</v>
      </c>
      <c r="P6444" s="89" t="s">
        <v>679</v>
      </c>
    </row>
    <row r="6445" spans="1:16" ht="51">
      <c r="A6445" s="214">
        <v>513</v>
      </c>
      <c r="B6445" s="89"/>
      <c r="C6445" s="90" t="s">
        <v>175</v>
      </c>
      <c r="D6445" s="153">
        <v>43391</v>
      </c>
      <c r="E6445" s="89" t="s">
        <v>12097</v>
      </c>
      <c r="F6445" s="89" t="s">
        <v>15</v>
      </c>
      <c r="G6445" s="89">
        <v>866353</v>
      </c>
      <c r="H6445" s="89"/>
      <c r="I6445" s="93" t="s">
        <v>744</v>
      </c>
      <c r="J6445" s="89"/>
      <c r="K6445" s="89"/>
      <c r="L6445" s="89"/>
      <c r="M6445" s="89"/>
      <c r="N6445" s="155">
        <v>50</v>
      </c>
      <c r="O6445" s="155">
        <v>0</v>
      </c>
      <c r="P6445" s="89" t="s">
        <v>679</v>
      </c>
    </row>
    <row r="6446" spans="1:16" ht="76.5">
      <c r="A6446" s="214">
        <v>513</v>
      </c>
      <c r="B6446" s="89"/>
      <c r="C6446" s="90" t="s">
        <v>175</v>
      </c>
      <c r="D6446" s="153">
        <v>43391</v>
      </c>
      <c r="E6446" s="89" t="s">
        <v>12098</v>
      </c>
      <c r="F6446" s="89" t="s">
        <v>15</v>
      </c>
      <c r="G6446" s="89">
        <v>866479</v>
      </c>
      <c r="H6446" s="89"/>
      <c r="I6446" s="93" t="s">
        <v>13370</v>
      </c>
      <c r="J6446" s="89"/>
      <c r="K6446" s="89"/>
      <c r="L6446" s="89"/>
      <c r="M6446" s="89"/>
      <c r="N6446" s="155">
        <v>50</v>
      </c>
      <c r="O6446" s="155">
        <v>0</v>
      </c>
      <c r="P6446" s="89" t="s">
        <v>679</v>
      </c>
    </row>
    <row r="6447" spans="1:16" ht="51">
      <c r="A6447" s="214">
        <v>513</v>
      </c>
      <c r="B6447" s="89"/>
      <c r="C6447" s="90" t="s">
        <v>175</v>
      </c>
      <c r="D6447" s="153">
        <v>43391</v>
      </c>
      <c r="E6447" s="89" t="s">
        <v>12099</v>
      </c>
      <c r="F6447" s="89" t="s">
        <v>15</v>
      </c>
      <c r="G6447" s="89">
        <v>866488</v>
      </c>
      <c r="H6447" s="89"/>
      <c r="I6447" s="93" t="s">
        <v>13371</v>
      </c>
      <c r="J6447" s="89"/>
      <c r="K6447" s="89"/>
      <c r="L6447" s="89"/>
      <c r="M6447" s="89"/>
      <c r="N6447" s="155">
        <v>50</v>
      </c>
      <c r="O6447" s="155">
        <v>0</v>
      </c>
      <c r="P6447" s="89" t="s">
        <v>679</v>
      </c>
    </row>
    <row r="6448" spans="1:16" ht="51">
      <c r="A6448" s="214">
        <v>513</v>
      </c>
      <c r="B6448" s="89"/>
      <c r="C6448" s="90" t="s">
        <v>175</v>
      </c>
      <c r="D6448" s="153">
        <v>43391</v>
      </c>
      <c r="E6448" s="89" t="s">
        <v>12100</v>
      </c>
      <c r="F6448" s="89" t="s">
        <v>15</v>
      </c>
      <c r="G6448" s="89">
        <v>866492</v>
      </c>
      <c r="H6448" s="89"/>
      <c r="I6448" s="93" t="s">
        <v>3390</v>
      </c>
      <c r="J6448" s="89"/>
      <c r="K6448" s="89"/>
      <c r="L6448" s="89"/>
      <c r="M6448" s="89"/>
      <c r="N6448" s="155">
        <v>50</v>
      </c>
      <c r="O6448" s="155">
        <v>0</v>
      </c>
      <c r="P6448" s="89" t="s">
        <v>679</v>
      </c>
    </row>
    <row r="6449" spans="1:16" ht="63.75">
      <c r="A6449" s="214">
        <v>513</v>
      </c>
      <c r="B6449" s="89"/>
      <c r="C6449" s="90" t="s">
        <v>175</v>
      </c>
      <c r="D6449" s="153">
        <v>43391</v>
      </c>
      <c r="E6449" s="89" t="s">
        <v>12101</v>
      </c>
      <c r="F6449" s="89" t="s">
        <v>15</v>
      </c>
      <c r="G6449" s="89">
        <v>866584</v>
      </c>
      <c r="H6449" s="89"/>
      <c r="I6449" s="93" t="s">
        <v>13372</v>
      </c>
      <c r="J6449" s="89"/>
      <c r="K6449" s="89"/>
      <c r="L6449" s="89"/>
      <c r="M6449" s="89"/>
      <c r="N6449" s="155">
        <v>50</v>
      </c>
      <c r="O6449" s="155">
        <v>0</v>
      </c>
      <c r="P6449" s="89" t="s">
        <v>679</v>
      </c>
    </row>
    <row r="6450" spans="1:16" ht="51">
      <c r="A6450" s="214">
        <v>513</v>
      </c>
      <c r="B6450" s="89"/>
      <c r="C6450" s="90" t="s">
        <v>175</v>
      </c>
      <c r="D6450" s="153">
        <v>43391</v>
      </c>
      <c r="E6450" s="89" t="s">
        <v>12102</v>
      </c>
      <c r="F6450" s="89" t="s">
        <v>15</v>
      </c>
      <c r="G6450" s="89">
        <v>866587</v>
      </c>
      <c r="H6450" s="89"/>
      <c r="I6450" s="93" t="s">
        <v>13373</v>
      </c>
      <c r="J6450" s="89"/>
      <c r="K6450" s="89"/>
      <c r="L6450" s="89"/>
      <c r="M6450" s="89"/>
      <c r="N6450" s="155">
        <v>50</v>
      </c>
      <c r="O6450" s="155">
        <v>0</v>
      </c>
      <c r="P6450" s="89" t="s">
        <v>679</v>
      </c>
    </row>
    <row r="6451" spans="1:16" ht="63.75">
      <c r="A6451" s="214" t="s">
        <v>569</v>
      </c>
      <c r="B6451" s="89"/>
      <c r="C6451" s="90" t="s">
        <v>621</v>
      </c>
      <c r="D6451" s="153">
        <v>43392</v>
      </c>
      <c r="E6451" s="89" t="s">
        <v>11508</v>
      </c>
      <c r="F6451" s="89" t="s">
        <v>3</v>
      </c>
      <c r="G6451" s="89">
        <v>1674095</v>
      </c>
      <c r="H6451" s="89"/>
      <c r="I6451" s="93" t="s">
        <v>12726</v>
      </c>
      <c r="J6451" s="89"/>
      <c r="K6451" s="89"/>
      <c r="L6451" s="89"/>
      <c r="M6451" s="89"/>
      <c r="N6451" s="155">
        <v>0</v>
      </c>
      <c r="O6451" s="155">
        <v>770</v>
      </c>
      <c r="P6451" s="89" t="s">
        <v>679</v>
      </c>
    </row>
    <row r="6452" spans="1:16" ht="63.75">
      <c r="A6452" s="214" t="s">
        <v>569</v>
      </c>
      <c r="B6452" s="89"/>
      <c r="C6452" s="90" t="s">
        <v>621</v>
      </c>
      <c r="D6452" s="153">
        <v>43392</v>
      </c>
      <c r="E6452" s="89" t="s">
        <v>11509</v>
      </c>
      <c r="F6452" s="89" t="s">
        <v>3</v>
      </c>
      <c r="G6452" s="89">
        <v>1674102</v>
      </c>
      <c r="H6452" s="89"/>
      <c r="I6452" s="93" t="s">
        <v>12727</v>
      </c>
      <c r="J6452" s="89"/>
      <c r="K6452" s="89"/>
      <c r="L6452" s="89"/>
      <c r="M6452" s="89"/>
      <c r="N6452" s="155">
        <v>0</v>
      </c>
      <c r="O6452" s="155">
        <v>111</v>
      </c>
      <c r="P6452" s="89" t="s">
        <v>679</v>
      </c>
    </row>
    <row r="6453" spans="1:16" ht="51">
      <c r="A6453" s="214" t="s">
        <v>569</v>
      </c>
      <c r="B6453" s="89"/>
      <c r="C6453" s="90" t="s">
        <v>621</v>
      </c>
      <c r="D6453" s="153">
        <v>43392</v>
      </c>
      <c r="E6453" s="89" t="s">
        <v>11510</v>
      </c>
      <c r="F6453" s="89" t="s">
        <v>3</v>
      </c>
      <c r="G6453" s="89">
        <v>1674141</v>
      </c>
      <c r="H6453" s="89"/>
      <c r="I6453" s="93" t="s">
        <v>12728</v>
      </c>
      <c r="J6453" s="89"/>
      <c r="K6453" s="89"/>
      <c r="L6453" s="89"/>
      <c r="M6453" s="89"/>
      <c r="N6453" s="155">
        <v>0</v>
      </c>
      <c r="O6453" s="155">
        <v>1</v>
      </c>
      <c r="P6453" s="89" t="s">
        <v>679</v>
      </c>
    </row>
    <row r="6454" spans="1:16" ht="51">
      <c r="A6454" s="214">
        <v>163</v>
      </c>
      <c r="B6454" s="89"/>
      <c r="C6454" s="90" t="s">
        <v>91</v>
      </c>
      <c r="D6454" s="153">
        <v>43392</v>
      </c>
      <c r="E6454" s="89" t="s">
        <v>11511</v>
      </c>
      <c r="F6454" s="89" t="s">
        <v>3</v>
      </c>
      <c r="G6454" s="89">
        <v>1674144</v>
      </c>
      <c r="H6454" s="89"/>
      <c r="I6454" s="93" t="s">
        <v>12729</v>
      </c>
      <c r="J6454" s="89"/>
      <c r="K6454" s="89"/>
      <c r="L6454" s="89"/>
      <c r="M6454" s="89"/>
      <c r="N6454" s="155">
        <v>0</v>
      </c>
      <c r="O6454" s="155">
        <v>0.6</v>
      </c>
      <c r="P6454" s="89" t="s">
        <v>679</v>
      </c>
    </row>
    <row r="6455" spans="1:16" ht="38.25">
      <c r="A6455" s="214">
        <v>526</v>
      </c>
      <c r="B6455" s="89"/>
      <c r="C6455" s="90" t="s">
        <v>616</v>
      </c>
      <c r="D6455" s="153">
        <v>43392</v>
      </c>
      <c r="E6455" s="89" t="s">
        <v>11512</v>
      </c>
      <c r="F6455" s="89" t="s">
        <v>3</v>
      </c>
      <c r="G6455" s="89">
        <v>1674168</v>
      </c>
      <c r="H6455" s="89"/>
      <c r="I6455" s="93" t="s">
        <v>12730</v>
      </c>
      <c r="J6455" s="89"/>
      <c r="K6455" s="89"/>
      <c r="L6455" s="89"/>
      <c r="M6455" s="89"/>
      <c r="N6455" s="155">
        <v>0</v>
      </c>
      <c r="O6455" s="155">
        <v>20</v>
      </c>
      <c r="P6455" s="89" t="s">
        <v>679</v>
      </c>
    </row>
    <row r="6456" spans="1:16" ht="38.25">
      <c r="A6456" s="214">
        <v>46</v>
      </c>
      <c r="B6456" s="89"/>
      <c r="C6456" s="90" t="s">
        <v>51</v>
      </c>
      <c r="D6456" s="153">
        <v>43392</v>
      </c>
      <c r="E6456" s="89" t="s">
        <v>11513</v>
      </c>
      <c r="F6456" s="89" t="s">
        <v>3</v>
      </c>
      <c r="G6456" s="89">
        <v>1674092</v>
      </c>
      <c r="H6456" s="89"/>
      <c r="I6456" s="93" t="s">
        <v>12731</v>
      </c>
      <c r="J6456" s="89"/>
      <c r="K6456" s="89"/>
      <c r="L6456" s="89"/>
      <c r="M6456" s="89"/>
      <c r="N6456" s="155">
        <v>0</v>
      </c>
      <c r="O6456" s="155">
        <v>41.6</v>
      </c>
      <c r="P6456" s="89" t="s">
        <v>679</v>
      </c>
    </row>
    <row r="6457" spans="1:16" ht="51">
      <c r="A6457" s="214" t="s">
        <v>569</v>
      </c>
      <c r="B6457" s="89"/>
      <c r="C6457" s="90" t="s">
        <v>621</v>
      </c>
      <c r="D6457" s="153">
        <v>43392</v>
      </c>
      <c r="E6457" s="89" t="s">
        <v>11514</v>
      </c>
      <c r="F6457" s="89" t="s">
        <v>3</v>
      </c>
      <c r="G6457" s="89">
        <v>1674084</v>
      </c>
      <c r="H6457" s="89"/>
      <c r="I6457" s="93" t="s">
        <v>12732</v>
      </c>
      <c r="J6457" s="89"/>
      <c r="K6457" s="89"/>
      <c r="L6457" s="89"/>
      <c r="M6457" s="89"/>
      <c r="N6457" s="155">
        <v>0</v>
      </c>
      <c r="O6457" s="155">
        <v>700.30000000000007</v>
      </c>
      <c r="P6457" s="89" t="s">
        <v>679</v>
      </c>
    </row>
    <row r="6458" spans="1:16" ht="51">
      <c r="A6458" s="214" t="s">
        <v>569</v>
      </c>
      <c r="B6458" s="89"/>
      <c r="C6458" s="90" t="s">
        <v>621</v>
      </c>
      <c r="D6458" s="153">
        <v>43392</v>
      </c>
      <c r="E6458" s="89" t="s">
        <v>11515</v>
      </c>
      <c r="F6458" s="89" t="s">
        <v>3</v>
      </c>
      <c r="G6458" s="89">
        <v>1674071</v>
      </c>
      <c r="H6458" s="89"/>
      <c r="I6458" s="93" t="s">
        <v>12733</v>
      </c>
      <c r="J6458" s="89"/>
      <c r="K6458" s="89"/>
      <c r="L6458" s="89"/>
      <c r="M6458" s="89"/>
      <c r="N6458" s="155">
        <v>0</v>
      </c>
      <c r="O6458" s="155">
        <v>1750.65</v>
      </c>
      <c r="P6458" s="89" t="s">
        <v>679</v>
      </c>
    </row>
    <row r="6459" spans="1:16" ht="51">
      <c r="A6459" s="214">
        <v>15</v>
      </c>
      <c r="B6459" s="89"/>
      <c r="C6459" s="90" t="s">
        <v>45</v>
      </c>
      <c r="D6459" s="153">
        <v>43392</v>
      </c>
      <c r="E6459" s="89" t="s">
        <v>11516</v>
      </c>
      <c r="F6459" s="89" t="s">
        <v>3</v>
      </c>
      <c r="G6459" s="89">
        <v>1674052</v>
      </c>
      <c r="H6459" s="89"/>
      <c r="I6459" s="93" t="s">
        <v>12734</v>
      </c>
      <c r="J6459" s="89"/>
      <c r="K6459" s="89"/>
      <c r="L6459" s="89"/>
      <c r="M6459" s="89"/>
      <c r="N6459" s="155">
        <v>0</v>
      </c>
      <c r="O6459" s="155">
        <v>1750.65</v>
      </c>
      <c r="P6459" s="89" t="s">
        <v>679</v>
      </c>
    </row>
    <row r="6460" spans="1:16" ht="38.25">
      <c r="A6460" s="214">
        <v>16</v>
      </c>
      <c r="B6460" s="89"/>
      <c r="C6460" s="90" t="s">
        <v>46</v>
      </c>
      <c r="D6460" s="153">
        <v>43392</v>
      </c>
      <c r="E6460" s="89" t="s">
        <v>11517</v>
      </c>
      <c r="F6460" s="89" t="s">
        <v>3</v>
      </c>
      <c r="G6460" s="89">
        <v>1674043</v>
      </c>
      <c r="H6460" s="89"/>
      <c r="I6460" s="93" t="s">
        <v>12735</v>
      </c>
      <c r="J6460" s="89"/>
      <c r="K6460" s="89"/>
      <c r="L6460" s="89"/>
      <c r="M6460" s="89"/>
      <c r="N6460" s="155">
        <v>0</v>
      </c>
      <c r="O6460" s="155">
        <v>1104</v>
      </c>
      <c r="P6460" s="89" t="s">
        <v>679</v>
      </c>
    </row>
    <row r="6461" spans="1:16" ht="38.25">
      <c r="A6461" s="214">
        <v>16</v>
      </c>
      <c r="B6461" s="89"/>
      <c r="C6461" s="90" t="s">
        <v>46</v>
      </c>
      <c r="D6461" s="153">
        <v>43392</v>
      </c>
      <c r="E6461" s="89" t="s">
        <v>11518</v>
      </c>
      <c r="F6461" s="89" t="s">
        <v>3</v>
      </c>
      <c r="G6461" s="89">
        <v>1674038</v>
      </c>
      <c r="H6461" s="89"/>
      <c r="I6461" s="93" t="s">
        <v>5119</v>
      </c>
      <c r="J6461" s="89"/>
      <c r="K6461" s="89"/>
      <c r="L6461" s="89"/>
      <c r="M6461" s="89"/>
      <c r="N6461" s="155">
        <v>0</v>
      </c>
      <c r="O6461" s="155">
        <v>8296</v>
      </c>
      <c r="P6461" s="89" t="s">
        <v>679</v>
      </c>
    </row>
    <row r="6462" spans="1:16" ht="38.25">
      <c r="A6462" s="214" t="s">
        <v>569</v>
      </c>
      <c r="B6462" s="89"/>
      <c r="C6462" s="90" t="s">
        <v>621</v>
      </c>
      <c r="D6462" s="153">
        <v>43392</v>
      </c>
      <c r="E6462" s="89" t="s">
        <v>11519</v>
      </c>
      <c r="F6462" s="89" t="s">
        <v>3</v>
      </c>
      <c r="G6462" s="89">
        <v>1674024</v>
      </c>
      <c r="H6462" s="89"/>
      <c r="I6462" s="93" t="s">
        <v>12736</v>
      </c>
      <c r="J6462" s="89"/>
      <c r="K6462" s="89"/>
      <c r="L6462" s="89"/>
      <c r="M6462" s="89"/>
      <c r="N6462" s="155">
        <v>0</v>
      </c>
      <c r="O6462" s="155">
        <v>350.13</v>
      </c>
      <c r="P6462" s="89" t="s">
        <v>679</v>
      </c>
    </row>
    <row r="6463" spans="1:16" ht="51">
      <c r="A6463" s="214" t="s">
        <v>569</v>
      </c>
      <c r="B6463" s="89"/>
      <c r="C6463" s="90" t="s">
        <v>621</v>
      </c>
      <c r="D6463" s="153">
        <v>43392</v>
      </c>
      <c r="E6463" s="89" t="s">
        <v>11520</v>
      </c>
      <c r="F6463" s="89" t="s">
        <v>3</v>
      </c>
      <c r="G6463" s="89">
        <v>1674009</v>
      </c>
      <c r="H6463" s="89"/>
      <c r="I6463" s="93" t="s">
        <v>12737</v>
      </c>
      <c r="J6463" s="89"/>
      <c r="K6463" s="89"/>
      <c r="L6463" s="89"/>
      <c r="M6463" s="89"/>
      <c r="N6463" s="155">
        <v>0</v>
      </c>
      <c r="O6463" s="155">
        <v>3000</v>
      </c>
      <c r="P6463" s="89" t="s">
        <v>679</v>
      </c>
    </row>
    <row r="6464" spans="1:16" ht="51">
      <c r="A6464" s="214">
        <v>234</v>
      </c>
      <c r="B6464" s="89"/>
      <c r="C6464" s="90" t="s">
        <v>652</v>
      </c>
      <c r="D6464" s="153">
        <v>43392</v>
      </c>
      <c r="E6464" s="89" t="s">
        <v>11521</v>
      </c>
      <c r="F6464" s="89" t="s">
        <v>3</v>
      </c>
      <c r="G6464" s="89">
        <v>1674302</v>
      </c>
      <c r="H6464" s="89"/>
      <c r="I6464" s="93" t="s">
        <v>12738</v>
      </c>
      <c r="J6464" s="89"/>
      <c r="K6464" s="89"/>
      <c r="L6464" s="89"/>
      <c r="M6464" s="89"/>
      <c r="N6464" s="155">
        <v>0</v>
      </c>
      <c r="O6464" s="155">
        <v>371</v>
      </c>
      <c r="P6464" s="89" t="s">
        <v>679</v>
      </c>
    </row>
    <row r="6465" spans="1:16" ht="63.75">
      <c r="A6465" s="214" t="s">
        <v>569</v>
      </c>
      <c r="B6465" s="89"/>
      <c r="C6465" s="90" t="s">
        <v>621</v>
      </c>
      <c r="D6465" s="153">
        <v>43392</v>
      </c>
      <c r="E6465" s="89" t="s">
        <v>11522</v>
      </c>
      <c r="F6465" s="89" t="s">
        <v>3</v>
      </c>
      <c r="G6465" s="89">
        <v>1674256</v>
      </c>
      <c r="H6465" s="89"/>
      <c r="I6465" s="93" t="s">
        <v>12739</v>
      </c>
      <c r="J6465" s="89"/>
      <c r="K6465" s="89"/>
      <c r="L6465" s="89"/>
      <c r="M6465" s="89"/>
      <c r="N6465" s="155">
        <v>0</v>
      </c>
      <c r="O6465" s="155">
        <v>69600</v>
      </c>
      <c r="P6465" s="89" t="s">
        <v>679</v>
      </c>
    </row>
    <row r="6466" spans="1:16" ht="63.75">
      <c r="A6466" s="214" t="s">
        <v>569</v>
      </c>
      <c r="B6466" s="89"/>
      <c r="C6466" s="90" t="s">
        <v>621</v>
      </c>
      <c r="D6466" s="153">
        <v>43392</v>
      </c>
      <c r="E6466" s="89" t="s">
        <v>11523</v>
      </c>
      <c r="F6466" s="89" t="s">
        <v>3</v>
      </c>
      <c r="G6466" s="89">
        <v>1674255</v>
      </c>
      <c r="H6466" s="89"/>
      <c r="I6466" s="93" t="s">
        <v>12740</v>
      </c>
      <c r="J6466" s="89"/>
      <c r="K6466" s="89"/>
      <c r="L6466" s="89"/>
      <c r="M6466" s="89"/>
      <c r="N6466" s="155">
        <v>0</v>
      </c>
      <c r="O6466" s="155">
        <v>205124.05000000002</v>
      </c>
      <c r="P6466" s="89" t="s">
        <v>679</v>
      </c>
    </row>
    <row r="6467" spans="1:16" ht="38.25">
      <c r="A6467" s="214" t="s">
        <v>569</v>
      </c>
      <c r="B6467" s="89"/>
      <c r="C6467" s="90" t="s">
        <v>621</v>
      </c>
      <c r="D6467" s="153">
        <v>43392</v>
      </c>
      <c r="E6467" s="89" t="s">
        <v>11524</v>
      </c>
      <c r="F6467" s="89" t="s">
        <v>3</v>
      </c>
      <c r="G6467" s="89">
        <v>1674205</v>
      </c>
      <c r="H6467" s="89"/>
      <c r="I6467" s="93" t="s">
        <v>12741</v>
      </c>
      <c r="J6467" s="89"/>
      <c r="K6467" s="89"/>
      <c r="L6467" s="89"/>
      <c r="M6467" s="89"/>
      <c r="N6467" s="155">
        <v>0</v>
      </c>
      <c r="O6467" s="155">
        <v>800</v>
      </c>
      <c r="P6467" s="89" t="s">
        <v>679</v>
      </c>
    </row>
    <row r="6468" spans="1:16" ht="51">
      <c r="A6468" s="214">
        <v>660</v>
      </c>
      <c r="B6468" s="89"/>
      <c r="C6468" s="90" t="s">
        <v>192</v>
      </c>
      <c r="D6468" s="153">
        <v>43392</v>
      </c>
      <c r="E6468" s="89" t="s">
        <v>11525</v>
      </c>
      <c r="F6468" s="89" t="s">
        <v>3</v>
      </c>
      <c r="G6468" s="89">
        <v>1674115</v>
      </c>
      <c r="H6468" s="89"/>
      <c r="I6468" s="93" t="s">
        <v>12742</v>
      </c>
      <c r="J6468" s="89"/>
      <c r="K6468" s="89"/>
      <c r="L6468" s="89"/>
      <c r="M6468" s="89"/>
      <c r="N6468" s="155">
        <v>0</v>
      </c>
      <c r="O6468" s="155">
        <v>98.58</v>
      </c>
      <c r="P6468" s="89" t="s">
        <v>679</v>
      </c>
    </row>
    <row r="6469" spans="1:16" ht="63.75">
      <c r="A6469" s="214">
        <v>48</v>
      </c>
      <c r="B6469" s="89"/>
      <c r="C6469" s="90" t="s">
        <v>53</v>
      </c>
      <c r="D6469" s="153">
        <v>43392</v>
      </c>
      <c r="E6469" s="89" t="s">
        <v>11526</v>
      </c>
      <c r="F6469" s="89" t="s">
        <v>3</v>
      </c>
      <c r="G6469" s="89">
        <v>1674109</v>
      </c>
      <c r="H6469" s="89"/>
      <c r="I6469" s="93" t="s">
        <v>12743</v>
      </c>
      <c r="J6469" s="89"/>
      <c r="K6469" s="89"/>
      <c r="L6469" s="89"/>
      <c r="M6469" s="89"/>
      <c r="N6469" s="155">
        <v>0</v>
      </c>
      <c r="O6469" s="155">
        <v>27573.8</v>
      </c>
      <c r="P6469" s="89" t="s">
        <v>679</v>
      </c>
    </row>
    <row r="6470" spans="1:16" ht="63.75">
      <c r="A6470" s="214">
        <v>35</v>
      </c>
      <c r="B6470" s="89"/>
      <c r="C6470" s="90" t="s">
        <v>49</v>
      </c>
      <c r="D6470" s="153">
        <v>43392</v>
      </c>
      <c r="E6470" s="89" t="s">
        <v>11527</v>
      </c>
      <c r="F6470" s="89" t="s">
        <v>3</v>
      </c>
      <c r="G6470" s="89">
        <v>1674064</v>
      </c>
      <c r="H6470" s="89"/>
      <c r="I6470" s="93" t="s">
        <v>12744</v>
      </c>
      <c r="J6470" s="89"/>
      <c r="K6470" s="89"/>
      <c r="L6470" s="89"/>
      <c r="M6470" s="89"/>
      <c r="N6470" s="155">
        <v>0</v>
      </c>
      <c r="O6470" s="155">
        <v>10000</v>
      </c>
      <c r="P6470" s="89" t="s">
        <v>679</v>
      </c>
    </row>
    <row r="6471" spans="1:16" ht="51">
      <c r="A6471" s="214" t="s">
        <v>569</v>
      </c>
      <c r="B6471" s="89"/>
      <c r="C6471" s="90" t="s">
        <v>621</v>
      </c>
      <c r="D6471" s="153">
        <v>43392</v>
      </c>
      <c r="E6471" s="89" t="s">
        <v>11528</v>
      </c>
      <c r="F6471" s="89" t="s">
        <v>3</v>
      </c>
      <c r="G6471" s="89">
        <v>1674036</v>
      </c>
      <c r="H6471" s="89"/>
      <c r="I6471" s="93" t="s">
        <v>12745</v>
      </c>
      <c r="J6471" s="89"/>
      <c r="K6471" s="89"/>
      <c r="L6471" s="89"/>
      <c r="M6471" s="89"/>
      <c r="N6471" s="155">
        <v>0</v>
      </c>
      <c r="O6471" s="155">
        <v>2420</v>
      </c>
      <c r="P6471" s="89" t="s">
        <v>679</v>
      </c>
    </row>
    <row r="6472" spans="1:16" ht="51">
      <c r="A6472" s="214">
        <v>513</v>
      </c>
      <c r="B6472" s="89"/>
      <c r="C6472" s="90" t="s">
        <v>175</v>
      </c>
      <c r="D6472" s="153">
        <v>43392</v>
      </c>
      <c r="E6472" s="89" t="s">
        <v>11529</v>
      </c>
      <c r="F6472" s="89" t="s">
        <v>3</v>
      </c>
      <c r="G6472" s="89">
        <v>1674034</v>
      </c>
      <c r="H6472" s="89"/>
      <c r="I6472" s="93" t="s">
        <v>12746</v>
      </c>
      <c r="J6472" s="89"/>
      <c r="K6472" s="89"/>
      <c r="L6472" s="89"/>
      <c r="M6472" s="89"/>
      <c r="N6472" s="155">
        <v>0</v>
      </c>
      <c r="O6472" s="155">
        <v>1525553</v>
      </c>
      <c r="P6472" s="89" t="s">
        <v>2900</v>
      </c>
    </row>
    <row r="6473" spans="1:16" ht="51">
      <c r="A6473" s="214" t="s">
        <v>569</v>
      </c>
      <c r="B6473" s="89"/>
      <c r="C6473" s="90" t="s">
        <v>621</v>
      </c>
      <c r="D6473" s="153">
        <v>43392</v>
      </c>
      <c r="E6473" s="89" t="s">
        <v>11530</v>
      </c>
      <c r="F6473" s="89" t="s">
        <v>3</v>
      </c>
      <c r="G6473" s="89">
        <v>1674032</v>
      </c>
      <c r="H6473" s="89"/>
      <c r="I6473" s="93" t="s">
        <v>12747</v>
      </c>
      <c r="J6473" s="89"/>
      <c r="K6473" s="89"/>
      <c r="L6473" s="89"/>
      <c r="M6473" s="89"/>
      <c r="N6473" s="155">
        <v>0</v>
      </c>
      <c r="O6473" s="155">
        <v>135.18</v>
      </c>
      <c r="P6473" s="89" t="s">
        <v>679</v>
      </c>
    </row>
    <row r="6474" spans="1:16" ht="51">
      <c r="A6474" s="214">
        <v>513</v>
      </c>
      <c r="B6474" s="89"/>
      <c r="C6474" s="90" t="s">
        <v>175</v>
      </c>
      <c r="D6474" s="153">
        <v>43392</v>
      </c>
      <c r="E6474" s="89" t="s">
        <v>11531</v>
      </c>
      <c r="F6474" s="89" t="s">
        <v>3</v>
      </c>
      <c r="G6474" s="89">
        <v>1674031</v>
      </c>
      <c r="H6474" s="89"/>
      <c r="I6474" s="93" t="s">
        <v>12748</v>
      </c>
      <c r="J6474" s="89"/>
      <c r="K6474" s="89"/>
      <c r="L6474" s="89"/>
      <c r="M6474" s="89"/>
      <c r="N6474" s="155">
        <v>0</v>
      </c>
      <c r="O6474" s="155">
        <v>321903.35999999999</v>
      </c>
      <c r="P6474" s="89" t="s">
        <v>679</v>
      </c>
    </row>
    <row r="6475" spans="1:16" ht="76.5">
      <c r="A6475" s="214">
        <v>25</v>
      </c>
      <c r="B6475" s="89"/>
      <c r="C6475" s="90" t="s">
        <v>48</v>
      </c>
      <c r="D6475" s="153">
        <v>43392</v>
      </c>
      <c r="E6475" s="89" t="s">
        <v>12103</v>
      </c>
      <c r="F6475" s="89" t="s">
        <v>680</v>
      </c>
      <c r="G6475" s="89">
        <v>181218</v>
      </c>
      <c r="H6475" s="89"/>
      <c r="I6475" s="93" t="s">
        <v>13374</v>
      </c>
      <c r="J6475" s="89"/>
      <c r="K6475" s="89"/>
      <c r="L6475" s="89"/>
      <c r="M6475" s="89"/>
      <c r="N6475" s="155">
        <v>136078.94</v>
      </c>
      <c r="O6475" s="155">
        <v>0</v>
      </c>
      <c r="P6475" s="89" t="s">
        <v>679</v>
      </c>
    </row>
    <row r="6476" spans="1:16" ht="76.5">
      <c r="A6476" s="214">
        <v>25</v>
      </c>
      <c r="B6476" s="89"/>
      <c r="C6476" s="90" t="s">
        <v>48</v>
      </c>
      <c r="D6476" s="153">
        <v>43392</v>
      </c>
      <c r="E6476" s="89" t="s">
        <v>12103</v>
      </c>
      <c r="F6476" s="89" t="s">
        <v>680</v>
      </c>
      <c r="G6476" s="89">
        <v>181221</v>
      </c>
      <c r="H6476" s="89"/>
      <c r="I6476" s="93" t="s">
        <v>13375</v>
      </c>
      <c r="J6476" s="89"/>
      <c r="K6476" s="89"/>
      <c r="L6476" s="89"/>
      <c r="M6476" s="89"/>
      <c r="N6476" s="155">
        <v>1348173.45</v>
      </c>
      <c r="O6476" s="155">
        <v>0</v>
      </c>
      <c r="P6476" s="89" t="s">
        <v>679</v>
      </c>
    </row>
    <row r="6477" spans="1:16" ht="76.5">
      <c r="A6477" s="214">
        <v>25</v>
      </c>
      <c r="B6477" s="89"/>
      <c r="C6477" s="90" t="s">
        <v>48</v>
      </c>
      <c r="D6477" s="153">
        <v>43392</v>
      </c>
      <c r="E6477" s="89" t="s">
        <v>12103</v>
      </c>
      <c r="F6477" s="89" t="s">
        <v>680</v>
      </c>
      <c r="G6477" s="89">
        <v>181219</v>
      </c>
      <c r="H6477" s="89"/>
      <c r="I6477" s="93" t="s">
        <v>13376</v>
      </c>
      <c r="J6477" s="89"/>
      <c r="K6477" s="89"/>
      <c r="L6477" s="89"/>
      <c r="M6477" s="89"/>
      <c r="N6477" s="155">
        <v>1283456.55</v>
      </c>
      <c r="O6477" s="155">
        <v>0</v>
      </c>
      <c r="P6477" s="89" t="s">
        <v>679</v>
      </c>
    </row>
    <row r="6478" spans="1:16" ht="76.5">
      <c r="A6478" s="214">
        <v>25</v>
      </c>
      <c r="B6478" s="89"/>
      <c r="C6478" s="90" t="s">
        <v>48</v>
      </c>
      <c r="D6478" s="153">
        <v>43392</v>
      </c>
      <c r="E6478" s="89" t="s">
        <v>12103</v>
      </c>
      <c r="F6478" s="89" t="s">
        <v>680</v>
      </c>
      <c r="G6478" s="89">
        <v>181220</v>
      </c>
      <c r="H6478" s="89"/>
      <c r="I6478" s="93" t="s">
        <v>13377</v>
      </c>
      <c r="J6478" s="89"/>
      <c r="K6478" s="89"/>
      <c r="L6478" s="89"/>
      <c r="M6478" s="89"/>
      <c r="N6478" s="155">
        <v>84590.13</v>
      </c>
      <c r="O6478" s="155">
        <v>0</v>
      </c>
      <c r="P6478" s="89" t="s">
        <v>679</v>
      </c>
    </row>
    <row r="6479" spans="1:16" ht="76.5">
      <c r="A6479" s="214">
        <v>25</v>
      </c>
      <c r="B6479" s="89"/>
      <c r="C6479" s="90" t="s">
        <v>48</v>
      </c>
      <c r="D6479" s="153">
        <v>43392</v>
      </c>
      <c r="E6479" s="89" t="s">
        <v>12103</v>
      </c>
      <c r="F6479" s="89" t="s">
        <v>680</v>
      </c>
      <c r="G6479" s="89">
        <v>181217</v>
      </c>
      <c r="H6479" s="89"/>
      <c r="I6479" s="93" t="s">
        <v>13378</v>
      </c>
      <c r="J6479" s="89"/>
      <c r="K6479" s="89"/>
      <c r="L6479" s="89"/>
      <c r="M6479" s="89"/>
      <c r="N6479" s="155">
        <v>286966.01</v>
      </c>
      <c r="O6479" s="155">
        <v>0</v>
      </c>
      <c r="P6479" s="89" t="s">
        <v>679</v>
      </c>
    </row>
    <row r="6480" spans="1:16" ht="89.25">
      <c r="A6480" s="214" t="s">
        <v>560</v>
      </c>
      <c r="B6480" s="89"/>
      <c r="C6480" s="90" t="s">
        <v>622</v>
      </c>
      <c r="D6480" s="153">
        <v>43392</v>
      </c>
      <c r="E6480" s="89" t="s">
        <v>12104</v>
      </c>
      <c r="F6480" s="89" t="s">
        <v>13</v>
      </c>
      <c r="G6480" s="89">
        <v>935898</v>
      </c>
      <c r="H6480" s="89"/>
      <c r="I6480" s="93" t="s">
        <v>13379</v>
      </c>
      <c r="J6480" s="89"/>
      <c r="K6480" s="89"/>
      <c r="L6480" s="89"/>
      <c r="M6480" s="89"/>
      <c r="N6480" s="155">
        <v>442626532</v>
      </c>
      <c r="O6480" s="155">
        <v>0</v>
      </c>
      <c r="P6480" s="89" t="s">
        <v>679</v>
      </c>
    </row>
    <row r="6481" spans="1:16" ht="89.25">
      <c r="A6481" s="214" t="s">
        <v>560</v>
      </c>
      <c r="B6481" s="89"/>
      <c r="C6481" s="90" t="s">
        <v>622</v>
      </c>
      <c r="D6481" s="153">
        <v>43392</v>
      </c>
      <c r="E6481" s="89" t="s">
        <v>12105</v>
      </c>
      <c r="F6481" s="89" t="s">
        <v>11</v>
      </c>
      <c r="G6481" s="89">
        <v>935898</v>
      </c>
      <c r="H6481" s="89"/>
      <c r="I6481" s="93" t="s">
        <v>13380</v>
      </c>
      <c r="J6481" s="89"/>
      <c r="K6481" s="89"/>
      <c r="L6481" s="89"/>
      <c r="M6481" s="89"/>
      <c r="N6481" s="155">
        <v>50</v>
      </c>
      <c r="O6481" s="155">
        <v>0</v>
      </c>
      <c r="P6481" s="89" t="s">
        <v>679</v>
      </c>
    </row>
    <row r="6482" spans="1:16" ht="76.5">
      <c r="A6482" s="214" t="s">
        <v>561</v>
      </c>
      <c r="B6482" s="89"/>
      <c r="C6482" s="90" t="s">
        <v>10493</v>
      </c>
      <c r="D6482" s="153">
        <v>43392</v>
      </c>
      <c r="E6482" s="89" t="s">
        <v>12106</v>
      </c>
      <c r="F6482" s="89" t="s">
        <v>11</v>
      </c>
      <c r="G6482" s="89">
        <v>935906</v>
      </c>
      <c r="H6482" s="89"/>
      <c r="I6482" s="93" t="s">
        <v>13381</v>
      </c>
      <c r="J6482" s="89"/>
      <c r="K6482" s="89"/>
      <c r="L6482" s="89"/>
      <c r="M6482" s="89"/>
      <c r="N6482" s="155">
        <v>50</v>
      </c>
      <c r="O6482" s="155">
        <v>0</v>
      </c>
      <c r="P6482" s="89" t="s">
        <v>679</v>
      </c>
    </row>
    <row r="6483" spans="1:16" ht="76.5">
      <c r="A6483" s="214" t="s">
        <v>561</v>
      </c>
      <c r="B6483" s="89"/>
      <c r="C6483" s="90" t="s">
        <v>10493</v>
      </c>
      <c r="D6483" s="153">
        <v>43392</v>
      </c>
      <c r="E6483" s="89" t="s">
        <v>12107</v>
      </c>
      <c r="F6483" s="89" t="s">
        <v>13</v>
      </c>
      <c r="G6483" s="89">
        <v>935906</v>
      </c>
      <c r="H6483" s="89"/>
      <c r="I6483" s="93" t="s">
        <v>13382</v>
      </c>
      <c r="J6483" s="89"/>
      <c r="K6483" s="89"/>
      <c r="L6483" s="89"/>
      <c r="M6483" s="89"/>
      <c r="N6483" s="155">
        <v>142800</v>
      </c>
      <c r="O6483" s="155">
        <v>0</v>
      </c>
      <c r="P6483" s="89" t="s">
        <v>679</v>
      </c>
    </row>
    <row r="6484" spans="1:16" ht="51">
      <c r="A6484" s="214">
        <v>342</v>
      </c>
      <c r="B6484" s="89"/>
      <c r="C6484" s="90" t="s">
        <v>152</v>
      </c>
      <c r="D6484" s="153">
        <v>43392</v>
      </c>
      <c r="E6484" s="89" t="s">
        <v>12108</v>
      </c>
      <c r="F6484" s="89" t="s">
        <v>6</v>
      </c>
      <c r="G6484" s="89">
        <v>1036616</v>
      </c>
      <c r="H6484" s="89"/>
      <c r="I6484" s="93" t="s">
        <v>7611</v>
      </c>
      <c r="J6484" s="89"/>
      <c r="K6484" s="89"/>
      <c r="L6484" s="89"/>
      <c r="M6484" s="89"/>
      <c r="N6484" s="155">
        <v>0</v>
      </c>
      <c r="O6484" s="155">
        <v>3846373.11</v>
      </c>
      <c r="P6484" s="89" t="s">
        <v>679</v>
      </c>
    </row>
    <row r="6485" spans="1:16" ht="89.25">
      <c r="A6485" s="214">
        <v>526</v>
      </c>
      <c r="B6485" s="89"/>
      <c r="C6485" s="90" t="s">
        <v>616</v>
      </c>
      <c r="D6485" s="153">
        <v>43392</v>
      </c>
      <c r="E6485" s="89" t="s">
        <v>12109</v>
      </c>
      <c r="F6485" s="89" t="s">
        <v>15</v>
      </c>
      <c r="G6485" s="89">
        <v>6259</v>
      </c>
      <c r="H6485" s="89"/>
      <c r="I6485" s="93" t="s">
        <v>13383</v>
      </c>
      <c r="J6485" s="89"/>
      <c r="K6485" s="89"/>
      <c r="L6485" s="89"/>
      <c r="M6485" s="89"/>
      <c r="N6485" s="155">
        <v>486.78</v>
      </c>
      <c r="O6485" s="155">
        <v>0</v>
      </c>
      <c r="P6485" s="89" t="s">
        <v>679</v>
      </c>
    </row>
    <row r="6486" spans="1:16" ht="89.25">
      <c r="A6486" s="214">
        <v>25</v>
      </c>
      <c r="B6486" s="89"/>
      <c r="C6486" s="90" t="s">
        <v>48</v>
      </c>
      <c r="D6486" s="153">
        <v>43392</v>
      </c>
      <c r="E6486" s="89" t="s">
        <v>12110</v>
      </c>
      <c r="F6486" s="89" t="s">
        <v>680</v>
      </c>
      <c r="G6486" s="89">
        <v>181225</v>
      </c>
      <c r="H6486" s="89"/>
      <c r="I6486" s="93" t="s">
        <v>13384</v>
      </c>
      <c r="J6486" s="89"/>
      <c r="K6486" s="89"/>
      <c r="L6486" s="89"/>
      <c r="M6486" s="89"/>
      <c r="N6486" s="155">
        <v>122196.67</v>
      </c>
      <c r="O6486" s="155">
        <v>0</v>
      </c>
      <c r="P6486" s="89" t="s">
        <v>679</v>
      </c>
    </row>
    <row r="6487" spans="1:16" ht="76.5">
      <c r="A6487" s="214">
        <v>25</v>
      </c>
      <c r="B6487" s="89"/>
      <c r="C6487" s="90" t="s">
        <v>48</v>
      </c>
      <c r="D6487" s="153">
        <v>43392</v>
      </c>
      <c r="E6487" s="89" t="s">
        <v>12110</v>
      </c>
      <c r="F6487" s="89" t="s">
        <v>680</v>
      </c>
      <c r="G6487" s="89">
        <v>181226</v>
      </c>
      <c r="H6487" s="89"/>
      <c r="I6487" s="93" t="s">
        <v>13385</v>
      </c>
      <c r="J6487" s="89"/>
      <c r="K6487" s="89"/>
      <c r="L6487" s="89"/>
      <c r="M6487" s="89"/>
      <c r="N6487" s="155">
        <v>1842366.96</v>
      </c>
      <c r="O6487" s="155">
        <v>0</v>
      </c>
      <c r="P6487" s="89" t="s">
        <v>679</v>
      </c>
    </row>
    <row r="6488" spans="1:16" ht="89.25">
      <c r="A6488" s="214">
        <v>25</v>
      </c>
      <c r="B6488" s="89"/>
      <c r="C6488" s="90" t="s">
        <v>48</v>
      </c>
      <c r="D6488" s="153">
        <v>43392</v>
      </c>
      <c r="E6488" s="89" t="s">
        <v>12110</v>
      </c>
      <c r="F6488" s="89" t="s">
        <v>680</v>
      </c>
      <c r="G6488" s="89">
        <v>181223</v>
      </c>
      <c r="H6488" s="89"/>
      <c r="I6488" s="93" t="s">
        <v>13386</v>
      </c>
      <c r="J6488" s="89"/>
      <c r="K6488" s="89"/>
      <c r="L6488" s="89"/>
      <c r="M6488" s="89"/>
      <c r="N6488" s="155">
        <v>74151.87</v>
      </c>
      <c r="O6488" s="155">
        <v>0</v>
      </c>
      <c r="P6488" s="89" t="s">
        <v>679</v>
      </c>
    </row>
    <row r="6489" spans="1:16" ht="76.5">
      <c r="A6489" s="214">
        <v>25</v>
      </c>
      <c r="B6489" s="89"/>
      <c r="C6489" s="90" t="s">
        <v>48</v>
      </c>
      <c r="D6489" s="153">
        <v>43392</v>
      </c>
      <c r="E6489" s="89" t="s">
        <v>12110</v>
      </c>
      <c r="F6489" s="89" t="s">
        <v>680</v>
      </c>
      <c r="G6489" s="89">
        <v>181224</v>
      </c>
      <c r="H6489" s="89"/>
      <c r="I6489" s="93" t="s">
        <v>13387</v>
      </c>
      <c r="J6489" s="89"/>
      <c r="K6489" s="89"/>
      <c r="L6489" s="89"/>
      <c r="M6489" s="89"/>
      <c r="N6489" s="155">
        <v>493534.57</v>
      </c>
      <c r="O6489" s="155">
        <v>0</v>
      </c>
      <c r="P6489" s="89" t="s">
        <v>679</v>
      </c>
    </row>
    <row r="6490" spans="1:16" ht="89.25">
      <c r="A6490" s="214">
        <v>25</v>
      </c>
      <c r="B6490" s="89"/>
      <c r="C6490" s="90" t="s">
        <v>48</v>
      </c>
      <c r="D6490" s="153">
        <v>43392</v>
      </c>
      <c r="E6490" s="89" t="s">
        <v>12110</v>
      </c>
      <c r="F6490" s="89" t="s">
        <v>680</v>
      </c>
      <c r="G6490" s="89">
        <v>181222</v>
      </c>
      <c r="H6490" s="89"/>
      <c r="I6490" s="93" t="s">
        <v>13388</v>
      </c>
      <c r="J6490" s="89"/>
      <c r="K6490" s="89"/>
      <c r="L6490" s="89"/>
      <c r="M6490" s="89"/>
      <c r="N6490" s="155">
        <v>38299.86</v>
      </c>
      <c r="O6490" s="155">
        <v>0</v>
      </c>
      <c r="P6490" s="89" t="s">
        <v>679</v>
      </c>
    </row>
    <row r="6491" spans="1:16" ht="89.25">
      <c r="A6491" s="214">
        <v>526</v>
      </c>
      <c r="B6491" s="89"/>
      <c r="C6491" s="90" t="s">
        <v>616</v>
      </c>
      <c r="D6491" s="153">
        <v>43392</v>
      </c>
      <c r="E6491" s="89" t="s">
        <v>12111</v>
      </c>
      <c r="F6491" s="89" t="s">
        <v>15</v>
      </c>
      <c r="G6491" s="89">
        <v>6260</v>
      </c>
      <c r="H6491" s="89"/>
      <c r="I6491" s="93" t="s">
        <v>13389</v>
      </c>
      <c r="J6491" s="89"/>
      <c r="K6491" s="89"/>
      <c r="L6491" s="89"/>
      <c r="M6491" s="89"/>
      <c r="N6491" s="155">
        <v>376.47</v>
      </c>
      <c r="O6491" s="155">
        <v>0</v>
      </c>
      <c r="P6491" s="89" t="s">
        <v>679</v>
      </c>
    </row>
    <row r="6492" spans="1:16" ht="51">
      <c r="A6492" s="214">
        <v>513</v>
      </c>
      <c r="B6492" s="89"/>
      <c r="C6492" s="90" t="s">
        <v>175</v>
      </c>
      <c r="D6492" s="153">
        <v>43392</v>
      </c>
      <c r="E6492" s="89" t="s">
        <v>12112</v>
      </c>
      <c r="F6492" s="89" t="s">
        <v>15</v>
      </c>
      <c r="G6492" s="89">
        <v>867471</v>
      </c>
      <c r="H6492" s="89"/>
      <c r="I6492" s="93" t="s">
        <v>3376</v>
      </c>
      <c r="J6492" s="89"/>
      <c r="K6492" s="89"/>
      <c r="L6492" s="89"/>
      <c r="M6492" s="89"/>
      <c r="N6492" s="155">
        <v>50</v>
      </c>
      <c r="O6492" s="155">
        <v>0</v>
      </c>
      <c r="P6492" s="89" t="s">
        <v>679</v>
      </c>
    </row>
    <row r="6493" spans="1:16" ht="51">
      <c r="A6493" s="214">
        <v>513</v>
      </c>
      <c r="B6493" s="89"/>
      <c r="C6493" s="90" t="s">
        <v>175</v>
      </c>
      <c r="D6493" s="153">
        <v>43392</v>
      </c>
      <c r="E6493" s="89" t="s">
        <v>12113</v>
      </c>
      <c r="F6493" s="89" t="s">
        <v>15</v>
      </c>
      <c r="G6493" s="89">
        <v>867475</v>
      </c>
      <c r="H6493" s="89"/>
      <c r="I6493" s="93" t="s">
        <v>743</v>
      </c>
      <c r="J6493" s="89"/>
      <c r="K6493" s="89"/>
      <c r="L6493" s="89"/>
      <c r="M6493" s="89"/>
      <c r="N6493" s="155">
        <v>50</v>
      </c>
      <c r="O6493" s="155">
        <v>0</v>
      </c>
      <c r="P6493" s="89" t="s">
        <v>679</v>
      </c>
    </row>
    <row r="6494" spans="1:16" ht="51">
      <c r="A6494" s="214">
        <v>117</v>
      </c>
      <c r="B6494" s="89"/>
      <c r="C6494" s="90" t="s">
        <v>65</v>
      </c>
      <c r="D6494" s="153">
        <v>43392</v>
      </c>
      <c r="E6494" s="89" t="s">
        <v>12114</v>
      </c>
      <c r="F6494" s="89" t="s">
        <v>11</v>
      </c>
      <c r="G6494" s="89">
        <v>935958</v>
      </c>
      <c r="H6494" s="89"/>
      <c r="I6494" s="93" t="s">
        <v>13390</v>
      </c>
      <c r="J6494" s="89"/>
      <c r="K6494" s="89"/>
      <c r="L6494" s="89"/>
      <c r="M6494" s="89"/>
      <c r="N6494" s="155">
        <v>50</v>
      </c>
      <c r="O6494" s="155">
        <v>0</v>
      </c>
      <c r="P6494" s="89" t="s">
        <v>679</v>
      </c>
    </row>
    <row r="6495" spans="1:16" ht="51">
      <c r="A6495" s="214">
        <v>117</v>
      </c>
      <c r="B6495" s="89"/>
      <c r="C6495" s="90" t="s">
        <v>65</v>
      </c>
      <c r="D6495" s="153">
        <v>43392</v>
      </c>
      <c r="E6495" s="89" t="s">
        <v>12115</v>
      </c>
      <c r="F6495" s="89" t="s">
        <v>11</v>
      </c>
      <c r="G6495" s="89">
        <v>935961</v>
      </c>
      <c r="H6495" s="89"/>
      <c r="I6495" s="93" t="s">
        <v>13391</v>
      </c>
      <c r="J6495" s="89"/>
      <c r="K6495" s="89"/>
      <c r="L6495" s="89"/>
      <c r="M6495" s="89"/>
      <c r="N6495" s="155">
        <v>50</v>
      </c>
      <c r="O6495" s="155">
        <v>0</v>
      </c>
      <c r="P6495" s="89" t="s">
        <v>679</v>
      </c>
    </row>
    <row r="6496" spans="1:16" ht="63.75">
      <c r="A6496" s="214">
        <v>340</v>
      </c>
      <c r="B6496" s="89"/>
      <c r="C6496" s="90" t="s">
        <v>151</v>
      </c>
      <c r="D6496" s="153">
        <v>43392</v>
      </c>
      <c r="E6496" s="89" t="s">
        <v>12116</v>
      </c>
      <c r="F6496" s="89" t="s">
        <v>6</v>
      </c>
      <c r="G6496" s="89">
        <v>935983</v>
      </c>
      <c r="H6496" s="89"/>
      <c r="I6496" s="93" t="s">
        <v>13392</v>
      </c>
      <c r="J6496" s="89"/>
      <c r="K6496" s="89"/>
      <c r="L6496" s="89"/>
      <c r="M6496" s="89"/>
      <c r="N6496" s="155">
        <v>0</v>
      </c>
      <c r="O6496" s="155">
        <v>37706.129999999997</v>
      </c>
      <c r="P6496" s="89" t="s">
        <v>679</v>
      </c>
    </row>
    <row r="6497" spans="1:16" ht="63.75">
      <c r="A6497" s="214">
        <v>340</v>
      </c>
      <c r="B6497" s="89"/>
      <c r="C6497" s="90" t="s">
        <v>151</v>
      </c>
      <c r="D6497" s="153">
        <v>43392</v>
      </c>
      <c r="E6497" s="89" t="s">
        <v>12117</v>
      </c>
      <c r="F6497" s="89" t="s">
        <v>11</v>
      </c>
      <c r="G6497" s="89">
        <v>935983</v>
      </c>
      <c r="H6497" s="89"/>
      <c r="I6497" s="93" t="s">
        <v>13393</v>
      </c>
      <c r="J6497" s="89"/>
      <c r="K6497" s="89"/>
      <c r="L6497" s="89"/>
      <c r="M6497" s="89"/>
      <c r="N6497" s="155">
        <v>50</v>
      </c>
      <c r="O6497" s="155">
        <v>0</v>
      </c>
      <c r="P6497" s="89" t="s">
        <v>679</v>
      </c>
    </row>
    <row r="6498" spans="1:16" ht="51">
      <c r="A6498" s="214">
        <v>513</v>
      </c>
      <c r="B6498" s="89"/>
      <c r="C6498" s="90" t="s">
        <v>175</v>
      </c>
      <c r="D6498" s="153">
        <v>43392</v>
      </c>
      <c r="E6498" s="89" t="s">
        <v>12118</v>
      </c>
      <c r="F6498" s="89" t="s">
        <v>15</v>
      </c>
      <c r="G6498" s="89">
        <v>867836</v>
      </c>
      <c r="H6498" s="89"/>
      <c r="I6498" s="93" t="s">
        <v>13394</v>
      </c>
      <c r="J6498" s="89"/>
      <c r="K6498" s="89"/>
      <c r="L6498" s="89"/>
      <c r="M6498" s="89"/>
      <c r="N6498" s="155">
        <v>50</v>
      </c>
      <c r="O6498" s="155">
        <v>0</v>
      </c>
      <c r="P6498" s="89" t="s">
        <v>679</v>
      </c>
    </row>
    <row r="6499" spans="1:16" ht="51">
      <c r="A6499" s="214">
        <v>16</v>
      </c>
      <c r="B6499" s="89"/>
      <c r="C6499" s="90" t="s">
        <v>46</v>
      </c>
      <c r="D6499" s="153">
        <v>43395</v>
      </c>
      <c r="E6499" s="89" t="s">
        <v>11532</v>
      </c>
      <c r="F6499" s="89" t="s">
        <v>3</v>
      </c>
      <c r="G6499" s="89">
        <v>1674748</v>
      </c>
      <c r="H6499" s="89"/>
      <c r="I6499" s="93" t="s">
        <v>12749</v>
      </c>
      <c r="J6499" s="89"/>
      <c r="K6499" s="89"/>
      <c r="L6499" s="89"/>
      <c r="M6499" s="89"/>
      <c r="N6499" s="155">
        <v>0</v>
      </c>
      <c r="O6499" s="155">
        <v>2100</v>
      </c>
      <c r="P6499" s="89" t="s">
        <v>679</v>
      </c>
    </row>
    <row r="6500" spans="1:16" ht="38.25">
      <c r="A6500" s="214">
        <v>16</v>
      </c>
      <c r="B6500" s="89"/>
      <c r="C6500" s="90" t="s">
        <v>46</v>
      </c>
      <c r="D6500" s="153">
        <v>43395</v>
      </c>
      <c r="E6500" s="89" t="s">
        <v>11533</v>
      </c>
      <c r="F6500" s="89" t="s">
        <v>3</v>
      </c>
      <c r="G6500" s="89">
        <v>1674747</v>
      </c>
      <c r="H6500" s="89"/>
      <c r="I6500" s="93" t="s">
        <v>12750</v>
      </c>
      <c r="J6500" s="89"/>
      <c r="K6500" s="89"/>
      <c r="L6500" s="89"/>
      <c r="M6500" s="89"/>
      <c r="N6500" s="155">
        <v>0</v>
      </c>
      <c r="O6500" s="155">
        <v>165</v>
      </c>
      <c r="P6500" s="89" t="s">
        <v>679</v>
      </c>
    </row>
    <row r="6501" spans="1:16" ht="38.25">
      <c r="A6501" s="214">
        <v>16</v>
      </c>
      <c r="B6501" s="89"/>
      <c r="C6501" s="90" t="s">
        <v>46</v>
      </c>
      <c r="D6501" s="153">
        <v>43395</v>
      </c>
      <c r="E6501" s="89" t="s">
        <v>11534</v>
      </c>
      <c r="F6501" s="89" t="s">
        <v>3</v>
      </c>
      <c r="G6501" s="89">
        <v>1674746</v>
      </c>
      <c r="H6501" s="89"/>
      <c r="I6501" s="93" t="s">
        <v>12751</v>
      </c>
      <c r="J6501" s="89"/>
      <c r="K6501" s="89"/>
      <c r="L6501" s="89"/>
      <c r="M6501" s="89"/>
      <c r="N6501" s="155">
        <v>0</v>
      </c>
      <c r="O6501" s="155">
        <v>700</v>
      </c>
      <c r="P6501" s="89" t="s">
        <v>679</v>
      </c>
    </row>
    <row r="6502" spans="1:16" ht="51">
      <c r="A6502" s="214" t="s">
        <v>569</v>
      </c>
      <c r="B6502" s="89"/>
      <c r="C6502" s="90" t="s">
        <v>621</v>
      </c>
      <c r="D6502" s="153">
        <v>43395</v>
      </c>
      <c r="E6502" s="89" t="s">
        <v>11535</v>
      </c>
      <c r="F6502" s="89" t="s">
        <v>3</v>
      </c>
      <c r="G6502" s="89">
        <v>1674737</v>
      </c>
      <c r="H6502" s="89"/>
      <c r="I6502" s="93" t="s">
        <v>12752</v>
      </c>
      <c r="J6502" s="89"/>
      <c r="K6502" s="89"/>
      <c r="L6502" s="89"/>
      <c r="M6502" s="89"/>
      <c r="N6502" s="155">
        <v>0</v>
      </c>
      <c r="O6502" s="155">
        <v>212.8</v>
      </c>
      <c r="P6502" s="89" t="s">
        <v>679</v>
      </c>
    </row>
    <row r="6503" spans="1:16" ht="63.75">
      <c r="A6503" s="214">
        <v>86</v>
      </c>
      <c r="B6503" s="89"/>
      <c r="C6503" s="90" t="s">
        <v>59</v>
      </c>
      <c r="D6503" s="153">
        <v>43395</v>
      </c>
      <c r="E6503" s="89" t="s">
        <v>11536</v>
      </c>
      <c r="F6503" s="89" t="s">
        <v>3</v>
      </c>
      <c r="G6503" s="89">
        <v>1674727</v>
      </c>
      <c r="H6503" s="89"/>
      <c r="I6503" s="93" t="s">
        <v>12753</v>
      </c>
      <c r="J6503" s="89"/>
      <c r="K6503" s="89"/>
      <c r="L6503" s="89"/>
      <c r="M6503" s="89"/>
      <c r="N6503" s="155">
        <v>0</v>
      </c>
      <c r="O6503" s="155">
        <v>300</v>
      </c>
      <c r="P6503" s="89" t="s">
        <v>679</v>
      </c>
    </row>
    <row r="6504" spans="1:16" ht="63.75">
      <c r="A6504" s="214">
        <v>86</v>
      </c>
      <c r="B6504" s="89"/>
      <c r="C6504" s="90" t="s">
        <v>59</v>
      </c>
      <c r="D6504" s="153">
        <v>43395</v>
      </c>
      <c r="E6504" s="89" t="s">
        <v>11537</v>
      </c>
      <c r="F6504" s="89" t="s">
        <v>3</v>
      </c>
      <c r="G6504" s="89">
        <v>1674726</v>
      </c>
      <c r="H6504" s="89"/>
      <c r="I6504" s="93" t="s">
        <v>12754</v>
      </c>
      <c r="J6504" s="89"/>
      <c r="K6504" s="89"/>
      <c r="L6504" s="89"/>
      <c r="M6504" s="89"/>
      <c r="N6504" s="155">
        <v>0</v>
      </c>
      <c r="O6504" s="155">
        <v>1496</v>
      </c>
      <c r="P6504" s="89" t="s">
        <v>679</v>
      </c>
    </row>
    <row r="6505" spans="1:16" ht="38.25">
      <c r="A6505" s="214" t="s">
        <v>569</v>
      </c>
      <c r="B6505" s="89"/>
      <c r="C6505" s="90" t="s">
        <v>621</v>
      </c>
      <c r="D6505" s="153">
        <v>43395</v>
      </c>
      <c r="E6505" s="89" t="s">
        <v>11538</v>
      </c>
      <c r="F6505" s="89" t="s">
        <v>3</v>
      </c>
      <c r="G6505" s="89">
        <v>1674700</v>
      </c>
      <c r="H6505" s="89"/>
      <c r="I6505" s="93" t="s">
        <v>12755</v>
      </c>
      <c r="J6505" s="89"/>
      <c r="K6505" s="89"/>
      <c r="L6505" s="89"/>
      <c r="M6505" s="89"/>
      <c r="N6505" s="155">
        <v>0</v>
      </c>
      <c r="O6505" s="155">
        <v>646</v>
      </c>
      <c r="P6505" s="89" t="s">
        <v>679</v>
      </c>
    </row>
    <row r="6506" spans="1:16" ht="63.75">
      <c r="A6506" s="214" t="s">
        <v>569</v>
      </c>
      <c r="B6506" s="89"/>
      <c r="C6506" s="90" t="s">
        <v>621</v>
      </c>
      <c r="D6506" s="153">
        <v>43395</v>
      </c>
      <c r="E6506" s="89" t="s">
        <v>11539</v>
      </c>
      <c r="F6506" s="89" t="s">
        <v>3</v>
      </c>
      <c r="G6506" s="89">
        <v>1674758</v>
      </c>
      <c r="H6506" s="89"/>
      <c r="I6506" s="93" t="s">
        <v>12756</v>
      </c>
      <c r="J6506" s="89"/>
      <c r="K6506" s="89"/>
      <c r="L6506" s="89"/>
      <c r="M6506" s="89"/>
      <c r="N6506" s="155">
        <v>0</v>
      </c>
      <c r="O6506" s="155">
        <v>1608.91</v>
      </c>
      <c r="P6506" s="89" t="s">
        <v>679</v>
      </c>
    </row>
    <row r="6507" spans="1:16" ht="38.25">
      <c r="A6507" s="214" t="s">
        <v>569</v>
      </c>
      <c r="B6507" s="89"/>
      <c r="C6507" s="90" t="s">
        <v>621</v>
      </c>
      <c r="D6507" s="153">
        <v>43395</v>
      </c>
      <c r="E6507" s="89" t="s">
        <v>11540</v>
      </c>
      <c r="F6507" s="89" t="s">
        <v>3</v>
      </c>
      <c r="G6507" s="89">
        <v>1674769</v>
      </c>
      <c r="H6507" s="89"/>
      <c r="I6507" s="93" t="s">
        <v>12757</v>
      </c>
      <c r="J6507" s="89"/>
      <c r="K6507" s="89"/>
      <c r="L6507" s="89"/>
      <c r="M6507" s="89"/>
      <c r="N6507" s="155">
        <v>0</v>
      </c>
      <c r="O6507" s="155">
        <v>80</v>
      </c>
      <c r="P6507" s="89" t="s">
        <v>679</v>
      </c>
    </row>
    <row r="6508" spans="1:16" ht="51">
      <c r="A6508" s="214" t="s">
        <v>569</v>
      </c>
      <c r="B6508" s="89"/>
      <c r="C6508" s="90" t="s">
        <v>621</v>
      </c>
      <c r="D6508" s="153">
        <v>43395</v>
      </c>
      <c r="E6508" s="89" t="s">
        <v>11541</v>
      </c>
      <c r="F6508" s="89" t="s">
        <v>3</v>
      </c>
      <c r="G6508" s="89">
        <v>1674771</v>
      </c>
      <c r="H6508" s="89"/>
      <c r="I6508" s="93" t="s">
        <v>12758</v>
      </c>
      <c r="J6508" s="89"/>
      <c r="K6508" s="89"/>
      <c r="L6508" s="89"/>
      <c r="M6508" s="89"/>
      <c r="N6508" s="155">
        <v>0</v>
      </c>
      <c r="O6508" s="155">
        <v>140</v>
      </c>
      <c r="P6508" s="89" t="s">
        <v>679</v>
      </c>
    </row>
    <row r="6509" spans="1:16" ht="51">
      <c r="A6509" s="214" t="s">
        <v>560</v>
      </c>
      <c r="B6509" s="89"/>
      <c r="C6509" s="90" t="s">
        <v>622</v>
      </c>
      <c r="D6509" s="153">
        <v>43395</v>
      </c>
      <c r="E6509" s="89" t="s">
        <v>11542</v>
      </c>
      <c r="F6509" s="89" t="s">
        <v>3</v>
      </c>
      <c r="G6509" s="89">
        <v>1674772</v>
      </c>
      <c r="H6509" s="89"/>
      <c r="I6509" s="93" t="s">
        <v>12759</v>
      </c>
      <c r="J6509" s="89"/>
      <c r="K6509" s="89"/>
      <c r="L6509" s="89"/>
      <c r="M6509" s="89"/>
      <c r="N6509" s="155">
        <v>0</v>
      </c>
      <c r="O6509" s="155">
        <v>1827</v>
      </c>
      <c r="P6509" s="89" t="s">
        <v>679</v>
      </c>
    </row>
    <row r="6510" spans="1:16" ht="38.25">
      <c r="A6510" s="214" t="s">
        <v>569</v>
      </c>
      <c r="B6510" s="89"/>
      <c r="C6510" s="90" t="s">
        <v>621</v>
      </c>
      <c r="D6510" s="153">
        <v>43395</v>
      </c>
      <c r="E6510" s="89" t="s">
        <v>11543</v>
      </c>
      <c r="F6510" s="89" t="s">
        <v>3</v>
      </c>
      <c r="G6510" s="89">
        <v>1674480</v>
      </c>
      <c r="H6510" s="89"/>
      <c r="I6510" s="93" t="s">
        <v>12760</v>
      </c>
      <c r="J6510" s="89"/>
      <c r="K6510" s="89"/>
      <c r="L6510" s="89"/>
      <c r="M6510" s="89"/>
      <c r="N6510" s="155">
        <v>0</v>
      </c>
      <c r="O6510" s="155">
        <v>300</v>
      </c>
      <c r="P6510" s="89" t="s">
        <v>679</v>
      </c>
    </row>
    <row r="6511" spans="1:16" ht="51">
      <c r="A6511" s="214" t="s">
        <v>569</v>
      </c>
      <c r="B6511" s="89"/>
      <c r="C6511" s="90" t="s">
        <v>621</v>
      </c>
      <c r="D6511" s="153">
        <v>43395</v>
      </c>
      <c r="E6511" s="89" t="s">
        <v>11544</v>
      </c>
      <c r="F6511" s="89" t="s">
        <v>3</v>
      </c>
      <c r="G6511" s="89">
        <v>1674485</v>
      </c>
      <c r="H6511" s="89"/>
      <c r="I6511" s="93" t="s">
        <v>12761</v>
      </c>
      <c r="J6511" s="89"/>
      <c r="K6511" s="89"/>
      <c r="L6511" s="89"/>
      <c r="M6511" s="89"/>
      <c r="N6511" s="155">
        <v>0</v>
      </c>
      <c r="O6511" s="155">
        <v>233.42000000000002</v>
      </c>
      <c r="P6511" s="89" t="s">
        <v>679</v>
      </c>
    </row>
    <row r="6512" spans="1:16" ht="63.75">
      <c r="A6512" s="214">
        <v>512</v>
      </c>
      <c r="B6512" s="89"/>
      <c r="C6512" s="90" t="s">
        <v>10495</v>
      </c>
      <c r="D6512" s="153">
        <v>43395</v>
      </c>
      <c r="E6512" s="89" t="s">
        <v>11545</v>
      </c>
      <c r="F6512" s="89" t="s">
        <v>3</v>
      </c>
      <c r="G6512" s="89">
        <v>1674491</v>
      </c>
      <c r="H6512" s="89"/>
      <c r="I6512" s="93" t="s">
        <v>12762</v>
      </c>
      <c r="J6512" s="89"/>
      <c r="K6512" s="89"/>
      <c r="L6512" s="89"/>
      <c r="M6512" s="89"/>
      <c r="N6512" s="155">
        <v>0</v>
      </c>
      <c r="O6512" s="155">
        <v>9644.5500000000011</v>
      </c>
      <c r="P6512" s="89" t="s">
        <v>679</v>
      </c>
    </row>
    <row r="6513" spans="1:16" ht="51">
      <c r="A6513" s="214" t="s">
        <v>569</v>
      </c>
      <c r="B6513" s="89"/>
      <c r="C6513" s="90" t="s">
        <v>621</v>
      </c>
      <c r="D6513" s="153">
        <v>43395</v>
      </c>
      <c r="E6513" s="89" t="s">
        <v>11546</v>
      </c>
      <c r="F6513" s="89" t="s">
        <v>3</v>
      </c>
      <c r="G6513" s="89">
        <v>1674492</v>
      </c>
      <c r="H6513" s="89"/>
      <c r="I6513" s="93" t="s">
        <v>12763</v>
      </c>
      <c r="J6513" s="89"/>
      <c r="K6513" s="89"/>
      <c r="L6513" s="89"/>
      <c r="M6513" s="89"/>
      <c r="N6513" s="155">
        <v>0</v>
      </c>
      <c r="O6513" s="155">
        <v>72</v>
      </c>
      <c r="P6513" s="89" t="s">
        <v>679</v>
      </c>
    </row>
    <row r="6514" spans="1:16" ht="63.75">
      <c r="A6514" s="214">
        <v>512</v>
      </c>
      <c r="B6514" s="89"/>
      <c r="C6514" s="90" t="s">
        <v>10495</v>
      </c>
      <c r="D6514" s="153">
        <v>43395</v>
      </c>
      <c r="E6514" s="89" t="s">
        <v>11547</v>
      </c>
      <c r="F6514" s="89" t="s">
        <v>3</v>
      </c>
      <c r="G6514" s="89">
        <v>1674494</v>
      </c>
      <c r="H6514" s="89"/>
      <c r="I6514" s="93" t="s">
        <v>12762</v>
      </c>
      <c r="J6514" s="89"/>
      <c r="K6514" s="89"/>
      <c r="L6514" s="89"/>
      <c r="M6514" s="89"/>
      <c r="N6514" s="155">
        <v>0</v>
      </c>
      <c r="O6514" s="155">
        <v>880</v>
      </c>
      <c r="P6514" s="89" t="s">
        <v>679</v>
      </c>
    </row>
    <row r="6515" spans="1:16" ht="38.25">
      <c r="A6515" s="214" t="s">
        <v>569</v>
      </c>
      <c r="B6515" s="89"/>
      <c r="C6515" s="90" t="s">
        <v>621</v>
      </c>
      <c r="D6515" s="153">
        <v>43395</v>
      </c>
      <c r="E6515" s="89" t="s">
        <v>11548</v>
      </c>
      <c r="F6515" s="89" t="s">
        <v>3</v>
      </c>
      <c r="G6515" s="89">
        <v>1674555</v>
      </c>
      <c r="H6515" s="89"/>
      <c r="I6515" s="93" t="s">
        <v>12764</v>
      </c>
      <c r="J6515" s="89"/>
      <c r="K6515" s="89"/>
      <c r="L6515" s="89"/>
      <c r="M6515" s="89"/>
      <c r="N6515" s="155">
        <v>0</v>
      </c>
      <c r="O6515" s="155">
        <v>104.98</v>
      </c>
      <c r="P6515" s="89" t="s">
        <v>679</v>
      </c>
    </row>
    <row r="6516" spans="1:16" ht="38.25">
      <c r="A6516" s="214" t="s">
        <v>569</v>
      </c>
      <c r="B6516" s="89"/>
      <c r="C6516" s="90" t="s">
        <v>621</v>
      </c>
      <c r="D6516" s="153">
        <v>43395</v>
      </c>
      <c r="E6516" s="89" t="s">
        <v>11549</v>
      </c>
      <c r="F6516" s="89" t="s">
        <v>3</v>
      </c>
      <c r="G6516" s="89">
        <v>1674564</v>
      </c>
      <c r="H6516" s="89"/>
      <c r="I6516" s="93" t="s">
        <v>12765</v>
      </c>
      <c r="J6516" s="89"/>
      <c r="K6516" s="89"/>
      <c r="L6516" s="89"/>
      <c r="M6516" s="89"/>
      <c r="N6516" s="155">
        <v>0</v>
      </c>
      <c r="O6516" s="155">
        <v>50.13</v>
      </c>
      <c r="P6516" s="89" t="s">
        <v>679</v>
      </c>
    </row>
    <row r="6517" spans="1:16" ht="51">
      <c r="A6517" s="214" t="s">
        <v>569</v>
      </c>
      <c r="B6517" s="89"/>
      <c r="C6517" s="90" t="s">
        <v>621</v>
      </c>
      <c r="D6517" s="153">
        <v>43395</v>
      </c>
      <c r="E6517" s="89" t="s">
        <v>11550</v>
      </c>
      <c r="F6517" s="89" t="s">
        <v>3</v>
      </c>
      <c r="G6517" s="89">
        <v>1674569</v>
      </c>
      <c r="H6517" s="89"/>
      <c r="I6517" s="93" t="s">
        <v>12766</v>
      </c>
      <c r="J6517" s="89"/>
      <c r="K6517" s="89"/>
      <c r="L6517" s="89"/>
      <c r="M6517" s="89"/>
      <c r="N6517" s="155">
        <v>0</v>
      </c>
      <c r="O6517" s="155">
        <v>583.55000000000007</v>
      </c>
      <c r="P6517" s="89" t="s">
        <v>679</v>
      </c>
    </row>
    <row r="6518" spans="1:16" ht="51">
      <c r="A6518" s="214">
        <v>6</v>
      </c>
      <c r="B6518" s="89"/>
      <c r="C6518" s="90" t="s">
        <v>43</v>
      </c>
      <c r="D6518" s="153">
        <v>43395</v>
      </c>
      <c r="E6518" s="89" t="s">
        <v>11551</v>
      </c>
      <c r="F6518" s="89" t="s">
        <v>3</v>
      </c>
      <c r="G6518" s="89">
        <v>1674616</v>
      </c>
      <c r="H6518" s="89"/>
      <c r="I6518" s="93" t="s">
        <v>12767</v>
      </c>
      <c r="J6518" s="89"/>
      <c r="K6518" s="89"/>
      <c r="L6518" s="89"/>
      <c r="M6518" s="89"/>
      <c r="N6518" s="155">
        <v>0</v>
      </c>
      <c r="O6518" s="155">
        <v>189</v>
      </c>
      <c r="P6518" s="89" t="s">
        <v>679</v>
      </c>
    </row>
    <row r="6519" spans="1:16" ht="51">
      <c r="A6519" s="214">
        <v>35</v>
      </c>
      <c r="B6519" s="89"/>
      <c r="C6519" s="90" t="s">
        <v>49</v>
      </c>
      <c r="D6519" s="153">
        <v>43395</v>
      </c>
      <c r="E6519" s="89" t="s">
        <v>11552</v>
      </c>
      <c r="F6519" s="89" t="s">
        <v>3</v>
      </c>
      <c r="G6519" s="89">
        <v>1674625</v>
      </c>
      <c r="H6519" s="89"/>
      <c r="I6519" s="93" t="s">
        <v>12768</v>
      </c>
      <c r="J6519" s="89"/>
      <c r="K6519" s="89"/>
      <c r="L6519" s="89"/>
      <c r="M6519" s="89"/>
      <c r="N6519" s="155">
        <v>0</v>
      </c>
      <c r="O6519" s="155">
        <v>2000</v>
      </c>
      <c r="P6519" s="89" t="s">
        <v>679</v>
      </c>
    </row>
    <row r="6520" spans="1:16" ht="51">
      <c r="A6520" s="214" t="s">
        <v>569</v>
      </c>
      <c r="B6520" s="89"/>
      <c r="C6520" s="90" t="s">
        <v>621</v>
      </c>
      <c r="D6520" s="153">
        <v>43395</v>
      </c>
      <c r="E6520" s="89" t="s">
        <v>11553</v>
      </c>
      <c r="F6520" s="89" t="s">
        <v>3</v>
      </c>
      <c r="G6520" s="89">
        <v>1674657</v>
      </c>
      <c r="H6520" s="89"/>
      <c r="I6520" s="93" t="s">
        <v>2838</v>
      </c>
      <c r="J6520" s="89"/>
      <c r="K6520" s="89"/>
      <c r="L6520" s="89"/>
      <c r="M6520" s="89"/>
      <c r="N6520" s="155">
        <v>0</v>
      </c>
      <c r="O6520" s="155">
        <v>700</v>
      </c>
      <c r="P6520" s="89" t="s">
        <v>679</v>
      </c>
    </row>
    <row r="6521" spans="1:16" ht="51">
      <c r="A6521" s="214" t="s">
        <v>569</v>
      </c>
      <c r="B6521" s="89"/>
      <c r="C6521" s="90" t="s">
        <v>621</v>
      </c>
      <c r="D6521" s="153">
        <v>43395</v>
      </c>
      <c r="E6521" s="89" t="s">
        <v>11554</v>
      </c>
      <c r="F6521" s="89" t="s">
        <v>3</v>
      </c>
      <c r="G6521" s="89">
        <v>1674661</v>
      </c>
      <c r="H6521" s="89"/>
      <c r="I6521" s="93" t="s">
        <v>12769</v>
      </c>
      <c r="J6521" s="89"/>
      <c r="K6521" s="89"/>
      <c r="L6521" s="89"/>
      <c r="M6521" s="89"/>
      <c r="N6521" s="155">
        <v>0</v>
      </c>
      <c r="O6521" s="155">
        <v>800</v>
      </c>
      <c r="P6521" s="89" t="s">
        <v>679</v>
      </c>
    </row>
    <row r="6522" spans="1:16" ht="63.75">
      <c r="A6522" s="214">
        <v>15</v>
      </c>
      <c r="B6522" s="89"/>
      <c r="C6522" s="90" t="s">
        <v>45</v>
      </c>
      <c r="D6522" s="153">
        <v>43395</v>
      </c>
      <c r="E6522" s="89" t="s">
        <v>11555</v>
      </c>
      <c r="F6522" s="89" t="s">
        <v>3</v>
      </c>
      <c r="G6522" s="89">
        <v>1674684</v>
      </c>
      <c r="H6522" s="89"/>
      <c r="I6522" s="93" t="s">
        <v>12770</v>
      </c>
      <c r="J6522" s="89"/>
      <c r="K6522" s="89"/>
      <c r="L6522" s="89"/>
      <c r="M6522" s="89"/>
      <c r="N6522" s="155">
        <v>0</v>
      </c>
      <c r="O6522" s="155">
        <v>200</v>
      </c>
      <c r="P6522" s="89" t="s">
        <v>679</v>
      </c>
    </row>
    <row r="6523" spans="1:16" ht="51">
      <c r="A6523" s="214" t="s">
        <v>569</v>
      </c>
      <c r="B6523" s="89"/>
      <c r="C6523" s="90" t="s">
        <v>621</v>
      </c>
      <c r="D6523" s="153">
        <v>43395</v>
      </c>
      <c r="E6523" s="89" t="s">
        <v>11556</v>
      </c>
      <c r="F6523" s="89" t="s">
        <v>3</v>
      </c>
      <c r="G6523" s="89">
        <v>1674686</v>
      </c>
      <c r="H6523" s="89"/>
      <c r="I6523" s="93" t="s">
        <v>12771</v>
      </c>
      <c r="J6523" s="89"/>
      <c r="K6523" s="89"/>
      <c r="L6523" s="89"/>
      <c r="M6523" s="89"/>
      <c r="N6523" s="155">
        <v>0</v>
      </c>
      <c r="O6523" s="155">
        <v>250</v>
      </c>
      <c r="P6523" s="89" t="s">
        <v>679</v>
      </c>
    </row>
    <row r="6524" spans="1:16" ht="51">
      <c r="A6524" s="214">
        <v>6</v>
      </c>
      <c r="B6524" s="89"/>
      <c r="C6524" s="90" t="s">
        <v>43</v>
      </c>
      <c r="D6524" s="153">
        <v>43395</v>
      </c>
      <c r="E6524" s="89" t="s">
        <v>11557</v>
      </c>
      <c r="F6524" s="89" t="s">
        <v>3</v>
      </c>
      <c r="G6524" s="89">
        <v>1674690</v>
      </c>
      <c r="H6524" s="89"/>
      <c r="I6524" s="93" t="s">
        <v>12772</v>
      </c>
      <c r="J6524" s="89"/>
      <c r="K6524" s="89"/>
      <c r="L6524" s="89"/>
      <c r="M6524" s="89"/>
      <c r="N6524" s="155">
        <v>0</v>
      </c>
      <c r="O6524" s="155">
        <v>323</v>
      </c>
      <c r="P6524" s="89" t="s">
        <v>679</v>
      </c>
    </row>
    <row r="6525" spans="1:16" ht="51">
      <c r="A6525" s="214" t="s">
        <v>569</v>
      </c>
      <c r="B6525" s="89"/>
      <c r="C6525" s="90" t="s">
        <v>621</v>
      </c>
      <c r="D6525" s="153">
        <v>43395</v>
      </c>
      <c r="E6525" s="89" t="s">
        <v>11558</v>
      </c>
      <c r="F6525" s="89" t="s">
        <v>3</v>
      </c>
      <c r="G6525" s="89">
        <v>1674534</v>
      </c>
      <c r="H6525" s="89"/>
      <c r="I6525" s="93" t="s">
        <v>12773</v>
      </c>
      <c r="J6525" s="89"/>
      <c r="K6525" s="89"/>
      <c r="L6525" s="89"/>
      <c r="M6525" s="89"/>
      <c r="N6525" s="155">
        <v>0</v>
      </c>
      <c r="O6525" s="155">
        <v>1000</v>
      </c>
      <c r="P6525" s="89" t="s">
        <v>679</v>
      </c>
    </row>
    <row r="6526" spans="1:16" ht="63.75">
      <c r="A6526" s="214">
        <v>25</v>
      </c>
      <c r="B6526" s="89"/>
      <c r="C6526" s="90" t="s">
        <v>48</v>
      </c>
      <c r="D6526" s="153">
        <v>43395</v>
      </c>
      <c r="E6526" s="89" t="s">
        <v>11559</v>
      </c>
      <c r="F6526" s="89" t="s">
        <v>3</v>
      </c>
      <c r="G6526" s="89">
        <v>1674542</v>
      </c>
      <c r="H6526" s="89"/>
      <c r="I6526" s="93" t="s">
        <v>12774</v>
      </c>
      <c r="J6526" s="89"/>
      <c r="K6526" s="89"/>
      <c r="L6526" s="89"/>
      <c r="M6526" s="89"/>
      <c r="N6526" s="155">
        <v>0</v>
      </c>
      <c r="O6526" s="155">
        <v>299198.78999999998</v>
      </c>
      <c r="P6526" s="89" t="s">
        <v>679</v>
      </c>
    </row>
    <row r="6527" spans="1:16" ht="63.75">
      <c r="A6527" s="214">
        <v>346</v>
      </c>
      <c r="B6527" s="89"/>
      <c r="C6527" s="90" t="s">
        <v>156</v>
      </c>
      <c r="D6527" s="153">
        <v>43395</v>
      </c>
      <c r="E6527" s="89" t="s">
        <v>11560</v>
      </c>
      <c r="F6527" s="89" t="s">
        <v>3</v>
      </c>
      <c r="G6527" s="89">
        <v>1674546</v>
      </c>
      <c r="H6527" s="89"/>
      <c r="I6527" s="93" t="s">
        <v>12775</v>
      </c>
      <c r="J6527" s="89"/>
      <c r="K6527" s="89"/>
      <c r="L6527" s="89"/>
      <c r="M6527" s="89"/>
      <c r="N6527" s="155">
        <v>0</v>
      </c>
      <c r="O6527" s="155">
        <v>4868.04</v>
      </c>
      <c r="P6527" s="89" t="s">
        <v>679</v>
      </c>
    </row>
    <row r="6528" spans="1:16" ht="63.75">
      <c r="A6528" s="214" t="s">
        <v>569</v>
      </c>
      <c r="B6528" s="89"/>
      <c r="C6528" s="90" t="s">
        <v>621</v>
      </c>
      <c r="D6528" s="153">
        <v>43395</v>
      </c>
      <c r="E6528" s="89" t="s">
        <v>11561</v>
      </c>
      <c r="F6528" s="89" t="s">
        <v>3</v>
      </c>
      <c r="G6528" s="89">
        <v>1674588</v>
      </c>
      <c r="H6528" s="89"/>
      <c r="I6528" s="93" t="s">
        <v>12776</v>
      </c>
      <c r="J6528" s="89"/>
      <c r="K6528" s="89"/>
      <c r="L6528" s="89"/>
      <c r="M6528" s="89"/>
      <c r="N6528" s="155">
        <v>0</v>
      </c>
      <c r="O6528" s="155">
        <v>10166.219999999999</v>
      </c>
      <c r="P6528" s="89" t="s">
        <v>679</v>
      </c>
    </row>
    <row r="6529" spans="1:16" ht="63.75">
      <c r="A6529" s="214">
        <v>87</v>
      </c>
      <c r="B6529" s="89"/>
      <c r="C6529" s="90" t="s">
        <v>60</v>
      </c>
      <c r="D6529" s="153">
        <v>43395</v>
      </c>
      <c r="E6529" s="89" t="s">
        <v>11562</v>
      </c>
      <c r="F6529" s="89" t="s">
        <v>3</v>
      </c>
      <c r="G6529" s="89">
        <v>1674589</v>
      </c>
      <c r="H6529" s="89"/>
      <c r="I6529" s="93" t="s">
        <v>12777</v>
      </c>
      <c r="J6529" s="89"/>
      <c r="K6529" s="89"/>
      <c r="L6529" s="89"/>
      <c r="M6529" s="89"/>
      <c r="N6529" s="155">
        <v>0</v>
      </c>
      <c r="O6529" s="155">
        <v>31327.49</v>
      </c>
      <c r="P6529" s="89" t="s">
        <v>679</v>
      </c>
    </row>
    <row r="6530" spans="1:16" ht="63.75">
      <c r="A6530" s="214">
        <v>650</v>
      </c>
      <c r="B6530" s="89"/>
      <c r="C6530" s="90" t="s">
        <v>191</v>
      </c>
      <c r="D6530" s="153">
        <v>43395</v>
      </c>
      <c r="E6530" s="89" t="s">
        <v>11563</v>
      </c>
      <c r="F6530" s="89" t="s">
        <v>3</v>
      </c>
      <c r="G6530" s="89">
        <v>1674593</v>
      </c>
      <c r="H6530" s="89"/>
      <c r="I6530" s="93" t="s">
        <v>12778</v>
      </c>
      <c r="J6530" s="89"/>
      <c r="K6530" s="89"/>
      <c r="L6530" s="89"/>
      <c r="M6530" s="89"/>
      <c r="N6530" s="155">
        <v>0</v>
      </c>
      <c r="O6530" s="155">
        <v>22570.09</v>
      </c>
      <c r="P6530" s="89" t="s">
        <v>679</v>
      </c>
    </row>
    <row r="6531" spans="1:16" ht="63.75">
      <c r="A6531" s="214" t="s">
        <v>569</v>
      </c>
      <c r="B6531" s="89"/>
      <c r="C6531" s="90" t="s">
        <v>621</v>
      </c>
      <c r="D6531" s="153">
        <v>43395</v>
      </c>
      <c r="E6531" s="89" t="s">
        <v>11564</v>
      </c>
      <c r="F6531" s="89" t="s">
        <v>3</v>
      </c>
      <c r="G6531" s="89">
        <v>1674594</v>
      </c>
      <c r="H6531" s="89"/>
      <c r="I6531" s="93" t="s">
        <v>12779</v>
      </c>
      <c r="J6531" s="89"/>
      <c r="K6531" s="89"/>
      <c r="L6531" s="89"/>
      <c r="M6531" s="89"/>
      <c r="N6531" s="155">
        <v>0</v>
      </c>
      <c r="O6531" s="155">
        <v>550.39</v>
      </c>
      <c r="P6531" s="89" t="s">
        <v>679</v>
      </c>
    </row>
    <row r="6532" spans="1:16" ht="63.75">
      <c r="A6532" s="214">
        <v>155</v>
      </c>
      <c r="B6532" s="89"/>
      <c r="C6532" s="90" t="s">
        <v>88</v>
      </c>
      <c r="D6532" s="153">
        <v>43395</v>
      </c>
      <c r="E6532" s="89" t="s">
        <v>11565</v>
      </c>
      <c r="F6532" s="89" t="s">
        <v>3</v>
      </c>
      <c r="G6532" s="89">
        <v>1674595</v>
      </c>
      <c r="H6532" s="89"/>
      <c r="I6532" s="93" t="s">
        <v>12780</v>
      </c>
      <c r="J6532" s="89"/>
      <c r="K6532" s="89"/>
      <c r="L6532" s="89"/>
      <c r="M6532" s="89"/>
      <c r="N6532" s="155">
        <v>0</v>
      </c>
      <c r="O6532" s="155">
        <v>2098.1999999999998</v>
      </c>
      <c r="P6532" s="89" t="s">
        <v>679</v>
      </c>
    </row>
    <row r="6533" spans="1:16" ht="63.75">
      <c r="A6533" s="214" t="s">
        <v>569</v>
      </c>
      <c r="B6533" s="89"/>
      <c r="C6533" s="90" t="s">
        <v>621</v>
      </c>
      <c r="D6533" s="153">
        <v>43395</v>
      </c>
      <c r="E6533" s="89" t="s">
        <v>11566</v>
      </c>
      <c r="F6533" s="89" t="s">
        <v>3</v>
      </c>
      <c r="G6533" s="89">
        <v>1674599</v>
      </c>
      <c r="H6533" s="89"/>
      <c r="I6533" s="93" t="s">
        <v>12781</v>
      </c>
      <c r="J6533" s="89"/>
      <c r="K6533" s="89"/>
      <c r="L6533" s="89"/>
      <c r="M6533" s="89"/>
      <c r="N6533" s="155">
        <v>0</v>
      </c>
      <c r="O6533" s="155">
        <v>4389.16</v>
      </c>
      <c r="P6533" s="89" t="s">
        <v>679</v>
      </c>
    </row>
    <row r="6534" spans="1:16" ht="76.5">
      <c r="A6534" s="214">
        <v>374</v>
      </c>
      <c r="B6534" s="89"/>
      <c r="C6534" s="90" t="s">
        <v>645</v>
      </c>
      <c r="D6534" s="153">
        <v>43395</v>
      </c>
      <c r="E6534" s="89" t="s">
        <v>11567</v>
      </c>
      <c r="F6534" s="89" t="s">
        <v>3</v>
      </c>
      <c r="G6534" s="89">
        <v>1674600</v>
      </c>
      <c r="H6534" s="89"/>
      <c r="I6534" s="93" t="s">
        <v>12782</v>
      </c>
      <c r="J6534" s="89"/>
      <c r="K6534" s="89"/>
      <c r="L6534" s="89"/>
      <c r="M6534" s="89"/>
      <c r="N6534" s="155">
        <v>0</v>
      </c>
      <c r="O6534" s="155">
        <v>1590.08</v>
      </c>
      <c r="P6534" s="89" t="s">
        <v>679</v>
      </c>
    </row>
    <row r="6535" spans="1:16" ht="63.75">
      <c r="A6535" s="214">
        <v>597</v>
      </c>
      <c r="B6535" s="89"/>
      <c r="C6535" s="90" t="s">
        <v>2577</v>
      </c>
      <c r="D6535" s="153">
        <v>43395</v>
      </c>
      <c r="E6535" s="89" t="s">
        <v>11568</v>
      </c>
      <c r="F6535" s="89" t="s">
        <v>3</v>
      </c>
      <c r="G6535" s="89">
        <v>1674601</v>
      </c>
      <c r="H6535" s="89"/>
      <c r="I6535" s="93" t="s">
        <v>12783</v>
      </c>
      <c r="J6535" s="89"/>
      <c r="K6535" s="89"/>
      <c r="L6535" s="89"/>
      <c r="M6535" s="89"/>
      <c r="N6535" s="155">
        <v>0</v>
      </c>
      <c r="O6535" s="155">
        <v>1396.4</v>
      </c>
      <c r="P6535" s="89" t="s">
        <v>679</v>
      </c>
    </row>
    <row r="6536" spans="1:16" ht="63.75">
      <c r="A6536" s="214" t="s">
        <v>560</v>
      </c>
      <c r="B6536" s="89"/>
      <c r="C6536" s="90" t="s">
        <v>622</v>
      </c>
      <c r="D6536" s="153">
        <v>43395</v>
      </c>
      <c r="E6536" s="89" t="s">
        <v>11569</v>
      </c>
      <c r="F6536" s="89" t="s">
        <v>3</v>
      </c>
      <c r="G6536" s="89">
        <v>1674603</v>
      </c>
      <c r="H6536" s="89"/>
      <c r="I6536" s="93" t="s">
        <v>12784</v>
      </c>
      <c r="J6536" s="89"/>
      <c r="K6536" s="89"/>
      <c r="L6536" s="89"/>
      <c r="M6536" s="89"/>
      <c r="N6536" s="155">
        <v>0</v>
      </c>
      <c r="O6536" s="155">
        <v>11767.44</v>
      </c>
      <c r="P6536" s="89" t="s">
        <v>679</v>
      </c>
    </row>
    <row r="6537" spans="1:16" ht="51">
      <c r="A6537" s="214" t="s">
        <v>569</v>
      </c>
      <c r="B6537" s="89"/>
      <c r="C6537" s="90" t="s">
        <v>621</v>
      </c>
      <c r="D6537" s="153">
        <v>43395</v>
      </c>
      <c r="E6537" s="89" t="s">
        <v>11570</v>
      </c>
      <c r="F6537" s="89" t="s">
        <v>3</v>
      </c>
      <c r="G6537" s="89">
        <v>1674476</v>
      </c>
      <c r="H6537" s="89"/>
      <c r="I6537" s="93" t="s">
        <v>12785</v>
      </c>
      <c r="J6537" s="89"/>
      <c r="K6537" s="89"/>
      <c r="L6537" s="89"/>
      <c r="M6537" s="89"/>
      <c r="N6537" s="155">
        <v>0</v>
      </c>
      <c r="O6537" s="155">
        <v>1841.82</v>
      </c>
      <c r="P6537" s="89" t="s">
        <v>679</v>
      </c>
    </row>
    <row r="6538" spans="1:16" ht="89.25">
      <c r="A6538" s="214">
        <v>25</v>
      </c>
      <c r="B6538" s="89"/>
      <c r="C6538" s="90" t="s">
        <v>48</v>
      </c>
      <c r="D6538" s="153">
        <v>43395</v>
      </c>
      <c r="E6538" s="89" t="s">
        <v>12119</v>
      </c>
      <c r="F6538" s="89" t="s">
        <v>680</v>
      </c>
      <c r="G6538" s="89">
        <v>181227</v>
      </c>
      <c r="H6538" s="89"/>
      <c r="I6538" s="93" t="s">
        <v>13395</v>
      </c>
      <c r="J6538" s="89"/>
      <c r="K6538" s="89"/>
      <c r="L6538" s="89"/>
      <c r="M6538" s="89"/>
      <c r="N6538" s="155">
        <v>155293.84</v>
      </c>
      <c r="O6538" s="155">
        <v>0</v>
      </c>
      <c r="P6538" s="89" t="s">
        <v>679</v>
      </c>
    </row>
    <row r="6539" spans="1:16" ht="89.25">
      <c r="A6539" s="214">
        <v>25</v>
      </c>
      <c r="B6539" s="89"/>
      <c r="C6539" s="90" t="s">
        <v>48</v>
      </c>
      <c r="D6539" s="153">
        <v>43395</v>
      </c>
      <c r="E6539" s="89" t="s">
        <v>12119</v>
      </c>
      <c r="F6539" s="89" t="s">
        <v>680</v>
      </c>
      <c r="G6539" s="89">
        <v>181231</v>
      </c>
      <c r="H6539" s="89"/>
      <c r="I6539" s="93" t="s">
        <v>13396</v>
      </c>
      <c r="J6539" s="89"/>
      <c r="K6539" s="89"/>
      <c r="L6539" s="89"/>
      <c r="M6539" s="89"/>
      <c r="N6539" s="155">
        <v>1462162.34</v>
      </c>
      <c r="O6539" s="155">
        <v>0</v>
      </c>
      <c r="P6539" s="89" t="s">
        <v>679</v>
      </c>
    </row>
    <row r="6540" spans="1:16" ht="89.25">
      <c r="A6540" s="214">
        <v>25</v>
      </c>
      <c r="B6540" s="89"/>
      <c r="C6540" s="90" t="s">
        <v>48</v>
      </c>
      <c r="D6540" s="153">
        <v>43395</v>
      </c>
      <c r="E6540" s="89" t="s">
        <v>12119</v>
      </c>
      <c r="F6540" s="89" t="s">
        <v>680</v>
      </c>
      <c r="G6540" s="89">
        <v>181238</v>
      </c>
      <c r="H6540" s="89"/>
      <c r="I6540" s="93" t="s">
        <v>13397</v>
      </c>
      <c r="J6540" s="89"/>
      <c r="K6540" s="89"/>
      <c r="L6540" s="89"/>
      <c r="M6540" s="89"/>
      <c r="N6540" s="155">
        <v>221731.72</v>
      </c>
      <c r="O6540" s="155">
        <v>0</v>
      </c>
      <c r="P6540" s="89" t="s">
        <v>679</v>
      </c>
    </row>
    <row r="6541" spans="1:16" ht="76.5">
      <c r="A6541" s="214">
        <v>25</v>
      </c>
      <c r="B6541" s="89"/>
      <c r="C6541" s="90" t="s">
        <v>48</v>
      </c>
      <c r="D6541" s="153">
        <v>43395</v>
      </c>
      <c r="E6541" s="89" t="s">
        <v>12119</v>
      </c>
      <c r="F6541" s="89" t="s">
        <v>680</v>
      </c>
      <c r="G6541" s="89">
        <v>181234</v>
      </c>
      <c r="H6541" s="89"/>
      <c r="I6541" s="93" t="s">
        <v>13398</v>
      </c>
      <c r="J6541" s="89"/>
      <c r="K6541" s="89"/>
      <c r="L6541" s="89"/>
      <c r="M6541" s="89"/>
      <c r="N6541" s="155">
        <v>213830.98</v>
      </c>
      <c r="O6541" s="155">
        <v>0</v>
      </c>
      <c r="P6541" s="89" t="s">
        <v>679</v>
      </c>
    </row>
    <row r="6542" spans="1:16" ht="76.5">
      <c r="A6542" s="214">
        <v>25</v>
      </c>
      <c r="B6542" s="89"/>
      <c r="C6542" s="90" t="s">
        <v>48</v>
      </c>
      <c r="D6542" s="153">
        <v>43395</v>
      </c>
      <c r="E6542" s="89" t="s">
        <v>12119</v>
      </c>
      <c r="F6542" s="89" t="s">
        <v>680</v>
      </c>
      <c r="G6542" s="89">
        <v>181232</v>
      </c>
      <c r="H6542" s="89"/>
      <c r="I6542" s="93" t="s">
        <v>13399</v>
      </c>
      <c r="J6542" s="89"/>
      <c r="K6542" s="89"/>
      <c r="L6542" s="89"/>
      <c r="M6542" s="89"/>
      <c r="N6542" s="155">
        <v>213830.98</v>
      </c>
      <c r="O6542" s="155">
        <v>0</v>
      </c>
      <c r="P6542" s="89" t="s">
        <v>679</v>
      </c>
    </row>
    <row r="6543" spans="1:16" ht="89.25">
      <c r="A6543" s="214">
        <v>25</v>
      </c>
      <c r="B6543" s="89"/>
      <c r="C6543" s="90" t="s">
        <v>48</v>
      </c>
      <c r="D6543" s="153">
        <v>43395</v>
      </c>
      <c r="E6543" s="89" t="s">
        <v>12119</v>
      </c>
      <c r="F6543" s="89" t="s">
        <v>680</v>
      </c>
      <c r="G6543" s="89">
        <v>181230</v>
      </c>
      <c r="H6543" s="89"/>
      <c r="I6543" s="93" t="s">
        <v>13400</v>
      </c>
      <c r="J6543" s="89"/>
      <c r="K6543" s="89"/>
      <c r="L6543" s="89"/>
      <c r="M6543" s="89"/>
      <c r="N6543" s="155">
        <v>1030387.28</v>
      </c>
      <c r="O6543" s="155">
        <v>0</v>
      </c>
      <c r="P6543" s="89" t="s">
        <v>679</v>
      </c>
    </row>
    <row r="6544" spans="1:16" ht="89.25">
      <c r="A6544" s="214">
        <v>25</v>
      </c>
      <c r="B6544" s="89"/>
      <c r="C6544" s="90" t="s">
        <v>48</v>
      </c>
      <c r="D6544" s="153">
        <v>43395</v>
      </c>
      <c r="E6544" s="89" t="s">
        <v>12119</v>
      </c>
      <c r="F6544" s="89" t="s">
        <v>680</v>
      </c>
      <c r="G6544" s="89">
        <v>181228</v>
      </c>
      <c r="H6544" s="89"/>
      <c r="I6544" s="93" t="s">
        <v>13401</v>
      </c>
      <c r="J6544" s="89"/>
      <c r="K6544" s="89"/>
      <c r="L6544" s="89"/>
      <c r="M6544" s="89"/>
      <c r="N6544" s="155">
        <v>155293.84</v>
      </c>
      <c r="O6544" s="155">
        <v>0</v>
      </c>
      <c r="P6544" s="89" t="s">
        <v>679</v>
      </c>
    </row>
    <row r="6545" spans="1:16" ht="76.5">
      <c r="A6545" s="214">
        <v>25</v>
      </c>
      <c r="B6545" s="89"/>
      <c r="C6545" s="90" t="s">
        <v>48</v>
      </c>
      <c r="D6545" s="153">
        <v>43395</v>
      </c>
      <c r="E6545" s="89" t="s">
        <v>12119</v>
      </c>
      <c r="F6545" s="89" t="s">
        <v>680</v>
      </c>
      <c r="G6545" s="89">
        <v>181229</v>
      </c>
      <c r="H6545" s="89"/>
      <c r="I6545" s="93" t="s">
        <v>13402</v>
      </c>
      <c r="J6545" s="89"/>
      <c r="K6545" s="89"/>
      <c r="L6545" s="89"/>
      <c r="M6545" s="89"/>
      <c r="N6545" s="155">
        <v>1851006.27</v>
      </c>
      <c r="O6545" s="155">
        <v>0</v>
      </c>
      <c r="P6545" s="89" t="s">
        <v>679</v>
      </c>
    </row>
    <row r="6546" spans="1:16" ht="76.5">
      <c r="A6546" s="214">
        <v>25</v>
      </c>
      <c r="B6546" s="89"/>
      <c r="C6546" s="90" t="s">
        <v>48</v>
      </c>
      <c r="D6546" s="153">
        <v>43395</v>
      </c>
      <c r="E6546" s="89" t="s">
        <v>12120</v>
      </c>
      <c r="F6546" s="89" t="s">
        <v>680</v>
      </c>
      <c r="G6546" s="89">
        <v>181248</v>
      </c>
      <c r="H6546" s="89"/>
      <c r="I6546" s="93" t="s">
        <v>13403</v>
      </c>
      <c r="J6546" s="89"/>
      <c r="K6546" s="89"/>
      <c r="L6546" s="89"/>
      <c r="M6546" s="89"/>
      <c r="N6546" s="155">
        <v>352442.28</v>
      </c>
      <c r="O6546" s="155">
        <v>0</v>
      </c>
      <c r="P6546" s="89" t="s">
        <v>679</v>
      </c>
    </row>
    <row r="6547" spans="1:16" ht="89.25">
      <c r="A6547" s="214">
        <v>25</v>
      </c>
      <c r="B6547" s="89"/>
      <c r="C6547" s="90" t="s">
        <v>48</v>
      </c>
      <c r="D6547" s="153">
        <v>43395</v>
      </c>
      <c r="E6547" s="89" t="s">
        <v>12120</v>
      </c>
      <c r="F6547" s="89" t="s">
        <v>680</v>
      </c>
      <c r="G6547" s="89">
        <v>181245</v>
      </c>
      <c r="H6547" s="89"/>
      <c r="I6547" s="93" t="s">
        <v>13404</v>
      </c>
      <c r="J6547" s="89"/>
      <c r="K6547" s="89"/>
      <c r="L6547" s="89"/>
      <c r="M6547" s="89"/>
      <c r="N6547" s="155">
        <v>49084.25</v>
      </c>
      <c r="O6547" s="155">
        <v>0</v>
      </c>
      <c r="P6547" s="89" t="s">
        <v>679</v>
      </c>
    </row>
    <row r="6548" spans="1:16" ht="76.5">
      <c r="A6548" s="214">
        <v>25</v>
      </c>
      <c r="B6548" s="89"/>
      <c r="C6548" s="90" t="s">
        <v>48</v>
      </c>
      <c r="D6548" s="153">
        <v>43395</v>
      </c>
      <c r="E6548" s="89" t="s">
        <v>12120</v>
      </c>
      <c r="F6548" s="89" t="s">
        <v>680</v>
      </c>
      <c r="G6548" s="89">
        <v>181240</v>
      </c>
      <c r="H6548" s="89"/>
      <c r="I6548" s="93" t="s">
        <v>13405</v>
      </c>
      <c r="J6548" s="89"/>
      <c r="K6548" s="89"/>
      <c r="L6548" s="89"/>
      <c r="M6548" s="89"/>
      <c r="N6548" s="155">
        <v>245645.4</v>
      </c>
      <c r="O6548" s="155">
        <v>0</v>
      </c>
      <c r="P6548" s="89" t="s">
        <v>679</v>
      </c>
    </row>
    <row r="6549" spans="1:16" ht="89.25">
      <c r="A6549" s="214">
        <v>25</v>
      </c>
      <c r="B6549" s="89"/>
      <c r="C6549" s="90" t="s">
        <v>48</v>
      </c>
      <c r="D6549" s="153">
        <v>43395</v>
      </c>
      <c r="E6549" s="89" t="s">
        <v>12120</v>
      </c>
      <c r="F6549" s="89" t="s">
        <v>680</v>
      </c>
      <c r="G6549" s="89">
        <v>181262</v>
      </c>
      <c r="H6549" s="89"/>
      <c r="I6549" s="93" t="s">
        <v>13406</v>
      </c>
      <c r="J6549" s="89"/>
      <c r="K6549" s="89"/>
      <c r="L6549" s="89"/>
      <c r="M6549" s="89"/>
      <c r="N6549" s="155">
        <v>3496156.82</v>
      </c>
      <c r="O6549" s="155">
        <v>0</v>
      </c>
      <c r="P6549" s="89" t="s">
        <v>679</v>
      </c>
    </row>
    <row r="6550" spans="1:16" ht="76.5">
      <c r="A6550" s="214">
        <v>25</v>
      </c>
      <c r="B6550" s="89"/>
      <c r="C6550" s="90" t="s">
        <v>48</v>
      </c>
      <c r="D6550" s="153">
        <v>43395</v>
      </c>
      <c r="E6550" s="89" t="s">
        <v>12120</v>
      </c>
      <c r="F6550" s="89" t="s">
        <v>680</v>
      </c>
      <c r="G6550" s="89">
        <v>181241</v>
      </c>
      <c r="H6550" s="89"/>
      <c r="I6550" s="93" t="s">
        <v>13407</v>
      </c>
      <c r="J6550" s="89"/>
      <c r="K6550" s="89"/>
      <c r="L6550" s="89"/>
      <c r="M6550" s="89"/>
      <c r="N6550" s="155">
        <v>375081.55</v>
      </c>
      <c r="O6550" s="155">
        <v>0</v>
      </c>
      <c r="P6550" s="89" t="s">
        <v>679</v>
      </c>
    </row>
    <row r="6551" spans="1:16" ht="76.5">
      <c r="A6551" s="214">
        <v>25</v>
      </c>
      <c r="B6551" s="89"/>
      <c r="C6551" s="90" t="s">
        <v>48</v>
      </c>
      <c r="D6551" s="153">
        <v>43395</v>
      </c>
      <c r="E6551" s="89" t="s">
        <v>12120</v>
      </c>
      <c r="F6551" s="89" t="s">
        <v>680</v>
      </c>
      <c r="G6551" s="89">
        <v>181251</v>
      </c>
      <c r="H6551" s="89"/>
      <c r="I6551" s="93" t="s">
        <v>13408</v>
      </c>
      <c r="J6551" s="89"/>
      <c r="K6551" s="89"/>
      <c r="L6551" s="89"/>
      <c r="M6551" s="89"/>
      <c r="N6551" s="155">
        <v>828558.42</v>
      </c>
      <c r="O6551" s="155">
        <v>0</v>
      </c>
      <c r="P6551" s="89" t="s">
        <v>679</v>
      </c>
    </row>
    <row r="6552" spans="1:16" ht="76.5">
      <c r="A6552" s="214">
        <v>25</v>
      </c>
      <c r="B6552" s="89"/>
      <c r="C6552" s="90" t="s">
        <v>48</v>
      </c>
      <c r="D6552" s="153">
        <v>43395</v>
      </c>
      <c r="E6552" s="89" t="s">
        <v>12120</v>
      </c>
      <c r="F6552" s="89" t="s">
        <v>680</v>
      </c>
      <c r="G6552" s="89">
        <v>181239</v>
      </c>
      <c r="H6552" s="89"/>
      <c r="I6552" s="93" t="s">
        <v>13409</v>
      </c>
      <c r="J6552" s="89"/>
      <c r="K6552" s="89"/>
      <c r="L6552" s="89"/>
      <c r="M6552" s="89"/>
      <c r="N6552" s="155">
        <v>480968.63</v>
      </c>
      <c r="O6552" s="155">
        <v>0</v>
      </c>
      <c r="P6552" s="89" t="s">
        <v>679</v>
      </c>
    </row>
    <row r="6553" spans="1:16" ht="89.25">
      <c r="A6553" s="214">
        <v>25</v>
      </c>
      <c r="B6553" s="89"/>
      <c r="C6553" s="90" t="s">
        <v>48</v>
      </c>
      <c r="D6553" s="153">
        <v>43395</v>
      </c>
      <c r="E6553" s="89" t="s">
        <v>12120</v>
      </c>
      <c r="F6553" s="89" t="s">
        <v>680</v>
      </c>
      <c r="G6553" s="89">
        <v>181246</v>
      </c>
      <c r="H6553" s="89"/>
      <c r="I6553" s="93" t="s">
        <v>13410</v>
      </c>
      <c r="J6553" s="89"/>
      <c r="K6553" s="89"/>
      <c r="L6553" s="89"/>
      <c r="M6553" s="89"/>
      <c r="N6553" s="155">
        <v>100429.46</v>
      </c>
      <c r="O6553" s="155">
        <v>0</v>
      </c>
      <c r="P6553" s="89" t="s">
        <v>679</v>
      </c>
    </row>
    <row r="6554" spans="1:16" ht="89.25">
      <c r="A6554" s="214">
        <v>25</v>
      </c>
      <c r="B6554" s="89"/>
      <c r="C6554" s="90" t="s">
        <v>48</v>
      </c>
      <c r="D6554" s="153">
        <v>43395</v>
      </c>
      <c r="E6554" s="89" t="s">
        <v>12120</v>
      </c>
      <c r="F6554" s="89" t="s">
        <v>680</v>
      </c>
      <c r="G6554" s="89">
        <v>181243</v>
      </c>
      <c r="H6554" s="89"/>
      <c r="I6554" s="93" t="s">
        <v>13411</v>
      </c>
      <c r="J6554" s="89"/>
      <c r="K6554" s="89"/>
      <c r="L6554" s="89"/>
      <c r="M6554" s="89"/>
      <c r="N6554" s="155">
        <v>359687.66</v>
      </c>
      <c r="O6554" s="155">
        <v>0</v>
      </c>
      <c r="P6554" s="89" t="s">
        <v>679</v>
      </c>
    </row>
    <row r="6555" spans="1:16" ht="89.25">
      <c r="A6555" s="214">
        <v>25</v>
      </c>
      <c r="B6555" s="89"/>
      <c r="C6555" s="90" t="s">
        <v>48</v>
      </c>
      <c r="D6555" s="153">
        <v>43395</v>
      </c>
      <c r="E6555" s="89" t="s">
        <v>12120</v>
      </c>
      <c r="F6555" s="89" t="s">
        <v>680</v>
      </c>
      <c r="G6555" s="89">
        <v>181249</v>
      </c>
      <c r="H6555" s="89"/>
      <c r="I6555" s="93" t="s">
        <v>13412</v>
      </c>
      <c r="J6555" s="89"/>
      <c r="K6555" s="89"/>
      <c r="L6555" s="89"/>
      <c r="M6555" s="89"/>
      <c r="N6555" s="155">
        <v>76735.070000000007</v>
      </c>
      <c r="O6555" s="155">
        <v>0</v>
      </c>
      <c r="P6555" s="89" t="s">
        <v>679</v>
      </c>
    </row>
    <row r="6556" spans="1:16" ht="89.25">
      <c r="A6556" s="214">
        <v>25</v>
      </c>
      <c r="B6556" s="89"/>
      <c r="C6556" s="90" t="s">
        <v>48</v>
      </c>
      <c r="D6556" s="153">
        <v>43395</v>
      </c>
      <c r="E6556" s="89" t="s">
        <v>12120</v>
      </c>
      <c r="F6556" s="89" t="s">
        <v>680</v>
      </c>
      <c r="G6556" s="89">
        <v>181244</v>
      </c>
      <c r="H6556" s="89"/>
      <c r="I6556" s="93" t="s">
        <v>13413</v>
      </c>
      <c r="J6556" s="89"/>
      <c r="K6556" s="89"/>
      <c r="L6556" s="89"/>
      <c r="M6556" s="89"/>
      <c r="N6556" s="155">
        <v>148341.53</v>
      </c>
      <c r="O6556" s="155">
        <v>0</v>
      </c>
      <c r="P6556" s="89" t="s">
        <v>679</v>
      </c>
    </row>
    <row r="6557" spans="1:16" ht="76.5">
      <c r="A6557" s="214">
        <v>25</v>
      </c>
      <c r="B6557" s="89"/>
      <c r="C6557" s="90" t="s">
        <v>48</v>
      </c>
      <c r="D6557" s="153">
        <v>43395</v>
      </c>
      <c r="E6557" s="89" t="s">
        <v>12120</v>
      </c>
      <c r="F6557" s="89" t="s">
        <v>680</v>
      </c>
      <c r="G6557" s="89">
        <v>181247</v>
      </c>
      <c r="H6557" s="89"/>
      <c r="I6557" s="93" t="s">
        <v>13414</v>
      </c>
      <c r="J6557" s="89"/>
      <c r="K6557" s="89"/>
      <c r="L6557" s="89"/>
      <c r="M6557" s="89"/>
      <c r="N6557" s="155">
        <v>204611.89</v>
      </c>
      <c r="O6557" s="155">
        <v>0</v>
      </c>
      <c r="P6557" s="89" t="s">
        <v>679</v>
      </c>
    </row>
    <row r="6558" spans="1:16" ht="76.5">
      <c r="A6558" s="214">
        <v>25</v>
      </c>
      <c r="B6558" s="89"/>
      <c r="C6558" s="90" t="s">
        <v>48</v>
      </c>
      <c r="D6558" s="153">
        <v>43395</v>
      </c>
      <c r="E6558" s="89" t="s">
        <v>12120</v>
      </c>
      <c r="F6558" s="89" t="s">
        <v>680</v>
      </c>
      <c r="G6558" s="89">
        <v>181242</v>
      </c>
      <c r="H6558" s="89"/>
      <c r="I6558" s="93" t="s">
        <v>13415</v>
      </c>
      <c r="J6558" s="89"/>
      <c r="K6558" s="89"/>
      <c r="L6558" s="89"/>
      <c r="M6558" s="89"/>
      <c r="N6558" s="155">
        <v>114710.1</v>
      </c>
      <c r="O6558" s="155">
        <v>0</v>
      </c>
      <c r="P6558" s="89" t="s">
        <v>679</v>
      </c>
    </row>
    <row r="6559" spans="1:16" ht="51">
      <c r="A6559" s="214">
        <v>46</v>
      </c>
      <c r="B6559" s="89"/>
      <c r="C6559" s="90" t="s">
        <v>51</v>
      </c>
      <c r="D6559" s="153">
        <v>43395</v>
      </c>
      <c r="E6559" s="89" t="s">
        <v>12121</v>
      </c>
      <c r="F6559" s="89" t="s">
        <v>680</v>
      </c>
      <c r="G6559" s="89">
        <v>181268</v>
      </c>
      <c r="H6559" s="89"/>
      <c r="I6559" s="93" t="s">
        <v>13416</v>
      </c>
      <c r="J6559" s="89"/>
      <c r="K6559" s="89"/>
      <c r="L6559" s="89"/>
      <c r="M6559" s="89"/>
      <c r="N6559" s="155">
        <v>0</v>
      </c>
      <c r="O6559" s="155">
        <v>37776</v>
      </c>
      <c r="P6559" s="89" t="s">
        <v>679</v>
      </c>
    </row>
    <row r="6560" spans="1:16" ht="76.5">
      <c r="A6560" s="214">
        <v>35</v>
      </c>
      <c r="B6560" s="89"/>
      <c r="C6560" s="90" t="s">
        <v>49</v>
      </c>
      <c r="D6560" s="153">
        <v>43395</v>
      </c>
      <c r="E6560" s="89" t="s">
        <v>12122</v>
      </c>
      <c r="F6560" s="89" t="s">
        <v>680</v>
      </c>
      <c r="G6560" s="89">
        <v>181274</v>
      </c>
      <c r="H6560" s="89"/>
      <c r="I6560" s="93" t="s">
        <v>13417</v>
      </c>
      <c r="J6560" s="89"/>
      <c r="K6560" s="89"/>
      <c r="L6560" s="89"/>
      <c r="M6560" s="89"/>
      <c r="N6560" s="155">
        <v>0</v>
      </c>
      <c r="O6560" s="155">
        <v>6057</v>
      </c>
      <c r="P6560" s="89" t="s">
        <v>679</v>
      </c>
    </row>
    <row r="6561" spans="1:16" ht="76.5">
      <c r="A6561" s="214">
        <v>35</v>
      </c>
      <c r="B6561" s="89"/>
      <c r="C6561" s="90" t="s">
        <v>49</v>
      </c>
      <c r="D6561" s="153">
        <v>43395</v>
      </c>
      <c r="E6561" s="89" t="s">
        <v>12123</v>
      </c>
      <c r="F6561" s="89" t="s">
        <v>680</v>
      </c>
      <c r="G6561" s="89">
        <v>181285</v>
      </c>
      <c r="H6561" s="89"/>
      <c r="I6561" s="93" t="s">
        <v>13418</v>
      </c>
      <c r="J6561" s="89"/>
      <c r="K6561" s="89"/>
      <c r="L6561" s="89"/>
      <c r="M6561" s="89"/>
      <c r="N6561" s="155">
        <v>0</v>
      </c>
      <c r="O6561" s="155">
        <v>49920</v>
      </c>
      <c r="P6561" s="89" t="s">
        <v>679</v>
      </c>
    </row>
    <row r="6562" spans="1:16" ht="76.5">
      <c r="A6562" s="214" t="s">
        <v>561</v>
      </c>
      <c r="B6562" s="89"/>
      <c r="C6562" s="90" t="s">
        <v>10493</v>
      </c>
      <c r="D6562" s="153">
        <v>43395</v>
      </c>
      <c r="E6562" s="89" t="s">
        <v>12124</v>
      </c>
      <c r="F6562" s="89" t="s">
        <v>6</v>
      </c>
      <c r="G6562" s="89">
        <v>1037343</v>
      </c>
      <c r="H6562" s="89"/>
      <c r="I6562" s="93" t="s">
        <v>13419</v>
      </c>
      <c r="J6562" s="89"/>
      <c r="K6562" s="89"/>
      <c r="L6562" s="89"/>
      <c r="M6562" s="89"/>
      <c r="N6562" s="155">
        <v>0</v>
      </c>
      <c r="O6562" s="155">
        <v>100000</v>
      </c>
      <c r="P6562" s="89" t="s">
        <v>679</v>
      </c>
    </row>
    <row r="6563" spans="1:16" ht="76.5">
      <c r="A6563" s="214">
        <v>25</v>
      </c>
      <c r="B6563" s="89"/>
      <c r="C6563" s="90" t="s">
        <v>48</v>
      </c>
      <c r="D6563" s="153">
        <v>43395</v>
      </c>
      <c r="E6563" s="89" t="s">
        <v>12125</v>
      </c>
      <c r="F6563" s="89" t="s">
        <v>680</v>
      </c>
      <c r="G6563" s="89">
        <v>181300</v>
      </c>
      <c r="H6563" s="89"/>
      <c r="I6563" s="93" t="s">
        <v>13420</v>
      </c>
      <c r="J6563" s="89"/>
      <c r="K6563" s="89"/>
      <c r="L6563" s="89"/>
      <c r="M6563" s="89"/>
      <c r="N6563" s="155">
        <v>201735.55</v>
      </c>
      <c r="O6563" s="155">
        <v>0</v>
      </c>
      <c r="P6563" s="89" t="s">
        <v>679</v>
      </c>
    </row>
    <row r="6564" spans="1:16" ht="51">
      <c r="A6564" s="214">
        <v>513</v>
      </c>
      <c r="B6564" s="89"/>
      <c r="C6564" s="90" t="s">
        <v>175</v>
      </c>
      <c r="D6564" s="153">
        <v>43395</v>
      </c>
      <c r="E6564" s="89" t="s">
        <v>12126</v>
      </c>
      <c r="F6564" s="89" t="s">
        <v>11</v>
      </c>
      <c r="G6564" s="89">
        <v>936164</v>
      </c>
      <c r="H6564" s="89"/>
      <c r="I6564" s="93" t="s">
        <v>13421</v>
      </c>
      <c r="J6564" s="89"/>
      <c r="K6564" s="89"/>
      <c r="L6564" s="89"/>
      <c r="M6564" s="89"/>
      <c r="N6564" s="155">
        <v>50</v>
      </c>
      <c r="O6564" s="155">
        <v>0</v>
      </c>
      <c r="P6564" s="89" t="s">
        <v>679</v>
      </c>
    </row>
    <row r="6565" spans="1:16" ht="76.5">
      <c r="A6565" s="214">
        <v>25</v>
      </c>
      <c r="B6565" s="89"/>
      <c r="C6565" s="90" t="s">
        <v>48</v>
      </c>
      <c r="D6565" s="153">
        <v>43395</v>
      </c>
      <c r="E6565" s="89" t="s">
        <v>12125</v>
      </c>
      <c r="F6565" s="89" t="s">
        <v>680</v>
      </c>
      <c r="G6565" s="89">
        <v>181301</v>
      </c>
      <c r="H6565" s="89"/>
      <c r="I6565" s="93" t="s">
        <v>13422</v>
      </c>
      <c r="J6565" s="89"/>
      <c r="K6565" s="89"/>
      <c r="L6565" s="89"/>
      <c r="M6565" s="89"/>
      <c r="N6565" s="155">
        <v>149857.20000000001</v>
      </c>
      <c r="O6565" s="155">
        <v>0</v>
      </c>
      <c r="P6565" s="89" t="s">
        <v>679</v>
      </c>
    </row>
    <row r="6566" spans="1:16" ht="76.5">
      <c r="A6566" s="214">
        <v>25</v>
      </c>
      <c r="B6566" s="89"/>
      <c r="C6566" s="90" t="s">
        <v>48</v>
      </c>
      <c r="D6566" s="153">
        <v>43395</v>
      </c>
      <c r="E6566" s="89" t="s">
        <v>12125</v>
      </c>
      <c r="F6566" s="89" t="s">
        <v>680</v>
      </c>
      <c r="G6566" s="89">
        <v>181293</v>
      </c>
      <c r="H6566" s="89"/>
      <c r="I6566" s="93" t="s">
        <v>13423</v>
      </c>
      <c r="J6566" s="89"/>
      <c r="K6566" s="89"/>
      <c r="L6566" s="89"/>
      <c r="M6566" s="89"/>
      <c r="N6566" s="155">
        <v>45888.76</v>
      </c>
      <c r="O6566" s="155">
        <v>0</v>
      </c>
      <c r="P6566" s="89" t="s">
        <v>679</v>
      </c>
    </row>
    <row r="6567" spans="1:16" ht="76.5">
      <c r="A6567" s="214">
        <v>25</v>
      </c>
      <c r="B6567" s="89"/>
      <c r="C6567" s="90" t="s">
        <v>48</v>
      </c>
      <c r="D6567" s="153">
        <v>43395</v>
      </c>
      <c r="E6567" s="89" t="s">
        <v>12125</v>
      </c>
      <c r="F6567" s="89" t="s">
        <v>680</v>
      </c>
      <c r="G6567" s="89">
        <v>181302</v>
      </c>
      <c r="H6567" s="89"/>
      <c r="I6567" s="93" t="s">
        <v>13424</v>
      </c>
      <c r="J6567" s="89"/>
      <c r="K6567" s="89"/>
      <c r="L6567" s="89"/>
      <c r="M6567" s="89"/>
      <c r="N6567" s="155">
        <v>51660.160000000003</v>
      </c>
      <c r="O6567" s="155">
        <v>0</v>
      </c>
      <c r="P6567" s="89" t="s">
        <v>679</v>
      </c>
    </row>
    <row r="6568" spans="1:16" ht="89.25">
      <c r="A6568" s="214">
        <v>25</v>
      </c>
      <c r="B6568" s="89"/>
      <c r="C6568" s="90" t="s">
        <v>48</v>
      </c>
      <c r="D6568" s="153">
        <v>43395</v>
      </c>
      <c r="E6568" s="89" t="s">
        <v>12125</v>
      </c>
      <c r="F6568" s="89" t="s">
        <v>680</v>
      </c>
      <c r="G6568" s="89">
        <v>181303</v>
      </c>
      <c r="H6568" s="89"/>
      <c r="I6568" s="93" t="s">
        <v>13425</v>
      </c>
      <c r="J6568" s="89"/>
      <c r="K6568" s="89"/>
      <c r="L6568" s="89"/>
      <c r="M6568" s="89"/>
      <c r="N6568" s="155">
        <v>1699116.98</v>
      </c>
      <c r="O6568" s="155">
        <v>0</v>
      </c>
      <c r="P6568" s="89" t="s">
        <v>679</v>
      </c>
    </row>
    <row r="6569" spans="1:16" ht="89.25">
      <c r="A6569" s="214">
        <v>25</v>
      </c>
      <c r="B6569" s="89"/>
      <c r="C6569" s="90" t="s">
        <v>48</v>
      </c>
      <c r="D6569" s="153">
        <v>43395</v>
      </c>
      <c r="E6569" s="89" t="s">
        <v>12125</v>
      </c>
      <c r="F6569" s="89" t="s">
        <v>680</v>
      </c>
      <c r="G6569" s="89">
        <v>181304</v>
      </c>
      <c r="H6569" s="89"/>
      <c r="I6569" s="93" t="s">
        <v>13426</v>
      </c>
      <c r="J6569" s="89"/>
      <c r="K6569" s="89"/>
      <c r="L6569" s="89"/>
      <c r="M6569" s="89"/>
      <c r="N6569" s="155">
        <v>304320.2</v>
      </c>
      <c r="O6569" s="155">
        <v>0</v>
      </c>
      <c r="P6569" s="89" t="s">
        <v>679</v>
      </c>
    </row>
    <row r="6570" spans="1:16" ht="76.5">
      <c r="A6570" s="214">
        <v>25</v>
      </c>
      <c r="B6570" s="89"/>
      <c r="C6570" s="90" t="s">
        <v>48</v>
      </c>
      <c r="D6570" s="153">
        <v>43395</v>
      </c>
      <c r="E6570" s="89" t="s">
        <v>12125</v>
      </c>
      <c r="F6570" s="89" t="s">
        <v>680</v>
      </c>
      <c r="G6570" s="89">
        <v>181292</v>
      </c>
      <c r="H6570" s="89"/>
      <c r="I6570" s="93" t="s">
        <v>13427</v>
      </c>
      <c r="J6570" s="89"/>
      <c r="K6570" s="89"/>
      <c r="L6570" s="89"/>
      <c r="M6570" s="89"/>
      <c r="N6570" s="155">
        <v>21258.81</v>
      </c>
      <c r="O6570" s="155">
        <v>0</v>
      </c>
      <c r="P6570" s="89" t="s">
        <v>679</v>
      </c>
    </row>
    <row r="6571" spans="1:16" ht="76.5">
      <c r="A6571" s="214">
        <v>25</v>
      </c>
      <c r="B6571" s="89"/>
      <c r="C6571" s="90" t="s">
        <v>48</v>
      </c>
      <c r="D6571" s="153">
        <v>43395</v>
      </c>
      <c r="E6571" s="89" t="s">
        <v>12125</v>
      </c>
      <c r="F6571" s="89" t="s">
        <v>680</v>
      </c>
      <c r="G6571" s="89">
        <v>181291</v>
      </c>
      <c r="H6571" s="89"/>
      <c r="I6571" s="93" t="s">
        <v>13428</v>
      </c>
      <c r="J6571" s="89"/>
      <c r="K6571" s="89"/>
      <c r="L6571" s="89"/>
      <c r="M6571" s="89"/>
      <c r="N6571" s="155">
        <v>310749.57</v>
      </c>
      <c r="O6571" s="155">
        <v>0</v>
      </c>
      <c r="P6571" s="89" t="s">
        <v>679</v>
      </c>
    </row>
    <row r="6572" spans="1:16" ht="89.25">
      <c r="A6572" s="214">
        <v>25</v>
      </c>
      <c r="B6572" s="89"/>
      <c r="C6572" s="90" t="s">
        <v>48</v>
      </c>
      <c r="D6572" s="153">
        <v>43395</v>
      </c>
      <c r="E6572" s="89" t="s">
        <v>12125</v>
      </c>
      <c r="F6572" s="89" t="s">
        <v>680</v>
      </c>
      <c r="G6572" s="89">
        <v>181265</v>
      </c>
      <c r="H6572" s="89"/>
      <c r="I6572" s="93" t="s">
        <v>13429</v>
      </c>
      <c r="J6572" s="89"/>
      <c r="K6572" s="89"/>
      <c r="L6572" s="89"/>
      <c r="M6572" s="89"/>
      <c r="N6572" s="155">
        <v>407151.89</v>
      </c>
      <c r="O6572" s="155">
        <v>0</v>
      </c>
      <c r="P6572" s="89" t="s">
        <v>679</v>
      </c>
    </row>
    <row r="6573" spans="1:16" ht="89.25">
      <c r="A6573" s="214">
        <v>25</v>
      </c>
      <c r="B6573" s="89"/>
      <c r="C6573" s="90" t="s">
        <v>48</v>
      </c>
      <c r="D6573" s="153">
        <v>43395</v>
      </c>
      <c r="E6573" s="89" t="s">
        <v>12125</v>
      </c>
      <c r="F6573" s="89" t="s">
        <v>680</v>
      </c>
      <c r="G6573" s="89">
        <v>181290</v>
      </c>
      <c r="H6573" s="89"/>
      <c r="I6573" s="93" t="s">
        <v>13430</v>
      </c>
      <c r="J6573" s="89"/>
      <c r="K6573" s="89"/>
      <c r="L6573" s="89"/>
      <c r="M6573" s="89"/>
      <c r="N6573" s="155">
        <v>784567.02</v>
      </c>
      <c r="O6573" s="155">
        <v>0</v>
      </c>
      <c r="P6573" s="89" t="s">
        <v>679</v>
      </c>
    </row>
    <row r="6574" spans="1:16" ht="89.25">
      <c r="A6574" s="214">
        <v>25</v>
      </c>
      <c r="B6574" s="89"/>
      <c r="C6574" s="90" t="s">
        <v>48</v>
      </c>
      <c r="D6574" s="153">
        <v>43395</v>
      </c>
      <c r="E6574" s="89" t="s">
        <v>12125</v>
      </c>
      <c r="F6574" s="89" t="s">
        <v>680</v>
      </c>
      <c r="G6574" s="89">
        <v>181263</v>
      </c>
      <c r="H6574" s="89"/>
      <c r="I6574" s="93" t="s">
        <v>13431</v>
      </c>
      <c r="J6574" s="89"/>
      <c r="K6574" s="89"/>
      <c r="L6574" s="89"/>
      <c r="M6574" s="89"/>
      <c r="N6574" s="155">
        <v>407151.89</v>
      </c>
      <c r="O6574" s="155">
        <v>0</v>
      </c>
      <c r="P6574" s="89" t="s">
        <v>679</v>
      </c>
    </row>
    <row r="6575" spans="1:16" ht="76.5">
      <c r="A6575" s="214">
        <v>25</v>
      </c>
      <c r="B6575" s="89"/>
      <c r="C6575" s="90" t="s">
        <v>48</v>
      </c>
      <c r="D6575" s="153">
        <v>43395</v>
      </c>
      <c r="E6575" s="89" t="s">
        <v>12125</v>
      </c>
      <c r="F6575" s="89" t="s">
        <v>680</v>
      </c>
      <c r="G6575" s="89">
        <v>181289</v>
      </c>
      <c r="H6575" s="89"/>
      <c r="I6575" s="93" t="s">
        <v>13432</v>
      </c>
      <c r="J6575" s="89"/>
      <c r="K6575" s="89"/>
      <c r="L6575" s="89"/>
      <c r="M6575" s="89"/>
      <c r="N6575" s="155">
        <v>237276.18</v>
      </c>
      <c r="O6575" s="155">
        <v>0</v>
      </c>
      <c r="P6575" s="89" t="s">
        <v>679</v>
      </c>
    </row>
    <row r="6576" spans="1:16" ht="76.5">
      <c r="A6576" s="214">
        <v>25</v>
      </c>
      <c r="B6576" s="89"/>
      <c r="C6576" s="90" t="s">
        <v>48</v>
      </c>
      <c r="D6576" s="153">
        <v>43395</v>
      </c>
      <c r="E6576" s="89" t="s">
        <v>12125</v>
      </c>
      <c r="F6576" s="89" t="s">
        <v>680</v>
      </c>
      <c r="G6576" s="89">
        <v>181280</v>
      </c>
      <c r="H6576" s="89"/>
      <c r="I6576" s="93" t="s">
        <v>13433</v>
      </c>
      <c r="J6576" s="89"/>
      <c r="K6576" s="89"/>
      <c r="L6576" s="89"/>
      <c r="M6576" s="89"/>
      <c r="N6576" s="155">
        <v>4787950.46</v>
      </c>
      <c r="O6576" s="155">
        <v>0</v>
      </c>
      <c r="P6576" s="89" t="s">
        <v>679</v>
      </c>
    </row>
    <row r="6577" spans="1:16" ht="89.25">
      <c r="A6577" s="214">
        <v>25</v>
      </c>
      <c r="B6577" s="89"/>
      <c r="C6577" s="90" t="s">
        <v>48</v>
      </c>
      <c r="D6577" s="153">
        <v>43395</v>
      </c>
      <c r="E6577" s="89" t="s">
        <v>12125</v>
      </c>
      <c r="F6577" s="89" t="s">
        <v>680</v>
      </c>
      <c r="G6577" s="89">
        <v>181288</v>
      </c>
      <c r="H6577" s="89"/>
      <c r="I6577" s="93" t="s">
        <v>13434</v>
      </c>
      <c r="J6577" s="89"/>
      <c r="K6577" s="89"/>
      <c r="L6577" s="89"/>
      <c r="M6577" s="89"/>
      <c r="N6577" s="155">
        <v>56654.559999999998</v>
      </c>
      <c r="O6577" s="155">
        <v>0</v>
      </c>
      <c r="P6577" s="89" t="s">
        <v>679</v>
      </c>
    </row>
    <row r="6578" spans="1:16" ht="76.5">
      <c r="A6578" s="214">
        <v>25</v>
      </c>
      <c r="B6578" s="89"/>
      <c r="C6578" s="90" t="s">
        <v>48</v>
      </c>
      <c r="D6578" s="153">
        <v>43395</v>
      </c>
      <c r="E6578" s="89" t="s">
        <v>12125</v>
      </c>
      <c r="F6578" s="89" t="s">
        <v>680</v>
      </c>
      <c r="G6578" s="89">
        <v>181279</v>
      </c>
      <c r="H6578" s="89"/>
      <c r="I6578" s="93" t="s">
        <v>13435</v>
      </c>
      <c r="J6578" s="89"/>
      <c r="K6578" s="89"/>
      <c r="L6578" s="89"/>
      <c r="M6578" s="89"/>
      <c r="N6578" s="155">
        <v>1100490.3400000001</v>
      </c>
      <c r="O6578" s="155">
        <v>0</v>
      </c>
      <c r="P6578" s="89" t="s">
        <v>679</v>
      </c>
    </row>
    <row r="6579" spans="1:16" ht="76.5">
      <c r="A6579" s="214">
        <v>25</v>
      </c>
      <c r="B6579" s="89"/>
      <c r="C6579" s="90" t="s">
        <v>48</v>
      </c>
      <c r="D6579" s="153">
        <v>43395</v>
      </c>
      <c r="E6579" s="89" t="s">
        <v>12125</v>
      </c>
      <c r="F6579" s="89" t="s">
        <v>680</v>
      </c>
      <c r="G6579" s="89">
        <v>181287</v>
      </c>
      <c r="H6579" s="89"/>
      <c r="I6579" s="93" t="s">
        <v>13436</v>
      </c>
      <c r="J6579" s="89"/>
      <c r="K6579" s="89"/>
      <c r="L6579" s="89"/>
      <c r="M6579" s="89"/>
      <c r="N6579" s="155">
        <v>436996.11</v>
      </c>
      <c r="O6579" s="155">
        <v>0</v>
      </c>
      <c r="P6579" s="89" t="s">
        <v>679</v>
      </c>
    </row>
    <row r="6580" spans="1:16" ht="89.25">
      <c r="A6580" s="214">
        <v>25</v>
      </c>
      <c r="B6580" s="89"/>
      <c r="C6580" s="90" t="s">
        <v>48</v>
      </c>
      <c r="D6580" s="153">
        <v>43395</v>
      </c>
      <c r="E6580" s="89" t="s">
        <v>12125</v>
      </c>
      <c r="F6580" s="89" t="s">
        <v>680</v>
      </c>
      <c r="G6580" s="89">
        <v>181294</v>
      </c>
      <c r="H6580" s="89"/>
      <c r="I6580" s="93" t="s">
        <v>13437</v>
      </c>
      <c r="J6580" s="89"/>
      <c r="K6580" s="89"/>
      <c r="L6580" s="89"/>
      <c r="M6580" s="89"/>
      <c r="N6580" s="155">
        <v>301628.32</v>
      </c>
      <c r="O6580" s="155">
        <v>0</v>
      </c>
      <c r="P6580" s="89" t="s">
        <v>679</v>
      </c>
    </row>
    <row r="6581" spans="1:16" ht="76.5">
      <c r="A6581" s="214">
        <v>25</v>
      </c>
      <c r="B6581" s="89"/>
      <c r="C6581" s="90" t="s">
        <v>48</v>
      </c>
      <c r="D6581" s="153">
        <v>43395</v>
      </c>
      <c r="E6581" s="89" t="s">
        <v>12125</v>
      </c>
      <c r="F6581" s="89" t="s">
        <v>680</v>
      </c>
      <c r="G6581" s="89">
        <v>181295</v>
      </c>
      <c r="H6581" s="89"/>
      <c r="I6581" s="93" t="s">
        <v>13438</v>
      </c>
      <c r="J6581" s="89"/>
      <c r="K6581" s="89"/>
      <c r="L6581" s="89"/>
      <c r="M6581" s="89"/>
      <c r="N6581" s="155">
        <v>409449.14</v>
      </c>
      <c r="O6581" s="155">
        <v>0</v>
      </c>
      <c r="P6581" s="89" t="s">
        <v>679</v>
      </c>
    </row>
    <row r="6582" spans="1:16" ht="89.25">
      <c r="A6582" s="214">
        <v>25</v>
      </c>
      <c r="B6582" s="89"/>
      <c r="C6582" s="90" t="s">
        <v>48</v>
      </c>
      <c r="D6582" s="153">
        <v>43395</v>
      </c>
      <c r="E6582" s="89" t="s">
        <v>12125</v>
      </c>
      <c r="F6582" s="89" t="s">
        <v>680</v>
      </c>
      <c r="G6582" s="89">
        <v>181296</v>
      </c>
      <c r="H6582" s="89"/>
      <c r="I6582" s="93" t="s">
        <v>13439</v>
      </c>
      <c r="J6582" s="89"/>
      <c r="K6582" s="89"/>
      <c r="L6582" s="89"/>
      <c r="M6582" s="89"/>
      <c r="N6582" s="155">
        <v>220903.37</v>
      </c>
      <c r="O6582" s="155">
        <v>0</v>
      </c>
      <c r="P6582" s="89" t="s">
        <v>679</v>
      </c>
    </row>
    <row r="6583" spans="1:16" ht="76.5">
      <c r="A6583" s="214">
        <v>25</v>
      </c>
      <c r="B6583" s="89"/>
      <c r="C6583" s="90" t="s">
        <v>48</v>
      </c>
      <c r="D6583" s="153">
        <v>43395</v>
      </c>
      <c r="E6583" s="89" t="s">
        <v>12125</v>
      </c>
      <c r="F6583" s="89" t="s">
        <v>680</v>
      </c>
      <c r="G6583" s="89">
        <v>181298</v>
      </c>
      <c r="H6583" s="89"/>
      <c r="I6583" s="93" t="s">
        <v>13440</v>
      </c>
      <c r="J6583" s="89"/>
      <c r="K6583" s="89"/>
      <c r="L6583" s="89"/>
      <c r="M6583" s="89"/>
      <c r="N6583" s="155">
        <v>309592.01</v>
      </c>
      <c r="O6583" s="155">
        <v>0</v>
      </c>
      <c r="P6583" s="89" t="s">
        <v>679</v>
      </c>
    </row>
    <row r="6584" spans="1:16" ht="89.25">
      <c r="A6584" s="214">
        <v>25</v>
      </c>
      <c r="B6584" s="89"/>
      <c r="C6584" s="90" t="s">
        <v>48</v>
      </c>
      <c r="D6584" s="153">
        <v>43395</v>
      </c>
      <c r="E6584" s="89" t="s">
        <v>12125</v>
      </c>
      <c r="F6584" s="89" t="s">
        <v>680</v>
      </c>
      <c r="G6584" s="89">
        <v>181299</v>
      </c>
      <c r="H6584" s="89"/>
      <c r="I6584" s="93" t="s">
        <v>13441</v>
      </c>
      <c r="J6584" s="89"/>
      <c r="K6584" s="89"/>
      <c r="L6584" s="89"/>
      <c r="M6584" s="89"/>
      <c r="N6584" s="155">
        <v>742549.73</v>
      </c>
      <c r="O6584" s="155">
        <v>0</v>
      </c>
      <c r="P6584" s="89" t="s">
        <v>679</v>
      </c>
    </row>
    <row r="6585" spans="1:16" ht="89.25">
      <c r="A6585" s="214">
        <v>594</v>
      </c>
      <c r="B6585" s="89"/>
      <c r="C6585" s="90" t="s">
        <v>101</v>
      </c>
      <c r="D6585" s="153">
        <v>43395</v>
      </c>
      <c r="E6585" s="89" t="s">
        <v>12127</v>
      </c>
      <c r="F6585" s="89" t="s">
        <v>15</v>
      </c>
      <c r="G6585" s="89">
        <v>6272</v>
      </c>
      <c r="H6585" s="89"/>
      <c r="I6585" s="93" t="s">
        <v>13442</v>
      </c>
      <c r="J6585" s="89"/>
      <c r="K6585" s="89"/>
      <c r="L6585" s="89"/>
      <c r="M6585" s="89"/>
      <c r="N6585" s="155">
        <v>292.16000000000003</v>
      </c>
      <c r="O6585" s="155">
        <v>0</v>
      </c>
      <c r="P6585" s="89" t="s">
        <v>679</v>
      </c>
    </row>
    <row r="6586" spans="1:16" ht="89.25">
      <c r="A6586" s="214">
        <v>25</v>
      </c>
      <c r="B6586" s="89"/>
      <c r="C6586" s="90" t="s">
        <v>48</v>
      </c>
      <c r="D6586" s="153">
        <v>43395</v>
      </c>
      <c r="E6586" s="89" t="s">
        <v>12125</v>
      </c>
      <c r="F6586" s="89" t="s">
        <v>680</v>
      </c>
      <c r="G6586" s="89">
        <v>181266</v>
      </c>
      <c r="H6586" s="89"/>
      <c r="I6586" s="93" t="s">
        <v>13443</v>
      </c>
      <c r="J6586" s="89"/>
      <c r="K6586" s="89"/>
      <c r="L6586" s="89"/>
      <c r="M6586" s="89"/>
      <c r="N6586" s="155">
        <v>407151.89</v>
      </c>
      <c r="O6586" s="155">
        <v>0</v>
      </c>
      <c r="P6586" s="89" t="s">
        <v>679</v>
      </c>
    </row>
    <row r="6587" spans="1:16" ht="63.75">
      <c r="A6587" s="214">
        <v>10</v>
      </c>
      <c r="B6587" s="89"/>
      <c r="C6587" s="90" t="s">
        <v>44</v>
      </c>
      <c r="D6587" s="153">
        <v>43395</v>
      </c>
      <c r="E6587" s="89" t="s">
        <v>12128</v>
      </c>
      <c r="F6587" s="89" t="s">
        <v>15</v>
      </c>
      <c r="G6587" s="89">
        <v>868719</v>
      </c>
      <c r="H6587" s="89"/>
      <c r="I6587" s="93" t="s">
        <v>13444</v>
      </c>
      <c r="J6587" s="89"/>
      <c r="K6587" s="89"/>
      <c r="L6587" s="89"/>
      <c r="M6587" s="89"/>
      <c r="N6587" s="155">
        <v>50</v>
      </c>
      <c r="O6587" s="155">
        <v>0</v>
      </c>
      <c r="P6587" s="89" t="s">
        <v>679</v>
      </c>
    </row>
    <row r="6588" spans="1:16" ht="51">
      <c r="A6588" s="214">
        <v>513</v>
      </c>
      <c r="B6588" s="89"/>
      <c r="C6588" s="90" t="s">
        <v>175</v>
      </c>
      <c r="D6588" s="153">
        <v>43395</v>
      </c>
      <c r="E6588" s="89" t="s">
        <v>12129</v>
      </c>
      <c r="F6588" s="89" t="s">
        <v>15</v>
      </c>
      <c r="G6588" s="89">
        <v>868733</v>
      </c>
      <c r="H6588" s="89"/>
      <c r="I6588" s="93" t="s">
        <v>13445</v>
      </c>
      <c r="J6588" s="89"/>
      <c r="K6588" s="89"/>
      <c r="L6588" s="89"/>
      <c r="M6588" s="89"/>
      <c r="N6588" s="155">
        <v>50</v>
      </c>
      <c r="O6588" s="155">
        <v>0</v>
      </c>
      <c r="P6588" s="89" t="s">
        <v>679</v>
      </c>
    </row>
    <row r="6589" spans="1:16" ht="76.5">
      <c r="A6589" s="214" t="s">
        <v>560</v>
      </c>
      <c r="B6589" s="89"/>
      <c r="C6589" s="90" t="s">
        <v>622</v>
      </c>
      <c r="D6589" s="153">
        <v>43395</v>
      </c>
      <c r="E6589" s="89" t="s">
        <v>12130</v>
      </c>
      <c r="F6589" s="89" t="s">
        <v>11</v>
      </c>
      <c r="G6589" s="89">
        <v>936204</v>
      </c>
      <c r="H6589" s="89"/>
      <c r="I6589" s="93" t="s">
        <v>13446</v>
      </c>
      <c r="J6589" s="89"/>
      <c r="K6589" s="89"/>
      <c r="L6589" s="89"/>
      <c r="M6589" s="89"/>
      <c r="N6589" s="155">
        <v>100</v>
      </c>
      <c r="O6589" s="155">
        <v>0</v>
      </c>
      <c r="P6589" s="89" t="s">
        <v>679</v>
      </c>
    </row>
    <row r="6590" spans="1:16" ht="38.25">
      <c r="A6590" s="214" t="s">
        <v>569</v>
      </c>
      <c r="B6590" s="89"/>
      <c r="C6590" s="90" t="s">
        <v>621</v>
      </c>
      <c r="D6590" s="153">
        <v>43396</v>
      </c>
      <c r="E6590" s="89" t="s">
        <v>11571</v>
      </c>
      <c r="F6590" s="89" t="s">
        <v>3</v>
      </c>
      <c r="G6590" s="89">
        <v>1675147</v>
      </c>
      <c r="H6590" s="89"/>
      <c r="I6590" s="93" t="s">
        <v>12786</v>
      </c>
      <c r="J6590" s="89"/>
      <c r="K6590" s="89"/>
      <c r="L6590" s="89"/>
      <c r="M6590" s="89"/>
      <c r="N6590" s="155">
        <v>0</v>
      </c>
      <c r="O6590" s="155">
        <v>323</v>
      </c>
      <c r="P6590" s="89" t="s">
        <v>679</v>
      </c>
    </row>
    <row r="6591" spans="1:16" ht="63.75">
      <c r="A6591" s="214">
        <v>15</v>
      </c>
      <c r="B6591" s="89"/>
      <c r="C6591" s="90" t="s">
        <v>45</v>
      </c>
      <c r="D6591" s="153">
        <v>43396</v>
      </c>
      <c r="E6591" s="89" t="s">
        <v>11572</v>
      </c>
      <c r="F6591" s="89" t="s">
        <v>3</v>
      </c>
      <c r="G6591" s="89">
        <v>1675159</v>
      </c>
      <c r="H6591" s="89"/>
      <c r="I6591" s="93" t="s">
        <v>12787</v>
      </c>
      <c r="J6591" s="89"/>
      <c r="K6591" s="89"/>
      <c r="L6591" s="89"/>
      <c r="M6591" s="89"/>
      <c r="N6591" s="155">
        <v>0</v>
      </c>
      <c r="O6591" s="155">
        <v>10</v>
      </c>
      <c r="P6591" s="89" t="s">
        <v>679</v>
      </c>
    </row>
    <row r="6592" spans="1:16" ht="51">
      <c r="A6592" s="214" t="s">
        <v>569</v>
      </c>
      <c r="B6592" s="89"/>
      <c r="C6592" s="90" t="s">
        <v>621</v>
      </c>
      <c r="D6592" s="153">
        <v>43396</v>
      </c>
      <c r="E6592" s="89" t="s">
        <v>11573</v>
      </c>
      <c r="F6592" s="89" t="s">
        <v>3</v>
      </c>
      <c r="G6592" s="89">
        <v>1675174</v>
      </c>
      <c r="H6592" s="89"/>
      <c r="I6592" s="93" t="s">
        <v>12788</v>
      </c>
      <c r="J6592" s="89"/>
      <c r="K6592" s="89"/>
      <c r="L6592" s="89"/>
      <c r="M6592" s="89"/>
      <c r="N6592" s="155">
        <v>0</v>
      </c>
      <c r="O6592" s="155">
        <v>1050.3900000000001</v>
      </c>
      <c r="P6592" s="89" t="s">
        <v>679</v>
      </c>
    </row>
    <row r="6593" spans="1:16" ht="38.25">
      <c r="A6593" s="214" t="s">
        <v>569</v>
      </c>
      <c r="B6593" s="89"/>
      <c r="C6593" s="90" t="s">
        <v>621</v>
      </c>
      <c r="D6593" s="153">
        <v>43396</v>
      </c>
      <c r="E6593" s="89" t="s">
        <v>11574</v>
      </c>
      <c r="F6593" s="89" t="s">
        <v>3</v>
      </c>
      <c r="G6593" s="89">
        <v>1675083</v>
      </c>
      <c r="H6593" s="89"/>
      <c r="I6593" s="93" t="s">
        <v>12789</v>
      </c>
      <c r="J6593" s="89"/>
      <c r="K6593" s="89"/>
      <c r="L6593" s="89"/>
      <c r="M6593" s="89"/>
      <c r="N6593" s="155">
        <v>0</v>
      </c>
      <c r="O6593" s="155">
        <v>193</v>
      </c>
      <c r="P6593" s="89" t="s">
        <v>679</v>
      </c>
    </row>
    <row r="6594" spans="1:16" ht="51">
      <c r="A6594" s="214">
        <v>373</v>
      </c>
      <c r="B6594" s="89"/>
      <c r="C6594" s="90" t="s">
        <v>644</v>
      </c>
      <c r="D6594" s="153">
        <v>43396</v>
      </c>
      <c r="E6594" s="89" t="s">
        <v>11575</v>
      </c>
      <c r="F6594" s="89" t="s">
        <v>3</v>
      </c>
      <c r="G6594" s="89">
        <v>1675078</v>
      </c>
      <c r="H6594" s="89"/>
      <c r="I6594" s="93" t="s">
        <v>12790</v>
      </c>
      <c r="J6594" s="89"/>
      <c r="K6594" s="89"/>
      <c r="L6594" s="89"/>
      <c r="M6594" s="89"/>
      <c r="N6594" s="155">
        <v>0</v>
      </c>
      <c r="O6594" s="155">
        <v>23552.880000000001</v>
      </c>
      <c r="P6594" s="89" t="s">
        <v>679</v>
      </c>
    </row>
    <row r="6595" spans="1:16" ht="63.75">
      <c r="A6595" s="214">
        <v>20</v>
      </c>
      <c r="B6595" s="89"/>
      <c r="C6595" s="90" t="s">
        <v>47</v>
      </c>
      <c r="D6595" s="153">
        <v>43396</v>
      </c>
      <c r="E6595" s="89" t="s">
        <v>11576</v>
      </c>
      <c r="F6595" s="89" t="s">
        <v>3</v>
      </c>
      <c r="G6595" s="89">
        <v>1675076</v>
      </c>
      <c r="H6595" s="89"/>
      <c r="I6595" s="93" t="s">
        <v>12791</v>
      </c>
      <c r="J6595" s="89"/>
      <c r="K6595" s="89"/>
      <c r="L6595" s="89"/>
      <c r="M6595" s="89"/>
      <c r="N6595" s="155">
        <v>0</v>
      </c>
      <c r="O6595" s="155">
        <v>540</v>
      </c>
      <c r="P6595" s="89" t="s">
        <v>679</v>
      </c>
    </row>
    <row r="6596" spans="1:16" ht="63.75">
      <c r="A6596" s="214">
        <v>597</v>
      </c>
      <c r="B6596" s="89"/>
      <c r="C6596" s="90" t="s">
        <v>2577</v>
      </c>
      <c r="D6596" s="153">
        <v>43396</v>
      </c>
      <c r="E6596" s="89" t="s">
        <v>11577</v>
      </c>
      <c r="F6596" s="89" t="s">
        <v>3</v>
      </c>
      <c r="G6596" s="89">
        <v>1675070</v>
      </c>
      <c r="H6596" s="89"/>
      <c r="I6596" s="93" t="s">
        <v>12792</v>
      </c>
      <c r="J6596" s="89"/>
      <c r="K6596" s="89"/>
      <c r="L6596" s="89"/>
      <c r="M6596" s="89"/>
      <c r="N6596" s="155">
        <v>0</v>
      </c>
      <c r="O6596" s="155">
        <v>270</v>
      </c>
      <c r="P6596" s="89" t="s">
        <v>679</v>
      </c>
    </row>
    <row r="6597" spans="1:16" ht="51">
      <c r="A6597" s="214">
        <v>20</v>
      </c>
      <c r="B6597" s="89"/>
      <c r="C6597" s="90" t="s">
        <v>47</v>
      </c>
      <c r="D6597" s="153">
        <v>43396</v>
      </c>
      <c r="E6597" s="89" t="s">
        <v>11578</v>
      </c>
      <c r="F6597" s="89" t="s">
        <v>3</v>
      </c>
      <c r="G6597" s="89">
        <v>1675069</v>
      </c>
      <c r="H6597" s="89"/>
      <c r="I6597" s="93" t="s">
        <v>12793</v>
      </c>
      <c r="J6597" s="89"/>
      <c r="K6597" s="89"/>
      <c r="L6597" s="89"/>
      <c r="M6597" s="89"/>
      <c r="N6597" s="155">
        <v>0</v>
      </c>
      <c r="O6597" s="155">
        <v>932</v>
      </c>
      <c r="P6597" s="89" t="s">
        <v>679</v>
      </c>
    </row>
    <row r="6598" spans="1:16" ht="38.25">
      <c r="A6598" s="214">
        <v>15</v>
      </c>
      <c r="B6598" s="89"/>
      <c r="C6598" s="90" t="s">
        <v>45</v>
      </c>
      <c r="D6598" s="153">
        <v>43396</v>
      </c>
      <c r="E6598" s="89" t="s">
        <v>11579</v>
      </c>
      <c r="F6598" s="89" t="s">
        <v>3</v>
      </c>
      <c r="G6598" s="89">
        <v>1675065</v>
      </c>
      <c r="H6598" s="89"/>
      <c r="I6598" s="93" t="s">
        <v>12794</v>
      </c>
      <c r="J6598" s="89"/>
      <c r="K6598" s="89"/>
      <c r="L6598" s="89"/>
      <c r="M6598" s="89"/>
      <c r="N6598" s="155">
        <v>0</v>
      </c>
      <c r="O6598" s="155">
        <v>233.42000000000002</v>
      </c>
      <c r="P6598" s="89" t="s">
        <v>679</v>
      </c>
    </row>
    <row r="6599" spans="1:16" ht="63.75">
      <c r="A6599" s="214">
        <v>16</v>
      </c>
      <c r="B6599" s="89"/>
      <c r="C6599" s="90" t="s">
        <v>46</v>
      </c>
      <c r="D6599" s="153">
        <v>43396</v>
      </c>
      <c r="E6599" s="89" t="s">
        <v>11580</v>
      </c>
      <c r="F6599" s="89" t="s">
        <v>3</v>
      </c>
      <c r="G6599" s="89">
        <v>1675057</v>
      </c>
      <c r="H6599" s="89"/>
      <c r="I6599" s="93" t="s">
        <v>12795</v>
      </c>
      <c r="J6599" s="89"/>
      <c r="K6599" s="89"/>
      <c r="L6599" s="89"/>
      <c r="M6599" s="89"/>
      <c r="N6599" s="155">
        <v>0</v>
      </c>
      <c r="O6599" s="155">
        <v>1066</v>
      </c>
      <c r="P6599" s="89" t="s">
        <v>679</v>
      </c>
    </row>
    <row r="6600" spans="1:16" ht="63.75">
      <c r="A6600" s="214">
        <v>16</v>
      </c>
      <c r="B6600" s="89"/>
      <c r="C6600" s="90" t="s">
        <v>46</v>
      </c>
      <c r="D6600" s="153">
        <v>43396</v>
      </c>
      <c r="E6600" s="89" t="s">
        <v>11581</v>
      </c>
      <c r="F6600" s="89" t="s">
        <v>3</v>
      </c>
      <c r="G6600" s="89">
        <v>1675056</v>
      </c>
      <c r="H6600" s="89"/>
      <c r="I6600" s="93" t="s">
        <v>12796</v>
      </c>
      <c r="J6600" s="89"/>
      <c r="K6600" s="89"/>
      <c r="L6600" s="89"/>
      <c r="M6600" s="89"/>
      <c r="N6600" s="155">
        <v>0</v>
      </c>
      <c r="O6600" s="155">
        <v>270</v>
      </c>
      <c r="P6600" s="89" t="s">
        <v>679</v>
      </c>
    </row>
    <row r="6601" spans="1:16" ht="63.75">
      <c r="A6601" s="214">
        <v>16</v>
      </c>
      <c r="B6601" s="89"/>
      <c r="C6601" s="90" t="s">
        <v>46</v>
      </c>
      <c r="D6601" s="153">
        <v>43396</v>
      </c>
      <c r="E6601" s="89" t="s">
        <v>11582</v>
      </c>
      <c r="F6601" s="89" t="s">
        <v>3</v>
      </c>
      <c r="G6601" s="89">
        <v>1675053</v>
      </c>
      <c r="H6601" s="89"/>
      <c r="I6601" s="93" t="s">
        <v>12797</v>
      </c>
      <c r="J6601" s="89"/>
      <c r="K6601" s="89"/>
      <c r="L6601" s="89"/>
      <c r="M6601" s="89"/>
      <c r="N6601" s="155">
        <v>0</v>
      </c>
      <c r="O6601" s="155">
        <v>2250</v>
      </c>
      <c r="P6601" s="89" t="s">
        <v>679</v>
      </c>
    </row>
    <row r="6602" spans="1:16" ht="38.25">
      <c r="A6602" s="214">
        <v>526</v>
      </c>
      <c r="B6602" s="89"/>
      <c r="C6602" s="90" t="s">
        <v>616</v>
      </c>
      <c r="D6602" s="153">
        <v>43396</v>
      </c>
      <c r="E6602" s="89" t="s">
        <v>11583</v>
      </c>
      <c r="F6602" s="89" t="s">
        <v>3</v>
      </c>
      <c r="G6602" s="89">
        <v>1675049</v>
      </c>
      <c r="H6602" s="89"/>
      <c r="I6602" s="93" t="s">
        <v>12798</v>
      </c>
      <c r="J6602" s="89"/>
      <c r="K6602" s="89"/>
      <c r="L6602" s="89"/>
      <c r="M6602" s="89"/>
      <c r="N6602" s="155">
        <v>0</v>
      </c>
      <c r="O6602" s="155">
        <v>40</v>
      </c>
      <c r="P6602" s="89" t="s">
        <v>679</v>
      </c>
    </row>
    <row r="6603" spans="1:16" ht="63.75">
      <c r="A6603" s="214">
        <v>16</v>
      </c>
      <c r="B6603" s="89"/>
      <c r="C6603" s="90" t="s">
        <v>46</v>
      </c>
      <c r="D6603" s="153">
        <v>43396</v>
      </c>
      <c r="E6603" s="89" t="s">
        <v>11584</v>
      </c>
      <c r="F6603" s="89" t="s">
        <v>3</v>
      </c>
      <c r="G6603" s="89">
        <v>1675239</v>
      </c>
      <c r="H6603" s="89"/>
      <c r="I6603" s="93" t="s">
        <v>12799</v>
      </c>
      <c r="J6603" s="89"/>
      <c r="K6603" s="89"/>
      <c r="L6603" s="89"/>
      <c r="M6603" s="89"/>
      <c r="N6603" s="155">
        <v>0</v>
      </c>
      <c r="O6603" s="155">
        <v>414.2</v>
      </c>
      <c r="P6603" s="89" t="s">
        <v>679</v>
      </c>
    </row>
    <row r="6604" spans="1:16" ht="63.75">
      <c r="A6604" s="214" t="s">
        <v>569</v>
      </c>
      <c r="B6604" s="89"/>
      <c r="C6604" s="90" t="s">
        <v>621</v>
      </c>
      <c r="D6604" s="153">
        <v>43396</v>
      </c>
      <c r="E6604" s="89" t="s">
        <v>11585</v>
      </c>
      <c r="F6604" s="89" t="s">
        <v>3</v>
      </c>
      <c r="G6604" s="89">
        <v>1675233</v>
      </c>
      <c r="H6604" s="89"/>
      <c r="I6604" s="93" t="s">
        <v>12800</v>
      </c>
      <c r="J6604" s="89"/>
      <c r="K6604" s="89"/>
      <c r="L6604" s="89"/>
      <c r="M6604" s="89"/>
      <c r="N6604" s="155">
        <v>0</v>
      </c>
      <c r="O6604" s="155">
        <v>2704</v>
      </c>
      <c r="P6604" s="89" t="s">
        <v>679</v>
      </c>
    </row>
    <row r="6605" spans="1:16" ht="38.25">
      <c r="A6605" s="214" t="s">
        <v>569</v>
      </c>
      <c r="B6605" s="89"/>
      <c r="C6605" s="90" t="s">
        <v>621</v>
      </c>
      <c r="D6605" s="153">
        <v>43396</v>
      </c>
      <c r="E6605" s="89" t="s">
        <v>11586</v>
      </c>
      <c r="F6605" s="89" t="s">
        <v>3</v>
      </c>
      <c r="G6605" s="89">
        <v>1675213</v>
      </c>
      <c r="H6605" s="89"/>
      <c r="I6605" s="93" t="s">
        <v>6141</v>
      </c>
      <c r="J6605" s="89"/>
      <c r="K6605" s="89"/>
      <c r="L6605" s="89"/>
      <c r="M6605" s="89"/>
      <c r="N6605" s="155">
        <v>0</v>
      </c>
      <c r="O6605" s="155">
        <v>323</v>
      </c>
      <c r="P6605" s="89" t="s">
        <v>679</v>
      </c>
    </row>
    <row r="6606" spans="1:16" ht="38.25">
      <c r="A6606" s="214" t="s">
        <v>569</v>
      </c>
      <c r="B6606" s="89"/>
      <c r="C6606" s="90" t="s">
        <v>621</v>
      </c>
      <c r="D6606" s="153">
        <v>43396</v>
      </c>
      <c r="E6606" s="89" t="s">
        <v>11587</v>
      </c>
      <c r="F6606" s="89" t="s">
        <v>3</v>
      </c>
      <c r="G6606" s="89">
        <v>1675211</v>
      </c>
      <c r="H6606" s="89"/>
      <c r="I6606" s="93" t="s">
        <v>12801</v>
      </c>
      <c r="J6606" s="89"/>
      <c r="K6606" s="89"/>
      <c r="L6606" s="89"/>
      <c r="M6606" s="89"/>
      <c r="N6606" s="155">
        <v>0</v>
      </c>
      <c r="O6606" s="155">
        <v>193</v>
      </c>
      <c r="P6606" s="89" t="s">
        <v>679</v>
      </c>
    </row>
    <row r="6607" spans="1:16" ht="38.25">
      <c r="A6607" s="214" t="s">
        <v>569</v>
      </c>
      <c r="B6607" s="89"/>
      <c r="C6607" s="90" t="s">
        <v>621</v>
      </c>
      <c r="D6607" s="153">
        <v>43396</v>
      </c>
      <c r="E6607" s="89" t="s">
        <v>11588</v>
      </c>
      <c r="F6607" s="89" t="s">
        <v>3</v>
      </c>
      <c r="G6607" s="89">
        <v>1675210</v>
      </c>
      <c r="H6607" s="89"/>
      <c r="I6607" s="93" t="s">
        <v>5065</v>
      </c>
      <c r="J6607" s="89"/>
      <c r="K6607" s="89"/>
      <c r="L6607" s="89"/>
      <c r="M6607" s="89"/>
      <c r="N6607" s="155">
        <v>0</v>
      </c>
      <c r="O6607" s="155">
        <v>1671</v>
      </c>
      <c r="P6607" s="89" t="s">
        <v>679</v>
      </c>
    </row>
    <row r="6608" spans="1:16" ht="38.25">
      <c r="A6608" s="214" t="s">
        <v>569</v>
      </c>
      <c r="B6608" s="89"/>
      <c r="C6608" s="90" t="s">
        <v>621</v>
      </c>
      <c r="D6608" s="153">
        <v>43396</v>
      </c>
      <c r="E6608" s="89" t="s">
        <v>11589</v>
      </c>
      <c r="F6608" s="89" t="s">
        <v>3</v>
      </c>
      <c r="G6608" s="89">
        <v>1675209</v>
      </c>
      <c r="H6608" s="89"/>
      <c r="I6608" s="93" t="s">
        <v>12802</v>
      </c>
      <c r="J6608" s="89"/>
      <c r="K6608" s="89"/>
      <c r="L6608" s="89"/>
      <c r="M6608" s="89"/>
      <c r="N6608" s="155">
        <v>0</v>
      </c>
      <c r="O6608" s="155">
        <v>323</v>
      </c>
      <c r="P6608" s="89" t="s">
        <v>679</v>
      </c>
    </row>
    <row r="6609" spans="1:16" ht="51">
      <c r="A6609" s="214" t="s">
        <v>569</v>
      </c>
      <c r="B6609" s="89"/>
      <c r="C6609" s="90" t="s">
        <v>621</v>
      </c>
      <c r="D6609" s="153">
        <v>43396</v>
      </c>
      <c r="E6609" s="89" t="s">
        <v>11590</v>
      </c>
      <c r="F6609" s="89" t="s">
        <v>3</v>
      </c>
      <c r="G6609" s="89">
        <v>1675208</v>
      </c>
      <c r="H6609" s="89"/>
      <c r="I6609" s="93" t="s">
        <v>12803</v>
      </c>
      <c r="J6609" s="89"/>
      <c r="K6609" s="89"/>
      <c r="L6609" s="89"/>
      <c r="M6609" s="89"/>
      <c r="N6609" s="155">
        <v>0</v>
      </c>
      <c r="O6609" s="155">
        <v>323</v>
      </c>
      <c r="P6609" s="89" t="s">
        <v>679</v>
      </c>
    </row>
    <row r="6610" spans="1:16" ht="51">
      <c r="A6610" s="214" t="s">
        <v>560</v>
      </c>
      <c r="B6610" s="89"/>
      <c r="C6610" s="90" t="s">
        <v>622</v>
      </c>
      <c r="D6610" s="153">
        <v>43396</v>
      </c>
      <c r="E6610" s="89" t="s">
        <v>11591</v>
      </c>
      <c r="F6610" s="89" t="s">
        <v>3</v>
      </c>
      <c r="G6610" s="89">
        <v>1675206</v>
      </c>
      <c r="H6610" s="89"/>
      <c r="I6610" s="93" t="s">
        <v>6141</v>
      </c>
      <c r="J6610" s="89"/>
      <c r="K6610" s="89"/>
      <c r="L6610" s="89"/>
      <c r="M6610" s="89"/>
      <c r="N6610" s="155">
        <v>0</v>
      </c>
      <c r="O6610" s="155">
        <v>5011.2</v>
      </c>
      <c r="P6610" s="89" t="s">
        <v>679</v>
      </c>
    </row>
    <row r="6611" spans="1:16" ht="51">
      <c r="A6611" s="214" t="s">
        <v>569</v>
      </c>
      <c r="B6611" s="89"/>
      <c r="C6611" s="90" t="s">
        <v>621</v>
      </c>
      <c r="D6611" s="153">
        <v>43396</v>
      </c>
      <c r="E6611" s="89" t="s">
        <v>11592</v>
      </c>
      <c r="F6611" s="89" t="s">
        <v>3</v>
      </c>
      <c r="G6611" s="89">
        <v>1675178</v>
      </c>
      <c r="H6611" s="89"/>
      <c r="I6611" s="93" t="s">
        <v>12804</v>
      </c>
      <c r="J6611" s="89"/>
      <c r="K6611" s="89"/>
      <c r="L6611" s="89"/>
      <c r="M6611" s="89"/>
      <c r="N6611" s="155">
        <v>0</v>
      </c>
      <c r="O6611" s="155">
        <v>51.800000000000004</v>
      </c>
      <c r="P6611" s="89" t="s">
        <v>679</v>
      </c>
    </row>
    <row r="6612" spans="1:16" ht="63.75">
      <c r="A6612" s="214">
        <v>35</v>
      </c>
      <c r="B6612" s="89"/>
      <c r="C6612" s="90" t="s">
        <v>49</v>
      </c>
      <c r="D6612" s="153">
        <v>43396</v>
      </c>
      <c r="E6612" s="89" t="s">
        <v>11593</v>
      </c>
      <c r="F6612" s="89" t="s">
        <v>3</v>
      </c>
      <c r="G6612" s="89">
        <v>1675014</v>
      </c>
      <c r="H6612" s="89"/>
      <c r="I6612" s="93" t="s">
        <v>12805</v>
      </c>
      <c r="J6612" s="89"/>
      <c r="K6612" s="89"/>
      <c r="L6612" s="89"/>
      <c r="M6612" s="89"/>
      <c r="N6612" s="155">
        <v>0</v>
      </c>
      <c r="O6612" s="155">
        <v>1309.4000000000001</v>
      </c>
      <c r="P6612" s="89" t="s">
        <v>679</v>
      </c>
    </row>
    <row r="6613" spans="1:16" ht="63.75">
      <c r="A6613" s="214" t="s">
        <v>569</v>
      </c>
      <c r="B6613" s="89"/>
      <c r="C6613" s="90" t="s">
        <v>621</v>
      </c>
      <c r="D6613" s="153">
        <v>43396</v>
      </c>
      <c r="E6613" s="89" t="s">
        <v>11594</v>
      </c>
      <c r="F6613" s="89" t="s">
        <v>3</v>
      </c>
      <c r="G6613" s="89">
        <v>1675008</v>
      </c>
      <c r="H6613" s="89"/>
      <c r="I6613" s="93" t="s">
        <v>12806</v>
      </c>
      <c r="J6613" s="89"/>
      <c r="K6613" s="89"/>
      <c r="L6613" s="89"/>
      <c r="M6613" s="89"/>
      <c r="N6613" s="155">
        <v>0</v>
      </c>
      <c r="O6613" s="155">
        <v>35391.440000000002</v>
      </c>
      <c r="P6613" s="89" t="s">
        <v>679</v>
      </c>
    </row>
    <row r="6614" spans="1:16" ht="63.75">
      <c r="A6614" s="214">
        <v>670</v>
      </c>
      <c r="B6614" s="89"/>
      <c r="C6614" s="90" t="s">
        <v>194</v>
      </c>
      <c r="D6614" s="153">
        <v>43396</v>
      </c>
      <c r="E6614" s="89" t="s">
        <v>11595</v>
      </c>
      <c r="F6614" s="89" t="s">
        <v>3</v>
      </c>
      <c r="G6614" s="89">
        <v>1674972</v>
      </c>
      <c r="H6614" s="89"/>
      <c r="I6614" s="93" t="s">
        <v>12807</v>
      </c>
      <c r="J6614" s="89"/>
      <c r="K6614" s="89"/>
      <c r="L6614" s="89"/>
      <c r="M6614" s="89"/>
      <c r="N6614" s="155">
        <v>0</v>
      </c>
      <c r="O6614" s="155">
        <v>709.17</v>
      </c>
      <c r="P6614" s="89" t="s">
        <v>679</v>
      </c>
    </row>
    <row r="6615" spans="1:16" ht="63.75">
      <c r="A6615" s="214" t="s">
        <v>563</v>
      </c>
      <c r="B6615" s="89"/>
      <c r="C6615" s="90" t="s">
        <v>9054</v>
      </c>
      <c r="D6615" s="153">
        <v>43396</v>
      </c>
      <c r="E6615" s="89" t="s">
        <v>11596</v>
      </c>
      <c r="F6615" s="89" t="s">
        <v>3</v>
      </c>
      <c r="G6615" s="89">
        <v>1674931</v>
      </c>
      <c r="H6615" s="89"/>
      <c r="I6615" s="93" t="s">
        <v>12808</v>
      </c>
      <c r="J6615" s="89"/>
      <c r="K6615" s="89"/>
      <c r="L6615" s="89"/>
      <c r="M6615" s="89"/>
      <c r="N6615" s="155">
        <v>0</v>
      </c>
      <c r="O6615" s="155">
        <v>20000</v>
      </c>
      <c r="P6615" s="89" t="s">
        <v>679</v>
      </c>
    </row>
    <row r="6616" spans="1:16" ht="51">
      <c r="A6616" s="214">
        <v>526</v>
      </c>
      <c r="B6616" s="89"/>
      <c r="C6616" s="90" t="s">
        <v>616</v>
      </c>
      <c r="D6616" s="153">
        <v>43396</v>
      </c>
      <c r="E6616" s="89" t="s">
        <v>11597</v>
      </c>
      <c r="F6616" s="89" t="s">
        <v>3</v>
      </c>
      <c r="G6616" s="89">
        <v>1675046</v>
      </c>
      <c r="H6616" s="89"/>
      <c r="I6616" s="93" t="s">
        <v>12809</v>
      </c>
      <c r="J6616" s="89"/>
      <c r="K6616" s="89"/>
      <c r="L6616" s="89"/>
      <c r="M6616" s="89"/>
      <c r="N6616" s="155">
        <v>0</v>
      </c>
      <c r="O6616" s="155">
        <v>50</v>
      </c>
      <c r="P6616" s="89" t="s">
        <v>679</v>
      </c>
    </row>
    <row r="6617" spans="1:16" ht="51">
      <c r="A6617" s="214">
        <v>526</v>
      </c>
      <c r="B6617" s="89"/>
      <c r="C6617" s="90" t="s">
        <v>616</v>
      </c>
      <c r="D6617" s="153">
        <v>43396</v>
      </c>
      <c r="E6617" s="89" t="s">
        <v>11598</v>
      </c>
      <c r="F6617" s="89" t="s">
        <v>3</v>
      </c>
      <c r="G6617" s="89">
        <v>1675043</v>
      </c>
      <c r="H6617" s="89"/>
      <c r="I6617" s="93" t="s">
        <v>12810</v>
      </c>
      <c r="J6617" s="89"/>
      <c r="K6617" s="89"/>
      <c r="L6617" s="89"/>
      <c r="M6617" s="89"/>
      <c r="N6617" s="155">
        <v>0</v>
      </c>
      <c r="O6617" s="155">
        <v>50</v>
      </c>
      <c r="P6617" s="89" t="s">
        <v>679</v>
      </c>
    </row>
    <row r="6618" spans="1:16" ht="51">
      <c r="A6618" s="214">
        <v>526</v>
      </c>
      <c r="B6618" s="89"/>
      <c r="C6618" s="90" t="s">
        <v>616</v>
      </c>
      <c r="D6618" s="153">
        <v>43396</v>
      </c>
      <c r="E6618" s="89" t="s">
        <v>11599</v>
      </c>
      <c r="F6618" s="89" t="s">
        <v>3</v>
      </c>
      <c r="G6618" s="89">
        <v>1675038</v>
      </c>
      <c r="H6618" s="89"/>
      <c r="I6618" s="93" t="s">
        <v>12811</v>
      </c>
      <c r="J6618" s="89"/>
      <c r="K6618" s="89"/>
      <c r="L6618" s="89"/>
      <c r="M6618" s="89"/>
      <c r="N6618" s="155">
        <v>0</v>
      </c>
      <c r="O6618" s="155">
        <v>40</v>
      </c>
      <c r="P6618" s="89" t="s">
        <v>679</v>
      </c>
    </row>
    <row r="6619" spans="1:16" ht="51">
      <c r="A6619" s="214" t="s">
        <v>569</v>
      </c>
      <c r="B6619" s="89"/>
      <c r="C6619" s="90" t="s">
        <v>621</v>
      </c>
      <c r="D6619" s="153">
        <v>43396</v>
      </c>
      <c r="E6619" s="89" t="s">
        <v>11600</v>
      </c>
      <c r="F6619" s="89" t="s">
        <v>3</v>
      </c>
      <c r="G6619" s="89">
        <v>1675021</v>
      </c>
      <c r="H6619" s="89"/>
      <c r="I6619" s="93" t="s">
        <v>12812</v>
      </c>
      <c r="J6619" s="89"/>
      <c r="K6619" s="89"/>
      <c r="L6619" s="89"/>
      <c r="M6619" s="89"/>
      <c r="N6619" s="155">
        <v>0</v>
      </c>
      <c r="O6619" s="155">
        <v>233.42000000000002</v>
      </c>
      <c r="P6619" s="89" t="s">
        <v>679</v>
      </c>
    </row>
    <row r="6620" spans="1:16" ht="51">
      <c r="A6620" s="214">
        <v>292</v>
      </c>
      <c r="B6620" s="89"/>
      <c r="C6620" s="90" t="s">
        <v>134</v>
      </c>
      <c r="D6620" s="153">
        <v>43396</v>
      </c>
      <c r="E6620" s="89" t="s">
        <v>11601</v>
      </c>
      <c r="F6620" s="89" t="s">
        <v>3</v>
      </c>
      <c r="G6620" s="89">
        <v>1675017</v>
      </c>
      <c r="H6620" s="89"/>
      <c r="I6620" s="93" t="s">
        <v>12637</v>
      </c>
      <c r="J6620" s="89"/>
      <c r="K6620" s="89"/>
      <c r="L6620" s="89"/>
      <c r="M6620" s="89"/>
      <c r="N6620" s="155">
        <v>0</v>
      </c>
      <c r="O6620" s="155">
        <v>88</v>
      </c>
      <c r="P6620" s="89" t="s">
        <v>2900</v>
      </c>
    </row>
    <row r="6621" spans="1:16" ht="51">
      <c r="A6621" s="214">
        <v>292</v>
      </c>
      <c r="B6621" s="89"/>
      <c r="C6621" s="90" t="s">
        <v>134</v>
      </c>
      <c r="D6621" s="153">
        <v>43396</v>
      </c>
      <c r="E6621" s="89" t="s">
        <v>11602</v>
      </c>
      <c r="F6621" s="89" t="s">
        <v>3</v>
      </c>
      <c r="G6621" s="89">
        <v>1675013</v>
      </c>
      <c r="H6621" s="89"/>
      <c r="I6621" s="93" t="s">
        <v>12637</v>
      </c>
      <c r="J6621" s="89"/>
      <c r="K6621" s="89"/>
      <c r="L6621" s="89"/>
      <c r="M6621" s="89"/>
      <c r="N6621" s="155">
        <v>0</v>
      </c>
      <c r="O6621" s="155">
        <v>55</v>
      </c>
      <c r="P6621" s="89" t="s">
        <v>679</v>
      </c>
    </row>
    <row r="6622" spans="1:16" ht="51">
      <c r="A6622" s="214">
        <v>292</v>
      </c>
      <c r="B6622" s="89"/>
      <c r="C6622" s="90" t="s">
        <v>134</v>
      </c>
      <c r="D6622" s="153">
        <v>43396</v>
      </c>
      <c r="E6622" s="89" t="s">
        <v>11603</v>
      </c>
      <c r="F6622" s="89" t="s">
        <v>3</v>
      </c>
      <c r="G6622" s="89">
        <v>1675012</v>
      </c>
      <c r="H6622" s="89"/>
      <c r="I6622" s="93" t="s">
        <v>12637</v>
      </c>
      <c r="J6622" s="89"/>
      <c r="K6622" s="89"/>
      <c r="L6622" s="89"/>
      <c r="M6622" s="89"/>
      <c r="N6622" s="155">
        <v>0</v>
      </c>
      <c r="O6622" s="155">
        <v>10</v>
      </c>
      <c r="P6622" s="89" t="s">
        <v>679</v>
      </c>
    </row>
    <row r="6623" spans="1:16" ht="51">
      <c r="A6623" s="214">
        <v>292</v>
      </c>
      <c r="B6623" s="89"/>
      <c r="C6623" s="90" t="s">
        <v>134</v>
      </c>
      <c r="D6623" s="153">
        <v>43396</v>
      </c>
      <c r="E6623" s="89" t="s">
        <v>11604</v>
      </c>
      <c r="F6623" s="89" t="s">
        <v>3</v>
      </c>
      <c r="G6623" s="89">
        <v>1675010</v>
      </c>
      <c r="H6623" s="89"/>
      <c r="I6623" s="93" t="s">
        <v>12637</v>
      </c>
      <c r="J6623" s="89"/>
      <c r="K6623" s="89"/>
      <c r="L6623" s="89"/>
      <c r="M6623" s="89"/>
      <c r="N6623" s="155">
        <v>0</v>
      </c>
      <c r="O6623" s="155">
        <v>80</v>
      </c>
      <c r="P6623" s="89" t="s">
        <v>679</v>
      </c>
    </row>
    <row r="6624" spans="1:16" ht="51">
      <c r="A6624" s="214">
        <v>292</v>
      </c>
      <c r="B6624" s="89"/>
      <c r="C6624" s="90" t="s">
        <v>134</v>
      </c>
      <c r="D6624" s="153">
        <v>43396</v>
      </c>
      <c r="E6624" s="89" t="s">
        <v>11605</v>
      </c>
      <c r="F6624" s="89" t="s">
        <v>3</v>
      </c>
      <c r="G6624" s="89">
        <v>1675005</v>
      </c>
      <c r="H6624" s="89"/>
      <c r="I6624" s="93" t="s">
        <v>12637</v>
      </c>
      <c r="J6624" s="89"/>
      <c r="K6624" s="89"/>
      <c r="L6624" s="89"/>
      <c r="M6624" s="89"/>
      <c r="N6624" s="155">
        <v>0</v>
      </c>
      <c r="O6624" s="155">
        <v>69</v>
      </c>
      <c r="P6624" s="89" t="s">
        <v>679</v>
      </c>
    </row>
    <row r="6625" spans="1:16" ht="51">
      <c r="A6625" s="214">
        <v>292</v>
      </c>
      <c r="B6625" s="89"/>
      <c r="C6625" s="90" t="s">
        <v>134</v>
      </c>
      <c r="D6625" s="153">
        <v>43396</v>
      </c>
      <c r="E6625" s="89" t="s">
        <v>11606</v>
      </c>
      <c r="F6625" s="89" t="s">
        <v>3</v>
      </c>
      <c r="G6625" s="89">
        <v>1675003</v>
      </c>
      <c r="H6625" s="89"/>
      <c r="I6625" s="93" t="s">
        <v>12637</v>
      </c>
      <c r="J6625" s="89"/>
      <c r="K6625" s="89"/>
      <c r="L6625" s="89"/>
      <c r="M6625" s="89"/>
      <c r="N6625" s="155">
        <v>0</v>
      </c>
      <c r="O6625" s="155">
        <v>56</v>
      </c>
      <c r="P6625" s="89" t="s">
        <v>679</v>
      </c>
    </row>
    <row r="6626" spans="1:16" ht="51">
      <c r="A6626" s="214">
        <v>292</v>
      </c>
      <c r="B6626" s="89"/>
      <c r="C6626" s="90" t="s">
        <v>134</v>
      </c>
      <c r="D6626" s="153">
        <v>43396</v>
      </c>
      <c r="E6626" s="89" t="s">
        <v>11607</v>
      </c>
      <c r="F6626" s="89" t="s">
        <v>3</v>
      </c>
      <c r="G6626" s="89">
        <v>1675002</v>
      </c>
      <c r="H6626" s="89"/>
      <c r="I6626" s="93" t="s">
        <v>12637</v>
      </c>
      <c r="J6626" s="89"/>
      <c r="K6626" s="89"/>
      <c r="L6626" s="89"/>
      <c r="M6626" s="89"/>
      <c r="N6626" s="155">
        <v>0</v>
      </c>
      <c r="O6626" s="155">
        <v>70</v>
      </c>
      <c r="P6626" s="89" t="s">
        <v>679</v>
      </c>
    </row>
    <row r="6627" spans="1:16" ht="51">
      <c r="A6627" s="214">
        <v>292</v>
      </c>
      <c r="B6627" s="89"/>
      <c r="C6627" s="90" t="s">
        <v>134</v>
      </c>
      <c r="D6627" s="153">
        <v>43396</v>
      </c>
      <c r="E6627" s="89" t="s">
        <v>11608</v>
      </c>
      <c r="F6627" s="89" t="s">
        <v>3</v>
      </c>
      <c r="G6627" s="89">
        <v>1675001</v>
      </c>
      <c r="H6627" s="89"/>
      <c r="I6627" s="93" t="s">
        <v>12637</v>
      </c>
      <c r="J6627" s="89"/>
      <c r="K6627" s="89"/>
      <c r="L6627" s="89"/>
      <c r="M6627" s="89"/>
      <c r="N6627" s="155">
        <v>0</v>
      </c>
      <c r="O6627" s="155">
        <v>68</v>
      </c>
      <c r="P6627" s="89" t="s">
        <v>679</v>
      </c>
    </row>
    <row r="6628" spans="1:16" ht="51">
      <c r="A6628" s="214">
        <v>292</v>
      </c>
      <c r="B6628" s="89"/>
      <c r="C6628" s="90" t="s">
        <v>134</v>
      </c>
      <c r="D6628" s="153">
        <v>43396</v>
      </c>
      <c r="E6628" s="89" t="s">
        <v>11609</v>
      </c>
      <c r="F6628" s="89" t="s">
        <v>3</v>
      </c>
      <c r="G6628" s="89">
        <v>1674998</v>
      </c>
      <c r="H6628" s="89"/>
      <c r="I6628" s="93" t="s">
        <v>12637</v>
      </c>
      <c r="J6628" s="89"/>
      <c r="K6628" s="89"/>
      <c r="L6628" s="89"/>
      <c r="M6628" s="89"/>
      <c r="N6628" s="155">
        <v>0</v>
      </c>
      <c r="O6628" s="155">
        <v>72</v>
      </c>
      <c r="P6628" s="89" t="s">
        <v>679</v>
      </c>
    </row>
    <row r="6629" spans="1:16" ht="38.25">
      <c r="A6629" s="214" t="s">
        <v>569</v>
      </c>
      <c r="B6629" s="89"/>
      <c r="C6629" s="90" t="s">
        <v>621</v>
      </c>
      <c r="D6629" s="153">
        <v>43396</v>
      </c>
      <c r="E6629" s="89" t="s">
        <v>11610</v>
      </c>
      <c r="F6629" s="89" t="s">
        <v>3</v>
      </c>
      <c r="G6629" s="89">
        <v>1674969</v>
      </c>
      <c r="H6629" s="89"/>
      <c r="I6629" s="93" t="s">
        <v>12813</v>
      </c>
      <c r="J6629" s="89"/>
      <c r="K6629" s="89"/>
      <c r="L6629" s="89"/>
      <c r="M6629" s="89"/>
      <c r="N6629" s="155">
        <v>0</v>
      </c>
      <c r="O6629" s="155">
        <v>1397.5</v>
      </c>
      <c r="P6629" s="89" t="s">
        <v>679</v>
      </c>
    </row>
    <row r="6630" spans="1:16" ht="51">
      <c r="A6630" s="214">
        <v>292</v>
      </c>
      <c r="B6630" s="89"/>
      <c r="C6630" s="90" t="s">
        <v>134</v>
      </c>
      <c r="D6630" s="153">
        <v>43396</v>
      </c>
      <c r="E6630" s="89" t="s">
        <v>11611</v>
      </c>
      <c r="F6630" s="89" t="s">
        <v>3</v>
      </c>
      <c r="G6630" s="89">
        <v>1674996</v>
      </c>
      <c r="H6630" s="89"/>
      <c r="I6630" s="93" t="s">
        <v>12637</v>
      </c>
      <c r="J6630" s="89"/>
      <c r="K6630" s="89"/>
      <c r="L6630" s="89"/>
      <c r="M6630" s="89"/>
      <c r="N6630" s="155">
        <v>0</v>
      </c>
      <c r="O6630" s="155">
        <v>66</v>
      </c>
      <c r="P6630" s="89" t="s">
        <v>679</v>
      </c>
    </row>
    <row r="6631" spans="1:16" ht="76.5">
      <c r="A6631" s="214">
        <v>25</v>
      </c>
      <c r="B6631" s="89"/>
      <c r="C6631" s="90" t="s">
        <v>48</v>
      </c>
      <c r="D6631" s="153">
        <v>43396</v>
      </c>
      <c r="E6631" s="89" t="s">
        <v>12131</v>
      </c>
      <c r="F6631" s="89" t="s">
        <v>680</v>
      </c>
      <c r="G6631" s="89">
        <v>181267</v>
      </c>
      <c r="H6631" s="89"/>
      <c r="I6631" s="93" t="s">
        <v>13447</v>
      </c>
      <c r="J6631" s="89"/>
      <c r="K6631" s="89"/>
      <c r="L6631" s="89"/>
      <c r="M6631" s="89"/>
      <c r="N6631" s="155">
        <v>495169.94</v>
      </c>
      <c r="O6631" s="155">
        <v>0</v>
      </c>
      <c r="P6631" s="89" t="s">
        <v>679</v>
      </c>
    </row>
    <row r="6632" spans="1:16" ht="76.5">
      <c r="A6632" s="214">
        <v>373</v>
      </c>
      <c r="B6632" s="89"/>
      <c r="C6632" s="90" t="s">
        <v>644</v>
      </c>
      <c r="D6632" s="153">
        <v>43396</v>
      </c>
      <c r="E6632" s="89" t="s">
        <v>12132</v>
      </c>
      <c r="F6632" s="89" t="s">
        <v>680</v>
      </c>
      <c r="G6632" s="89">
        <v>181331</v>
      </c>
      <c r="H6632" s="89"/>
      <c r="I6632" s="93" t="s">
        <v>13448</v>
      </c>
      <c r="J6632" s="89"/>
      <c r="K6632" s="89"/>
      <c r="L6632" s="89"/>
      <c r="M6632" s="89"/>
      <c r="N6632" s="155">
        <v>0</v>
      </c>
      <c r="O6632" s="155">
        <v>41123200.719999999</v>
      </c>
      <c r="P6632" s="89" t="s">
        <v>679</v>
      </c>
    </row>
    <row r="6633" spans="1:16" ht="63.75">
      <c r="A6633" s="214">
        <v>513</v>
      </c>
      <c r="B6633" s="89"/>
      <c r="C6633" s="90" t="s">
        <v>175</v>
      </c>
      <c r="D6633" s="153">
        <v>43396</v>
      </c>
      <c r="E6633" s="89" t="s">
        <v>12133</v>
      </c>
      <c r="F6633" s="89" t="s">
        <v>15</v>
      </c>
      <c r="G6633" s="89">
        <v>869144</v>
      </c>
      <c r="H6633" s="89"/>
      <c r="I6633" s="93" t="s">
        <v>13449</v>
      </c>
      <c r="J6633" s="89"/>
      <c r="K6633" s="89"/>
      <c r="L6633" s="89"/>
      <c r="M6633" s="89"/>
      <c r="N6633" s="155">
        <v>50</v>
      </c>
      <c r="O6633" s="155">
        <v>0</v>
      </c>
      <c r="P6633" s="89" t="s">
        <v>679</v>
      </c>
    </row>
    <row r="6634" spans="1:16" ht="102">
      <c r="A6634" s="214">
        <v>10</v>
      </c>
      <c r="B6634" s="89"/>
      <c r="C6634" s="90" t="s">
        <v>44</v>
      </c>
      <c r="D6634" s="153">
        <v>43396</v>
      </c>
      <c r="E6634" s="89" t="s">
        <v>12134</v>
      </c>
      <c r="F6634" s="89" t="s">
        <v>15</v>
      </c>
      <c r="G6634" s="89">
        <v>6269</v>
      </c>
      <c r="H6634" s="89"/>
      <c r="I6634" s="93" t="s">
        <v>13450</v>
      </c>
      <c r="J6634" s="89"/>
      <c r="K6634" s="89"/>
      <c r="L6634" s="89"/>
      <c r="M6634" s="89"/>
      <c r="N6634" s="155">
        <v>28543.82</v>
      </c>
      <c r="O6634" s="155">
        <v>0</v>
      </c>
      <c r="P6634" s="89" t="s">
        <v>679</v>
      </c>
    </row>
    <row r="6635" spans="1:16" ht="51">
      <c r="A6635" s="214">
        <v>253</v>
      </c>
      <c r="B6635" s="89"/>
      <c r="C6635" s="90" t="s">
        <v>117</v>
      </c>
      <c r="D6635" s="153">
        <v>43396</v>
      </c>
      <c r="E6635" s="89" t="s">
        <v>12135</v>
      </c>
      <c r="F6635" s="89" t="s">
        <v>6</v>
      </c>
      <c r="G6635" s="89">
        <v>1037662</v>
      </c>
      <c r="H6635" s="89"/>
      <c r="I6635" s="93" t="s">
        <v>13451</v>
      </c>
      <c r="J6635" s="89"/>
      <c r="K6635" s="89"/>
      <c r="L6635" s="89"/>
      <c r="M6635" s="89"/>
      <c r="N6635" s="155">
        <v>0</v>
      </c>
      <c r="O6635" s="155">
        <v>205225.86</v>
      </c>
      <c r="P6635" s="89" t="s">
        <v>679</v>
      </c>
    </row>
    <row r="6636" spans="1:16" ht="76.5">
      <c r="A6636" s="214">
        <v>513</v>
      </c>
      <c r="B6636" s="89"/>
      <c r="C6636" s="90" t="s">
        <v>175</v>
      </c>
      <c r="D6636" s="153">
        <v>43396</v>
      </c>
      <c r="E6636" s="89" t="s">
        <v>12136</v>
      </c>
      <c r="F6636" s="89" t="s">
        <v>15</v>
      </c>
      <c r="G6636" s="89">
        <v>869720</v>
      </c>
      <c r="H6636" s="89"/>
      <c r="I6636" s="93" t="s">
        <v>13452</v>
      </c>
      <c r="J6636" s="89"/>
      <c r="K6636" s="89"/>
      <c r="L6636" s="89"/>
      <c r="M6636" s="89"/>
      <c r="N6636" s="155">
        <v>50</v>
      </c>
      <c r="O6636" s="155">
        <v>0</v>
      </c>
      <c r="P6636" s="89" t="s">
        <v>679</v>
      </c>
    </row>
    <row r="6637" spans="1:16" ht="63.75">
      <c r="A6637" s="214">
        <v>10</v>
      </c>
      <c r="B6637" s="89"/>
      <c r="C6637" s="90" t="s">
        <v>44</v>
      </c>
      <c r="D6637" s="153">
        <v>43396</v>
      </c>
      <c r="E6637" s="89" t="s">
        <v>12137</v>
      </c>
      <c r="F6637" s="89" t="s">
        <v>15</v>
      </c>
      <c r="G6637" s="89">
        <v>869717</v>
      </c>
      <c r="H6637" s="89"/>
      <c r="I6637" s="93" t="s">
        <v>13453</v>
      </c>
      <c r="J6637" s="89"/>
      <c r="K6637" s="89"/>
      <c r="L6637" s="89"/>
      <c r="M6637" s="89"/>
      <c r="N6637" s="155">
        <v>50</v>
      </c>
      <c r="O6637" s="155">
        <v>0</v>
      </c>
      <c r="P6637" s="89" t="s">
        <v>679</v>
      </c>
    </row>
    <row r="6638" spans="1:16" ht="51">
      <c r="A6638" s="214">
        <v>340</v>
      </c>
      <c r="B6638" s="89"/>
      <c r="C6638" s="90" t="s">
        <v>151</v>
      </c>
      <c r="D6638" s="153">
        <v>43396</v>
      </c>
      <c r="E6638" s="89" t="s">
        <v>12138</v>
      </c>
      <c r="F6638" s="89" t="s">
        <v>6</v>
      </c>
      <c r="G6638" s="89">
        <v>869727</v>
      </c>
      <c r="H6638" s="89"/>
      <c r="I6638" s="93" t="s">
        <v>13454</v>
      </c>
      <c r="J6638" s="89"/>
      <c r="K6638" s="89"/>
      <c r="L6638" s="89"/>
      <c r="M6638" s="89"/>
      <c r="N6638" s="155">
        <v>0</v>
      </c>
      <c r="O6638" s="155">
        <v>37493.599999999999</v>
      </c>
      <c r="P6638" s="89" t="s">
        <v>679</v>
      </c>
    </row>
    <row r="6639" spans="1:16" ht="25.5">
      <c r="A6639" s="214" t="s">
        <v>561</v>
      </c>
      <c r="B6639" s="89"/>
      <c r="C6639" s="90" t="s">
        <v>10493</v>
      </c>
      <c r="D6639" s="153">
        <v>43396</v>
      </c>
      <c r="E6639" s="89" t="s">
        <v>12139</v>
      </c>
      <c r="F6639" s="89" t="s">
        <v>13</v>
      </c>
      <c r="G6639" s="89">
        <v>47360</v>
      </c>
      <c r="H6639" s="89"/>
      <c r="I6639" s="93" t="s">
        <v>7317</v>
      </c>
      <c r="J6639" s="89"/>
      <c r="K6639" s="89"/>
      <c r="L6639" s="89"/>
      <c r="M6639" s="89"/>
      <c r="N6639" s="155">
        <v>523.67999999999995</v>
      </c>
      <c r="O6639" s="155">
        <v>0</v>
      </c>
      <c r="P6639" s="89" t="s">
        <v>679</v>
      </c>
    </row>
    <row r="6640" spans="1:16" ht="25.5">
      <c r="A6640" s="214" t="s">
        <v>561</v>
      </c>
      <c r="B6640" s="89"/>
      <c r="C6640" s="90" t="s">
        <v>10493</v>
      </c>
      <c r="D6640" s="153">
        <v>43396</v>
      </c>
      <c r="E6640" s="89" t="s">
        <v>12140</v>
      </c>
      <c r="F6640" s="89" t="s">
        <v>13</v>
      </c>
      <c r="G6640" s="89">
        <v>47366</v>
      </c>
      <c r="H6640" s="89"/>
      <c r="I6640" s="93" t="s">
        <v>7317</v>
      </c>
      <c r="J6640" s="89"/>
      <c r="K6640" s="89"/>
      <c r="L6640" s="89"/>
      <c r="M6640" s="89"/>
      <c r="N6640" s="155">
        <v>358.31</v>
      </c>
      <c r="O6640" s="155">
        <v>0</v>
      </c>
      <c r="P6640" s="89" t="s">
        <v>679</v>
      </c>
    </row>
    <row r="6641" spans="1:16" ht="25.5">
      <c r="A6641" s="214" t="s">
        <v>561</v>
      </c>
      <c r="B6641" s="89"/>
      <c r="C6641" s="90" t="s">
        <v>10493</v>
      </c>
      <c r="D6641" s="153">
        <v>43396</v>
      </c>
      <c r="E6641" s="89" t="s">
        <v>12141</v>
      </c>
      <c r="F6641" s="89" t="s">
        <v>13</v>
      </c>
      <c r="G6641" s="89">
        <v>47369</v>
      </c>
      <c r="H6641" s="89"/>
      <c r="I6641" s="93" t="s">
        <v>7317</v>
      </c>
      <c r="J6641" s="89"/>
      <c r="K6641" s="89"/>
      <c r="L6641" s="89"/>
      <c r="M6641" s="89"/>
      <c r="N6641" s="155">
        <v>5.43</v>
      </c>
      <c r="O6641" s="155">
        <v>0</v>
      </c>
      <c r="P6641" s="89" t="s">
        <v>679</v>
      </c>
    </row>
    <row r="6642" spans="1:16" ht="25.5">
      <c r="A6642" s="214" t="s">
        <v>561</v>
      </c>
      <c r="B6642" s="89"/>
      <c r="C6642" s="90" t="s">
        <v>10493</v>
      </c>
      <c r="D6642" s="153">
        <v>43396</v>
      </c>
      <c r="E6642" s="89" t="s">
        <v>12142</v>
      </c>
      <c r="F6642" s="89" t="s">
        <v>13</v>
      </c>
      <c r="G6642" s="89">
        <v>47372</v>
      </c>
      <c r="H6642" s="89"/>
      <c r="I6642" s="93" t="s">
        <v>7317</v>
      </c>
      <c r="J6642" s="89"/>
      <c r="K6642" s="89"/>
      <c r="L6642" s="89"/>
      <c r="M6642" s="89"/>
      <c r="N6642" s="155">
        <v>192.94</v>
      </c>
      <c r="O6642" s="155">
        <v>0</v>
      </c>
      <c r="P6642" s="89" t="s">
        <v>679</v>
      </c>
    </row>
    <row r="6643" spans="1:16" ht="25.5">
      <c r="A6643" s="214" t="s">
        <v>561</v>
      </c>
      <c r="B6643" s="89"/>
      <c r="C6643" s="90" t="s">
        <v>10493</v>
      </c>
      <c r="D6643" s="153">
        <v>43396</v>
      </c>
      <c r="E6643" s="89" t="s">
        <v>12143</v>
      </c>
      <c r="F6643" s="89" t="s">
        <v>13</v>
      </c>
      <c r="G6643" s="89">
        <v>47375</v>
      </c>
      <c r="H6643" s="89"/>
      <c r="I6643" s="93" t="s">
        <v>7317</v>
      </c>
      <c r="J6643" s="89"/>
      <c r="K6643" s="89"/>
      <c r="L6643" s="89"/>
      <c r="M6643" s="89"/>
      <c r="N6643" s="155">
        <v>2.93</v>
      </c>
      <c r="O6643" s="155">
        <v>0</v>
      </c>
      <c r="P6643" s="89" t="s">
        <v>679</v>
      </c>
    </row>
    <row r="6644" spans="1:16" ht="25.5">
      <c r="A6644" s="214" t="s">
        <v>561</v>
      </c>
      <c r="B6644" s="89"/>
      <c r="C6644" s="90" t="s">
        <v>10493</v>
      </c>
      <c r="D6644" s="153">
        <v>43396</v>
      </c>
      <c r="E6644" s="89" t="s">
        <v>12144</v>
      </c>
      <c r="F6644" s="89" t="s">
        <v>13</v>
      </c>
      <c r="G6644" s="89">
        <v>47376</v>
      </c>
      <c r="H6644" s="89"/>
      <c r="I6644" s="93" t="s">
        <v>7319</v>
      </c>
      <c r="J6644" s="89"/>
      <c r="K6644" s="89"/>
      <c r="L6644" s="89"/>
      <c r="M6644" s="89"/>
      <c r="N6644" s="155">
        <v>50</v>
      </c>
      <c r="O6644" s="155">
        <v>0</v>
      </c>
      <c r="P6644" s="89" t="s">
        <v>679</v>
      </c>
    </row>
    <row r="6645" spans="1:16" ht="51">
      <c r="A6645" s="214">
        <v>340</v>
      </c>
      <c r="B6645" s="89"/>
      <c r="C6645" s="90" t="s">
        <v>151</v>
      </c>
      <c r="D6645" s="153">
        <v>43396</v>
      </c>
      <c r="E6645" s="89" t="s">
        <v>12145</v>
      </c>
      <c r="F6645" s="89" t="s">
        <v>15</v>
      </c>
      <c r="G6645" s="89">
        <v>869728</v>
      </c>
      <c r="H6645" s="89"/>
      <c r="I6645" s="93" t="s">
        <v>13455</v>
      </c>
      <c r="J6645" s="89"/>
      <c r="K6645" s="89"/>
      <c r="L6645" s="89"/>
      <c r="M6645" s="89"/>
      <c r="N6645" s="155">
        <v>50</v>
      </c>
      <c r="O6645" s="155">
        <v>0</v>
      </c>
      <c r="P6645" s="89" t="s">
        <v>679</v>
      </c>
    </row>
    <row r="6646" spans="1:16" ht="25.5">
      <c r="A6646" s="214" t="s">
        <v>561</v>
      </c>
      <c r="B6646" s="89"/>
      <c r="C6646" s="90" t="s">
        <v>10493</v>
      </c>
      <c r="D6646" s="153">
        <v>43396</v>
      </c>
      <c r="E6646" s="89" t="s">
        <v>12146</v>
      </c>
      <c r="F6646" s="89" t="s">
        <v>13</v>
      </c>
      <c r="G6646" s="89">
        <v>47363</v>
      </c>
      <c r="H6646" s="89"/>
      <c r="I6646" s="93" t="s">
        <v>7317</v>
      </c>
      <c r="J6646" s="89"/>
      <c r="K6646" s="89"/>
      <c r="L6646" s="89"/>
      <c r="M6646" s="89"/>
      <c r="N6646" s="155">
        <v>7.94</v>
      </c>
      <c r="O6646" s="155">
        <v>0</v>
      </c>
      <c r="P6646" s="89" t="s">
        <v>679</v>
      </c>
    </row>
    <row r="6647" spans="1:16" ht="76.5">
      <c r="A6647" s="214" t="s">
        <v>561</v>
      </c>
      <c r="B6647" s="89"/>
      <c r="C6647" s="90" t="s">
        <v>10493</v>
      </c>
      <c r="D6647" s="153">
        <v>43396</v>
      </c>
      <c r="E6647" s="89" t="s">
        <v>12147</v>
      </c>
      <c r="F6647" s="89" t="s">
        <v>6</v>
      </c>
      <c r="G6647" s="89">
        <v>1037925</v>
      </c>
      <c r="H6647" s="89"/>
      <c r="I6647" s="93" t="s">
        <v>13456</v>
      </c>
      <c r="J6647" s="89"/>
      <c r="K6647" s="89"/>
      <c r="L6647" s="89"/>
      <c r="M6647" s="89"/>
      <c r="N6647" s="155">
        <v>0</v>
      </c>
      <c r="O6647" s="155">
        <v>40000</v>
      </c>
      <c r="P6647" s="89" t="s">
        <v>679</v>
      </c>
    </row>
    <row r="6648" spans="1:16" ht="51">
      <c r="A6648" s="214">
        <v>117</v>
      </c>
      <c r="B6648" s="89"/>
      <c r="C6648" s="90" t="s">
        <v>65</v>
      </c>
      <c r="D6648" s="153">
        <v>43396</v>
      </c>
      <c r="E6648" s="89" t="s">
        <v>12148</v>
      </c>
      <c r="F6648" s="89" t="s">
        <v>11</v>
      </c>
      <c r="G6648" s="89">
        <v>936267</v>
      </c>
      <c r="H6648" s="89"/>
      <c r="I6648" s="93" t="s">
        <v>13457</v>
      </c>
      <c r="J6648" s="89"/>
      <c r="K6648" s="89"/>
      <c r="L6648" s="89"/>
      <c r="M6648" s="89"/>
      <c r="N6648" s="155">
        <v>50</v>
      </c>
      <c r="O6648" s="155">
        <v>0</v>
      </c>
      <c r="P6648" s="89" t="s">
        <v>679</v>
      </c>
    </row>
    <row r="6649" spans="1:16" ht="51">
      <c r="A6649" s="214">
        <v>513</v>
      </c>
      <c r="B6649" s="89"/>
      <c r="C6649" s="90" t="s">
        <v>175</v>
      </c>
      <c r="D6649" s="153">
        <v>43396</v>
      </c>
      <c r="E6649" s="89" t="s">
        <v>12149</v>
      </c>
      <c r="F6649" s="89" t="s">
        <v>11</v>
      </c>
      <c r="G6649" s="89">
        <v>936269</v>
      </c>
      <c r="H6649" s="89"/>
      <c r="I6649" s="93" t="s">
        <v>13458</v>
      </c>
      <c r="J6649" s="89"/>
      <c r="K6649" s="89"/>
      <c r="L6649" s="89"/>
      <c r="M6649" s="89"/>
      <c r="N6649" s="155">
        <v>50</v>
      </c>
      <c r="O6649" s="155">
        <v>0</v>
      </c>
      <c r="P6649" s="89" t="s">
        <v>679</v>
      </c>
    </row>
    <row r="6650" spans="1:16" ht="76.5">
      <c r="A6650" s="214">
        <v>597</v>
      </c>
      <c r="B6650" s="89"/>
      <c r="C6650" s="90" t="s">
        <v>2577</v>
      </c>
      <c r="D6650" s="153">
        <v>43396</v>
      </c>
      <c r="E6650" s="89" t="s">
        <v>12150</v>
      </c>
      <c r="F6650" s="89" t="s">
        <v>11</v>
      </c>
      <c r="G6650" s="89">
        <v>936275</v>
      </c>
      <c r="H6650" s="89"/>
      <c r="I6650" s="93" t="s">
        <v>13459</v>
      </c>
      <c r="J6650" s="89"/>
      <c r="K6650" s="89"/>
      <c r="L6650" s="89"/>
      <c r="M6650" s="89"/>
      <c r="N6650" s="155">
        <v>270</v>
      </c>
      <c r="O6650" s="155">
        <v>0</v>
      </c>
      <c r="P6650" s="89" t="s">
        <v>679</v>
      </c>
    </row>
    <row r="6651" spans="1:16" ht="51">
      <c r="A6651" s="214" t="s">
        <v>569</v>
      </c>
      <c r="B6651" s="89"/>
      <c r="C6651" s="90" t="s">
        <v>621</v>
      </c>
      <c r="D6651" s="153">
        <v>43397</v>
      </c>
      <c r="E6651" s="89" t="s">
        <v>11612</v>
      </c>
      <c r="F6651" s="89" t="s">
        <v>3</v>
      </c>
      <c r="G6651" s="89">
        <v>1675518</v>
      </c>
      <c r="H6651" s="89"/>
      <c r="I6651" s="93" t="s">
        <v>12814</v>
      </c>
      <c r="J6651" s="89"/>
      <c r="K6651" s="89"/>
      <c r="L6651" s="89"/>
      <c r="M6651" s="89"/>
      <c r="N6651" s="155">
        <v>0</v>
      </c>
      <c r="O6651" s="155">
        <v>1200</v>
      </c>
      <c r="P6651" s="89" t="s">
        <v>679</v>
      </c>
    </row>
    <row r="6652" spans="1:16" ht="51">
      <c r="A6652" s="214" t="s">
        <v>569</v>
      </c>
      <c r="B6652" s="89"/>
      <c r="C6652" s="90" t="s">
        <v>621</v>
      </c>
      <c r="D6652" s="153">
        <v>43397</v>
      </c>
      <c r="E6652" s="89" t="s">
        <v>11613</v>
      </c>
      <c r="F6652" s="89" t="s">
        <v>3</v>
      </c>
      <c r="G6652" s="89">
        <v>1675575</v>
      </c>
      <c r="H6652" s="89"/>
      <c r="I6652" s="93" t="s">
        <v>12815</v>
      </c>
      <c r="J6652" s="89"/>
      <c r="K6652" s="89"/>
      <c r="L6652" s="89"/>
      <c r="M6652" s="89"/>
      <c r="N6652" s="155">
        <v>0</v>
      </c>
      <c r="O6652" s="155">
        <v>140</v>
      </c>
      <c r="P6652" s="89" t="s">
        <v>679</v>
      </c>
    </row>
    <row r="6653" spans="1:16" ht="38.25">
      <c r="A6653" s="214">
        <v>526</v>
      </c>
      <c r="B6653" s="89"/>
      <c r="C6653" s="90" t="s">
        <v>616</v>
      </c>
      <c r="D6653" s="153">
        <v>43397</v>
      </c>
      <c r="E6653" s="89" t="s">
        <v>11614</v>
      </c>
      <c r="F6653" s="89" t="s">
        <v>3</v>
      </c>
      <c r="G6653" s="89">
        <v>1675576</v>
      </c>
      <c r="H6653" s="89"/>
      <c r="I6653" s="93" t="s">
        <v>12816</v>
      </c>
      <c r="J6653" s="89"/>
      <c r="K6653" s="89"/>
      <c r="L6653" s="89"/>
      <c r="M6653" s="89"/>
      <c r="N6653" s="155">
        <v>0</v>
      </c>
      <c r="O6653" s="155">
        <v>60</v>
      </c>
      <c r="P6653" s="89" t="s">
        <v>679</v>
      </c>
    </row>
    <row r="6654" spans="1:16" ht="38.25">
      <c r="A6654" s="214" t="s">
        <v>569</v>
      </c>
      <c r="B6654" s="89"/>
      <c r="C6654" s="90" t="s">
        <v>621</v>
      </c>
      <c r="D6654" s="153">
        <v>43397</v>
      </c>
      <c r="E6654" s="89" t="s">
        <v>11615</v>
      </c>
      <c r="F6654" s="89" t="s">
        <v>3</v>
      </c>
      <c r="G6654" s="89">
        <v>1675577</v>
      </c>
      <c r="H6654" s="89"/>
      <c r="I6654" s="93" t="s">
        <v>12817</v>
      </c>
      <c r="J6654" s="89"/>
      <c r="K6654" s="89"/>
      <c r="L6654" s="89"/>
      <c r="M6654" s="89"/>
      <c r="N6654" s="155">
        <v>0</v>
      </c>
      <c r="O6654" s="155">
        <v>110</v>
      </c>
      <c r="P6654" s="89" t="s">
        <v>679</v>
      </c>
    </row>
    <row r="6655" spans="1:16" ht="51">
      <c r="A6655" s="214">
        <v>16</v>
      </c>
      <c r="B6655" s="89"/>
      <c r="C6655" s="90" t="s">
        <v>46</v>
      </c>
      <c r="D6655" s="153">
        <v>43397</v>
      </c>
      <c r="E6655" s="89" t="s">
        <v>11616</v>
      </c>
      <c r="F6655" s="89" t="s">
        <v>3</v>
      </c>
      <c r="G6655" s="89">
        <v>1675594</v>
      </c>
      <c r="H6655" s="89"/>
      <c r="I6655" s="93" t="s">
        <v>12818</v>
      </c>
      <c r="J6655" s="89"/>
      <c r="K6655" s="89"/>
      <c r="L6655" s="89"/>
      <c r="M6655" s="89"/>
      <c r="N6655" s="155">
        <v>0</v>
      </c>
      <c r="O6655" s="155">
        <v>36472</v>
      </c>
      <c r="P6655" s="89" t="s">
        <v>679</v>
      </c>
    </row>
    <row r="6656" spans="1:16" ht="51">
      <c r="A6656" s="214">
        <v>16</v>
      </c>
      <c r="B6656" s="89"/>
      <c r="C6656" s="90" t="s">
        <v>46</v>
      </c>
      <c r="D6656" s="153">
        <v>43397</v>
      </c>
      <c r="E6656" s="89" t="s">
        <v>11617</v>
      </c>
      <c r="F6656" s="89" t="s">
        <v>3</v>
      </c>
      <c r="G6656" s="89">
        <v>1675598</v>
      </c>
      <c r="H6656" s="89"/>
      <c r="I6656" s="93" t="s">
        <v>12819</v>
      </c>
      <c r="J6656" s="89"/>
      <c r="K6656" s="89"/>
      <c r="L6656" s="89"/>
      <c r="M6656" s="89"/>
      <c r="N6656" s="155">
        <v>0</v>
      </c>
      <c r="O6656" s="155">
        <v>6566</v>
      </c>
      <c r="P6656" s="89" t="s">
        <v>679</v>
      </c>
    </row>
    <row r="6657" spans="1:16" ht="63.75">
      <c r="A6657" s="214">
        <v>20</v>
      </c>
      <c r="B6657" s="89"/>
      <c r="C6657" s="90" t="s">
        <v>47</v>
      </c>
      <c r="D6657" s="153">
        <v>43397</v>
      </c>
      <c r="E6657" s="89" t="s">
        <v>11618</v>
      </c>
      <c r="F6657" s="89" t="s">
        <v>3</v>
      </c>
      <c r="G6657" s="89">
        <v>1675602</v>
      </c>
      <c r="H6657" s="89"/>
      <c r="I6657" s="93" t="s">
        <v>12820</v>
      </c>
      <c r="J6657" s="89"/>
      <c r="K6657" s="89"/>
      <c r="L6657" s="89"/>
      <c r="M6657" s="89"/>
      <c r="N6657" s="155">
        <v>0</v>
      </c>
      <c r="O6657" s="155">
        <v>86</v>
      </c>
      <c r="P6657" s="89" t="s">
        <v>679</v>
      </c>
    </row>
    <row r="6658" spans="1:16" ht="38.25">
      <c r="A6658" s="214" t="s">
        <v>569</v>
      </c>
      <c r="B6658" s="89"/>
      <c r="C6658" s="90" t="s">
        <v>621</v>
      </c>
      <c r="D6658" s="153">
        <v>43397</v>
      </c>
      <c r="E6658" s="89" t="s">
        <v>11619</v>
      </c>
      <c r="F6658" s="89" t="s">
        <v>3</v>
      </c>
      <c r="G6658" s="89">
        <v>1675387</v>
      </c>
      <c r="H6658" s="89"/>
      <c r="I6658" s="93" t="s">
        <v>12821</v>
      </c>
      <c r="J6658" s="89"/>
      <c r="K6658" s="89"/>
      <c r="L6658" s="89"/>
      <c r="M6658" s="89"/>
      <c r="N6658" s="155">
        <v>0</v>
      </c>
      <c r="O6658" s="155">
        <v>190</v>
      </c>
      <c r="P6658" s="89" t="s">
        <v>679</v>
      </c>
    </row>
    <row r="6659" spans="1:16" ht="51">
      <c r="A6659" s="214">
        <v>681</v>
      </c>
      <c r="B6659" s="89"/>
      <c r="C6659" s="90" t="s">
        <v>196</v>
      </c>
      <c r="D6659" s="153">
        <v>43397</v>
      </c>
      <c r="E6659" s="89" t="s">
        <v>11620</v>
      </c>
      <c r="F6659" s="89" t="s">
        <v>3</v>
      </c>
      <c r="G6659" s="89">
        <v>1675405</v>
      </c>
      <c r="H6659" s="89"/>
      <c r="I6659" s="93" t="s">
        <v>12822</v>
      </c>
      <c r="J6659" s="89"/>
      <c r="K6659" s="89"/>
      <c r="L6659" s="89"/>
      <c r="M6659" s="89"/>
      <c r="N6659" s="155">
        <v>0</v>
      </c>
      <c r="O6659" s="155">
        <v>20</v>
      </c>
      <c r="P6659" s="89" t="s">
        <v>679</v>
      </c>
    </row>
    <row r="6660" spans="1:16" ht="38.25">
      <c r="A6660" s="214" t="s">
        <v>569</v>
      </c>
      <c r="B6660" s="89"/>
      <c r="C6660" s="90" t="s">
        <v>621</v>
      </c>
      <c r="D6660" s="153">
        <v>43397</v>
      </c>
      <c r="E6660" s="89" t="s">
        <v>11621</v>
      </c>
      <c r="F6660" s="89" t="s">
        <v>3</v>
      </c>
      <c r="G6660" s="89">
        <v>1675462</v>
      </c>
      <c r="H6660" s="89"/>
      <c r="I6660" s="93" t="s">
        <v>12823</v>
      </c>
      <c r="J6660" s="89"/>
      <c r="K6660" s="89"/>
      <c r="L6660" s="89"/>
      <c r="M6660" s="89"/>
      <c r="N6660" s="155">
        <v>0</v>
      </c>
      <c r="O6660" s="155">
        <v>138</v>
      </c>
      <c r="P6660" s="89" t="s">
        <v>679</v>
      </c>
    </row>
    <row r="6661" spans="1:16" ht="51">
      <c r="A6661" s="214" t="s">
        <v>569</v>
      </c>
      <c r="B6661" s="89"/>
      <c r="C6661" s="90" t="s">
        <v>621</v>
      </c>
      <c r="D6661" s="153">
        <v>43397</v>
      </c>
      <c r="E6661" s="89" t="s">
        <v>11622</v>
      </c>
      <c r="F6661" s="89" t="s">
        <v>3</v>
      </c>
      <c r="G6661" s="89">
        <v>1675493</v>
      </c>
      <c r="H6661" s="89"/>
      <c r="I6661" s="93" t="s">
        <v>12824</v>
      </c>
      <c r="J6661" s="89"/>
      <c r="K6661" s="89"/>
      <c r="L6661" s="89"/>
      <c r="M6661" s="89"/>
      <c r="N6661" s="155">
        <v>0</v>
      </c>
      <c r="O6661" s="155">
        <v>2144.42</v>
      </c>
      <c r="P6661" s="89" t="s">
        <v>679</v>
      </c>
    </row>
    <row r="6662" spans="1:16" ht="38.25">
      <c r="A6662" s="214">
        <v>20</v>
      </c>
      <c r="B6662" s="89"/>
      <c r="C6662" s="90" t="s">
        <v>47</v>
      </c>
      <c r="D6662" s="153">
        <v>43397</v>
      </c>
      <c r="E6662" s="89" t="s">
        <v>11623</v>
      </c>
      <c r="F6662" s="89" t="s">
        <v>3</v>
      </c>
      <c r="G6662" s="89">
        <v>1675500</v>
      </c>
      <c r="H6662" s="89"/>
      <c r="I6662" s="93" t="s">
        <v>5167</v>
      </c>
      <c r="J6662" s="89"/>
      <c r="K6662" s="89"/>
      <c r="L6662" s="89"/>
      <c r="M6662" s="89"/>
      <c r="N6662" s="155">
        <v>0</v>
      </c>
      <c r="O6662" s="155">
        <v>368</v>
      </c>
      <c r="P6662" s="89" t="s">
        <v>679</v>
      </c>
    </row>
    <row r="6663" spans="1:16" ht="51">
      <c r="A6663" s="214" t="s">
        <v>569</v>
      </c>
      <c r="B6663" s="89"/>
      <c r="C6663" s="90" t="s">
        <v>621</v>
      </c>
      <c r="D6663" s="153">
        <v>43397</v>
      </c>
      <c r="E6663" s="89" t="s">
        <v>11624</v>
      </c>
      <c r="F6663" s="89" t="s">
        <v>3</v>
      </c>
      <c r="G6663" s="89">
        <v>1675678</v>
      </c>
      <c r="H6663" s="89"/>
      <c r="I6663" s="93" t="s">
        <v>12825</v>
      </c>
      <c r="J6663" s="89"/>
      <c r="K6663" s="89"/>
      <c r="L6663" s="89"/>
      <c r="M6663" s="89"/>
      <c r="N6663" s="155">
        <v>0</v>
      </c>
      <c r="O6663" s="155">
        <v>363</v>
      </c>
      <c r="P6663" s="89" t="s">
        <v>679</v>
      </c>
    </row>
    <row r="6664" spans="1:16" ht="51">
      <c r="A6664" s="214" t="s">
        <v>569</v>
      </c>
      <c r="B6664" s="89"/>
      <c r="C6664" s="90" t="s">
        <v>621</v>
      </c>
      <c r="D6664" s="153">
        <v>43397</v>
      </c>
      <c r="E6664" s="89" t="s">
        <v>11625</v>
      </c>
      <c r="F6664" s="89" t="s">
        <v>3</v>
      </c>
      <c r="G6664" s="89">
        <v>1675684</v>
      </c>
      <c r="H6664" s="89"/>
      <c r="I6664" s="93" t="s">
        <v>12826</v>
      </c>
      <c r="J6664" s="89"/>
      <c r="K6664" s="89"/>
      <c r="L6664" s="89"/>
      <c r="M6664" s="89"/>
      <c r="N6664" s="155">
        <v>0</v>
      </c>
      <c r="O6664" s="155">
        <v>450</v>
      </c>
      <c r="P6664" s="89" t="s">
        <v>679</v>
      </c>
    </row>
    <row r="6665" spans="1:16" ht="51">
      <c r="A6665" s="214" t="s">
        <v>569</v>
      </c>
      <c r="B6665" s="89"/>
      <c r="C6665" s="90" t="s">
        <v>621</v>
      </c>
      <c r="D6665" s="153">
        <v>43397</v>
      </c>
      <c r="E6665" s="89" t="s">
        <v>11626</v>
      </c>
      <c r="F6665" s="89" t="s">
        <v>3</v>
      </c>
      <c r="G6665" s="89">
        <v>1675708</v>
      </c>
      <c r="H6665" s="89"/>
      <c r="I6665" s="93" t="s">
        <v>12827</v>
      </c>
      <c r="J6665" s="89"/>
      <c r="K6665" s="89"/>
      <c r="L6665" s="89"/>
      <c r="M6665" s="89"/>
      <c r="N6665" s="155">
        <v>0</v>
      </c>
      <c r="O6665" s="155">
        <v>82.8</v>
      </c>
      <c r="P6665" s="89" t="s">
        <v>679</v>
      </c>
    </row>
    <row r="6666" spans="1:16" ht="51">
      <c r="A6666" s="214" t="s">
        <v>569</v>
      </c>
      <c r="B6666" s="89"/>
      <c r="C6666" s="90" t="s">
        <v>621</v>
      </c>
      <c r="D6666" s="153">
        <v>43397</v>
      </c>
      <c r="E6666" s="89" t="s">
        <v>11627</v>
      </c>
      <c r="F6666" s="89" t="s">
        <v>3</v>
      </c>
      <c r="G6666" s="89">
        <v>1675722</v>
      </c>
      <c r="H6666" s="89"/>
      <c r="I6666" s="93" t="s">
        <v>12828</v>
      </c>
      <c r="J6666" s="89"/>
      <c r="K6666" s="89"/>
      <c r="L6666" s="89"/>
      <c r="M6666" s="89"/>
      <c r="N6666" s="155">
        <v>0</v>
      </c>
      <c r="O6666" s="155">
        <v>1254</v>
      </c>
      <c r="P6666" s="89" t="s">
        <v>679</v>
      </c>
    </row>
    <row r="6667" spans="1:16" ht="38.25">
      <c r="A6667" s="214" t="s">
        <v>569</v>
      </c>
      <c r="B6667" s="89"/>
      <c r="C6667" s="90" t="s">
        <v>621</v>
      </c>
      <c r="D6667" s="153">
        <v>43397</v>
      </c>
      <c r="E6667" s="89" t="s">
        <v>11628</v>
      </c>
      <c r="F6667" s="89" t="s">
        <v>3</v>
      </c>
      <c r="G6667" s="89">
        <v>1675603</v>
      </c>
      <c r="H6667" s="89"/>
      <c r="I6667" s="93" t="s">
        <v>12829</v>
      </c>
      <c r="J6667" s="89"/>
      <c r="K6667" s="89"/>
      <c r="L6667" s="89"/>
      <c r="M6667" s="89"/>
      <c r="N6667" s="155">
        <v>0</v>
      </c>
      <c r="O6667" s="155">
        <v>1441.8600000000001</v>
      </c>
      <c r="P6667" s="89" t="s">
        <v>679</v>
      </c>
    </row>
    <row r="6668" spans="1:16" ht="38.25">
      <c r="A6668" s="214">
        <v>16</v>
      </c>
      <c r="B6668" s="89"/>
      <c r="C6668" s="90" t="s">
        <v>46</v>
      </c>
      <c r="D6668" s="153">
        <v>43397</v>
      </c>
      <c r="E6668" s="89" t="s">
        <v>11629</v>
      </c>
      <c r="F6668" s="89" t="s">
        <v>3</v>
      </c>
      <c r="G6668" s="89">
        <v>1675604</v>
      </c>
      <c r="H6668" s="89"/>
      <c r="I6668" s="93" t="s">
        <v>12830</v>
      </c>
      <c r="J6668" s="89"/>
      <c r="K6668" s="89"/>
      <c r="L6668" s="89"/>
      <c r="M6668" s="89"/>
      <c r="N6668" s="155">
        <v>0</v>
      </c>
      <c r="O6668" s="155">
        <v>160</v>
      </c>
      <c r="P6668" s="89" t="s">
        <v>679</v>
      </c>
    </row>
    <row r="6669" spans="1:16" ht="63.75">
      <c r="A6669" s="214" t="s">
        <v>569</v>
      </c>
      <c r="B6669" s="89"/>
      <c r="C6669" s="90" t="s">
        <v>621</v>
      </c>
      <c r="D6669" s="153">
        <v>43397</v>
      </c>
      <c r="E6669" s="89" t="s">
        <v>11630</v>
      </c>
      <c r="F6669" s="89" t="s">
        <v>3</v>
      </c>
      <c r="G6669" s="89">
        <v>1675605</v>
      </c>
      <c r="H6669" s="89"/>
      <c r="I6669" s="93" t="s">
        <v>12831</v>
      </c>
      <c r="J6669" s="89"/>
      <c r="K6669" s="89"/>
      <c r="L6669" s="89"/>
      <c r="M6669" s="89"/>
      <c r="N6669" s="155">
        <v>0</v>
      </c>
      <c r="O6669" s="155">
        <v>11688</v>
      </c>
      <c r="P6669" s="89" t="s">
        <v>679</v>
      </c>
    </row>
    <row r="6670" spans="1:16" ht="51">
      <c r="A6670" s="214" t="s">
        <v>569</v>
      </c>
      <c r="B6670" s="89"/>
      <c r="C6670" s="90" t="s">
        <v>621</v>
      </c>
      <c r="D6670" s="153">
        <v>43397</v>
      </c>
      <c r="E6670" s="89" t="s">
        <v>11631</v>
      </c>
      <c r="F6670" s="89" t="s">
        <v>3</v>
      </c>
      <c r="G6670" s="89">
        <v>1675614</v>
      </c>
      <c r="H6670" s="89"/>
      <c r="I6670" s="93" t="s">
        <v>12832</v>
      </c>
      <c r="J6670" s="89"/>
      <c r="K6670" s="89"/>
      <c r="L6670" s="89"/>
      <c r="M6670" s="89"/>
      <c r="N6670" s="155">
        <v>0</v>
      </c>
      <c r="O6670" s="155">
        <v>593</v>
      </c>
      <c r="P6670" s="89" t="s">
        <v>679</v>
      </c>
    </row>
    <row r="6671" spans="1:16" ht="51">
      <c r="A6671" s="214" t="s">
        <v>569</v>
      </c>
      <c r="B6671" s="89"/>
      <c r="C6671" s="90" t="s">
        <v>621</v>
      </c>
      <c r="D6671" s="153">
        <v>43397</v>
      </c>
      <c r="E6671" s="89" t="s">
        <v>11632</v>
      </c>
      <c r="F6671" s="89" t="s">
        <v>3</v>
      </c>
      <c r="G6671" s="89">
        <v>1675625</v>
      </c>
      <c r="H6671" s="89"/>
      <c r="I6671" s="93" t="s">
        <v>12833</v>
      </c>
      <c r="J6671" s="89"/>
      <c r="K6671" s="89"/>
      <c r="L6671" s="89"/>
      <c r="M6671" s="89"/>
      <c r="N6671" s="155">
        <v>0</v>
      </c>
      <c r="O6671" s="155">
        <v>193</v>
      </c>
      <c r="P6671" s="89" t="s">
        <v>679</v>
      </c>
    </row>
    <row r="6672" spans="1:16" ht="51">
      <c r="A6672" s="214" t="s">
        <v>569</v>
      </c>
      <c r="B6672" s="89"/>
      <c r="C6672" s="90" t="s">
        <v>621</v>
      </c>
      <c r="D6672" s="153">
        <v>43397</v>
      </c>
      <c r="E6672" s="89" t="s">
        <v>11633</v>
      </c>
      <c r="F6672" s="89" t="s">
        <v>3</v>
      </c>
      <c r="G6672" s="89">
        <v>1675627</v>
      </c>
      <c r="H6672" s="89"/>
      <c r="I6672" s="93" t="s">
        <v>12834</v>
      </c>
      <c r="J6672" s="89"/>
      <c r="K6672" s="89"/>
      <c r="L6672" s="89"/>
      <c r="M6672" s="89"/>
      <c r="N6672" s="155">
        <v>0</v>
      </c>
      <c r="O6672" s="155">
        <v>2417</v>
      </c>
      <c r="P6672" s="89" t="s">
        <v>679</v>
      </c>
    </row>
    <row r="6673" spans="1:16" ht="63.75">
      <c r="A6673" s="214">
        <v>373</v>
      </c>
      <c r="B6673" s="89"/>
      <c r="C6673" s="90" t="s">
        <v>644</v>
      </c>
      <c r="D6673" s="153">
        <v>43397</v>
      </c>
      <c r="E6673" s="89" t="s">
        <v>11634</v>
      </c>
      <c r="F6673" s="89" t="s">
        <v>3</v>
      </c>
      <c r="G6673" s="89">
        <v>1675633</v>
      </c>
      <c r="H6673" s="89"/>
      <c r="I6673" s="93" t="s">
        <v>12835</v>
      </c>
      <c r="J6673" s="89"/>
      <c r="K6673" s="89"/>
      <c r="L6673" s="89"/>
      <c r="M6673" s="89"/>
      <c r="N6673" s="155">
        <v>0</v>
      </c>
      <c r="O6673" s="155">
        <v>4181.8</v>
      </c>
      <c r="P6673" s="89" t="s">
        <v>679</v>
      </c>
    </row>
    <row r="6674" spans="1:16" ht="51">
      <c r="A6674" s="214" t="s">
        <v>569</v>
      </c>
      <c r="B6674" s="89"/>
      <c r="C6674" s="90" t="s">
        <v>621</v>
      </c>
      <c r="D6674" s="153">
        <v>43397</v>
      </c>
      <c r="E6674" s="89" t="s">
        <v>11635</v>
      </c>
      <c r="F6674" s="89" t="s">
        <v>3</v>
      </c>
      <c r="G6674" s="89">
        <v>1675648</v>
      </c>
      <c r="H6674" s="89"/>
      <c r="I6674" s="93" t="s">
        <v>12836</v>
      </c>
      <c r="J6674" s="89"/>
      <c r="K6674" s="89"/>
      <c r="L6674" s="89"/>
      <c r="M6674" s="89"/>
      <c r="N6674" s="155">
        <v>0</v>
      </c>
      <c r="O6674" s="155">
        <v>189</v>
      </c>
      <c r="P6674" s="89" t="s">
        <v>679</v>
      </c>
    </row>
    <row r="6675" spans="1:16" ht="63.75">
      <c r="A6675" s="214">
        <v>580</v>
      </c>
      <c r="B6675" s="89"/>
      <c r="C6675" s="90" t="s">
        <v>184</v>
      </c>
      <c r="D6675" s="153">
        <v>43397</v>
      </c>
      <c r="E6675" s="89" t="s">
        <v>11636</v>
      </c>
      <c r="F6675" s="89" t="s">
        <v>3</v>
      </c>
      <c r="G6675" s="89">
        <v>1675442</v>
      </c>
      <c r="H6675" s="89"/>
      <c r="I6675" s="93" t="s">
        <v>12837</v>
      </c>
      <c r="J6675" s="89"/>
      <c r="K6675" s="89"/>
      <c r="L6675" s="89"/>
      <c r="M6675" s="89"/>
      <c r="N6675" s="155">
        <v>0</v>
      </c>
      <c r="O6675" s="155">
        <v>88.570000000000007</v>
      </c>
      <c r="P6675" s="89" t="s">
        <v>679</v>
      </c>
    </row>
    <row r="6676" spans="1:16" ht="63.75">
      <c r="A6676" s="214">
        <v>580</v>
      </c>
      <c r="B6676" s="89"/>
      <c r="C6676" s="90" t="s">
        <v>184</v>
      </c>
      <c r="D6676" s="153">
        <v>43397</v>
      </c>
      <c r="E6676" s="89" t="s">
        <v>11637</v>
      </c>
      <c r="F6676" s="89" t="s">
        <v>3</v>
      </c>
      <c r="G6676" s="89">
        <v>1675447</v>
      </c>
      <c r="H6676" s="89"/>
      <c r="I6676" s="93" t="s">
        <v>12838</v>
      </c>
      <c r="J6676" s="89"/>
      <c r="K6676" s="89"/>
      <c r="L6676" s="89"/>
      <c r="M6676" s="89"/>
      <c r="N6676" s="155">
        <v>0</v>
      </c>
      <c r="O6676" s="155">
        <v>177.13</v>
      </c>
      <c r="P6676" s="89" t="s">
        <v>679</v>
      </c>
    </row>
    <row r="6677" spans="1:16" ht="63.75">
      <c r="A6677" s="214">
        <v>580</v>
      </c>
      <c r="B6677" s="89"/>
      <c r="C6677" s="90" t="s">
        <v>184</v>
      </c>
      <c r="D6677" s="153">
        <v>43397</v>
      </c>
      <c r="E6677" s="89" t="s">
        <v>11638</v>
      </c>
      <c r="F6677" s="89" t="s">
        <v>3</v>
      </c>
      <c r="G6677" s="89">
        <v>1675449</v>
      </c>
      <c r="H6677" s="89"/>
      <c r="I6677" s="93" t="s">
        <v>12839</v>
      </c>
      <c r="J6677" s="89"/>
      <c r="K6677" s="89"/>
      <c r="L6677" s="89"/>
      <c r="M6677" s="89"/>
      <c r="N6677" s="155">
        <v>0</v>
      </c>
      <c r="O6677" s="155">
        <v>265.7</v>
      </c>
      <c r="P6677" s="89" t="s">
        <v>679</v>
      </c>
    </row>
    <row r="6678" spans="1:16" ht="63.75">
      <c r="A6678" s="214">
        <v>221</v>
      </c>
      <c r="B6678" s="89"/>
      <c r="C6678" s="90" t="s">
        <v>105</v>
      </c>
      <c r="D6678" s="153">
        <v>43397</v>
      </c>
      <c r="E6678" s="89" t="s">
        <v>11639</v>
      </c>
      <c r="F6678" s="89" t="s">
        <v>3</v>
      </c>
      <c r="G6678" s="89">
        <v>1675459</v>
      </c>
      <c r="H6678" s="89"/>
      <c r="I6678" s="93" t="s">
        <v>12840</v>
      </c>
      <c r="J6678" s="89"/>
      <c r="K6678" s="89"/>
      <c r="L6678" s="89"/>
      <c r="M6678" s="89"/>
      <c r="N6678" s="155">
        <v>0</v>
      </c>
      <c r="O6678" s="155">
        <v>4</v>
      </c>
      <c r="P6678" s="89" t="s">
        <v>679</v>
      </c>
    </row>
    <row r="6679" spans="1:16" ht="51">
      <c r="A6679" s="214" t="s">
        <v>569</v>
      </c>
      <c r="B6679" s="89"/>
      <c r="C6679" s="90" t="s">
        <v>621</v>
      </c>
      <c r="D6679" s="153">
        <v>43397</v>
      </c>
      <c r="E6679" s="89" t="s">
        <v>11640</v>
      </c>
      <c r="F6679" s="89" t="s">
        <v>3</v>
      </c>
      <c r="G6679" s="89">
        <v>1675403</v>
      </c>
      <c r="H6679" s="89"/>
      <c r="I6679" s="93" t="s">
        <v>12841</v>
      </c>
      <c r="J6679" s="89"/>
      <c r="K6679" s="89"/>
      <c r="L6679" s="89"/>
      <c r="M6679" s="89"/>
      <c r="N6679" s="155">
        <v>0</v>
      </c>
      <c r="O6679" s="155">
        <v>18559.38</v>
      </c>
      <c r="P6679" s="89" t="s">
        <v>679</v>
      </c>
    </row>
    <row r="6680" spans="1:16" ht="63.75">
      <c r="A6680" s="214">
        <v>580</v>
      </c>
      <c r="B6680" s="89"/>
      <c r="C6680" s="90" t="s">
        <v>184</v>
      </c>
      <c r="D6680" s="153">
        <v>43397</v>
      </c>
      <c r="E6680" s="89" t="s">
        <v>11641</v>
      </c>
      <c r="F6680" s="89" t="s">
        <v>3</v>
      </c>
      <c r="G6680" s="89">
        <v>1675438</v>
      </c>
      <c r="H6680" s="89"/>
      <c r="I6680" s="93" t="s">
        <v>12842</v>
      </c>
      <c r="J6680" s="89"/>
      <c r="K6680" s="89"/>
      <c r="L6680" s="89"/>
      <c r="M6680" s="89"/>
      <c r="N6680" s="155">
        <v>0</v>
      </c>
      <c r="O6680" s="155">
        <v>44.28</v>
      </c>
      <c r="P6680" s="89" t="s">
        <v>679</v>
      </c>
    </row>
    <row r="6681" spans="1:16" ht="89.25">
      <c r="A6681" s="214">
        <v>25</v>
      </c>
      <c r="B6681" s="89"/>
      <c r="C6681" s="90" t="s">
        <v>48</v>
      </c>
      <c r="D6681" s="153">
        <v>43397</v>
      </c>
      <c r="E6681" s="89" t="s">
        <v>12151</v>
      </c>
      <c r="F6681" s="89" t="s">
        <v>680</v>
      </c>
      <c r="G6681" s="89">
        <v>181313</v>
      </c>
      <c r="H6681" s="89"/>
      <c r="I6681" s="93" t="s">
        <v>13460</v>
      </c>
      <c r="J6681" s="89"/>
      <c r="K6681" s="89"/>
      <c r="L6681" s="89"/>
      <c r="M6681" s="89"/>
      <c r="N6681" s="155">
        <v>332461.13</v>
      </c>
      <c r="O6681" s="155">
        <v>0</v>
      </c>
      <c r="P6681" s="89" t="s">
        <v>679</v>
      </c>
    </row>
    <row r="6682" spans="1:16" ht="89.25">
      <c r="A6682" s="214">
        <v>25</v>
      </c>
      <c r="B6682" s="89"/>
      <c r="C6682" s="90" t="s">
        <v>48</v>
      </c>
      <c r="D6682" s="153">
        <v>43397</v>
      </c>
      <c r="E6682" s="89" t="s">
        <v>12151</v>
      </c>
      <c r="F6682" s="89" t="s">
        <v>680</v>
      </c>
      <c r="G6682" s="89">
        <v>181309</v>
      </c>
      <c r="H6682" s="89"/>
      <c r="I6682" s="93" t="s">
        <v>13461</v>
      </c>
      <c r="J6682" s="89"/>
      <c r="K6682" s="89"/>
      <c r="L6682" s="89"/>
      <c r="M6682" s="89"/>
      <c r="N6682" s="155">
        <v>38299.86</v>
      </c>
      <c r="O6682" s="155">
        <v>0</v>
      </c>
      <c r="P6682" s="89" t="s">
        <v>679</v>
      </c>
    </row>
    <row r="6683" spans="1:16" ht="76.5">
      <c r="A6683" s="214">
        <v>25</v>
      </c>
      <c r="B6683" s="89"/>
      <c r="C6683" s="90" t="s">
        <v>48</v>
      </c>
      <c r="D6683" s="153">
        <v>43397</v>
      </c>
      <c r="E6683" s="89" t="s">
        <v>12151</v>
      </c>
      <c r="F6683" s="89" t="s">
        <v>680</v>
      </c>
      <c r="G6683" s="89">
        <v>181307</v>
      </c>
      <c r="H6683" s="89"/>
      <c r="I6683" s="93" t="s">
        <v>13462</v>
      </c>
      <c r="J6683" s="89"/>
      <c r="K6683" s="89"/>
      <c r="L6683" s="89"/>
      <c r="M6683" s="89"/>
      <c r="N6683" s="155">
        <v>696508.93</v>
      </c>
      <c r="O6683" s="155">
        <v>0</v>
      </c>
      <c r="P6683" s="89" t="s">
        <v>679</v>
      </c>
    </row>
    <row r="6684" spans="1:16" ht="76.5">
      <c r="A6684" s="214">
        <v>25</v>
      </c>
      <c r="B6684" s="89"/>
      <c r="C6684" s="90" t="s">
        <v>48</v>
      </c>
      <c r="D6684" s="153">
        <v>43397</v>
      </c>
      <c r="E6684" s="89" t="s">
        <v>12151</v>
      </c>
      <c r="F6684" s="89" t="s">
        <v>680</v>
      </c>
      <c r="G6684" s="89">
        <v>181308</v>
      </c>
      <c r="H6684" s="89"/>
      <c r="I6684" s="93" t="s">
        <v>13463</v>
      </c>
      <c r="J6684" s="89"/>
      <c r="K6684" s="89"/>
      <c r="L6684" s="89"/>
      <c r="M6684" s="89"/>
      <c r="N6684" s="155">
        <v>76531.69</v>
      </c>
      <c r="O6684" s="155">
        <v>0</v>
      </c>
      <c r="P6684" s="89" t="s">
        <v>679</v>
      </c>
    </row>
    <row r="6685" spans="1:16" ht="76.5">
      <c r="A6685" s="214">
        <v>25</v>
      </c>
      <c r="B6685" s="89"/>
      <c r="C6685" s="90" t="s">
        <v>48</v>
      </c>
      <c r="D6685" s="153">
        <v>43397</v>
      </c>
      <c r="E6685" s="89" t="s">
        <v>12151</v>
      </c>
      <c r="F6685" s="89" t="s">
        <v>680</v>
      </c>
      <c r="G6685" s="89">
        <v>181311</v>
      </c>
      <c r="H6685" s="89"/>
      <c r="I6685" s="93" t="s">
        <v>13464</v>
      </c>
      <c r="J6685" s="89"/>
      <c r="K6685" s="89"/>
      <c r="L6685" s="89"/>
      <c r="M6685" s="89"/>
      <c r="N6685" s="155">
        <v>1626033.55</v>
      </c>
      <c r="O6685" s="155">
        <v>0</v>
      </c>
      <c r="P6685" s="89" t="s">
        <v>679</v>
      </c>
    </row>
    <row r="6686" spans="1:16" ht="76.5">
      <c r="A6686" s="214">
        <v>25</v>
      </c>
      <c r="B6686" s="89"/>
      <c r="C6686" s="90" t="s">
        <v>48</v>
      </c>
      <c r="D6686" s="153">
        <v>43397</v>
      </c>
      <c r="E6686" s="89" t="s">
        <v>12151</v>
      </c>
      <c r="F6686" s="89" t="s">
        <v>680</v>
      </c>
      <c r="G6686" s="89">
        <v>181310</v>
      </c>
      <c r="H6686" s="89"/>
      <c r="I6686" s="93" t="s">
        <v>13465</v>
      </c>
      <c r="J6686" s="89"/>
      <c r="K6686" s="89"/>
      <c r="L6686" s="89"/>
      <c r="M6686" s="89"/>
      <c r="N6686" s="155">
        <v>97600.35</v>
      </c>
      <c r="O6686" s="155">
        <v>0</v>
      </c>
      <c r="P6686" s="89" t="s">
        <v>679</v>
      </c>
    </row>
    <row r="6687" spans="1:16" ht="76.5">
      <c r="A6687" s="214">
        <v>25</v>
      </c>
      <c r="B6687" s="89"/>
      <c r="C6687" s="90" t="s">
        <v>48</v>
      </c>
      <c r="D6687" s="153">
        <v>43397</v>
      </c>
      <c r="E6687" s="89" t="s">
        <v>12151</v>
      </c>
      <c r="F6687" s="89" t="s">
        <v>680</v>
      </c>
      <c r="G6687" s="89">
        <v>181315</v>
      </c>
      <c r="H6687" s="89"/>
      <c r="I6687" s="93" t="s">
        <v>13466</v>
      </c>
      <c r="J6687" s="89"/>
      <c r="K6687" s="89"/>
      <c r="L6687" s="89"/>
      <c r="M6687" s="89"/>
      <c r="N6687" s="155">
        <v>770162.66</v>
      </c>
      <c r="O6687" s="155">
        <v>0</v>
      </c>
      <c r="P6687" s="89" t="s">
        <v>679</v>
      </c>
    </row>
    <row r="6688" spans="1:16" ht="76.5">
      <c r="A6688" s="214">
        <v>291</v>
      </c>
      <c r="B6688" s="89"/>
      <c r="C6688" s="90" t="s">
        <v>133</v>
      </c>
      <c r="D6688" s="153">
        <v>43397</v>
      </c>
      <c r="E6688" s="89" t="s">
        <v>12152</v>
      </c>
      <c r="F6688" s="89" t="s">
        <v>11</v>
      </c>
      <c r="G6688" s="89">
        <v>870309</v>
      </c>
      <c r="H6688" s="89"/>
      <c r="I6688" s="93" t="s">
        <v>13467</v>
      </c>
      <c r="J6688" s="89"/>
      <c r="K6688" s="89"/>
      <c r="L6688" s="89"/>
      <c r="M6688" s="89"/>
      <c r="N6688" s="155">
        <v>50</v>
      </c>
      <c r="O6688" s="155">
        <v>0</v>
      </c>
      <c r="P6688" s="89" t="s">
        <v>679</v>
      </c>
    </row>
    <row r="6689" spans="1:16" ht="51">
      <c r="A6689" s="214">
        <v>342</v>
      </c>
      <c r="B6689" s="89"/>
      <c r="C6689" s="90" t="s">
        <v>152</v>
      </c>
      <c r="D6689" s="153">
        <v>43397</v>
      </c>
      <c r="E6689" s="89" t="s">
        <v>12153</v>
      </c>
      <c r="F6689" s="89" t="s">
        <v>6</v>
      </c>
      <c r="G6689" s="89">
        <v>1038125</v>
      </c>
      <c r="H6689" s="89"/>
      <c r="I6689" s="93" t="s">
        <v>7611</v>
      </c>
      <c r="J6689" s="89"/>
      <c r="K6689" s="89"/>
      <c r="L6689" s="89"/>
      <c r="M6689" s="89"/>
      <c r="N6689" s="155">
        <v>0</v>
      </c>
      <c r="O6689" s="155">
        <v>845487.39</v>
      </c>
      <c r="P6689" s="89" t="s">
        <v>679</v>
      </c>
    </row>
    <row r="6690" spans="1:16" ht="51">
      <c r="A6690" s="214">
        <v>117</v>
      </c>
      <c r="B6690" s="89"/>
      <c r="C6690" s="90" t="s">
        <v>65</v>
      </c>
      <c r="D6690" s="153">
        <v>43397</v>
      </c>
      <c r="E6690" s="89" t="s">
        <v>12154</v>
      </c>
      <c r="F6690" s="89" t="s">
        <v>11</v>
      </c>
      <c r="G6690" s="89">
        <v>936406</v>
      </c>
      <c r="H6690" s="89"/>
      <c r="I6690" s="93" t="s">
        <v>13468</v>
      </c>
      <c r="J6690" s="89"/>
      <c r="K6690" s="89"/>
      <c r="L6690" s="89"/>
      <c r="M6690" s="89"/>
      <c r="N6690" s="155">
        <v>50</v>
      </c>
      <c r="O6690" s="155">
        <v>0</v>
      </c>
      <c r="P6690" s="89" t="s">
        <v>679</v>
      </c>
    </row>
    <row r="6691" spans="1:16" ht="76.5">
      <c r="A6691" s="214">
        <v>597</v>
      </c>
      <c r="B6691" s="89"/>
      <c r="C6691" s="90" t="s">
        <v>2577</v>
      </c>
      <c r="D6691" s="153">
        <v>43397</v>
      </c>
      <c r="E6691" s="89" t="s">
        <v>12155</v>
      </c>
      <c r="F6691" s="89" t="s">
        <v>11</v>
      </c>
      <c r="G6691" s="89">
        <v>936445</v>
      </c>
      <c r="H6691" s="89"/>
      <c r="I6691" s="93" t="s">
        <v>13469</v>
      </c>
      <c r="J6691" s="89"/>
      <c r="K6691" s="89"/>
      <c r="L6691" s="89"/>
      <c r="M6691" s="89"/>
      <c r="N6691" s="155">
        <v>270</v>
      </c>
      <c r="O6691" s="155">
        <v>0</v>
      </c>
      <c r="P6691" s="89" t="s">
        <v>679</v>
      </c>
    </row>
    <row r="6692" spans="1:16" ht="51">
      <c r="A6692" s="214">
        <v>340</v>
      </c>
      <c r="B6692" s="89"/>
      <c r="C6692" s="90" t="s">
        <v>151</v>
      </c>
      <c r="D6692" s="153">
        <v>43397</v>
      </c>
      <c r="E6692" s="89" t="s">
        <v>12156</v>
      </c>
      <c r="F6692" s="89" t="s">
        <v>6</v>
      </c>
      <c r="G6692" s="89">
        <v>870803</v>
      </c>
      <c r="H6692" s="89"/>
      <c r="I6692" s="93" t="s">
        <v>13470</v>
      </c>
      <c r="J6692" s="89"/>
      <c r="K6692" s="89"/>
      <c r="L6692" s="89"/>
      <c r="M6692" s="89"/>
      <c r="N6692" s="155">
        <v>0</v>
      </c>
      <c r="O6692" s="155">
        <v>21849.1</v>
      </c>
      <c r="P6692" s="89" t="s">
        <v>679</v>
      </c>
    </row>
    <row r="6693" spans="1:16" ht="51">
      <c r="A6693" s="214">
        <v>340</v>
      </c>
      <c r="B6693" s="89"/>
      <c r="C6693" s="90" t="s">
        <v>151</v>
      </c>
      <c r="D6693" s="153">
        <v>43397</v>
      </c>
      <c r="E6693" s="89" t="s">
        <v>12157</v>
      </c>
      <c r="F6693" s="89" t="s">
        <v>6</v>
      </c>
      <c r="G6693" s="89">
        <v>870805</v>
      </c>
      <c r="H6693" s="89"/>
      <c r="I6693" s="93" t="s">
        <v>13471</v>
      </c>
      <c r="J6693" s="89"/>
      <c r="K6693" s="89"/>
      <c r="L6693" s="89"/>
      <c r="M6693" s="89"/>
      <c r="N6693" s="155">
        <v>0</v>
      </c>
      <c r="O6693" s="155">
        <v>8969.24</v>
      </c>
      <c r="P6693" s="89" t="s">
        <v>679</v>
      </c>
    </row>
    <row r="6694" spans="1:16" ht="63.75">
      <c r="A6694" s="214">
        <v>340</v>
      </c>
      <c r="B6694" s="89"/>
      <c r="C6694" s="90" t="s">
        <v>151</v>
      </c>
      <c r="D6694" s="153">
        <v>43397</v>
      </c>
      <c r="E6694" s="89" t="s">
        <v>12158</v>
      </c>
      <c r="F6694" s="89" t="s">
        <v>6</v>
      </c>
      <c r="G6694" s="89">
        <v>870807</v>
      </c>
      <c r="H6694" s="89"/>
      <c r="I6694" s="93" t="s">
        <v>13472</v>
      </c>
      <c r="J6694" s="89"/>
      <c r="K6694" s="89"/>
      <c r="L6694" s="89"/>
      <c r="M6694" s="89"/>
      <c r="N6694" s="155">
        <v>0</v>
      </c>
      <c r="O6694" s="155">
        <v>62453.440000000002</v>
      </c>
      <c r="P6694" s="89" t="s">
        <v>679</v>
      </c>
    </row>
    <row r="6695" spans="1:16" ht="89.25">
      <c r="A6695" s="214">
        <v>596</v>
      </c>
      <c r="B6695" s="89"/>
      <c r="C6695" s="90" t="s">
        <v>11085</v>
      </c>
      <c r="D6695" s="153">
        <v>43397</v>
      </c>
      <c r="E6695" s="89" t="s">
        <v>12159</v>
      </c>
      <c r="F6695" s="89" t="s">
        <v>15</v>
      </c>
      <c r="G6695" s="89">
        <v>6281</v>
      </c>
      <c r="H6695" s="89"/>
      <c r="I6695" s="93" t="s">
        <v>13473</v>
      </c>
      <c r="J6695" s="89"/>
      <c r="K6695" s="89"/>
      <c r="L6695" s="89"/>
      <c r="M6695" s="89"/>
      <c r="N6695" s="155">
        <v>660.2</v>
      </c>
      <c r="O6695" s="155">
        <v>0</v>
      </c>
      <c r="P6695" s="89" t="s">
        <v>679</v>
      </c>
    </row>
    <row r="6696" spans="1:16" ht="63.75">
      <c r="A6696" s="214">
        <v>513</v>
      </c>
      <c r="B6696" s="89"/>
      <c r="C6696" s="90" t="s">
        <v>175</v>
      </c>
      <c r="D6696" s="153">
        <v>43397</v>
      </c>
      <c r="E6696" s="89" t="s">
        <v>12160</v>
      </c>
      <c r="F6696" s="89" t="s">
        <v>15</v>
      </c>
      <c r="G6696" s="89">
        <v>870931</v>
      </c>
      <c r="H6696" s="89"/>
      <c r="I6696" s="93" t="s">
        <v>13153</v>
      </c>
      <c r="J6696" s="89"/>
      <c r="K6696" s="89"/>
      <c r="L6696" s="89"/>
      <c r="M6696" s="89"/>
      <c r="N6696" s="155">
        <v>50</v>
      </c>
      <c r="O6696" s="155">
        <v>0</v>
      </c>
      <c r="P6696" s="89" t="s">
        <v>679</v>
      </c>
    </row>
    <row r="6697" spans="1:16" ht="51">
      <c r="A6697" s="214">
        <v>340</v>
      </c>
      <c r="B6697" s="89"/>
      <c r="C6697" s="90" t="s">
        <v>151</v>
      </c>
      <c r="D6697" s="153">
        <v>43397</v>
      </c>
      <c r="E6697" s="89" t="s">
        <v>12161</v>
      </c>
      <c r="F6697" s="89" t="s">
        <v>15</v>
      </c>
      <c r="G6697" s="89">
        <v>870808</v>
      </c>
      <c r="H6697" s="89"/>
      <c r="I6697" s="93" t="s">
        <v>13474</v>
      </c>
      <c r="J6697" s="89"/>
      <c r="K6697" s="89"/>
      <c r="L6697" s="89"/>
      <c r="M6697" s="89"/>
      <c r="N6697" s="155">
        <v>50</v>
      </c>
      <c r="O6697" s="155">
        <v>0</v>
      </c>
      <c r="P6697" s="89" t="s">
        <v>679</v>
      </c>
    </row>
    <row r="6698" spans="1:16" ht="51">
      <c r="A6698" s="214">
        <v>340</v>
      </c>
      <c r="B6698" s="89"/>
      <c r="C6698" s="90" t="s">
        <v>151</v>
      </c>
      <c r="D6698" s="153">
        <v>43397</v>
      </c>
      <c r="E6698" s="89" t="s">
        <v>12162</v>
      </c>
      <c r="F6698" s="89" t="s">
        <v>15</v>
      </c>
      <c r="G6698" s="89">
        <v>870806</v>
      </c>
      <c r="H6698" s="89"/>
      <c r="I6698" s="93" t="s">
        <v>13475</v>
      </c>
      <c r="J6698" s="89"/>
      <c r="K6698" s="89"/>
      <c r="L6698" s="89"/>
      <c r="M6698" s="89"/>
      <c r="N6698" s="155">
        <v>50</v>
      </c>
      <c r="O6698" s="155">
        <v>0</v>
      </c>
      <c r="P6698" s="89" t="s">
        <v>679</v>
      </c>
    </row>
    <row r="6699" spans="1:16" ht="51">
      <c r="A6699" s="214">
        <v>340</v>
      </c>
      <c r="B6699" s="89"/>
      <c r="C6699" s="90" t="s">
        <v>151</v>
      </c>
      <c r="D6699" s="153">
        <v>43397</v>
      </c>
      <c r="E6699" s="89" t="s">
        <v>12163</v>
      </c>
      <c r="F6699" s="89" t="s">
        <v>15</v>
      </c>
      <c r="G6699" s="89">
        <v>870804</v>
      </c>
      <c r="H6699" s="89"/>
      <c r="I6699" s="93" t="s">
        <v>13476</v>
      </c>
      <c r="J6699" s="89"/>
      <c r="K6699" s="89"/>
      <c r="L6699" s="89"/>
      <c r="M6699" s="89"/>
      <c r="N6699" s="155">
        <v>50</v>
      </c>
      <c r="O6699" s="155">
        <v>0</v>
      </c>
      <c r="P6699" s="89" t="s">
        <v>679</v>
      </c>
    </row>
    <row r="6700" spans="1:16" ht="63.75">
      <c r="A6700" s="214">
        <v>513</v>
      </c>
      <c r="B6700" s="89"/>
      <c r="C6700" s="90" t="s">
        <v>175</v>
      </c>
      <c r="D6700" s="153">
        <v>43397</v>
      </c>
      <c r="E6700" s="89" t="s">
        <v>12164</v>
      </c>
      <c r="F6700" s="89" t="s">
        <v>15</v>
      </c>
      <c r="G6700" s="89">
        <v>870798</v>
      </c>
      <c r="H6700" s="89"/>
      <c r="I6700" s="93" t="s">
        <v>13477</v>
      </c>
      <c r="J6700" s="89"/>
      <c r="K6700" s="89"/>
      <c r="L6700" s="89"/>
      <c r="M6700" s="89"/>
      <c r="N6700" s="155">
        <v>50</v>
      </c>
      <c r="O6700" s="155">
        <v>0</v>
      </c>
      <c r="P6700" s="89" t="s">
        <v>679</v>
      </c>
    </row>
    <row r="6701" spans="1:16" ht="89.25">
      <c r="A6701" s="214">
        <v>596</v>
      </c>
      <c r="B6701" s="89"/>
      <c r="C6701" s="90" t="s">
        <v>11085</v>
      </c>
      <c r="D6701" s="153">
        <v>43397</v>
      </c>
      <c r="E6701" s="89" t="s">
        <v>12165</v>
      </c>
      <c r="F6701" s="89" t="s">
        <v>15</v>
      </c>
      <c r="G6701" s="89">
        <v>6282</v>
      </c>
      <c r="H6701" s="89"/>
      <c r="I6701" s="93" t="s">
        <v>13478</v>
      </c>
      <c r="J6701" s="89"/>
      <c r="K6701" s="89"/>
      <c r="L6701" s="89"/>
      <c r="M6701" s="89"/>
      <c r="N6701" s="155">
        <v>284.41000000000003</v>
      </c>
      <c r="O6701" s="155">
        <v>0</v>
      </c>
      <c r="P6701" s="89" t="s">
        <v>679</v>
      </c>
    </row>
    <row r="6702" spans="1:16" ht="51">
      <c r="A6702" s="214">
        <v>340</v>
      </c>
      <c r="B6702" s="89"/>
      <c r="C6702" s="90" t="s">
        <v>151</v>
      </c>
      <c r="D6702" s="153">
        <v>43397</v>
      </c>
      <c r="E6702" s="89" t="s">
        <v>12166</v>
      </c>
      <c r="F6702" s="89" t="s">
        <v>6</v>
      </c>
      <c r="G6702" s="89">
        <v>870936</v>
      </c>
      <c r="H6702" s="89"/>
      <c r="I6702" s="93" t="s">
        <v>13479</v>
      </c>
      <c r="J6702" s="89"/>
      <c r="K6702" s="89"/>
      <c r="L6702" s="89"/>
      <c r="M6702" s="89"/>
      <c r="N6702" s="155">
        <v>0</v>
      </c>
      <c r="O6702" s="155">
        <v>21437.5</v>
      </c>
      <c r="P6702" s="89" t="s">
        <v>679</v>
      </c>
    </row>
    <row r="6703" spans="1:16" ht="51">
      <c r="A6703" s="214">
        <v>340</v>
      </c>
      <c r="B6703" s="89"/>
      <c r="C6703" s="90" t="s">
        <v>151</v>
      </c>
      <c r="D6703" s="153">
        <v>43397</v>
      </c>
      <c r="E6703" s="89" t="s">
        <v>12167</v>
      </c>
      <c r="F6703" s="89" t="s">
        <v>6</v>
      </c>
      <c r="G6703" s="89">
        <v>870938</v>
      </c>
      <c r="H6703" s="89"/>
      <c r="I6703" s="93" t="s">
        <v>13480</v>
      </c>
      <c r="J6703" s="89"/>
      <c r="K6703" s="89"/>
      <c r="L6703" s="89"/>
      <c r="M6703" s="89"/>
      <c r="N6703" s="155">
        <v>0</v>
      </c>
      <c r="O6703" s="155">
        <v>104066.2</v>
      </c>
      <c r="P6703" s="89" t="s">
        <v>679</v>
      </c>
    </row>
    <row r="6704" spans="1:16" ht="51">
      <c r="A6704" s="214">
        <v>340</v>
      </c>
      <c r="B6704" s="89"/>
      <c r="C6704" s="90" t="s">
        <v>151</v>
      </c>
      <c r="D6704" s="153">
        <v>43397</v>
      </c>
      <c r="E6704" s="89" t="s">
        <v>12168</v>
      </c>
      <c r="F6704" s="89" t="s">
        <v>6</v>
      </c>
      <c r="G6704" s="89">
        <v>870940</v>
      </c>
      <c r="H6704" s="89"/>
      <c r="I6704" s="93" t="s">
        <v>13481</v>
      </c>
      <c r="J6704" s="89"/>
      <c r="K6704" s="89"/>
      <c r="L6704" s="89"/>
      <c r="M6704" s="89"/>
      <c r="N6704" s="155">
        <v>0</v>
      </c>
      <c r="O6704" s="155">
        <v>19379.5</v>
      </c>
      <c r="P6704" s="89" t="s">
        <v>679</v>
      </c>
    </row>
    <row r="6705" spans="1:16" ht="51">
      <c r="A6705" s="214">
        <v>340</v>
      </c>
      <c r="B6705" s="89"/>
      <c r="C6705" s="90" t="s">
        <v>151</v>
      </c>
      <c r="D6705" s="153">
        <v>43397</v>
      </c>
      <c r="E6705" s="89" t="s">
        <v>12169</v>
      </c>
      <c r="F6705" s="89" t="s">
        <v>6</v>
      </c>
      <c r="G6705" s="89">
        <v>871086</v>
      </c>
      <c r="H6705" s="89"/>
      <c r="I6705" s="93" t="s">
        <v>13482</v>
      </c>
      <c r="J6705" s="89"/>
      <c r="K6705" s="89"/>
      <c r="L6705" s="89"/>
      <c r="M6705" s="89"/>
      <c r="N6705" s="155">
        <v>0</v>
      </c>
      <c r="O6705" s="155">
        <v>47635.839999999997</v>
      </c>
      <c r="P6705" s="89" t="s">
        <v>679</v>
      </c>
    </row>
    <row r="6706" spans="1:16" ht="51">
      <c r="A6706" s="214">
        <v>10</v>
      </c>
      <c r="B6706" s="89"/>
      <c r="C6706" s="90" t="s">
        <v>44</v>
      </c>
      <c r="D6706" s="153">
        <v>43397</v>
      </c>
      <c r="E6706" s="89" t="s">
        <v>12170</v>
      </c>
      <c r="F6706" s="89" t="s">
        <v>6</v>
      </c>
      <c r="G6706" s="89">
        <v>871088</v>
      </c>
      <c r="H6706" s="89"/>
      <c r="I6706" s="93" t="s">
        <v>13483</v>
      </c>
      <c r="J6706" s="89"/>
      <c r="K6706" s="89"/>
      <c r="L6706" s="89"/>
      <c r="M6706" s="89"/>
      <c r="N6706" s="155">
        <v>0</v>
      </c>
      <c r="O6706" s="155">
        <v>10952.2</v>
      </c>
      <c r="P6706" s="89" t="s">
        <v>679</v>
      </c>
    </row>
    <row r="6707" spans="1:16" ht="51">
      <c r="A6707" s="214">
        <v>340</v>
      </c>
      <c r="B6707" s="89"/>
      <c r="C6707" s="90" t="s">
        <v>151</v>
      </c>
      <c r="D6707" s="153">
        <v>43397</v>
      </c>
      <c r="E6707" s="89" t="s">
        <v>12171</v>
      </c>
      <c r="F6707" s="89" t="s">
        <v>15</v>
      </c>
      <c r="G6707" s="89">
        <v>870937</v>
      </c>
      <c r="H6707" s="89"/>
      <c r="I6707" s="93" t="s">
        <v>13484</v>
      </c>
      <c r="J6707" s="89"/>
      <c r="K6707" s="89"/>
      <c r="L6707" s="89"/>
      <c r="M6707" s="89"/>
      <c r="N6707" s="155">
        <v>50</v>
      </c>
      <c r="O6707" s="155">
        <v>0</v>
      </c>
      <c r="P6707" s="89" t="s">
        <v>679</v>
      </c>
    </row>
    <row r="6708" spans="1:16" ht="51">
      <c r="A6708" s="214">
        <v>340</v>
      </c>
      <c r="B6708" s="89"/>
      <c r="C6708" s="90" t="s">
        <v>151</v>
      </c>
      <c r="D6708" s="153">
        <v>43397</v>
      </c>
      <c r="E6708" s="89" t="s">
        <v>12172</v>
      </c>
      <c r="F6708" s="89" t="s">
        <v>15</v>
      </c>
      <c r="G6708" s="89">
        <v>870939</v>
      </c>
      <c r="H6708" s="89"/>
      <c r="I6708" s="93" t="s">
        <v>13485</v>
      </c>
      <c r="J6708" s="89"/>
      <c r="K6708" s="89"/>
      <c r="L6708" s="89"/>
      <c r="M6708" s="89"/>
      <c r="N6708" s="155">
        <v>50</v>
      </c>
      <c r="O6708" s="155">
        <v>0</v>
      </c>
      <c r="P6708" s="89" t="s">
        <v>679</v>
      </c>
    </row>
    <row r="6709" spans="1:16" ht="51">
      <c r="A6709" s="214">
        <v>117</v>
      </c>
      <c r="B6709" s="89"/>
      <c r="C6709" s="90" t="s">
        <v>65</v>
      </c>
      <c r="D6709" s="153">
        <v>43397</v>
      </c>
      <c r="E6709" s="89" t="s">
        <v>12173</v>
      </c>
      <c r="F6709" s="89" t="s">
        <v>11</v>
      </c>
      <c r="G6709" s="89">
        <v>936548</v>
      </c>
      <c r="H6709" s="89"/>
      <c r="I6709" s="93" t="s">
        <v>13486</v>
      </c>
      <c r="J6709" s="89"/>
      <c r="K6709" s="89"/>
      <c r="L6709" s="89"/>
      <c r="M6709" s="89"/>
      <c r="N6709" s="155">
        <v>50</v>
      </c>
      <c r="O6709" s="155">
        <v>0</v>
      </c>
      <c r="P6709" s="89" t="s">
        <v>679</v>
      </c>
    </row>
    <row r="6710" spans="1:16" ht="51">
      <c r="A6710" s="214">
        <v>117</v>
      </c>
      <c r="B6710" s="89"/>
      <c r="C6710" s="90" t="s">
        <v>65</v>
      </c>
      <c r="D6710" s="153">
        <v>43397</v>
      </c>
      <c r="E6710" s="89" t="s">
        <v>12174</v>
      </c>
      <c r="F6710" s="89" t="s">
        <v>11</v>
      </c>
      <c r="G6710" s="89">
        <v>936547</v>
      </c>
      <c r="H6710" s="89"/>
      <c r="I6710" s="93" t="s">
        <v>13487</v>
      </c>
      <c r="J6710" s="89"/>
      <c r="K6710" s="89"/>
      <c r="L6710" s="89"/>
      <c r="M6710" s="89"/>
      <c r="N6710" s="155">
        <v>50</v>
      </c>
      <c r="O6710" s="155">
        <v>0</v>
      </c>
      <c r="P6710" s="89" t="s">
        <v>679</v>
      </c>
    </row>
    <row r="6711" spans="1:16" ht="76.5">
      <c r="A6711" s="214">
        <v>597</v>
      </c>
      <c r="B6711" s="89"/>
      <c r="C6711" s="90" t="s">
        <v>2577</v>
      </c>
      <c r="D6711" s="153">
        <v>43397</v>
      </c>
      <c r="E6711" s="89" t="s">
        <v>12175</v>
      </c>
      <c r="F6711" s="89" t="s">
        <v>11</v>
      </c>
      <c r="G6711" s="89">
        <v>936529</v>
      </c>
      <c r="H6711" s="89"/>
      <c r="I6711" s="93" t="s">
        <v>13488</v>
      </c>
      <c r="J6711" s="89"/>
      <c r="K6711" s="89"/>
      <c r="L6711" s="89"/>
      <c r="M6711" s="89"/>
      <c r="N6711" s="155">
        <v>270</v>
      </c>
      <c r="O6711" s="155">
        <v>0</v>
      </c>
      <c r="P6711" s="89" t="s">
        <v>679</v>
      </c>
    </row>
    <row r="6712" spans="1:16" ht="51">
      <c r="A6712" s="214">
        <v>10</v>
      </c>
      <c r="B6712" s="89"/>
      <c r="C6712" s="90" t="s">
        <v>44</v>
      </c>
      <c r="D6712" s="153">
        <v>43397</v>
      </c>
      <c r="E6712" s="89" t="s">
        <v>12176</v>
      </c>
      <c r="F6712" s="89" t="s">
        <v>15</v>
      </c>
      <c r="G6712" s="89">
        <v>871089</v>
      </c>
      <c r="H6712" s="89"/>
      <c r="I6712" s="93" t="s">
        <v>13489</v>
      </c>
      <c r="J6712" s="89"/>
      <c r="K6712" s="89"/>
      <c r="L6712" s="89"/>
      <c r="M6712" s="89"/>
      <c r="N6712" s="155">
        <v>50</v>
      </c>
      <c r="O6712" s="155">
        <v>0</v>
      </c>
      <c r="P6712" s="89" t="s">
        <v>679</v>
      </c>
    </row>
    <row r="6713" spans="1:16" ht="38.25">
      <c r="A6713" s="214">
        <v>340</v>
      </c>
      <c r="B6713" s="89"/>
      <c r="C6713" s="90" t="s">
        <v>151</v>
      </c>
      <c r="D6713" s="153">
        <v>43397</v>
      </c>
      <c r="E6713" s="89" t="s">
        <v>12177</v>
      </c>
      <c r="F6713" s="89" t="s">
        <v>15</v>
      </c>
      <c r="G6713" s="89">
        <v>871087</v>
      </c>
      <c r="H6713" s="89"/>
      <c r="I6713" s="93" t="s">
        <v>13490</v>
      </c>
      <c r="J6713" s="89"/>
      <c r="K6713" s="89"/>
      <c r="L6713" s="89"/>
      <c r="M6713" s="89"/>
      <c r="N6713" s="155">
        <v>50</v>
      </c>
      <c r="O6713" s="155">
        <v>0</v>
      </c>
      <c r="P6713" s="89" t="s">
        <v>679</v>
      </c>
    </row>
    <row r="6714" spans="1:16" ht="38.25">
      <c r="A6714" s="214">
        <v>340</v>
      </c>
      <c r="B6714" s="89"/>
      <c r="C6714" s="90" t="s">
        <v>151</v>
      </c>
      <c r="D6714" s="153">
        <v>43397</v>
      </c>
      <c r="E6714" s="89" t="s">
        <v>12178</v>
      </c>
      <c r="F6714" s="89" t="s">
        <v>15</v>
      </c>
      <c r="G6714" s="89">
        <v>870941</v>
      </c>
      <c r="H6714" s="89"/>
      <c r="I6714" s="93" t="s">
        <v>13490</v>
      </c>
      <c r="J6714" s="89"/>
      <c r="K6714" s="89"/>
      <c r="L6714" s="89"/>
      <c r="M6714" s="89"/>
      <c r="N6714" s="155">
        <v>50</v>
      </c>
      <c r="O6714" s="155">
        <v>0</v>
      </c>
      <c r="P6714" s="89" t="s">
        <v>679</v>
      </c>
    </row>
    <row r="6715" spans="1:16" ht="76.5">
      <c r="A6715" s="214">
        <v>25</v>
      </c>
      <c r="B6715" s="89"/>
      <c r="C6715" s="90" t="s">
        <v>48</v>
      </c>
      <c r="D6715" s="153">
        <v>43397</v>
      </c>
      <c r="E6715" s="89" t="s">
        <v>12179</v>
      </c>
      <c r="F6715" s="89" t="s">
        <v>680</v>
      </c>
      <c r="G6715" s="89">
        <v>181317</v>
      </c>
      <c r="H6715" s="89"/>
      <c r="I6715" s="93" t="s">
        <v>13491</v>
      </c>
      <c r="J6715" s="89"/>
      <c r="K6715" s="89"/>
      <c r="L6715" s="89"/>
      <c r="M6715" s="89"/>
      <c r="N6715" s="155">
        <v>200340.49</v>
      </c>
      <c r="O6715" s="155">
        <v>0</v>
      </c>
      <c r="P6715" s="89" t="s">
        <v>679</v>
      </c>
    </row>
    <row r="6716" spans="1:16" ht="89.25">
      <c r="A6716" s="214">
        <v>25</v>
      </c>
      <c r="B6716" s="89"/>
      <c r="C6716" s="90" t="s">
        <v>48</v>
      </c>
      <c r="D6716" s="153">
        <v>43397</v>
      </c>
      <c r="E6716" s="89" t="s">
        <v>12179</v>
      </c>
      <c r="F6716" s="89" t="s">
        <v>680</v>
      </c>
      <c r="G6716" s="89">
        <v>181319</v>
      </c>
      <c r="H6716" s="89"/>
      <c r="I6716" s="93" t="s">
        <v>13492</v>
      </c>
      <c r="J6716" s="89"/>
      <c r="K6716" s="89"/>
      <c r="L6716" s="89"/>
      <c r="M6716" s="89"/>
      <c r="N6716" s="155">
        <v>384720</v>
      </c>
      <c r="O6716" s="155">
        <v>0</v>
      </c>
      <c r="P6716" s="89" t="s">
        <v>679</v>
      </c>
    </row>
    <row r="6717" spans="1:16" ht="51">
      <c r="A6717" s="214">
        <v>513</v>
      </c>
      <c r="B6717" s="89"/>
      <c r="C6717" s="90" t="s">
        <v>175</v>
      </c>
      <c r="D6717" s="153">
        <v>43397</v>
      </c>
      <c r="E6717" s="89" t="s">
        <v>12180</v>
      </c>
      <c r="F6717" s="89" t="s">
        <v>11</v>
      </c>
      <c r="G6717" s="89">
        <v>936554</v>
      </c>
      <c r="H6717" s="89"/>
      <c r="I6717" s="93" t="s">
        <v>13493</v>
      </c>
      <c r="J6717" s="89"/>
      <c r="K6717" s="89"/>
      <c r="L6717" s="89"/>
      <c r="M6717" s="89"/>
      <c r="N6717" s="155">
        <v>50</v>
      </c>
      <c r="O6717" s="155">
        <v>0</v>
      </c>
      <c r="P6717" s="89" t="s">
        <v>679</v>
      </c>
    </row>
    <row r="6718" spans="1:16" ht="51">
      <c r="A6718" s="214">
        <v>117</v>
      </c>
      <c r="B6718" s="89"/>
      <c r="C6718" s="90" t="s">
        <v>65</v>
      </c>
      <c r="D6718" s="153">
        <v>43397</v>
      </c>
      <c r="E6718" s="89" t="s">
        <v>12181</v>
      </c>
      <c r="F6718" s="89" t="s">
        <v>11</v>
      </c>
      <c r="G6718" s="89">
        <v>936552</v>
      </c>
      <c r="H6718" s="89"/>
      <c r="I6718" s="93" t="s">
        <v>13494</v>
      </c>
      <c r="J6718" s="89"/>
      <c r="K6718" s="89"/>
      <c r="L6718" s="89"/>
      <c r="M6718" s="89"/>
      <c r="N6718" s="155">
        <v>50</v>
      </c>
      <c r="O6718" s="155">
        <v>0</v>
      </c>
      <c r="P6718" s="89" t="s">
        <v>679</v>
      </c>
    </row>
    <row r="6719" spans="1:16" ht="51">
      <c r="A6719" s="214">
        <v>513</v>
      </c>
      <c r="B6719" s="89"/>
      <c r="C6719" s="90" t="s">
        <v>175</v>
      </c>
      <c r="D6719" s="153">
        <v>43397</v>
      </c>
      <c r="E6719" s="89" t="s">
        <v>12182</v>
      </c>
      <c r="F6719" s="89" t="s">
        <v>15</v>
      </c>
      <c r="G6719" s="89">
        <v>871235</v>
      </c>
      <c r="H6719" s="89"/>
      <c r="I6719" s="93" t="s">
        <v>8569</v>
      </c>
      <c r="J6719" s="89"/>
      <c r="K6719" s="89"/>
      <c r="L6719" s="89"/>
      <c r="M6719" s="89"/>
      <c r="N6719" s="155">
        <v>50</v>
      </c>
      <c r="O6719" s="155">
        <v>0</v>
      </c>
      <c r="P6719" s="89" t="s">
        <v>679</v>
      </c>
    </row>
    <row r="6720" spans="1:16" ht="51">
      <c r="A6720" s="214" t="s">
        <v>569</v>
      </c>
      <c r="B6720" s="89"/>
      <c r="C6720" s="90" t="s">
        <v>621</v>
      </c>
      <c r="D6720" s="153">
        <v>43398</v>
      </c>
      <c r="E6720" s="89" t="s">
        <v>11642</v>
      </c>
      <c r="F6720" s="89" t="s">
        <v>3</v>
      </c>
      <c r="G6720" s="89">
        <v>1675934</v>
      </c>
      <c r="H6720" s="89"/>
      <c r="I6720" s="93" t="s">
        <v>12843</v>
      </c>
      <c r="J6720" s="89"/>
      <c r="K6720" s="89"/>
      <c r="L6720" s="89"/>
      <c r="M6720" s="89"/>
      <c r="N6720" s="155">
        <v>0</v>
      </c>
      <c r="O6720" s="155">
        <v>2806.16</v>
      </c>
      <c r="P6720" s="89" t="s">
        <v>679</v>
      </c>
    </row>
    <row r="6721" spans="1:16" ht="51">
      <c r="A6721" s="214">
        <v>46</v>
      </c>
      <c r="B6721" s="89"/>
      <c r="C6721" s="90" t="s">
        <v>51</v>
      </c>
      <c r="D6721" s="153">
        <v>43398</v>
      </c>
      <c r="E6721" s="89" t="s">
        <v>11643</v>
      </c>
      <c r="F6721" s="89" t="s">
        <v>3</v>
      </c>
      <c r="G6721" s="89">
        <v>1675935</v>
      </c>
      <c r="H6721" s="89"/>
      <c r="I6721" s="93" t="s">
        <v>12844</v>
      </c>
      <c r="J6721" s="89"/>
      <c r="K6721" s="89"/>
      <c r="L6721" s="89"/>
      <c r="M6721" s="89"/>
      <c r="N6721" s="155">
        <v>0</v>
      </c>
      <c r="O6721" s="155">
        <v>201264</v>
      </c>
      <c r="P6721" s="89" t="s">
        <v>679</v>
      </c>
    </row>
    <row r="6722" spans="1:16" ht="51">
      <c r="A6722" s="214">
        <v>526</v>
      </c>
      <c r="B6722" s="89"/>
      <c r="C6722" s="90" t="s">
        <v>616</v>
      </c>
      <c r="D6722" s="153">
        <v>43398</v>
      </c>
      <c r="E6722" s="89" t="s">
        <v>11644</v>
      </c>
      <c r="F6722" s="89" t="s">
        <v>3</v>
      </c>
      <c r="G6722" s="89">
        <v>1675947</v>
      </c>
      <c r="H6722" s="89"/>
      <c r="I6722" s="93" t="s">
        <v>12845</v>
      </c>
      <c r="J6722" s="89"/>
      <c r="K6722" s="89"/>
      <c r="L6722" s="89"/>
      <c r="M6722" s="89"/>
      <c r="N6722" s="155">
        <v>0</v>
      </c>
      <c r="O6722" s="155">
        <v>77</v>
      </c>
      <c r="P6722" s="89" t="s">
        <v>679</v>
      </c>
    </row>
    <row r="6723" spans="1:16" ht="63.75">
      <c r="A6723" s="214" t="s">
        <v>569</v>
      </c>
      <c r="B6723" s="89"/>
      <c r="C6723" s="90" t="s">
        <v>621</v>
      </c>
      <c r="D6723" s="153">
        <v>43398</v>
      </c>
      <c r="E6723" s="89" t="s">
        <v>11645</v>
      </c>
      <c r="F6723" s="89" t="s">
        <v>3</v>
      </c>
      <c r="G6723" s="89">
        <v>1675955</v>
      </c>
      <c r="H6723" s="89"/>
      <c r="I6723" s="93" t="s">
        <v>12846</v>
      </c>
      <c r="J6723" s="89"/>
      <c r="K6723" s="89"/>
      <c r="L6723" s="89"/>
      <c r="M6723" s="89"/>
      <c r="N6723" s="155">
        <v>0</v>
      </c>
      <c r="O6723" s="155">
        <v>10</v>
      </c>
      <c r="P6723" s="89" t="s">
        <v>679</v>
      </c>
    </row>
    <row r="6724" spans="1:16" ht="38.25">
      <c r="A6724" s="214" t="s">
        <v>569</v>
      </c>
      <c r="B6724" s="89"/>
      <c r="C6724" s="90" t="s">
        <v>621</v>
      </c>
      <c r="D6724" s="153">
        <v>43398</v>
      </c>
      <c r="E6724" s="89" t="s">
        <v>11646</v>
      </c>
      <c r="F6724" s="89" t="s">
        <v>3</v>
      </c>
      <c r="G6724" s="89">
        <v>1676127</v>
      </c>
      <c r="H6724" s="89"/>
      <c r="I6724" s="93" t="s">
        <v>12847</v>
      </c>
      <c r="J6724" s="89"/>
      <c r="K6724" s="89"/>
      <c r="L6724" s="89"/>
      <c r="M6724" s="89"/>
      <c r="N6724" s="155">
        <v>0</v>
      </c>
      <c r="O6724" s="155">
        <v>20.72</v>
      </c>
      <c r="P6724" s="89" t="s">
        <v>679</v>
      </c>
    </row>
    <row r="6725" spans="1:16" ht="51">
      <c r="A6725" s="214">
        <v>526</v>
      </c>
      <c r="B6725" s="89"/>
      <c r="C6725" s="90" t="s">
        <v>616</v>
      </c>
      <c r="D6725" s="153">
        <v>43398</v>
      </c>
      <c r="E6725" s="89" t="s">
        <v>11647</v>
      </c>
      <c r="F6725" s="89" t="s">
        <v>3</v>
      </c>
      <c r="G6725" s="89">
        <v>1676034</v>
      </c>
      <c r="H6725" s="89"/>
      <c r="I6725" s="93" t="s">
        <v>12848</v>
      </c>
      <c r="J6725" s="89"/>
      <c r="K6725" s="89"/>
      <c r="L6725" s="89"/>
      <c r="M6725" s="89"/>
      <c r="N6725" s="155">
        <v>0</v>
      </c>
      <c r="O6725" s="155">
        <v>30</v>
      </c>
      <c r="P6725" s="89" t="s">
        <v>679</v>
      </c>
    </row>
    <row r="6726" spans="1:16" ht="63.75">
      <c r="A6726" s="214">
        <v>512</v>
      </c>
      <c r="B6726" s="89"/>
      <c r="C6726" s="90" t="s">
        <v>10495</v>
      </c>
      <c r="D6726" s="153">
        <v>43398</v>
      </c>
      <c r="E6726" s="89" t="s">
        <v>11648</v>
      </c>
      <c r="F6726" s="89" t="s">
        <v>3</v>
      </c>
      <c r="G6726" s="89">
        <v>1676039</v>
      </c>
      <c r="H6726" s="89"/>
      <c r="I6726" s="93" t="s">
        <v>12849</v>
      </c>
      <c r="J6726" s="89"/>
      <c r="K6726" s="89"/>
      <c r="L6726" s="89"/>
      <c r="M6726" s="89"/>
      <c r="N6726" s="155">
        <v>0</v>
      </c>
      <c r="O6726" s="155">
        <v>70</v>
      </c>
      <c r="P6726" s="89" t="s">
        <v>679</v>
      </c>
    </row>
    <row r="6727" spans="1:16" ht="51">
      <c r="A6727" s="214">
        <v>20</v>
      </c>
      <c r="B6727" s="89"/>
      <c r="C6727" s="90" t="s">
        <v>47</v>
      </c>
      <c r="D6727" s="153">
        <v>43398</v>
      </c>
      <c r="E6727" s="89" t="s">
        <v>11649</v>
      </c>
      <c r="F6727" s="89" t="s">
        <v>3</v>
      </c>
      <c r="G6727" s="89">
        <v>1676044</v>
      </c>
      <c r="H6727" s="89"/>
      <c r="I6727" s="93" t="s">
        <v>12850</v>
      </c>
      <c r="J6727" s="89"/>
      <c r="K6727" s="89"/>
      <c r="L6727" s="89"/>
      <c r="M6727" s="89"/>
      <c r="N6727" s="155">
        <v>0</v>
      </c>
      <c r="O6727" s="155">
        <v>391</v>
      </c>
      <c r="P6727" s="89" t="s">
        <v>679</v>
      </c>
    </row>
    <row r="6728" spans="1:16" ht="51">
      <c r="A6728" s="214" t="s">
        <v>569</v>
      </c>
      <c r="B6728" s="89"/>
      <c r="C6728" s="90" t="s">
        <v>621</v>
      </c>
      <c r="D6728" s="153">
        <v>43398</v>
      </c>
      <c r="E6728" s="89" t="s">
        <v>11650</v>
      </c>
      <c r="F6728" s="89" t="s">
        <v>3</v>
      </c>
      <c r="G6728" s="89">
        <v>1676057</v>
      </c>
      <c r="H6728" s="89"/>
      <c r="I6728" s="93" t="s">
        <v>12851</v>
      </c>
      <c r="J6728" s="89"/>
      <c r="K6728" s="89"/>
      <c r="L6728" s="89"/>
      <c r="M6728" s="89"/>
      <c r="N6728" s="155">
        <v>0</v>
      </c>
      <c r="O6728" s="155">
        <v>787</v>
      </c>
      <c r="P6728" s="89" t="s">
        <v>679</v>
      </c>
    </row>
    <row r="6729" spans="1:16" ht="51">
      <c r="A6729" s="214" t="s">
        <v>569</v>
      </c>
      <c r="B6729" s="89"/>
      <c r="C6729" s="90" t="s">
        <v>621</v>
      </c>
      <c r="D6729" s="153">
        <v>43398</v>
      </c>
      <c r="E6729" s="89" t="s">
        <v>11651</v>
      </c>
      <c r="F6729" s="89" t="s">
        <v>3</v>
      </c>
      <c r="G6729" s="89">
        <v>1675898</v>
      </c>
      <c r="H6729" s="89"/>
      <c r="I6729" s="93" t="s">
        <v>12852</v>
      </c>
      <c r="J6729" s="89"/>
      <c r="K6729" s="89"/>
      <c r="L6729" s="89"/>
      <c r="M6729" s="89"/>
      <c r="N6729" s="155">
        <v>0</v>
      </c>
      <c r="O6729" s="155">
        <v>466.84000000000003</v>
      </c>
      <c r="P6729" s="89" t="s">
        <v>679</v>
      </c>
    </row>
    <row r="6730" spans="1:16" ht="63.75">
      <c r="A6730" s="214" t="s">
        <v>560</v>
      </c>
      <c r="B6730" s="89"/>
      <c r="C6730" s="90" t="s">
        <v>622</v>
      </c>
      <c r="D6730" s="153">
        <v>43398</v>
      </c>
      <c r="E6730" s="89" t="s">
        <v>11652</v>
      </c>
      <c r="F6730" s="89" t="s">
        <v>3</v>
      </c>
      <c r="G6730" s="89">
        <v>1675899</v>
      </c>
      <c r="H6730" s="89"/>
      <c r="I6730" s="93" t="s">
        <v>12853</v>
      </c>
      <c r="J6730" s="89"/>
      <c r="K6730" s="89"/>
      <c r="L6730" s="89"/>
      <c r="M6730" s="89"/>
      <c r="N6730" s="155">
        <v>0</v>
      </c>
      <c r="O6730" s="155">
        <v>19061.990000000002</v>
      </c>
      <c r="P6730" s="89" t="s">
        <v>679</v>
      </c>
    </row>
    <row r="6731" spans="1:16" ht="63.75">
      <c r="A6731" s="214">
        <v>47</v>
      </c>
      <c r="B6731" s="89"/>
      <c r="C6731" s="90" t="s">
        <v>52</v>
      </c>
      <c r="D6731" s="153">
        <v>43398</v>
      </c>
      <c r="E6731" s="89" t="s">
        <v>11653</v>
      </c>
      <c r="F6731" s="89" t="s">
        <v>3</v>
      </c>
      <c r="G6731" s="89">
        <v>1675939</v>
      </c>
      <c r="H6731" s="89"/>
      <c r="I6731" s="93" t="s">
        <v>12854</v>
      </c>
      <c r="J6731" s="89"/>
      <c r="K6731" s="89"/>
      <c r="L6731" s="89"/>
      <c r="M6731" s="89"/>
      <c r="N6731" s="155">
        <v>0</v>
      </c>
      <c r="O6731" s="155">
        <v>1050</v>
      </c>
      <c r="P6731" s="89" t="s">
        <v>679</v>
      </c>
    </row>
    <row r="6732" spans="1:16" ht="51">
      <c r="A6732" s="214" t="s">
        <v>560</v>
      </c>
      <c r="B6732" s="89"/>
      <c r="C6732" s="90" t="s">
        <v>622</v>
      </c>
      <c r="D6732" s="153">
        <v>43398</v>
      </c>
      <c r="E6732" s="89" t="s">
        <v>11654</v>
      </c>
      <c r="F6732" s="89" t="s">
        <v>3</v>
      </c>
      <c r="G6732" s="89">
        <v>1675953</v>
      </c>
      <c r="H6732" s="89"/>
      <c r="I6732" s="93" t="s">
        <v>12855</v>
      </c>
      <c r="J6732" s="89"/>
      <c r="K6732" s="89"/>
      <c r="L6732" s="89"/>
      <c r="M6732" s="89"/>
      <c r="N6732" s="155">
        <v>0</v>
      </c>
      <c r="O6732" s="155">
        <v>1587</v>
      </c>
      <c r="P6732" s="89" t="s">
        <v>679</v>
      </c>
    </row>
    <row r="6733" spans="1:16" ht="51">
      <c r="A6733" s="214" t="s">
        <v>560</v>
      </c>
      <c r="B6733" s="89"/>
      <c r="C6733" s="90" t="s">
        <v>622</v>
      </c>
      <c r="D6733" s="153">
        <v>43398</v>
      </c>
      <c r="E6733" s="89" t="s">
        <v>11655</v>
      </c>
      <c r="F6733" s="89" t="s">
        <v>3</v>
      </c>
      <c r="G6733" s="89">
        <v>1675956</v>
      </c>
      <c r="H6733" s="89"/>
      <c r="I6733" s="93" t="s">
        <v>12856</v>
      </c>
      <c r="J6733" s="89"/>
      <c r="K6733" s="89"/>
      <c r="L6733" s="89"/>
      <c r="M6733" s="89"/>
      <c r="N6733" s="155">
        <v>0</v>
      </c>
      <c r="O6733" s="155">
        <v>165938.64000000001</v>
      </c>
      <c r="P6733" s="89" t="s">
        <v>679</v>
      </c>
    </row>
    <row r="6734" spans="1:16" ht="51">
      <c r="A6734" s="214">
        <v>6</v>
      </c>
      <c r="B6734" s="89"/>
      <c r="C6734" s="90" t="s">
        <v>43</v>
      </c>
      <c r="D6734" s="153">
        <v>43398</v>
      </c>
      <c r="E6734" s="89" t="s">
        <v>11656</v>
      </c>
      <c r="F6734" s="89" t="s">
        <v>3</v>
      </c>
      <c r="G6734" s="89">
        <v>1675961</v>
      </c>
      <c r="H6734" s="89"/>
      <c r="I6734" s="93" t="s">
        <v>12857</v>
      </c>
      <c r="J6734" s="89"/>
      <c r="K6734" s="89"/>
      <c r="L6734" s="89"/>
      <c r="M6734" s="89"/>
      <c r="N6734" s="155">
        <v>0</v>
      </c>
      <c r="O6734" s="155">
        <v>2401</v>
      </c>
      <c r="P6734" s="89" t="s">
        <v>679</v>
      </c>
    </row>
    <row r="6735" spans="1:16" ht="63.75">
      <c r="A6735" s="214">
        <v>382</v>
      </c>
      <c r="B6735" s="89"/>
      <c r="C6735" s="90" t="s">
        <v>11076</v>
      </c>
      <c r="D6735" s="153">
        <v>43398</v>
      </c>
      <c r="E6735" s="89" t="s">
        <v>11657</v>
      </c>
      <c r="F6735" s="89" t="s">
        <v>3</v>
      </c>
      <c r="G6735" s="89">
        <v>1675962</v>
      </c>
      <c r="H6735" s="89"/>
      <c r="I6735" s="93" t="s">
        <v>12858</v>
      </c>
      <c r="J6735" s="89"/>
      <c r="K6735" s="89"/>
      <c r="L6735" s="89"/>
      <c r="M6735" s="89"/>
      <c r="N6735" s="155">
        <v>0</v>
      </c>
      <c r="O6735" s="155">
        <v>50411396</v>
      </c>
      <c r="P6735" s="89" t="s">
        <v>679</v>
      </c>
    </row>
    <row r="6736" spans="1:16" ht="51">
      <c r="A6736" s="214">
        <v>6</v>
      </c>
      <c r="B6736" s="89"/>
      <c r="C6736" s="90" t="s">
        <v>43</v>
      </c>
      <c r="D6736" s="153">
        <v>43398</v>
      </c>
      <c r="E6736" s="89" t="s">
        <v>11658</v>
      </c>
      <c r="F6736" s="89" t="s">
        <v>3</v>
      </c>
      <c r="G6736" s="89">
        <v>1675964</v>
      </c>
      <c r="H6736" s="89"/>
      <c r="I6736" s="93" t="s">
        <v>12859</v>
      </c>
      <c r="J6736" s="89"/>
      <c r="K6736" s="89"/>
      <c r="L6736" s="89"/>
      <c r="M6736" s="89"/>
      <c r="N6736" s="155">
        <v>0</v>
      </c>
      <c r="O6736" s="155">
        <v>1741</v>
      </c>
      <c r="P6736" s="89" t="s">
        <v>679</v>
      </c>
    </row>
    <row r="6737" spans="1:16" ht="51">
      <c r="A6737" s="214" t="s">
        <v>560</v>
      </c>
      <c r="B6737" s="89"/>
      <c r="C6737" s="90" t="s">
        <v>622</v>
      </c>
      <c r="D6737" s="153">
        <v>43398</v>
      </c>
      <c r="E6737" s="89" t="s">
        <v>11659</v>
      </c>
      <c r="F6737" s="89" t="s">
        <v>3</v>
      </c>
      <c r="G6737" s="89">
        <v>1675967</v>
      </c>
      <c r="H6737" s="89"/>
      <c r="I6737" s="93" t="s">
        <v>12860</v>
      </c>
      <c r="J6737" s="89"/>
      <c r="K6737" s="89"/>
      <c r="L6737" s="89"/>
      <c r="M6737" s="89"/>
      <c r="N6737" s="155">
        <v>0</v>
      </c>
      <c r="O6737" s="155">
        <v>1445.4</v>
      </c>
      <c r="P6737" s="89" t="s">
        <v>679</v>
      </c>
    </row>
    <row r="6738" spans="1:16" ht="51">
      <c r="A6738" s="214" t="s">
        <v>560</v>
      </c>
      <c r="B6738" s="89"/>
      <c r="C6738" s="90" t="s">
        <v>622</v>
      </c>
      <c r="D6738" s="153">
        <v>43398</v>
      </c>
      <c r="E6738" s="89" t="s">
        <v>11660</v>
      </c>
      <c r="F6738" s="89" t="s">
        <v>3</v>
      </c>
      <c r="G6738" s="89">
        <v>1675969</v>
      </c>
      <c r="H6738" s="89"/>
      <c r="I6738" s="93" t="s">
        <v>12861</v>
      </c>
      <c r="J6738" s="89"/>
      <c r="K6738" s="89"/>
      <c r="L6738" s="89"/>
      <c r="M6738" s="89"/>
      <c r="N6738" s="155">
        <v>0</v>
      </c>
      <c r="O6738" s="155">
        <v>1000.1</v>
      </c>
      <c r="P6738" s="89" t="s">
        <v>679</v>
      </c>
    </row>
    <row r="6739" spans="1:16" ht="63.75">
      <c r="A6739" s="214">
        <v>660</v>
      </c>
      <c r="B6739" s="89"/>
      <c r="C6739" s="90" t="s">
        <v>192</v>
      </c>
      <c r="D6739" s="153">
        <v>43398</v>
      </c>
      <c r="E6739" s="89" t="s">
        <v>11661</v>
      </c>
      <c r="F6739" s="89" t="s">
        <v>3</v>
      </c>
      <c r="G6739" s="89">
        <v>1675843</v>
      </c>
      <c r="H6739" s="89"/>
      <c r="I6739" s="93" t="s">
        <v>12862</v>
      </c>
      <c r="J6739" s="89"/>
      <c r="K6739" s="89"/>
      <c r="L6739" s="89"/>
      <c r="M6739" s="89"/>
      <c r="N6739" s="155">
        <v>0</v>
      </c>
      <c r="O6739" s="155">
        <v>270000</v>
      </c>
      <c r="P6739" s="89" t="s">
        <v>679</v>
      </c>
    </row>
    <row r="6740" spans="1:16" ht="51">
      <c r="A6740" s="214">
        <v>86</v>
      </c>
      <c r="B6740" s="89"/>
      <c r="C6740" s="90" t="s">
        <v>59</v>
      </c>
      <c r="D6740" s="153">
        <v>43398</v>
      </c>
      <c r="E6740" s="89" t="s">
        <v>11662</v>
      </c>
      <c r="F6740" s="89" t="s">
        <v>3</v>
      </c>
      <c r="G6740" s="89">
        <v>1675876</v>
      </c>
      <c r="H6740" s="89"/>
      <c r="I6740" s="93" t="s">
        <v>12863</v>
      </c>
      <c r="J6740" s="89"/>
      <c r="K6740" s="89"/>
      <c r="L6740" s="89"/>
      <c r="M6740" s="89"/>
      <c r="N6740" s="155">
        <v>0</v>
      </c>
      <c r="O6740" s="155">
        <v>1245.8500000000001</v>
      </c>
      <c r="P6740" s="89" t="s">
        <v>679</v>
      </c>
    </row>
    <row r="6741" spans="1:16" ht="38.25">
      <c r="A6741" s="214">
        <v>86</v>
      </c>
      <c r="B6741" s="89"/>
      <c r="C6741" s="90" t="s">
        <v>59</v>
      </c>
      <c r="D6741" s="153">
        <v>43398</v>
      </c>
      <c r="E6741" s="89" t="s">
        <v>11663</v>
      </c>
      <c r="F6741" s="89" t="s">
        <v>3</v>
      </c>
      <c r="G6741" s="89">
        <v>1675879</v>
      </c>
      <c r="H6741" s="89"/>
      <c r="I6741" s="93" t="s">
        <v>12864</v>
      </c>
      <c r="J6741" s="89"/>
      <c r="K6741" s="89"/>
      <c r="L6741" s="89"/>
      <c r="M6741" s="89"/>
      <c r="N6741" s="155">
        <v>0</v>
      </c>
      <c r="O6741" s="155">
        <v>4436</v>
      </c>
      <c r="P6741" s="89" t="s">
        <v>679</v>
      </c>
    </row>
    <row r="6742" spans="1:16" ht="38.25">
      <c r="A6742" s="214">
        <v>86</v>
      </c>
      <c r="B6742" s="89"/>
      <c r="C6742" s="90" t="s">
        <v>59</v>
      </c>
      <c r="D6742" s="153">
        <v>43398</v>
      </c>
      <c r="E6742" s="89" t="s">
        <v>11664</v>
      </c>
      <c r="F6742" s="89" t="s">
        <v>3</v>
      </c>
      <c r="G6742" s="89">
        <v>1675882</v>
      </c>
      <c r="H6742" s="89"/>
      <c r="I6742" s="93" t="s">
        <v>12865</v>
      </c>
      <c r="J6742" s="89"/>
      <c r="K6742" s="89"/>
      <c r="L6742" s="89"/>
      <c r="M6742" s="89"/>
      <c r="N6742" s="155">
        <v>0</v>
      </c>
      <c r="O6742" s="155">
        <v>828</v>
      </c>
      <c r="P6742" s="89" t="s">
        <v>679</v>
      </c>
    </row>
    <row r="6743" spans="1:16" ht="51">
      <c r="A6743" s="214" t="s">
        <v>560</v>
      </c>
      <c r="B6743" s="89"/>
      <c r="C6743" s="90" t="s">
        <v>622</v>
      </c>
      <c r="D6743" s="153">
        <v>43398</v>
      </c>
      <c r="E6743" s="89" t="s">
        <v>11665</v>
      </c>
      <c r="F6743" s="89" t="s">
        <v>3</v>
      </c>
      <c r="G6743" s="89">
        <v>1675970</v>
      </c>
      <c r="H6743" s="89"/>
      <c r="I6743" s="93" t="s">
        <v>12866</v>
      </c>
      <c r="J6743" s="89"/>
      <c r="K6743" s="89"/>
      <c r="L6743" s="89"/>
      <c r="M6743" s="89"/>
      <c r="N6743" s="155">
        <v>0</v>
      </c>
      <c r="O6743" s="155">
        <v>323</v>
      </c>
      <c r="P6743" s="89" t="s">
        <v>679</v>
      </c>
    </row>
    <row r="6744" spans="1:16" ht="51">
      <c r="A6744" s="214" t="s">
        <v>560</v>
      </c>
      <c r="B6744" s="89"/>
      <c r="C6744" s="90" t="s">
        <v>622</v>
      </c>
      <c r="D6744" s="153">
        <v>43398</v>
      </c>
      <c r="E6744" s="89" t="s">
        <v>11666</v>
      </c>
      <c r="F6744" s="89" t="s">
        <v>3</v>
      </c>
      <c r="G6744" s="89">
        <v>1675972</v>
      </c>
      <c r="H6744" s="89"/>
      <c r="I6744" s="93" t="s">
        <v>12866</v>
      </c>
      <c r="J6744" s="89"/>
      <c r="K6744" s="89"/>
      <c r="L6744" s="89"/>
      <c r="M6744" s="89"/>
      <c r="N6744" s="155">
        <v>0</v>
      </c>
      <c r="O6744" s="155">
        <v>871.7</v>
      </c>
      <c r="P6744" s="89" t="s">
        <v>679</v>
      </c>
    </row>
    <row r="6745" spans="1:16" ht="51">
      <c r="A6745" s="214" t="s">
        <v>560</v>
      </c>
      <c r="B6745" s="89"/>
      <c r="C6745" s="90" t="s">
        <v>622</v>
      </c>
      <c r="D6745" s="153">
        <v>43398</v>
      </c>
      <c r="E6745" s="89" t="s">
        <v>11667</v>
      </c>
      <c r="F6745" s="89" t="s">
        <v>3</v>
      </c>
      <c r="G6745" s="89">
        <v>1675976</v>
      </c>
      <c r="H6745" s="89"/>
      <c r="I6745" s="93" t="s">
        <v>12866</v>
      </c>
      <c r="J6745" s="89"/>
      <c r="K6745" s="89"/>
      <c r="L6745" s="89"/>
      <c r="M6745" s="89"/>
      <c r="N6745" s="155">
        <v>0</v>
      </c>
      <c r="O6745" s="155">
        <v>644.4</v>
      </c>
      <c r="P6745" s="89" t="s">
        <v>679</v>
      </c>
    </row>
    <row r="6746" spans="1:16" ht="51">
      <c r="A6746" s="214" t="s">
        <v>560</v>
      </c>
      <c r="B6746" s="89"/>
      <c r="C6746" s="90" t="s">
        <v>622</v>
      </c>
      <c r="D6746" s="153">
        <v>43398</v>
      </c>
      <c r="E6746" s="89" t="s">
        <v>11668</v>
      </c>
      <c r="F6746" s="89" t="s">
        <v>3</v>
      </c>
      <c r="G6746" s="89">
        <v>1675977</v>
      </c>
      <c r="H6746" s="89"/>
      <c r="I6746" s="93" t="s">
        <v>12866</v>
      </c>
      <c r="J6746" s="89"/>
      <c r="K6746" s="89"/>
      <c r="L6746" s="89"/>
      <c r="M6746" s="89"/>
      <c r="N6746" s="155">
        <v>0</v>
      </c>
      <c r="O6746" s="155">
        <v>1161.45</v>
      </c>
      <c r="P6746" s="89" t="s">
        <v>679</v>
      </c>
    </row>
    <row r="6747" spans="1:16" ht="51">
      <c r="A6747" s="214" t="s">
        <v>560</v>
      </c>
      <c r="B6747" s="89"/>
      <c r="C6747" s="90" t="s">
        <v>622</v>
      </c>
      <c r="D6747" s="153">
        <v>43398</v>
      </c>
      <c r="E6747" s="89" t="s">
        <v>11669</v>
      </c>
      <c r="F6747" s="89" t="s">
        <v>3</v>
      </c>
      <c r="G6747" s="89">
        <v>1675995</v>
      </c>
      <c r="H6747" s="89"/>
      <c r="I6747" s="93" t="s">
        <v>12867</v>
      </c>
      <c r="J6747" s="89"/>
      <c r="K6747" s="89"/>
      <c r="L6747" s="89"/>
      <c r="M6747" s="89"/>
      <c r="N6747" s="155">
        <v>0</v>
      </c>
      <c r="O6747" s="155">
        <v>322.77</v>
      </c>
      <c r="P6747" s="89" t="s">
        <v>679</v>
      </c>
    </row>
    <row r="6748" spans="1:16" ht="51">
      <c r="A6748" s="214" t="s">
        <v>560</v>
      </c>
      <c r="B6748" s="89"/>
      <c r="C6748" s="90" t="s">
        <v>622</v>
      </c>
      <c r="D6748" s="153">
        <v>43398</v>
      </c>
      <c r="E6748" s="89" t="s">
        <v>11670</v>
      </c>
      <c r="F6748" s="89" t="s">
        <v>3</v>
      </c>
      <c r="G6748" s="89">
        <v>1675997</v>
      </c>
      <c r="H6748" s="89"/>
      <c r="I6748" s="93" t="s">
        <v>12868</v>
      </c>
      <c r="J6748" s="89"/>
      <c r="K6748" s="89"/>
      <c r="L6748" s="89"/>
      <c r="M6748" s="89"/>
      <c r="N6748" s="155">
        <v>0</v>
      </c>
      <c r="O6748" s="155">
        <v>968.31000000000006</v>
      </c>
      <c r="P6748" s="89" t="s">
        <v>679</v>
      </c>
    </row>
    <row r="6749" spans="1:16" ht="51">
      <c r="A6749" s="214" t="s">
        <v>560</v>
      </c>
      <c r="B6749" s="89"/>
      <c r="C6749" s="90" t="s">
        <v>622</v>
      </c>
      <c r="D6749" s="153">
        <v>43398</v>
      </c>
      <c r="E6749" s="89" t="s">
        <v>11671</v>
      </c>
      <c r="F6749" s="89" t="s">
        <v>3</v>
      </c>
      <c r="G6749" s="89">
        <v>1675999</v>
      </c>
      <c r="H6749" s="89"/>
      <c r="I6749" s="93" t="s">
        <v>12869</v>
      </c>
      <c r="J6749" s="89"/>
      <c r="K6749" s="89"/>
      <c r="L6749" s="89"/>
      <c r="M6749" s="89"/>
      <c r="N6749" s="155">
        <v>0</v>
      </c>
      <c r="O6749" s="155">
        <v>3309.48</v>
      </c>
      <c r="P6749" s="89" t="s">
        <v>679</v>
      </c>
    </row>
    <row r="6750" spans="1:16" ht="76.5">
      <c r="A6750" s="214" t="s">
        <v>560</v>
      </c>
      <c r="B6750" s="89"/>
      <c r="C6750" s="90" t="s">
        <v>622</v>
      </c>
      <c r="D6750" s="153">
        <v>43398</v>
      </c>
      <c r="E6750" s="89" t="s">
        <v>11672</v>
      </c>
      <c r="F6750" s="89" t="s">
        <v>3</v>
      </c>
      <c r="G6750" s="89">
        <v>1676002</v>
      </c>
      <c r="H6750" s="89"/>
      <c r="I6750" s="93" t="s">
        <v>12870</v>
      </c>
      <c r="J6750" s="89"/>
      <c r="K6750" s="89"/>
      <c r="L6750" s="89"/>
      <c r="M6750" s="89"/>
      <c r="N6750" s="155">
        <v>0</v>
      </c>
      <c r="O6750" s="155">
        <v>661.9</v>
      </c>
      <c r="P6750" s="89" t="s">
        <v>679</v>
      </c>
    </row>
    <row r="6751" spans="1:16" ht="51">
      <c r="A6751" s="214">
        <v>86</v>
      </c>
      <c r="B6751" s="89"/>
      <c r="C6751" s="90" t="s">
        <v>59</v>
      </c>
      <c r="D6751" s="153">
        <v>43398</v>
      </c>
      <c r="E6751" s="89" t="s">
        <v>12183</v>
      </c>
      <c r="F6751" s="89" t="s">
        <v>6</v>
      </c>
      <c r="G6751" s="89">
        <v>1038596</v>
      </c>
      <c r="H6751" s="89"/>
      <c r="I6751" s="93" t="s">
        <v>13495</v>
      </c>
      <c r="J6751" s="89"/>
      <c r="K6751" s="89"/>
      <c r="L6751" s="89"/>
      <c r="M6751" s="89"/>
      <c r="N6751" s="155">
        <v>0</v>
      </c>
      <c r="O6751" s="155">
        <v>1671</v>
      </c>
      <c r="P6751" s="89" t="s">
        <v>679</v>
      </c>
    </row>
    <row r="6752" spans="1:16" ht="76.5">
      <c r="A6752" s="214">
        <v>572</v>
      </c>
      <c r="B6752" s="89"/>
      <c r="C6752" s="90" t="s">
        <v>181</v>
      </c>
      <c r="D6752" s="153">
        <v>43398</v>
      </c>
      <c r="E6752" s="89" t="s">
        <v>12184</v>
      </c>
      <c r="F6752" s="89" t="s">
        <v>6</v>
      </c>
      <c r="G6752" s="89">
        <v>936631</v>
      </c>
      <c r="H6752" s="89"/>
      <c r="I6752" s="93" t="s">
        <v>13496</v>
      </c>
      <c r="J6752" s="89"/>
      <c r="K6752" s="89"/>
      <c r="L6752" s="89"/>
      <c r="M6752" s="89"/>
      <c r="N6752" s="155">
        <v>0</v>
      </c>
      <c r="O6752" s="155">
        <v>1316656.98</v>
      </c>
      <c r="P6752" s="89" t="s">
        <v>679</v>
      </c>
    </row>
    <row r="6753" spans="1:16" ht="76.5">
      <c r="A6753" s="214" t="s">
        <v>561</v>
      </c>
      <c r="B6753" s="89"/>
      <c r="C6753" s="90" t="s">
        <v>10493</v>
      </c>
      <c r="D6753" s="153">
        <v>43398</v>
      </c>
      <c r="E6753" s="89" t="s">
        <v>12185</v>
      </c>
      <c r="F6753" s="89" t="s">
        <v>11</v>
      </c>
      <c r="G6753" s="89">
        <v>936657</v>
      </c>
      <c r="H6753" s="89"/>
      <c r="I6753" s="93" t="s">
        <v>13497</v>
      </c>
      <c r="J6753" s="89"/>
      <c r="K6753" s="89"/>
      <c r="L6753" s="89"/>
      <c r="M6753" s="89"/>
      <c r="N6753" s="155">
        <v>50</v>
      </c>
      <c r="O6753" s="155">
        <v>0</v>
      </c>
      <c r="P6753" s="89" t="s">
        <v>679</v>
      </c>
    </row>
    <row r="6754" spans="1:16" ht="89.25">
      <c r="A6754" s="214">
        <v>596</v>
      </c>
      <c r="B6754" s="89"/>
      <c r="C6754" s="90" t="s">
        <v>11085</v>
      </c>
      <c r="D6754" s="153">
        <v>43398</v>
      </c>
      <c r="E6754" s="89" t="s">
        <v>12186</v>
      </c>
      <c r="F6754" s="89" t="s">
        <v>15</v>
      </c>
      <c r="G6754" s="89">
        <v>6297</v>
      </c>
      <c r="H6754" s="89"/>
      <c r="I6754" s="93" t="s">
        <v>13498</v>
      </c>
      <c r="J6754" s="89"/>
      <c r="K6754" s="89"/>
      <c r="L6754" s="89"/>
      <c r="M6754" s="89"/>
      <c r="N6754" s="155">
        <v>317.33</v>
      </c>
      <c r="O6754" s="155">
        <v>0</v>
      </c>
      <c r="P6754" s="89" t="s">
        <v>679</v>
      </c>
    </row>
    <row r="6755" spans="1:16" ht="89.25">
      <c r="A6755" s="214">
        <v>340</v>
      </c>
      <c r="B6755" s="89"/>
      <c r="C6755" s="90" t="s">
        <v>151</v>
      </c>
      <c r="D6755" s="153">
        <v>43398</v>
      </c>
      <c r="E6755" s="89" t="s">
        <v>12187</v>
      </c>
      <c r="F6755" s="89" t="s">
        <v>15</v>
      </c>
      <c r="G6755" s="89">
        <v>6302</v>
      </c>
      <c r="H6755" s="89"/>
      <c r="I6755" s="93" t="s">
        <v>13499</v>
      </c>
      <c r="J6755" s="89"/>
      <c r="K6755" s="89"/>
      <c r="L6755" s="89"/>
      <c r="M6755" s="89"/>
      <c r="N6755" s="155">
        <v>295.18</v>
      </c>
      <c r="O6755" s="155">
        <v>0</v>
      </c>
      <c r="P6755" s="89" t="s">
        <v>679</v>
      </c>
    </row>
    <row r="6756" spans="1:16" ht="89.25">
      <c r="A6756" s="214">
        <v>596</v>
      </c>
      <c r="B6756" s="89"/>
      <c r="C6756" s="90" t="s">
        <v>11085</v>
      </c>
      <c r="D6756" s="153">
        <v>43398</v>
      </c>
      <c r="E6756" s="89" t="s">
        <v>12188</v>
      </c>
      <c r="F6756" s="89" t="s">
        <v>15</v>
      </c>
      <c r="G6756" s="89">
        <v>6300</v>
      </c>
      <c r="H6756" s="89"/>
      <c r="I6756" s="93" t="s">
        <v>13500</v>
      </c>
      <c r="J6756" s="89"/>
      <c r="K6756" s="89"/>
      <c r="L6756" s="89"/>
      <c r="M6756" s="89"/>
      <c r="N6756" s="155">
        <v>351.98</v>
      </c>
      <c r="O6756" s="155">
        <v>0</v>
      </c>
      <c r="P6756" s="89" t="s">
        <v>679</v>
      </c>
    </row>
    <row r="6757" spans="1:16" ht="89.25">
      <c r="A6757" s="214">
        <v>596</v>
      </c>
      <c r="B6757" s="89"/>
      <c r="C6757" s="90" t="s">
        <v>11085</v>
      </c>
      <c r="D6757" s="153">
        <v>43398</v>
      </c>
      <c r="E6757" s="89" t="s">
        <v>12189</v>
      </c>
      <c r="F6757" s="89" t="s">
        <v>15</v>
      </c>
      <c r="G6757" s="89">
        <v>6294</v>
      </c>
      <c r="H6757" s="89"/>
      <c r="I6757" s="93" t="s">
        <v>13501</v>
      </c>
      <c r="J6757" s="89"/>
      <c r="K6757" s="89"/>
      <c r="L6757" s="89"/>
      <c r="M6757" s="89"/>
      <c r="N6757" s="155">
        <v>391.42</v>
      </c>
      <c r="O6757" s="155">
        <v>0</v>
      </c>
      <c r="P6757" s="89" t="s">
        <v>679</v>
      </c>
    </row>
    <row r="6758" spans="1:16" ht="102">
      <c r="A6758" s="214">
        <v>596</v>
      </c>
      <c r="B6758" s="89"/>
      <c r="C6758" s="90" t="s">
        <v>11085</v>
      </c>
      <c r="D6758" s="153">
        <v>43398</v>
      </c>
      <c r="E6758" s="89" t="s">
        <v>12190</v>
      </c>
      <c r="F6758" s="89" t="s">
        <v>15</v>
      </c>
      <c r="G6758" s="89">
        <v>6293</v>
      </c>
      <c r="H6758" s="89"/>
      <c r="I6758" s="93" t="s">
        <v>13502</v>
      </c>
      <c r="J6758" s="89"/>
      <c r="K6758" s="89"/>
      <c r="L6758" s="89"/>
      <c r="M6758" s="89"/>
      <c r="N6758" s="155">
        <v>300.8</v>
      </c>
      <c r="O6758" s="155">
        <v>0</v>
      </c>
      <c r="P6758" s="89" t="s">
        <v>679</v>
      </c>
    </row>
    <row r="6759" spans="1:16" ht="89.25">
      <c r="A6759" s="214">
        <v>596</v>
      </c>
      <c r="B6759" s="89"/>
      <c r="C6759" s="90" t="s">
        <v>11085</v>
      </c>
      <c r="D6759" s="153">
        <v>43398</v>
      </c>
      <c r="E6759" s="89" t="s">
        <v>12191</v>
      </c>
      <c r="F6759" s="89" t="s">
        <v>15</v>
      </c>
      <c r="G6759" s="89">
        <v>6295</v>
      </c>
      <c r="H6759" s="89"/>
      <c r="I6759" s="93" t="s">
        <v>13503</v>
      </c>
      <c r="J6759" s="89"/>
      <c r="K6759" s="89"/>
      <c r="L6759" s="89"/>
      <c r="M6759" s="89"/>
      <c r="N6759" s="155">
        <v>301.27999999999997</v>
      </c>
      <c r="O6759" s="155">
        <v>0</v>
      </c>
      <c r="P6759" s="89" t="s">
        <v>679</v>
      </c>
    </row>
    <row r="6760" spans="1:16" ht="89.25">
      <c r="A6760" s="214">
        <v>596</v>
      </c>
      <c r="B6760" s="89"/>
      <c r="C6760" s="90" t="s">
        <v>11085</v>
      </c>
      <c r="D6760" s="153">
        <v>43398</v>
      </c>
      <c r="E6760" s="89" t="s">
        <v>12192</v>
      </c>
      <c r="F6760" s="89" t="s">
        <v>15</v>
      </c>
      <c r="G6760" s="89">
        <v>6296</v>
      </c>
      <c r="H6760" s="89"/>
      <c r="I6760" s="93" t="s">
        <v>13504</v>
      </c>
      <c r="J6760" s="89"/>
      <c r="K6760" s="89"/>
      <c r="L6760" s="89"/>
      <c r="M6760" s="89"/>
      <c r="N6760" s="155">
        <v>360.62</v>
      </c>
      <c r="O6760" s="155">
        <v>0</v>
      </c>
      <c r="P6760" s="89" t="s">
        <v>679</v>
      </c>
    </row>
    <row r="6761" spans="1:16" ht="63.75">
      <c r="A6761" s="214">
        <v>513</v>
      </c>
      <c r="B6761" s="89"/>
      <c r="C6761" s="90" t="s">
        <v>175</v>
      </c>
      <c r="D6761" s="153">
        <v>43398</v>
      </c>
      <c r="E6761" s="89" t="s">
        <v>12193</v>
      </c>
      <c r="F6761" s="89" t="s">
        <v>11</v>
      </c>
      <c r="G6761" s="89">
        <v>936566</v>
      </c>
      <c r="H6761" s="89"/>
      <c r="I6761" s="93" t="s">
        <v>13505</v>
      </c>
      <c r="J6761" s="89"/>
      <c r="K6761" s="89"/>
      <c r="L6761" s="89"/>
      <c r="M6761" s="89"/>
      <c r="N6761" s="155">
        <v>50</v>
      </c>
      <c r="O6761" s="155">
        <v>0</v>
      </c>
      <c r="P6761" s="89" t="s">
        <v>679</v>
      </c>
    </row>
    <row r="6762" spans="1:16" ht="51">
      <c r="A6762" s="214">
        <v>117</v>
      </c>
      <c r="B6762" s="89"/>
      <c r="C6762" s="90" t="s">
        <v>65</v>
      </c>
      <c r="D6762" s="153">
        <v>43398</v>
      </c>
      <c r="E6762" s="89" t="s">
        <v>12194</v>
      </c>
      <c r="F6762" s="89" t="s">
        <v>11</v>
      </c>
      <c r="G6762" s="89">
        <v>936646</v>
      </c>
      <c r="H6762" s="89"/>
      <c r="I6762" s="93" t="s">
        <v>13506</v>
      </c>
      <c r="J6762" s="89"/>
      <c r="K6762" s="89"/>
      <c r="L6762" s="89"/>
      <c r="M6762" s="89"/>
      <c r="N6762" s="155">
        <v>50</v>
      </c>
      <c r="O6762" s="155">
        <v>0</v>
      </c>
      <c r="P6762" s="89" t="s">
        <v>679</v>
      </c>
    </row>
    <row r="6763" spans="1:16" ht="76.5">
      <c r="A6763" s="214" t="s">
        <v>561</v>
      </c>
      <c r="B6763" s="89"/>
      <c r="C6763" s="90" t="s">
        <v>10493</v>
      </c>
      <c r="D6763" s="153">
        <v>43398</v>
      </c>
      <c r="E6763" s="89" t="s">
        <v>12195</v>
      </c>
      <c r="F6763" s="89" t="s">
        <v>13</v>
      </c>
      <c r="G6763" s="89">
        <v>936657</v>
      </c>
      <c r="H6763" s="89"/>
      <c r="I6763" s="93" t="s">
        <v>13507</v>
      </c>
      <c r="J6763" s="89"/>
      <c r="K6763" s="89"/>
      <c r="L6763" s="89"/>
      <c r="M6763" s="89"/>
      <c r="N6763" s="155">
        <v>81600</v>
      </c>
      <c r="O6763" s="155">
        <v>0</v>
      </c>
      <c r="P6763" s="89" t="s">
        <v>679</v>
      </c>
    </row>
    <row r="6764" spans="1:16" ht="89.25">
      <c r="A6764" s="214">
        <v>594</v>
      </c>
      <c r="B6764" s="89"/>
      <c r="C6764" s="90" t="s">
        <v>101</v>
      </c>
      <c r="D6764" s="153">
        <v>43398</v>
      </c>
      <c r="E6764" s="89" t="s">
        <v>12196</v>
      </c>
      <c r="F6764" s="89" t="s">
        <v>15</v>
      </c>
      <c r="G6764" s="89">
        <v>6312</v>
      </c>
      <c r="H6764" s="89"/>
      <c r="I6764" s="93" t="s">
        <v>13508</v>
      </c>
      <c r="J6764" s="89"/>
      <c r="K6764" s="89"/>
      <c r="L6764" s="89"/>
      <c r="M6764" s="89"/>
      <c r="N6764" s="155">
        <v>995.93</v>
      </c>
      <c r="O6764" s="155">
        <v>0</v>
      </c>
      <c r="P6764" s="89" t="s">
        <v>679</v>
      </c>
    </row>
    <row r="6765" spans="1:16" ht="89.25">
      <c r="A6765" s="214">
        <v>594</v>
      </c>
      <c r="B6765" s="89"/>
      <c r="C6765" s="90" t="s">
        <v>101</v>
      </c>
      <c r="D6765" s="153">
        <v>43398</v>
      </c>
      <c r="E6765" s="89" t="s">
        <v>12197</v>
      </c>
      <c r="F6765" s="89" t="s">
        <v>15</v>
      </c>
      <c r="G6765" s="89">
        <v>6314</v>
      </c>
      <c r="H6765" s="89"/>
      <c r="I6765" s="93" t="s">
        <v>13509</v>
      </c>
      <c r="J6765" s="89"/>
      <c r="K6765" s="89"/>
      <c r="L6765" s="89"/>
      <c r="M6765" s="89"/>
      <c r="N6765" s="155">
        <v>290.37</v>
      </c>
      <c r="O6765" s="155">
        <v>0</v>
      </c>
      <c r="P6765" s="89" t="s">
        <v>679</v>
      </c>
    </row>
    <row r="6766" spans="1:16" ht="89.25">
      <c r="A6766" s="214">
        <v>594</v>
      </c>
      <c r="B6766" s="89"/>
      <c r="C6766" s="90" t="s">
        <v>101</v>
      </c>
      <c r="D6766" s="153">
        <v>43398</v>
      </c>
      <c r="E6766" s="89" t="s">
        <v>12198</v>
      </c>
      <c r="F6766" s="89" t="s">
        <v>15</v>
      </c>
      <c r="G6766" s="89">
        <v>6313</v>
      </c>
      <c r="H6766" s="89"/>
      <c r="I6766" s="93" t="s">
        <v>13510</v>
      </c>
      <c r="J6766" s="89"/>
      <c r="K6766" s="89"/>
      <c r="L6766" s="89"/>
      <c r="M6766" s="89"/>
      <c r="N6766" s="155">
        <v>277.95999999999998</v>
      </c>
      <c r="O6766" s="155">
        <v>0</v>
      </c>
      <c r="P6766" s="89" t="s">
        <v>679</v>
      </c>
    </row>
    <row r="6767" spans="1:16" ht="89.25">
      <c r="A6767" s="214">
        <v>596</v>
      </c>
      <c r="B6767" s="89"/>
      <c r="C6767" s="90" t="s">
        <v>11085</v>
      </c>
      <c r="D6767" s="153">
        <v>43398</v>
      </c>
      <c r="E6767" s="89" t="s">
        <v>12199</v>
      </c>
      <c r="F6767" s="89" t="s">
        <v>15</v>
      </c>
      <c r="G6767" s="89">
        <v>6316</v>
      </c>
      <c r="H6767" s="89"/>
      <c r="I6767" s="93" t="s">
        <v>13511</v>
      </c>
      <c r="J6767" s="89"/>
      <c r="K6767" s="89"/>
      <c r="L6767" s="89"/>
      <c r="M6767" s="89"/>
      <c r="N6767" s="155">
        <v>296.33999999999997</v>
      </c>
      <c r="O6767" s="155">
        <v>0</v>
      </c>
      <c r="P6767" s="89" t="s">
        <v>679</v>
      </c>
    </row>
    <row r="6768" spans="1:16" ht="63.75">
      <c r="A6768" s="214">
        <v>597</v>
      </c>
      <c r="B6768" s="89"/>
      <c r="C6768" s="90" t="s">
        <v>2577</v>
      </c>
      <c r="D6768" s="153">
        <v>43398</v>
      </c>
      <c r="E6768" s="89" t="s">
        <v>12200</v>
      </c>
      <c r="F6768" s="89" t="s">
        <v>6</v>
      </c>
      <c r="G6768" s="89">
        <v>1038834</v>
      </c>
      <c r="H6768" s="89"/>
      <c r="I6768" s="93" t="s">
        <v>13512</v>
      </c>
      <c r="J6768" s="89"/>
      <c r="K6768" s="89"/>
      <c r="L6768" s="89"/>
      <c r="M6768" s="89"/>
      <c r="N6768" s="155">
        <v>0</v>
      </c>
      <c r="O6768" s="155">
        <v>9801.4</v>
      </c>
      <c r="P6768" s="89" t="s">
        <v>679</v>
      </c>
    </row>
    <row r="6769" spans="1:16" ht="63.75">
      <c r="A6769" s="214">
        <v>117</v>
      </c>
      <c r="B6769" s="89"/>
      <c r="C6769" s="90" t="s">
        <v>65</v>
      </c>
      <c r="D6769" s="153">
        <v>43398</v>
      </c>
      <c r="E6769" s="89" t="s">
        <v>12201</v>
      </c>
      <c r="F6769" s="89" t="s">
        <v>11</v>
      </c>
      <c r="G6769" s="89">
        <v>936698</v>
      </c>
      <c r="H6769" s="89"/>
      <c r="I6769" s="93" t="s">
        <v>13513</v>
      </c>
      <c r="J6769" s="89"/>
      <c r="K6769" s="89"/>
      <c r="L6769" s="89"/>
      <c r="M6769" s="89"/>
      <c r="N6769" s="155">
        <v>50</v>
      </c>
      <c r="O6769" s="155">
        <v>0</v>
      </c>
      <c r="P6769" s="89" t="s">
        <v>679</v>
      </c>
    </row>
    <row r="6770" spans="1:16" ht="76.5">
      <c r="A6770" s="214">
        <v>25</v>
      </c>
      <c r="B6770" s="89"/>
      <c r="C6770" s="90" t="s">
        <v>48</v>
      </c>
      <c r="D6770" s="153">
        <v>43398</v>
      </c>
      <c r="E6770" s="89" t="s">
        <v>12202</v>
      </c>
      <c r="F6770" s="89" t="s">
        <v>680</v>
      </c>
      <c r="G6770" s="89">
        <v>181399</v>
      </c>
      <c r="H6770" s="89"/>
      <c r="I6770" s="93" t="s">
        <v>13514</v>
      </c>
      <c r="J6770" s="89"/>
      <c r="K6770" s="89"/>
      <c r="L6770" s="89"/>
      <c r="M6770" s="89"/>
      <c r="N6770" s="155">
        <v>97165.59</v>
      </c>
      <c r="O6770" s="155">
        <v>0</v>
      </c>
      <c r="P6770" s="89" t="s">
        <v>679</v>
      </c>
    </row>
    <row r="6771" spans="1:16" ht="76.5">
      <c r="A6771" s="214">
        <v>25</v>
      </c>
      <c r="B6771" s="89"/>
      <c r="C6771" s="90" t="s">
        <v>48</v>
      </c>
      <c r="D6771" s="153">
        <v>43398</v>
      </c>
      <c r="E6771" s="89" t="s">
        <v>12202</v>
      </c>
      <c r="F6771" s="89" t="s">
        <v>680</v>
      </c>
      <c r="G6771" s="89">
        <v>181401</v>
      </c>
      <c r="H6771" s="89"/>
      <c r="I6771" s="93" t="s">
        <v>13515</v>
      </c>
      <c r="J6771" s="89"/>
      <c r="K6771" s="89"/>
      <c r="L6771" s="89"/>
      <c r="M6771" s="89"/>
      <c r="N6771" s="155">
        <v>1577302.41</v>
      </c>
      <c r="O6771" s="155">
        <v>0</v>
      </c>
      <c r="P6771" s="89" t="s">
        <v>679</v>
      </c>
    </row>
    <row r="6772" spans="1:16" ht="63.75">
      <c r="A6772" s="214">
        <v>117</v>
      </c>
      <c r="B6772" s="89"/>
      <c r="C6772" s="90" t="s">
        <v>65</v>
      </c>
      <c r="D6772" s="153">
        <v>43398</v>
      </c>
      <c r="E6772" s="89" t="s">
        <v>12203</v>
      </c>
      <c r="F6772" s="89" t="s">
        <v>11</v>
      </c>
      <c r="G6772" s="89">
        <v>936754</v>
      </c>
      <c r="H6772" s="89"/>
      <c r="I6772" s="93" t="s">
        <v>13516</v>
      </c>
      <c r="J6772" s="89"/>
      <c r="K6772" s="89"/>
      <c r="L6772" s="89"/>
      <c r="M6772" s="89"/>
      <c r="N6772" s="155">
        <v>50</v>
      </c>
      <c r="O6772" s="155">
        <v>0</v>
      </c>
      <c r="P6772" s="89" t="s">
        <v>679</v>
      </c>
    </row>
    <row r="6773" spans="1:16" ht="51">
      <c r="A6773" s="214">
        <v>513</v>
      </c>
      <c r="B6773" s="89"/>
      <c r="C6773" s="90" t="s">
        <v>175</v>
      </c>
      <c r="D6773" s="153">
        <v>43398</v>
      </c>
      <c r="E6773" s="89" t="s">
        <v>12204</v>
      </c>
      <c r="F6773" s="89" t="s">
        <v>11</v>
      </c>
      <c r="G6773" s="89">
        <v>936749</v>
      </c>
      <c r="H6773" s="89"/>
      <c r="I6773" s="93" t="s">
        <v>13517</v>
      </c>
      <c r="J6773" s="89"/>
      <c r="K6773" s="89"/>
      <c r="L6773" s="89"/>
      <c r="M6773" s="89"/>
      <c r="N6773" s="155">
        <v>50</v>
      </c>
      <c r="O6773" s="155">
        <v>0</v>
      </c>
      <c r="P6773" s="89" t="s">
        <v>679</v>
      </c>
    </row>
    <row r="6774" spans="1:16" ht="51">
      <c r="A6774" s="214">
        <v>513</v>
      </c>
      <c r="B6774" s="89"/>
      <c r="C6774" s="90" t="s">
        <v>175</v>
      </c>
      <c r="D6774" s="153">
        <v>43398</v>
      </c>
      <c r="E6774" s="89" t="s">
        <v>12205</v>
      </c>
      <c r="F6774" s="89" t="s">
        <v>15</v>
      </c>
      <c r="G6774" s="89">
        <v>872419</v>
      </c>
      <c r="H6774" s="89"/>
      <c r="I6774" s="93" t="s">
        <v>3390</v>
      </c>
      <c r="J6774" s="89"/>
      <c r="K6774" s="89"/>
      <c r="L6774" s="89"/>
      <c r="M6774" s="89"/>
      <c r="N6774" s="155">
        <v>50</v>
      </c>
      <c r="O6774" s="155">
        <v>0</v>
      </c>
      <c r="P6774" s="89" t="s">
        <v>679</v>
      </c>
    </row>
    <row r="6775" spans="1:16" ht="51">
      <c r="A6775" s="214">
        <v>513</v>
      </c>
      <c r="B6775" s="89"/>
      <c r="C6775" s="90" t="s">
        <v>175</v>
      </c>
      <c r="D6775" s="153">
        <v>43398</v>
      </c>
      <c r="E6775" s="89" t="s">
        <v>12206</v>
      </c>
      <c r="F6775" s="89" t="s">
        <v>15</v>
      </c>
      <c r="G6775" s="89">
        <v>872347</v>
      </c>
      <c r="H6775" s="89"/>
      <c r="I6775" s="93" t="s">
        <v>743</v>
      </c>
      <c r="J6775" s="89"/>
      <c r="K6775" s="89"/>
      <c r="L6775" s="89"/>
      <c r="M6775" s="89"/>
      <c r="N6775" s="155">
        <v>50</v>
      </c>
      <c r="O6775" s="155">
        <v>0</v>
      </c>
      <c r="P6775" s="89" t="s">
        <v>679</v>
      </c>
    </row>
    <row r="6776" spans="1:16" ht="51">
      <c r="A6776" s="214">
        <v>513</v>
      </c>
      <c r="B6776" s="89"/>
      <c r="C6776" s="90" t="s">
        <v>175</v>
      </c>
      <c r="D6776" s="153">
        <v>43398</v>
      </c>
      <c r="E6776" s="89" t="s">
        <v>12207</v>
      </c>
      <c r="F6776" s="89" t="s">
        <v>15</v>
      </c>
      <c r="G6776" s="89">
        <v>872345</v>
      </c>
      <c r="H6776" s="89"/>
      <c r="I6776" s="93" t="s">
        <v>744</v>
      </c>
      <c r="J6776" s="89"/>
      <c r="K6776" s="89"/>
      <c r="L6776" s="89"/>
      <c r="M6776" s="89"/>
      <c r="N6776" s="155">
        <v>50</v>
      </c>
      <c r="O6776" s="155">
        <v>0</v>
      </c>
      <c r="P6776" s="89" t="s">
        <v>679</v>
      </c>
    </row>
    <row r="6777" spans="1:16" ht="89.25">
      <c r="A6777" s="214">
        <v>25</v>
      </c>
      <c r="B6777" s="89"/>
      <c r="C6777" s="90" t="s">
        <v>48</v>
      </c>
      <c r="D6777" s="153">
        <v>43398</v>
      </c>
      <c r="E6777" s="89" t="s">
        <v>12202</v>
      </c>
      <c r="F6777" s="89" t="s">
        <v>680</v>
      </c>
      <c r="G6777" s="89">
        <v>181322</v>
      </c>
      <c r="H6777" s="89"/>
      <c r="I6777" s="93" t="s">
        <v>13518</v>
      </c>
      <c r="J6777" s="89"/>
      <c r="K6777" s="89"/>
      <c r="L6777" s="89"/>
      <c r="M6777" s="89"/>
      <c r="N6777" s="155">
        <v>29868.14</v>
      </c>
      <c r="O6777" s="155">
        <v>0</v>
      </c>
      <c r="P6777" s="89" t="s">
        <v>679</v>
      </c>
    </row>
    <row r="6778" spans="1:16" ht="89.25">
      <c r="A6778" s="214">
        <v>25</v>
      </c>
      <c r="B6778" s="89"/>
      <c r="C6778" s="90" t="s">
        <v>48</v>
      </c>
      <c r="D6778" s="153">
        <v>43398</v>
      </c>
      <c r="E6778" s="89" t="s">
        <v>12202</v>
      </c>
      <c r="F6778" s="89" t="s">
        <v>680</v>
      </c>
      <c r="G6778" s="89">
        <v>181321</v>
      </c>
      <c r="H6778" s="89"/>
      <c r="I6778" s="93" t="s">
        <v>13519</v>
      </c>
      <c r="J6778" s="89"/>
      <c r="K6778" s="89"/>
      <c r="L6778" s="89"/>
      <c r="M6778" s="89"/>
      <c r="N6778" s="155">
        <v>592829.6</v>
      </c>
      <c r="O6778" s="155">
        <v>0</v>
      </c>
      <c r="P6778" s="89" t="s">
        <v>679</v>
      </c>
    </row>
    <row r="6779" spans="1:16" ht="76.5">
      <c r="A6779" s="214">
        <v>25</v>
      </c>
      <c r="B6779" s="89"/>
      <c r="C6779" s="90" t="s">
        <v>48</v>
      </c>
      <c r="D6779" s="153">
        <v>43398</v>
      </c>
      <c r="E6779" s="89" t="s">
        <v>12202</v>
      </c>
      <c r="F6779" s="89" t="s">
        <v>680</v>
      </c>
      <c r="G6779" s="89">
        <v>181402</v>
      </c>
      <c r="H6779" s="89"/>
      <c r="I6779" s="93" t="s">
        <v>13520</v>
      </c>
      <c r="J6779" s="89"/>
      <c r="K6779" s="89"/>
      <c r="L6779" s="89"/>
      <c r="M6779" s="89"/>
      <c r="N6779" s="155">
        <v>439047.99</v>
      </c>
      <c r="O6779" s="155">
        <v>0</v>
      </c>
      <c r="P6779" s="89" t="s">
        <v>679</v>
      </c>
    </row>
    <row r="6780" spans="1:16" ht="89.25">
      <c r="A6780" s="214">
        <v>25</v>
      </c>
      <c r="B6780" s="89"/>
      <c r="C6780" s="90" t="s">
        <v>48</v>
      </c>
      <c r="D6780" s="153">
        <v>43398</v>
      </c>
      <c r="E6780" s="89" t="s">
        <v>12208</v>
      </c>
      <c r="F6780" s="89" t="s">
        <v>680</v>
      </c>
      <c r="G6780" s="89">
        <v>181344</v>
      </c>
      <c r="H6780" s="89"/>
      <c r="I6780" s="93" t="s">
        <v>13521</v>
      </c>
      <c r="J6780" s="89"/>
      <c r="K6780" s="89"/>
      <c r="L6780" s="89"/>
      <c r="M6780" s="89"/>
      <c r="N6780" s="155">
        <v>29949.46</v>
      </c>
      <c r="O6780" s="155">
        <v>0</v>
      </c>
      <c r="P6780" s="89" t="s">
        <v>679</v>
      </c>
    </row>
    <row r="6781" spans="1:16" ht="76.5">
      <c r="A6781" s="214">
        <v>25</v>
      </c>
      <c r="B6781" s="89"/>
      <c r="C6781" s="90" t="s">
        <v>48</v>
      </c>
      <c r="D6781" s="153">
        <v>43398</v>
      </c>
      <c r="E6781" s="89" t="s">
        <v>12208</v>
      </c>
      <c r="F6781" s="89" t="s">
        <v>680</v>
      </c>
      <c r="G6781" s="89">
        <v>181349</v>
      </c>
      <c r="H6781" s="89"/>
      <c r="I6781" s="93" t="s">
        <v>13522</v>
      </c>
      <c r="J6781" s="89"/>
      <c r="K6781" s="89"/>
      <c r="L6781" s="89"/>
      <c r="M6781" s="89"/>
      <c r="N6781" s="155">
        <v>1148163.31</v>
      </c>
      <c r="O6781" s="155">
        <v>0</v>
      </c>
      <c r="P6781" s="89" t="s">
        <v>679</v>
      </c>
    </row>
    <row r="6782" spans="1:16" ht="76.5">
      <c r="A6782" s="214">
        <v>25</v>
      </c>
      <c r="B6782" s="89"/>
      <c r="C6782" s="90" t="s">
        <v>48</v>
      </c>
      <c r="D6782" s="153">
        <v>43398</v>
      </c>
      <c r="E6782" s="89" t="s">
        <v>12208</v>
      </c>
      <c r="F6782" s="89" t="s">
        <v>680</v>
      </c>
      <c r="G6782" s="89">
        <v>181353</v>
      </c>
      <c r="H6782" s="89"/>
      <c r="I6782" s="93" t="s">
        <v>13523</v>
      </c>
      <c r="J6782" s="89"/>
      <c r="K6782" s="89"/>
      <c r="L6782" s="89"/>
      <c r="M6782" s="89"/>
      <c r="N6782" s="155">
        <v>177633.66</v>
      </c>
      <c r="O6782" s="155">
        <v>0</v>
      </c>
      <c r="P6782" s="89" t="s">
        <v>679</v>
      </c>
    </row>
    <row r="6783" spans="1:16" ht="89.25">
      <c r="A6783" s="214">
        <v>25</v>
      </c>
      <c r="B6783" s="89"/>
      <c r="C6783" s="90" t="s">
        <v>48</v>
      </c>
      <c r="D6783" s="153">
        <v>43398</v>
      </c>
      <c r="E6783" s="89" t="s">
        <v>12208</v>
      </c>
      <c r="F6783" s="89" t="s">
        <v>680</v>
      </c>
      <c r="G6783" s="89">
        <v>181354</v>
      </c>
      <c r="H6783" s="89"/>
      <c r="I6783" s="93" t="s">
        <v>13524</v>
      </c>
      <c r="J6783" s="89"/>
      <c r="K6783" s="89"/>
      <c r="L6783" s="89"/>
      <c r="M6783" s="89"/>
      <c r="N6783" s="155">
        <v>398366.48</v>
      </c>
      <c r="O6783" s="155">
        <v>0</v>
      </c>
      <c r="P6783" s="89" t="s">
        <v>679</v>
      </c>
    </row>
    <row r="6784" spans="1:16" ht="89.25">
      <c r="A6784" s="214">
        <v>25</v>
      </c>
      <c r="B6784" s="89"/>
      <c r="C6784" s="90" t="s">
        <v>48</v>
      </c>
      <c r="D6784" s="153">
        <v>43398</v>
      </c>
      <c r="E6784" s="89" t="s">
        <v>12208</v>
      </c>
      <c r="F6784" s="89" t="s">
        <v>680</v>
      </c>
      <c r="G6784" s="89">
        <v>181357</v>
      </c>
      <c r="H6784" s="89"/>
      <c r="I6784" s="93" t="s">
        <v>13525</v>
      </c>
      <c r="J6784" s="89"/>
      <c r="K6784" s="89"/>
      <c r="L6784" s="89"/>
      <c r="M6784" s="89"/>
      <c r="N6784" s="155">
        <v>136546.20000000001</v>
      </c>
      <c r="O6784" s="155">
        <v>0</v>
      </c>
      <c r="P6784" s="89" t="s">
        <v>679</v>
      </c>
    </row>
    <row r="6785" spans="1:16" ht="89.25">
      <c r="A6785" s="214">
        <v>25</v>
      </c>
      <c r="B6785" s="89"/>
      <c r="C6785" s="90" t="s">
        <v>48</v>
      </c>
      <c r="D6785" s="153">
        <v>43398</v>
      </c>
      <c r="E6785" s="89" t="s">
        <v>12208</v>
      </c>
      <c r="F6785" s="89" t="s">
        <v>680</v>
      </c>
      <c r="G6785" s="89">
        <v>181355</v>
      </c>
      <c r="H6785" s="89"/>
      <c r="I6785" s="93" t="s">
        <v>13526</v>
      </c>
      <c r="J6785" s="89"/>
      <c r="K6785" s="89"/>
      <c r="L6785" s="89"/>
      <c r="M6785" s="89"/>
      <c r="N6785" s="155">
        <v>162346.51</v>
      </c>
      <c r="O6785" s="155">
        <v>0</v>
      </c>
      <c r="P6785" s="89" t="s">
        <v>679</v>
      </c>
    </row>
    <row r="6786" spans="1:16" ht="89.25">
      <c r="A6786" s="214">
        <v>25</v>
      </c>
      <c r="B6786" s="89"/>
      <c r="C6786" s="90" t="s">
        <v>48</v>
      </c>
      <c r="D6786" s="153">
        <v>43398</v>
      </c>
      <c r="E6786" s="89" t="s">
        <v>12208</v>
      </c>
      <c r="F6786" s="89" t="s">
        <v>680</v>
      </c>
      <c r="G6786" s="89">
        <v>181356</v>
      </c>
      <c r="H6786" s="89"/>
      <c r="I6786" s="93" t="s">
        <v>13527</v>
      </c>
      <c r="J6786" s="89"/>
      <c r="K6786" s="89"/>
      <c r="L6786" s="89"/>
      <c r="M6786" s="89"/>
      <c r="N6786" s="155">
        <v>177653.94</v>
      </c>
      <c r="O6786" s="155">
        <v>0</v>
      </c>
      <c r="P6786" s="89" t="s">
        <v>679</v>
      </c>
    </row>
    <row r="6787" spans="1:16" ht="76.5">
      <c r="A6787" s="214">
        <v>25</v>
      </c>
      <c r="B6787" s="89"/>
      <c r="C6787" s="90" t="s">
        <v>48</v>
      </c>
      <c r="D6787" s="153">
        <v>43398</v>
      </c>
      <c r="E6787" s="89" t="s">
        <v>12208</v>
      </c>
      <c r="F6787" s="89" t="s">
        <v>680</v>
      </c>
      <c r="G6787" s="89">
        <v>181350</v>
      </c>
      <c r="H6787" s="89"/>
      <c r="I6787" s="93" t="s">
        <v>13528</v>
      </c>
      <c r="J6787" s="89"/>
      <c r="K6787" s="89"/>
      <c r="L6787" s="89"/>
      <c r="M6787" s="89"/>
      <c r="N6787" s="155">
        <v>143788.62</v>
      </c>
      <c r="O6787" s="155">
        <v>0</v>
      </c>
      <c r="P6787" s="89" t="s">
        <v>679</v>
      </c>
    </row>
    <row r="6788" spans="1:16" ht="76.5">
      <c r="A6788" s="214">
        <v>25</v>
      </c>
      <c r="B6788" s="89"/>
      <c r="C6788" s="90" t="s">
        <v>48</v>
      </c>
      <c r="D6788" s="153">
        <v>43398</v>
      </c>
      <c r="E6788" s="89" t="s">
        <v>12208</v>
      </c>
      <c r="F6788" s="89" t="s">
        <v>680</v>
      </c>
      <c r="G6788" s="89">
        <v>181324</v>
      </c>
      <c r="H6788" s="89"/>
      <c r="I6788" s="93" t="s">
        <v>13529</v>
      </c>
      <c r="J6788" s="89"/>
      <c r="K6788" s="89"/>
      <c r="L6788" s="89"/>
      <c r="M6788" s="89"/>
      <c r="N6788" s="155">
        <v>319589.62</v>
      </c>
      <c r="O6788" s="155">
        <v>0</v>
      </c>
      <c r="P6788" s="89" t="s">
        <v>679</v>
      </c>
    </row>
    <row r="6789" spans="1:16" ht="76.5">
      <c r="A6789" s="214">
        <v>25</v>
      </c>
      <c r="B6789" s="89"/>
      <c r="C6789" s="90" t="s">
        <v>48</v>
      </c>
      <c r="D6789" s="153">
        <v>43398</v>
      </c>
      <c r="E6789" s="89" t="s">
        <v>12208</v>
      </c>
      <c r="F6789" s="89" t="s">
        <v>680</v>
      </c>
      <c r="G6789" s="89">
        <v>181325</v>
      </c>
      <c r="H6789" s="89"/>
      <c r="I6789" s="93" t="s">
        <v>13530</v>
      </c>
      <c r="J6789" s="89"/>
      <c r="K6789" s="89"/>
      <c r="L6789" s="89"/>
      <c r="M6789" s="89"/>
      <c r="N6789" s="155">
        <v>201165.3</v>
      </c>
      <c r="O6789" s="155">
        <v>0</v>
      </c>
      <c r="P6789" s="89" t="s">
        <v>679</v>
      </c>
    </row>
    <row r="6790" spans="1:16" ht="76.5">
      <c r="A6790" s="214">
        <v>25</v>
      </c>
      <c r="B6790" s="89"/>
      <c r="C6790" s="90" t="s">
        <v>48</v>
      </c>
      <c r="D6790" s="153">
        <v>43398</v>
      </c>
      <c r="E6790" s="89" t="s">
        <v>12208</v>
      </c>
      <c r="F6790" s="89" t="s">
        <v>680</v>
      </c>
      <c r="G6790" s="89">
        <v>181326</v>
      </c>
      <c r="H6790" s="89"/>
      <c r="I6790" s="93" t="s">
        <v>13531</v>
      </c>
      <c r="J6790" s="89"/>
      <c r="K6790" s="89"/>
      <c r="L6790" s="89"/>
      <c r="M6790" s="89"/>
      <c r="N6790" s="155">
        <v>49489.88</v>
      </c>
      <c r="O6790" s="155">
        <v>0</v>
      </c>
      <c r="P6790" s="89" t="s">
        <v>679</v>
      </c>
    </row>
    <row r="6791" spans="1:16" ht="76.5">
      <c r="A6791" s="214">
        <v>25</v>
      </c>
      <c r="B6791" s="89"/>
      <c r="C6791" s="90" t="s">
        <v>48</v>
      </c>
      <c r="D6791" s="153">
        <v>43398</v>
      </c>
      <c r="E6791" s="89" t="s">
        <v>12208</v>
      </c>
      <c r="F6791" s="89" t="s">
        <v>680</v>
      </c>
      <c r="G6791" s="89">
        <v>181327</v>
      </c>
      <c r="H6791" s="89"/>
      <c r="I6791" s="93" t="s">
        <v>13532</v>
      </c>
      <c r="J6791" s="89"/>
      <c r="K6791" s="89"/>
      <c r="L6791" s="89"/>
      <c r="M6791" s="89"/>
      <c r="N6791" s="155">
        <v>462390.21</v>
      </c>
      <c r="O6791" s="155">
        <v>0</v>
      </c>
      <c r="P6791" s="89" t="s">
        <v>679</v>
      </c>
    </row>
    <row r="6792" spans="1:16" ht="89.25">
      <c r="A6792" s="214">
        <v>25</v>
      </c>
      <c r="B6792" s="89"/>
      <c r="C6792" s="90" t="s">
        <v>48</v>
      </c>
      <c r="D6792" s="153">
        <v>43398</v>
      </c>
      <c r="E6792" s="89" t="s">
        <v>12208</v>
      </c>
      <c r="F6792" s="89" t="s">
        <v>680</v>
      </c>
      <c r="G6792" s="89">
        <v>181340</v>
      </c>
      <c r="H6792" s="89"/>
      <c r="I6792" s="93" t="s">
        <v>13533</v>
      </c>
      <c r="J6792" s="89"/>
      <c r="K6792" s="89"/>
      <c r="L6792" s="89"/>
      <c r="M6792" s="89"/>
      <c r="N6792" s="155">
        <v>193706.23</v>
      </c>
      <c r="O6792" s="155">
        <v>0</v>
      </c>
      <c r="P6792" s="89" t="s">
        <v>679</v>
      </c>
    </row>
    <row r="6793" spans="1:16" ht="76.5">
      <c r="A6793" s="214">
        <v>597</v>
      </c>
      <c r="B6793" s="89"/>
      <c r="C6793" s="90" t="s">
        <v>2577</v>
      </c>
      <c r="D6793" s="153">
        <v>43398</v>
      </c>
      <c r="E6793" s="89" t="s">
        <v>12209</v>
      </c>
      <c r="F6793" s="89" t="s">
        <v>11</v>
      </c>
      <c r="G6793" s="89">
        <v>936705</v>
      </c>
      <c r="H6793" s="89"/>
      <c r="I6793" s="93" t="s">
        <v>13534</v>
      </c>
      <c r="J6793" s="89"/>
      <c r="K6793" s="89"/>
      <c r="L6793" s="89"/>
      <c r="M6793" s="89"/>
      <c r="N6793" s="155">
        <v>270</v>
      </c>
      <c r="O6793" s="155">
        <v>0</v>
      </c>
      <c r="P6793" s="89" t="s">
        <v>679</v>
      </c>
    </row>
    <row r="6794" spans="1:16" ht="51">
      <c r="A6794" s="214">
        <v>222</v>
      </c>
      <c r="B6794" s="89"/>
      <c r="C6794" s="90" t="s">
        <v>106</v>
      </c>
      <c r="D6794" s="153">
        <v>43399</v>
      </c>
      <c r="E6794" s="89" t="s">
        <v>11673</v>
      </c>
      <c r="F6794" s="89" t="s">
        <v>3</v>
      </c>
      <c r="G6794" s="89">
        <v>1676530</v>
      </c>
      <c r="H6794" s="89"/>
      <c r="I6794" s="93" t="s">
        <v>12871</v>
      </c>
      <c r="J6794" s="89"/>
      <c r="K6794" s="89"/>
      <c r="L6794" s="89"/>
      <c r="M6794" s="89"/>
      <c r="N6794" s="155">
        <v>0</v>
      </c>
      <c r="O6794" s="155">
        <v>145</v>
      </c>
      <c r="P6794" s="89" t="s">
        <v>679</v>
      </c>
    </row>
    <row r="6795" spans="1:16" ht="38.25">
      <c r="A6795" s="214" t="s">
        <v>569</v>
      </c>
      <c r="B6795" s="89"/>
      <c r="C6795" s="90" t="s">
        <v>621</v>
      </c>
      <c r="D6795" s="153">
        <v>43399</v>
      </c>
      <c r="E6795" s="89" t="s">
        <v>11674</v>
      </c>
      <c r="F6795" s="89" t="s">
        <v>3</v>
      </c>
      <c r="G6795" s="89">
        <v>1676512</v>
      </c>
      <c r="H6795" s="89"/>
      <c r="I6795" s="93" t="s">
        <v>12872</v>
      </c>
      <c r="J6795" s="89"/>
      <c r="K6795" s="89"/>
      <c r="L6795" s="89"/>
      <c r="M6795" s="89"/>
      <c r="N6795" s="155">
        <v>0</v>
      </c>
      <c r="O6795" s="155">
        <v>100</v>
      </c>
      <c r="P6795" s="89" t="s">
        <v>679</v>
      </c>
    </row>
    <row r="6796" spans="1:16" ht="51">
      <c r="A6796" s="214">
        <v>190</v>
      </c>
      <c r="B6796" s="89"/>
      <c r="C6796" s="90" t="s">
        <v>95</v>
      </c>
      <c r="D6796" s="153">
        <v>43399</v>
      </c>
      <c r="E6796" s="89" t="s">
        <v>11675</v>
      </c>
      <c r="F6796" s="89" t="s">
        <v>3</v>
      </c>
      <c r="G6796" s="89">
        <v>1676490</v>
      </c>
      <c r="H6796" s="89"/>
      <c r="I6796" s="93" t="s">
        <v>12873</v>
      </c>
      <c r="J6796" s="89"/>
      <c r="K6796" s="89"/>
      <c r="L6796" s="89"/>
      <c r="M6796" s="89"/>
      <c r="N6796" s="155">
        <v>0</v>
      </c>
      <c r="O6796" s="155">
        <v>18.2</v>
      </c>
      <c r="P6796" s="89" t="s">
        <v>679</v>
      </c>
    </row>
    <row r="6797" spans="1:16" ht="38.25">
      <c r="A6797" s="214">
        <v>526</v>
      </c>
      <c r="B6797" s="89"/>
      <c r="C6797" s="90" t="s">
        <v>616</v>
      </c>
      <c r="D6797" s="153">
        <v>43399</v>
      </c>
      <c r="E6797" s="89" t="s">
        <v>11676</v>
      </c>
      <c r="F6797" s="89" t="s">
        <v>3</v>
      </c>
      <c r="G6797" s="89">
        <v>1676488</v>
      </c>
      <c r="H6797" s="89"/>
      <c r="I6797" s="93" t="s">
        <v>12874</v>
      </c>
      <c r="J6797" s="89"/>
      <c r="K6797" s="89"/>
      <c r="L6797" s="89"/>
      <c r="M6797" s="89"/>
      <c r="N6797" s="155">
        <v>0</v>
      </c>
      <c r="O6797" s="155">
        <v>60</v>
      </c>
      <c r="P6797" s="89" t="s">
        <v>679</v>
      </c>
    </row>
    <row r="6798" spans="1:16" ht="51">
      <c r="A6798" s="214" t="s">
        <v>569</v>
      </c>
      <c r="B6798" s="89"/>
      <c r="C6798" s="90" t="s">
        <v>621</v>
      </c>
      <c r="D6798" s="153">
        <v>43399</v>
      </c>
      <c r="E6798" s="89" t="s">
        <v>11677</v>
      </c>
      <c r="F6798" s="89" t="s">
        <v>3</v>
      </c>
      <c r="G6798" s="89">
        <v>1676487</v>
      </c>
      <c r="H6798" s="89"/>
      <c r="I6798" s="93" t="s">
        <v>12875</v>
      </c>
      <c r="J6798" s="89"/>
      <c r="K6798" s="89"/>
      <c r="L6798" s="89"/>
      <c r="M6798" s="89"/>
      <c r="N6798" s="155">
        <v>0</v>
      </c>
      <c r="O6798" s="155">
        <v>3948.9300000000003</v>
      </c>
      <c r="P6798" s="89" t="s">
        <v>679</v>
      </c>
    </row>
    <row r="6799" spans="1:16" ht="51">
      <c r="A6799" s="214" t="s">
        <v>560</v>
      </c>
      <c r="B6799" s="89"/>
      <c r="C6799" s="90" t="s">
        <v>622</v>
      </c>
      <c r="D6799" s="153">
        <v>43399</v>
      </c>
      <c r="E6799" s="89" t="s">
        <v>11678</v>
      </c>
      <c r="F6799" s="89" t="s">
        <v>3</v>
      </c>
      <c r="G6799" s="89">
        <v>1676563</v>
      </c>
      <c r="H6799" s="89"/>
      <c r="I6799" s="93" t="s">
        <v>12876</v>
      </c>
      <c r="J6799" s="89"/>
      <c r="K6799" s="89"/>
      <c r="L6799" s="89"/>
      <c r="M6799" s="89"/>
      <c r="N6799" s="155">
        <v>0</v>
      </c>
      <c r="O6799" s="155">
        <v>566.97</v>
      </c>
      <c r="P6799" s="89" t="s">
        <v>679</v>
      </c>
    </row>
    <row r="6800" spans="1:16" ht="38.25">
      <c r="A6800" s="214" t="s">
        <v>569</v>
      </c>
      <c r="B6800" s="89"/>
      <c r="C6800" s="90" t="s">
        <v>621</v>
      </c>
      <c r="D6800" s="153">
        <v>43399</v>
      </c>
      <c r="E6800" s="89" t="s">
        <v>11679</v>
      </c>
      <c r="F6800" s="89" t="s">
        <v>3</v>
      </c>
      <c r="G6800" s="89">
        <v>1676569</v>
      </c>
      <c r="H6800" s="89"/>
      <c r="I6800" s="93" t="s">
        <v>12877</v>
      </c>
      <c r="J6800" s="89"/>
      <c r="K6800" s="89"/>
      <c r="L6800" s="89"/>
      <c r="M6800" s="89"/>
      <c r="N6800" s="155">
        <v>0</v>
      </c>
      <c r="O6800" s="155">
        <v>45.1</v>
      </c>
      <c r="P6800" s="89" t="s">
        <v>2900</v>
      </c>
    </row>
    <row r="6801" spans="1:16" ht="38.25">
      <c r="A6801" s="214" t="s">
        <v>569</v>
      </c>
      <c r="B6801" s="89"/>
      <c r="C6801" s="90" t="s">
        <v>621</v>
      </c>
      <c r="D6801" s="153">
        <v>43399</v>
      </c>
      <c r="E6801" s="89" t="s">
        <v>11680</v>
      </c>
      <c r="F6801" s="89" t="s">
        <v>3</v>
      </c>
      <c r="G6801" s="89">
        <v>1676571</v>
      </c>
      <c r="H6801" s="89"/>
      <c r="I6801" s="93" t="s">
        <v>12878</v>
      </c>
      <c r="J6801" s="89"/>
      <c r="K6801" s="89"/>
      <c r="L6801" s="89"/>
      <c r="M6801" s="89"/>
      <c r="N6801" s="155">
        <v>0</v>
      </c>
      <c r="O6801" s="155">
        <v>193</v>
      </c>
      <c r="P6801" s="89" t="s">
        <v>679</v>
      </c>
    </row>
    <row r="6802" spans="1:16" ht="51">
      <c r="A6802" s="214">
        <v>20</v>
      </c>
      <c r="B6802" s="89"/>
      <c r="C6802" s="90" t="s">
        <v>47</v>
      </c>
      <c r="D6802" s="153">
        <v>43399</v>
      </c>
      <c r="E6802" s="89" t="s">
        <v>11681</v>
      </c>
      <c r="F6802" s="89" t="s">
        <v>3</v>
      </c>
      <c r="G6802" s="89">
        <v>1676574</v>
      </c>
      <c r="H6802" s="89"/>
      <c r="I6802" s="93" t="s">
        <v>12879</v>
      </c>
      <c r="J6802" s="89"/>
      <c r="K6802" s="89"/>
      <c r="L6802" s="89"/>
      <c r="M6802" s="89"/>
      <c r="N6802" s="155">
        <v>0</v>
      </c>
      <c r="O6802" s="155">
        <v>969</v>
      </c>
      <c r="P6802" s="89" t="s">
        <v>679</v>
      </c>
    </row>
    <row r="6803" spans="1:16" ht="63.75">
      <c r="A6803" s="214">
        <v>378</v>
      </c>
      <c r="B6803" s="89"/>
      <c r="C6803" s="90" t="s">
        <v>647</v>
      </c>
      <c r="D6803" s="153">
        <v>43399</v>
      </c>
      <c r="E6803" s="89" t="s">
        <v>11682</v>
      </c>
      <c r="F6803" s="89" t="s">
        <v>3</v>
      </c>
      <c r="G6803" s="89">
        <v>1676575</v>
      </c>
      <c r="H6803" s="89"/>
      <c r="I6803" s="93" t="s">
        <v>12880</v>
      </c>
      <c r="J6803" s="89"/>
      <c r="K6803" s="89"/>
      <c r="L6803" s="89"/>
      <c r="M6803" s="89"/>
      <c r="N6803" s="155">
        <v>0</v>
      </c>
      <c r="O6803" s="155">
        <v>390.81</v>
      </c>
      <c r="P6803" s="89" t="s">
        <v>679</v>
      </c>
    </row>
    <row r="6804" spans="1:16" ht="63.75">
      <c r="A6804" s="214">
        <v>378</v>
      </c>
      <c r="B6804" s="89"/>
      <c r="C6804" s="90" t="s">
        <v>647</v>
      </c>
      <c r="D6804" s="153">
        <v>43399</v>
      </c>
      <c r="E6804" s="89" t="s">
        <v>11683</v>
      </c>
      <c r="F6804" s="89" t="s">
        <v>3</v>
      </c>
      <c r="G6804" s="89">
        <v>1676580</v>
      </c>
      <c r="H6804" s="89"/>
      <c r="I6804" s="93" t="s">
        <v>12881</v>
      </c>
      <c r="J6804" s="89"/>
      <c r="K6804" s="89"/>
      <c r="L6804" s="89"/>
      <c r="M6804" s="89"/>
      <c r="N6804" s="155">
        <v>0</v>
      </c>
      <c r="O6804" s="155">
        <v>243.99</v>
      </c>
      <c r="P6804" s="89" t="s">
        <v>679</v>
      </c>
    </row>
    <row r="6805" spans="1:16" ht="63.75">
      <c r="A6805" s="214">
        <v>86</v>
      </c>
      <c r="B6805" s="89"/>
      <c r="C6805" s="90" t="s">
        <v>59</v>
      </c>
      <c r="D6805" s="153">
        <v>43399</v>
      </c>
      <c r="E6805" s="89" t="s">
        <v>11684</v>
      </c>
      <c r="F6805" s="89" t="s">
        <v>3</v>
      </c>
      <c r="G6805" s="89">
        <v>1676581</v>
      </c>
      <c r="H6805" s="89"/>
      <c r="I6805" s="93" t="s">
        <v>12882</v>
      </c>
      <c r="J6805" s="89"/>
      <c r="K6805" s="89"/>
      <c r="L6805" s="89"/>
      <c r="M6805" s="89"/>
      <c r="N6805" s="155">
        <v>0</v>
      </c>
      <c r="O6805" s="155">
        <v>20000</v>
      </c>
      <c r="P6805" s="89" t="s">
        <v>679</v>
      </c>
    </row>
    <row r="6806" spans="1:16" ht="51">
      <c r="A6806" s="214" t="s">
        <v>569</v>
      </c>
      <c r="B6806" s="89"/>
      <c r="C6806" s="90" t="s">
        <v>621</v>
      </c>
      <c r="D6806" s="153">
        <v>43399</v>
      </c>
      <c r="E6806" s="89" t="s">
        <v>11685</v>
      </c>
      <c r="F6806" s="89" t="s">
        <v>3</v>
      </c>
      <c r="G6806" s="89">
        <v>1676583</v>
      </c>
      <c r="H6806" s="89"/>
      <c r="I6806" s="93" t="s">
        <v>12883</v>
      </c>
      <c r="J6806" s="89"/>
      <c r="K6806" s="89"/>
      <c r="L6806" s="89"/>
      <c r="M6806" s="89"/>
      <c r="N6806" s="155">
        <v>0</v>
      </c>
      <c r="O6806" s="155">
        <v>3290.65</v>
      </c>
      <c r="P6806" s="89" t="s">
        <v>679</v>
      </c>
    </row>
    <row r="6807" spans="1:16" ht="63.75">
      <c r="A6807" s="214">
        <v>46</v>
      </c>
      <c r="B6807" s="89"/>
      <c r="C6807" s="90" t="s">
        <v>51</v>
      </c>
      <c r="D6807" s="153">
        <v>43399</v>
      </c>
      <c r="E6807" s="89" t="s">
        <v>11686</v>
      </c>
      <c r="F6807" s="89" t="s">
        <v>3</v>
      </c>
      <c r="G6807" s="89">
        <v>1676596</v>
      </c>
      <c r="H6807" s="89"/>
      <c r="I6807" s="93" t="s">
        <v>12884</v>
      </c>
      <c r="J6807" s="89"/>
      <c r="K6807" s="89"/>
      <c r="L6807" s="89"/>
      <c r="M6807" s="89"/>
      <c r="N6807" s="155">
        <v>0</v>
      </c>
      <c r="O6807" s="155">
        <v>1200</v>
      </c>
      <c r="P6807" s="89" t="s">
        <v>679</v>
      </c>
    </row>
    <row r="6808" spans="1:16" ht="51">
      <c r="A6808" s="214">
        <v>526</v>
      </c>
      <c r="B6808" s="89"/>
      <c r="C6808" s="90" t="s">
        <v>616</v>
      </c>
      <c r="D6808" s="153">
        <v>43399</v>
      </c>
      <c r="E6808" s="89" t="s">
        <v>11687</v>
      </c>
      <c r="F6808" s="89" t="s">
        <v>3</v>
      </c>
      <c r="G6808" s="89">
        <v>1676613</v>
      </c>
      <c r="H6808" s="89"/>
      <c r="I6808" s="93" t="s">
        <v>12885</v>
      </c>
      <c r="J6808" s="89"/>
      <c r="K6808" s="89"/>
      <c r="L6808" s="89"/>
      <c r="M6808" s="89"/>
      <c r="N6808" s="155">
        <v>0</v>
      </c>
      <c r="O6808" s="155">
        <v>250</v>
      </c>
      <c r="P6808" s="89" t="s">
        <v>679</v>
      </c>
    </row>
    <row r="6809" spans="1:16" ht="51">
      <c r="A6809" s="214" t="s">
        <v>569</v>
      </c>
      <c r="B6809" s="89"/>
      <c r="C6809" s="90" t="s">
        <v>621</v>
      </c>
      <c r="D6809" s="153">
        <v>43399</v>
      </c>
      <c r="E6809" s="89" t="s">
        <v>11688</v>
      </c>
      <c r="F6809" s="89" t="s">
        <v>3</v>
      </c>
      <c r="G6809" s="89">
        <v>1676318</v>
      </c>
      <c r="H6809" s="89"/>
      <c r="I6809" s="93" t="s">
        <v>12886</v>
      </c>
      <c r="J6809" s="89"/>
      <c r="K6809" s="89"/>
      <c r="L6809" s="89"/>
      <c r="M6809" s="89"/>
      <c r="N6809" s="155">
        <v>0</v>
      </c>
      <c r="O6809" s="155">
        <v>1497.52</v>
      </c>
      <c r="P6809" s="89" t="s">
        <v>679</v>
      </c>
    </row>
    <row r="6810" spans="1:16" ht="51">
      <c r="A6810" s="214">
        <v>526</v>
      </c>
      <c r="B6810" s="89"/>
      <c r="C6810" s="90" t="s">
        <v>616</v>
      </c>
      <c r="D6810" s="153">
        <v>43399</v>
      </c>
      <c r="E6810" s="89" t="s">
        <v>11689</v>
      </c>
      <c r="F6810" s="89" t="s">
        <v>3</v>
      </c>
      <c r="G6810" s="89">
        <v>1676376</v>
      </c>
      <c r="H6810" s="89"/>
      <c r="I6810" s="93" t="s">
        <v>12887</v>
      </c>
      <c r="J6810" s="89"/>
      <c r="K6810" s="89"/>
      <c r="L6810" s="89"/>
      <c r="M6810" s="89"/>
      <c r="N6810" s="155">
        <v>0</v>
      </c>
      <c r="O6810" s="155">
        <v>77</v>
      </c>
      <c r="P6810" s="89" t="s">
        <v>679</v>
      </c>
    </row>
    <row r="6811" spans="1:16" ht="51">
      <c r="A6811" s="214">
        <v>526</v>
      </c>
      <c r="B6811" s="89"/>
      <c r="C6811" s="90" t="s">
        <v>616</v>
      </c>
      <c r="D6811" s="153">
        <v>43399</v>
      </c>
      <c r="E6811" s="89" t="s">
        <v>11690</v>
      </c>
      <c r="F6811" s="89" t="s">
        <v>3</v>
      </c>
      <c r="G6811" s="89">
        <v>1676377</v>
      </c>
      <c r="H6811" s="89"/>
      <c r="I6811" s="93" t="s">
        <v>12888</v>
      </c>
      <c r="J6811" s="89"/>
      <c r="K6811" s="89"/>
      <c r="L6811" s="89"/>
      <c r="M6811" s="89"/>
      <c r="N6811" s="155">
        <v>0</v>
      </c>
      <c r="O6811" s="155">
        <v>77</v>
      </c>
      <c r="P6811" s="89" t="s">
        <v>679</v>
      </c>
    </row>
    <row r="6812" spans="1:16" ht="51">
      <c r="A6812" s="214">
        <v>526</v>
      </c>
      <c r="B6812" s="89"/>
      <c r="C6812" s="90" t="s">
        <v>616</v>
      </c>
      <c r="D6812" s="153">
        <v>43399</v>
      </c>
      <c r="E6812" s="89" t="s">
        <v>11691</v>
      </c>
      <c r="F6812" s="89" t="s">
        <v>3</v>
      </c>
      <c r="G6812" s="89">
        <v>1676378</v>
      </c>
      <c r="H6812" s="89"/>
      <c r="I6812" s="93" t="s">
        <v>12889</v>
      </c>
      <c r="J6812" s="89"/>
      <c r="K6812" s="89"/>
      <c r="L6812" s="89"/>
      <c r="M6812" s="89"/>
      <c r="N6812" s="155">
        <v>0</v>
      </c>
      <c r="O6812" s="155">
        <v>77</v>
      </c>
      <c r="P6812" s="89" t="s">
        <v>679</v>
      </c>
    </row>
    <row r="6813" spans="1:16" ht="51">
      <c r="A6813" s="214">
        <v>30</v>
      </c>
      <c r="B6813" s="89"/>
      <c r="C6813" s="90" t="s">
        <v>684</v>
      </c>
      <c r="D6813" s="153">
        <v>43399</v>
      </c>
      <c r="E6813" s="89" t="s">
        <v>11692</v>
      </c>
      <c r="F6813" s="89" t="s">
        <v>3</v>
      </c>
      <c r="G6813" s="89">
        <v>1676434</v>
      </c>
      <c r="H6813" s="89"/>
      <c r="I6813" s="93" t="s">
        <v>12890</v>
      </c>
      <c r="J6813" s="89"/>
      <c r="K6813" s="89"/>
      <c r="L6813" s="89"/>
      <c r="M6813" s="89"/>
      <c r="N6813" s="155">
        <v>0</v>
      </c>
      <c r="O6813" s="155">
        <v>85</v>
      </c>
      <c r="P6813" s="89" t="s">
        <v>679</v>
      </c>
    </row>
    <row r="6814" spans="1:16" ht="38.25">
      <c r="A6814" s="214" t="s">
        <v>569</v>
      </c>
      <c r="B6814" s="89"/>
      <c r="C6814" s="90" t="s">
        <v>621</v>
      </c>
      <c r="D6814" s="153">
        <v>43399</v>
      </c>
      <c r="E6814" s="89" t="s">
        <v>11693</v>
      </c>
      <c r="F6814" s="89" t="s">
        <v>3</v>
      </c>
      <c r="G6814" s="89">
        <v>1676436</v>
      </c>
      <c r="H6814" s="89"/>
      <c r="I6814" s="93" t="s">
        <v>12891</v>
      </c>
      <c r="J6814" s="89"/>
      <c r="K6814" s="89"/>
      <c r="L6814" s="89"/>
      <c r="M6814" s="89"/>
      <c r="N6814" s="155">
        <v>0</v>
      </c>
      <c r="O6814" s="155">
        <v>2257.7000000000003</v>
      </c>
      <c r="P6814" s="89" t="s">
        <v>679</v>
      </c>
    </row>
    <row r="6815" spans="1:16" ht="63.75">
      <c r="A6815" s="214">
        <v>512</v>
      </c>
      <c r="B6815" s="89"/>
      <c r="C6815" s="90" t="s">
        <v>10495</v>
      </c>
      <c r="D6815" s="153">
        <v>43399</v>
      </c>
      <c r="E6815" s="89" t="s">
        <v>11694</v>
      </c>
      <c r="F6815" s="89" t="s">
        <v>3</v>
      </c>
      <c r="G6815" s="89">
        <v>1676485</v>
      </c>
      <c r="H6815" s="89"/>
      <c r="I6815" s="93" t="s">
        <v>12892</v>
      </c>
      <c r="J6815" s="89"/>
      <c r="K6815" s="89"/>
      <c r="L6815" s="89"/>
      <c r="M6815" s="89"/>
      <c r="N6815" s="155">
        <v>0</v>
      </c>
      <c r="O6815" s="155">
        <v>80</v>
      </c>
      <c r="P6815" s="89" t="s">
        <v>679</v>
      </c>
    </row>
    <row r="6816" spans="1:16" ht="51">
      <c r="A6816" s="214">
        <v>130</v>
      </c>
      <c r="B6816" s="89"/>
      <c r="C6816" s="90" t="s">
        <v>70</v>
      </c>
      <c r="D6816" s="153">
        <v>43399</v>
      </c>
      <c r="E6816" s="89" t="s">
        <v>11695</v>
      </c>
      <c r="F6816" s="89" t="s">
        <v>3</v>
      </c>
      <c r="G6816" s="89">
        <v>1676654</v>
      </c>
      <c r="H6816" s="89"/>
      <c r="I6816" s="93" t="s">
        <v>12893</v>
      </c>
      <c r="J6816" s="89"/>
      <c r="K6816" s="89"/>
      <c r="L6816" s="89"/>
      <c r="M6816" s="89"/>
      <c r="N6816" s="155">
        <v>0</v>
      </c>
      <c r="O6816" s="155">
        <v>35</v>
      </c>
      <c r="P6816" s="89" t="s">
        <v>679</v>
      </c>
    </row>
    <row r="6817" spans="1:16" ht="63.75">
      <c r="A6817" s="214">
        <v>253</v>
      </c>
      <c r="B6817" s="89"/>
      <c r="C6817" s="90" t="s">
        <v>117</v>
      </c>
      <c r="D6817" s="153">
        <v>43399</v>
      </c>
      <c r="E6817" s="89" t="s">
        <v>11696</v>
      </c>
      <c r="F6817" s="89" t="s">
        <v>3</v>
      </c>
      <c r="G6817" s="89">
        <v>1676415</v>
      </c>
      <c r="H6817" s="89"/>
      <c r="I6817" s="93" t="s">
        <v>12894</v>
      </c>
      <c r="J6817" s="89"/>
      <c r="K6817" s="89"/>
      <c r="L6817" s="89"/>
      <c r="M6817" s="89"/>
      <c r="N6817" s="155">
        <v>0</v>
      </c>
      <c r="O6817" s="155">
        <v>3000000</v>
      </c>
      <c r="P6817" s="89" t="s">
        <v>679</v>
      </c>
    </row>
    <row r="6818" spans="1:16" ht="63.75">
      <c r="A6818" s="214" t="s">
        <v>569</v>
      </c>
      <c r="B6818" s="89"/>
      <c r="C6818" s="90" t="s">
        <v>621</v>
      </c>
      <c r="D6818" s="153">
        <v>43399</v>
      </c>
      <c r="E6818" s="89" t="s">
        <v>11697</v>
      </c>
      <c r="F6818" s="89" t="s">
        <v>3</v>
      </c>
      <c r="G6818" s="89">
        <v>1676431</v>
      </c>
      <c r="H6818" s="89"/>
      <c r="I6818" s="93" t="s">
        <v>12895</v>
      </c>
      <c r="J6818" s="89"/>
      <c r="K6818" s="89"/>
      <c r="L6818" s="89"/>
      <c r="M6818" s="89"/>
      <c r="N6818" s="155">
        <v>0</v>
      </c>
      <c r="O6818" s="155">
        <v>20085.170000000002</v>
      </c>
      <c r="P6818" s="89" t="s">
        <v>679</v>
      </c>
    </row>
    <row r="6819" spans="1:16" ht="51">
      <c r="A6819" s="214">
        <v>16</v>
      </c>
      <c r="B6819" s="89"/>
      <c r="C6819" s="90" t="s">
        <v>46</v>
      </c>
      <c r="D6819" s="153">
        <v>43399</v>
      </c>
      <c r="E6819" s="89" t="s">
        <v>11698</v>
      </c>
      <c r="F6819" s="89" t="s">
        <v>3</v>
      </c>
      <c r="G6819" s="89">
        <v>1676437</v>
      </c>
      <c r="H6819" s="89"/>
      <c r="I6819" s="93" t="s">
        <v>12896</v>
      </c>
      <c r="J6819" s="89"/>
      <c r="K6819" s="89"/>
      <c r="L6819" s="89"/>
      <c r="M6819" s="89"/>
      <c r="N6819" s="155">
        <v>0</v>
      </c>
      <c r="O6819" s="155">
        <v>6583.39</v>
      </c>
      <c r="P6819" s="89" t="s">
        <v>679</v>
      </c>
    </row>
    <row r="6820" spans="1:16" ht="63.75">
      <c r="A6820" s="214">
        <v>287</v>
      </c>
      <c r="B6820" s="89"/>
      <c r="C6820" s="90" t="s">
        <v>130</v>
      </c>
      <c r="D6820" s="153">
        <v>43399</v>
      </c>
      <c r="E6820" s="89" t="s">
        <v>11699</v>
      </c>
      <c r="F6820" s="89" t="s">
        <v>3</v>
      </c>
      <c r="G6820" s="89">
        <v>1676456</v>
      </c>
      <c r="H6820" s="89"/>
      <c r="I6820" s="93" t="s">
        <v>12897</v>
      </c>
      <c r="J6820" s="89"/>
      <c r="K6820" s="89"/>
      <c r="L6820" s="89"/>
      <c r="M6820" s="89"/>
      <c r="N6820" s="155">
        <v>0</v>
      </c>
      <c r="O6820" s="155">
        <v>4950.6400000000003</v>
      </c>
      <c r="P6820" s="89" t="s">
        <v>679</v>
      </c>
    </row>
    <row r="6821" spans="1:16" ht="63.75">
      <c r="A6821" s="214">
        <v>287</v>
      </c>
      <c r="B6821" s="89"/>
      <c r="C6821" s="90" t="s">
        <v>130</v>
      </c>
      <c r="D6821" s="153">
        <v>43399</v>
      </c>
      <c r="E6821" s="89" t="s">
        <v>11700</v>
      </c>
      <c r="F6821" s="89" t="s">
        <v>3</v>
      </c>
      <c r="G6821" s="89">
        <v>1676468</v>
      </c>
      <c r="H6821" s="89"/>
      <c r="I6821" s="93" t="s">
        <v>12898</v>
      </c>
      <c r="J6821" s="89"/>
      <c r="K6821" s="89"/>
      <c r="L6821" s="89"/>
      <c r="M6821" s="89"/>
      <c r="N6821" s="155">
        <v>0</v>
      </c>
      <c r="O6821" s="155">
        <v>640576.29</v>
      </c>
      <c r="P6821" s="89" t="s">
        <v>679</v>
      </c>
    </row>
    <row r="6822" spans="1:16" ht="51">
      <c r="A6822" s="214">
        <v>35</v>
      </c>
      <c r="B6822" s="89"/>
      <c r="C6822" s="90" t="s">
        <v>49</v>
      </c>
      <c r="D6822" s="153">
        <v>43399</v>
      </c>
      <c r="E6822" s="89" t="s">
        <v>11701</v>
      </c>
      <c r="F6822" s="89" t="s">
        <v>3</v>
      </c>
      <c r="G6822" s="89">
        <v>1676303</v>
      </c>
      <c r="H6822" s="89"/>
      <c r="I6822" s="93" t="s">
        <v>12899</v>
      </c>
      <c r="J6822" s="89"/>
      <c r="K6822" s="89"/>
      <c r="L6822" s="89"/>
      <c r="M6822" s="89"/>
      <c r="N6822" s="155">
        <v>0</v>
      </c>
      <c r="O6822" s="155">
        <v>310</v>
      </c>
      <c r="P6822" s="89" t="s">
        <v>679</v>
      </c>
    </row>
    <row r="6823" spans="1:16" ht="76.5">
      <c r="A6823" s="214">
        <v>35</v>
      </c>
      <c r="B6823" s="89"/>
      <c r="C6823" s="90" t="s">
        <v>49</v>
      </c>
      <c r="D6823" s="153">
        <v>43399</v>
      </c>
      <c r="E6823" s="89" t="s">
        <v>11702</v>
      </c>
      <c r="F6823" s="89" t="s">
        <v>3</v>
      </c>
      <c r="G6823" s="89">
        <v>1676304</v>
      </c>
      <c r="H6823" s="89"/>
      <c r="I6823" s="93" t="s">
        <v>12900</v>
      </c>
      <c r="J6823" s="89"/>
      <c r="K6823" s="89"/>
      <c r="L6823" s="89"/>
      <c r="M6823" s="89"/>
      <c r="N6823" s="155">
        <v>0</v>
      </c>
      <c r="O6823" s="155">
        <v>310</v>
      </c>
      <c r="P6823" s="89" t="s">
        <v>679</v>
      </c>
    </row>
    <row r="6824" spans="1:16" ht="51">
      <c r="A6824" s="214">
        <v>35</v>
      </c>
      <c r="B6824" s="89"/>
      <c r="C6824" s="90" t="s">
        <v>49</v>
      </c>
      <c r="D6824" s="153">
        <v>43399</v>
      </c>
      <c r="E6824" s="89" t="s">
        <v>11703</v>
      </c>
      <c r="F6824" s="89" t="s">
        <v>3</v>
      </c>
      <c r="G6824" s="89">
        <v>1676305</v>
      </c>
      <c r="H6824" s="89"/>
      <c r="I6824" s="93" t="s">
        <v>12901</v>
      </c>
      <c r="J6824" s="89"/>
      <c r="K6824" s="89"/>
      <c r="L6824" s="89"/>
      <c r="M6824" s="89"/>
      <c r="N6824" s="155">
        <v>0</v>
      </c>
      <c r="O6824" s="155">
        <v>5000</v>
      </c>
      <c r="P6824" s="89" t="s">
        <v>679</v>
      </c>
    </row>
    <row r="6825" spans="1:16" ht="63.75">
      <c r="A6825" s="214">
        <v>35</v>
      </c>
      <c r="B6825" s="89"/>
      <c r="C6825" s="90" t="s">
        <v>49</v>
      </c>
      <c r="D6825" s="153">
        <v>43399</v>
      </c>
      <c r="E6825" s="89" t="s">
        <v>11704</v>
      </c>
      <c r="F6825" s="89" t="s">
        <v>3</v>
      </c>
      <c r="G6825" s="89">
        <v>1676307</v>
      </c>
      <c r="H6825" s="89"/>
      <c r="I6825" s="93" t="s">
        <v>12902</v>
      </c>
      <c r="J6825" s="89"/>
      <c r="K6825" s="89"/>
      <c r="L6825" s="89"/>
      <c r="M6825" s="89"/>
      <c r="N6825" s="155">
        <v>0</v>
      </c>
      <c r="O6825" s="155">
        <v>7570</v>
      </c>
      <c r="P6825" s="89" t="s">
        <v>2900</v>
      </c>
    </row>
    <row r="6826" spans="1:16" ht="63.75">
      <c r="A6826" s="214">
        <v>35</v>
      </c>
      <c r="B6826" s="89"/>
      <c r="C6826" s="90" t="s">
        <v>49</v>
      </c>
      <c r="D6826" s="153">
        <v>43399</v>
      </c>
      <c r="E6826" s="89" t="s">
        <v>11705</v>
      </c>
      <c r="F6826" s="89" t="s">
        <v>3</v>
      </c>
      <c r="G6826" s="89">
        <v>1676310</v>
      </c>
      <c r="H6826" s="89"/>
      <c r="I6826" s="93" t="s">
        <v>12903</v>
      </c>
      <c r="J6826" s="89"/>
      <c r="K6826" s="89"/>
      <c r="L6826" s="89"/>
      <c r="M6826" s="89"/>
      <c r="N6826" s="155">
        <v>0</v>
      </c>
      <c r="O6826" s="155">
        <v>2000</v>
      </c>
      <c r="P6826" s="89" t="s">
        <v>679</v>
      </c>
    </row>
    <row r="6827" spans="1:16" ht="63.75">
      <c r="A6827" s="214">
        <v>35</v>
      </c>
      <c r="B6827" s="89"/>
      <c r="C6827" s="90" t="s">
        <v>49</v>
      </c>
      <c r="D6827" s="153">
        <v>43399</v>
      </c>
      <c r="E6827" s="89" t="s">
        <v>11706</v>
      </c>
      <c r="F6827" s="89" t="s">
        <v>3</v>
      </c>
      <c r="G6827" s="89">
        <v>1676313</v>
      </c>
      <c r="H6827" s="89"/>
      <c r="I6827" s="93" t="s">
        <v>12904</v>
      </c>
      <c r="J6827" s="89"/>
      <c r="K6827" s="89"/>
      <c r="L6827" s="89"/>
      <c r="M6827" s="89"/>
      <c r="N6827" s="155">
        <v>0</v>
      </c>
      <c r="O6827" s="155">
        <v>130000</v>
      </c>
      <c r="P6827" s="89" t="s">
        <v>679</v>
      </c>
    </row>
    <row r="6828" spans="1:16" ht="51">
      <c r="A6828" s="214">
        <v>660</v>
      </c>
      <c r="B6828" s="89"/>
      <c r="C6828" s="90" t="s">
        <v>192</v>
      </c>
      <c r="D6828" s="153">
        <v>43399</v>
      </c>
      <c r="E6828" s="89" t="s">
        <v>11707</v>
      </c>
      <c r="F6828" s="89" t="s">
        <v>3</v>
      </c>
      <c r="G6828" s="89">
        <v>1676316</v>
      </c>
      <c r="H6828" s="89"/>
      <c r="I6828" s="93" t="s">
        <v>12905</v>
      </c>
      <c r="J6828" s="89"/>
      <c r="K6828" s="89"/>
      <c r="L6828" s="89"/>
      <c r="M6828" s="89"/>
      <c r="N6828" s="155">
        <v>0</v>
      </c>
      <c r="O6828" s="155">
        <v>1659</v>
      </c>
      <c r="P6828" s="89" t="s">
        <v>679</v>
      </c>
    </row>
    <row r="6829" spans="1:16" ht="38.25">
      <c r="A6829" s="214">
        <v>15</v>
      </c>
      <c r="B6829" s="89"/>
      <c r="C6829" s="90" t="s">
        <v>45</v>
      </c>
      <c r="D6829" s="153">
        <v>43399</v>
      </c>
      <c r="E6829" s="89" t="s">
        <v>11708</v>
      </c>
      <c r="F6829" s="89" t="s">
        <v>3</v>
      </c>
      <c r="G6829" s="89">
        <v>1676331</v>
      </c>
      <c r="H6829" s="89"/>
      <c r="I6829" s="93" t="s">
        <v>12906</v>
      </c>
      <c r="J6829" s="89"/>
      <c r="K6829" s="89"/>
      <c r="L6829" s="89"/>
      <c r="M6829" s="89"/>
      <c r="N6829" s="155">
        <v>0</v>
      </c>
      <c r="O6829" s="155">
        <v>1040</v>
      </c>
      <c r="P6829" s="89" t="s">
        <v>679</v>
      </c>
    </row>
    <row r="6830" spans="1:16" ht="51">
      <c r="A6830" s="214" t="s">
        <v>569</v>
      </c>
      <c r="B6830" s="89"/>
      <c r="C6830" s="90" t="s">
        <v>621</v>
      </c>
      <c r="D6830" s="153">
        <v>43399</v>
      </c>
      <c r="E6830" s="89" t="s">
        <v>11709</v>
      </c>
      <c r="F6830" s="89" t="s">
        <v>3</v>
      </c>
      <c r="G6830" s="89">
        <v>1676343</v>
      </c>
      <c r="H6830" s="89"/>
      <c r="I6830" s="93" t="s">
        <v>12907</v>
      </c>
      <c r="J6830" s="89"/>
      <c r="K6830" s="89"/>
      <c r="L6830" s="89"/>
      <c r="M6830" s="89"/>
      <c r="N6830" s="155">
        <v>0</v>
      </c>
      <c r="O6830" s="155">
        <v>3085.14</v>
      </c>
      <c r="P6830" s="89" t="s">
        <v>679</v>
      </c>
    </row>
    <row r="6831" spans="1:16" ht="51">
      <c r="A6831" s="214" t="s">
        <v>569</v>
      </c>
      <c r="B6831" s="89"/>
      <c r="C6831" s="90" t="s">
        <v>621</v>
      </c>
      <c r="D6831" s="153">
        <v>43399</v>
      </c>
      <c r="E6831" s="89" t="s">
        <v>11710</v>
      </c>
      <c r="F6831" s="89" t="s">
        <v>3</v>
      </c>
      <c r="G6831" s="89">
        <v>1676346</v>
      </c>
      <c r="H6831" s="89"/>
      <c r="I6831" s="93" t="s">
        <v>12908</v>
      </c>
      <c r="J6831" s="89"/>
      <c r="K6831" s="89"/>
      <c r="L6831" s="89"/>
      <c r="M6831" s="89"/>
      <c r="N6831" s="155">
        <v>0</v>
      </c>
      <c r="O6831" s="155">
        <v>1830.55</v>
      </c>
      <c r="P6831" s="89" t="s">
        <v>679</v>
      </c>
    </row>
    <row r="6832" spans="1:16" ht="76.5">
      <c r="A6832" s="214">
        <v>25</v>
      </c>
      <c r="B6832" s="89"/>
      <c r="C6832" s="90" t="s">
        <v>48</v>
      </c>
      <c r="D6832" s="153">
        <v>43399</v>
      </c>
      <c r="E6832" s="89" t="s">
        <v>12210</v>
      </c>
      <c r="F6832" s="89" t="s">
        <v>680</v>
      </c>
      <c r="G6832" s="89">
        <v>181398</v>
      </c>
      <c r="H6832" s="89"/>
      <c r="I6832" s="93" t="s">
        <v>13535</v>
      </c>
      <c r="J6832" s="89"/>
      <c r="K6832" s="89"/>
      <c r="L6832" s="89"/>
      <c r="M6832" s="89"/>
      <c r="N6832" s="155">
        <v>217504.14</v>
      </c>
      <c r="O6832" s="155">
        <v>0</v>
      </c>
      <c r="P6832" s="89" t="s">
        <v>679</v>
      </c>
    </row>
    <row r="6833" spans="1:16" ht="89.25">
      <c r="A6833" s="214">
        <v>25</v>
      </c>
      <c r="B6833" s="89"/>
      <c r="C6833" s="90" t="s">
        <v>48</v>
      </c>
      <c r="D6833" s="153">
        <v>43399</v>
      </c>
      <c r="E6833" s="89" t="s">
        <v>12210</v>
      </c>
      <c r="F6833" s="89" t="s">
        <v>680</v>
      </c>
      <c r="G6833" s="89">
        <v>181396</v>
      </c>
      <c r="H6833" s="89"/>
      <c r="I6833" s="93" t="s">
        <v>13536</v>
      </c>
      <c r="J6833" s="89"/>
      <c r="K6833" s="89"/>
      <c r="L6833" s="89"/>
      <c r="M6833" s="89"/>
      <c r="N6833" s="155">
        <v>401486.66</v>
      </c>
      <c r="O6833" s="155">
        <v>0</v>
      </c>
      <c r="P6833" s="89" t="s">
        <v>679</v>
      </c>
    </row>
    <row r="6834" spans="1:16" ht="76.5">
      <c r="A6834" s="214">
        <v>25</v>
      </c>
      <c r="B6834" s="89"/>
      <c r="C6834" s="90" t="s">
        <v>48</v>
      </c>
      <c r="D6834" s="153">
        <v>43399</v>
      </c>
      <c r="E6834" s="89" t="s">
        <v>12211</v>
      </c>
      <c r="F6834" s="89" t="s">
        <v>680</v>
      </c>
      <c r="G6834" s="89">
        <v>181394</v>
      </c>
      <c r="H6834" s="89"/>
      <c r="I6834" s="93" t="s">
        <v>13537</v>
      </c>
      <c r="J6834" s="89"/>
      <c r="K6834" s="89"/>
      <c r="L6834" s="89"/>
      <c r="M6834" s="89"/>
      <c r="N6834" s="155">
        <v>474105.76</v>
      </c>
      <c r="O6834" s="155">
        <v>0</v>
      </c>
      <c r="P6834" s="89" t="s">
        <v>679</v>
      </c>
    </row>
    <row r="6835" spans="1:16" ht="76.5">
      <c r="A6835" s="214">
        <v>25</v>
      </c>
      <c r="B6835" s="89"/>
      <c r="C6835" s="90" t="s">
        <v>48</v>
      </c>
      <c r="D6835" s="153">
        <v>43399</v>
      </c>
      <c r="E6835" s="89" t="s">
        <v>12212</v>
      </c>
      <c r="F6835" s="89" t="s">
        <v>680</v>
      </c>
      <c r="G6835" s="89">
        <v>181374</v>
      </c>
      <c r="H6835" s="89"/>
      <c r="I6835" s="93" t="s">
        <v>13538</v>
      </c>
      <c r="J6835" s="89"/>
      <c r="K6835" s="89"/>
      <c r="L6835" s="89"/>
      <c r="M6835" s="89"/>
      <c r="N6835" s="155">
        <v>102656.48</v>
      </c>
      <c r="O6835" s="155">
        <v>0</v>
      </c>
      <c r="P6835" s="89" t="s">
        <v>679</v>
      </c>
    </row>
    <row r="6836" spans="1:16" ht="76.5">
      <c r="A6836" s="214">
        <v>25</v>
      </c>
      <c r="B6836" s="89"/>
      <c r="C6836" s="90" t="s">
        <v>48</v>
      </c>
      <c r="D6836" s="153">
        <v>43399</v>
      </c>
      <c r="E6836" s="89" t="s">
        <v>12212</v>
      </c>
      <c r="F6836" s="89" t="s">
        <v>680</v>
      </c>
      <c r="G6836" s="89">
        <v>181373</v>
      </c>
      <c r="H6836" s="89"/>
      <c r="I6836" s="93" t="s">
        <v>13539</v>
      </c>
      <c r="J6836" s="89"/>
      <c r="K6836" s="89"/>
      <c r="L6836" s="89"/>
      <c r="M6836" s="89"/>
      <c r="N6836" s="155">
        <v>701070.18</v>
      </c>
      <c r="O6836" s="155">
        <v>0</v>
      </c>
      <c r="P6836" s="89" t="s">
        <v>679</v>
      </c>
    </row>
    <row r="6837" spans="1:16" ht="89.25">
      <c r="A6837" s="214">
        <v>25</v>
      </c>
      <c r="B6837" s="89"/>
      <c r="C6837" s="90" t="s">
        <v>48</v>
      </c>
      <c r="D6837" s="153">
        <v>43399</v>
      </c>
      <c r="E6837" s="89" t="s">
        <v>12212</v>
      </c>
      <c r="F6837" s="89" t="s">
        <v>680</v>
      </c>
      <c r="G6837" s="89">
        <v>181391</v>
      </c>
      <c r="H6837" s="89"/>
      <c r="I6837" s="93" t="s">
        <v>13540</v>
      </c>
      <c r="J6837" s="89"/>
      <c r="K6837" s="89"/>
      <c r="L6837" s="89"/>
      <c r="M6837" s="89"/>
      <c r="N6837" s="155">
        <v>297481.86</v>
      </c>
      <c r="O6837" s="155">
        <v>0</v>
      </c>
      <c r="P6837" s="89" t="s">
        <v>679</v>
      </c>
    </row>
    <row r="6838" spans="1:16" ht="76.5">
      <c r="A6838" s="214">
        <v>25</v>
      </c>
      <c r="B6838" s="89"/>
      <c r="C6838" s="90" t="s">
        <v>48</v>
      </c>
      <c r="D6838" s="153">
        <v>43399</v>
      </c>
      <c r="E6838" s="89" t="s">
        <v>12212</v>
      </c>
      <c r="F6838" s="89" t="s">
        <v>680</v>
      </c>
      <c r="G6838" s="89">
        <v>181393</v>
      </c>
      <c r="H6838" s="89"/>
      <c r="I6838" s="93" t="s">
        <v>13541</v>
      </c>
      <c r="J6838" s="89"/>
      <c r="K6838" s="89"/>
      <c r="L6838" s="89"/>
      <c r="M6838" s="89"/>
      <c r="N6838" s="155">
        <v>221621.86</v>
      </c>
      <c r="O6838" s="155">
        <v>0</v>
      </c>
      <c r="P6838" s="89" t="s">
        <v>679</v>
      </c>
    </row>
    <row r="6839" spans="1:16" ht="89.25">
      <c r="A6839" s="214">
        <v>25</v>
      </c>
      <c r="B6839" s="89"/>
      <c r="C6839" s="90" t="s">
        <v>48</v>
      </c>
      <c r="D6839" s="153">
        <v>43399</v>
      </c>
      <c r="E6839" s="89" t="s">
        <v>12212</v>
      </c>
      <c r="F6839" s="89" t="s">
        <v>680</v>
      </c>
      <c r="G6839" s="89">
        <v>181372</v>
      </c>
      <c r="H6839" s="89"/>
      <c r="I6839" s="93" t="s">
        <v>13542</v>
      </c>
      <c r="J6839" s="89"/>
      <c r="K6839" s="89"/>
      <c r="L6839" s="89"/>
      <c r="M6839" s="89"/>
      <c r="N6839" s="155">
        <v>297737.42</v>
      </c>
      <c r="O6839" s="155">
        <v>0</v>
      </c>
      <c r="P6839" s="89" t="s">
        <v>679</v>
      </c>
    </row>
    <row r="6840" spans="1:16" ht="76.5">
      <c r="A6840" s="214">
        <v>25</v>
      </c>
      <c r="B6840" s="89"/>
      <c r="C6840" s="90" t="s">
        <v>48</v>
      </c>
      <c r="D6840" s="153">
        <v>43399</v>
      </c>
      <c r="E6840" s="89" t="s">
        <v>12212</v>
      </c>
      <c r="F6840" s="89" t="s">
        <v>680</v>
      </c>
      <c r="G6840" s="89">
        <v>181384</v>
      </c>
      <c r="H6840" s="89"/>
      <c r="I6840" s="93" t="s">
        <v>13543</v>
      </c>
      <c r="J6840" s="89"/>
      <c r="K6840" s="89"/>
      <c r="L6840" s="89"/>
      <c r="M6840" s="89"/>
      <c r="N6840" s="155">
        <v>108218.02</v>
      </c>
      <c r="O6840" s="155">
        <v>0</v>
      </c>
      <c r="P6840" s="89" t="s">
        <v>679</v>
      </c>
    </row>
    <row r="6841" spans="1:16" ht="76.5">
      <c r="A6841" s="214">
        <v>25</v>
      </c>
      <c r="B6841" s="89"/>
      <c r="C6841" s="90" t="s">
        <v>48</v>
      </c>
      <c r="D6841" s="153">
        <v>43399</v>
      </c>
      <c r="E6841" s="89" t="s">
        <v>12212</v>
      </c>
      <c r="F6841" s="89" t="s">
        <v>680</v>
      </c>
      <c r="G6841" s="89">
        <v>181365</v>
      </c>
      <c r="H6841" s="89"/>
      <c r="I6841" s="93" t="s">
        <v>13544</v>
      </c>
      <c r="J6841" s="89"/>
      <c r="K6841" s="89"/>
      <c r="L6841" s="89"/>
      <c r="M6841" s="89"/>
      <c r="N6841" s="155">
        <v>259821.08</v>
      </c>
      <c r="O6841" s="155">
        <v>0</v>
      </c>
      <c r="P6841" s="89" t="s">
        <v>679</v>
      </c>
    </row>
    <row r="6842" spans="1:16" ht="76.5">
      <c r="A6842" s="214">
        <v>25</v>
      </c>
      <c r="B6842" s="89"/>
      <c r="C6842" s="90" t="s">
        <v>48</v>
      </c>
      <c r="D6842" s="153">
        <v>43399</v>
      </c>
      <c r="E6842" s="89" t="s">
        <v>12212</v>
      </c>
      <c r="F6842" s="89" t="s">
        <v>680</v>
      </c>
      <c r="G6842" s="89">
        <v>181371</v>
      </c>
      <c r="H6842" s="89"/>
      <c r="I6842" s="93" t="s">
        <v>13545</v>
      </c>
      <c r="J6842" s="89"/>
      <c r="K6842" s="89"/>
      <c r="L6842" s="89"/>
      <c r="M6842" s="89"/>
      <c r="N6842" s="155">
        <v>558375.77</v>
      </c>
      <c r="O6842" s="155">
        <v>0</v>
      </c>
      <c r="P6842" s="89" t="s">
        <v>679</v>
      </c>
    </row>
    <row r="6843" spans="1:16" ht="76.5">
      <c r="A6843" s="214">
        <v>25</v>
      </c>
      <c r="B6843" s="89"/>
      <c r="C6843" s="90" t="s">
        <v>48</v>
      </c>
      <c r="D6843" s="153">
        <v>43399</v>
      </c>
      <c r="E6843" s="89" t="s">
        <v>12212</v>
      </c>
      <c r="F6843" s="89" t="s">
        <v>680</v>
      </c>
      <c r="G6843" s="89">
        <v>181323</v>
      </c>
      <c r="H6843" s="89"/>
      <c r="I6843" s="93" t="s">
        <v>13546</v>
      </c>
      <c r="J6843" s="89"/>
      <c r="K6843" s="89"/>
      <c r="L6843" s="89"/>
      <c r="M6843" s="89"/>
      <c r="N6843" s="155">
        <v>312115.09999999998</v>
      </c>
      <c r="O6843" s="155">
        <v>0</v>
      </c>
      <c r="P6843" s="89" t="s">
        <v>679</v>
      </c>
    </row>
    <row r="6844" spans="1:16" ht="89.25">
      <c r="A6844" s="214">
        <v>25</v>
      </c>
      <c r="B6844" s="89"/>
      <c r="C6844" s="90" t="s">
        <v>48</v>
      </c>
      <c r="D6844" s="153">
        <v>43399</v>
      </c>
      <c r="E6844" s="89" t="s">
        <v>12212</v>
      </c>
      <c r="F6844" s="89" t="s">
        <v>680</v>
      </c>
      <c r="G6844" s="89">
        <v>181364</v>
      </c>
      <c r="H6844" s="89"/>
      <c r="I6844" s="93" t="s">
        <v>13547</v>
      </c>
      <c r="J6844" s="89"/>
      <c r="K6844" s="89"/>
      <c r="L6844" s="89"/>
      <c r="M6844" s="89"/>
      <c r="N6844" s="155">
        <v>484464.71</v>
      </c>
      <c r="O6844" s="155">
        <v>0</v>
      </c>
      <c r="P6844" s="89" t="s">
        <v>679</v>
      </c>
    </row>
    <row r="6845" spans="1:16" ht="102">
      <c r="A6845" s="214">
        <v>25</v>
      </c>
      <c r="B6845" s="89"/>
      <c r="C6845" s="90" t="s">
        <v>48</v>
      </c>
      <c r="D6845" s="153">
        <v>43399</v>
      </c>
      <c r="E6845" s="89" t="s">
        <v>12212</v>
      </c>
      <c r="F6845" s="89" t="s">
        <v>680</v>
      </c>
      <c r="G6845" s="89">
        <v>181366</v>
      </c>
      <c r="H6845" s="89"/>
      <c r="I6845" s="93" t="s">
        <v>13548</v>
      </c>
      <c r="J6845" s="89"/>
      <c r="K6845" s="89"/>
      <c r="L6845" s="89"/>
      <c r="M6845" s="89"/>
      <c r="N6845" s="155">
        <v>327025.26</v>
      </c>
      <c r="O6845" s="155">
        <v>0</v>
      </c>
      <c r="P6845" s="89" t="s">
        <v>679</v>
      </c>
    </row>
    <row r="6846" spans="1:16" ht="76.5">
      <c r="A6846" s="214">
        <v>25</v>
      </c>
      <c r="B6846" s="89"/>
      <c r="C6846" s="90" t="s">
        <v>48</v>
      </c>
      <c r="D6846" s="153">
        <v>43399</v>
      </c>
      <c r="E6846" s="89" t="s">
        <v>12212</v>
      </c>
      <c r="F6846" s="89" t="s">
        <v>680</v>
      </c>
      <c r="G6846" s="89">
        <v>181397</v>
      </c>
      <c r="H6846" s="89"/>
      <c r="I6846" s="93" t="s">
        <v>13549</v>
      </c>
      <c r="J6846" s="89"/>
      <c r="K6846" s="89"/>
      <c r="L6846" s="89"/>
      <c r="M6846" s="89"/>
      <c r="N6846" s="155">
        <v>136761.76999999999</v>
      </c>
      <c r="O6846" s="155">
        <v>0</v>
      </c>
      <c r="P6846" s="89" t="s">
        <v>679</v>
      </c>
    </row>
    <row r="6847" spans="1:16" ht="76.5">
      <c r="A6847" s="214">
        <v>25</v>
      </c>
      <c r="B6847" s="89"/>
      <c r="C6847" s="90" t="s">
        <v>48</v>
      </c>
      <c r="D6847" s="153">
        <v>43399</v>
      </c>
      <c r="E6847" s="89" t="s">
        <v>12212</v>
      </c>
      <c r="F6847" s="89" t="s">
        <v>680</v>
      </c>
      <c r="G6847" s="89">
        <v>181385</v>
      </c>
      <c r="H6847" s="89"/>
      <c r="I6847" s="93" t="s">
        <v>13550</v>
      </c>
      <c r="J6847" s="89"/>
      <c r="K6847" s="89"/>
      <c r="L6847" s="89"/>
      <c r="M6847" s="89"/>
      <c r="N6847" s="155">
        <v>1347857.24</v>
      </c>
      <c r="O6847" s="155">
        <v>0</v>
      </c>
      <c r="P6847" s="89" t="s">
        <v>679</v>
      </c>
    </row>
    <row r="6848" spans="1:16" ht="76.5">
      <c r="A6848" s="214">
        <v>25</v>
      </c>
      <c r="B6848" s="89"/>
      <c r="C6848" s="90" t="s">
        <v>48</v>
      </c>
      <c r="D6848" s="153">
        <v>43399</v>
      </c>
      <c r="E6848" s="89" t="s">
        <v>12212</v>
      </c>
      <c r="F6848" s="89" t="s">
        <v>680</v>
      </c>
      <c r="G6848" s="89">
        <v>181389</v>
      </c>
      <c r="H6848" s="89"/>
      <c r="I6848" s="93" t="s">
        <v>13551</v>
      </c>
      <c r="J6848" s="89"/>
      <c r="K6848" s="89"/>
      <c r="L6848" s="89"/>
      <c r="M6848" s="89"/>
      <c r="N6848" s="155">
        <v>1575728.93</v>
      </c>
      <c r="O6848" s="155">
        <v>0</v>
      </c>
      <c r="P6848" s="89" t="s">
        <v>679</v>
      </c>
    </row>
    <row r="6849" spans="1:16" ht="89.25">
      <c r="A6849" s="214">
        <v>25</v>
      </c>
      <c r="B6849" s="89"/>
      <c r="C6849" s="90" t="s">
        <v>48</v>
      </c>
      <c r="D6849" s="153">
        <v>43399</v>
      </c>
      <c r="E6849" s="89" t="s">
        <v>12212</v>
      </c>
      <c r="F6849" s="89" t="s">
        <v>680</v>
      </c>
      <c r="G6849" s="89">
        <v>181382</v>
      </c>
      <c r="H6849" s="89"/>
      <c r="I6849" s="93" t="s">
        <v>13552</v>
      </c>
      <c r="J6849" s="89"/>
      <c r="K6849" s="89"/>
      <c r="L6849" s="89"/>
      <c r="M6849" s="89"/>
      <c r="N6849" s="155">
        <v>172366.65</v>
      </c>
      <c r="O6849" s="155">
        <v>0</v>
      </c>
      <c r="P6849" s="89" t="s">
        <v>679</v>
      </c>
    </row>
    <row r="6850" spans="1:16" ht="76.5">
      <c r="A6850" s="214">
        <v>25</v>
      </c>
      <c r="B6850" s="89"/>
      <c r="C6850" s="90" t="s">
        <v>48</v>
      </c>
      <c r="D6850" s="153">
        <v>43399</v>
      </c>
      <c r="E6850" s="89" t="s">
        <v>12212</v>
      </c>
      <c r="F6850" s="89" t="s">
        <v>680</v>
      </c>
      <c r="G6850" s="89">
        <v>181400</v>
      </c>
      <c r="H6850" s="89"/>
      <c r="I6850" s="93" t="s">
        <v>13553</v>
      </c>
      <c r="J6850" s="89"/>
      <c r="K6850" s="89"/>
      <c r="L6850" s="89"/>
      <c r="M6850" s="89"/>
      <c r="N6850" s="155">
        <v>115128.02</v>
      </c>
      <c r="O6850" s="155">
        <v>0</v>
      </c>
      <c r="P6850" s="89" t="s">
        <v>679</v>
      </c>
    </row>
    <row r="6851" spans="1:16" ht="89.25">
      <c r="A6851" s="214">
        <v>25</v>
      </c>
      <c r="B6851" s="89"/>
      <c r="C6851" s="90" t="s">
        <v>48</v>
      </c>
      <c r="D6851" s="153">
        <v>43399</v>
      </c>
      <c r="E6851" s="89" t="s">
        <v>12212</v>
      </c>
      <c r="F6851" s="89" t="s">
        <v>680</v>
      </c>
      <c r="G6851" s="89">
        <v>181381</v>
      </c>
      <c r="H6851" s="89"/>
      <c r="I6851" s="93" t="s">
        <v>13554</v>
      </c>
      <c r="J6851" s="89"/>
      <c r="K6851" s="89"/>
      <c r="L6851" s="89"/>
      <c r="M6851" s="89"/>
      <c r="N6851" s="155">
        <v>926315.63</v>
      </c>
      <c r="O6851" s="155">
        <v>0</v>
      </c>
      <c r="P6851" s="89" t="s">
        <v>679</v>
      </c>
    </row>
    <row r="6852" spans="1:16" ht="89.25">
      <c r="A6852" s="214">
        <v>25</v>
      </c>
      <c r="B6852" s="89"/>
      <c r="C6852" s="90" t="s">
        <v>48</v>
      </c>
      <c r="D6852" s="153">
        <v>43399</v>
      </c>
      <c r="E6852" s="89" t="s">
        <v>12212</v>
      </c>
      <c r="F6852" s="89" t="s">
        <v>680</v>
      </c>
      <c r="G6852" s="89">
        <v>181395</v>
      </c>
      <c r="H6852" s="89"/>
      <c r="I6852" s="93" t="s">
        <v>13555</v>
      </c>
      <c r="J6852" s="89"/>
      <c r="K6852" s="89"/>
      <c r="L6852" s="89"/>
      <c r="M6852" s="89"/>
      <c r="N6852" s="155">
        <v>30229.32</v>
      </c>
      <c r="O6852" s="155">
        <v>0</v>
      </c>
      <c r="P6852" s="89" t="s">
        <v>679</v>
      </c>
    </row>
    <row r="6853" spans="1:16" ht="76.5">
      <c r="A6853" s="214">
        <v>25</v>
      </c>
      <c r="B6853" s="89"/>
      <c r="C6853" s="90" t="s">
        <v>48</v>
      </c>
      <c r="D6853" s="153">
        <v>43399</v>
      </c>
      <c r="E6853" s="89" t="s">
        <v>12212</v>
      </c>
      <c r="F6853" s="89" t="s">
        <v>680</v>
      </c>
      <c r="G6853" s="89">
        <v>181380</v>
      </c>
      <c r="H6853" s="89"/>
      <c r="I6853" s="93" t="s">
        <v>13556</v>
      </c>
      <c r="J6853" s="89"/>
      <c r="K6853" s="89"/>
      <c r="L6853" s="89"/>
      <c r="M6853" s="89"/>
      <c r="N6853" s="155">
        <v>86501.8</v>
      </c>
      <c r="O6853" s="155">
        <v>0</v>
      </c>
      <c r="P6853" s="89" t="s">
        <v>679</v>
      </c>
    </row>
    <row r="6854" spans="1:16" ht="76.5">
      <c r="A6854" s="214">
        <v>25</v>
      </c>
      <c r="B6854" s="89"/>
      <c r="C6854" s="90" t="s">
        <v>48</v>
      </c>
      <c r="D6854" s="153">
        <v>43399</v>
      </c>
      <c r="E6854" s="89" t="s">
        <v>12212</v>
      </c>
      <c r="F6854" s="89" t="s">
        <v>680</v>
      </c>
      <c r="G6854" s="89">
        <v>181392</v>
      </c>
      <c r="H6854" s="89"/>
      <c r="I6854" s="93" t="s">
        <v>13557</v>
      </c>
      <c r="J6854" s="89"/>
      <c r="K6854" s="89"/>
      <c r="L6854" s="89"/>
      <c r="M6854" s="89"/>
      <c r="N6854" s="155">
        <v>933249.98</v>
      </c>
      <c r="O6854" s="155">
        <v>0</v>
      </c>
      <c r="P6854" s="89" t="s">
        <v>679</v>
      </c>
    </row>
    <row r="6855" spans="1:16" ht="76.5">
      <c r="A6855" s="214">
        <v>25</v>
      </c>
      <c r="B6855" s="89"/>
      <c r="C6855" s="90" t="s">
        <v>48</v>
      </c>
      <c r="D6855" s="153">
        <v>43399</v>
      </c>
      <c r="E6855" s="89" t="s">
        <v>12212</v>
      </c>
      <c r="F6855" s="89" t="s">
        <v>680</v>
      </c>
      <c r="G6855" s="89">
        <v>181379</v>
      </c>
      <c r="H6855" s="89"/>
      <c r="I6855" s="93" t="s">
        <v>13558</v>
      </c>
      <c r="J6855" s="89"/>
      <c r="K6855" s="89"/>
      <c r="L6855" s="89"/>
      <c r="M6855" s="89"/>
      <c r="N6855" s="155">
        <v>649121.57999999996</v>
      </c>
      <c r="O6855" s="155">
        <v>0</v>
      </c>
      <c r="P6855" s="89" t="s">
        <v>679</v>
      </c>
    </row>
    <row r="6856" spans="1:16" ht="76.5">
      <c r="A6856" s="214">
        <v>25</v>
      </c>
      <c r="B6856" s="89"/>
      <c r="C6856" s="90" t="s">
        <v>48</v>
      </c>
      <c r="D6856" s="153">
        <v>43399</v>
      </c>
      <c r="E6856" s="89" t="s">
        <v>12212</v>
      </c>
      <c r="F6856" s="89" t="s">
        <v>680</v>
      </c>
      <c r="G6856" s="89">
        <v>181390</v>
      </c>
      <c r="H6856" s="89"/>
      <c r="I6856" s="93" t="s">
        <v>13559</v>
      </c>
      <c r="J6856" s="89"/>
      <c r="K6856" s="89"/>
      <c r="L6856" s="89"/>
      <c r="M6856" s="89"/>
      <c r="N6856" s="155">
        <v>1399891.52</v>
      </c>
      <c r="O6856" s="155">
        <v>0</v>
      </c>
      <c r="P6856" s="89" t="s">
        <v>679</v>
      </c>
    </row>
    <row r="6857" spans="1:16" ht="89.25">
      <c r="A6857" s="214">
        <v>25</v>
      </c>
      <c r="B6857" s="89"/>
      <c r="C6857" s="90" t="s">
        <v>48</v>
      </c>
      <c r="D6857" s="153">
        <v>43399</v>
      </c>
      <c r="E6857" s="89" t="s">
        <v>12212</v>
      </c>
      <c r="F6857" s="89" t="s">
        <v>680</v>
      </c>
      <c r="G6857" s="89">
        <v>181375</v>
      </c>
      <c r="H6857" s="89"/>
      <c r="I6857" s="93" t="s">
        <v>13560</v>
      </c>
      <c r="J6857" s="89"/>
      <c r="K6857" s="89"/>
      <c r="L6857" s="89"/>
      <c r="M6857" s="89"/>
      <c r="N6857" s="155">
        <v>242177.36</v>
      </c>
      <c r="O6857" s="155">
        <v>0</v>
      </c>
      <c r="P6857" s="89" t="s">
        <v>679</v>
      </c>
    </row>
    <row r="6858" spans="1:16" ht="89.25">
      <c r="A6858" s="214">
        <v>25</v>
      </c>
      <c r="B6858" s="89"/>
      <c r="C6858" s="90" t="s">
        <v>48</v>
      </c>
      <c r="D6858" s="153">
        <v>43399</v>
      </c>
      <c r="E6858" s="89" t="s">
        <v>12212</v>
      </c>
      <c r="F6858" s="89" t="s">
        <v>680</v>
      </c>
      <c r="G6858" s="89">
        <v>181388</v>
      </c>
      <c r="H6858" s="89"/>
      <c r="I6858" s="93" t="s">
        <v>13561</v>
      </c>
      <c r="J6858" s="89"/>
      <c r="K6858" s="89"/>
      <c r="L6858" s="89"/>
      <c r="M6858" s="89"/>
      <c r="N6858" s="155">
        <v>48460.6</v>
      </c>
      <c r="O6858" s="155">
        <v>0</v>
      </c>
      <c r="P6858" s="89" t="s">
        <v>679</v>
      </c>
    </row>
    <row r="6859" spans="1:16" ht="89.25">
      <c r="A6859" s="214">
        <v>25</v>
      </c>
      <c r="B6859" s="89"/>
      <c r="C6859" s="90" t="s">
        <v>48</v>
      </c>
      <c r="D6859" s="153">
        <v>43399</v>
      </c>
      <c r="E6859" s="89" t="s">
        <v>12212</v>
      </c>
      <c r="F6859" s="89" t="s">
        <v>680</v>
      </c>
      <c r="G6859" s="89">
        <v>181378</v>
      </c>
      <c r="H6859" s="89"/>
      <c r="I6859" s="93" t="s">
        <v>13562</v>
      </c>
      <c r="J6859" s="89"/>
      <c r="K6859" s="89"/>
      <c r="L6859" s="89"/>
      <c r="M6859" s="89"/>
      <c r="N6859" s="155">
        <v>242095.38</v>
      </c>
      <c r="O6859" s="155">
        <v>0</v>
      </c>
      <c r="P6859" s="89" t="s">
        <v>679</v>
      </c>
    </row>
    <row r="6860" spans="1:16" ht="76.5">
      <c r="A6860" s="214">
        <v>25</v>
      </c>
      <c r="B6860" s="89"/>
      <c r="C6860" s="90" t="s">
        <v>48</v>
      </c>
      <c r="D6860" s="153">
        <v>43399</v>
      </c>
      <c r="E6860" s="89" t="s">
        <v>12212</v>
      </c>
      <c r="F6860" s="89" t="s">
        <v>680</v>
      </c>
      <c r="G6860" s="89">
        <v>181387</v>
      </c>
      <c r="H6860" s="89"/>
      <c r="I6860" s="93" t="s">
        <v>13563</v>
      </c>
      <c r="J6860" s="89"/>
      <c r="K6860" s="89"/>
      <c r="L6860" s="89"/>
      <c r="M6860" s="89"/>
      <c r="N6860" s="155">
        <v>262259.36</v>
      </c>
      <c r="O6860" s="155">
        <v>0</v>
      </c>
      <c r="P6860" s="89" t="s">
        <v>679</v>
      </c>
    </row>
    <row r="6861" spans="1:16" ht="76.5">
      <c r="A6861" s="214">
        <v>513</v>
      </c>
      <c r="B6861" s="89"/>
      <c r="C6861" s="90" t="s">
        <v>175</v>
      </c>
      <c r="D6861" s="153">
        <v>43399</v>
      </c>
      <c r="E6861" s="89" t="s">
        <v>12213</v>
      </c>
      <c r="F6861" s="89" t="s">
        <v>15</v>
      </c>
      <c r="G6861" s="89">
        <v>872623</v>
      </c>
      <c r="H6861" s="89"/>
      <c r="I6861" s="93" t="s">
        <v>13564</v>
      </c>
      <c r="J6861" s="89"/>
      <c r="K6861" s="89"/>
      <c r="L6861" s="89"/>
      <c r="M6861" s="89"/>
      <c r="N6861" s="155">
        <v>50</v>
      </c>
      <c r="O6861" s="155">
        <v>0</v>
      </c>
      <c r="P6861" s="89" t="s">
        <v>679</v>
      </c>
    </row>
    <row r="6862" spans="1:16" ht="63.75">
      <c r="A6862" s="214">
        <v>513</v>
      </c>
      <c r="B6862" s="89"/>
      <c r="C6862" s="90" t="s">
        <v>175</v>
      </c>
      <c r="D6862" s="153">
        <v>43399</v>
      </c>
      <c r="E6862" s="89" t="s">
        <v>12214</v>
      </c>
      <c r="F6862" s="89" t="s">
        <v>15</v>
      </c>
      <c r="G6862" s="89">
        <v>872627</v>
      </c>
      <c r="H6862" s="89"/>
      <c r="I6862" s="93" t="s">
        <v>13565</v>
      </c>
      <c r="J6862" s="89"/>
      <c r="K6862" s="89"/>
      <c r="L6862" s="89"/>
      <c r="M6862" s="89"/>
      <c r="N6862" s="155">
        <v>50</v>
      </c>
      <c r="O6862" s="155">
        <v>0</v>
      </c>
      <c r="P6862" s="89" t="s">
        <v>679</v>
      </c>
    </row>
    <row r="6863" spans="1:16" ht="76.5">
      <c r="A6863" s="214">
        <v>25</v>
      </c>
      <c r="B6863" s="89"/>
      <c r="C6863" s="90" t="s">
        <v>48</v>
      </c>
      <c r="D6863" s="153">
        <v>43399</v>
      </c>
      <c r="E6863" s="89" t="s">
        <v>12212</v>
      </c>
      <c r="F6863" s="89" t="s">
        <v>680</v>
      </c>
      <c r="G6863" s="89">
        <v>181386</v>
      </c>
      <c r="H6863" s="89"/>
      <c r="I6863" s="93" t="s">
        <v>13566</v>
      </c>
      <c r="J6863" s="89"/>
      <c r="K6863" s="89"/>
      <c r="L6863" s="89"/>
      <c r="M6863" s="89"/>
      <c r="N6863" s="155">
        <v>194867.5</v>
      </c>
      <c r="O6863" s="155">
        <v>0</v>
      </c>
      <c r="P6863" s="89" t="s">
        <v>679</v>
      </c>
    </row>
    <row r="6864" spans="1:16" ht="76.5">
      <c r="A6864" s="214">
        <v>25</v>
      </c>
      <c r="B6864" s="89"/>
      <c r="C6864" s="90" t="s">
        <v>48</v>
      </c>
      <c r="D6864" s="153">
        <v>43399</v>
      </c>
      <c r="E6864" s="89" t="s">
        <v>12215</v>
      </c>
      <c r="F6864" s="89" t="s">
        <v>680</v>
      </c>
      <c r="G6864" s="89">
        <v>181369</v>
      </c>
      <c r="H6864" s="89"/>
      <c r="I6864" s="93" t="s">
        <v>13567</v>
      </c>
      <c r="J6864" s="89"/>
      <c r="K6864" s="89"/>
      <c r="L6864" s="89"/>
      <c r="M6864" s="89"/>
      <c r="N6864" s="155">
        <v>453272.65</v>
      </c>
      <c r="O6864" s="155">
        <v>0</v>
      </c>
      <c r="P6864" s="89" t="s">
        <v>679</v>
      </c>
    </row>
    <row r="6865" spans="1:16" ht="76.5">
      <c r="A6865" s="214">
        <v>25</v>
      </c>
      <c r="B6865" s="89"/>
      <c r="C6865" s="90" t="s">
        <v>48</v>
      </c>
      <c r="D6865" s="153">
        <v>43399</v>
      </c>
      <c r="E6865" s="89" t="s">
        <v>12215</v>
      </c>
      <c r="F6865" s="89" t="s">
        <v>680</v>
      </c>
      <c r="G6865" s="89">
        <v>181367</v>
      </c>
      <c r="H6865" s="89"/>
      <c r="I6865" s="93" t="s">
        <v>13568</v>
      </c>
      <c r="J6865" s="89"/>
      <c r="K6865" s="89"/>
      <c r="L6865" s="89"/>
      <c r="M6865" s="89"/>
      <c r="N6865" s="155">
        <v>145241.26</v>
      </c>
      <c r="O6865" s="155">
        <v>0</v>
      </c>
      <c r="P6865" s="89" t="s">
        <v>679</v>
      </c>
    </row>
    <row r="6866" spans="1:16" ht="76.5">
      <c r="A6866" s="214">
        <v>25</v>
      </c>
      <c r="B6866" s="89"/>
      <c r="C6866" s="90" t="s">
        <v>48</v>
      </c>
      <c r="D6866" s="153">
        <v>43399</v>
      </c>
      <c r="E6866" s="89" t="s">
        <v>12215</v>
      </c>
      <c r="F6866" s="89" t="s">
        <v>680</v>
      </c>
      <c r="G6866" s="89">
        <v>181368</v>
      </c>
      <c r="H6866" s="89"/>
      <c r="I6866" s="93" t="s">
        <v>13569</v>
      </c>
      <c r="J6866" s="89"/>
      <c r="K6866" s="89"/>
      <c r="L6866" s="89"/>
      <c r="M6866" s="89"/>
      <c r="N6866" s="155">
        <v>2307270.62</v>
      </c>
      <c r="O6866" s="155">
        <v>0</v>
      </c>
      <c r="P6866" s="89" t="s">
        <v>679</v>
      </c>
    </row>
    <row r="6867" spans="1:16" ht="89.25">
      <c r="A6867" s="214">
        <v>25</v>
      </c>
      <c r="B6867" s="89"/>
      <c r="C6867" s="90" t="s">
        <v>48</v>
      </c>
      <c r="D6867" s="153">
        <v>43399</v>
      </c>
      <c r="E6867" s="89" t="s">
        <v>12215</v>
      </c>
      <c r="F6867" s="89" t="s">
        <v>680</v>
      </c>
      <c r="G6867" s="89">
        <v>181363</v>
      </c>
      <c r="H6867" s="89"/>
      <c r="I6867" s="93" t="s">
        <v>13570</v>
      </c>
      <c r="J6867" s="89"/>
      <c r="K6867" s="89"/>
      <c r="L6867" s="89"/>
      <c r="M6867" s="89"/>
      <c r="N6867" s="155">
        <v>517893.86</v>
      </c>
      <c r="O6867" s="155">
        <v>0</v>
      </c>
      <c r="P6867" s="89" t="s">
        <v>679</v>
      </c>
    </row>
    <row r="6868" spans="1:16" ht="76.5">
      <c r="A6868" s="214">
        <v>25</v>
      </c>
      <c r="B6868" s="89"/>
      <c r="C6868" s="90" t="s">
        <v>48</v>
      </c>
      <c r="D6868" s="153">
        <v>43399</v>
      </c>
      <c r="E6868" s="89" t="s">
        <v>12215</v>
      </c>
      <c r="F6868" s="89" t="s">
        <v>680</v>
      </c>
      <c r="G6868" s="89">
        <v>181370</v>
      </c>
      <c r="H6868" s="89"/>
      <c r="I6868" s="93" t="s">
        <v>13571</v>
      </c>
      <c r="J6868" s="89"/>
      <c r="K6868" s="89"/>
      <c r="L6868" s="89"/>
      <c r="M6868" s="89"/>
      <c r="N6868" s="155">
        <v>273595.64</v>
      </c>
      <c r="O6868" s="155">
        <v>0</v>
      </c>
      <c r="P6868" s="89" t="s">
        <v>679</v>
      </c>
    </row>
    <row r="6869" spans="1:16" ht="51">
      <c r="A6869" s="214">
        <v>513</v>
      </c>
      <c r="B6869" s="89"/>
      <c r="C6869" s="90" t="s">
        <v>175</v>
      </c>
      <c r="D6869" s="153">
        <v>43399</v>
      </c>
      <c r="E6869" s="89" t="s">
        <v>12216</v>
      </c>
      <c r="F6869" s="89" t="s">
        <v>15</v>
      </c>
      <c r="G6869" s="89">
        <v>872890</v>
      </c>
      <c r="H6869" s="89"/>
      <c r="I6869" s="93" t="s">
        <v>4413</v>
      </c>
      <c r="J6869" s="89"/>
      <c r="K6869" s="89"/>
      <c r="L6869" s="89"/>
      <c r="M6869" s="89"/>
      <c r="N6869" s="155">
        <v>50</v>
      </c>
      <c r="O6869" s="155">
        <v>0</v>
      </c>
      <c r="P6869" s="89" t="s">
        <v>679</v>
      </c>
    </row>
    <row r="6870" spans="1:16" ht="76.5">
      <c r="A6870" s="214">
        <v>35</v>
      </c>
      <c r="B6870" s="89"/>
      <c r="C6870" s="90" t="s">
        <v>49</v>
      </c>
      <c r="D6870" s="153">
        <v>43399</v>
      </c>
      <c r="E6870" s="89" t="s">
        <v>12217</v>
      </c>
      <c r="F6870" s="89" t="s">
        <v>680</v>
      </c>
      <c r="G6870" s="89">
        <v>181418</v>
      </c>
      <c r="H6870" s="89"/>
      <c r="I6870" s="93" t="s">
        <v>13572</v>
      </c>
      <c r="J6870" s="89"/>
      <c r="K6870" s="89"/>
      <c r="L6870" s="89"/>
      <c r="M6870" s="89"/>
      <c r="N6870" s="155">
        <v>0</v>
      </c>
      <c r="O6870" s="155">
        <v>149258.12</v>
      </c>
      <c r="P6870" s="89" t="s">
        <v>679</v>
      </c>
    </row>
    <row r="6871" spans="1:16" ht="51">
      <c r="A6871" s="214">
        <v>35</v>
      </c>
      <c r="B6871" s="89"/>
      <c r="C6871" s="90" t="s">
        <v>49</v>
      </c>
      <c r="D6871" s="153">
        <v>43399</v>
      </c>
      <c r="E6871" s="89" t="s">
        <v>12217</v>
      </c>
      <c r="F6871" s="89" t="s">
        <v>680</v>
      </c>
      <c r="G6871" s="89">
        <v>181419</v>
      </c>
      <c r="H6871" s="89"/>
      <c r="I6871" s="93" t="s">
        <v>13573</v>
      </c>
      <c r="J6871" s="89"/>
      <c r="K6871" s="89"/>
      <c r="L6871" s="89"/>
      <c r="M6871" s="89"/>
      <c r="N6871" s="155">
        <v>0</v>
      </c>
      <c r="O6871" s="155">
        <v>272179.48</v>
      </c>
      <c r="P6871" s="89" t="s">
        <v>679</v>
      </c>
    </row>
    <row r="6872" spans="1:16" ht="76.5">
      <c r="A6872" s="214">
        <v>35</v>
      </c>
      <c r="B6872" s="89"/>
      <c r="C6872" s="90" t="s">
        <v>49</v>
      </c>
      <c r="D6872" s="153">
        <v>43399</v>
      </c>
      <c r="E6872" s="89" t="s">
        <v>12217</v>
      </c>
      <c r="F6872" s="89" t="s">
        <v>680</v>
      </c>
      <c r="G6872" s="89">
        <v>181417</v>
      </c>
      <c r="H6872" s="89"/>
      <c r="I6872" s="93" t="s">
        <v>13574</v>
      </c>
      <c r="J6872" s="89"/>
      <c r="K6872" s="89"/>
      <c r="L6872" s="89"/>
      <c r="M6872" s="89"/>
      <c r="N6872" s="155">
        <v>0</v>
      </c>
      <c r="O6872" s="155">
        <v>112884.21</v>
      </c>
      <c r="P6872" s="89" t="s">
        <v>679</v>
      </c>
    </row>
    <row r="6873" spans="1:16" ht="76.5">
      <c r="A6873" s="214">
        <v>35</v>
      </c>
      <c r="B6873" s="89"/>
      <c r="C6873" s="90" t="s">
        <v>49</v>
      </c>
      <c r="D6873" s="153">
        <v>43399</v>
      </c>
      <c r="E6873" s="89" t="s">
        <v>12217</v>
      </c>
      <c r="F6873" s="89" t="s">
        <v>680</v>
      </c>
      <c r="G6873" s="89">
        <v>181416</v>
      </c>
      <c r="H6873" s="89"/>
      <c r="I6873" s="93" t="s">
        <v>13575</v>
      </c>
      <c r="J6873" s="89"/>
      <c r="K6873" s="89"/>
      <c r="L6873" s="89"/>
      <c r="M6873" s="89"/>
      <c r="N6873" s="155">
        <v>0</v>
      </c>
      <c r="O6873" s="155">
        <v>12154.95</v>
      </c>
      <c r="P6873" s="89" t="s">
        <v>679</v>
      </c>
    </row>
    <row r="6874" spans="1:16" ht="76.5">
      <c r="A6874" s="214">
        <v>35</v>
      </c>
      <c r="B6874" s="89"/>
      <c r="C6874" s="90" t="s">
        <v>49</v>
      </c>
      <c r="D6874" s="153">
        <v>43399</v>
      </c>
      <c r="E6874" s="89" t="s">
        <v>12217</v>
      </c>
      <c r="F6874" s="89" t="s">
        <v>680</v>
      </c>
      <c r="G6874" s="89">
        <v>181415</v>
      </c>
      <c r="H6874" s="89"/>
      <c r="I6874" s="93" t="s">
        <v>13576</v>
      </c>
      <c r="J6874" s="89"/>
      <c r="K6874" s="89"/>
      <c r="L6874" s="89"/>
      <c r="M6874" s="89"/>
      <c r="N6874" s="155">
        <v>0</v>
      </c>
      <c r="O6874" s="155">
        <v>4647.0600000000004</v>
      </c>
      <c r="P6874" s="89" t="s">
        <v>679</v>
      </c>
    </row>
    <row r="6875" spans="1:16" ht="63.75">
      <c r="A6875" s="214">
        <v>35</v>
      </c>
      <c r="B6875" s="89"/>
      <c r="C6875" s="90" t="s">
        <v>49</v>
      </c>
      <c r="D6875" s="153">
        <v>43399</v>
      </c>
      <c r="E6875" s="89" t="s">
        <v>12217</v>
      </c>
      <c r="F6875" s="89" t="s">
        <v>680</v>
      </c>
      <c r="G6875" s="89">
        <v>181420</v>
      </c>
      <c r="H6875" s="89"/>
      <c r="I6875" s="93" t="s">
        <v>13577</v>
      </c>
      <c r="J6875" s="89"/>
      <c r="K6875" s="89"/>
      <c r="L6875" s="89"/>
      <c r="M6875" s="89"/>
      <c r="N6875" s="155">
        <v>0</v>
      </c>
      <c r="O6875" s="155">
        <v>33843.46</v>
      </c>
      <c r="P6875" s="89" t="s">
        <v>679</v>
      </c>
    </row>
    <row r="6876" spans="1:16" ht="63.75">
      <c r="A6876" s="214">
        <v>134</v>
      </c>
      <c r="B6876" s="89"/>
      <c r="C6876" s="90" t="s">
        <v>73</v>
      </c>
      <c r="D6876" s="153">
        <v>43399</v>
      </c>
      <c r="E6876" s="89" t="s">
        <v>12218</v>
      </c>
      <c r="F6876" s="89" t="s">
        <v>6</v>
      </c>
      <c r="G6876" s="89">
        <v>1039314</v>
      </c>
      <c r="H6876" s="89"/>
      <c r="I6876" s="93" t="s">
        <v>13578</v>
      </c>
      <c r="J6876" s="89"/>
      <c r="K6876" s="89"/>
      <c r="L6876" s="89"/>
      <c r="M6876" s="89"/>
      <c r="N6876" s="155">
        <v>0</v>
      </c>
      <c r="O6876" s="155">
        <v>2248.59</v>
      </c>
      <c r="P6876" s="89" t="s">
        <v>679</v>
      </c>
    </row>
    <row r="6877" spans="1:16" ht="63.75">
      <c r="A6877" s="214" t="s">
        <v>560</v>
      </c>
      <c r="B6877" s="89"/>
      <c r="C6877" s="90" t="s">
        <v>622</v>
      </c>
      <c r="D6877" s="153">
        <v>43399</v>
      </c>
      <c r="E6877" s="89" t="s">
        <v>12219</v>
      </c>
      <c r="F6877" s="89" t="s">
        <v>6</v>
      </c>
      <c r="G6877" s="89">
        <v>1039316</v>
      </c>
      <c r="H6877" s="89"/>
      <c r="I6877" s="93" t="s">
        <v>13579</v>
      </c>
      <c r="J6877" s="89"/>
      <c r="K6877" s="89"/>
      <c r="L6877" s="89"/>
      <c r="M6877" s="89"/>
      <c r="N6877" s="155">
        <v>0</v>
      </c>
      <c r="O6877" s="155">
        <v>3482</v>
      </c>
      <c r="P6877" s="89" t="s">
        <v>679</v>
      </c>
    </row>
    <row r="6878" spans="1:16" ht="89.25">
      <c r="A6878" s="214">
        <v>10</v>
      </c>
      <c r="B6878" s="89"/>
      <c r="C6878" s="90" t="s">
        <v>44</v>
      </c>
      <c r="D6878" s="153">
        <v>43399</v>
      </c>
      <c r="E6878" s="89" t="s">
        <v>12220</v>
      </c>
      <c r="F6878" s="89" t="s">
        <v>15</v>
      </c>
      <c r="G6878" s="89">
        <v>6323</v>
      </c>
      <c r="H6878" s="89"/>
      <c r="I6878" s="93" t="s">
        <v>13580</v>
      </c>
      <c r="J6878" s="89"/>
      <c r="K6878" s="89"/>
      <c r="L6878" s="89"/>
      <c r="M6878" s="89"/>
      <c r="N6878" s="155">
        <v>1802.59</v>
      </c>
      <c r="O6878" s="155">
        <v>0</v>
      </c>
      <c r="P6878" s="89" t="s">
        <v>679</v>
      </c>
    </row>
    <row r="6879" spans="1:16" ht="89.25">
      <c r="A6879" s="214">
        <v>76</v>
      </c>
      <c r="B6879" s="89"/>
      <c r="C6879" s="90" t="s">
        <v>57</v>
      </c>
      <c r="D6879" s="153">
        <v>43399</v>
      </c>
      <c r="E6879" s="89" t="s">
        <v>12221</v>
      </c>
      <c r="F6879" s="89" t="s">
        <v>680</v>
      </c>
      <c r="G6879" s="89">
        <v>181447</v>
      </c>
      <c r="H6879" s="89"/>
      <c r="I6879" s="93" t="s">
        <v>13581</v>
      </c>
      <c r="J6879" s="89"/>
      <c r="K6879" s="89"/>
      <c r="L6879" s="89"/>
      <c r="M6879" s="89"/>
      <c r="N6879" s="155">
        <v>0</v>
      </c>
      <c r="O6879" s="155">
        <v>2947122.75</v>
      </c>
      <c r="P6879" s="89" t="s">
        <v>679</v>
      </c>
    </row>
    <row r="6880" spans="1:16" ht="89.25">
      <c r="A6880" s="214">
        <v>76</v>
      </c>
      <c r="B6880" s="89"/>
      <c r="C6880" s="90" t="s">
        <v>57</v>
      </c>
      <c r="D6880" s="153">
        <v>43399</v>
      </c>
      <c r="E6880" s="89" t="s">
        <v>12221</v>
      </c>
      <c r="F6880" s="89" t="s">
        <v>680</v>
      </c>
      <c r="G6880" s="89">
        <v>181446</v>
      </c>
      <c r="H6880" s="89"/>
      <c r="I6880" s="93" t="s">
        <v>13582</v>
      </c>
      <c r="J6880" s="89"/>
      <c r="K6880" s="89"/>
      <c r="L6880" s="89"/>
      <c r="M6880" s="89"/>
      <c r="N6880" s="155">
        <v>0</v>
      </c>
      <c r="O6880" s="155">
        <v>4252668.08</v>
      </c>
      <c r="P6880" s="89" t="s">
        <v>679</v>
      </c>
    </row>
    <row r="6881" spans="1:16" ht="76.5">
      <c r="A6881" s="214">
        <v>373</v>
      </c>
      <c r="B6881" s="89"/>
      <c r="C6881" s="90" t="s">
        <v>644</v>
      </c>
      <c r="D6881" s="153">
        <v>43399</v>
      </c>
      <c r="E6881" s="89" t="s">
        <v>12222</v>
      </c>
      <c r="F6881" s="89" t="s">
        <v>680</v>
      </c>
      <c r="G6881" s="89">
        <v>181454</v>
      </c>
      <c r="H6881" s="89"/>
      <c r="I6881" s="93" t="s">
        <v>13583</v>
      </c>
      <c r="J6881" s="89"/>
      <c r="K6881" s="89"/>
      <c r="L6881" s="89"/>
      <c r="M6881" s="89"/>
      <c r="N6881" s="155">
        <v>0</v>
      </c>
      <c r="O6881" s="155">
        <v>19031809.870000001</v>
      </c>
      <c r="P6881" s="89" t="s">
        <v>679</v>
      </c>
    </row>
    <row r="6882" spans="1:16" ht="76.5">
      <c r="A6882" s="214">
        <v>16</v>
      </c>
      <c r="B6882" s="89"/>
      <c r="C6882" s="90" t="s">
        <v>46</v>
      </c>
      <c r="D6882" s="153">
        <v>43399</v>
      </c>
      <c r="E6882" s="89" t="s">
        <v>12223</v>
      </c>
      <c r="F6882" s="89" t="s">
        <v>680</v>
      </c>
      <c r="G6882" s="89">
        <v>181412</v>
      </c>
      <c r="H6882" s="89"/>
      <c r="I6882" s="93" t="s">
        <v>13584</v>
      </c>
      <c r="J6882" s="89"/>
      <c r="K6882" s="89"/>
      <c r="L6882" s="89"/>
      <c r="M6882" s="89"/>
      <c r="N6882" s="155">
        <v>5000000</v>
      </c>
      <c r="O6882" s="155">
        <v>0</v>
      </c>
      <c r="P6882" s="89" t="s">
        <v>679</v>
      </c>
    </row>
    <row r="6883" spans="1:16" ht="51">
      <c r="A6883" s="214">
        <v>513</v>
      </c>
      <c r="B6883" s="89"/>
      <c r="C6883" s="90" t="s">
        <v>175</v>
      </c>
      <c r="D6883" s="153">
        <v>43399</v>
      </c>
      <c r="E6883" s="89" t="s">
        <v>12224</v>
      </c>
      <c r="F6883" s="89" t="s">
        <v>11</v>
      </c>
      <c r="G6883" s="89">
        <v>936936</v>
      </c>
      <c r="H6883" s="89"/>
      <c r="I6883" s="93" t="s">
        <v>13585</v>
      </c>
      <c r="J6883" s="89"/>
      <c r="K6883" s="89"/>
      <c r="L6883" s="89"/>
      <c r="M6883" s="89"/>
      <c r="N6883" s="155">
        <v>50</v>
      </c>
      <c r="O6883" s="155">
        <v>0</v>
      </c>
      <c r="P6883" s="89" t="s">
        <v>679</v>
      </c>
    </row>
    <row r="6884" spans="1:16" ht="89.25">
      <c r="A6884" s="214">
        <v>10</v>
      </c>
      <c r="B6884" s="89"/>
      <c r="C6884" s="90" t="s">
        <v>44</v>
      </c>
      <c r="D6884" s="153">
        <v>43399</v>
      </c>
      <c r="E6884" s="89" t="s">
        <v>12225</v>
      </c>
      <c r="F6884" s="89" t="s">
        <v>15</v>
      </c>
      <c r="G6884" s="89">
        <v>6322</v>
      </c>
      <c r="H6884" s="89"/>
      <c r="I6884" s="93" t="s">
        <v>13586</v>
      </c>
      <c r="J6884" s="89"/>
      <c r="K6884" s="89"/>
      <c r="L6884" s="89"/>
      <c r="M6884" s="89"/>
      <c r="N6884" s="155">
        <v>385.93</v>
      </c>
      <c r="O6884" s="155">
        <v>0</v>
      </c>
      <c r="P6884" s="89" t="s">
        <v>679</v>
      </c>
    </row>
    <row r="6885" spans="1:16" ht="89.25">
      <c r="A6885" s="214">
        <v>25</v>
      </c>
      <c r="B6885" s="89"/>
      <c r="C6885" s="90" t="s">
        <v>48</v>
      </c>
      <c r="D6885" s="153">
        <v>43399</v>
      </c>
      <c r="E6885" s="89" t="s">
        <v>12226</v>
      </c>
      <c r="F6885" s="89" t="s">
        <v>15</v>
      </c>
      <c r="G6885" s="89">
        <v>6321</v>
      </c>
      <c r="H6885" s="89"/>
      <c r="I6885" s="93" t="s">
        <v>13587</v>
      </c>
      <c r="J6885" s="89"/>
      <c r="K6885" s="89"/>
      <c r="L6885" s="89"/>
      <c r="M6885" s="89"/>
      <c r="N6885" s="155">
        <v>592.83000000000004</v>
      </c>
      <c r="O6885" s="155">
        <v>0</v>
      </c>
      <c r="P6885" s="89" t="s">
        <v>679</v>
      </c>
    </row>
    <row r="6886" spans="1:16" ht="76.5">
      <c r="A6886" s="214" t="s">
        <v>561</v>
      </c>
      <c r="B6886" s="89"/>
      <c r="C6886" s="90" t="s">
        <v>10493</v>
      </c>
      <c r="D6886" s="153">
        <v>43399</v>
      </c>
      <c r="E6886" s="89" t="s">
        <v>12227</v>
      </c>
      <c r="F6886" s="89" t="s">
        <v>13</v>
      </c>
      <c r="G6886" s="89">
        <v>936839</v>
      </c>
      <c r="H6886" s="89"/>
      <c r="I6886" s="93" t="s">
        <v>13588</v>
      </c>
      <c r="J6886" s="89"/>
      <c r="K6886" s="89"/>
      <c r="L6886" s="89"/>
      <c r="M6886" s="89"/>
      <c r="N6886" s="155">
        <v>35700</v>
      </c>
      <c r="O6886" s="155">
        <v>0</v>
      </c>
      <c r="P6886" s="89" t="s">
        <v>679</v>
      </c>
    </row>
    <row r="6887" spans="1:16" ht="76.5">
      <c r="A6887" s="214" t="s">
        <v>561</v>
      </c>
      <c r="B6887" s="89"/>
      <c r="C6887" s="90" t="s">
        <v>10493</v>
      </c>
      <c r="D6887" s="153">
        <v>43399</v>
      </c>
      <c r="E6887" s="89" t="s">
        <v>12228</v>
      </c>
      <c r="F6887" s="89" t="s">
        <v>11</v>
      </c>
      <c r="G6887" s="89">
        <v>936839</v>
      </c>
      <c r="H6887" s="89"/>
      <c r="I6887" s="93" t="s">
        <v>13589</v>
      </c>
      <c r="J6887" s="89"/>
      <c r="K6887" s="89"/>
      <c r="L6887" s="89"/>
      <c r="M6887" s="89"/>
      <c r="N6887" s="155">
        <v>50</v>
      </c>
      <c r="O6887" s="155">
        <v>0</v>
      </c>
      <c r="P6887" s="89" t="s">
        <v>679</v>
      </c>
    </row>
    <row r="6888" spans="1:16" ht="51">
      <c r="A6888" s="214">
        <v>117</v>
      </c>
      <c r="B6888" s="89"/>
      <c r="C6888" s="90" t="s">
        <v>65</v>
      </c>
      <c r="D6888" s="153">
        <v>43399</v>
      </c>
      <c r="E6888" s="89" t="s">
        <v>12229</v>
      </c>
      <c r="F6888" s="89" t="s">
        <v>11</v>
      </c>
      <c r="G6888" s="89">
        <v>936923</v>
      </c>
      <c r="H6888" s="89"/>
      <c r="I6888" s="93" t="s">
        <v>13590</v>
      </c>
      <c r="J6888" s="89"/>
      <c r="K6888" s="89"/>
      <c r="L6888" s="89"/>
      <c r="M6888" s="89"/>
      <c r="N6888" s="155">
        <v>50</v>
      </c>
      <c r="O6888" s="155">
        <v>0</v>
      </c>
      <c r="P6888" s="89" t="s">
        <v>679</v>
      </c>
    </row>
    <row r="6889" spans="1:16" ht="76.5">
      <c r="A6889" s="214" t="s">
        <v>560</v>
      </c>
      <c r="B6889" s="89"/>
      <c r="C6889" s="90" t="s">
        <v>622</v>
      </c>
      <c r="D6889" s="153">
        <v>43399</v>
      </c>
      <c r="E6889" s="89" t="s">
        <v>12223</v>
      </c>
      <c r="F6889" s="89" t="s">
        <v>680</v>
      </c>
      <c r="G6889" s="89">
        <v>181411</v>
      </c>
      <c r="H6889" s="89"/>
      <c r="I6889" s="93" t="s">
        <v>13584</v>
      </c>
      <c r="J6889" s="89"/>
      <c r="K6889" s="89"/>
      <c r="L6889" s="89"/>
      <c r="M6889" s="89"/>
      <c r="N6889" s="155">
        <v>5000000</v>
      </c>
      <c r="O6889" s="155">
        <v>0</v>
      </c>
      <c r="P6889" s="89" t="s">
        <v>679</v>
      </c>
    </row>
    <row r="6890" spans="1:16" ht="51">
      <c r="A6890" s="214" t="s">
        <v>569</v>
      </c>
      <c r="B6890" s="89"/>
      <c r="C6890" s="90" t="s">
        <v>621</v>
      </c>
      <c r="D6890" s="153">
        <v>43402</v>
      </c>
      <c r="E6890" s="89" t="s">
        <v>11711</v>
      </c>
      <c r="F6890" s="89" t="s">
        <v>3</v>
      </c>
      <c r="G6890" s="89">
        <v>1676859</v>
      </c>
      <c r="H6890" s="89"/>
      <c r="I6890" s="93" t="s">
        <v>12910</v>
      </c>
      <c r="J6890" s="89"/>
      <c r="K6890" s="89"/>
      <c r="L6890" s="89"/>
      <c r="M6890" s="89"/>
      <c r="N6890" s="155">
        <v>0</v>
      </c>
      <c r="O6890" s="155">
        <v>7576.1500000000005</v>
      </c>
      <c r="P6890" s="89" t="s">
        <v>679</v>
      </c>
    </row>
    <row r="6891" spans="1:16" ht="51">
      <c r="A6891" s="214" t="s">
        <v>569</v>
      </c>
      <c r="B6891" s="89"/>
      <c r="C6891" s="90" t="s">
        <v>621</v>
      </c>
      <c r="D6891" s="153">
        <v>43402</v>
      </c>
      <c r="E6891" s="89" t="s">
        <v>11712</v>
      </c>
      <c r="F6891" s="89" t="s">
        <v>3</v>
      </c>
      <c r="G6891" s="89">
        <v>1676861</v>
      </c>
      <c r="H6891" s="89"/>
      <c r="I6891" s="93" t="s">
        <v>12911</v>
      </c>
      <c r="J6891" s="89"/>
      <c r="K6891" s="89"/>
      <c r="L6891" s="89"/>
      <c r="M6891" s="89"/>
      <c r="N6891" s="155">
        <v>0</v>
      </c>
      <c r="O6891" s="155">
        <v>933.68000000000006</v>
      </c>
      <c r="P6891" s="89" t="s">
        <v>679</v>
      </c>
    </row>
    <row r="6892" spans="1:16" ht="76.5">
      <c r="A6892" s="214">
        <v>375</v>
      </c>
      <c r="B6892" s="89"/>
      <c r="C6892" s="90" t="s">
        <v>11073</v>
      </c>
      <c r="D6892" s="153">
        <v>43402</v>
      </c>
      <c r="E6892" s="89" t="s">
        <v>11713</v>
      </c>
      <c r="F6892" s="89" t="s">
        <v>3</v>
      </c>
      <c r="G6892" s="89">
        <v>1676879</v>
      </c>
      <c r="H6892" s="89"/>
      <c r="I6892" s="93" t="s">
        <v>12912</v>
      </c>
      <c r="J6892" s="89"/>
      <c r="K6892" s="89"/>
      <c r="L6892" s="89"/>
      <c r="M6892" s="89"/>
      <c r="N6892" s="155">
        <v>0</v>
      </c>
      <c r="O6892" s="155">
        <v>26738.600000000002</v>
      </c>
      <c r="P6892" s="89" t="s">
        <v>679</v>
      </c>
    </row>
    <row r="6893" spans="1:16" ht="38.25">
      <c r="A6893" s="214">
        <v>86</v>
      </c>
      <c r="B6893" s="89"/>
      <c r="C6893" s="90" t="s">
        <v>59</v>
      </c>
      <c r="D6893" s="153">
        <v>43402</v>
      </c>
      <c r="E6893" s="89" t="s">
        <v>11714</v>
      </c>
      <c r="F6893" s="89" t="s">
        <v>3</v>
      </c>
      <c r="G6893" s="89">
        <v>1676895</v>
      </c>
      <c r="H6893" s="89"/>
      <c r="I6893" s="93" t="s">
        <v>12913</v>
      </c>
      <c r="J6893" s="89"/>
      <c r="K6893" s="89"/>
      <c r="L6893" s="89"/>
      <c r="M6893" s="89"/>
      <c r="N6893" s="155">
        <v>0</v>
      </c>
      <c r="O6893" s="155">
        <v>6000</v>
      </c>
      <c r="P6893" s="89" t="s">
        <v>679</v>
      </c>
    </row>
    <row r="6894" spans="1:16" ht="38.25">
      <c r="A6894" s="214">
        <v>86</v>
      </c>
      <c r="B6894" s="89"/>
      <c r="C6894" s="90" t="s">
        <v>59</v>
      </c>
      <c r="D6894" s="153">
        <v>43402</v>
      </c>
      <c r="E6894" s="89" t="s">
        <v>11715</v>
      </c>
      <c r="F6894" s="89" t="s">
        <v>3</v>
      </c>
      <c r="G6894" s="89">
        <v>1676897</v>
      </c>
      <c r="H6894" s="89"/>
      <c r="I6894" s="93" t="s">
        <v>12914</v>
      </c>
      <c r="J6894" s="89"/>
      <c r="K6894" s="89"/>
      <c r="L6894" s="89"/>
      <c r="M6894" s="89"/>
      <c r="N6894" s="155">
        <v>0</v>
      </c>
      <c r="O6894" s="155">
        <v>500</v>
      </c>
      <c r="P6894" s="89" t="s">
        <v>679</v>
      </c>
    </row>
    <row r="6895" spans="1:16" ht="63.75">
      <c r="A6895" s="214">
        <v>683</v>
      </c>
      <c r="B6895" s="89"/>
      <c r="C6895" s="90" t="s">
        <v>11088</v>
      </c>
      <c r="D6895" s="153">
        <v>43402</v>
      </c>
      <c r="E6895" s="89" t="s">
        <v>11716</v>
      </c>
      <c r="F6895" s="89" t="s">
        <v>3</v>
      </c>
      <c r="G6895" s="89">
        <v>1676932</v>
      </c>
      <c r="H6895" s="89"/>
      <c r="I6895" s="93" t="s">
        <v>12915</v>
      </c>
      <c r="J6895" s="89"/>
      <c r="K6895" s="89"/>
      <c r="L6895" s="89"/>
      <c r="M6895" s="89"/>
      <c r="N6895" s="155">
        <v>0</v>
      </c>
      <c r="O6895" s="155">
        <v>1040</v>
      </c>
      <c r="P6895" s="89" t="s">
        <v>679</v>
      </c>
    </row>
    <row r="6896" spans="1:16" ht="63.75">
      <c r="A6896" s="214">
        <v>683</v>
      </c>
      <c r="B6896" s="89"/>
      <c r="C6896" s="90" t="s">
        <v>11088</v>
      </c>
      <c r="D6896" s="153">
        <v>43402</v>
      </c>
      <c r="E6896" s="89" t="s">
        <v>11717</v>
      </c>
      <c r="F6896" s="89" t="s">
        <v>3</v>
      </c>
      <c r="G6896" s="89">
        <v>1676933</v>
      </c>
      <c r="H6896" s="89"/>
      <c r="I6896" s="93" t="s">
        <v>12916</v>
      </c>
      <c r="J6896" s="89"/>
      <c r="K6896" s="89"/>
      <c r="L6896" s="89"/>
      <c r="M6896" s="89"/>
      <c r="N6896" s="155">
        <v>0</v>
      </c>
      <c r="O6896" s="155">
        <v>3901.01</v>
      </c>
      <c r="P6896" s="89" t="s">
        <v>679</v>
      </c>
    </row>
    <row r="6897" spans="1:16" ht="63.75">
      <c r="A6897" s="214">
        <v>683</v>
      </c>
      <c r="B6897" s="89"/>
      <c r="C6897" s="90" t="s">
        <v>11088</v>
      </c>
      <c r="D6897" s="153">
        <v>43402</v>
      </c>
      <c r="E6897" s="89" t="s">
        <v>11718</v>
      </c>
      <c r="F6897" s="89" t="s">
        <v>3</v>
      </c>
      <c r="G6897" s="89">
        <v>1676934</v>
      </c>
      <c r="H6897" s="89"/>
      <c r="I6897" s="93" t="s">
        <v>12917</v>
      </c>
      <c r="J6897" s="89"/>
      <c r="K6897" s="89"/>
      <c r="L6897" s="89"/>
      <c r="M6897" s="89"/>
      <c r="N6897" s="155">
        <v>0</v>
      </c>
      <c r="O6897" s="155">
        <v>54088.24</v>
      </c>
      <c r="P6897" s="89" t="s">
        <v>679</v>
      </c>
    </row>
    <row r="6898" spans="1:16" ht="63.75">
      <c r="A6898" s="214">
        <v>683</v>
      </c>
      <c r="B6898" s="89"/>
      <c r="C6898" s="90" t="s">
        <v>11088</v>
      </c>
      <c r="D6898" s="153">
        <v>43402</v>
      </c>
      <c r="E6898" s="89" t="s">
        <v>11719</v>
      </c>
      <c r="F6898" s="89" t="s">
        <v>3</v>
      </c>
      <c r="G6898" s="89">
        <v>1676935</v>
      </c>
      <c r="H6898" s="89"/>
      <c r="I6898" s="93" t="s">
        <v>12918</v>
      </c>
      <c r="J6898" s="89"/>
      <c r="K6898" s="89"/>
      <c r="L6898" s="89"/>
      <c r="M6898" s="89"/>
      <c r="N6898" s="155">
        <v>0</v>
      </c>
      <c r="O6898" s="155">
        <v>35629.700000000004</v>
      </c>
      <c r="P6898" s="89" t="s">
        <v>679</v>
      </c>
    </row>
    <row r="6899" spans="1:16" ht="51">
      <c r="A6899" s="214" t="s">
        <v>569</v>
      </c>
      <c r="B6899" s="89"/>
      <c r="C6899" s="90" t="s">
        <v>621</v>
      </c>
      <c r="D6899" s="153">
        <v>43402</v>
      </c>
      <c r="E6899" s="89" t="s">
        <v>11720</v>
      </c>
      <c r="F6899" s="89" t="s">
        <v>3</v>
      </c>
      <c r="G6899" s="89">
        <v>1676945</v>
      </c>
      <c r="H6899" s="89"/>
      <c r="I6899" s="93" t="s">
        <v>12919</v>
      </c>
      <c r="J6899" s="89"/>
      <c r="K6899" s="89"/>
      <c r="L6899" s="89"/>
      <c r="M6899" s="89"/>
      <c r="N6899" s="155">
        <v>0</v>
      </c>
      <c r="O6899" s="155">
        <v>1200</v>
      </c>
      <c r="P6899" s="89" t="s">
        <v>679</v>
      </c>
    </row>
    <row r="6900" spans="1:16" ht="51">
      <c r="A6900" s="214" t="s">
        <v>569</v>
      </c>
      <c r="B6900" s="89"/>
      <c r="C6900" s="90" t="s">
        <v>621</v>
      </c>
      <c r="D6900" s="153">
        <v>43402</v>
      </c>
      <c r="E6900" s="89" t="s">
        <v>11721</v>
      </c>
      <c r="F6900" s="89" t="s">
        <v>3</v>
      </c>
      <c r="G6900" s="89">
        <v>1676960</v>
      </c>
      <c r="H6900" s="89"/>
      <c r="I6900" s="93" t="s">
        <v>12920</v>
      </c>
      <c r="J6900" s="89"/>
      <c r="K6900" s="89"/>
      <c r="L6900" s="89"/>
      <c r="M6900" s="89"/>
      <c r="N6900" s="155">
        <v>0</v>
      </c>
      <c r="O6900" s="155">
        <v>500</v>
      </c>
      <c r="P6900" s="89" t="s">
        <v>679</v>
      </c>
    </row>
    <row r="6901" spans="1:16" ht="38.25">
      <c r="A6901" s="214">
        <v>526</v>
      </c>
      <c r="B6901" s="89"/>
      <c r="C6901" s="90" t="s">
        <v>616</v>
      </c>
      <c r="D6901" s="153">
        <v>43402</v>
      </c>
      <c r="E6901" s="89" t="s">
        <v>11722</v>
      </c>
      <c r="F6901" s="89" t="s">
        <v>3</v>
      </c>
      <c r="G6901" s="89">
        <v>1676982</v>
      </c>
      <c r="H6901" s="89"/>
      <c r="I6901" s="93" t="s">
        <v>12921</v>
      </c>
      <c r="J6901" s="89"/>
      <c r="K6901" s="89"/>
      <c r="L6901" s="89"/>
      <c r="M6901" s="89"/>
      <c r="N6901" s="155">
        <v>0</v>
      </c>
      <c r="O6901" s="155">
        <v>60</v>
      </c>
      <c r="P6901" s="89" t="s">
        <v>679</v>
      </c>
    </row>
    <row r="6902" spans="1:16" ht="38.25">
      <c r="A6902" s="214">
        <v>526</v>
      </c>
      <c r="B6902" s="89"/>
      <c r="C6902" s="90" t="s">
        <v>616</v>
      </c>
      <c r="D6902" s="153">
        <v>43402</v>
      </c>
      <c r="E6902" s="89" t="s">
        <v>11723</v>
      </c>
      <c r="F6902" s="89" t="s">
        <v>3</v>
      </c>
      <c r="G6902" s="89">
        <v>1676983</v>
      </c>
      <c r="H6902" s="89"/>
      <c r="I6902" s="93" t="s">
        <v>12922</v>
      </c>
      <c r="J6902" s="89"/>
      <c r="K6902" s="89"/>
      <c r="L6902" s="89"/>
      <c r="M6902" s="89"/>
      <c r="N6902" s="155">
        <v>0</v>
      </c>
      <c r="O6902" s="155">
        <v>30</v>
      </c>
      <c r="P6902" s="89" t="s">
        <v>679</v>
      </c>
    </row>
    <row r="6903" spans="1:16" ht="38.25">
      <c r="A6903" s="214">
        <v>526</v>
      </c>
      <c r="B6903" s="89"/>
      <c r="C6903" s="90" t="s">
        <v>616</v>
      </c>
      <c r="D6903" s="153">
        <v>43402</v>
      </c>
      <c r="E6903" s="89" t="s">
        <v>11724</v>
      </c>
      <c r="F6903" s="89" t="s">
        <v>3</v>
      </c>
      <c r="G6903" s="89">
        <v>1676984</v>
      </c>
      <c r="H6903" s="89"/>
      <c r="I6903" s="93" t="s">
        <v>12923</v>
      </c>
      <c r="J6903" s="89"/>
      <c r="K6903" s="89"/>
      <c r="L6903" s="89"/>
      <c r="M6903" s="89"/>
      <c r="N6903" s="155">
        <v>0</v>
      </c>
      <c r="O6903" s="155">
        <v>36</v>
      </c>
      <c r="P6903" s="89" t="s">
        <v>679</v>
      </c>
    </row>
    <row r="6904" spans="1:16" ht="51">
      <c r="A6904" s="214" t="s">
        <v>569</v>
      </c>
      <c r="B6904" s="89"/>
      <c r="C6904" s="90" t="s">
        <v>621</v>
      </c>
      <c r="D6904" s="153">
        <v>43402</v>
      </c>
      <c r="E6904" s="89" t="s">
        <v>11725</v>
      </c>
      <c r="F6904" s="89" t="s">
        <v>3</v>
      </c>
      <c r="G6904" s="89">
        <v>1677008</v>
      </c>
      <c r="H6904" s="89"/>
      <c r="I6904" s="93" t="s">
        <v>12924</v>
      </c>
      <c r="J6904" s="89"/>
      <c r="K6904" s="89"/>
      <c r="L6904" s="89"/>
      <c r="M6904" s="89"/>
      <c r="N6904" s="155">
        <v>0</v>
      </c>
      <c r="O6904" s="155">
        <v>193</v>
      </c>
      <c r="P6904" s="89" t="s">
        <v>679</v>
      </c>
    </row>
    <row r="6905" spans="1:16" ht="38.25">
      <c r="A6905" s="214">
        <v>373</v>
      </c>
      <c r="B6905" s="89"/>
      <c r="C6905" s="90" t="s">
        <v>644</v>
      </c>
      <c r="D6905" s="153">
        <v>43402</v>
      </c>
      <c r="E6905" s="89" t="s">
        <v>11726</v>
      </c>
      <c r="F6905" s="89" t="s">
        <v>3</v>
      </c>
      <c r="G6905" s="89">
        <v>1677009</v>
      </c>
      <c r="H6905" s="89"/>
      <c r="I6905" s="93" t="s">
        <v>12925</v>
      </c>
      <c r="J6905" s="89"/>
      <c r="K6905" s="89"/>
      <c r="L6905" s="89"/>
      <c r="M6905" s="89"/>
      <c r="N6905" s="155">
        <v>0</v>
      </c>
      <c r="O6905" s="155">
        <v>40.200000000000003</v>
      </c>
      <c r="P6905" s="89" t="s">
        <v>679</v>
      </c>
    </row>
    <row r="6906" spans="1:16" ht="51">
      <c r="A6906" s="214">
        <v>16</v>
      </c>
      <c r="B6906" s="89"/>
      <c r="C6906" s="90" t="s">
        <v>46</v>
      </c>
      <c r="D6906" s="153">
        <v>43402</v>
      </c>
      <c r="E6906" s="89" t="s">
        <v>11727</v>
      </c>
      <c r="F6906" s="89" t="s">
        <v>3</v>
      </c>
      <c r="G6906" s="89">
        <v>1677021</v>
      </c>
      <c r="H6906" s="89"/>
      <c r="I6906" s="93" t="s">
        <v>12926</v>
      </c>
      <c r="J6906" s="89"/>
      <c r="K6906" s="89"/>
      <c r="L6906" s="89"/>
      <c r="M6906" s="89"/>
      <c r="N6906" s="155">
        <v>0</v>
      </c>
      <c r="O6906" s="155">
        <v>3678</v>
      </c>
      <c r="P6906" s="89" t="s">
        <v>679</v>
      </c>
    </row>
    <row r="6907" spans="1:16" ht="51">
      <c r="A6907" s="214" t="s">
        <v>569</v>
      </c>
      <c r="B6907" s="89"/>
      <c r="C6907" s="90" t="s">
        <v>621</v>
      </c>
      <c r="D6907" s="153">
        <v>43402</v>
      </c>
      <c r="E6907" s="89" t="s">
        <v>11728</v>
      </c>
      <c r="F6907" s="89" t="s">
        <v>3</v>
      </c>
      <c r="G6907" s="89">
        <v>1677028</v>
      </c>
      <c r="H6907" s="89"/>
      <c r="I6907" s="93" t="s">
        <v>12927</v>
      </c>
      <c r="J6907" s="89"/>
      <c r="K6907" s="89"/>
      <c r="L6907" s="89"/>
      <c r="M6907" s="89"/>
      <c r="N6907" s="155">
        <v>0</v>
      </c>
      <c r="O6907" s="155">
        <v>2.5100000000000002</v>
      </c>
      <c r="P6907" s="89" t="s">
        <v>679</v>
      </c>
    </row>
    <row r="6908" spans="1:16" ht="51">
      <c r="A6908" s="214">
        <v>291</v>
      </c>
      <c r="B6908" s="89"/>
      <c r="C6908" s="90" t="s">
        <v>133</v>
      </c>
      <c r="D6908" s="153">
        <v>43402</v>
      </c>
      <c r="E6908" s="89" t="s">
        <v>11729</v>
      </c>
      <c r="F6908" s="89" t="s">
        <v>3</v>
      </c>
      <c r="G6908" s="89">
        <v>1677039</v>
      </c>
      <c r="H6908" s="89"/>
      <c r="I6908" s="93" t="s">
        <v>12928</v>
      </c>
      <c r="J6908" s="89"/>
      <c r="K6908" s="89"/>
      <c r="L6908" s="89"/>
      <c r="M6908" s="89"/>
      <c r="N6908" s="155">
        <v>0</v>
      </c>
      <c r="O6908" s="155">
        <v>7010.34</v>
      </c>
      <c r="P6908" s="89" t="s">
        <v>679</v>
      </c>
    </row>
    <row r="6909" spans="1:16" ht="51">
      <c r="A6909" s="214">
        <v>35</v>
      </c>
      <c r="B6909" s="89"/>
      <c r="C6909" s="90" t="s">
        <v>49</v>
      </c>
      <c r="D6909" s="153">
        <v>43402</v>
      </c>
      <c r="E6909" s="89" t="s">
        <v>11730</v>
      </c>
      <c r="F6909" s="89" t="s">
        <v>3</v>
      </c>
      <c r="G6909" s="89">
        <v>1677043</v>
      </c>
      <c r="H6909" s="89"/>
      <c r="I6909" s="93" t="s">
        <v>12929</v>
      </c>
      <c r="J6909" s="89"/>
      <c r="K6909" s="89"/>
      <c r="L6909" s="89"/>
      <c r="M6909" s="89"/>
      <c r="N6909" s="155">
        <v>0</v>
      </c>
      <c r="O6909" s="155">
        <v>80</v>
      </c>
      <c r="P6909" s="89" t="s">
        <v>679</v>
      </c>
    </row>
    <row r="6910" spans="1:16" ht="51">
      <c r="A6910" s="214">
        <v>66</v>
      </c>
      <c r="B6910" s="89"/>
      <c r="C6910" s="90" t="s">
        <v>55</v>
      </c>
      <c r="D6910" s="153">
        <v>43402</v>
      </c>
      <c r="E6910" s="89" t="s">
        <v>11731</v>
      </c>
      <c r="F6910" s="89" t="s">
        <v>3</v>
      </c>
      <c r="G6910" s="89">
        <v>1676826</v>
      </c>
      <c r="H6910" s="89"/>
      <c r="I6910" s="93" t="s">
        <v>12930</v>
      </c>
      <c r="J6910" s="89"/>
      <c r="K6910" s="89"/>
      <c r="L6910" s="89"/>
      <c r="M6910" s="89"/>
      <c r="N6910" s="155">
        <v>0</v>
      </c>
      <c r="O6910" s="155">
        <v>4130</v>
      </c>
      <c r="P6910" s="89" t="s">
        <v>679</v>
      </c>
    </row>
    <row r="6911" spans="1:16" ht="51">
      <c r="A6911" s="214">
        <v>373</v>
      </c>
      <c r="B6911" s="89"/>
      <c r="C6911" s="90" t="s">
        <v>644</v>
      </c>
      <c r="D6911" s="153">
        <v>43402</v>
      </c>
      <c r="E6911" s="89" t="s">
        <v>11732</v>
      </c>
      <c r="F6911" s="89" t="s">
        <v>3</v>
      </c>
      <c r="G6911" s="89">
        <v>1676931</v>
      </c>
      <c r="H6911" s="89"/>
      <c r="I6911" s="93" t="s">
        <v>12931</v>
      </c>
      <c r="J6911" s="89"/>
      <c r="K6911" s="89"/>
      <c r="L6911" s="89"/>
      <c r="M6911" s="89"/>
      <c r="N6911" s="155">
        <v>0</v>
      </c>
      <c r="O6911" s="155">
        <v>545.47</v>
      </c>
      <c r="P6911" s="89" t="s">
        <v>679</v>
      </c>
    </row>
    <row r="6912" spans="1:16" ht="38.25">
      <c r="A6912" s="214" t="s">
        <v>569</v>
      </c>
      <c r="B6912" s="89"/>
      <c r="C6912" s="90" t="s">
        <v>621</v>
      </c>
      <c r="D6912" s="153">
        <v>43402</v>
      </c>
      <c r="E6912" s="89" t="s">
        <v>11733</v>
      </c>
      <c r="F6912" s="89" t="s">
        <v>3</v>
      </c>
      <c r="G6912" s="89">
        <v>1676924</v>
      </c>
      <c r="H6912" s="89"/>
      <c r="I6912" s="93" t="s">
        <v>12932</v>
      </c>
      <c r="J6912" s="89"/>
      <c r="K6912" s="89"/>
      <c r="L6912" s="89"/>
      <c r="M6912" s="89"/>
      <c r="N6912" s="155">
        <v>0</v>
      </c>
      <c r="O6912" s="155">
        <v>131070.14</v>
      </c>
      <c r="P6912" s="89" t="s">
        <v>679</v>
      </c>
    </row>
    <row r="6913" spans="1:16" ht="63.75">
      <c r="A6913" s="214">
        <v>512</v>
      </c>
      <c r="B6913" s="89"/>
      <c r="C6913" s="90" t="s">
        <v>10495</v>
      </c>
      <c r="D6913" s="153">
        <v>43402</v>
      </c>
      <c r="E6913" s="89" t="s">
        <v>11734</v>
      </c>
      <c r="F6913" s="89" t="s">
        <v>3</v>
      </c>
      <c r="G6913" s="89">
        <v>1676902</v>
      </c>
      <c r="H6913" s="89"/>
      <c r="I6913" s="93" t="s">
        <v>12933</v>
      </c>
      <c r="J6913" s="89"/>
      <c r="K6913" s="89"/>
      <c r="L6913" s="89"/>
      <c r="M6913" s="89"/>
      <c r="N6913" s="155">
        <v>0</v>
      </c>
      <c r="O6913" s="155">
        <v>1784</v>
      </c>
      <c r="P6913" s="89" t="s">
        <v>679</v>
      </c>
    </row>
    <row r="6914" spans="1:16" ht="51">
      <c r="A6914" s="214">
        <v>86</v>
      </c>
      <c r="B6914" s="89"/>
      <c r="C6914" s="90" t="s">
        <v>59</v>
      </c>
      <c r="D6914" s="153">
        <v>43402</v>
      </c>
      <c r="E6914" s="89" t="s">
        <v>11735</v>
      </c>
      <c r="F6914" s="89" t="s">
        <v>3</v>
      </c>
      <c r="G6914" s="89">
        <v>1676889</v>
      </c>
      <c r="H6914" s="89"/>
      <c r="I6914" s="93" t="s">
        <v>12934</v>
      </c>
      <c r="J6914" s="89"/>
      <c r="K6914" s="89"/>
      <c r="L6914" s="89"/>
      <c r="M6914" s="89"/>
      <c r="N6914" s="155">
        <v>0</v>
      </c>
      <c r="O6914" s="155">
        <v>1547</v>
      </c>
      <c r="P6914" s="89" t="s">
        <v>679</v>
      </c>
    </row>
    <row r="6915" spans="1:16" ht="51">
      <c r="A6915" s="214">
        <v>526</v>
      </c>
      <c r="B6915" s="89"/>
      <c r="C6915" s="90" t="s">
        <v>616</v>
      </c>
      <c r="D6915" s="153">
        <v>43402</v>
      </c>
      <c r="E6915" s="89" t="s">
        <v>11736</v>
      </c>
      <c r="F6915" s="89" t="s">
        <v>3</v>
      </c>
      <c r="G6915" s="89">
        <v>1676882</v>
      </c>
      <c r="H6915" s="89"/>
      <c r="I6915" s="93" t="s">
        <v>12935</v>
      </c>
      <c r="J6915" s="89"/>
      <c r="K6915" s="89"/>
      <c r="L6915" s="89"/>
      <c r="M6915" s="89"/>
      <c r="N6915" s="155">
        <v>0</v>
      </c>
      <c r="O6915" s="155">
        <v>125</v>
      </c>
      <c r="P6915" s="89" t="s">
        <v>679</v>
      </c>
    </row>
    <row r="6916" spans="1:16" ht="63.75">
      <c r="A6916" s="214">
        <v>159</v>
      </c>
      <c r="B6916" s="89"/>
      <c r="C6916" s="90" t="s">
        <v>11068</v>
      </c>
      <c r="D6916" s="153">
        <v>43402</v>
      </c>
      <c r="E6916" s="89" t="s">
        <v>11737</v>
      </c>
      <c r="F6916" s="89" t="s">
        <v>3</v>
      </c>
      <c r="G6916" s="89">
        <v>1676860</v>
      </c>
      <c r="H6916" s="89"/>
      <c r="I6916" s="93" t="s">
        <v>12936</v>
      </c>
      <c r="J6916" s="89"/>
      <c r="K6916" s="89"/>
      <c r="L6916" s="89"/>
      <c r="M6916" s="89"/>
      <c r="N6916" s="155">
        <v>0</v>
      </c>
      <c r="O6916" s="155">
        <v>233.75</v>
      </c>
      <c r="P6916" s="89" t="s">
        <v>679</v>
      </c>
    </row>
    <row r="6917" spans="1:16" ht="51">
      <c r="A6917" s="214">
        <v>20</v>
      </c>
      <c r="B6917" s="89"/>
      <c r="C6917" s="90" t="s">
        <v>47</v>
      </c>
      <c r="D6917" s="153">
        <v>43402</v>
      </c>
      <c r="E6917" s="89" t="s">
        <v>11738</v>
      </c>
      <c r="F6917" s="89" t="s">
        <v>3</v>
      </c>
      <c r="G6917" s="89">
        <v>1676858</v>
      </c>
      <c r="H6917" s="89"/>
      <c r="I6917" s="93" t="s">
        <v>12937</v>
      </c>
      <c r="J6917" s="89"/>
      <c r="K6917" s="89"/>
      <c r="L6917" s="89"/>
      <c r="M6917" s="89"/>
      <c r="N6917" s="155">
        <v>0</v>
      </c>
      <c r="O6917" s="155">
        <v>897</v>
      </c>
      <c r="P6917" s="89" t="s">
        <v>679</v>
      </c>
    </row>
    <row r="6918" spans="1:16" ht="63.75">
      <c r="A6918" s="214">
        <v>20</v>
      </c>
      <c r="B6918" s="89"/>
      <c r="C6918" s="90" t="s">
        <v>47</v>
      </c>
      <c r="D6918" s="153">
        <v>43402</v>
      </c>
      <c r="E6918" s="89" t="s">
        <v>11739</v>
      </c>
      <c r="F6918" s="89" t="s">
        <v>3</v>
      </c>
      <c r="G6918" s="89">
        <v>1676849</v>
      </c>
      <c r="H6918" s="89"/>
      <c r="I6918" s="93" t="s">
        <v>12938</v>
      </c>
      <c r="J6918" s="89"/>
      <c r="K6918" s="89"/>
      <c r="L6918" s="89"/>
      <c r="M6918" s="89"/>
      <c r="N6918" s="155">
        <v>0</v>
      </c>
      <c r="O6918" s="155">
        <v>1</v>
      </c>
      <c r="P6918" s="89" t="s">
        <v>679</v>
      </c>
    </row>
    <row r="6919" spans="1:16" ht="76.5">
      <c r="A6919" s="214">
        <v>41</v>
      </c>
      <c r="B6919" s="89"/>
      <c r="C6919" s="90" t="s">
        <v>50</v>
      </c>
      <c r="D6919" s="153">
        <v>43402</v>
      </c>
      <c r="E6919" s="89" t="s">
        <v>12230</v>
      </c>
      <c r="F6919" s="89" t="s">
        <v>636</v>
      </c>
      <c r="G6919" s="89">
        <v>181410</v>
      </c>
      <c r="H6919" s="89"/>
      <c r="I6919" s="93" t="s">
        <v>13591</v>
      </c>
      <c r="J6919" s="89"/>
      <c r="K6919" s="89"/>
      <c r="L6919" s="89"/>
      <c r="M6919" s="89"/>
      <c r="N6919" s="155">
        <v>0</v>
      </c>
      <c r="O6919" s="155">
        <v>261522</v>
      </c>
      <c r="P6919" s="89" t="s">
        <v>679</v>
      </c>
    </row>
    <row r="6920" spans="1:16" ht="76.5">
      <c r="A6920" s="214">
        <v>41</v>
      </c>
      <c r="B6920" s="89"/>
      <c r="C6920" s="90" t="s">
        <v>50</v>
      </c>
      <c r="D6920" s="153">
        <v>43402</v>
      </c>
      <c r="E6920" s="89" t="s">
        <v>12230</v>
      </c>
      <c r="F6920" s="89" t="s">
        <v>636</v>
      </c>
      <c r="G6920" s="89">
        <v>181407</v>
      </c>
      <c r="H6920" s="89"/>
      <c r="I6920" s="93" t="s">
        <v>13592</v>
      </c>
      <c r="J6920" s="89"/>
      <c r="K6920" s="89"/>
      <c r="L6920" s="89"/>
      <c r="M6920" s="89"/>
      <c r="N6920" s="155">
        <v>0</v>
      </c>
      <c r="O6920" s="155">
        <v>130500</v>
      </c>
      <c r="P6920" s="89" t="s">
        <v>679</v>
      </c>
    </row>
    <row r="6921" spans="1:16" ht="76.5">
      <c r="A6921" s="214">
        <v>41</v>
      </c>
      <c r="B6921" s="89"/>
      <c r="C6921" s="90" t="s">
        <v>50</v>
      </c>
      <c r="D6921" s="153">
        <v>43402</v>
      </c>
      <c r="E6921" s="89" t="s">
        <v>12230</v>
      </c>
      <c r="F6921" s="89" t="s">
        <v>636</v>
      </c>
      <c r="G6921" s="89">
        <v>181409</v>
      </c>
      <c r="H6921" s="89"/>
      <c r="I6921" s="93" t="s">
        <v>13593</v>
      </c>
      <c r="J6921" s="89"/>
      <c r="K6921" s="89"/>
      <c r="L6921" s="89"/>
      <c r="M6921" s="89"/>
      <c r="N6921" s="155">
        <v>0</v>
      </c>
      <c r="O6921" s="155">
        <v>50112</v>
      </c>
      <c r="P6921" s="89" t="s">
        <v>679</v>
      </c>
    </row>
    <row r="6922" spans="1:16" ht="76.5">
      <c r="A6922" s="214">
        <v>41</v>
      </c>
      <c r="B6922" s="89"/>
      <c r="C6922" s="90" t="s">
        <v>50</v>
      </c>
      <c r="D6922" s="153">
        <v>43402</v>
      </c>
      <c r="E6922" s="89" t="s">
        <v>12231</v>
      </c>
      <c r="F6922" s="89" t="s">
        <v>636</v>
      </c>
      <c r="G6922" s="89">
        <v>181406</v>
      </c>
      <c r="H6922" s="89"/>
      <c r="I6922" s="93" t="s">
        <v>13594</v>
      </c>
      <c r="J6922" s="89"/>
      <c r="K6922" s="89"/>
      <c r="L6922" s="89"/>
      <c r="M6922" s="89"/>
      <c r="N6922" s="155">
        <v>0</v>
      </c>
      <c r="O6922" s="155">
        <v>82998</v>
      </c>
      <c r="P6922" s="89" t="s">
        <v>679</v>
      </c>
    </row>
    <row r="6923" spans="1:16" ht="89.25">
      <c r="A6923" s="214">
        <v>25</v>
      </c>
      <c r="B6923" s="89"/>
      <c r="C6923" s="90" t="s">
        <v>48</v>
      </c>
      <c r="D6923" s="153">
        <v>43402</v>
      </c>
      <c r="E6923" s="89" t="s">
        <v>12232</v>
      </c>
      <c r="F6923" s="89" t="s">
        <v>680</v>
      </c>
      <c r="G6923" s="89">
        <v>181443</v>
      </c>
      <c r="H6923" s="89"/>
      <c r="I6923" s="93" t="s">
        <v>13595</v>
      </c>
      <c r="J6923" s="89"/>
      <c r="K6923" s="89"/>
      <c r="L6923" s="89"/>
      <c r="M6923" s="89"/>
      <c r="N6923" s="155">
        <v>1096577.27</v>
      </c>
      <c r="O6923" s="155">
        <v>0</v>
      </c>
      <c r="P6923" s="89" t="s">
        <v>679</v>
      </c>
    </row>
    <row r="6924" spans="1:16" ht="89.25">
      <c r="A6924" s="214">
        <v>25</v>
      </c>
      <c r="B6924" s="89"/>
      <c r="C6924" s="90" t="s">
        <v>48</v>
      </c>
      <c r="D6924" s="153">
        <v>43402</v>
      </c>
      <c r="E6924" s="89" t="s">
        <v>12232</v>
      </c>
      <c r="F6924" s="89" t="s">
        <v>680</v>
      </c>
      <c r="G6924" s="89">
        <v>181433</v>
      </c>
      <c r="H6924" s="89"/>
      <c r="I6924" s="93" t="s">
        <v>13596</v>
      </c>
      <c r="J6924" s="89"/>
      <c r="K6924" s="89"/>
      <c r="L6924" s="89"/>
      <c r="M6924" s="89"/>
      <c r="N6924" s="155">
        <v>1339467.99</v>
      </c>
      <c r="O6924" s="155">
        <v>0</v>
      </c>
      <c r="P6924" s="89" t="s">
        <v>679</v>
      </c>
    </row>
    <row r="6925" spans="1:16" ht="89.25">
      <c r="A6925" s="214">
        <v>25</v>
      </c>
      <c r="B6925" s="89"/>
      <c r="C6925" s="90" t="s">
        <v>48</v>
      </c>
      <c r="D6925" s="153">
        <v>43402</v>
      </c>
      <c r="E6925" s="89" t="s">
        <v>12232</v>
      </c>
      <c r="F6925" s="89" t="s">
        <v>680</v>
      </c>
      <c r="G6925" s="89">
        <v>181432</v>
      </c>
      <c r="H6925" s="89"/>
      <c r="I6925" s="93" t="s">
        <v>13597</v>
      </c>
      <c r="J6925" s="89"/>
      <c r="K6925" s="89"/>
      <c r="L6925" s="89"/>
      <c r="M6925" s="89"/>
      <c r="N6925" s="155">
        <v>633368.04</v>
      </c>
      <c r="O6925" s="155">
        <v>0</v>
      </c>
      <c r="P6925" s="89" t="s">
        <v>679</v>
      </c>
    </row>
    <row r="6926" spans="1:16" ht="76.5">
      <c r="A6926" s="214">
        <v>25</v>
      </c>
      <c r="B6926" s="89"/>
      <c r="C6926" s="90" t="s">
        <v>48</v>
      </c>
      <c r="D6926" s="153">
        <v>43402</v>
      </c>
      <c r="E6926" s="89" t="s">
        <v>12232</v>
      </c>
      <c r="F6926" s="89" t="s">
        <v>680</v>
      </c>
      <c r="G6926" s="89">
        <v>181431</v>
      </c>
      <c r="H6926" s="89"/>
      <c r="I6926" s="93" t="s">
        <v>13598</v>
      </c>
      <c r="J6926" s="89"/>
      <c r="K6926" s="89"/>
      <c r="L6926" s="89"/>
      <c r="M6926" s="89"/>
      <c r="N6926" s="155">
        <v>362065.86</v>
      </c>
      <c r="O6926" s="155">
        <v>0</v>
      </c>
      <c r="P6926" s="89" t="s">
        <v>679</v>
      </c>
    </row>
    <row r="6927" spans="1:16" ht="76.5">
      <c r="A6927" s="214">
        <v>25</v>
      </c>
      <c r="B6927" s="89"/>
      <c r="C6927" s="90" t="s">
        <v>48</v>
      </c>
      <c r="D6927" s="153">
        <v>43402</v>
      </c>
      <c r="E6927" s="89" t="s">
        <v>12232</v>
      </c>
      <c r="F6927" s="89" t="s">
        <v>680</v>
      </c>
      <c r="G6927" s="89">
        <v>181430</v>
      </c>
      <c r="H6927" s="89"/>
      <c r="I6927" s="93" t="s">
        <v>13599</v>
      </c>
      <c r="J6927" s="89"/>
      <c r="K6927" s="89"/>
      <c r="L6927" s="89"/>
      <c r="M6927" s="89"/>
      <c r="N6927" s="155">
        <v>782990.88</v>
      </c>
      <c r="O6927" s="155">
        <v>0</v>
      </c>
      <c r="P6927" s="89" t="s">
        <v>679</v>
      </c>
    </row>
    <row r="6928" spans="1:16" ht="89.25">
      <c r="A6928" s="214">
        <v>25</v>
      </c>
      <c r="B6928" s="89"/>
      <c r="C6928" s="90" t="s">
        <v>48</v>
      </c>
      <c r="D6928" s="153">
        <v>43402</v>
      </c>
      <c r="E6928" s="89" t="s">
        <v>12232</v>
      </c>
      <c r="F6928" s="89" t="s">
        <v>680</v>
      </c>
      <c r="G6928" s="89">
        <v>181428</v>
      </c>
      <c r="H6928" s="89"/>
      <c r="I6928" s="93" t="s">
        <v>13600</v>
      </c>
      <c r="J6928" s="89"/>
      <c r="K6928" s="89"/>
      <c r="L6928" s="89"/>
      <c r="M6928" s="89"/>
      <c r="N6928" s="155">
        <v>371511.81</v>
      </c>
      <c r="O6928" s="155">
        <v>0</v>
      </c>
      <c r="P6928" s="89" t="s">
        <v>679</v>
      </c>
    </row>
    <row r="6929" spans="1:16" ht="76.5">
      <c r="A6929" s="214">
        <v>25</v>
      </c>
      <c r="B6929" s="89"/>
      <c r="C6929" s="90" t="s">
        <v>48</v>
      </c>
      <c r="D6929" s="153">
        <v>43402</v>
      </c>
      <c r="E6929" s="89" t="s">
        <v>12232</v>
      </c>
      <c r="F6929" s="89" t="s">
        <v>680</v>
      </c>
      <c r="G6929" s="89">
        <v>181427</v>
      </c>
      <c r="H6929" s="89"/>
      <c r="I6929" s="93" t="s">
        <v>13601</v>
      </c>
      <c r="J6929" s="89"/>
      <c r="K6929" s="89"/>
      <c r="L6929" s="89"/>
      <c r="M6929" s="89"/>
      <c r="N6929" s="155">
        <v>138729.60999999999</v>
      </c>
      <c r="O6929" s="155">
        <v>0</v>
      </c>
      <c r="P6929" s="89" t="s">
        <v>679</v>
      </c>
    </row>
    <row r="6930" spans="1:16" ht="76.5">
      <c r="A6930" s="214">
        <v>25</v>
      </c>
      <c r="B6930" s="89"/>
      <c r="C6930" s="90" t="s">
        <v>48</v>
      </c>
      <c r="D6930" s="153">
        <v>43402</v>
      </c>
      <c r="E6930" s="89" t="s">
        <v>12232</v>
      </c>
      <c r="F6930" s="89" t="s">
        <v>680</v>
      </c>
      <c r="G6930" s="89">
        <v>181426</v>
      </c>
      <c r="H6930" s="89"/>
      <c r="I6930" s="93" t="s">
        <v>13602</v>
      </c>
      <c r="J6930" s="89"/>
      <c r="K6930" s="89"/>
      <c r="L6930" s="89"/>
      <c r="M6930" s="89"/>
      <c r="N6930" s="155">
        <v>28412.84</v>
      </c>
      <c r="O6930" s="155">
        <v>0</v>
      </c>
      <c r="P6930" s="89" t="s">
        <v>679</v>
      </c>
    </row>
    <row r="6931" spans="1:16" ht="89.25">
      <c r="A6931" s="214">
        <v>25</v>
      </c>
      <c r="B6931" s="89"/>
      <c r="C6931" s="90" t="s">
        <v>48</v>
      </c>
      <c r="D6931" s="153">
        <v>43402</v>
      </c>
      <c r="E6931" s="89" t="s">
        <v>12232</v>
      </c>
      <c r="F6931" s="89" t="s">
        <v>680</v>
      </c>
      <c r="G6931" s="89">
        <v>181442</v>
      </c>
      <c r="H6931" s="89"/>
      <c r="I6931" s="93" t="s">
        <v>13603</v>
      </c>
      <c r="J6931" s="89"/>
      <c r="K6931" s="89"/>
      <c r="L6931" s="89"/>
      <c r="M6931" s="89"/>
      <c r="N6931" s="155">
        <v>1124177.73</v>
      </c>
      <c r="O6931" s="155">
        <v>0</v>
      </c>
      <c r="P6931" s="89" t="s">
        <v>679</v>
      </c>
    </row>
    <row r="6932" spans="1:16" ht="89.25">
      <c r="A6932" s="214">
        <v>25</v>
      </c>
      <c r="B6932" s="89"/>
      <c r="C6932" s="90" t="s">
        <v>48</v>
      </c>
      <c r="D6932" s="153">
        <v>43402</v>
      </c>
      <c r="E6932" s="89" t="s">
        <v>12232</v>
      </c>
      <c r="F6932" s="89" t="s">
        <v>680</v>
      </c>
      <c r="G6932" s="89">
        <v>181434</v>
      </c>
      <c r="H6932" s="89"/>
      <c r="I6932" s="93" t="s">
        <v>13604</v>
      </c>
      <c r="J6932" s="89"/>
      <c r="K6932" s="89"/>
      <c r="L6932" s="89"/>
      <c r="M6932" s="89"/>
      <c r="N6932" s="155">
        <v>1233169.96</v>
      </c>
      <c r="O6932" s="155">
        <v>0</v>
      </c>
      <c r="P6932" s="89" t="s">
        <v>679</v>
      </c>
    </row>
    <row r="6933" spans="1:16" ht="76.5">
      <c r="A6933" s="214">
        <v>25</v>
      </c>
      <c r="B6933" s="89"/>
      <c r="C6933" s="90" t="s">
        <v>48</v>
      </c>
      <c r="D6933" s="153">
        <v>43402</v>
      </c>
      <c r="E6933" s="89" t="s">
        <v>12232</v>
      </c>
      <c r="F6933" s="89" t="s">
        <v>680</v>
      </c>
      <c r="G6933" s="89">
        <v>181425</v>
      </c>
      <c r="H6933" s="89"/>
      <c r="I6933" s="93" t="s">
        <v>13605</v>
      </c>
      <c r="J6933" s="89"/>
      <c r="K6933" s="89"/>
      <c r="L6933" s="89"/>
      <c r="M6933" s="89"/>
      <c r="N6933" s="155">
        <v>599602.66</v>
      </c>
      <c r="O6933" s="155">
        <v>0</v>
      </c>
      <c r="P6933" s="89" t="s">
        <v>679</v>
      </c>
    </row>
    <row r="6934" spans="1:16" ht="76.5">
      <c r="A6934" s="214">
        <v>25</v>
      </c>
      <c r="B6934" s="89"/>
      <c r="C6934" s="90" t="s">
        <v>48</v>
      </c>
      <c r="D6934" s="153">
        <v>43402</v>
      </c>
      <c r="E6934" s="89" t="s">
        <v>12232</v>
      </c>
      <c r="F6934" s="89" t="s">
        <v>680</v>
      </c>
      <c r="G6934" s="89">
        <v>181436</v>
      </c>
      <c r="H6934" s="89"/>
      <c r="I6934" s="93" t="s">
        <v>13606</v>
      </c>
      <c r="J6934" s="89"/>
      <c r="K6934" s="89"/>
      <c r="L6934" s="89"/>
      <c r="M6934" s="89"/>
      <c r="N6934" s="155">
        <v>388692.7</v>
      </c>
      <c r="O6934" s="155">
        <v>0</v>
      </c>
      <c r="P6934" s="89" t="s">
        <v>679</v>
      </c>
    </row>
    <row r="6935" spans="1:16" ht="76.5">
      <c r="A6935" s="214">
        <v>25</v>
      </c>
      <c r="B6935" s="89"/>
      <c r="C6935" s="90" t="s">
        <v>48</v>
      </c>
      <c r="D6935" s="153">
        <v>43402</v>
      </c>
      <c r="E6935" s="89" t="s">
        <v>12232</v>
      </c>
      <c r="F6935" s="89" t="s">
        <v>680</v>
      </c>
      <c r="G6935" s="89">
        <v>181435</v>
      </c>
      <c r="H6935" s="89"/>
      <c r="I6935" s="93" t="s">
        <v>13607</v>
      </c>
      <c r="J6935" s="89"/>
      <c r="K6935" s="89"/>
      <c r="L6935" s="89"/>
      <c r="M6935" s="89"/>
      <c r="N6935" s="155">
        <v>127018.74</v>
      </c>
      <c r="O6935" s="155">
        <v>0</v>
      </c>
      <c r="P6935" s="89" t="s">
        <v>679</v>
      </c>
    </row>
    <row r="6936" spans="1:16" ht="76.5">
      <c r="A6936" s="214">
        <v>25</v>
      </c>
      <c r="B6936" s="89"/>
      <c r="C6936" s="90" t="s">
        <v>48</v>
      </c>
      <c r="D6936" s="153">
        <v>43402</v>
      </c>
      <c r="E6936" s="89" t="s">
        <v>12232</v>
      </c>
      <c r="F6936" s="89" t="s">
        <v>680</v>
      </c>
      <c r="G6936" s="89">
        <v>181437</v>
      </c>
      <c r="H6936" s="89"/>
      <c r="I6936" s="93" t="s">
        <v>13608</v>
      </c>
      <c r="J6936" s="89"/>
      <c r="K6936" s="89"/>
      <c r="L6936" s="89"/>
      <c r="M6936" s="89"/>
      <c r="N6936" s="155">
        <v>156395.93</v>
      </c>
      <c r="O6936" s="155">
        <v>0</v>
      </c>
      <c r="P6936" s="89" t="s">
        <v>679</v>
      </c>
    </row>
    <row r="6937" spans="1:16" ht="89.25">
      <c r="A6937" s="214">
        <v>25</v>
      </c>
      <c r="B6937" s="89"/>
      <c r="C6937" s="90" t="s">
        <v>48</v>
      </c>
      <c r="D6937" s="153">
        <v>43402</v>
      </c>
      <c r="E6937" s="89" t="s">
        <v>12232</v>
      </c>
      <c r="F6937" s="89" t="s">
        <v>680</v>
      </c>
      <c r="G6937" s="89">
        <v>181457</v>
      </c>
      <c r="H6937" s="89"/>
      <c r="I6937" s="93" t="s">
        <v>13609</v>
      </c>
      <c r="J6937" s="89"/>
      <c r="K6937" s="89"/>
      <c r="L6937" s="89"/>
      <c r="M6937" s="89"/>
      <c r="N6937" s="155">
        <v>168012.84</v>
      </c>
      <c r="O6937" s="155">
        <v>0</v>
      </c>
      <c r="P6937" s="89" t="s">
        <v>679</v>
      </c>
    </row>
    <row r="6938" spans="1:16" ht="76.5">
      <c r="A6938" s="214">
        <v>25</v>
      </c>
      <c r="B6938" s="89"/>
      <c r="C6938" s="90" t="s">
        <v>48</v>
      </c>
      <c r="D6938" s="153">
        <v>43402</v>
      </c>
      <c r="E6938" s="89" t="s">
        <v>12232</v>
      </c>
      <c r="F6938" s="89" t="s">
        <v>680</v>
      </c>
      <c r="G6938" s="89">
        <v>181438</v>
      </c>
      <c r="H6938" s="89"/>
      <c r="I6938" s="93" t="s">
        <v>13610</v>
      </c>
      <c r="J6938" s="89"/>
      <c r="K6938" s="89"/>
      <c r="L6938" s="89"/>
      <c r="M6938" s="89"/>
      <c r="N6938" s="155">
        <v>1078374.78</v>
      </c>
      <c r="O6938" s="155">
        <v>0</v>
      </c>
      <c r="P6938" s="89" t="s">
        <v>679</v>
      </c>
    </row>
    <row r="6939" spans="1:16" ht="102">
      <c r="A6939" s="214">
        <v>25</v>
      </c>
      <c r="B6939" s="89"/>
      <c r="C6939" s="90" t="s">
        <v>48</v>
      </c>
      <c r="D6939" s="153">
        <v>43402</v>
      </c>
      <c r="E6939" s="89" t="s">
        <v>12232</v>
      </c>
      <c r="F6939" s="89" t="s">
        <v>680</v>
      </c>
      <c r="G6939" s="89">
        <v>181455</v>
      </c>
      <c r="H6939" s="89"/>
      <c r="I6939" s="93" t="s">
        <v>13611</v>
      </c>
      <c r="J6939" s="89"/>
      <c r="K6939" s="89"/>
      <c r="L6939" s="89"/>
      <c r="M6939" s="89"/>
      <c r="N6939" s="155">
        <v>168012.84</v>
      </c>
      <c r="O6939" s="155">
        <v>0</v>
      </c>
      <c r="P6939" s="89" t="s">
        <v>679</v>
      </c>
    </row>
    <row r="6940" spans="1:16" ht="76.5">
      <c r="A6940" s="214">
        <v>25</v>
      </c>
      <c r="B6940" s="89"/>
      <c r="C6940" s="90" t="s">
        <v>48</v>
      </c>
      <c r="D6940" s="153">
        <v>43402</v>
      </c>
      <c r="E6940" s="89" t="s">
        <v>12232</v>
      </c>
      <c r="F6940" s="89" t="s">
        <v>680</v>
      </c>
      <c r="G6940" s="89">
        <v>181439</v>
      </c>
      <c r="H6940" s="89"/>
      <c r="I6940" s="93" t="s">
        <v>13612</v>
      </c>
      <c r="J6940" s="89"/>
      <c r="K6940" s="89"/>
      <c r="L6940" s="89"/>
      <c r="M6940" s="89"/>
      <c r="N6940" s="155">
        <v>301684.3</v>
      </c>
      <c r="O6940" s="155">
        <v>0</v>
      </c>
      <c r="P6940" s="89" t="s">
        <v>679</v>
      </c>
    </row>
    <row r="6941" spans="1:16" ht="102">
      <c r="A6941" s="214">
        <v>25</v>
      </c>
      <c r="B6941" s="89"/>
      <c r="C6941" s="90" t="s">
        <v>48</v>
      </c>
      <c r="D6941" s="153">
        <v>43402</v>
      </c>
      <c r="E6941" s="89" t="s">
        <v>12232</v>
      </c>
      <c r="F6941" s="89" t="s">
        <v>680</v>
      </c>
      <c r="G6941" s="89">
        <v>181456</v>
      </c>
      <c r="H6941" s="89"/>
      <c r="I6941" s="93" t="s">
        <v>13613</v>
      </c>
      <c r="J6941" s="89"/>
      <c r="K6941" s="89"/>
      <c r="L6941" s="89"/>
      <c r="M6941" s="89"/>
      <c r="N6941" s="155">
        <v>168012.84</v>
      </c>
      <c r="O6941" s="155">
        <v>0</v>
      </c>
      <c r="P6941" s="89" t="s">
        <v>679</v>
      </c>
    </row>
    <row r="6942" spans="1:16" ht="76.5">
      <c r="A6942" s="214">
        <v>25</v>
      </c>
      <c r="B6942" s="89"/>
      <c r="C6942" s="90" t="s">
        <v>48</v>
      </c>
      <c r="D6942" s="153">
        <v>43402</v>
      </c>
      <c r="E6942" s="89" t="s">
        <v>12232</v>
      </c>
      <c r="F6942" s="89" t="s">
        <v>680</v>
      </c>
      <c r="G6942" s="89">
        <v>181440</v>
      </c>
      <c r="H6942" s="89"/>
      <c r="I6942" s="93" t="s">
        <v>13614</v>
      </c>
      <c r="J6942" s="89"/>
      <c r="K6942" s="89"/>
      <c r="L6942" s="89"/>
      <c r="M6942" s="89"/>
      <c r="N6942" s="155">
        <v>354687.44</v>
      </c>
      <c r="O6942" s="155">
        <v>0</v>
      </c>
      <c r="P6942" s="89" t="s">
        <v>679</v>
      </c>
    </row>
    <row r="6943" spans="1:16" ht="89.25">
      <c r="A6943" s="214">
        <v>25</v>
      </c>
      <c r="B6943" s="89"/>
      <c r="C6943" s="90" t="s">
        <v>48</v>
      </c>
      <c r="D6943" s="153">
        <v>43402</v>
      </c>
      <c r="E6943" s="89" t="s">
        <v>12232</v>
      </c>
      <c r="F6943" s="89" t="s">
        <v>680</v>
      </c>
      <c r="G6943" s="89">
        <v>181453</v>
      </c>
      <c r="H6943" s="89"/>
      <c r="I6943" s="93" t="s">
        <v>13615</v>
      </c>
      <c r="J6943" s="89"/>
      <c r="K6943" s="89"/>
      <c r="L6943" s="89"/>
      <c r="M6943" s="89"/>
      <c r="N6943" s="155">
        <v>168012.84</v>
      </c>
      <c r="O6943" s="155">
        <v>0</v>
      </c>
      <c r="P6943" s="89" t="s">
        <v>679</v>
      </c>
    </row>
    <row r="6944" spans="1:16" ht="76.5">
      <c r="A6944" s="214">
        <v>25</v>
      </c>
      <c r="B6944" s="89"/>
      <c r="C6944" s="90" t="s">
        <v>48</v>
      </c>
      <c r="D6944" s="153">
        <v>43402</v>
      </c>
      <c r="E6944" s="89" t="s">
        <v>12232</v>
      </c>
      <c r="F6944" s="89" t="s">
        <v>680</v>
      </c>
      <c r="G6944" s="89">
        <v>181441</v>
      </c>
      <c r="H6944" s="89"/>
      <c r="I6944" s="93" t="s">
        <v>13616</v>
      </c>
      <c r="J6944" s="89"/>
      <c r="K6944" s="89"/>
      <c r="L6944" s="89"/>
      <c r="M6944" s="89"/>
      <c r="N6944" s="155">
        <v>1352592.87</v>
      </c>
      <c r="O6944" s="155">
        <v>0</v>
      </c>
      <c r="P6944" s="89" t="s">
        <v>679</v>
      </c>
    </row>
    <row r="6945" spans="1:16" ht="76.5">
      <c r="A6945" s="214">
        <v>25</v>
      </c>
      <c r="B6945" s="89"/>
      <c r="C6945" s="90" t="s">
        <v>48</v>
      </c>
      <c r="D6945" s="153">
        <v>43402</v>
      </c>
      <c r="E6945" s="89" t="s">
        <v>12232</v>
      </c>
      <c r="F6945" s="89" t="s">
        <v>680</v>
      </c>
      <c r="G6945" s="89">
        <v>181458</v>
      </c>
      <c r="H6945" s="89"/>
      <c r="I6945" s="93" t="s">
        <v>13617</v>
      </c>
      <c r="J6945" s="89"/>
      <c r="K6945" s="89"/>
      <c r="L6945" s="89"/>
      <c r="M6945" s="89"/>
      <c r="N6945" s="155">
        <v>724351.57</v>
      </c>
      <c r="O6945" s="155">
        <v>0</v>
      </c>
      <c r="P6945" s="89" t="s">
        <v>679</v>
      </c>
    </row>
    <row r="6946" spans="1:16" ht="63.75">
      <c r="A6946" s="214">
        <v>16</v>
      </c>
      <c r="B6946" s="89"/>
      <c r="C6946" s="90" t="s">
        <v>46</v>
      </c>
      <c r="D6946" s="153">
        <v>43402</v>
      </c>
      <c r="E6946" s="89" t="s">
        <v>12233</v>
      </c>
      <c r="F6946" s="89" t="s">
        <v>6</v>
      </c>
      <c r="G6946" s="89">
        <v>1039775</v>
      </c>
      <c r="H6946" s="89"/>
      <c r="I6946" s="93" t="s">
        <v>13618</v>
      </c>
      <c r="J6946" s="89"/>
      <c r="K6946" s="89"/>
      <c r="L6946" s="89"/>
      <c r="M6946" s="89"/>
      <c r="N6946" s="155">
        <v>0</v>
      </c>
      <c r="O6946" s="155">
        <v>618819.73</v>
      </c>
      <c r="P6946" s="89" t="s">
        <v>679</v>
      </c>
    </row>
    <row r="6947" spans="1:16" ht="63.75">
      <c r="A6947" s="214">
        <v>46</v>
      </c>
      <c r="B6947" s="89"/>
      <c r="C6947" s="90" t="s">
        <v>51</v>
      </c>
      <c r="D6947" s="153">
        <v>43402</v>
      </c>
      <c r="E6947" s="89" t="s">
        <v>12234</v>
      </c>
      <c r="F6947" s="89" t="s">
        <v>6</v>
      </c>
      <c r="G6947" s="89">
        <v>1039778</v>
      </c>
      <c r="H6947" s="89"/>
      <c r="I6947" s="93" t="s">
        <v>13619</v>
      </c>
      <c r="J6947" s="89"/>
      <c r="K6947" s="89"/>
      <c r="L6947" s="89"/>
      <c r="M6947" s="89"/>
      <c r="N6947" s="155">
        <v>0</v>
      </c>
      <c r="O6947" s="155">
        <v>233.58</v>
      </c>
      <c r="P6947" s="89" t="s">
        <v>679</v>
      </c>
    </row>
    <row r="6948" spans="1:16" ht="102">
      <c r="A6948" s="214">
        <v>52</v>
      </c>
      <c r="B6948" s="89"/>
      <c r="C6948" s="90" t="s">
        <v>54</v>
      </c>
      <c r="D6948" s="153">
        <v>43402</v>
      </c>
      <c r="E6948" s="89" t="s">
        <v>12235</v>
      </c>
      <c r="F6948" s="89" t="s">
        <v>637</v>
      </c>
      <c r="G6948" s="89">
        <v>6320</v>
      </c>
      <c r="H6948" s="89"/>
      <c r="I6948" s="93" t="s">
        <v>13620</v>
      </c>
      <c r="J6948" s="89"/>
      <c r="K6948" s="89"/>
      <c r="L6948" s="89"/>
      <c r="M6948" s="89"/>
      <c r="N6948" s="155">
        <v>3358.04</v>
      </c>
      <c r="O6948" s="155">
        <v>0</v>
      </c>
      <c r="P6948" s="89" t="s">
        <v>679</v>
      </c>
    </row>
    <row r="6949" spans="1:16" ht="63.75">
      <c r="A6949" s="214">
        <v>117</v>
      </c>
      <c r="B6949" s="89"/>
      <c r="C6949" s="90" t="s">
        <v>65</v>
      </c>
      <c r="D6949" s="153">
        <v>43402</v>
      </c>
      <c r="E6949" s="89" t="s">
        <v>12236</v>
      </c>
      <c r="F6949" s="89" t="s">
        <v>11</v>
      </c>
      <c r="G6949" s="89">
        <v>936982</v>
      </c>
      <c r="H6949" s="89"/>
      <c r="I6949" s="93" t="s">
        <v>13621</v>
      </c>
      <c r="J6949" s="89"/>
      <c r="K6949" s="89"/>
      <c r="L6949" s="89"/>
      <c r="M6949" s="89"/>
      <c r="N6949" s="155">
        <v>50</v>
      </c>
      <c r="O6949" s="155">
        <v>0</v>
      </c>
      <c r="P6949" s="89" t="s">
        <v>679</v>
      </c>
    </row>
    <row r="6950" spans="1:16" ht="102">
      <c r="A6950" s="214">
        <v>35</v>
      </c>
      <c r="B6950" s="89"/>
      <c r="C6950" s="90" t="s">
        <v>49</v>
      </c>
      <c r="D6950" s="153">
        <v>43402</v>
      </c>
      <c r="E6950" s="89" t="s">
        <v>12237</v>
      </c>
      <c r="F6950" s="89" t="s">
        <v>637</v>
      </c>
      <c r="G6950" s="89">
        <v>6325</v>
      </c>
      <c r="H6950" s="89"/>
      <c r="I6950" s="93" t="s">
        <v>13622</v>
      </c>
      <c r="J6950" s="89"/>
      <c r="K6950" s="89"/>
      <c r="L6950" s="89"/>
      <c r="M6950" s="89"/>
      <c r="N6950" s="155">
        <v>72.16</v>
      </c>
      <c r="O6950" s="155">
        <v>0</v>
      </c>
      <c r="P6950" s="89" t="s">
        <v>679</v>
      </c>
    </row>
    <row r="6951" spans="1:16" ht="102">
      <c r="A6951" s="214">
        <v>35</v>
      </c>
      <c r="B6951" s="89"/>
      <c r="C6951" s="90" t="s">
        <v>49</v>
      </c>
      <c r="D6951" s="153">
        <v>43402</v>
      </c>
      <c r="E6951" s="89" t="s">
        <v>12238</v>
      </c>
      <c r="F6951" s="89" t="s">
        <v>15</v>
      </c>
      <c r="G6951" s="89">
        <v>6325</v>
      </c>
      <c r="H6951" s="89"/>
      <c r="I6951" s="93" t="s">
        <v>13623</v>
      </c>
      <c r="J6951" s="89"/>
      <c r="K6951" s="89"/>
      <c r="L6951" s="89"/>
      <c r="M6951" s="89"/>
      <c r="N6951" s="155">
        <v>273.91000000000003</v>
      </c>
      <c r="O6951" s="155">
        <v>0</v>
      </c>
      <c r="P6951" s="89" t="s">
        <v>679</v>
      </c>
    </row>
    <row r="6952" spans="1:16" ht="89.25">
      <c r="A6952" s="214">
        <v>52</v>
      </c>
      <c r="B6952" s="89"/>
      <c r="C6952" s="90" t="s">
        <v>54</v>
      </c>
      <c r="D6952" s="153">
        <v>43402</v>
      </c>
      <c r="E6952" s="89" t="s">
        <v>12239</v>
      </c>
      <c r="F6952" s="89" t="s">
        <v>15</v>
      </c>
      <c r="G6952" s="89">
        <v>6320</v>
      </c>
      <c r="H6952" s="89"/>
      <c r="I6952" s="93" t="s">
        <v>13624</v>
      </c>
      <c r="J6952" s="89"/>
      <c r="K6952" s="89"/>
      <c r="L6952" s="89"/>
      <c r="M6952" s="89"/>
      <c r="N6952" s="155">
        <v>479.09</v>
      </c>
      <c r="O6952" s="155">
        <v>0</v>
      </c>
      <c r="P6952" s="89" t="s">
        <v>679</v>
      </c>
    </row>
    <row r="6953" spans="1:16" ht="89.25">
      <c r="A6953" s="214">
        <v>35</v>
      </c>
      <c r="B6953" s="89"/>
      <c r="C6953" s="90" t="s">
        <v>49</v>
      </c>
      <c r="D6953" s="153">
        <v>43402</v>
      </c>
      <c r="E6953" s="89" t="s">
        <v>12240</v>
      </c>
      <c r="F6953" s="89" t="s">
        <v>15</v>
      </c>
      <c r="G6953" s="89">
        <v>6329</v>
      </c>
      <c r="H6953" s="89"/>
      <c r="I6953" s="93" t="s">
        <v>13625</v>
      </c>
      <c r="J6953" s="89"/>
      <c r="K6953" s="89"/>
      <c r="L6953" s="89"/>
      <c r="M6953" s="89"/>
      <c r="N6953" s="155">
        <v>295.73</v>
      </c>
      <c r="O6953" s="155">
        <v>0</v>
      </c>
      <c r="P6953" s="89" t="s">
        <v>679</v>
      </c>
    </row>
    <row r="6954" spans="1:16" ht="89.25">
      <c r="A6954" s="214">
        <v>587</v>
      </c>
      <c r="B6954" s="89"/>
      <c r="C6954" s="90" t="s">
        <v>2113</v>
      </c>
      <c r="D6954" s="153">
        <v>43402</v>
      </c>
      <c r="E6954" s="89" t="s">
        <v>12241</v>
      </c>
      <c r="F6954" s="89" t="s">
        <v>15</v>
      </c>
      <c r="G6954" s="89">
        <v>6326</v>
      </c>
      <c r="H6954" s="89"/>
      <c r="I6954" s="93" t="s">
        <v>13626</v>
      </c>
      <c r="J6954" s="89"/>
      <c r="K6954" s="89"/>
      <c r="L6954" s="89"/>
      <c r="M6954" s="89"/>
      <c r="N6954" s="155">
        <v>763.1</v>
      </c>
      <c r="O6954" s="155">
        <v>0</v>
      </c>
      <c r="P6954" s="89" t="s">
        <v>679</v>
      </c>
    </row>
    <row r="6955" spans="1:16" ht="63.75">
      <c r="A6955" s="214">
        <v>10</v>
      </c>
      <c r="B6955" s="89"/>
      <c r="C6955" s="90" t="s">
        <v>44</v>
      </c>
      <c r="D6955" s="153">
        <v>43402</v>
      </c>
      <c r="E6955" s="89" t="s">
        <v>12242</v>
      </c>
      <c r="F6955" s="89" t="s">
        <v>15</v>
      </c>
      <c r="G6955" s="89">
        <v>874742</v>
      </c>
      <c r="H6955" s="89"/>
      <c r="I6955" s="93" t="s">
        <v>13627</v>
      </c>
      <c r="J6955" s="89"/>
      <c r="K6955" s="89"/>
      <c r="L6955" s="89"/>
      <c r="M6955" s="89"/>
      <c r="N6955" s="155">
        <v>50</v>
      </c>
      <c r="O6955" s="155">
        <v>0</v>
      </c>
      <c r="P6955" s="89" t="s">
        <v>679</v>
      </c>
    </row>
    <row r="6956" spans="1:16" ht="51">
      <c r="A6956" s="214">
        <v>117</v>
      </c>
      <c r="B6956" s="89"/>
      <c r="C6956" s="90" t="s">
        <v>65</v>
      </c>
      <c r="D6956" s="153">
        <v>43402</v>
      </c>
      <c r="E6956" s="89" t="s">
        <v>12243</v>
      </c>
      <c r="F6956" s="89" t="s">
        <v>11</v>
      </c>
      <c r="G6956" s="89">
        <v>936997</v>
      </c>
      <c r="H6956" s="89"/>
      <c r="I6956" s="93" t="s">
        <v>13628</v>
      </c>
      <c r="J6956" s="89"/>
      <c r="K6956" s="89"/>
      <c r="L6956" s="89"/>
      <c r="M6956" s="89"/>
      <c r="N6956" s="155">
        <v>50</v>
      </c>
      <c r="O6956" s="155">
        <v>0</v>
      </c>
      <c r="P6956" s="89" t="s">
        <v>679</v>
      </c>
    </row>
    <row r="6957" spans="1:16" ht="51">
      <c r="A6957" s="214">
        <v>117</v>
      </c>
      <c r="B6957" s="89"/>
      <c r="C6957" s="90" t="s">
        <v>65</v>
      </c>
      <c r="D6957" s="153">
        <v>43402</v>
      </c>
      <c r="E6957" s="89" t="s">
        <v>12244</v>
      </c>
      <c r="F6957" s="89" t="s">
        <v>11</v>
      </c>
      <c r="G6957" s="89">
        <v>936998</v>
      </c>
      <c r="H6957" s="89"/>
      <c r="I6957" s="93" t="s">
        <v>13629</v>
      </c>
      <c r="J6957" s="89"/>
      <c r="K6957" s="89"/>
      <c r="L6957" s="89"/>
      <c r="M6957" s="89"/>
      <c r="N6957" s="155">
        <v>50</v>
      </c>
      <c r="O6957" s="155">
        <v>0</v>
      </c>
      <c r="P6957" s="89" t="s">
        <v>679</v>
      </c>
    </row>
    <row r="6958" spans="1:16" ht="51">
      <c r="A6958" s="214">
        <v>117</v>
      </c>
      <c r="B6958" s="89"/>
      <c r="C6958" s="90" t="s">
        <v>65</v>
      </c>
      <c r="D6958" s="153">
        <v>43402</v>
      </c>
      <c r="E6958" s="89" t="s">
        <v>12245</v>
      </c>
      <c r="F6958" s="89" t="s">
        <v>11</v>
      </c>
      <c r="G6958" s="89">
        <v>937000</v>
      </c>
      <c r="H6958" s="89"/>
      <c r="I6958" s="93" t="s">
        <v>13630</v>
      </c>
      <c r="J6958" s="89"/>
      <c r="K6958" s="89"/>
      <c r="L6958" s="89"/>
      <c r="M6958" s="89"/>
      <c r="N6958" s="155">
        <v>50</v>
      </c>
      <c r="O6958" s="155">
        <v>0</v>
      </c>
      <c r="P6958" s="89" t="s">
        <v>679</v>
      </c>
    </row>
    <row r="6959" spans="1:16" ht="38.25">
      <c r="A6959" s="214" t="s">
        <v>720</v>
      </c>
      <c r="B6959" s="89"/>
      <c r="C6959" s="90" t="s">
        <v>13784</v>
      </c>
      <c r="D6959" s="153">
        <v>43402</v>
      </c>
      <c r="E6959" s="89" t="s">
        <v>12246</v>
      </c>
      <c r="F6959" s="89" t="s">
        <v>13</v>
      </c>
      <c r="G6959" s="89">
        <v>388179</v>
      </c>
      <c r="H6959" s="89"/>
      <c r="I6959" s="93" t="s">
        <v>745</v>
      </c>
      <c r="J6959" s="89"/>
      <c r="K6959" s="89"/>
      <c r="L6959" s="89"/>
      <c r="M6959" s="89"/>
      <c r="N6959" s="155">
        <v>2924832.62</v>
      </c>
      <c r="O6959" s="155">
        <v>0</v>
      </c>
      <c r="P6959" s="89" t="s">
        <v>679</v>
      </c>
    </row>
    <row r="6960" spans="1:16" ht="38.25">
      <c r="A6960" s="214" t="s">
        <v>720</v>
      </c>
      <c r="B6960" s="89"/>
      <c r="C6960" s="90" t="s">
        <v>13784</v>
      </c>
      <c r="D6960" s="153">
        <v>43402</v>
      </c>
      <c r="E6960" s="89" t="s">
        <v>12247</v>
      </c>
      <c r="F6960" s="89" t="s">
        <v>13</v>
      </c>
      <c r="G6960" s="89">
        <v>388181</v>
      </c>
      <c r="H6960" s="89"/>
      <c r="I6960" s="93" t="s">
        <v>745</v>
      </c>
      <c r="J6960" s="89"/>
      <c r="K6960" s="89"/>
      <c r="L6960" s="89"/>
      <c r="M6960" s="89"/>
      <c r="N6960" s="155">
        <v>2924832.62</v>
      </c>
      <c r="O6960" s="155">
        <v>0</v>
      </c>
      <c r="P6960" s="89" t="s">
        <v>679</v>
      </c>
    </row>
    <row r="6961" spans="1:16" ht="38.25">
      <c r="A6961" s="214" t="s">
        <v>720</v>
      </c>
      <c r="B6961" s="89"/>
      <c r="C6961" s="90" t="s">
        <v>13784</v>
      </c>
      <c r="D6961" s="153">
        <v>43402</v>
      </c>
      <c r="E6961" s="89" t="s">
        <v>12248</v>
      </c>
      <c r="F6961" s="89" t="s">
        <v>13</v>
      </c>
      <c r="G6961" s="89">
        <v>388183</v>
      </c>
      <c r="H6961" s="89"/>
      <c r="I6961" s="93" t="s">
        <v>745</v>
      </c>
      <c r="J6961" s="89"/>
      <c r="K6961" s="89"/>
      <c r="L6961" s="89"/>
      <c r="M6961" s="89"/>
      <c r="N6961" s="155">
        <v>2924832.62</v>
      </c>
      <c r="O6961" s="155">
        <v>0</v>
      </c>
      <c r="P6961" s="89" t="s">
        <v>679</v>
      </c>
    </row>
    <row r="6962" spans="1:16" ht="38.25">
      <c r="A6962" s="214" t="s">
        <v>720</v>
      </c>
      <c r="B6962" s="89"/>
      <c r="C6962" s="90" t="s">
        <v>13784</v>
      </c>
      <c r="D6962" s="153">
        <v>43402</v>
      </c>
      <c r="E6962" s="89" t="s">
        <v>12249</v>
      </c>
      <c r="F6962" s="89" t="s">
        <v>13</v>
      </c>
      <c r="G6962" s="89">
        <v>388185</v>
      </c>
      <c r="H6962" s="89"/>
      <c r="I6962" s="93" t="s">
        <v>745</v>
      </c>
      <c r="J6962" s="89"/>
      <c r="K6962" s="89"/>
      <c r="L6962" s="89"/>
      <c r="M6962" s="89"/>
      <c r="N6962" s="155">
        <v>8033396.3499999996</v>
      </c>
      <c r="O6962" s="155">
        <v>0</v>
      </c>
      <c r="P6962" s="89" t="s">
        <v>679</v>
      </c>
    </row>
    <row r="6963" spans="1:16" ht="38.25">
      <c r="A6963" s="214" t="s">
        <v>720</v>
      </c>
      <c r="B6963" s="89"/>
      <c r="C6963" s="90" t="s">
        <v>13784</v>
      </c>
      <c r="D6963" s="153">
        <v>43402</v>
      </c>
      <c r="E6963" s="89" t="s">
        <v>12250</v>
      </c>
      <c r="F6963" s="89" t="s">
        <v>13</v>
      </c>
      <c r="G6963" s="89">
        <v>388187</v>
      </c>
      <c r="H6963" s="89"/>
      <c r="I6963" s="93" t="s">
        <v>745</v>
      </c>
      <c r="J6963" s="89"/>
      <c r="K6963" s="89"/>
      <c r="L6963" s="89"/>
      <c r="M6963" s="89"/>
      <c r="N6963" s="155">
        <v>8033396.3499999996</v>
      </c>
      <c r="O6963" s="155">
        <v>0</v>
      </c>
      <c r="P6963" s="89" t="s">
        <v>679</v>
      </c>
    </row>
    <row r="6964" spans="1:16" ht="38.25">
      <c r="A6964" s="214" t="s">
        <v>720</v>
      </c>
      <c r="B6964" s="89"/>
      <c r="C6964" s="90" t="s">
        <v>13784</v>
      </c>
      <c r="D6964" s="153">
        <v>43402</v>
      </c>
      <c r="E6964" s="89" t="s">
        <v>12251</v>
      </c>
      <c r="F6964" s="89" t="s">
        <v>13</v>
      </c>
      <c r="G6964" s="89">
        <v>388189</v>
      </c>
      <c r="H6964" s="89"/>
      <c r="I6964" s="93" t="s">
        <v>745</v>
      </c>
      <c r="J6964" s="89"/>
      <c r="K6964" s="89"/>
      <c r="L6964" s="89"/>
      <c r="M6964" s="89"/>
      <c r="N6964" s="155">
        <v>8033396.3499999996</v>
      </c>
      <c r="O6964" s="155">
        <v>0</v>
      </c>
      <c r="P6964" s="89" t="s">
        <v>679</v>
      </c>
    </row>
    <row r="6965" spans="1:16" ht="38.25">
      <c r="A6965" s="214" t="s">
        <v>720</v>
      </c>
      <c r="B6965" s="89"/>
      <c r="C6965" s="90" t="s">
        <v>13784</v>
      </c>
      <c r="D6965" s="153">
        <v>43402</v>
      </c>
      <c r="E6965" s="89" t="s">
        <v>12252</v>
      </c>
      <c r="F6965" s="89" t="s">
        <v>13</v>
      </c>
      <c r="G6965" s="89">
        <v>388191</v>
      </c>
      <c r="H6965" s="89"/>
      <c r="I6965" s="93" t="s">
        <v>745</v>
      </c>
      <c r="J6965" s="89"/>
      <c r="K6965" s="89"/>
      <c r="L6965" s="89"/>
      <c r="M6965" s="89"/>
      <c r="N6965" s="155">
        <v>8033396.3499999996</v>
      </c>
      <c r="O6965" s="155">
        <v>0</v>
      </c>
      <c r="P6965" s="89" t="s">
        <v>679</v>
      </c>
    </row>
    <row r="6966" spans="1:16" ht="38.25">
      <c r="A6966" s="214" t="s">
        <v>720</v>
      </c>
      <c r="B6966" s="89"/>
      <c r="C6966" s="90" t="s">
        <v>13784</v>
      </c>
      <c r="D6966" s="153">
        <v>43402</v>
      </c>
      <c r="E6966" s="89" t="s">
        <v>12253</v>
      </c>
      <c r="F6966" s="89" t="s">
        <v>13</v>
      </c>
      <c r="G6966" s="89">
        <v>388193</v>
      </c>
      <c r="H6966" s="89"/>
      <c r="I6966" s="93" t="s">
        <v>745</v>
      </c>
      <c r="J6966" s="89"/>
      <c r="K6966" s="89"/>
      <c r="L6966" s="89"/>
      <c r="M6966" s="89"/>
      <c r="N6966" s="155">
        <v>6805110.5999999996</v>
      </c>
      <c r="O6966" s="155">
        <v>0</v>
      </c>
      <c r="P6966" s="89" t="s">
        <v>679</v>
      </c>
    </row>
    <row r="6967" spans="1:16" ht="38.25">
      <c r="A6967" s="214" t="s">
        <v>720</v>
      </c>
      <c r="B6967" s="89"/>
      <c r="C6967" s="90" t="s">
        <v>13784</v>
      </c>
      <c r="D6967" s="153">
        <v>43402</v>
      </c>
      <c r="E6967" s="89" t="s">
        <v>12254</v>
      </c>
      <c r="F6967" s="89" t="s">
        <v>13</v>
      </c>
      <c r="G6967" s="89">
        <v>388195</v>
      </c>
      <c r="H6967" s="89"/>
      <c r="I6967" s="93" t="s">
        <v>745</v>
      </c>
      <c r="J6967" s="89"/>
      <c r="K6967" s="89"/>
      <c r="L6967" s="89"/>
      <c r="M6967" s="89"/>
      <c r="N6967" s="155">
        <v>6805110.5999999996</v>
      </c>
      <c r="O6967" s="155">
        <v>0</v>
      </c>
      <c r="P6967" s="89" t="s">
        <v>679</v>
      </c>
    </row>
    <row r="6968" spans="1:16" ht="38.25">
      <c r="A6968" s="214" t="s">
        <v>720</v>
      </c>
      <c r="B6968" s="89"/>
      <c r="C6968" s="90" t="s">
        <v>13784</v>
      </c>
      <c r="D6968" s="153">
        <v>43402</v>
      </c>
      <c r="E6968" s="89" t="s">
        <v>12255</v>
      </c>
      <c r="F6968" s="89" t="s">
        <v>13</v>
      </c>
      <c r="G6968" s="89">
        <v>388197</v>
      </c>
      <c r="H6968" s="89"/>
      <c r="I6968" s="93" t="s">
        <v>745</v>
      </c>
      <c r="J6968" s="89"/>
      <c r="K6968" s="89"/>
      <c r="L6968" s="89"/>
      <c r="M6968" s="89"/>
      <c r="N6968" s="155">
        <v>6805110.5999999996</v>
      </c>
      <c r="O6968" s="155">
        <v>0</v>
      </c>
      <c r="P6968" s="89" t="s">
        <v>679</v>
      </c>
    </row>
    <row r="6969" spans="1:16" ht="38.25">
      <c r="A6969" s="214" t="s">
        <v>720</v>
      </c>
      <c r="B6969" s="89"/>
      <c r="C6969" s="90" t="s">
        <v>13784</v>
      </c>
      <c r="D6969" s="153">
        <v>43402</v>
      </c>
      <c r="E6969" s="89" t="s">
        <v>12256</v>
      </c>
      <c r="F6969" s="89" t="s">
        <v>13</v>
      </c>
      <c r="G6969" s="89">
        <v>388199</v>
      </c>
      <c r="H6969" s="89"/>
      <c r="I6969" s="93" t="s">
        <v>745</v>
      </c>
      <c r="J6969" s="89"/>
      <c r="K6969" s="89"/>
      <c r="L6969" s="89"/>
      <c r="M6969" s="89"/>
      <c r="N6969" s="155">
        <v>6805110.5999999996</v>
      </c>
      <c r="O6969" s="155">
        <v>0</v>
      </c>
      <c r="P6969" s="89" t="s">
        <v>679</v>
      </c>
    </row>
    <row r="6970" spans="1:16" ht="38.25">
      <c r="A6970" s="214" t="s">
        <v>720</v>
      </c>
      <c r="B6970" s="89"/>
      <c r="C6970" s="90" t="s">
        <v>13784</v>
      </c>
      <c r="D6970" s="153">
        <v>43402</v>
      </c>
      <c r="E6970" s="89" t="s">
        <v>12257</v>
      </c>
      <c r="F6970" s="89" t="s">
        <v>13</v>
      </c>
      <c r="G6970" s="89">
        <v>388201</v>
      </c>
      <c r="H6970" s="89"/>
      <c r="I6970" s="93" t="s">
        <v>745</v>
      </c>
      <c r="J6970" s="89"/>
      <c r="K6970" s="89"/>
      <c r="L6970" s="89"/>
      <c r="M6970" s="89"/>
      <c r="N6970" s="155">
        <v>18691035.550000001</v>
      </c>
      <c r="O6970" s="155">
        <v>0</v>
      </c>
      <c r="P6970" s="89" t="s">
        <v>679</v>
      </c>
    </row>
    <row r="6971" spans="1:16" ht="38.25">
      <c r="A6971" s="214" t="s">
        <v>720</v>
      </c>
      <c r="B6971" s="89"/>
      <c r="C6971" s="90" t="s">
        <v>13784</v>
      </c>
      <c r="D6971" s="153">
        <v>43402</v>
      </c>
      <c r="E6971" s="89" t="s">
        <v>12258</v>
      </c>
      <c r="F6971" s="89" t="s">
        <v>13</v>
      </c>
      <c r="G6971" s="89">
        <v>388203</v>
      </c>
      <c r="H6971" s="89"/>
      <c r="I6971" s="93" t="s">
        <v>745</v>
      </c>
      <c r="J6971" s="89"/>
      <c r="K6971" s="89"/>
      <c r="L6971" s="89"/>
      <c r="M6971" s="89"/>
      <c r="N6971" s="155">
        <v>18691035.550000001</v>
      </c>
      <c r="O6971" s="155">
        <v>0</v>
      </c>
      <c r="P6971" s="89" t="s">
        <v>679</v>
      </c>
    </row>
    <row r="6972" spans="1:16" ht="38.25">
      <c r="A6972" s="214" t="s">
        <v>720</v>
      </c>
      <c r="B6972" s="89"/>
      <c r="C6972" s="90" t="s">
        <v>13784</v>
      </c>
      <c r="D6972" s="153">
        <v>43402</v>
      </c>
      <c r="E6972" s="89" t="s">
        <v>12259</v>
      </c>
      <c r="F6972" s="89" t="s">
        <v>13</v>
      </c>
      <c r="G6972" s="89">
        <v>388205</v>
      </c>
      <c r="H6972" s="89"/>
      <c r="I6972" s="93" t="s">
        <v>745</v>
      </c>
      <c r="J6972" s="89"/>
      <c r="K6972" s="89"/>
      <c r="L6972" s="89"/>
      <c r="M6972" s="89"/>
      <c r="N6972" s="155">
        <v>18691035.550000001</v>
      </c>
      <c r="O6972" s="155">
        <v>0</v>
      </c>
      <c r="P6972" s="89" t="s">
        <v>679</v>
      </c>
    </row>
    <row r="6973" spans="1:16" ht="38.25">
      <c r="A6973" s="214" t="s">
        <v>720</v>
      </c>
      <c r="B6973" s="89"/>
      <c r="C6973" s="90" t="s">
        <v>13784</v>
      </c>
      <c r="D6973" s="153">
        <v>43402</v>
      </c>
      <c r="E6973" s="89" t="s">
        <v>12260</v>
      </c>
      <c r="F6973" s="89" t="s">
        <v>13</v>
      </c>
      <c r="G6973" s="89">
        <v>388207</v>
      </c>
      <c r="H6973" s="89"/>
      <c r="I6973" s="93" t="s">
        <v>745</v>
      </c>
      <c r="J6973" s="89"/>
      <c r="K6973" s="89"/>
      <c r="L6973" s="89"/>
      <c r="M6973" s="89"/>
      <c r="N6973" s="155">
        <v>3438790.88</v>
      </c>
      <c r="O6973" s="155">
        <v>0</v>
      </c>
      <c r="P6973" s="89" t="s">
        <v>679</v>
      </c>
    </row>
    <row r="6974" spans="1:16" ht="38.25">
      <c r="A6974" s="214" t="s">
        <v>720</v>
      </c>
      <c r="B6974" s="89"/>
      <c r="C6974" s="90" t="s">
        <v>13784</v>
      </c>
      <c r="D6974" s="153">
        <v>43402</v>
      </c>
      <c r="E6974" s="89" t="s">
        <v>12261</v>
      </c>
      <c r="F6974" s="89" t="s">
        <v>13</v>
      </c>
      <c r="G6974" s="89">
        <v>388209</v>
      </c>
      <c r="H6974" s="89"/>
      <c r="I6974" s="93" t="s">
        <v>745</v>
      </c>
      <c r="J6974" s="89"/>
      <c r="K6974" s="89"/>
      <c r="L6974" s="89"/>
      <c r="M6974" s="89"/>
      <c r="N6974" s="155">
        <v>3438790.88</v>
      </c>
      <c r="O6974" s="155">
        <v>0</v>
      </c>
      <c r="P6974" s="89" t="s">
        <v>679</v>
      </c>
    </row>
    <row r="6975" spans="1:16" ht="38.25">
      <c r="A6975" s="214" t="s">
        <v>720</v>
      </c>
      <c r="B6975" s="89"/>
      <c r="C6975" s="90" t="s">
        <v>13784</v>
      </c>
      <c r="D6975" s="153">
        <v>43402</v>
      </c>
      <c r="E6975" s="89" t="s">
        <v>12262</v>
      </c>
      <c r="F6975" s="89" t="s">
        <v>13</v>
      </c>
      <c r="G6975" s="89">
        <v>388211</v>
      </c>
      <c r="H6975" s="89"/>
      <c r="I6975" s="93" t="s">
        <v>745</v>
      </c>
      <c r="J6975" s="89"/>
      <c r="K6975" s="89"/>
      <c r="L6975" s="89"/>
      <c r="M6975" s="89"/>
      <c r="N6975" s="155">
        <v>3438790.88</v>
      </c>
      <c r="O6975" s="155">
        <v>0</v>
      </c>
      <c r="P6975" s="89" t="s">
        <v>679</v>
      </c>
    </row>
    <row r="6976" spans="1:16" ht="38.25">
      <c r="A6976" s="214" t="s">
        <v>720</v>
      </c>
      <c r="B6976" s="89"/>
      <c r="C6976" s="90" t="s">
        <v>13784</v>
      </c>
      <c r="D6976" s="153">
        <v>43402</v>
      </c>
      <c r="E6976" s="89" t="s">
        <v>12263</v>
      </c>
      <c r="F6976" s="89" t="s">
        <v>13</v>
      </c>
      <c r="G6976" s="89">
        <v>388213</v>
      </c>
      <c r="H6976" s="89"/>
      <c r="I6976" s="93" t="s">
        <v>745</v>
      </c>
      <c r="J6976" s="89"/>
      <c r="K6976" s="89"/>
      <c r="L6976" s="89"/>
      <c r="M6976" s="89"/>
      <c r="N6976" s="155">
        <v>3438790.88</v>
      </c>
      <c r="O6976" s="155">
        <v>0</v>
      </c>
      <c r="P6976" s="89" t="s">
        <v>679</v>
      </c>
    </row>
    <row r="6977" spans="1:16" ht="38.25">
      <c r="A6977" s="214" t="s">
        <v>720</v>
      </c>
      <c r="B6977" s="89"/>
      <c r="C6977" s="90" t="s">
        <v>13784</v>
      </c>
      <c r="D6977" s="153">
        <v>43402</v>
      </c>
      <c r="E6977" s="89" t="s">
        <v>12264</v>
      </c>
      <c r="F6977" s="89" t="s">
        <v>13</v>
      </c>
      <c r="G6977" s="89">
        <v>388215</v>
      </c>
      <c r="H6977" s="89"/>
      <c r="I6977" s="93" t="s">
        <v>745</v>
      </c>
      <c r="J6977" s="89"/>
      <c r="K6977" s="89"/>
      <c r="L6977" s="89"/>
      <c r="M6977" s="89"/>
      <c r="N6977" s="155">
        <v>1882407.6</v>
      </c>
      <c r="O6977" s="155">
        <v>0</v>
      </c>
      <c r="P6977" s="89" t="s">
        <v>679</v>
      </c>
    </row>
    <row r="6978" spans="1:16" ht="38.25">
      <c r="A6978" s="214" t="s">
        <v>720</v>
      </c>
      <c r="B6978" s="89"/>
      <c r="C6978" s="90" t="s">
        <v>13784</v>
      </c>
      <c r="D6978" s="153">
        <v>43402</v>
      </c>
      <c r="E6978" s="89" t="s">
        <v>12265</v>
      </c>
      <c r="F6978" s="89" t="s">
        <v>13</v>
      </c>
      <c r="G6978" s="89">
        <v>388217</v>
      </c>
      <c r="H6978" s="89"/>
      <c r="I6978" s="93" t="s">
        <v>745</v>
      </c>
      <c r="J6978" s="89"/>
      <c r="K6978" s="89"/>
      <c r="L6978" s="89"/>
      <c r="M6978" s="89"/>
      <c r="N6978" s="155">
        <v>3005338.97</v>
      </c>
      <c r="O6978" s="155">
        <v>0</v>
      </c>
      <c r="P6978" s="89" t="s">
        <v>679</v>
      </c>
    </row>
    <row r="6979" spans="1:16" ht="38.25">
      <c r="A6979" s="214" t="s">
        <v>720</v>
      </c>
      <c r="B6979" s="89"/>
      <c r="C6979" s="90" t="s">
        <v>13784</v>
      </c>
      <c r="D6979" s="153">
        <v>43402</v>
      </c>
      <c r="E6979" s="89" t="s">
        <v>12266</v>
      </c>
      <c r="F6979" s="89" t="s">
        <v>13</v>
      </c>
      <c r="G6979" s="89">
        <v>388219</v>
      </c>
      <c r="H6979" s="89"/>
      <c r="I6979" s="93" t="s">
        <v>745</v>
      </c>
      <c r="J6979" s="89"/>
      <c r="K6979" s="89"/>
      <c r="L6979" s="89"/>
      <c r="M6979" s="89"/>
      <c r="N6979" s="155">
        <v>782260.55</v>
      </c>
      <c r="O6979" s="155">
        <v>0</v>
      </c>
      <c r="P6979" s="89" t="s">
        <v>679</v>
      </c>
    </row>
    <row r="6980" spans="1:16" ht="38.25">
      <c r="A6980" s="214" t="s">
        <v>720</v>
      </c>
      <c r="B6980" s="89"/>
      <c r="C6980" s="90" t="s">
        <v>13784</v>
      </c>
      <c r="D6980" s="153">
        <v>43402</v>
      </c>
      <c r="E6980" s="89" t="s">
        <v>12267</v>
      </c>
      <c r="F6980" s="89" t="s">
        <v>13</v>
      </c>
      <c r="G6980" s="89">
        <v>388221</v>
      </c>
      <c r="H6980" s="89"/>
      <c r="I6980" s="93" t="s">
        <v>745</v>
      </c>
      <c r="J6980" s="89"/>
      <c r="K6980" s="89"/>
      <c r="L6980" s="89"/>
      <c r="M6980" s="89"/>
      <c r="N6980" s="155">
        <v>2148570.38</v>
      </c>
      <c r="O6980" s="155">
        <v>0</v>
      </c>
      <c r="P6980" s="89" t="s">
        <v>679</v>
      </c>
    </row>
    <row r="6981" spans="1:16" ht="38.25">
      <c r="A6981" s="214" t="s">
        <v>720</v>
      </c>
      <c r="B6981" s="89"/>
      <c r="C6981" s="90" t="s">
        <v>13784</v>
      </c>
      <c r="D6981" s="153">
        <v>43402</v>
      </c>
      <c r="E6981" s="89" t="s">
        <v>12268</v>
      </c>
      <c r="F6981" s="89" t="s">
        <v>13</v>
      </c>
      <c r="G6981" s="89">
        <v>388223</v>
      </c>
      <c r="H6981" s="89"/>
      <c r="I6981" s="93" t="s">
        <v>745</v>
      </c>
      <c r="J6981" s="89"/>
      <c r="K6981" s="89"/>
      <c r="L6981" s="89"/>
      <c r="M6981" s="89"/>
      <c r="N6981" s="155">
        <v>8254516.5099999998</v>
      </c>
      <c r="O6981" s="155">
        <v>0</v>
      </c>
      <c r="P6981" s="89" t="s">
        <v>679</v>
      </c>
    </row>
    <row r="6982" spans="1:16" ht="38.25">
      <c r="A6982" s="214" t="s">
        <v>720</v>
      </c>
      <c r="B6982" s="89"/>
      <c r="C6982" s="90" t="s">
        <v>13784</v>
      </c>
      <c r="D6982" s="153">
        <v>43402</v>
      </c>
      <c r="E6982" s="89" t="s">
        <v>12269</v>
      </c>
      <c r="F6982" s="89" t="s">
        <v>13</v>
      </c>
      <c r="G6982" s="89">
        <v>388225</v>
      </c>
      <c r="H6982" s="89"/>
      <c r="I6982" s="93" t="s">
        <v>745</v>
      </c>
      <c r="J6982" s="89"/>
      <c r="K6982" s="89"/>
      <c r="L6982" s="89"/>
      <c r="M6982" s="89"/>
      <c r="N6982" s="155">
        <v>493452.35</v>
      </c>
      <c r="O6982" s="155">
        <v>0</v>
      </c>
      <c r="P6982" s="89" t="s">
        <v>679</v>
      </c>
    </row>
    <row r="6983" spans="1:16" ht="38.25">
      <c r="A6983" s="214" t="s">
        <v>720</v>
      </c>
      <c r="B6983" s="89"/>
      <c r="C6983" s="90" t="s">
        <v>13784</v>
      </c>
      <c r="D6983" s="153">
        <v>43402</v>
      </c>
      <c r="E6983" s="89" t="s">
        <v>12270</v>
      </c>
      <c r="F6983" s="89" t="s">
        <v>13</v>
      </c>
      <c r="G6983" s="89">
        <v>388227</v>
      </c>
      <c r="H6983" s="89"/>
      <c r="I6983" s="93" t="s">
        <v>745</v>
      </c>
      <c r="J6983" s="89"/>
      <c r="K6983" s="89"/>
      <c r="L6983" s="89"/>
      <c r="M6983" s="89"/>
      <c r="N6983" s="155">
        <v>4379734.96</v>
      </c>
      <c r="O6983" s="155">
        <v>0</v>
      </c>
      <c r="P6983" s="89" t="s">
        <v>679</v>
      </c>
    </row>
    <row r="6984" spans="1:16" ht="38.25">
      <c r="A6984" s="214" t="s">
        <v>720</v>
      </c>
      <c r="B6984" s="89"/>
      <c r="C6984" s="90" t="s">
        <v>13784</v>
      </c>
      <c r="D6984" s="153">
        <v>43402</v>
      </c>
      <c r="E6984" s="89" t="s">
        <v>12271</v>
      </c>
      <c r="F6984" s="89" t="s">
        <v>13</v>
      </c>
      <c r="G6984" s="89">
        <v>388229</v>
      </c>
      <c r="H6984" s="89"/>
      <c r="I6984" s="93" t="s">
        <v>745</v>
      </c>
      <c r="J6984" s="89"/>
      <c r="K6984" s="89"/>
      <c r="L6984" s="89"/>
      <c r="M6984" s="89"/>
      <c r="N6984" s="155">
        <v>6992422.0099999998</v>
      </c>
      <c r="O6984" s="155">
        <v>0</v>
      </c>
      <c r="P6984" s="89" t="s">
        <v>679</v>
      </c>
    </row>
    <row r="6985" spans="1:16" ht="38.25">
      <c r="A6985" s="214" t="s">
        <v>720</v>
      </c>
      <c r="B6985" s="89"/>
      <c r="C6985" s="90" t="s">
        <v>13784</v>
      </c>
      <c r="D6985" s="153">
        <v>43402</v>
      </c>
      <c r="E6985" s="89" t="s">
        <v>12272</v>
      </c>
      <c r="F6985" s="89" t="s">
        <v>13</v>
      </c>
      <c r="G6985" s="89">
        <v>388231</v>
      </c>
      <c r="H6985" s="89"/>
      <c r="I6985" s="93" t="s">
        <v>745</v>
      </c>
      <c r="J6985" s="89"/>
      <c r="K6985" s="89"/>
      <c r="L6985" s="89"/>
      <c r="M6985" s="89"/>
      <c r="N6985" s="155">
        <v>1148099.07</v>
      </c>
      <c r="O6985" s="155">
        <v>0</v>
      </c>
      <c r="P6985" s="89" t="s">
        <v>679</v>
      </c>
    </row>
    <row r="6986" spans="1:16" ht="38.25">
      <c r="A6986" s="214" t="s">
        <v>720</v>
      </c>
      <c r="B6986" s="89"/>
      <c r="C6986" s="90" t="s">
        <v>13784</v>
      </c>
      <c r="D6986" s="153">
        <v>43402</v>
      </c>
      <c r="E6986" s="89" t="s">
        <v>12273</v>
      </c>
      <c r="F6986" s="89" t="s">
        <v>13</v>
      </c>
      <c r="G6986" s="89">
        <v>388233</v>
      </c>
      <c r="H6986" s="89"/>
      <c r="I6986" s="93" t="s">
        <v>745</v>
      </c>
      <c r="J6986" s="89"/>
      <c r="K6986" s="89"/>
      <c r="L6986" s="89"/>
      <c r="M6986" s="89"/>
      <c r="N6986" s="155">
        <v>2924832.62</v>
      </c>
      <c r="O6986" s="155">
        <v>0</v>
      </c>
      <c r="P6986" s="89" t="s">
        <v>679</v>
      </c>
    </row>
    <row r="6987" spans="1:16" ht="38.25">
      <c r="A6987" s="214" t="s">
        <v>720</v>
      </c>
      <c r="B6987" s="89"/>
      <c r="C6987" s="90" t="s">
        <v>13784</v>
      </c>
      <c r="D6987" s="153">
        <v>43402</v>
      </c>
      <c r="E6987" s="89" t="s">
        <v>12274</v>
      </c>
      <c r="F6987" s="89" t="s">
        <v>13</v>
      </c>
      <c r="G6987" s="89">
        <v>388235</v>
      </c>
      <c r="H6987" s="89"/>
      <c r="I6987" s="93" t="s">
        <v>745</v>
      </c>
      <c r="J6987" s="89"/>
      <c r="K6987" s="89"/>
      <c r="L6987" s="89"/>
      <c r="M6987" s="89"/>
      <c r="N6987" s="155">
        <v>2924832.62</v>
      </c>
      <c r="O6987" s="155">
        <v>0</v>
      </c>
      <c r="P6987" s="89" t="s">
        <v>679</v>
      </c>
    </row>
    <row r="6988" spans="1:16" ht="38.25">
      <c r="A6988" s="214" t="s">
        <v>720</v>
      </c>
      <c r="B6988" s="89"/>
      <c r="C6988" s="90" t="s">
        <v>13784</v>
      </c>
      <c r="D6988" s="153">
        <v>43402</v>
      </c>
      <c r="E6988" s="89" t="s">
        <v>12275</v>
      </c>
      <c r="F6988" s="89" t="s">
        <v>13</v>
      </c>
      <c r="G6988" s="89">
        <v>388237</v>
      </c>
      <c r="H6988" s="89"/>
      <c r="I6988" s="93" t="s">
        <v>745</v>
      </c>
      <c r="J6988" s="89"/>
      <c r="K6988" s="89"/>
      <c r="L6988" s="89"/>
      <c r="M6988" s="89"/>
      <c r="N6988" s="155">
        <v>8033396.3499999996</v>
      </c>
      <c r="O6988" s="155">
        <v>0</v>
      </c>
      <c r="P6988" s="89" t="s">
        <v>679</v>
      </c>
    </row>
    <row r="6989" spans="1:16" ht="38.25">
      <c r="A6989" s="214" t="s">
        <v>720</v>
      </c>
      <c r="B6989" s="89"/>
      <c r="C6989" s="90" t="s">
        <v>13784</v>
      </c>
      <c r="D6989" s="153">
        <v>43402</v>
      </c>
      <c r="E6989" s="89" t="s">
        <v>12276</v>
      </c>
      <c r="F6989" s="89" t="s">
        <v>13</v>
      </c>
      <c r="G6989" s="89">
        <v>388239</v>
      </c>
      <c r="H6989" s="89"/>
      <c r="I6989" s="93" t="s">
        <v>745</v>
      </c>
      <c r="J6989" s="89"/>
      <c r="K6989" s="89"/>
      <c r="L6989" s="89"/>
      <c r="M6989" s="89"/>
      <c r="N6989" s="155">
        <v>6805110.5999999996</v>
      </c>
      <c r="O6989" s="155">
        <v>0</v>
      </c>
      <c r="P6989" s="89" t="s">
        <v>679</v>
      </c>
    </row>
    <row r="6990" spans="1:16" ht="38.25">
      <c r="A6990" s="214" t="s">
        <v>720</v>
      </c>
      <c r="B6990" s="89"/>
      <c r="C6990" s="90" t="s">
        <v>13784</v>
      </c>
      <c r="D6990" s="153">
        <v>43402</v>
      </c>
      <c r="E6990" s="89" t="s">
        <v>12277</v>
      </c>
      <c r="F6990" s="89" t="s">
        <v>13</v>
      </c>
      <c r="G6990" s="89">
        <v>388241</v>
      </c>
      <c r="H6990" s="89"/>
      <c r="I6990" s="93" t="s">
        <v>745</v>
      </c>
      <c r="J6990" s="89"/>
      <c r="K6990" s="89"/>
      <c r="L6990" s="89"/>
      <c r="M6990" s="89"/>
      <c r="N6990" s="155">
        <v>18691035.550000001</v>
      </c>
      <c r="O6990" s="155">
        <v>0</v>
      </c>
      <c r="P6990" s="89" t="s">
        <v>679</v>
      </c>
    </row>
    <row r="6991" spans="1:16" ht="38.25">
      <c r="A6991" s="214" t="s">
        <v>720</v>
      </c>
      <c r="B6991" s="89"/>
      <c r="C6991" s="90" t="s">
        <v>13784</v>
      </c>
      <c r="D6991" s="153">
        <v>43402</v>
      </c>
      <c r="E6991" s="89" t="s">
        <v>12278</v>
      </c>
      <c r="F6991" s="89" t="s">
        <v>13</v>
      </c>
      <c r="G6991" s="89">
        <v>388243</v>
      </c>
      <c r="H6991" s="89"/>
      <c r="I6991" s="93" t="s">
        <v>745</v>
      </c>
      <c r="J6991" s="89"/>
      <c r="K6991" s="89"/>
      <c r="L6991" s="89"/>
      <c r="M6991" s="89"/>
      <c r="N6991" s="155">
        <v>18691035.550000001</v>
      </c>
      <c r="O6991" s="155">
        <v>0</v>
      </c>
      <c r="P6991" s="89" t="s">
        <v>679</v>
      </c>
    </row>
    <row r="6992" spans="1:16" ht="38.25">
      <c r="A6992" s="214" t="s">
        <v>720</v>
      </c>
      <c r="B6992" s="89"/>
      <c r="C6992" s="90" t="s">
        <v>13784</v>
      </c>
      <c r="D6992" s="153">
        <v>43402</v>
      </c>
      <c r="E6992" s="89" t="s">
        <v>12279</v>
      </c>
      <c r="F6992" s="89" t="s">
        <v>13</v>
      </c>
      <c r="G6992" s="89">
        <v>388245</v>
      </c>
      <c r="H6992" s="89"/>
      <c r="I6992" s="93" t="s">
        <v>745</v>
      </c>
      <c r="J6992" s="89"/>
      <c r="K6992" s="89"/>
      <c r="L6992" s="89"/>
      <c r="M6992" s="89"/>
      <c r="N6992" s="155">
        <v>3438790.88</v>
      </c>
      <c r="O6992" s="155">
        <v>0</v>
      </c>
      <c r="P6992" s="89" t="s">
        <v>679</v>
      </c>
    </row>
    <row r="6993" spans="1:16" ht="38.25">
      <c r="A6993" s="214" t="s">
        <v>720</v>
      </c>
      <c r="B6993" s="89"/>
      <c r="C6993" s="90" t="s">
        <v>13784</v>
      </c>
      <c r="D6993" s="153">
        <v>43402</v>
      </c>
      <c r="E6993" s="89" t="s">
        <v>12280</v>
      </c>
      <c r="F6993" s="89" t="s">
        <v>13</v>
      </c>
      <c r="G6993" s="89">
        <v>388247</v>
      </c>
      <c r="H6993" s="89"/>
      <c r="I6993" s="93" t="s">
        <v>745</v>
      </c>
      <c r="J6993" s="89"/>
      <c r="K6993" s="89"/>
      <c r="L6993" s="89"/>
      <c r="M6993" s="89"/>
      <c r="N6993" s="155">
        <v>179658.19</v>
      </c>
      <c r="O6993" s="155">
        <v>0</v>
      </c>
      <c r="P6993" s="89" t="s">
        <v>679</v>
      </c>
    </row>
    <row r="6994" spans="1:16" ht="38.25">
      <c r="A6994" s="214" t="s">
        <v>720</v>
      </c>
      <c r="B6994" s="89"/>
      <c r="C6994" s="90" t="s">
        <v>13784</v>
      </c>
      <c r="D6994" s="153">
        <v>43402</v>
      </c>
      <c r="E6994" s="89" t="s">
        <v>12281</v>
      </c>
      <c r="F6994" s="89" t="s">
        <v>13</v>
      </c>
      <c r="G6994" s="89">
        <v>388249</v>
      </c>
      <c r="H6994" s="89"/>
      <c r="I6994" s="93" t="s">
        <v>745</v>
      </c>
      <c r="J6994" s="89"/>
      <c r="K6994" s="89"/>
      <c r="L6994" s="89"/>
      <c r="M6994" s="89"/>
      <c r="N6994" s="155">
        <v>5170253.51</v>
      </c>
      <c r="O6994" s="155">
        <v>0</v>
      </c>
      <c r="P6994" s="89" t="s">
        <v>679</v>
      </c>
    </row>
    <row r="6995" spans="1:16" ht="38.25">
      <c r="A6995" s="214" t="s">
        <v>720</v>
      </c>
      <c r="B6995" s="89"/>
      <c r="C6995" s="90" t="s">
        <v>13784</v>
      </c>
      <c r="D6995" s="153">
        <v>43402</v>
      </c>
      <c r="E6995" s="89" t="s">
        <v>12282</v>
      </c>
      <c r="F6995" s="89" t="s">
        <v>13</v>
      </c>
      <c r="G6995" s="89">
        <v>388251</v>
      </c>
      <c r="H6995" s="89"/>
      <c r="I6995" s="93" t="s">
        <v>745</v>
      </c>
      <c r="J6995" s="89"/>
      <c r="K6995" s="89"/>
      <c r="L6995" s="89"/>
      <c r="M6995" s="89"/>
      <c r="N6995" s="155">
        <v>1820059.46</v>
      </c>
      <c r="O6995" s="155">
        <v>0</v>
      </c>
      <c r="P6995" s="89" t="s">
        <v>679</v>
      </c>
    </row>
    <row r="6996" spans="1:16" ht="38.25">
      <c r="A6996" s="214" t="s">
        <v>720</v>
      </c>
      <c r="B6996" s="89"/>
      <c r="C6996" s="90" t="s">
        <v>13784</v>
      </c>
      <c r="D6996" s="153">
        <v>43402</v>
      </c>
      <c r="E6996" s="89" t="s">
        <v>12283</v>
      </c>
      <c r="F6996" s="89" t="s">
        <v>13</v>
      </c>
      <c r="G6996" s="89">
        <v>388253</v>
      </c>
      <c r="H6996" s="89"/>
      <c r="I6996" s="93" t="s">
        <v>745</v>
      </c>
      <c r="J6996" s="89"/>
      <c r="K6996" s="89"/>
      <c r="L6996" s="89"/>
      <c r="M6996" s="89"/>
      <c r="N6996" s="155">
        <v>418004.7</v>
      </c>
      <c r="O6996" s="155">
        <v>0</v>
      </c>
      <c r="P6996" s="89" t="s">
        <v>679</v>
      </c>
    </row>
    <row r="6997" spans="1:16" ht="38.25">
      <c r="A6997" s="214" t="s">
        <v>720</v>
      </c>
      <c r="B6997" s="89"/>
      <c r="C6997" s="90" t="s">
        <v>13784</v>
      </c>
      <c r="D6997" s="153">
        <v>43402</v>
      </c>
      <c r="E6997" s="89" t="s">
        <v>12284</v>
      </c>
      <c r="F6997" s="89" t="s">
        <v>13</v>
      </c>
      <c r="G6997" s="89">
        <v>388255</v>
      </c>
      <c r="H6997" s="89"/>
      <c r="I6997" s="93" t="s">
        <v>745</v>
      </c>
      <c r="J6997" s="89"/>
      <c r="K6997" s="89"/>
      <c r="L6997" s="89"/>
      <c r="M6997" s="89"/>
      <c r="N6997" s="155">
        <v>4999007.13</v>
      </c>
      <c r="O6997" s="155">
        <v>0</v>
      </c>
      <c r="P6997" s="89" t="s">
        <v>679</v>
      </c>
    </row>
    <row r="6998" spans="1:16" ht="38.25">
      <c r="A6998" s="214" t="s">
        <v>720</v>
      </c>
      <c r="B6998" s="89"/>
      <c r="C6998" s="90" t="s">
        <v>13784</v>
      </c>
      <c r="D6998" s="153">
        <v>43402</v>
      </c>
      <c r="E6998" s="89" t="s">
        <v>12285</v>
      </c>
      <c r="F6998" s="89" t="s">
        <v>13</v>
      </c>
      <c r="G6998" s="89">
        <v>388257</v>
      </c>
      <c r="H6998" s="89"/>
      <c r="I6998" s="93" t="s">
        <v>745</v>
      </c>
      <c r="J6998" s="89"/>
      <c r="K6998" s="89"/>
      <c r="L6998" s="89"/>
      <c r="M6998" s="89"/>
      <c r="N6998" s="155">
        <v>211228.11</v>
      </c>
      <c r="O6998" s="155">
        <v>0</v>
      </c>
      <c r="P6998" s="89" t="s">
        <v>679</v>
      </c>
    </row>
    <row r="6999" spans="1:16" ht="38.25">
      <c r="A6999" s="214" t="s">
        <v>720</v>
      </c>
      <c r="B6999" s="89"/>
      <c r="C6999" s="90" t="s">
        <v>13784</v>
      </c>
      <c r="D6999" s="153">
        <v>43402</v>
      </c>
      <c r="E6999" s="89" t="s">
        <v>12286</v>
      </c>
      <c r="F6999" s="89" t="s">
        <v>13</v>
      </c>
      <c r="G6999" s="89">
        <v>388259</v>
      </c>
      <c r="H6999" s="89"/>
      <c r="I6999" s="93" t="s">
        <v>745</v>
      </c>
      <c r="J6999" s="89"/>
      <c r="K6999" s="89"/>
      <c r="L6999" s="89"/>
      <c r="M6999" s="89"/>
      <c r="N6999" s="155">
        <v>1042425.09</v>
      </c>
      <c r="O6999" s="155">
        <v>0</v>
      </c>
      <c r="P6999" s="89" t="s">
        <v>679</v>
      </c>
    </row>
    <row r="7000" spans="1:16" ht="38.25">
      <c r="A7000" s="214" t="s">
        <v>720</v>
      </c>
      <c r="B7000" s="89"/>
      <c r="C7000" s="90" t="s">
        <v>13784</v>
      </c>
      <c r="D7000" s="153">
        <v>43402</v>
      </c>
      <c r="E7000" s="89" t="s">
        <v>12287</v>
      </c>
      <c r="F7000" s="89" t="s">
        <v>13</v>
      </c>
      <c r="G7000" s="89">
        <v>388261</v>
      </c>
      <c r="H7000" s="89"/>
      <c r="I7000" s="93" t="s">
        <v>745</v>
      </c>
      <c r="J7000" s="89"/>
      <c r="K7000" s="89"/>
      <c r="L7000" s="89"/>
      <c r="M7000" s="89"/>
      <c r="N7000" s="155">
        <v>2863142.83</v>
      </c>
      <c r="O7000" s="155">
        <v>0</v>
      </c>
      <c r="P7000" s="89" t="s">
        <v>679</v>
      </c>
    </row>
    <row r="7001" spans="1:16" ht="38.25">
      <c r="A7001" s="214" t="s">
        <v>720</v>
      </c>
      <c r="B7001" s="89"/>
      <c r="C7001" s="90" t="s">
        <v>13784</v>
      </c>
      <c r="D7001" s="153">
        <v>43402</v>
      </c>
      <c r="E7001" s="89" t="s">
        <v>12288</v>
      </c>
      <c r="F7001" s="89" t="s">
        <v>13</v>
      </c>
      <c r="G7001" s="89">
        <v>388263</v>
      </c>
      <c r="H7001" s="89"/>
      <c r="I7001" s="93" t="s">
        <v>745</v>
      </c>
      <c r="J7001" s="89"/>
      <c r="K7001" s="89"/>
      <c r="L7001" s="89"/>
      <c r="M7001" s="89"/>
      <c r="N7001" s="155">
        <v>6387105.8300000001</v>
      </c>
      <c r="O7001" s="155">
        <v>0</v>
      </c>
      <c r="P7001" s="89" t="s">
        <v>679</v>
      </c>
    </row>
    <row r="7002" spans="1:16" ht="38.25">
      <c r="A7002" s="214" t="s">
        <v>720</v>
      </c>
      <c r="B7002" s="89"/>
      <c r="C7002" s="90" t="s">
        <v>13784</v>
      </c>
      <c r="D7002" s="153">
        <v>43402</v>
      </c>
      <c r="E7002" s="89" t="s">
        <v>12289</v>
      </c>
      <c r="F7002" s="89" t="s">
        <v>13</v>
      </c>
      <c r="G7002" s="89">
        <v>388265</v>
      </c>
      <c r="H7002" s="89"/>
      <c r="I7002" s="93" t="s">
        <v>745</v>
      </c>
      <c r="J7002" s="89"/>
      <c r="K7002" s="89"/>
      <c r="L7002" s="89"/>
      <c r="M7002" s="89"/>
      <c r="N7002" s="155">
        <v>13692028.42</v>
      </c>
      <c r="O7002" s="155">
        <v>0</v>
      </c>
      <c r="P7002" s="89" t="s">
        <v>679</v>
      </c>
    </row>
    <row r="7003" spans="1:16" ht="38.25">
      <c r="A7003" s="214" t="s">
        <v>720</v>
      </c>
      <c r="B7003" s="89"/>
      <c r="C7003" s="90" t="s">
        <v>13784</v>
      </c>
      <c r="D7003" s="153">
        <v>43402</v>
      </c>
      <c r="E7003" s="89" t="s">
        <v>12290</v>
      </c>
      <c r="F7003" s="89" t="s">
        <v>13</v>
      </c>
      <c r="G7003" s="89">
        <v>388267</v>
      </c>
      <c r="H7003" s="89"/>
      <c r="I7003" s="93" t="s">
        <v>745</v>
      </c>
      <c r="J7003" s="89"/>
      <c r="K7003" s="89"/>
      <c r="L7003" s="89"/>
      <c r="M7003" s="89"/>
      <c r="N7003" s="155">
        <v>1225602.3899999999</v>
      </c>
      <c r="O7003" s="155">
        <v>0</v>
      </c>
      <c r="P7003" s="89" t="s">
        <v>679</v>
      </c>
    </row>
    <row r="7004" spans="1:16" ht="38.25">
      <c r="A7004" s="214" t="s">
        <v>720</v>
      </c>
      <c r="B7004" s="89"/>
      <c r="C7004" s="90" t="s">
        <v>13784</v>
      </c>
      <c r="D7004" s="153">
        <v>43402</v>
      </c>
      <c r="E7004" s="89" t="s">
        <v>12291</v>
      </c>
      <c r="F7004" s="89" t="s">
        <v>13</v>
      </c>
      <c r="G7004" s="89">
        <v>388269</v>
      </c>
      <c r="H7004" s="89"/>
      <c r="I7004" s="93" t="s">
        <v>745</v>
      </c>
      <c r="J7004" s="89"/>
      <c r="K7004" s="89"/>
      <c r="L7004" s="89"/>
      <c r="M7004" s="89"/>
      <c r="N7004" s="155">
        <v>28064642.449999999</v>
      </c>
      <c r="O7004" s="155">
        <v>0</v>
      </c>
      <c r="P7004" s="89" t="s">
        <v>679</v>
      </c>
    </row>
    <row r="7005" spans="1:16" ht="38.25">
      <c r="A7005" s="214" t="s">
        <v>720</v>
      </c>
      <c r="B7005" s="89"/>
      <c r="C7005" s="90" t="s">
        <v>13784</v>
      </c>
      <c r="D7005" s="153">
        <v>43402</v>
      </c>
      <c r="E7005" s="89" t="s">
        <v>12292</v>
      </c>
      <c r="F7005" s="89" t="s">
        <v>13</v>
      </c>
      <c r="G7005" s="89">
        <v>388271</v>
      </c>
      <c r="H7005" s="89"/>
      <c r="I7005" s="93" t="s">
        <v>745</v>
      </c>
      <c r="J7005" s="89"/>
      <c r="K7005" s="89"/>
      <c r="L7005" s="89"/>
      <c r="M7005" s="89"/>
      <c r="N7005" s="155">
        <v>10809049.35</v>
      </c>
      <c r="O7005" s="155">
        <v>0</v>
      </c>
      <c r="P7005" s="89" t="s">
        <v>679</v>
      </c>
    </row>
    <row r="7006" spans="1:16" ht="38.25">
      <c r="A7006" s="214" t="s">
        <v>720</v>
      </c>
      <c r="B7006" s="89"/>
      <c r="C7006" s="90" t="s">
        <v>13784</v>
      </c>
      <c r="D7006" s="153">
        <v>43402</v>
      </c>
      <c r="E7006" s="89" t="s">
        <v>12293</v>
      </c>
      <c r="F7006" s="89" t="s">
        <v>13</v>
      </c>
      <c r="G7006" s="89">
        <v>388273</v>
      </c>
      <c r="H7006" s="89"/>
      <c r="I7006" s="93" t="s">
        <v>745</v>
      </c>
      <c r="J7006" s="89"/>
      <c r="K7006" s="89"/>
      <c r="L7006" s="89"/>
      <c r="M7006" s="89"/>
      <c r="N7006" s="155">
        <v>129809783.19</v>
      </c>
      <c r="O7006" s="155">
        <v>0</v>
      </c>
      <c r="P7006" s="89" t="s">
        <v>679</v>
      </c>
    </row>
    <row r="7007" spans="1:16" ht="38.25">
      <c r="A7007" s="214" t="s">
        <v>720</v>
      </c>
      <c r="B7007" s="89"/>
      <c r="C7007" s="90" t="s">
        <v>13784</v>
      </c>
      <c r="D7007" s="153">
        <v>43402</v>
      </c>
      <c r="E7007" s="89" t="s">
        <v>12294</v>
      </c>
      <c r="F7007" s="89" t="s">
        <v>13</v>
      </c>
      <c r="G7007" s="89">
        <v>388275</v>
      </c>
      <c r="H7007" s="89"/>
      <c r="I7007" s="93" t="s">
        <v>745</v>
      </c>
      <c r="J7007" s="89"/>
      <c r="K7007" s="89"/>
      <c r="L7007" s="89"/>
      <c r="M7007" s="89"/>
      <c r="N7007" s="155">
        <v>55792170.289999999</v>
      </c>
      <c r="O7007" s="155">
        <v>0</v>
      </c>
      <c r="P7007" s="89" t="s">
        <v>679</v>
      </c>
    </row>
    <row r="7008" spans="1:16" ht="38.25">
      <c r="A7008" s="214" t="s">
        <v>720</v>
      </c>
      <c r="B7008" s="89"/>
      <c r="C7008" s="90" t="s">
        <v>13784</v>
      </c>
      <c r="D7008" s="153">
        <v>43402</v>
      </c>
      <c r="E7008" s="89" t="s">
        <v>12295</v>
      </c>
      <c r="F7008" s="89" t="s">
        <v>13</v>
      </c>
      <c r="G7008" s="89">
        <v>388277</v>
      </c>
      <c r="H7008" s="89"/>
      <c r="I7008" s="93" t="s">
        <v>745</v>
      </c>
      <c r="J7008" s="89"/>
      <c r="K7008" s="89"/>
      <c r="L7008" s="89"/>
      <c r="M7008" s="89"/>
      <c r="N7008" s="155">
        <v>9593546.9399999995</v>
      </c>
      <c r="O7008" s="155">
        <v>0</v>
      </c>
      <c r="P7008" s="89" t="s">
        <v>679</v>
      </c>
    </row>
    <row r="7009" spans="1:16" ht="38.25">
      <c r="A7009" s="214" t="s">
        <v>720</v>
      </c>
      <c r="B7009" s="89"/>
      <c r="C7009" s="90" t="s">
        <v>13784</v>
      </c>
      <c r="D7009" s="153">
        <v>43402</v>
      </c>
      <c r="E7009" s="89" t="s">
        <v>12296</v>
      </c>
      <c r="F7009" s="89" t="s">
        <v>13</v>
      </c>
      <c r="G7009" s="89">
        <v>388279</v>
      </c>
      <c r="H7009" s="89"/>
      <c r="I7009" s="93" t="s">
        <v>745</v>
      </c>
      <c r="J7009" s="89"/>
      <c r="K7009" s="89"/>
      <c r="L7009" s="89"/>
      <c r="M7009" s="89"/>
      <c r="N7009" s="155">
        <v>12549.41</v>
      </c>
      <c r="O7009" s="155">
        <v>0</v>
      </c>
      <c r="P7009" s="89" t="s">
        <v>679</v>
      </c>
    </row>
    <row r="7010" spans="1:16" ht="38.25">
      <c r="A7010" s="214" t="s">
        <v>720</v>
      </c>
      <c r="B7010" s="89"/>
      <c r="C7010" s="90" t="s">
        <v>13784</v>
      </c>
      <c r="D7010" s="153">
        <v>43402</v>
      </c>
      <c r="E7010" s="89" t="s">
        <v>12297</v>
      </c>
      <c r="F7010" s="89" t="s">
        <v>13</v>
      </c>
      <c r="G7010" s="89">
        <v>388281</v>
      </c>
      <c r="H7010" s="89"/>
      <c r="I7010" s="93" t="s">
        <v>745</v>
      </c>
      <c r="J7010" s="89"/>
      <c r="K7010" s="89"/>
      <c r="L7010" s="89"/>
      <c r="M7010" s="89"/>
      <c r="N7010" s="155">
        <v>20035.59</v>
      </c>
      <c r="O7010" s="155">
        <v>0</v>
      </c>
      <c r="P7010" s="89" t="s">
        <v>679</v>
      </c>
    </row>
    <row r="7011" spans="1:16" ht="38.25">
      <c r="A7011" s="214" t="s">
        <v>720</v>
      </c>
      <c r="B7011" s="89"/>
      <c r="C7011" s="90" t="s">
        <v>13784</v>
      </c>
      <c r="D7011" s="153">
        <v>43402</v>
      </c>
      <c r="E7011" s="89" t="s">
        <v>12298</v>
      </c>
      <c r="F7011" s="89" t="s">
        <v>13</v>
      </c>
      <c r="G7011" s="89">
        <v>388283</v>
      </c>
      <c r="H7011" s="89"/>
      <c r="I7011" s="93" t="s">
        <v>745</v>
      </c>
      <c r="J7011" s="89"/>
      <c r="K7011" s="89"/>
      <c r="L7011" s="89"/>
      <c r="M7011" s="89"/>
      <c r="N7011" s="155">
        <v>1197.69</v>
      </c>
      <c r="O7011" s="155">
        <v>0</v>
      </c>
      <c r="P7011" s="89" t="s">
        <v>679</v>
      </c>
    </row>
    <row r="7012" spans="1:16" ht="38.25">
      <c r="A7012" s="214" t="s">
        <v>720</v>
      </c>
      <c r="B7012" s="89"/>
      <c r="C7012" s="90" t="s">
        <v>13784</v>
      </c>
      <c r="D7012" s="153">
        <v>43402</v>
      </c>
      <c r="E7012" s="89" t="s">
        <v>12299</v>
      </c>
      <c r="F7012" s="89" t="s">
        <v>13</v>
      </c>
      <c r="G7012" s="89">
        <v>388285</v>
      </c>
      <c r="H7012" s="89"/>
      <c r="I7012" s="93" t="s">
        <v>745</v>
      </c>
      <c r="J7012" s="89"/>
      <c r="K7012" s="89"/>
      <c r="L7012" s="89"/>
      <c r="M7012" s="89"/>
      <c r="N7012" s="155">
        <v>5215.04</v>
      </c>
      <c r="O7012" s="155">
        <v>0</v>
      </c>
      <c r="P7012" s="89" t="s">
        <v>679</v>
      </c>
    </row>
    <row r="7013" spans="1:16" ht="38.25">
      <c r="A7013" s="214" t="s">
        <v>720</v>
      </c>
      <c r="B7013" s="89"/>
      <c r="C7013" s="90" t="s">
        <v>13784</v>
      </c>
      <c r="D7013" s="153">
        <v>43402</v>
      </c>
      <c r="E7013" s="89" t="s">
        <v>12300</v>
      </c>
      <c r="F7013" s="89" t="s">
        <v>13</v>
      </c>
      <c r="G7013" s="89">
        <v>388287</v>
      </c>
      <c r="H7013" s="89"/>
      <c r="I7013" s="93" t="s">
        <v>745</v>
      </c>
      <c r="J7013" s="89"/>
      <c r="K7013" s="89"/>
      <c r="L7013" s="89"/>
      <c r="M7013" s="89"/>
      <c r="N7013" s="155">
        <v>19498.86</v>
      </c>
      <c r="O7013" s="155">
        <v>0</v>
      </c>
      <c r="P7013" s="89" t="s">
        <v>679</v>
      </c>
    </row>
    <row r="7014" spans="1:16" ht="38.25">
      <c r="A7014" s="214" t="s">
        <v>720</v>
      </c>
      <c r="B7014" s="89"/>
      <c r="C7014" s="90" t="s">
        <v>13784</v>
      </c>
      <c r="D7014" s="153">
        <v>43402</v>
      </c>
      <c r="E7014" s="89" t="s">
        <v>12301</v>
      </c>
      <c r="F7014" s="89" t="s">
        <v>13</v>
      </c>
      <c r="G7014" s="89">
        <v>388289</v>
      </c>
      <c r="H7014" s="89"/>
      <c r="I7014" s="93" t="s">
        <v>745</v>
      </c>
      <c r="J7014" s="89"/>
      <c r="K7014" s="89"/>
      <c r="L7014" s="89"/>
      <c r="M7014" s="89"/>
      <c r="N7014" s="155">
        <v>19498.86</v>
      </c>
      <c r="O7014" s="155">
        <v>0</v>
      </c>
      <c r="P7014" s="89" t="s">
        <v>679</v>
      </c>
    </row>
    <row r="7015" spans="1:16" ht="38.25">
      <c r="A7015" s="214" t="s">
        <v>720</v>
      </c>
      <c r="B7015" s="89"/>
      <c r="C7015" s="90" t="s">
        <v>13784</v>
      </c>
      <c r="D7015" s="153">
        <v>43402</v>
      </c>
      <c r="E7015" s="89" t="s">
        <v>12302</v>
      </c>
      <c r="F7015" s="89" t="s">
        <v>13</v>
      </c>
      <c r="G7015" s="89">
        <v>388291</v>
      </c>
      <c r="H7015" s="89"/>
      <c r="I7015" s="93" t="s">
        <v>745</v>
      </c>
      <c r="J7015" s="89"/>
      <c r="K7015" s="89"/>
      <c r="L7015" s="89"/>
      <c r="M7015" s="89"/>
      <c r="N7015" s="155">
        <v>19498.86</v>
      </c>
      <c r="O7015" s="155">
        <v>0</v>
      </c>
      <c r="P7015" s="89" t="s">
        <v>679</v>
      </c>
    </row>
    <row r="7016" spans="1:16" ht="38.25">
      <c r="A7016" s="214" t="s">
        <v>720</v>
      </c>
      <c r="B7016" s="89"/>
      <c r="C7016" s="90" t="s">
        <v>13784</v>
      </c>
      <c r="D7016" s="153">
        <v>43402</v>
      </c>
      <c r="E7016" s="89" t="s">
        <v>12303</v>
      </c>
      <c r="F7016" s="89" t="s">
        <v>13</v>
      </c>
      <c r="G7016" s="89">
        <v>388293</v>
      </c>
      <c r="H7016" s="89"/>
      <c r="I7016" s="93" t="s">
        <v>745</v>
      </c>
      <c r="J7016" s="89"/>
      <c r="K7016" s="89"/>
      <c r="L7016" s="89"/>
      <c r="M7016" s="89"/>
      <c r="N7016" s="155">
        <v>19498.86</v>
      </c>
      <c r="O7016" s="155">
        <v>0</v>
      </c>
      <c r="P7016" s="89" t="s">
        <v>679</v>
      </c>
    </row>
    <row r="7017" spans="1:16" ht="38.25">
      <c r="A7017" s="214" t="s">
        <v>720</v>
      </c>
      <c r="B7017" s="89"/>
      <c r="C7017" s="90" t="s">
        <v>13784</v>
      </c>
      <c r="D7017" s="153">
        <v>43402</v>
      </c>
      <c r="E7017" s="89" t="s">
        <v>12304</v>
      </c>
      <c r="F7017" s="89" t="s">
        <v>13</v>
      </c>
      <c r="G7017" s="89">
        <v>388295</v>
      </c>
      <c r="H7017" s="89"/>
      <c r="I7017" s="93" t="s">
        <v>745</v>
      </c>
      <c r="J7017" s="89"/>
      <c r="K7017" s="89"/>
      <c r="L7017" s="89"/>
      <c r="M7017" s="89"/>
      <c r="N7017" s="155">
        <v>19498.86</v>
      </c>
      <c r="O7017" s="155">
        <v>0</v>
      </c>
      <c r="P7017" s="89" t="s">
        <v>679</v>
      </c>
    </row>
    <row r="7018" spans="1:16" ht="38.25">
      <c r="A7018" s="214" t="s">
        <v>720</v>
      </c>
      <c r="B7018" s="89"/>
      <c r="C7018" s="90" t="s">
        <v>13784</v>
      </c>
      <c r="D7018" s="153">
        <v>43402</v>
      </c>
      <c r="E7018" s="89" t="s">
        <v>12305</v>
      </c>
      <c r="F7018" s="89" t="s">
        <v>13</v>
      </c>
      <c r="G7018" s="89">
        <v>388297</v>
      </c>
      <c r="H7018" s="89"/>
      <c r="I7018" s="93" t="s">
        <v>745</v>
      </c>
      <c r="J7018" s="89"/>
      <c r="K7018" s="89"/>
      <c r="L7018" s="89"/>
      <c r="M7018" s="89"/>
      <c r="N7018" s="155">
        <v>371947.83</v>
      </c>
      <c r="O7018" s="155">
        <v>0</v>
      </c>
      <c r="P7018" s="89" t="s">
        <v>679</v>
      </c>
    </row>
    <row r="7019" spans="1:16" ht="38.25">
      <c r="A7019" s="214" t="s">
        <v>720</v>
      </c>
      <c r="B7019" s="89"/>
      <c r="C7019" s="90" t="s">
        <v>13784</v>
      </c>
      <c r="D7019" s="153">
        <v>43402</v>
      </c>
      <c r="E7019" s="89" t="s">
        <v>12306</v>
      </c>
      <c r="F7019" s="89" t="s">
        <v>13</v>
      </c>
      <c r="G7019" s="89">
        <v>388299</v>
      </c>
      <c r="H7019" s="89"/>
      <c r="I7019" s="93" t="s">
        <v>745</v>
      </c>
      <c r="J7019" s="89"/>
      <c r="K7019" s="89"/>
      <c r="L7019" s="89"/>
      <c r="M7019" s="89"/>
      <c r="N7019" s="155">
        <v>7081.03</v>
      </c>
      <c r="O7019" s="155">
        <v>0</v>
      </c>
      <c r="P7019" s="89" t="s">
        <v>679</v>
      </c>
    </row>
    <row r="7020" spans="1:16" ht="38.25">
      <c r="A7020" s="214" t="s">
        <v>720</v>
      </c>
      <c r="B7020" s="89"/>
      <c r="C7020" s="90" t="s">
        <v>13784</v>
      </c>
      <c r="D7020" s="153">
        <v>43402</v>
      </c>
      <c r="E7020" s="89" t="s">
        <v>12307</v>
      </c>
      <c r="F7020" s="89" t="s">
        <v>13</v>
      </c>
      <c r="G7020" s="89">
        <v>388301</v>
      </c>
      <c r="H7020" s="89"/>
      <c r="I7020" s="93" t="s">
        <v>745</v>
      </c>
      <c r="J7020" s="89"/>
      <c r="K7020" s="89"/>
      <c r="L7020" s="89"/>
      <c r="M7020" s="89"/>
      <c r="N7020" s="155">
        <v>4435.26</v>
      </c>
      <c r="O7020" s="155">
        <v>0</v>
      </c>
      <c r="P7020" s="89" t="s">
        <v>679</v>
      </c>
    </row>
    <row r="7021" spans="1:16" ht="38.25">
      <c r="A7021" s="214" t="s">
        <v>720</v>
      </c>
      <c r="B7021" s="89"/>
      <c r="C7021" s="90" t="s">
        <v>13784</v>
      </c>
      <c r="D7021" s="153">
        <v>43402</v>
      </c>
      <c r="E7021" s="89" t="s">
        <v>12308</v>
      </c>
      <c r="F7021" s="89" t="s">
        <v>13</v>
      </c>
      <c r="G7021" s="89">
        <v>388303</v>
      </c>
      <c r="H7021" s="89"/>
      <c r="I7021" s="93" t="s">
        <v>745</v>
      </c>
      <c r="J7021" s="89"/>
      <c r="K7021" s="89"/>
      <c r="L7021" s="89"/>
      <c r="M7021" s="89"/>
      <c r="N7021" s="155">
        <v>423.33</v>
      </c>
      <c r="O7021" s="155">
        <v>0</v>
      </c>
      <c r="P7021" s="89" t="s">
        <v>679</v>
      </c>
    </row>
    <row r="7022" spans="1:16" ht="38.25">
      <c r="A7022" s="214" t="s">
        <v>720</v>
      </c>
      <c r="B7022" s="89"/>
      <c r="C7022" s="90" t="s">
        <v>13784</v>
      </c>
      <c r="D7022" s="153">
        <v>43402</v>
      </c>
      <c r="E7022" s="89" t="s">
        <v>12309</v>
      </c>
      <c r="F7022" s="89" t="s">
        <v>13</v>
      </c>
      <c r="G7022" s="89">
        <v>388305</v>
      </c>
      <c r="H7022" s="89"/>
      <c r="I7022" s="93" t="s">
        <v>745</v>
      </c>
      <c r="J7022" s="89"/>
      <c r="K7022" s="89"/>
      <c r="L7022" s="89"/>
      <c r="M7022" s="89"/>
      <c r="N7022" s="155">
        <v>1843.14</v>
      </c>
      <c r="O7022" s="155">
        <v>0</v>
      </c>
      <c r="P7022" s="89" t="s">
        <v>679</v>
      </c>
    </row>
    <row r="7023" spans="1:16" ht="38.25">
      <c r="A7023" s="214" t="s">
        <v>720</v>
      </c>
      <c r="B7023" s="89"/>
      <c r="C7023" s="90" t="s">
        <v>13784</v>
      </c>
      <c r="D7023" s="153">
        <v>43402</v>
      </c>
      <c r="E7023" s="89" t="s">
        <v>12310</v>
      </c>
      <c r="F7023" s="89" t="s">
        <v>13</v>
      </c>
      <c r="G7023" s="89">
        <v>388307</v>
      </c>
      <c r="H7023" s="89"/>
      <c r="I7023" s="93" t="s">
        <v>745</v>
      </c>
      <c r="J7023" s="89"/>
      <c r="K7023" s="89"/>
      <c r="L7023" s="89"/>
      <c r="M7023" s="89"/>
      <c r="N7023" s="155">
        <v>6891.35</v>
      </c>
      <c r="O7023" s="155">
        <v>0</v>
      </c>
      <c r="P7023" s="89" t="s">
        <v>679</v>
      </c>
    </row>
    <row r="7024" spans="1:16" ht="38.25">
      <c r="A7024" s="214" t="s">
        <v>720</v>
      </c>
      <c r="B7024" s="89"/>
      <c r="C7024" s="90" t="s">
        <v>13784</v>
      </c>
      <c r="D7024" s="153">
        <v>43402</v>
      </c>
      <c r="E7024" s="89" t="s">
        <v>12311</v>
      </c>
      <c r="F7024" s="89" t="s">
        <v>13</v>
      </c>
      <c r="G7024" s="89">
        <v>388309</v>
      </c>
      <c r="H7024" s="89"/>
      <c r="I7024" s="93" t="s">
        <v>745</v>
      </c>
      <c r="J7024" s="89"/>
      <c r="K7024" s="89"/>
      <c r="L7024" s="89"/>
      <c r="M7024" s="89"/>
      <c r="N7024" s="155">
        <v>6891.35</v>
      </c>
      <c r="O7024" s="155">
        <v>0</v>
      </c>
      <c r="P7024" s="89" t="s">
        <v>679</v>
      </c>
    </row>
    <row r="7025" spans="1:16" ht="38.25">
      <c r="A7025" s="214" t="s">
        <v>720</v>
      </c>
      <c r="B7025" s="89"/>
      <c r="C7025" s="90" t="s">
        <v>13784</v>
      </c>
      <c r="D7025" s="153">
        <v>43402</v>
      </c>
      <c r="E7025" s="89" t="s">
        <v>12312</v>
      </c>
      <c r="F7025" s="89" t="s">
        <v>13</v>
      </c>
      <c r="G7025" s="89">
        <v>388311</v>
      </c>
      <c r="H7025" s="89"/>
      <c r="I7025" s="93" t="s">
        <v>745</v>
      </c>
      <c r="J7025" s="89"/>
      <c r="K7025" s="89"/>
      <c r="L7025" s="89"/>
      <c r="M7025" s="89"/>
      <c r="N7025" s="155">
        <v>6891.35</v>
      </c>
      <c r="O7025" s="155">
        <v>0</v>
      </c>
      <c r="P7025" s="89" t="s">
        <v>679</v>
      </c>
    </row>
    <row r="7026" spans="1:16" ht="38.25">
      <c r="A7026" s="214" t="s">
        <v>720</v>
      </c>
      <c r="B7026" s="89"/>
      <c r="C7026" s="90" t="s">
        <v>13784</v>
      </c>
      <c r="D7026" s="153">
        <v>43402</v>
      </c>
      <c r="E7026" s="89" t="s">
        <v>12313</v>
      </c>
      <c r="F7026" s="89" t="s">
        <v>13</v>
      </c>
      <c r="G7026" s="89">
        <v>388313</v>
      </c>
      <c r="H7026" s="89"/>
      <c r="I7026" s="93" t="s">
        <v>745</v>
      </c>
      <c r="J7026" s="89"/>
      <c r="K7026" s="89"/>
      <c r="L7026" s="89"/>
      <c r="M7026" s="89"/>
      <c r="N7026" s="155">
        <v>6891.35</v>
      </c>
      <c r="O7026" s="155">
        <v>0</v>
      </c>
      <c r="P7026" s="89" t="s">
        <v>679</v>
      </c>
    </row>
    <row r="7027" spans="1:16" ht="38.25">
      <c r="A7027" s="214" t="s">
        <v>720</v>
      </c>
      <c r="B7027" s="89"/>
      <c r="C7027" s="90" t="s">
        <v>13784</v>
      </c>
      <c r="D7027" s="153">
        <v>43402</v>
      </c>
      <c r="E7027" s="89" t="s">
        <v>12314</v>
      </c>
      <c r="F7027" s="89" t="s">
        <v>13</v>
      </c>
      <c r="G7027" s="89">
        <v>388315</v>
      </c>
      <c r="H7027" s="89"/>
      <c r="I7027" s="93" t="s">
        <v>745</v>
      </c>
      <c r="J7027" s="89"/>
      <c r="K7027" s="89"/>
      <c r="L7027" s="89"/>
      <c r="M7027" s="89"/>
      <c r="N7027" s="155">
        <v>6891.35</v>
      </c>
      <c r="O7027" s="155">
        <v>0</v>
      </c>
      <c r="P7027" s="89" t="s">
        <v>679</v>
      </c>
    </row>
    <row r="7028" spans="1:16" ht="38.25">
      <c r="A7028" s="214" t="s">
        <v>720</v>
      </c>
      <c r="B7028" s="89"/>
      <c r="C7028" s="90" t="s">
        <v>13784</v>
      </c>
      <c r="D7028" s="153">
        <v>43402</v>
      </c>
      <c r="E7028" s="89" t="s">
        <v>12315</v>
      </c>
      <c r="F7028" s="89" t="s">
        <v>13</v>
      </c>
      <c r="G7028" s="89">
        <v>388317</v>
      </c>
      <c r="H7028" s="89"/>
      <c r="I7028" s="93" t="s">
        <v>745</v>
      </c>
      <c r="J7028" s="89"/>
      <c r="K7028" s="89"/>
      <c r="L7028" s="89"/>
      <c r="M7028" s="89"/>
      <c r="N7028" s="155">
        <v>19205508.449999999</v>
      </c>
      <c r="O7028" s="155">
        <v>0</v>
      </c>
      <c r="P7028" s="89" t="s">
        <v>679</v>
      </c>
    </row>
    <row r="7029" spans="1:16" ht="38.25">
      <c r="A7029" s="214" t="s">
        <v>720</v>
      </c>
      <c r="B7029" s="89"/>
      <c r="C7029" s="90" t="s">
        <v>13784</v>
      </c>
      <c r="D7029" s="153">
        <v>43402</v>
      </c>
      <c r="E7029" s="89" t="s">
        <v>12316</v>
      </c>
      <c r="F7029" s="89" t="s">
        <v>13</v>
      </c>
      <c r="G7029" s="89">
        <v>388319</v>
      </c>
      <c r="H7029" s="89"/>
      <c r="I7029" s="93" t="s">
        <v>745</v>
      </c>
      <c r="J7029" s="89"/>
      <c r="K7029" s="89"/>
      <c r="L7029" s="89"/>
      <c r="M7029" s="89"/>
      <c r="N7029" s="155">
        <v>12029456.52</v>
      </c>
      <c r="O7029" s="155">
        <v>0</v>
      </c>
      <c r="P7029" s="89" t="s">
        <v>679</v>
      </c>
    </row>
    <row r="7030" spans="1:16" ht="38.25">
      <c r="A7030" s="214" t="s">
        <v>720</v>
      </c>
      <c r="B7030" s="89"/>
      <c r="C7030" s="90" t="s">
        <v>13784</v>
      </c>
      <c r="D7030" s="153">
        <v>43402</v>
      </c>
      <c r="E7030" s="89" t="s">
        <v>12317</v>
      </c>
      <c r="F7030" s="89" t="s">
        <v>13</v>
      </c>
      <c r="G7030" s="89">
        <v>388321</v>
      </c>
      <c r="H7030" s="89"/>
      <c r="I7030" s="93" t="s">
        <v>745</v>
      </c>
      <c r="J7030" s="89"/>
      <c r="K7030" s="89"/>
      <c r="L7030" s="89"/>
      <c r="M7030" s="89"/>
      <c r="N7030" s="155">
        <v>3533444</v>
      </c>
      <c r="O7030" s="155">
        <v>0</v>
      </c>
      <c r="P7030" s="89" t="s">
        <v>679</v>
      </c>
    </row>
    <row r="7031" spans="1:16" ht="38.25">
      <c r="A7031" s="214" t="s">
        <v>720</v>
      </c>
      <c r="B7031" s="89"/>
      <c r="C7031" s="90" t="s">
        <v>13784</v>
      </c>
      <c r="D7031" s="153">
        <v>43402</v>
      </c>
      <c r="E7031" s="89" t="s">
        <v>12318</v>
      </c>
      <c r="F7031" s="89" t="s">
        <v>13</v>
      </c>
      <c r="G7031" s="89">
        <v>388323</v>
      </c>
      <c r="H7031" s="89"/>
      <c r="I7031" s="93" t="s">
        <v>745</v>
      </c>
      <c r="J7031" s="89"/>
      <c r="K7031" s="89"/>
      <c r="L7031" s="89"/>
      <c r="M7031" s="89"/>
      <c r="N7031" s="155">
        <v>919721.09</v>
      </c>
      <c r="O7031" s="155">
        <v>0</v>
      </c>
      <c r="P7031" s="89" t="s">
        <v>679</v>
      </c>
    </row>
    <row r="7032" spans="1:16" ht="38.25">
      <c r="A7032" s="214" t="s">
        <v>720</v>
      </c>
      <c r="B7032" s="89"/>
      <c r="C7032" s="90" t="s">
        <v>13784</v>
      </c>
      <c r="D7032" s="153">
        <v>43402</v>
      </c>
      <c r="E7032" s="89" t="s">
        <v>12319</v>
      </c>
      <c r="F7032" s="89" t="s">
        <v>13</v>
      </c>
      <c r="G7032" s="89">
        <v>388325</v>
      </c>
      <c r="H7032" s="89"/>
      <c r="I7032" s="93" t="s">
        <v>745</v>
      </c>
      <c r="J7032" s="89"/>
      <c r="K7032" s="89"/>
      <c r="L7032" s="89"/>
      <c r="M7032" s="89"/>
      <c r="N7032" s="155">
        <v>2213188.5699999998</v>
      </c>
      <c r="O7032" s="155">
        <v>0</v>
      </c>
      <c r="P7032" s="89" t="s">
        <v>679</v>
      </c>
    </row>
    <row r="7033" spans="1:16" ht="38.25">
      <c r="A7033" s="214" t="s">
        <v>720</v>
      </c>
      <c r="B7033" s="89"/>
      <c r="C7033" s="90" t="s">
        <v>13784</v>
      </c>
      <c r="D7033" s="153">
        <v>43402</v>
      </c>
      <c r="E7033" s="89" t="s">
        <v>12320</v>
      </c>
      <c r="F7033" s="89" t="s">
        <v>13</v>
      </c>
      <c r="G7033" s="89">
        <v>388327</v>
      </c>
      <c r="H7033" s="89"/>
      <c r="I7033" s="93" t="s">
        <v>745</v>
      </c>
      <c r="J7033" s="89"/>
      <c r="K7033" s="89"/>
      <c r="L7033" s="89"/>
      <c r="M7033" s="89"/>
      <c r="N7033" s="155">
        <v>2745174.43</v>
      </c>
      <c r="O7033" s="155">
        <v>0</v>
      </c>
      <c r="P7033" s="89" t="s">
        <v>679</v>
      </c>
    </row>
    <row r="7034" spans="1:16" ht="38.25">
      <c r="A7034" s="214" t="s">
        <v>720</v>
      </c>
      <c r="B7034" s="89"/>
      <c r="C7034" s="90" t="s">
        <v>13784</v>
      </c>
      <c r="D7034" s="153">
        <v>43402</v>
      </c>
      <c r="E7034" s="89" t="s">
        <v>12321</v>
      </c>
      <c r="F7034" s="89" t="s">
        <v>13</v>
      </c>
      <c r="G7034" s="89">
        <v>388329</v>
      </c>
      <c r="H7034" s="89"/>
      <c r="I7034" s="93" t="s">
        <v>745</v>
      </c>
      <c r="J7034" s="89"/>
      <c r="K7034" s="89"/>
      <c r="L7034" s="89"/>
      <c r="M7034" s="89"/>
      <c r="N7034" s="155">
        <v>2142572.14</v>
      </c>
      <c r="O7034" s="155">
        <v>0</v>
      </c>
      <c r="P7034" s="89" t="s">
        <v>679</v>
      </c>
    </row>
    <row r="7035" spans="1:16" ht="38.25">
      <c r="A7035" s="214" t="s">
        <v>720</v>
      </c>
      <c r="B7035" s="89"/>
      <c r="C7035" s="90" t="s">
        <v>13784</v>
      </c>
      <c r="D7035" s="153">
        <v>43402</v>
      </c>
      <c r="E7035" s="89" t="s">
        <v>12322</v>
      </c>
      <c r="F7035" s="89" t="s">
        <v>13</v>
      </c>
      <c r="G7035" s="89">
        <v>388331</v>
      </c>
      <c r="H7035" s="89"/>
      <c r="I7035" s="93" t="s">
        <v>745</v>
      </c>
      <c r="J7035" s="89"/>
      <c r="K7035" s="89"/>
      <c r="L7035" s="89"/>
      <c r="M7035" s="89"/>
      <c r="N7035" s="155">
        <v>5884825.96</v>
      </c>
      <c r="O7035" s="155">
        <v>0</v>
      </c>
      <c r="P7035" s="89" t="s">
        <v>679</v>
      </c>
    </row>
    <row r="7036" spans="1:16" ht="38.25">
      <c r="A7036" s="214" t="s">
        <v>720</v>
      </c>
      <c r="B7036" s="89"/>
      <c r="C7036" s="90" t="s">
        <v>13784</v>
      </c>
      <c r="D7036" s="153">
        <v>43402</v>
      </c>
      <c r="E7036" s="89" t="s">
        <v>12323</v>
      </c>
      <c r="F7036" s="89" t="s">
        <v>13</v>
      </c>
      <c r="G7036" s="89">
        <v>388333</v>
      </c>
      <c r="H7036" s="89"/>
      <c r="I7036" s="93" t="s">
        <v>745</v>
      </c>
      <c r="J7036" s="89"/>
      <c r="K7036" s="89"/>
      <c r="L7036" s="89"/>
      <c r="M7036" s="89"/>
      <c r="N7036" s="155">
        <v>7539944.0599999996</v>
      </c>
      <c r="O7036" s="155">
        <v>0</v>
      </c>
      <c r="P7036" s="89" t="s">
        <v>679</v>
      </c>
    </row>
    <row r="7037" spans="1:16" ht="38.25">
      <c r="A7037" s="214" t="s">
        <v>720</v>
      </c>
      <c r="B7037" s="89"/>
      <c r="C7037" s="90" t="s">
        <v>13784</v>
      </c>
      <c r="D7037" s="153">
        <v>43402</v>
      </c>
      <c r="E7037" s="89" t="s">
        <v>12324</v>
      </c>
      <c r="F7037" s="89" t="s">
        <v>13</v>
      </c>
      <c r="G7037" s="89">
        <v>388335</v>
      </c>
      <c r="H7037" s="89"/>
      <c r="I7037" s="93" t="s">
        <v>745</v>
      </c>
      <c r="J7037" s="89"/>
      <c r="K7037" s="89"/>
      <c r="L7037" s="89"/>
      <c r="M7037" s="89"/>
      <c r="N7037" s="155">
        <v>4985051.1399999997</v>
      </c>
      <c r="O7037" s="155">
        <v>0</v>
      </c>
      <c r="P7037" s="89" t="s">
        <v>679</v>
      </c>
    </row>
    <row r="7038" spans="1:16" ht="38.25">
      <c r="A7038" s="214" t="s">
        <v>720</v>
      </c>
      <c r="B7038" s="89"/>
      <c r="C7038" s="90" t="s">
        <v>13784</v>
      </c>
      <c r="D7038" s="153">
        <v>43402</v>
      </c>
      <c r="E7038" s="89" t="s">
        <v>12325</v>
      </c>
      <c r="F7038" s="89" t="s">
        <v>13</v>
      </c>
      <c r="G7038" s="89">
        <v>388337</v>
      </c>
      <c r="H7038" s="89"/>
      <c r="I7038" s="93" t="s">
        <v>745</v>
      </c>
      <c r="J7038" s="89"/>
      <c r="K7038" s="89"/>
      <c r="L7038" s="89"/>
      <c r="M7038" s="89"/>
      <c r="N7038" s="155">
        <v>2425375.64</v>
      </c>
      <c r="O7038" s="155">
        <v>0</v>
      </c>
      <c r="P7038" s="89" t="s">
        <v>679</v>
      </c>
    </row>
    <row r="7039" spans="1:16" ht="38.25">
      <c r="A7039" s="214" t="s">
        <v>720</v>
      </c>
      <c r="B7039" s="89"/>
      <c r="C7039" s="90" t="s">
        <v>13784</v>
      </c>
      <c r="D7039" s="153">
        <v>43402</v>
      </c>
      <c r="E7039" s="89" t="s">
        <v>12326</v>
      </c>
      <c r="F7039" s="89" t="s">
        <v>13</v>
      </c>
      <c r="G7039" s="89">
        <v>388339</v>
      </c>
      <c r="H7039" s="89"/>
      <c r="I7039" s="93" t="s">
        <v>745</v>
      </c>
      <c r="J7039" s="89"/>
      <c r="K7039" s="89"/>
      <c r="L7039" s="89"/>
      <c r="M7039" s="89"/>
      <c r="N7039" s="155">
        <v>17542936.48</v>
      </c>
      <c r="O7039" s="155">
        <v>0</v>
      </c>
      <c r="P7039" s="89" t="s">
        <v>679</v>
      </c>
    </row>
    <row r="7040" spans="1:16" ht="38.25">
      <c r="A7040" s="214" t="s">
        <v>720</v>
      </c>
      <c r="B7040" s="89"/>
      <c r="C7040" s="90" t="s">
        <v>13784</v>
      </c>
      <c r="D7040" s="153">
        <v>43402</v>
      </c>
      <c r="E7040" s="89" t="s">
        <v>12327</v>
      </c>
      <c r="F7040" s="89" t="s">
        <v>13</v>
      </c>
      <c r="G7040" s="89">
        <v>388341</v>
      </c>
      <c r="H7040" s="89"/>
      <c r="I7040" s="93" t="s">
        <v>745</v>
      </c>
      <c r="J7040" s="89"/>
      <c r="K7040" s="89"/>
      <c r="L7040" s="89"/>
      <c r="M7040" s="89"/>
      <c r="N7040" s="155">
        <v>6661579.0999999996</v>
      </c>
      <c r="O7040" s="155">
        <v>0</v>
      </c>
      <c r="P7040" s="89" t="s">
        <v>679</v>
      </c>
    </row>
    <row r="7041" spans="1:16" ht="38.25">
      <c r="A7041" s="214" t="s">
        <v>720</v>
      </c>
      <c r="B7041" s="89"/>
      <c r="C7041" s="90" t="s">
        <v>13784</v>
      </c>
      <c r="D7041" s="153">
        <v>43402</v>
      </c>
      <c r="E7041" s="89" t="s">
        <v>12328</v>
      </c>
      <c r="F7041" s="89" t="s">
        <v>13</v>
      </c>
      <c r="G7041" s="89">
        <v>388343</v>
      </c>
      <c r="H7041" s="89"/>
      <c r="I7041" s="93" t="s">
        <v>745</v>
      </c>
      <c r="J7041" s="89"/>
      <c r="K7041" s="89"/>
      <c r="L7041" s="89"/>
      <c r="M7041" s="89"/>
      <c r="N7041" s="155">
        <v>2519069.79</v>
      </c>
      <c r="O7041" s="155">
        <v>0</v>
      </c>
      <c r="P7041" s="89" t="s">
        <v>679</v>
      </c>
    </row>
    <row r="7042" spans="1:16" ht="38.25">
      <c r="A7042" s="214" t="s">
        <v>720</v>
      </c>
      <c r="B7042" s="89"/>
      <c r="C7042" s="90" t="s">
        <v>13784</v>
      </c>
      <c r="D7042" s="153">
        <v>43402</v>
      </c>
      <c r="E7042" s="89" t="s">
        <v>12329</v>
      </c>
      <c r="F7042" s="89" t="s">
        <v>13</v>
      </c>
      <c r="G7042" s="89">
        <v>388345</v>
      </c>
      <c r="H7042" s="89"/>
      <c r="I7042" s="93" t="s">
        <v>745</v>
      </c>
      <c r="J7042" s="89"/>
      <c r="K7042" s="89"/>
      <c r="L7042" s="89"/>
      <c r="M7042" s="89"/>
      <c r="N7042" s="155">
        <v>3227562.77</v>
      </c>
      <c r="O7042" s="155">
        <v>0</v>
      </c>
      <c r="P7042" s="89" t="s">
        <v>679</v>
      </c>
    </row>
    <row r="7043" spans="1:16" ht="38.25">
      <c r="A7043" s="214" t="s">
        <v>720</v>
      </c>
      <c r="B7043" s="89"/>
      <c r="C7043" s="90" t="s">
        <v>13784</v>
      </c>
      <c r="D7043" s="153">
        <v>43402</v>
      </c>
      <c r="E7043" s="89" t="s">
        <v>12330</v>
      </c>
      <c r="F7043" s="89" t="s">
        <v>13</v>
      </c>
      <c r="G7043" s="89">
        <v>388347</v>
      </c>
      <c r="H7043" s="89"/>
      <c r="I7043" s="93" t="s">
        <v>745</v>
      </c>
      <c r="J7043" s="89"/>
      <c r="K7043" s="89"/>
      <c r="L7043" s="89"/>
      <c r="M7043" s="89"/>
      <c r="N7043" s="155">
        <v>22320985.890000001</v>
      </c>
      <c r="O7043" s="155">
        <v>0</v>
      </c>
      <c r="P7043" s="89" t="s">
        <v>679</v>
      </c>
    </row>
    <row r="7044" spans="1:16" ht="38.25">
      <c r="A7044" s="214" t="s">
        <v>720</v>
      </c>
      <c r="B7044" s="89"/>
      <c r="C7044" s="90" t="s">
        <v>13784</v>
      </c>
      <c r="D7044" s="153">
        <v>43402</v>
      </c>
      <c r="E7044" s="89" t="s">
        <v>12331</v>
      </c>
      <c r="F7044" s="89" t="s">
        <v>13</v>
      </c>
      <c r="G7044" s="89">
        <v>388349</v>
      </c>
      <c r="H7044" s="89"/>
      <c r="I7044" s="93" t="s">
        <v>745</v>
      </c>
      <c r="J7044" s="89"/>
      <c r="K7044" s="89"/>
      <c r="L7044" s="89"/>
      <c r="M7044" s="89"/>
      <c r="N7044" s="155">
        <v>21885438.859999999</v>
      </c>
      <c r="O7044" s="155">
        <v>0</v>
      </c>
      <c r="P7044" s="89" t="s">
        <v>679</v>
      </c>
    </row>
    <row r="7045" spans="1:16" ht="38.25">
      <c r="A7045" s="214" t="s">
        <v>720</v>
      </c>
      <c r="B7045" s="89"/>
      <c r="C7045" s="90" t="s">
        <v>13784</v>
      </c>
      <c r="D7045" s="153">
        <v>43402</v>
      </c>
      <c r="E7045" s="89" t="s">
        <v>12332</v>
      </c>
      <c r="F7045" s="89" t="s">
        <v>13</v>
      </c>
      <c r="G7045" s="89">
        <v>388351</v>
      </c>
      <c r="H7045" s="89"/>
      <c r="I7045" s="93" t="s">
        <v>745</v>
      </c>
      <c r="J7045" s="89"/>
      <c r="K7045" s="89"/>
      <c r="L7045" s="89"/>
      <c r="M7045" s="89"/>
      <c r="N7045" s="155">
        <v>34468.339999999997</v>
      </c>
      <c r="O7045" s="155">
        <v>0</v>
      </c>
      <c r="P7045" s="89" t="s">
        <v>679</v>
      </c>
    </row>
    <row r="7046" spans="1:16" ht="38.25">
      <c r="A7046" s="214" t="s">
        <v>720</v>
      </c>
      <c r="B7046" s="89"/>
      <c r="C7046" s="90" t="s">
        <v>13784</v>
      </c>
      <c r="D7046" s="153">
        <v>43402</v>
      </c>
      <c r="E7046" s="89" t="s">
        <v>12333</v>
      </c>
      <c r="F7046" s="89" t="s">
        <v>13</v>
      </c>
      <c r="G7046" s="89">
        <v>388353</v>
      </c>
      <c r="H7046" s="89"/>
      <c r="I7046" s="93" t="s">
        <v>745</v>
      </c>
      <c r="J7046" s="89"/>
      <c r="K7046" s="89"/>
      <c r="L7046" s="89"/>
      <c r="M7046" s="89"/>
      <c r="N7046" s="155">
        <v>3289.71</v>
      </c>
      <c r="O7046" s="155">
        <v>0</v>
      </c>
      <c r="P7046" s="89" t="s">
        <v>679</v>
      </c>
    </row>
    <row r="7047" spans="1:16" ht="38.25">
      <c r="A7047" s="214" t="s">
        <v>720</v>
      </c>
      <c r="B7047" s="89"/>
      <c r="C7047" s="90" t="s">
        <v>13784</v>
      </c>
      <c r="D7047" s="153">
        <v>43402</v>
      </c>
      <c r="E7047" s="89" t="s">
        <v>12334</v>
      </c>
      <c r="F7047" s="89" t="s">
        <v>13</v>
      </c>
      <c r="G7047" s="89">
        <v>388355</v>
      </c>
      <c r="H7047" s="89"/>
      <c r="I7047" s="93" t="s">
        <v>745</v>
      </c>
      <c r="J7047" s="89"/>
      <c r="K7047" s="89"/>
      <c r="L7047" s="89"/>
      <c r="M7047" s="89"/>
      <c r="N7047" s="155">
        <v>14323.82</v>
      </c>
      <c r="O7047" s="155">
        <v>0</v>
      </c>
      <c r="P7047" s="89" t="s">
        <v>679</v>
      </c>
    </row>
    <row r="7048" spans="1:16" ht="38.25">
      <c r="A7048" s="214" t="s">
        <v>720</v>
      </c>
      <c r="B7048" s="89"/>
      <c r="C7048" s="90" t="s">
        <v>13784</v>
      </c>
      <c r="D7048" s="153">
        <v>43402</v>
      </c>
      <c r="E7048" s="89" t="s">
        <v>12335</v>
      </c>
      <c r="F7048" s="89" t="s">
        <v>13</v>
      </c>
      <c r="G7048" s="89">
        <v>388357</v>
      </c>
      <c r="H7048" s="89"/>
      <c r="I7048" s="93" t="s">
        <v>745</v>
      </c>
      <c r="J7048" s="89"/>
      <c r="K7048" s="89"/>
      <c r="L7048" s="89"/>
      <c r="M7048" s="89"/>
      <c r="N7048" s="155">
        <v>53555.95</v>
      </c>
      <c r="O7048" s="155">
        <v>0</v>
      </c>
      <c r="P7048" s="89" t="s">
        <v>679</v>
      </c>
    </row>
    <row r="7049" spans="1:16" ht="38.25">
      <c r="A7049" s="214" t="s">
        <v>720</v>
      </c>
      <c r="B7049" s="89"/>
      <c r="C7049" s="90" t="s">
        <v>13784</v>
      </c>
      <c r="D7049" s="153">
        <v>43402</v>
      </c>
      <c r="E7049" s="89" t="s">
        <v>12336</v>
      </c>
      <c r="F7049" s="89" t="s">
        <v>13</v>
      </c>
      <c r="G7049" s="89">
        <v>388359</v>
      </c>
      <c r="H7049" s="89"/>
      <c r="I7049" s="93" t="s">
        <v>745</v>
      </c>
      <c r="J7049" s="89"/>
      <c r="K7049" s="89"/>
      <c r="L7049" s="89"/>
      <c r="M7049" s="89"/>
      <c r="N7049" s="155">
        <v>53555.95</v>
      </c>
      <c r="O7049" s="155">
        <v>0</v>
      </c>
      <c r="P7049" s="89" t="s">
        <v>679</v>
      </c>
    </row>
    <row r="7050" spans="1:16" ht="38.25">
      <c r="A7050" s="214" t="s">
        <v>720</v>
      </c>
      <c r="B7050" s="89"/>
      <c r="C7050" s="90" t="s">
        <v>13784</v>
      </c>
      <c r="D7050" s="153">
        <v>43402</v>
      </c>
      <c r="E7050" s="89" t="s">
        <v>12337</v>
      </c>
      <c r="F7050" s="89" t="s">
        <v>13</v>
      </c>
      <c r="G7050" s="89">
        <v>388361</v>
      </c>
      <c r="H7050" s="89"/>
      <c r="I7050" s="93" t="s">
        <v>745</v>
      </c>
      <c r="J7050" s="89"/>
      <c r="K7050" s="89"/>
      <c r="L7050" s="89"/>
      <c r="M7050" s="89"/>
      <c r="N7050" s="155">
        <v>53555.95</v>
      </c>
      <c r="O7050" s="155">
        <v>0</v>
      </c>
      <c r="P7050" s="89" t="s">
        <v>679</v>
      </c>
    </row>
    <row r="7051" spans="1:16" ht="38.25">
      <c r="A7051" s="214" t="s">
        <v>720</v>
      </c>
      <c r="B7051" s="89"/>
      <c r="C7051" s="90" t="s">
        <v>13784</v>
      </c>
      <c r="D7051" s="153">
        <v>43402</v>
      </c>
      <c r="E7051" s="89" t="s">
        <v>12338</v>
      </c>
      <c r="F7051" s="89" t="s">
        <v>13</v>
      </c>
      <c r="G7051" s="89">
        <v>388363</v>
      </c>
      <c r="H7051" s="89"/>
      <c r="I7051" s="93" t="s">
        <v>745</v>
      </c>
      <c r="J7051" s="89"/>
      <c r="K7051" s="89"/>
      <c r="L7051" s="89"/>
      <c r="M7051" s="89"/>
      <c r="N7051" s="155">
        <v>53555.95</v>
      </c>
      <c r="O7051" s="155">
        <v>0</v>
      </c>
      <c r="P7051" s="89" t="s">
        <v>679</v>
      </c>
    </row>
    <row r="7052" spans="1:16" ht="38.25">
      <c r="A7052" s="214" t="s">
        <v>720</v>
      </c>
      <c r="B7052" s="89"/>
      <c r="C7052" s="90" t="s">
        <v>13784</v>
      </c>
      <c r="D7052" s="153">
        <v>43402</v>
      </c>
      <c r="E7052" s="89" t="s">
        <v>12339</v>
      </c>
      <c r="F7052" s="89" t="s">
        <v>13</v>
      </c>
      <c r="G7052" s="89">
        <v>388365</v>
      </c>
      <c r="H7052" s="89"/>
      <c r="I7052" s="93" t="s">
        <v>745</v>
      </c>
      <c r="J7052" s="89"/>
      <c r="K7052" s="89"/>
      <c r="L7052" s="89"/>
      <c r="M7052" s="89"/>
      <c r="N7052" s="155">
        <v>53555.95</v>
      </c>
      <c r="O7052" s="155">
        <v>0</v>
      </c>
      <c r="P7052" s="89" t="s">
        <v>679</v>
      </c>
    </row>
    <row r="7053" spans="1:16" ht="38.25">
      <c r="A7053" s="214" t="s">
        <v>720</v>
      </c>
      <c r="B7053" s="89"/>
      <c r="C7053" s="90" t="s">
        <v>13784</v>
      </c>
      <c r="D7053" s="153">
        <v>43402</v>
      </c>
      <c r="E7053" s="89" t="s">
        <v>12340</v>
      </c>
      <c r="F7053" s="89" t="s">
        <v>13</v>
      </c>
      <c r="G7053" s="89">
        <v>388367</v>
      </c>
      <c r="H7053" s="89"/>
      <c r="I7053" s="93" t="s">
        <v>745</v>
      </c>
      <c r="J7053" s="89"/>
      <c r="K7053" s="89"/>
      <c r="L7053" s="89"/>
      <c r="M7053" s="89"/>
      <c r="N7053" s="155">
        <v>63956.95</v>
      </c>
      <c r="O7053" s="155">
        <v>0</v>
      </c>
      <c r="P7053" s="89" t="s">
        <v>679</v>
      </c>
    </row>
    <row r="7054" spans="1:16" ht="38.25">
      <c r="A7054" s="214" t="s">
        <v>720</v>
      </c>
      <c r="B7054" s="89"/>
      <c r="C7054" s="90" t="s">
        <v>13784</v>
      </c>
      <c r="D7054" s="153">
        <v>43402</v>
      </c>
      <c r="E7054" s="89" t="s">
        <v>12341</v>
      </c>
      <c r="F7054" s="89" t="s">
        <v>13</v>
      </c>
      <c r="G7054" s="89">
        <v>388369</v>
      </c>
      <c r="H7054" s="89"/>
      <c r="I7054" s="93" t="s">
        <v>745</v>
      </c>
      <c r="J7054" s="89"/>
      <c r="K7054" s="89"/>
      <c r="L7054" s="89"/>
      <c r="M7054" s="89"/>
      <c r="N7054" s="155">
        <v>5048.21</v>
      </c>
      <c r="O7054" s="155">
        <v>0</v>
      </c>
      <c r="P7054" s="89" t="s">
        <v>679</v>
      </c>
    </row>
    <row r="7055" spans="1:16" ht="38.25">
      <c r="A7055" s="214" t="s">
        <v>720</v>
      </c>
      <c r="B7055" s="89"/>
      <c r="C7055" s="90" t="s">
        <v>13784</v>
      </c>
      <c r="D7055" s="153">
        <v>43402</v>
      </c>
      <c r="E7055" s="89" t="s">
        <v>12342</v>
      </c>
      <c r="F7055" s="89" t="s">
        <v>13</v>
      </c>
      <c r="G7055" s="89">
        <v>388371</v>
      </c>
      <c r="H7055" s="89"/>
      <c r="I7055" s="93" t="s">
        <v>745</v>
      </c>
      <c r="J7055" s="89"/>
      <c r="K7055" s="89"/>
      <c r="L7055" s="89"/>
      <c r="M7055" s="89"/>
      <c r="N7055" s="155">
        <v>6468.09</v>
      </c>
      <c r="O7055" s="155">
        <v>0</v>
      </c>
      <c r="P7055" s="89" t="s">
        <v>679</v>
      </c>
    </row>
    <row r="7056" spans="1:16" ht="38.25">
      <c r="A7056" s="214" t="s">
        <v>720</v>
      </c>
      <c r="B7056" s="89"/>
      <c r="C7056" s="90" t="s">
        <v>13784</v>
      </c>
      <c r="D7056" s="153">
        <v>43402</v>
      </c>
      <c r="E7056" s="89" t="s">
        <v>12343</v>
      </c>
      <c r="F7056" s="89" t="s">
        <v>13</v>
      </c>
      <c r="G7056" s="89">
        <v>388373</v>
      </c>
      <c r="H7056" s="89"/>
      <c r="I7056" s="93" t="s">
        <v>745</v>
      </c>
      <c r="J7056" s="89"/>
      <c r="K7056" s="89"/>
      <c r="L7056" s="89"/>
      <c r="M7056" s="89"/>
      <c r="N7056" s="155">
        <v>2456.09</v>
      </c>
      <c r="O7056" s="155">
        <v>0</v>
      </c>
      <c r="P7056" s="89" t="s">
        <v>679</v>
      </c>
    </row>
    <row r="7057" spans="1:16" ht="38.25">
      <c r="A7057" s="214" t="s">
        <v>720</v>
      </c>
      <c r="B7057" s="89"/>
      <c r="C7057" s="90" t="s">
        <v>13784</v>
      </c>
      <c r="D7057" s="153">
        <v>43402</v>
      </c>
      <c r="E7057" s="89" t="s">
        <v>12344</v>
      </c>
      <c r="F7057" s="89" t="s">
        <v>13</v>
      </c>
      <c r="G7057" s="89">
        <v>388375</v>
      </c>
      <c r="H7057" s="89"/>
      <c r="I7057" s="93" t="s">
        <v>745</v>
      </c>
      <c r="J7057" s="89"/>
      <c r="K7057" s="89"/>
      <c r="L7057" s="89"/>
      <c r="M7057" s="89"/>
      <c r="N7057" s="155">
        <v>18301.18</v>
      </c>
      <c r="O7057" s="155">
        <v>0</v>
      </c>
      <c r="P7057" s="89" t="s">
        <v>679</v>
      </c>
    </row>
    <row r="7058" spans="1:16" ht="38.25">
      <c r="A7058" s="214" t="s">
        <v>720</v>
      </c>
      <c r="B7058" s="89"/>
      <c r="C7058" s="90" t="s">
        <v>13784</v>
      </c>
      <c r="D7058" s="153">
        <v>43402</v>
      </c>
      <c r="E7058" s="89" t="s">
        <v>12345</v>
      </c>
      <c r="F7058" s="89" t="s">
        <v>13</v>
      </c>
      <c r="G7058" s="89">
        <v>388377</v>
      </c>
      <c r="H7058" s="89"/>
      <c r="I7058" s="93" t="s">
        <v>745</v>
      </c>
      <c r="J7058" s="89"/>
      <c r="K7058" s="89"/>
      <c r="L7058" s="89"/>
      <c r="M7058" s="89"/>
      <c r="N7058" s="155">
        <v>6949.52</v>
      </c>
      <c r="O7058" s="155">
        <v>0</v>
      </c>
      <c r="P7058" s="89" t="s">
        <v>679</v>
      </c>
    </row>
    <row r="7059" spans="1:16" ht="38.25">
      <c r="A7059" s="214" t="s">
        <v>720</v>
      </c>
      <c r="B7059" s="89"/>
      <c r="C7059" s="90" t="s">
        <v>13784</v>
      </c>
      <c r="D7059" s="153">
        <v>43402</v>
      </c>
      <c r="E7059" s="89" t="s">
        <v>12346</v>
      </c>
      <c r="F7059" s="89" t="s">
        <v>13</v>
      </c>
      <c r="G7059" s="89">
        <v>388379</v>
      </c>
      <c r="H7059" s="89"/>
      <c r="I7059" s="93" t="s">
        <v>745</v>
      </c>
      <c r="J7059" s="89"/>
      <c r="K7059" s="89"/>
      <c r="L7059" s="89"/>
      <c r="M7059" s="89"/>
      <c r="N7059" s="155">
        <v>14283.82</v>
      </c>
      <c r="O7059" s="155">
        <v>0</v>
      </c>
      <c r="P7059" s="89" t="s">
        <v>679</v>
      </c>
    </row>
    <row r="7060" spans="1:16" ht="38.25">
      <c r="A7060" s="214" t="s">
        <v>720</v>
      </c>
      <c r="B7060" s="89"/>
      <c r="C7060" s="90" t="s">
        <v>13784</v>
      </c>
      <c r="D7060" s="153">
        <v>43402</v>
      </c>
      <c r="E7060" s="89" t="s">
        <v>12347</v>
      </c>
      <c r="F7060" s="89" t="s">
        <v>13</v>
      </c>
      <c r="G7060" s="89">
        <v>388381</v>
      </c>
      <c r="H7060" s="89"/>
      <c r="I7060" s="93" t="s">
        <v>745</v>
      </c>
      <c r="J7060" s="89"/>
      <c r="K7060" s="89"/>
      <c r="L7060" s="89"/>
      <c r="M7060" s="89"/>
      <c r="N7060" s="155">
        <v>19087.61</v>
      </c>
      <c r="O7060" s="155">
        <v>0</v>
      </c>
      <c r="P7060" s="89" t="s">
        <v>679</v>
      </c>
    </row>
    <row r="7061" spans="1:16" ht="38.25">
      <c r="A7061" s="214" t="s">
        <v>720</v>
      </c>
      <c r="B7061" s="89"/>
      <c r="C7061" s="90" t="s">
        <v>13784</v>
      </c>
      <c r="D7061" s="153">
        <v>43402</v>
      </c>
      <c r="E7061" s="89" t="s">
        <v>12348</v>
      </c>
      <c r="F7061" s="89" t="s">
        <v>13</v>
      </c>
      <c r="G7061" s="89">
        <v>388383</v>
      </c>
      <c r="H7061" s="89"/>
      <c r="I7061" s="93" t="s">
        <v>745</v>
      </c>
      <c r="J7061" s="89"/>
      <c r="K7061" s="89"/>
      <c r="L7061" s="89"/>
      <c r="M7061" s="89"/>
      <c r="N7061" s="155">
        <v>39232.199999999997</v>
      </c>
      <c r="O7061" s="155">
        <v>0</v>
      </c>
      <c r="P7061" s="89" t="s">
        <v>679</v>
      </c>
    </row>
    <row r="7062" spans="1:16" ht="38.25">
      <c r="A7062" s="214" t="s">
        <v>720</v>
      </c>
      <c r="B7062" s="89"/>
      <c r="C7062" s="90" t="s">
        <v>13784</v>
      </c>
      <c r="D7062" s="153">
        <v>43402</v>
      </c>
      <c r="E7062" s="89" t="s">
        <v>12349</v>
      </c>
      <c r="F7062" s="89" t="s">
        <v>13</v>
      </c>
      <c r="G7062" s="89">
        <v>388385</v>
      </c>
      <c r="H7062" s="89"/>
      <c r="I7062" s="93" t="s">
        <v>745</v>
      </c>
      <c r="J7062" s="89"/>
      <c r="K7062" s="89"/>
      <c r="L7062" s="89"/>
      <c r="M7062" s="89"/>
      <c r="N7062" s="155">
        <v>50266.31</v>
      </c>
      <c r="O7062" s="155">
        <v>0</v>
      </c>
      <c r="P7062" s="89" t="s">
        <v>679</v>
      </c>
    </row>
    <row r="7063" spans="1:16" ht="38.25">
      <c r="A7063" s="214" t="s">
        <v>720</v>
      </c>
      <c r="B7063" s="89"/>
      <c r="C7063" s="90" t="s">
        <v>13784</v>
      </c>
      <c r="D7063" s="153">
        <v>43402</v>
      </c>
      <c r="E7063" s="89" t="s">
        <v>12350</v>
      </c>
      <c r="F7063" s="89" t="s">
        <v>13</v>
      </c>
      <c r="G7063" s="89">
        <v>388388</v>
      </c>
      <c r="H7063" s="89"/>
      <c r="I7063" s="93" t="s">
        <v>745</v>
      </c>
      <c r="J7063" s="89"/>
      <c r="K7063" s="89"/>
      <c r="L7063" s="89"/>
      <c r="M7063" s="89"/>
      <c r="N7063" s="155">
        <v>55030.1</v>
      </c>
      <c r="O7063" s="155">
        <v>0</v>
      </c>
      <c r="P7063" s="89" t="s">
        <v>679</v>
      </c>
    </row>
    <row r="7064" spans="1:16" ht="51">
      <c r="A7064" s="214">
        <v>513</v>
      </c>
      <c r="B7064" s="89"/>
      <c r="C7064" s="90" t="s">
        <v>175</v>
      </c>
      <c r="D7064" s="153">
        <v>43402</v>
      </c>
      <c r="E7064" s="89" t="s">
        <v>12351</v>
      </c>
      <c r="F7064" s="89" t="s">
        <v>11</v>
      </c>
      <c r="G7064" s="89">
        <v>937057</v>
      </c>
      <c r="H7064" s="89"/>
      <c r="I7064" s="93" t="s">
        <v>13631</v>
      </c>
      <c r="J7064" s="89"/>
      <c r="K7064" s="89"/>
      <c r="L7064" s="89"/>
      <c r="M7064" s="89"/>
      <c r="N7064" s="155">
        <v>50</v>
      </c>
      <c r="O7064" s="155">
        <v>0</v>
      </c>
      <c r="P7064" s="89" t="s">
        <v>679</v>
      </c>
    </row>
    <row r="7065" spans="1:16" ht="63.75">
      <c r="A7065" s="214" t="s">
        <v>560</v>
      </c>
      <c r="B7065" s="89"/>
      <c r="C7065" s="90" t="s">
        <v>622</v>
      </c>
      <c r="D7065" s="153">
        <v>43402</v>
      </c>
      <c r="E7065" s="89" t="s">
        <v>12352</v>
      </c>
      <c r="F7065" s="89" t="s">
        <v>11</v>
      </c>
      <c r="G7065" s="89">
        <v>937043</v>
      </c>
      <c r="H7065" s="89"/>
      <c r="I7065" s="93" t="s">
        <v>5353</v>
      </c>
      <c r="J7065" s="89"/>
      <c r="K7065" s="89"/>
      <c r="L7065" s="89"/>
      <c r="M7065" s="89"/>
      <c r="N7065" s="155">
        <v>50</v>
      </c>
      <c r="O7065" s="155">
        <v>0</v>
      </c>
      <c r="P7065" s="89" t="s">
        <v>679</v>
      </c>
    </row>
    <row r="7066" spans="1:16" ht="63.75">
      <c r="A7066" s="214">
        <v>117</v>
      </c>
      <c r="B7066" s="89"/>
      <c r="C7066" s="90" t="s">
        <v>65</v>
      </c>
      <c r="D7066" s="153">
        <v>43402</v>
      </c>
      <c r="E7066" s="89" t="s">
        <v>12353</v>
      </c>
      <c r="F7066" s="89" t="s">
        <v>11</v>
      </c>
      <c r="G7066" s="89">
        <v>937042</v>
      </c>
      <c r="H7066" s="89"/>
      <c r="I7066" s="93" t="s">
        <v>13632</v>
      </c>
      <c r="J7066" s="89"/>
      <c r="K7066" s="89"/>
      <c r="L7066" s="89"/>
      <c r="M7066" s="89"/>
      <c r="N7066" s="155">
        <v>50</v>
      </c>
      <c r="O7066" s="155">
        <v>0</v>
      </c>
      <c r="P7066" s="89" t="s">
        <v>679</v>
      </c>
    </row>
    <row r="7067" spans="1:16" ht="76.5">
      <c r="A7067" s="214">
        <v>513</v>
      </c>
      <c r="B7067" s="89"/>
      <c r="C7067" s="90" t="s">
        <v>175</v>
      </c>
      <c r="D7067" s="153">
        <v>43402</v>
      </c>
      <c r="E7067" s="89" t="s">
        <v>12354</v>
      </c>
      <c r="F7067" s="89" t="s">
        <v>11</v>
      </c>
      <c r="G7067" s="89">
        <v>937039</v>
      </c>
      <c r="H7067" s="89"/>
      <c r="I7067" s="93" t="s">
        <v>13633</v>
      </c>
      <c r="J7067" s="89"/>
      <c r="K7067" s="89"/>
      <c r="L7067" s="89"/>
      <c r="M7067" s="89"/>
      <c r="N7067" s="155">
        <v>270</v>
      </c>
      <c r="O7067" s="155">
        <v>0</v>
      </c>
      <c r="P7067" s="89" t="s">
        <v>679</v>
      </c>
    </row>
    <row r="7068" spans="1:16" ht="38.25">
      <c r="A7068" s="214" t="s">
        <v>569</v>
      </c>
      <c r="B7068" s="89"/>
      <c r="C7068" s="90" t="s">
        <v>621</v>
      </c>
      <c r="D7068" s="153">
        <v>43403</v>
      </c>
      <c r="E7068" s="89" t="s">
        <v>11740</v>
      </c>
      <c r="F7068" s="89" t="s">
        <v>3</v>
      </c>
      <c r="G7068" s="89">
        <v>1677548</v>
      </c>
      <c r="H7068" s="89"/>
      <c r="I7068" s="93" t="s">
        <v>12939</v>
      </c>
      <c r="J7068" s="89"/>
      <c r="K7068" s="89"/>
      <c r="L7068" s="89"/>
      <c r="M7068" s="89"/>
      <c r="N7068" s="155">
        <v>0</v>
      </c>
      <c r="O7068" s="155">
        <v>90</v>
      </c>
      <c r="P7068" s="89" t="s">
        <v>679</v>
      </c>
    </row>
    <row r="7069" spans="1:16" ht="51">
      <c r="A7069" s="214" t="s">
        <v>569</v>
      </c>
      <c r="B7069" s="89"/>
      <c r="C7069" s="90" t="s">
        <v>621</v>
      </c>
      <c r="D7069" s="153">
        <v>43403</v>
      </c>
      <c r="E7069" s="89" t="s">
        <v>11741</v>
      </c>
      <c r="F7069" s="89" t="s">
        <v>3</v>
      </c>
      <c r="G7069" s="89">
        <v>1677531</v>
      </c>
      <c r="H7069" s="89"/>
      <c r="I7069" s="93" t="s">
        <v>12940</v>
      </c>
      <c r="J7069" s="89"/>
      <c r="K7069" s="89"/>
      <c r="L7069" s="89"/>
      <c r="M7069" s="89"/>
      <c r="N7069" s="155">
        <v>0</v>
      </c>
      <c r="O7069" s="155">
        <v>1500</v>
      </c>
      <c r="P7069" s="89" t="s">
        <v>679</v>
      </c>
    </row>
    <row r="7070" spans="1:16" ht="63.75">
      <c r="A7070" s="214">
        <v>597</v>
      </c>
      <c r="B7070" s="89"/>
      <c r="C7070" s="90" t="s">
        <v>2577</v>
      </c>
      <c r="D7070" s="153">
        <v>43403</v>
      </c>
      <c r="E7070" s="89" t="s">
        <v>11742</v>
      </c>
      <c r="F7070" s="89" t="s">
        <v>3</v>
      </c>
      <c r="G7070" s="89">
        <v>1677498</v>
      </c>
      <c r="H7070" s="89"/>
      <c r="I7070" s="93" t="s">
        <v>12941</v>
      </c>
      <c r="J7070" s="89"/>
      <c r="K7070" s="89"/>
      <c r="L7070" s="89"/>
      <c r="M7070" s="89"/>
      <c r="N7070" s="155">
        <v>0</v>
      </c>
      <c r="O7070" s="155">
        <v>1080</v>
      </c>
      <c r="P7070" s="89" t="s">
        <v>679</v>
      </c>
    </row>
    <row r="7071" spans="1:16" ht="38.25">
      <c r="A7071" s="214" t="s">
        <v>569</v>
      </c>
      <c r="B7071" s="89"/>
      <c r="C7071" s="90" t="s">
        <v>621</v>
      </c>
      <c r="D7071" s="153">
        <v>43403</v>
      </c>
      <c r="E7071" s="89" t="s">
        <v>11743</v>
      </c>
      <c r="F7071" s="89" t="s">
        <v>3</v>
      </c>
      <c r="G7071" s="89">
        <v>1677555</v>
      </c>
      <c r="H7071" s="89"/>
      <c r="I7071" s="93" t="s">
        <v>12942</v>
      </c>
      <c r="J7071" s="89"/>
      <c r="K7071" s="89"/>
      <c r="L7071" s="89"/>
      <c r="M7071" s="89"/>
      <c r="N7071" s="155">
        <v>0</v>
      </c>
      <c r="O7071" s="155">
        <v>3554.39</v>
      </c>
      <c r="P7071" s="89" t="s">
        <v>679</v>
      </c>
    </row>
    <row r="7072" spans="1:16" ht="38.25">
      <c r="A7072" s="214" t="s">
        <v>569</v>
      </c>
      <c r="B7072" s="89"/>
      <c r="C7072" s="90" t="s">
        <v>621</v>
      </c>
      <c r="D7072" s="153">
        <v>43403</v>
      </c>
      <c r="E7072" s="89" t="s">
        <v>11744</v>
      </c>
      <c r="F7072" s="89" t="s">
        <v>3</v>
      </c>
      <c r="G7072" s="89">
        <v>1677558</v>
      </c>
      <c r="H7072" s="89"/>
      <c r="I7072" s="93" t="s">
        <v>12943</v>
      </c>
      <c r="J7072" s="89"/>
      <c r="K7072" s="89"/>
      <c r="L7072" s="89"/>
      <c r="M7072" s="89"/>
      <c r="N7072" s="155">
        <v>0</v>
      </c>
      <c r="O7072" s="155">
        <v>707</v>
      </c>
      <c r="P7072" s="89" t="s">
        <v>679</v>
      </c>
    </row>
    <row r="7073" spans="1:16" ht="38.25">
      <c r="A7073" s="214" t="s">
        <v>569</v>
      </c>
      <c r="B7073" s="89"/>
      <c r="C7073" s="90" t="s">
        <v>621</v>
      </c>
      <c r="D7073" s="153">
        <v>43403</v>
      </c>
      <c r="E7073" s="89" t="s">
        <v>11745</v>
      </c>
      <c r="F7073" s="89" t="s">
        <v>3</v>
      </c>
      <c r="G7073" s="89">
        <v>1677560</v>
      </c>
      <c r="H7073" s="89"/>
      <c r="I7073" s="93" t="s">
        <v>12944</v>
      </c>
      <c r="J7073" s="89"/>
      <c r="K7073" s="89"/>
      <c r="L7073" s="89"/>
      <c r="M7073" s="89"/>
      <c r="N7073" s="155">
        <v>0</v>
      </c>
      <c r="O7073" s="155">
        <v>746.78</v>
      </c>
      <c r="P7073" s="89" t="s">
        <v>679</v>
      </c>
    </row>
    <row r="7074" spans="1:16" ht="38.25">
      <c r="A7074" s="214" t="s">
        <v>569</v>
      </c>
      <c r="B7074" s="89"/>
      <c r="C7074" s="90" t="s">
        <v>621</v>
      </c>
      <c r="D7074" s="153">
        <v>43403</v>
      </c>
      <c r="E7074" s="89" t="s">
        <v>11746</v>
      </c>
      <c r="F7074" s="89" t="s">
        <v>3</v>
      </c>
      <c r="G7074" s="89">
        <v>1677564</v>
      </c>
      <c r="H7074" s="89"/>
      <c r="I7074" s="93" t="s">
        <v>12945</v>
      </c>
      <c r="J7074" s="89"/>
      <c r="K7074" s="89"/>
      <c r="L7074" s="89"/>
      <c r="M7074" s="89"/>
      <c r="N7074" s="155">
        <v>0</v>
      </c>
      <c r="O7074" s="155">
        <v>102.2</v>
      </c>
      <c r="P7074" s="89" t="s">
        <v>679</v>
      </c>
    </row>
    <row r="7075" spans="1:16" ht="38.25">
      <c r="A7075" s="214" t="s">
        <v>569</v>
      </c>
      <c r="B7075" s="89"/>
      <c r="C7075" s="90" t="s">
        <v>621</v>
      </c>
      <c r="D7075" s="153">
        <v>43403</v>
      </c>
      <c r="E7075" s="89" t="s">
        <v>11747</v>
      </c>
      <c r="F7075" s="89" t="s">
        <v>3</v>
      </c>
      <c r="G7075" s="89">
        <v>1677569</v>
      </c>
      <c r="H7075" s="89"/>
      <c r="I7075" s="93" t="s">
        <v>12946</v>
      </c>
      <c r="J7075" s="89"/>
      <c r="K7075" s="89"/>
      <c r="L7075" s="89"/>
      <c r="M7075" s="89"/>
      <c r="N7075" s="155">
        <v>0</v>
      </c>
      <c r="O7075" s="155">
        <v>10</v>
      </c>
      <c r="P7075" s="89" t="s">
        <v>679</v>
      </c>
    </row>
    <row r="7076" spans="1:16" ht="38.25">
      <c r="A7076" s="214" t="s">
        <v>569</v>
      </c>
      <c r="B7076" s="89"/>
      <c r="C7076" s="90" t="s">
        <v>621</v>
      </c>
      <c r="D7076" s="153">
        <v>43403</v>
      </c>
      <c r="E7076" s="89" t="s">
        <v>11748</v>
      </c>
      <c r="F7076" s="89" t="s">
        <v>3</v>
      </c>
      <c r="G7076" s="89">
        <v>1677572</v>
      </c>
      <c r="H7076" s="89"/>
      <c r="I7076" s="93" t="s">
        <v>12947</v>
      </c>
      <c r="J7076" s="89"/>
      <c r="K7076" s="89"/>
      <c r="L7076" s="89"/>
      <c r="M7076" s="89"/>
      <c r="N7076" s="155">
        <v>0</v>
      </c>
      <c r="O7076" s="155">
        <v>124.63000000000001</v>
      </c>
      <c r="P7076" s="89" t="s">
        <v>679</v>
      </c>
    </row>
    <row r="7077" spans="1:16" ht="38.25">
      <c r="A7077" s="214" t="s">
        <v>569</v>
      </c>
      <c r="B7077" s="89"/>
      <c r="C7077" s="90" t="s">
        <v>621</v>
      </c>
      <c r="D7077" s="153">
        <v>43403</v>
      </c>
      <c r="E7077" s="89" t="s">
        <v>11749</v>
      </c>
      <c r="F7077" s="89" t="s">
        <v>3</v>
      </c>
      <c r="G7077" s="89">
        <v>1677575</v>
      </c>
      <c r="H7077" s="89"/>
      <c r="I7077" s="93" t="s">
        <v>12948</v>
      </c>
      <c r="J7077" s="89"/>
      <c r="K7077" s="89"/>
      <c r="L7077" s="89"/>
      <c r="M7077" s="89"/>
      <c r="N7077" s="155">
        <v>0</v>
      </c>
      <c r="O7077" s="155">
        <v>77.070000000000007</v>
      </c>
      <c r="P7077" s="89" t="s">
        <v>679</v>
      </c>
    </row>
    <row r="7078" spans="1:16" ht="51">
      <c r="A7078" s="214" t="s">
        <v>569</v>
      </c>
      <c r="B7078" s="89"/>
      <c r="C7078" s="90" t="s">
        <v>621</v>
      </c>
      <c r="D7078" s="153">
        <v>43403</v>
      </c>
      <c r="E7078" s="89" t="s">
        <v>11750</v>
      </c>
      <c r="F7078" s="89" t="s">
        <v>3</v>
      </c>
      <c r="G7078" s="89">
        <v>1677432</v>
      </c>
      <c r="H7078" s="89"/>
      <c r="I7078" s="93" t="s">
        <v>12949</v>
      </c>
      <c r="J7078" s="89"/>
      <c r="K7078" s="89"/>
      <c r="L7078" s="89"/>
      <c r="M7078" s="89"/>
      <c r="N7078" s="155">
        <v>0</v>
      </c>
      <c r="O7078" s="155">
        <v>1</v>
      </c>
      <c r="P7078" s="89" t="s">
        <v>679</v>
      </c>
    </row>
    <row r="7079" spans="1:16" ht="38.25">
      <c r="A7079" s="214" t="s">
        <v>569</v>
      </c>
      <c r="B7079" s="89"/>
      <c r="C7079" s="90" t="s">
        <v>621</v>
      </c>
      <c r="D7079" s="153">
        <v>43403</v>
      </c>
      <c r="E7079" s="89" t="s">
        <v>11751</v>
      </c>
      <c r="F7079" s="89" t="s">
        <v>3</v>
      </c>
      <c r="G7079" s="89">
        <v>1677441</v>
      </c>
      <c r="H7079" s="89"/>
      <c r="I7079" s="93" t="s">
        <v>12950</v>
      </c>
      <c r="J7079" s="89"/>
      <c r="K7079" s="89"/>
      <c r="L7079" s="89"/>
      <c r="M7079" s="89"/>
      <c r="N7079" s="155">
        <v>0</v>
      </c>
      <c r="O7079" s="155">
        <v>443</v>
      </c>
      <c r="P7079" s="89" t="s">
        <v>679</v>
      </c>
    </row>
    <row r="7080" spans="1:16" ht="51">
      <c r="A7080" s="214" t="s">
        <v>569</v>
      </c>
      <c r="B7080" s="89"/>
      <c r="C7080" s="90" t="s">
        <v>621</v>
      </c>
      <c r="D7080" s="153">
        <v>43403</v>
      </c>
      <c r="E7080" s="89" t="s">
        <v>11752</v>
      </c>
      <c r="F7080" s="89" t="s">
        <v>3</v>
      </c>
      <c r="G7080" s="89">
        <v>1677448</v>
      </c>
      <c r="H7080" s="89"/>
      <c r="I7080" s="93" t="s">
        <v>12951</v>
      </c>
      <c r="J7080" s="89"/>
      <c r="K7080" s="89"/>
      <c r="L7080" s="89"/>
      <c r="M7080" s="89"/>
      <c r="N7080" s="155">
        <v>0</v>
      </c>
      <c r="O7080" s="155">
        <v>355</v>
      </c>
      <c r="P7080" s="89" t="s">
        <v>679</v>
      </c>
    </row>
    <row r="7081" spans="1:16" ht="51">
      <c r="A7081" s="214" t="s">
        <v>569</v>
      </c>
      <c r="B7081" s="89"/>
      <c r="C7081" s="90" t="s">
        <v>621</v>
      </c>
      <c r="D7081" s="153">
        <v>43403</v>
      </c>
      <c r="E7081" s="89" t="s">
        <v>11753</v>
      </c>
      <c r="F7081" s="89" t="s">
        <v>3</v>
      </c>
      <c r="G7081" s="89">
        <v>1677450</v>
      </c>
      <c r="H7081" s="89"/>
      <c r="I7081" s="93" t="s">
        <v>12952</v>
      </c>
      <c r="J7081" s="89"/>
      <c r="K7081" s="89"/>
      <c r="L7081" s="89"/>
      <c r="M7081" s="89"/>
      <c r="N7081" s="155">
        <v>0</v>
      </c>
      <c r="O7081" s="155">
        <v>1550</v>
      </c>
      <c r="P7081" s="89" t="s">
        <v>679</v>
      </c>
    </row>
    <row r="7082" spans="1:16" ht="51">
      <c r="A7082" s="214" t="s">
        <v>569</v>
      </c>
      <c r="B7082" s="89"/>
      <c r="C7082" s="90" t="s">
        <v>621</v>
      </c>
      <c r="D7082" s="153">
        <v>43403</v>
      </c>
      <c r="E7082" s="89" t="s">
        <v>11754</v>
      </c>
      <c r="F7082" s="89" t="s">
        <v>3</v>
      </c>
      <c r="G7082" s="89">
        <v>1677452</v>
      </c>
      <c r="H7082" s="89"/>
      <c r="I7082" s="93" t="s">
        <v>12953</v>
      </c>
      <c r="J7082" s="89"/>
      <c r="K7082" s="89"/>
      <c r="L7082" s="89"/>
      <c r="M7082" s="89"/>
      <c r="N7082" s="155">
        <v>0</v>
      </c>
      <c r="O7082" s="155">
        <v>6690</v>
      </c>
      <c r="P7082" s="89" t="s">
        <v>679</v>
      </c>
    </row>
    <row r="7083" spans="1:16" ht="38.25">
      <c r="A7083" s="214">
        <v>526</v>
      </c>
      <c r="B7083" s="89"/>
      <c r="C7083" s="90" t="s">
        <v>616</v>
      </c>
      <c r="D7083" s="153">
        <v>43403</v>
      </c>
      <c r="E7083" s="89" t="s">
        <v>11755</v>
      </c>
      <c r="F7083" s="89" t="s">
        <v>3</v>
      </c>
      <c r="G7083" s="89">
        <v>1677478</v>
      </c>
      <c r="H7083" s="89"/>
      <c r="I7083" s="93" t="s">
        <v>12439</v>
      </c>
      <c r="J7083" s="89"/>
      <c r="K7083" s="89"/>
      <c r="L7083" s="89"/>
      <c r="M7083" s="89"/>
      <c r="N7083" s="155">
        <v>0</v>
      </c>
      <c r="O7083" s="155">
        <v>250</v>
      </c>
      <c r="P7083" s="89" t="s">
        <v>679</v>
      </c>
    </row>
    <row r="7084" spans="1:16" ht="38.25">
      <c r="A7084" s="214">
        <v>46</v>
      </c>
      <c r="B7084" s="89"/>
      <c r="C7084" s="90" t="s">
        <v>51</v>
      </c>
      <c r="D7084" s="153">
        <v>43403</v>
      </c>
      <c r="E7084" s="89" t="s">
        <v>11756</v>
      </c>
      <c r="F7084" s="89" t="s">
        <v>3</v>
      </c>
      <c r="G7084" s="89">
        <v>1677481</v>
      </c>
      <c r="H7084" s="89"/>
      <c r="I7084" s="93" t="s">
        <v>12954</v>
      </c>
      <c r="J7084" s="89"/>
      <c r="K7084" s="89"/>
      <c r="L7084" s="89"/>
      <c r="M7084" s="89"/>
      <c r="N7084" s="155">
        <v>0</v>
      </c>
      <c r="O7084" s="155">
        <v>4196</v>
      </c>
      <c r="P7084" s="89" t="s">
        <v>679</v>
      </c>
    </row>
    <row r="7085" spans="1:16" ht="38.25">
      <c r="A7085" s="214" t="s">
        <v>569</v>
      </c>
      <c r="B7085" s="89"/>
      <c r="C7085" s="90" t="s">
        <v>621</v>
      </c>
      <c r="D7085" s="153">
        <v>43403</v>
      </c>
      <c r="E7085" s="89" t="s">
        <v>11757</v>
      </c>
      <c r="F7085" s="89" t="s">
        <v>3</v>
      </c>
      <c r="G7085" s="89">
        <v>1677494</v>
      </c>
      <c r="H7085" s="89"/>
      <c r="I7085" s="93" t="s">
        <v>12955</v>
      </c>
      <c r="J7085" s="89"/>
      <c r="K7085" s="89"/>
      <c r="L7085" s="89"/>
      <c r="M7085" s="89"/>
      <c r="N7085" s="155">
        <v>0</v>
      </c>
      <c r="O7085" s="155">
        <v>757.98</v>
      </c>
      <c r="P7085" s="89" t="s">
        <v>679</v>
      </c>
    </row>
    <row r="7086" spans="1:16" ht="38.25">
      <c r="A7086" s="214" t="s">
        <v>569</v>
      </c>
      <c r="B7086" s="89"/>
      <c r="C7086" s="90" t="s">
        <v>621</v>
      </c>
      <c r="D7086" s="153">
        <v>43403</v>
      </c>
      <c r="E7086" s="89" t="s">
        <v>11758</v>
      </c>
      <c r="F7086" s="89" t="s">
        <v>3</v>
      </c>
      <c r="G7086" s="89">
        <v>1677577</v>
      </c>
      <c r="H7086" s="89"/>
      <c r="I7086" s="93" t="s">
        <v>12956</v>
      </c>
      <c r="J7086" s="89"/>
      <c r="K7086" s="89"/>
      <c r="L7086" s="89"/>
      <c r="M7086" s="89"/>
      <c r="N7086" s="155">
        <v>0</v>
      </c>
      <c r="O7086" s="155">
        <v>3676.38</v>
      </c>
      <c r="P7086" s="89" t="s">
        <v>679</v>
      </c>
    </row>
    <row r="7087" spans="1:16" ht="38.25">
      <c r="A7087" s="214" t="s">
        <v>569</v>
      </c>
      <c r="B7087" s="89"/>
      <c r="C7087" s="90" t="s">
        <v>621</v>
      </c>
      <c r="D7087" s="153">
        <v>43403</v>
      </c>
      <c r="E7087" s="89" t="s">
        <v>11759</v>
      </c>
      <c r="F7087" s="89" t="s">
        <v>3</v>
      </c>
      <c r="G7087" s="89">
        <v>1677578</v>
      </c>
      <c r="H7087" s="89"/>
      <c r="I7087" s="93" t="s">
        <v>12957</v>
      </c>
      <c r="J7087" s="89"/>
      <c r="K7087" s="89"/>
      <c r="L7087" s="89"/>
      <c r="M7087" s="89"/>
      <c r="N7087" s="155">
        <v>0</v>
      </c>
      <c r="O7087" s="155">
        <v>14</v>
      </c>
      <c r="P7087" s="89" t="s">
        <v>679</v>
      </c>
    </row>
    <row r="7088" spans="1:16" ht="38.25">
      <c r="A7088" s="214" t="s">
        <v>569</v>
      </c>
      <c r="B7088" s="89"/>
      <c r="C7088" s="90" t="s">
        <v>621</v>
      </c>
      <c r="D7088" s="153">
        <v>43403</v>
      </c>
      <c r="E7088" s="89" t="s">
        <v>11760</v>
      </c>
      <c r="F7088" s="89" t="s">
        <v>3</v>
      </c>
      <c r="G7088" s="89">
        <v>1677579</v>
      </c>
      <c r="H7088" s="89"/>
      <c r="I7088" s="93" t="s">
        <v>12958</v>
      </c>
      <c r="J7088" s="89"/>
      <c r="K7088" s="89"/>
      <c r="L7088" s="89"/>
      <c r="M7088" s="89"/>
      <c r="N7088" s="155">
        <v>0</v>
      </c>
      <c r="O7088" s="155">
        <v>429</v>
      </c>
      <c r="P7088" s="89" t="s">
        <v>679</v>
      </c>
    </row>
    <row r="7089" spans="1:16" ht="38.25">
      <c r="A7089" s="214" t="s">
        <v>569</v>
      </c>
      <c r="B7089" s="89"/>
      <c r="C7089" s="90" t="s">
        <v>621</v>
      </c>
      <c r="D7089" s="153">
        <v>43403</v>
      </c>
      <c r="E7089" s="89" t="s">
        <v>11761</v>
      </c>
      <c r="F7089" s="89" t="s">
        <v>3</v>
      </c>
      <c r="G7089" s="89">
        <v>1677580</v>
      </c>
      <c r="H7089" s="89"/>
      <c r="I7089" s="93" t="s">
        <v>12959</v>
      </c>
      <c r="J7089" s="89"/>
      <c r="K7089" s="89"/>
      <c r="L7089" s="89"/>
      <c r="M7089" s="89"/>
      <c r="N7089" s="155">
        <v>0</v>
      </c>
      <c r="O7089" s="155">
        <v>35</v>
      </c>
      <c r="P7089" s="89" t="s">
        <v>679</v>
      </c>
    </row>
    <row r="7090" spans="1:16" ht="38.25">
      <c r="A7090" s="214">
        <v>373</v>
      </c>
      <c r="B7090" s="89"/>
      <c r="C7090" s="90" t="s">
        <v>644</v>
      </c>
      <c r="D7090" s="153">
        <v>43403</v>
      </c>
      <c r="E7090" s="89" t="s">
        <v>11762</v>
      </c>
      <c r="F7090" s="89" t="s">
        <v>3</v>
      </c>
      <c r="G7090" s="89">
        <v>1677582</v>
      </c>
      <c r="H7090" s="89"/>
      <c r="I7090" s="93" t="s">
        <v>12960</v>
      </c>
      <c r="J7090" s="89"/>
      <c r="K7090" s="89"/>
      <c r="L7090" s="89"/>
      <c r="M7090" s="89"/>
      <c r="N7090" s="155">
        <v>0</v>
      </c>
      <c r="O7090" s="155">
        <v>1315.44</v>
      </c>
      <c r="P7090" s="89" t="s">
        <v>679</v>
      </c>
    </row>
    <row r="7091" spans="1:16" ht="38.25">
      <c r="A7091" s="214" t="s">
        <v>569</v>
      </c>
      <c r="B7091" s="89"/>
      <c r="C7091" s="90" t="s">
        <v>621</v>
      </c>
      <c r="D7091" s="153">
        <v>43403</v>
      </c>
      <c r="E7091" s="89" t="s">
        <v>11763</v>
      </c>
      <c r="F7091" s="89" t="s">
        <v>3</v>
      </c>
      <c r="G7091" s="89">
        <v>1677590</v>
      </c>
      <c r="H7091" s="89"/>
      <c r="I7091" s="93" t="s">
        <v>12961</v>
      </c>
      <c r="J7091" s="89"/>
      <c r="K7091" s="89"/>
      <c r="L7091" s="89"/>
      <c r="M7091" s="89"/>
      <c r="N7091" s="155">
        <v>0</v>
      </c>
      <c r="O7091" s="155">
        <v>1994</v>
      </c>
      <c r="P7091" s="89" t="s">
        <v>679</v>
      </c>
    </row>
    <row r="7092" spans="1:16" ht="51">
      <c r="A7092" s="214">
        <v>526</v>
      </c>
      <c r="B7092" s="89"/>
      <c r="C7092" s="90" t="s">
        <v>616</v>
      </c>
      <c r="D7092" s="153">
        <v>43403</v>
      </c>
      <c r="E7092" s="89" t="s">
        <v>11764</v>
      </c>
      <c r="F7092" s="89" t="s">
        <v>3</v>
      </c>
      <c r="G7092" s="89">
        <v>1677598</v>
      </c>
      <c r="H7092" s="89"/>
      <c r="I7092" s="93" t="s">
        <v>12962</v>
      </c>
      <c r="J7092" s="89"/>
      <c r="K7092" s="89"/>
      <c r="L7092" s="89"/>
      <c r="M7092" s="89"/>
      <c r="N7092" s="155">
        <v>0</v>
      </c>
      <c r="O7092" s="155">
        <v>34</v>
      </c>
      <c r="P7092" s="89" t="s">
        <v>679</v>
      </c>
    </row>
    <row r="7093" spans="1:16" ht="63.75">
      <c r="A7093" s="214" t="s">
        <v>569</v>
      </c>
      <c r="B7093" s="89"/>
      <c r="C7093" s="90" t="s">
        <v>621</v>
      </c>
      <c r="D7093" s="153">
        <v>43403</v>
      </c>
      <c r="E7093" s="89" t="s">
        <v>11765</v>
      </c>
      <c r="F7093" s="89" t="s">
        <v>3</v>
      </c>
      <c r="G7093" s="89">
        <v>1677638</v>
      </c>
      <c r="H7093" s="89"/>
      <c r="I7093" s="93" t="s">
        <v>12963</v>
      </c>
      <c r="J7093" s="89"/>
      <c r="K7093" s="89"/>
      <c r="L7093" s="89"/>
      <c r="M7093" s="89"/>
      <c r="N7093" s="155">
        <v>0</v>
      </c>
      <c r="O7093" s="155">
        <v>3946.69</v>
      </c>
      <c r="P7093" s="89" t="s">
        <v>679</v>
      </c>
    </row>
    <row r="7094" spans="1:16" ht="63.75">
      <c r="A7094" s="214" t="s">
        <v>569</v>
      </c>
      <c r="B7094" s="89"/>
      <c r="C7094" s="90" t="s">
        <v>621</v>
      </c>
      <c r="D7094" s="153">
        <v>43403</v>
      </c>
      <c r="E7094" s="89" t="s">
        <v>11766</v>
      </c>
      <c r="F7094" s="89" t="s">
        <v>3</v>
      </c>
      <c r="G7094" s="89">
        <v>1677641</v>
      </c>
      <c r="H7094" s="89"/>
      <c r="I7094" s="93" t="s">
        <v>12964</v>
      </c>
      <c r="J7094" s="89"/>
      <c r="K7094" s="89"/>
      <c r="L7094" s="89"/>
      <c r="M7094" s="89"/>
      <c r="N7094" s="155">
        <v>0</v>
      </c>
      <c r="O7094" s="155">
        <v>3946.69</v>
      </c>
      <c r="P7094" s="89" t="s">
        <v>679</v>
      </c>
    </row>
    <row r="7095" spans="1:16" ht="51">
      <c r="A7095" s="214">
        <v>291</v>
      </c>
      <c r="B7095" s="89"/>
      <c r="C7095" s="90" t="s">
        <v>133</v>
      </c>
      <c r="D7095" s="153">
        <v>43403</v>
      </c>
      <c r="E7095" s="89" t="s">
        <v>11767</v>
      </c>
      <c r="F7095" s="89" t="s">
        <v>3</v>
      </c>
      <c r="G7095" s="89">
        <v>1677384</v>
      </c>
      <c r="H7095" s="89"/>
      <c r="I7095" s="93" t="s">
        <v>12965</v>
      </c>
      <c r="J7095" s="89"/>
      <c r="K7095" s="89"/>
      <c r="L7095" s="89"/>
      <c r="M7095" s="89"/>
      <c r="N7095" s="155">
        <v>0</v>
      </c>
      <c r="O7095" s="155">
        <v>18500</v>
      </c>
      <c r="P7095" s="89" t="s">
        <v>679</v>
      </c>
    </row>
    <row r="7096" spans="1:16" ht="63.75">
      <c r="A7096" s="214" t="s">
        <v>569</v>
      </c>
      <c r="B7096" s="89"/>
      <c r="C7096" s="90" t="s">
        <v>621</v>
      </c>
      <c r="D7096" s="153">
        <v>43403</v>
      </c>
      <c r="E7096" s="89" t="s">
        <v>11768</v>
      </c>
      <c r="F7096" s="89" t="s">
        <v>3</v>
      </c>
      <c r="G7096" s="89">
        <v>1677268</v>
      </c>
      <c r="H7096" s="89"/>
      <c r="I7096" s="93" t="s">
        <v>12966</v>
      </c>
      <c r="J7096" s="89"/>
      <c r="K7096" s="89"/>
      <c r="L7096" s="89"/>
      <c r="M7096" s="89"/>
      <c r="N7096" s="155">
        <v>0</v>
      </c>
      <c r="O7096" s="155">
        <v>1577230.43</v>
      </c>
      <c r="P7096" s="89" t="s">
        <v>679</v>
      </c>
    </row>
    <row r="7097" spans="1:16" ht="51">
      <c r="A7097" s="214">
        <v>212</v>
      </c>
      <c r="B7097" s="89"/>
      <c r="C7097" s="90" t="s">
        <v>103</v>
      </c>
      <c r="D7097" s="153">
        <v>43403</v>
      </c>
      <c r="E7097" s="89" t="s">
        <v>11769</v>
      </c>
      <c r="F7097" s="89" t="s">
        <v>3</v>
      </c>
      <c r="G7097" s="89">
        <v>1677273</v>
      </c>
      <c r="H7097" s="89"/>
      <c r="I7097" s="93" t="s">
        <v>12967</v>
      </c>
      <c r="J7097" s="89"/>
      <c r="K7097" s="89"/>
      <c r="L7097" s="89"/>
      <c r="M7097" s="89"/>
      <c r="N7097" s="155">
        <v>0</v>
      </c>
      <c r="O7097" s="155">
        <v>50000</v>
      </c>
      <c r="P7097" s="89" t="s">
        <v>679</v>
      </c>
    </row>
    <row r="7098" spans="1:16" ht="63.75">
      <c r="A7098" s="214">
        <v>70</v>
      </c>
      <c r="B7098" s="89"/>
      <c r="C7098" s="90" t="s">
        <v>56</v>
      </c>
      <c r="D7098" s="153">
        <v>43403</v>
      </c>
      <c r="E7098" s="89" t="s">
        <v>11770</v>
      </c>
      <c r="F7098" s="89" t="s">
        <v>3</v>
      </c>
      <c r="G7098" s="89">
        <v>1677290</v>
      </c>
      <c r="H7098" s="89"/>
      <c r="I7098" s="93" t="s">
        <v>12968</v>
      </c>
      <c r="J7098" s="89"/>
      <c r="K7098" s="89"/>
      <c r="L7098" s="89"/>
      <c r="M7098" s="89"/>
      <c r="N7098" s="155">
        <v>0</v>
      </c>
      <c r="O7098" s="155">
        <v>246.81</v>
      </c>
      <c r="P7098" s="89" t="s">
        <v>679</v>
      </c>
    </row>
    <row r="7099" spans="1:16" ht="51">
      <c r="A7099" s="214">
        <v>15</v>
      </c>
      <c r="B7099" s="89"/>
      <c r="C7099" s="90" t="s">
        <v>45</v>
      </c>
      <c r="D7099" s="153">
        <v>43403</v>
      </c>
      <c r="E7099" s="89" t="s">
        <v>11771</v>
      </c>
      <c r="F7099" s="89" t="s">
        <v>3</v>
      </c>
      <c r="G7099" s="89">
        <v>1677304</v>
      </c>
      <c r="H7099" s="89"/>
      <c r="I7099" s="93" t="s">
        <v>12969</v>
      </c>
      <c r="J7099" s="89"/>
      <c r="K7099" s="89"/>
      <c r="L7099" s="89"/>
      <c r="M7099" s="89"/>
      <c r="N7099" s="155">
        <v>0</v>
      </c>
      <c r="O7099" s="155">
        <v>2418.5</v>
      </c>
      <c r="P7099" s="89" t="s">
        <v>679</v>
      </c>
    </row>
    <row r="7100" spans="1:16" ht="63.75">
      <c r="A7100" s="214">
        <v>221</v>
      </c>
      <c r="B7100" s="89"/>
      <c r="C7100" s="90" t="s">
        <v>105</v>
      </c>
      <c r="D7100" s="153">
        <v>43403</v>
      </c>
      <c r="E7100" s="89" t="s">
        <v>11772</v>
      </c>
      <c r="F7100" s="89" t="s">
        <v>3</v>
      </c>
      <c r="G7100" s="89">
        <v>1677344</v>
      </c>
      <c r="H7100" s="89"/>
      <c r="I7100" s="93" t="s">
        <v>12970</v>
      </c>
      <c r="J7100" s="89"/>
      <c r="K7100" s="89"/>
      <c r="L7100" s="89"/>
      <c r="M7100" s="89"/>
      <c r="N7100" s="155">
        <v>0</v>
      </c>
      <c r="O7100" s="155">
        <v>21</v>
      </c>
      <c r="P7100" s="89" t="s">
        <v>679</v>
      </c>
    </row>
    <row r="7101" spans="1:16" ht="63.75">
      <c r="A7101" s="214">
        <v>221</v>
      </c>
      <c r="B7101" s="89"/>
      <c r="C7101" s="90" t="s">
        <v>105</v>
      </c>
      <c r="D7101" s="153">
        <v>43403</v>
      </c>
      <c r="E7101" s="89" t="s">
        <v>11773</v>
      </c>
      <c r="F7101" s="89" t="s">
        <v>3</v>
      </c>
      <c r="G7101" s="89">
        <v>1677346</v>
      </c>
      <c r="H7101" s="89"/>
      <c r="I7101" s="93" t="s">
        <v>12971</v>
      </c>
      <c r="J7101" s="89"/>
      <c r="K7101" s="89"/>
      <c r="L7101" s="89"/>
      <c r="M7101" s="89"/>
      <c r="N7101" s="155">
        <v>0</v>
      </c>
      <c r="O7101" s="155">
        <v>6</v>
      </c>
      <c r="P7101" s="89" t="s">
        <v>679</v>
      </c>
    </row>
    <row r="7102" spans="1:16" ht="38.25">
      <c r="A7102" s="214" t="s">
        <v>569</v>
      </c>
      <c r="B7102" s="89"/>
      <c r="C7102" s="90" t="s">
        <v>621</v>
      </c>
      <c r="D7102" s="153">
        <v>43403</v>
      </c>
      <c r="E7102" s="89" t="s">
        <v>11774</v>
      </c>
      <c r="F7102" s="89" t="s">
        <v>3</v>
      </c>
      <c r="G7102" s="89">
        <v>1677296</v>
      </c>
      <c r="H7102" s="89"/>
      <c r="I7102" s="93" t="s">
        <v>12972</v>
      </c>
      <c r="J7102" s="89"/>
      <c r="K7102" s="89"/>
      <c r="L7102" s="89"/>
      <c r="M7102" s="89"/>
      <c r="N7102" s="155">
        <v>0</v>
      </c>
      <c r="O7102" s="155">
        <v>27416.61</v>
      </c>
      <c r="P7102" s="89" t="s">
        <v>679</v>
      </c>
    </row>
    <row r="7103" spans="1:16" ht="51">
      <c r="A7103" s="214">
        <v>6</v>
      </c>
      <c r="B7103" s="89"/>
      <c r="C7103" s="90" t="s">
        <v>43</v>
      </c>
      <c r="D7103" s="153">
        <v>43403</v>
      </c>
      <c r="E7103" s="89" t="s">
        <v>11775</v>
      </c>
      <c r="F7103" s="89" t="s">
        <v>3</v>
      </c>
      <c r="G7103" s="89">
        <v>1677297</v>
      </c>
      <c r="H7103" s="89"/>
      <c r="I7103" s="93" t="s">
        <v>12973</v>
      </c>
      <c r="J7103" s="89"/>
      <c r="K7103" s="89"/>
      <c r="L7103" s="89"/>
      <c r="M7103" s="89"/>
      <c r="N7103" s="155">
        <v>0</v>
      </c>
      <c r="O7103" s="155">
        <v>1161</v>
      </c>
      <c r="P7103" s="89" t="s">
        <v>679</v>
      </c>
    </row>
    <row r="7104" spans="1:16" ht="38.25">
      <c r="A7104" s="214">
        <v>373</v>
      </c>
      <c r="B7104" s="89"/>
      <c r="C7104" s="90" t="s">
        <v>644</v>
      </c>
      <c r="D7104" s="153">
        <v>43403</v>
      </c>
      <c r="E7104" s="89" t="s">
        <v>11776</v>
      </c>
      <c r="F7104" s="89" t="s">
        <v>3</v>
      </c>
      <c r="G7104" s="89">
        <v>1677325</v>
      </c>
      <c r="H7104" s="89"/>
      <c r="I7104" s="93" t="s">
        <v>12974</v>
      </c>
      <c r="J7104" s="89"/>
      <c r="K7104" s="89"/>
      <c r="L7104" s="89"/>
      <c r="M7104" s="89"/>
      <c r="N7104" s="155">
        <v>0</v>
      </c>
      <c r="O7104" s="155">
        <v>2158.3000000000002</v>
      </c>
      <c r="P7104" s="89" t="s">
        <v>679</v>
      </c>
    </row>
    <row r="7105" spans="1:16" ht="63.75">
      <c r="A7105" s="214" t="s">
        <v>569</v>
      </c>
      <c r="B7105" s="89"/>
      <c r="C7105" s="90" t="s">
        <v>621</v>
      </c>
      <c r="D7105" s="153">
        <v>43403</v>
      </c>
      <c r="E7105" s="89" t="s">
        <v>11777</v>
      </c>
      <c r="F7105" s="89" t="s">
        <v>3</v>
      </c>
      <c r="G7105" s="89">
        <v>1677342</v>
      </c>
      <c r="H7105" s="89"/>
      <c r="I7105" s="93" t="s">
        <v>12975</v>
      </c>
      <c r="J7105" s="89"/>
      <c r="K7105" s="89"/>
      <c r="L7105" s="89"/>
      <c r="M7105" s="89"/>
      <c r="N7105" s="155">
        <v>0</v>
      </c>
      <c r="O7105" s="155">
        <v>1330.7</v>
      </c>
      <c r="P7105" s="89" t="s">
        <v>679</v>
      </c>
    </row>
    <row r="7106" spans="1:16" ht="51">
      <c r="A7106" s="214" t="s">
        <v>569</v>
      </c>
      <c r="B7106" s="89"/>
      <c r="C7106" s="90" t="s">
        <v>621</v>
      </c>
      <c r="D7106" s="153">
        <v>43403</v>
      </c>
      <c r="E7106" s="89" t="s">
        <v>11778</v>
      </c>
      <c r="F7106" s="89" t="s">
        <v>3</v>
      </c>
      <c r="G7106" s="89">
        <v>1677365</v>
      </c>
      <c r="H7106" s="89"/>
      <c r="I7106" s="93" t="s">
        <v>12976</v>
      </c>
      <c r="J7106" s="89"/>
      <c r="K7106" s="89"/>
      <c r="L7106" s="89"/>
      <c r="M7106" s="89"/>
      <c r="N7106" s="155">
        <v>0</v>
      </c>
      <c r="O7106" s="155">
        <v>36</v>
      </c>
      <c r="P7106" s="89" t="s">
        <v>679</v>
      </c>
    </row>
    <row r="7107" spans="1:16" ht="51">
      <c r="A7107" s="214" t="s">
        <v>569</v>
      </c>
      <c r="B7107" s="89"/>
      <c r="C7107" s="90" t="s">
        <v>621</v>
      </c>
      <c r="D7107" s="153">
        <v>43403</v>
      </c>
      <c r="E7107" s="89" t="s">
        <v>11779</v>
      </c>
      <c r="F7107" s="89" t="s">
        <v>3</v>
      </c>
      <c r="G7107" s="89">
        <v>1677425</v>
      </c>
      <c r="H7107" s="89"/>
      <c r="I7107" s="93" t="s">
        <v>12977</v>
      </c>
      <c r="J7107" s="89"/>
      <c r="K7107" s="89"/>
      <c r="L7107" s="89"/>
      <c r="M7107" s="89"/>
      <c r="N7107" s="155">
        <v>0</v>
      </c>
      <c r="O7107" s="155">
        <v>2152</v>
      </c>
      <c r="P7107" s="89" t="s">
        <v>679</v>
      </c>
    </row>
    <row r="7108" spans="1:16" ht="51">
      <c r="A7108" s="214" t="s">
        <v>569</v>
      </c>
      <c r="B7108" s="89"/>
      <c r="C7108" s="90" t="s">
        <v>621</v>
      </c>
      <c r="D7108" s="153">
        <v>43403</v>
      </c>
      <c r="E7108" s="89" t="s">
        <v>11780</v>
      </c>
      <c r="F7108" s="89" t="s">
        <v>3</v>
      </c>
      <c r="G7108" s="89">
        <v>1677291</v>
      </c>
      <c r="H7108" s="89"/>
      <c r="I7108" s="93" t="s">
        <v>12978</v>
      </c>
      <c r="J7108" s="89"/>
      <c r="K7108" s="89"/>
      <c r="L7108" s="89"/>
      <c r="M7108" s="89"/>
      <c r="N7108" s="155">
        <v>0</v>
      </c>
      <c r="O7108" s="155">
        <v>24146.82</v>
      </c>
      <c r="P7108" s="89" t="s">
        <v>679</v>
      </c>
    </row>
    <row r="7109" spans="1:16" ht="76.5">
      <c r="A7109" s="214">
        <v>25</v>
      </c>
      <c r="B7109" s="89"/>
      <c r="C7109" s="90" t="s">
        <v>48</v>
      </c>
      <c r="D7109" s="153">
        <v>43403</v>
      </c>
      <c r="E7109" s="89" t="s">
        <v>12355</v>
      </c>
      <c r="F7109" s="89" t="s">
        <v>680</v>
      </c>
      <c r="G7109" s="89">
        <v>181463</v>
      </c>
      <c r="H7109" s="89"/>
      <c r="I7109" s="93" t="s">
        <v>13634</v>
      </c>
      <c r="J7109" s="89"/>
      <c r="K7109" s="89"/>
      <c r="L7109" s="89"/>
      <c r="M7109" s="89"/>
      <c r="N7109" s="155">
        <v>1817618.2</v>
      </c>
      <c r="O7109" s="155">
        <v>0</v>
      </c>
      <c r="P7109" s="89" t="s">
        <v>679</v>
      </c>
    </row>
    <row r="7110" spans="1:16" ht="76.5">
      <c r="A7110" s="214">
        <v>25</v>
      </c>
      <c r="B7110" s="89"/>
      <c r="C7110" s="90" t="s">
        <v>48</v>
      </c>
      <c r="D7110" s="153">
        <v>43403</v>
      </c>
      <c r="E7110" s="89" t="s">
        <v>12355</v>
      </c>
      <c r="F7110" s="89" t="s">
        <v>680</v>
      </c>
      <c r="G7110" s="89">
        <v>181462</v>
      </c>
      <c r="H7110" s="89"/>
      <c r="I7110" s="93" t="s">
        <v>13635</v>
      </c>
      <c r="J7110" s="89"/>
      <c r="K7110" s="89"/>
      <c r="L7110" s="89"/>
      <c r="M7110" s="89"/>
      <c r="N7110" s="155">
        <v>1105446.21</v>
      </c>
      <c r="O7110" s="155">
        <v>0</v>
      </c>
      <c r="P7110" s="89" t="s">
        <v>679</v>
      </c>
    </row>
    <row r="7111" spans="1:16" ht="102">
      <c r="A7111" s="214">
        <v>197</v>
      </c>
      <c r="B7111" s="89"/>
      <c r="C7111" s="90" t="s">
        <v>11069</v>
      </c>
      <c r="D7111" s="153">
        <v>43403</v>
      </c>
      <c r="E7111" s="89" t="s">
        <v>12356</v>
      </c>
      <c r="F7111" s="89" t="s">
        <v>637</v>
      </c>
      <c r="G7111" s="89">
        <v>6331</v>
      </c>
      <c r="H7111" s="89"/>
      <c r="I7111" s="93" t="s">
        <v>13636</v>
      </c>
      <c r="J7111" s="89"/>
      <c r="K7111" s="89"/>
      <c r="L7111" s="89"/>
      <c r="M7111" s="89"/>
      <c r="N7111" s="155">
        <v>283.52999999999997</v>
      </c>
      <c r="O7111" s="155">
        <v>0</v>
      </c>
      <c r="P7111" s="89" t="s">
        <v>679</v>
      </c>
    </row>
    <row r="7112" spans="1:16" ht="89.25">
      <c r="A7112" s="214">
        <v>197</v>
      </c>
      <c r="B7112" s="89"/>
      <c r="C7112" s="90" t="s">
        <v>11069</v>
      </c>
      <c r="D7112" s="153">
        <v>43403</v>
      </c>
      <c r="E7112" s="89" t="s">
        <v>12357</v>
      </c>
      <c r="F7112" s="89" t="s">
        <v>15</v>
      </c>
      <c r="G7112" s="89">
        <v>6331</v>
      </c>
      <c r="H7112" s="89"/>
      <c r="I7112" s="93" t="s">
        <v>13637</v>
      </c>
      <c r="J7112" s="89"/>
      <c r="K7112" s="89"/>
      <c r="L7112" s="89"/>
      <c r="M7112" s="89"/>
      <c r="N7112" s="155">
        <v>291.06</v>
      </c>
      <c r="O7112" s="155">
        <v>0</v>
      </c>
      <c r="P7112" s="89" t="s">
        <v>679</v>
      </c>
    </row>
    <row r="7113" spans="1:16" ht="102">
      <c r="A7113" s="214">
        <v>197</v>
      </c>
      <c r="B7113" s="89"/>
      <c r="C7113" s="90" t="s">
        <v>11069</v>
      </c>
      <c r="D7113" s="153">
        <v>43403</v>
      </c>
      <c r="E7113" s="89" t="s">
        <v>12358</v>
      </c>
      <c r="F7113" s="89" t="s">
        <v>637</v>
      </c>
      <c r="G7113" s="89">
        <v>6330</v>
      </c>
      <c r="H7113" s="89"/>
      <c r="I7113" s="93" t="s">
        <v>13638</v>
      </c>
      <c r="J7113" s="89"/>
      <c r="K7113" s="89"/>
      <c r="L7113" s="89"/>
      <c r="M7113" s="89"/>
      <c r="N7113" s="155">
        <v>335.23</v>
      </c>
      <c r="O7113" s="155">
        <v>0</v>
      </c>
      <c r="P7113" s="89" t="s">
        <v>679</v>
      </c>
    </row>
    <row r="7114" spans="1:16" ht="89.25">
      <c r="A7114" s="214">
        <v>197</v>
      </c>
      <c r="B7114" s="89"/>
      <c r="C7114" s="90" t="s">
        <v>11069</v>
      </c>
      <c r="D7114" s="153">
        <v>43403</v>
      </c>
      <c r="E7114" s="89" t="s">
        <v>12359</v>
      </c>
      <c r="F7114" s="89" t="s">
        <v>15</v>
      </c>
      <c r="G7114" s="89">
        <v>6330</v>
      </c>
      <c r="H7114" s="89"/>
      <c r="I7114" s="93" t="s">
        <v>13639</v>
      </c>
      <c r="J7114" s="89"/>
      <c r="K7114" s="89"/>
      <c r="L7114" s="89"/>
      <c r="M7114" s="89"/>
      <c r="N7114" s="155">
        <v>291.06</v>
      </c>
      <c r="O7114" s="155">
        <v>0</v>
      </c>
      <c r="P7114" s="89" t="s">
        <v>679</v>
      </c>
    </row>
    <row r="7115" spans="1:16" ht="76.5">
      <c r="A7115" s="214">
        <v>291</v>
      </c>
      <c r="B7115" s="89"/>
      <c r="C7115" s="90" t="s">
        <v>133</v>
      </c>
      <c r="D7115" s="153">
        <v>43403</v>
      </c>
      <c r="E7115" s="89" t="s">
        <v>12360</v>
      </c>
      <c r="F7115" s="89" t="s">
        <v>11</v>
      </c>
      <c r="G7115" s="89">
        <v>875088</v>
      </c>
      <c r="H7115" s="89"/>
      <c r="I7115" s="93" t="s">
        <v>13640</v>
      </c>
      <c r="J7115" s="89"/>
      <c r="K7115" s="89"/>
      <c r="L7115" s="89"/>
      <c r="M7115" s="89"/>
      <c r="N7115" s="155">
        <v>50</v>
      </c>
      <c r="O7115" s="155">
        <v>0</v>
      </c>
      <c r="P7115" s="89" t="s">
        <v>679</v>
      </c>
    </row>
    <row r="7116" spans="1:16" ht="63.75">
      <c r="A7116" s="214">
        <v>513</v>
      </c>
      <c r="B7116" s="89"/>
      <c r="C7116" s="90" t="s">
        <v>175</v>
      </c>
      <c r="D7116" s="153">
        <v>43403</v>
      </c>
      <c r="E7116" s="89" t="s">
        <v>12361</v>
      </c>
      <c r="F7116" s="89" t="s">
        <v>15</v>
      </c>
      <c r="G7116" s="89">
        <v>875390</v>
      </c>
      <c r="H7116" s="89"/>
      <c r="I7116" s="93" t="s">
        <v>13641</v>
      </c>
      <c r="J7116" s="89"/>
      <c r="K7116" s="89"/>
      <c r="L7116" s="89"/>
      <c r="M7116" s="89"/>
      <c r="N7116" s="155">
        <v>50</v>
      </c>
      <c r="O7116" s="155">
        <v>0</v>
      </c>
      <c r="P7116" s="89" t="s">
        <v>679</v>
      </c>
    </row>
    <row r="7117" spans="1:16" ht="51">
      <c r="A7117" s="214">
        <v>513</v>
      </c>
      <c r="B7117" s="89"/>
      <c r="C7117" s="90" t="s">
        <v>175</v>
      </c>
      <c r="D7117" s="153">
        <v>43403</v>
      </c>
      <c r="E7117" s="89" t="s">
        <v>12362</v>
      </c>
      <c r="F7117" s="89" t="s">
        <v>15</v>
      </c>
      <c r="G7117" s="89">
        <v>875248</v>
      </c>
      <c r="H7117" s="89"/>
      <c r="I7117" s="93" t="s">
        <v>5291</v>
      </c>
      <c r="J7117" s="89"/>
      <c r="K7117" s="89"/>
      <c r="L7117" s="89"/>
      <c r="M7117" s="89"/>
      <c r="N7117" s="155">
        <v>50</v>
      </c>
      <c r="O7117" s="155">
        <v>0</v>
      </c>
      <c r="P7117" s="89" t="s">
        <v>679</v>
      </c>
    </row>
    <row r="7118" spans="1:16" ht="51">
      <c r="A7118" s="214">
        <v>513</v>
      </c>
      <c r="B7118" s="89"/>
      <c r="C7118" s="90" t="s">
        <v>175</v>
      </c>
      <c r="D7118" s="153">
        <v>43403</v>
      </c>
      <c r="E7118" s="89" t="s">
        <v>12363</v>
      </c>
      <c r="F7118" s="89" t="s">
        <v>11</v>
      </c>
      <c r="G7118" s="89">
        <v>937098</v>
      </c>
      <c r="H7118" s="89"/>
      <c r="I7118" s="93" t="s">
        <v>13642</v>
      </c>
      <c r="J7118" s="89"/>
      <c r="K7118" s="89"/>
      <c r="L7118" s="89"/>
      <c r="M7118" s="89"/>
      <c r="N7118" s="155">
        <v>50</v>
      </c>
      <c r="O7118" s="155">
        <v>0</v>
      </c>
      <c r="P7118" s="89" t="s">
        <v>679</v>
      </c>
    </row>
    <row r="7119" spans="1:16" ht="51">
      <c r="A7119" s="214">
        <v>378</v>
      </c>
      <c r="B7119" s="89"/>
      <c r="C7119" s="90" t="s">
        <v>647</v>
      </c>
      <c r="D7119" s="153">
        <v>43403</v>
      </c>
      <c r="E7119" s="89" t="s">
        <v>12364</v>
      </c>
      <c r="F7119" s="89" t="s">
        <v>11</v>
      </c>
      <c r="G7119" s="89">
        <v>937066</v>
      </c>
      <c r="H7119" s="89"/>
      <c r="I7119" s="93" t="s">
        <v>13643</v>
      </c>
      <c r="J7119" s="89"/>
      <c r="K7119" s="89"/>
      <c r="L7119" s="89"/>
      <c r="M7119" s="89"/>
      <c r="N7119" s="155">
        <v>417.49</v>
      </c>
      <c r="O7119" s="155">
        <v>0</v>
      </c>
      <c r="P7119" s="89" t="s">
        <v>679</v>
      </c>
    </row>
    <row r="7120" spans="1:16" ht="51">
      <c r="A7120" s="214">
        <v>513</v>
      </c>
      <c r="B7120" s="89"/>
      <c r="C7120" s="90" t="s">
        <v>175</v>
      </c>
      <c r="D7120" s="153">
        <v>43403</v>
      </c>
      <c r="E7120" s="89" t="s">
        <v>12365</v>
      </c>
      <c r="F7120" s="89" t="s">
        <v>15</v>
      </c>
      <c r="G7120" s="89">
        <v>876161</v>
      </c>
      <c r="H7120" s="89"/>
      <c r="I7120" s="93" t="s">
        <v>13644</v>
      </c>
      <c r="J7120" s="89"/>
      <c r="K7120" s="89"/>
      <c r="L7120" s="89"/>
      <c r="M7120" s="89"/>
      <c r="N7120" s="155">
        <v>50</v>
      </c>
      <c r="O7120" s="155">
        <v>0</v>
      </c>
      <c r="P7120" s="89" t="s">
        <v>679</v>
      </c>
    </row>
    <row r="7121" spans="1:16" ht="51">
      <c r="A7121" s="214">
        <v>513</v>
      </c>
      <c r="B7121" s="89"/>
      <c r="C7121" s="90" t="s">
        <v>175</v>
      </c>
      <c r="D7121" s="153">
        <v>43403</v>
      </c>
      <c r="E7121" s="89" t="s">
        <v>12366</v>
      </c>
      <c r="F7121" s="89" t="s">
        <v>11</v>
      </c>
      <c r="G7121" s="89">
        <v>937190</v>
      </c>
      <c r="H7121" s="89"/>
      <c r="I7121" s="93" t="s">
        <v>13645</v>
      </c>
      <c r="J7121" s="89"/>
      <c r="K7121" s="89"/>
      <c r="L7121" s="89"/>
      <c r="M7121" s="89"/>
      <c r="N7121" s="155">
        <v>50</v>
      </c>
      <c r="O7121" s="155">
        <v>0</v>
      </c>
      <c r="P7121" s="89" t="s">
        <v>679</v>
      </c>
    </row>
    <row r="7122" spans="1:16" ht="76.5">
      <c r="A7122" s="214" t="s">
        <v>561</v>
      </c>
      <c r="B7122" s="89"/>
      <c r="C7122" s="90" t="s">
        <v>10493</v>
      </c>
      <c r="D7122" s="153">
        <v>43403</v>
      </c>
      <c r="E7122" s="89" t="s">
        <v>12367</v>
      </c>
      <c r="F7122" s="89" t="s">
        <v>11</v>
      </c>
      <c r="G7122" s="89">
        <v>937187</v>
      </c>
      <c r="H7122" s="89"/>
      <c r="I7122" s="93" t="s">
        <v>13646</v>
      </c>
      <c r="J7122" s="89"/>
      <c r="K7122" s="89"/>
      <c r="L7122" s="89"/>
      <c r="M7122" s="89"/>
      <c r="N7122" s="155">
        <v>50</v>
      </c>
      <c r="O7122" s="155">
        <v>0</v>
      </c>
      <c r="P7122" s="89" t="s">
        <v>679</v>
      </c>
    </row>
    <row r="7123" spans="1:16" ht="51">
      <c r="A7123" s="214">
        <v>117</v>
      </c>
      <c r="B7123" s="89"/>
      <c r="C7123" s="90" t="s">
        <v>65</v>
      </c>
      <c r="D7123" s="153">
        <v>43403</v>
      </c>
      <c r="E7123" s="89" t="s">
        <v>12368</v>
      </c>
      <c r="F7123" s="89" t="s">
        <v>11</v>
      </c>
      <c r="G7123" s="89">
        <v>937200</v>
      </c>
      <c r="H7123" s="89"/>
      <c r="I7123" s="93" t="s">
        <v>13647</v>
      </c>
      <c r="J7123" s="89"/>
      <c r="K7123" s="89"/>
      <c r="L7123" s="89"/>
      <c r="M7123" s="89"/>
      <c r="N7123" s="155">
        <v>50</v>
      </c>
      <c r="O7123" s="155">
        <v>0</v>
      </c>
      <c r="P7123" s="89" t="s">
        <v>679</v>
      </c>
    </row>
    <row r="7124" spans="1:16" ht="51">
      <c r="A7124" s="214">
        <v>513</v>
      </c>
      <c r="B7124" s="89"/>
      <c r="C7124" s="90" t="s">
        <v>175</v>
      </c>
      <c r="D7124" s="153">
        <v>43403</v>
      </c>
      <c r="E7124" s="89" t="s">
        <v>12369</v>
      </c>
      <c r="F7124" s="89" t="s">
        <v>11</v>
      </c>
      <c r="G7124" s="89">
        <v>937209</v>
      </c>
      <c r="H7124" s="89"/>
      <c r="I7124" s="93" t="s">
        <v>13648</v>
      </c>
      <c r="J7124" s="89"/>
      <c r="K7124" s="89"/>
      <c r="L7124" s="89"/>
      <c r="M7124" s="89"/>
      <c r="N7124" s="155">
        <v>50</v>
      </c>
      <c r="O7124" s="155">
        <v>0</v>
      </c>
      <c r="P7124" s="89" t="s">
        <v>679</v>
      </c>
    </row>
    <row r="7125" spans="1:16" ht="51">
      <c r="A7125" s="214" t="s">
        <v>569</v>
      </c>
      <c r="B7125" s="89"/>
      <c r="C7125" s="90" t="s">
        <v>621</v>
      </c>
      <c r="D7125" s="153">
        <v>43404</v>
      </c>
      <c r="E7125" s="89" t="s">
        <v>11781</v>
      </c>
      <c r="F7125" s="89" t="s">
        <v>3</v>
      </c>
      <c r="G7125" s="89">
        <v>1677921</v>
      </c>
      <c r="H7125" s="89"/>
      <c r="I7125" s="93" t="s">
        <v>12979</v>
      </c>
      <c r="J7125" s="89"/>
      <c r="K7125" s="89"/>
      <c r="L7125" s="89"/>
      <c r="M7125" s="89"/>
      <c r="N7125" s="155">
        <v>0</v>
      </c>
      <c r="O7125" s="155">
        <v>750</v>
      </c>
      <c r="P7125" s="89" t="s">
        <v>679</v>
      </c>
    </row>
    <row r="7126" spans="1:16" ht="38.25">
      <c r="A7126" s="214" t="s">
        <v>569</v>
      </c>
      <c r="B7126" s="89"/>
      <c r="C7126" s="90" t="s">
        <v>621</v>
      </c>
      <c r="D7126" s="153">
        <v>43404</v>
      </c>
      <c r="E7126" s="89" t="s">
        <v>11782</v>
      </c>
      <c r="F7126" s="89" t="s">
        <v>3</v>
      </c>
      <c r="G7126" s="89">
        <v>1677917</v>
      </c>
      <c r="H7126" s="89"/>
      <c r="I7126" s="93" t="s">
        <v>12980</v>
      </c>
      <c r="J7126" s="89"/>
      <c r="K7126" s="89"/>
      <c r="L7126" s="89"/>
      <c r="M7126" s="89"/>
      <c r="N7126" s="155">
        <v>0</v>
      </c>
      <c r="O7126" s="155">
        <v>110</v>
      </c>
      <c r="P7126" s="89" t="s">
        <v>679</v>
      </c>
    </row>
    <row r="7127" spans="1:16" ht="51">
      <c r="A7127" s="214">
        <v>47</v>
      </c>
      <c r="B7127" s="89"/>
      <c r="C7127" s="90" t="s">
        <v>52</v>
      </c>
      <c r="D7127" s="153">
        <v>43404</v>
      </c>
      <c r="E7127" s="89" t="s">
        <v>11783</v>
      </c>
      <c r="F7127" s="89" t="s">
        <v>3</v>
      </c>
      <c r="G7127" s="89">
        <v>1677906</v>
      </c>
      <c r="H7127" s="89"/>
      <c r="I7127" s="93" t="s">
        <v>12981</v>
      </c>
      <c r="J7127" s="89"/>
      <c r="K7127" s="89"/>
      <c r="L7127" s="89"/>
      <c r="M7127" s="89"/>
      <c r="N7127" s="155">
        <v>0</v>
      </c>
      <c r="O7127" s="155">
        <v>3279</v>
      </c>
      <c r="P7127" s="89" t="s">
        <v>679</v>
      </c>
    </row>
    <row r="7128" spans="1:16" ht="63.75">
      <c r="A7128" s="214">
        <v>47</v>
      </c>
      <c r="B7128" s="89"/>
      <c r="C7128" s="90" t="s">
        <v>52</v>
      </c>
      <c r="D7128" s="153">
        <v>43404</v>
      </c>
      <c r="E7128" s="89" t="s">
        <v>11784</v>
      </c>
      <c r="F7128" s="89" t="s">
        <v>3</v>
      </c>
      <c r="G7128" s="89">
        <v>1677903</v>
      </c>
      <c r="H7128" s="89"/>
      <c r="I7128" s="93" t="s">
        <v>12982</v>
      </c>
      <c r="J7128" s="89"/>
      <c r="K7128" s="89"/>
      <c r="L7128" s="89"/>
      <c r="M7128" s="89"/>
      <c r="N7128" s="155">
        <v>0</v>
      </c>
      <c r="O7128" s="155">
        <v>601.6</v>
      </c>
      <c r="P7128" s="89" t="s">
        <v>679</v>
      </c>
    </row>
    <row r="7129" spans="1:16" ht="51">
      <c r="A7129" s="214">
        <v>20</v>
      </c>
      <c r="B7129" s="89"/>
      <c r="C7129" s="90" t="s">
        <v>47</v>
      </c>
      <c r="D7129" s="153">
        <v>43404</v>
      </c>
      <c r="E7129" s="89" t="s">
        <v>11785</v>
      </c>
      <c r="F7129" s="89" t="s">
        <v>3</v>
      </c>
      <c r="G7129" s="89">
        <v>1677945</v>
      </c>
      <c r="H7129" s="89"/>
      <c r="I7129" s="93" t="s">
        <v>12983</v>
      </c>
      <c r="J7129" s="89"/>
      <c r="K7129" s="89"/>
      <c r="L7129" s="89"/>
      <c r="M7129" s="89"/>
      <c r="N7129" s="155">
        <v>0</v>
      </c>
      <c r="O7129" s="155">
        <v>75</v>
      </c>
      <c r="P7129" s="89" t="s">
        <v>679</v>
      </c>
    </row>
    <row r="7130" spans="1:16" ht="38.25">
      <c r="A7130" s="214">
        <v>373</v>
      </c>
      <c r="B7130" s="89"/>
      <c r="C7130" s="90" t="s">
        <v>644</v>
      </c>
      <c r="D7130" s="153">
        <v>43404</v>
      </c>
      <c r="E7130" s="89" t="s">
        <v>11786</v>
      </c>
      <c r="F7130" s="89" t="s">
        <v>3</v>
      </c>
      <c r="G7130" s="89">
        <v>1677964</v>
      </c>
      <c r="H7130" s="89"/>
      <c r="I7130" s="93" t="s">
        <v>12984</v>
      </c>
      <c r="J7130" s="89"/>
      <c r="K7130" s="89"/>
      <c r="L7130" s="89"/>
      <c r="M7130" s="89"/>
      <c r="N7130" s="155">
        <v>0</v>
      </c>
      <c r="O7130" s="155">
        <v>125</v>
      </c>
      <c r="P7130" s="89" t="s">
        <v>679</v>
      </c>
    </row>
    <row r="7131" spans="1:16" ht="76.5">
      <c r="A7131" s="214">
        <v>87</v>
      </c>
      <c r="B7131" s="89"/>
      <c r="C7131" s="90" t="s">
        <v>60</v>
      </c>
      <c r="D7131" s="153">
        <v>43404</v>
      </c>
      <c r="E7131" s="89" t="s">
        <v>11787</v>
      </c>
      <c r="F7131" s="89" t="s">
        <v>3</v>
      </c>
      <c r="G7131" s="89">
        <v>1677991</v>
      </c>
      <c r="H7131" s="89"/>
      <c r="I7131" s="93" t="s">
        <v>12985</v>
      </c>
      <c r="J7131" s="89"/>
      <c r="K7131" s="89"/>
      <c r="L7131" s="89"/>
      <c r="M7131" s="89"/>
      <c r="N7131" s="155">
        <v>0</v>
      </c>
      <c r="O7131" s="155">
        <v>5008.5</v>
      </c>
      <c r="P7131" s="89" t="s">
        <v>679</v>
      </c>
    </row>
    <row r="7132" spans="1:16" ht="51">
      <c r="A7132" s="214" t="s">
        <v>569</v>
      </c>
      <c r="B7132" s="89"/>
      <c r="C7132" s="90" t="s">
        <v>621</v>
      </c>
      <c r="D7132" s="153">
        <v>43404</v>
      </c>
      <c r="E7132" s="89" t="s">
        <v>11788</v>
      </c>
      <c r="F7132" s="89" t="s">
        <v>3</v>
      </c>
      <c r="G7132" s="89">
        <v>1677783</v>
      </c>
      <c r="H7132" s="89"/>
      <c r="I7132" s="93" t="s">
        <v>12986</v>
      </c>
      <c r="J7132" s="89"/>
      <c r="K7132" s="89"/>
      <c r="L7132" s="89"/>
      <c r="M7132" s="89"/>
      <c r="N7132" s="155">
        <v>0</v>
      </c>
      <c r="O7132" s="155">
        <v>2075</v>
      </c>
      <c r="P7132" s="89" t="s">
        <v>679</v>
      </c>
    </row>
    <row r="7133" spans="1:16" ht="38.25">
      <c r="A7133" s="214">
        <v>526</v>
      </c>
      <c r="B7133" s="89"/>
      <c r="C7133" s="90" t="s">
        <v>616</v>
      </c>
      <c r="D7133" s="153">
        <v>43404</v>
      </c>
      <c r="E7133" s="89" t="s">
        <v>11789</v>
      </c>
      <c r="F7133" s="89" t="s">
        <v>3</v>
      </c>
      <c r="G7133" s="89">
        <v>1677805</v>
      </c>
      <c r="H7133" s="89"/>
      <c r="I7133" s="93" t="s">
        <v>12987</v>
      </c>
      <c r="J7133" s="89"/>
      <c r="K7133" s="89"/>
      <c r="L7133" s="89"/>
      <c r="M7133" s="89"/>
      <c r="N7133" s="155">
        <v>0</v>
      </c>
      <c r="O7133" s="155">
        <v>40</v>
      </c>
      <c r="P7133" s="89" t="s">
        <v>679</v>
      </c>
    </row>
    <row r="7134" spans="1:16" ht="63.75">
      <c r="A7134" s="214">
        <v>310</v>
      </c>
      <c r="B7134" s="89"/>
      <c r="C7134" s="90" t="s">
        <v>145</v>
      </c>
      <c r="D7134" s="153">
        <v>43404</v>
      </c>
      <c r="E7134" s="89" t="s">
        <v>11790</v>
      </c>
      <c r="F7134" s="89" t="s">
        <v>3</v>
      </c>
      <c r="G7134" s="89">
        <v>1677837</v>
      </c>
      <c r="H7134" s="89"/>
      <c r="I7134" s="93" t="s">
        <v>12988</v>
      </c>
      <c r="J7134" s="89"/>
      <c r="K7134" s="89"/>
      <c r="L7134" s="89"/>
      <c r="M7134" s="89"/>
      <c r="N7134" s="155">
        <v>0</v>
      </c>
      <c r="O7134" s="155">
        <v>476.46000000000004</v>
      </c>
      <c r="P7134" s="89" t="s">
        <v>679</v>
      </c>
    </row>
    <row r="7135" spans="1:16" ht="51">
      <c r="A7135" s="214" t="s">
        <v>569</v>
      </c>
      <c r="B7135" s="89"/>
      <c r="C7135" s="90" t="s">
        <v>621</v>
      </c>
      <c r="D7135" s="153">
        <v>43404</v>
      </c>
      <c r="E7135" s="89" t="s">
        <v>11791</v>
      </c>
      <c r="F7135" s="89" t="s">
        <v>3</v>
      </c>
      <c r="G7135" s="89">
        <v>1677865</v>
      </c>
      <c r="H7135" s="89"/>
      <c r="I7135" s="93" t="s">
        <v>12989</v>
      </c>
      <c r="J7135" s="89"/>
      <c r="K7135" s="89"/>
      <c r="L7135" s="89"/>
      <c r="M7135" s="89"/>
      <c r="N7135" s="155">
        <v>0</v>
      </c>
      <c r="O7135" s="155">
        <v>1000</v>
      </c>
      <c r="P7135" s="89" t="s">
        <v>679</v>
      </c>
    </row>
    <row r="7136" spans="1:16" ht="51">
      <c r="A7136" s="214" t="s">
        <v>569</v>
      </c>
      <c r="B7136" s="89"/>
      <c r="C7136" s="90" t="s">
        <v>621</v>
      </c>
      <c r="D7136" s="153">
        <v>43404</v>
      </c>
      <c r="E7136" s="89" t="s">
        <v>11792</v>
      </c>
      <c r="F7136" s="89" t="s">
        <v>3</v>
      </c>
      <c r="G7136" s="89">
        <v>1677869</v>
      </c>
      <c r="H7136" s="89"/>
      <c r="I7136" s="93" t="s">
        <v>12990</v>
      </c>
      <c r="J7136" s="89"/>
      <c r="K7136" s="89"/>
      <c r="L7136" s="89"/>
      <c r="M7136" s="89"/>
      <c r="N7136" s="155">
        <v>0</v>
      </c>
      <c r="O7136" s="155">
        <v>18630</v>
      </c>
      <c r="P7136" s="89" t="s">
        <v>679</v>
      </c>
    </row>
    <row r="7137" spans="1:16" ht="51">
      <c r="A7137" s="214" t="s">
        <v>569</v>
      </c>
      <c r="B7137" s="89"/>
      <c r="C7137" s="90" t="s">
        <v>621</v>
      </c>
      <c r="D7137" s="153">
        <v>43404</v>
      </c>
      <c r="E7137" s="89" t="s">
        <v>11793</v>
      </c>
      <c r="F7137" s="89" t="s">
        <v>3</v>
      </c>
      <c r="G7137" s="89">
        <v>1678064</v>
      </c>
      <c r="H7137" s="89"/>
      <c r="I7137" s="93" t="s">
        <v>12991</v>
      </c>
      <c r="J7137" s="89"/>
      <c r="K7137" s="89"/>
      <c r="L7137" s="89"/>
      <c r="M7137" s="89"/>
      <c r="N7137" s="155">
        <v>0</v>
      </c>
      <c r="O7137" s="155">
        <v>1167.1000000000001</v>
      </c>
      <c r="P7137" s="89" t="s">
        <v>679</v>
      </c>
    </row>
    <row r="7138" spans="1:16" ht="63.75">
      <c r="A7138" s="214" t="s">
        <v>560</v>
      </c>
      <c r="B7138" s="89"/>
      <c r="C7138" s="90" t="s">
        <v>622</v>
      </c>
      <c r="D7138" s="153">
        <v>43404</v>
      </c>
      <c r="E7138" s="89" t="s">
        <v>11794</v>
      </c>
      <c r="F7138" s="89" t="s">
        <v>3</v>
      </c>
      <c r="G7138" s="89">
        <v>1677773</v>
      </c>
      <c r="H7138" s="89"/>
      <c r="I7138" s="93" t="s">
        <v>12992</v>
      </c>
      <c r="J7138" s="89"/>
      <c r="K7138" s="89"/>
      <c r="L7138" s="89"/>
      <c r="M7138" s="89"/>
      <c r="N7138" s="155">
        <v>0</v>
      </c>
      <c r="O7138" s="155">
        <v>2143.1999999999998</v>
      </c>
      <c r="P7138" s="89" t="s">
        <v>679</v>
      </c>
    </row>
    <row r="7139" spans="1:16" ht="63.75">
      <c r="A7139" s="214" t="s">
        <v>560</v>
      </c>
      <c r="B7139" s="89"/>
      <c r="C7139" s="90" t="s">
        <v>622</v>
      </c>
      <c r="D7139" s="153">
        <v>43404</v>
      </c>
      <c r="E7139" s="89" t="s">
        <v>11795</v>
      </c>
      <c r="F7139" s="89" t="s">
        <v>3</v>
      </c>
      <c r="G7139" s="89">
        <v>1677787</v>
      </c>
      <c r="H7139" s="89"/>
      <c r="I7139" s="93" t="s">
        <v>12993</v>
      </c>
      <c r="J7139" s="89"/>
      <c r="K7139" s="89"/>
      <c r="L7139" s="89"/>
      <c r="M7139" s="89"/>
      <c r="N7139" s="155">
        <v>0</v>
      </c>
      <c r="O7139" s="155">
        <v>35</v>
      </c>
      <c r="P7139" s="89" t="s">
        <v>679</v>
      </c>
    </row>
    <row r="7140" spans="1:16" ht="63.75">
      <c r="A7140" s="214" t="s">
        <v>560</v>
      </c>
      <c r="B7140" s="89"/>
      <c r="C7140" s="90" t="s">
        <v>622</v>
      </c>
      <c r="D7140" s="153">
        <v>43404</v>
      </c>
      <c r="E7140" s="89" t="s">
        <v>11796</v>
      </c>
      <c r="F7140" s="89" t="s">
        <v>3</v>
      </c>
      <c r="G7140" s="89">
        <v>1677790</v>
      </c>
      <c r="H7140" s="89"/>
      <c r="I7140" s="93" t="s">
        <v>12994</v>
      </c>
      <c r="J7140" s="89"/>
      <c r="K7140" s="89"/>
      <c r="L7140" s="89"/>
      <c r="M7140" s="89"/>
      <c r="N7140" s="155">
        <v>0</v>
      </c>
      <c r="O7140" s="155">
        <v>2800</v>
      </c>
      <c r="P7140" s="89" t="s">
        <v>679</v>
      </c>
    </row>
    <row r="7141" spans="1:16" ht="63.75">
      <c r="A7141" s="214" t="s">
        <v>560</v>
      </c>
      <c r="B7141" s="89"/>
      <c r="C7141" s="90" t="s">
        <v>622</v>
      </c>
      <c r="D7141" s="153">
        <v>43404</v>
      </c>
      <c r="E7141" s="89" t="s">
        <v>11797</v>
      </c>
      <c r="F7141" s="89" t="s">
        <v>3</v>
      </c>
      <c r="G7141" s="89">
        <v>1677792</v>
      </c>
      <c r="H7141" s="89"/>
      <c r="I7141" s="93" t="s">
        <v>12995</v>
      </c>
      <c r="J7141" s="89"/>
      <c r="K7141" s="89"/>
      <c r="L7141" s="89"/>
      <c r="M7141" s="89"/>
      <c r="N7141" s="155">
        <v>0</v>
      </c>
      <c r="O7141" s="155">
        <v>2100</v>
      </c>
      <c r="P7141" s="89" t="s">
        <v>679</v>
      </c>
    </row>
    <row r="7142" spans="1:16" ht="63.75">
      <c r="A7142" s="214">
        <v>660</v>
      </c>
      <c r="B7142" s="89"/>
      <c r="C7142" s="90" t="s">
        <v>192</v>
      </c>
      <c r="D7142" s="153">
        <v>43404</v>
      </c>
      <c r="E7142" s="89" t="s">
        <v>11798</v>
      </c>
      <c r="F7142" s="89" t="s">
        <v>3</v>
      </c>
      <c r="G7142" s="89">
        <v>1677801</v>
      </c>
      <c r="H7142" s="89"/>
      <c r="I7142" s="93" t="s">
        <v>12996</v>
      </c>
      <c r="J7142" s="89"/>
      <c r="K7142" s="89"/>
      <c r="L7142" s="89"/>
      <c r="M7142" s="89"/>
      <c r="N7142" s="155">
        <v>0</v>
      </c>
      <c r="O7142" s="155">
        <v>414233.78</v>
      </c>
      <c r="P7142" s="89" t="s">
        <v>679</v>
      </c>
    </row>
    <row r="7143" spans="1:16" ht="63.75">
      <c r="A7143" s="214">
        <v>660</v>
      </c>
      <c r="B7143" s="89"/>
      <c r="C7143" s="90" t="s">
        <v>192</v>
      </c>
      <c r="D7143" s="153">
        <v>43404</v>
      </c>
      <c r="E7143" s="89" t="s">
        <v>11799</v>
      </c>
      <c r="F7143" s="89" t="s">
        <v>3</v>
      </c>
      <c r="G7143" s="89">
        <v>1677807</v>
      </c>
      <c r="H7143" s="89"/>
      <c r="I7143" s="93" t="s">
        <v>12997</v>
      </c>
      <c r="J7143" s="89"/>
      <c r="K7143" s="89"/>
      <c r="L7143" s="89"/>
      <c r="M7143" s="89"/>
      <c r="N7143" s="155">
        <v>0</v>
      </c>
      <c r="O7143" s="155">
        <v>241</v>
      </c>
      <c r="P7143" s="89" t="s">
        <v>679</v>
      </c>
    </row>
    <row r="7144" spans="1:16" ht="51">
      <c r="A7144" s="214">
        <v>373</v>
      </c>
      <c r="B7144" s="89"/>
      <c r="C7144" s="90" t="s">
        <v>644</v>
      </c>
      <c r="D7144" s="153">
        <v>43404</v>
      </c>
      <c r="E7144" s="89" t="s">
        <v>11800</v>
      </c>
      <c r="F7144" s="89" t="s">
        <v>3</v>
      </c>
      <c r="G7144" s="89">
        <v>1677847</v>
      </c>
      <c r="H7144" s="89"/>
      <c r="I7144" s="93" t="s">
        <v>12998</v>
      </c>
      <c r="J7144" s="89"/>
      <c r="K7144" s="89"/>
      <c r="L7144" s="89"/>
      <c r="M7144" s="89"/>
      <c r="N7144" s="155">
        <v>0</v>
      </c>
      <c r="O7144" s="155">
        <v>2083660.69</v>
      </c>
      <c r="P7144" s="89" t="s">
        <v>679</v>
      </c>
    </row>
    <row r="7145" spans="1:16" ht="51">
      <c r="A7145" s="214">
        <v>16</v>
      </c>
      <c r="B7145" s="89"/>
      <c r="C7145" s="90" t="s">
        <v>46</v>
      </c>
      <c r="D7145" s="153">
        <v>43404</v>
      </c>
      <c r="E7145" s="89" t="s">
        <v>11801</v>
      </c>
      <c r="F7145" s="89" t="s">
        <v>3</v>
      </c>
      <c r="G7145" s="89">
        <v>1677849</v>
      </c>
      <c r="H7145" s="89"/>
      <c r="I7145" s="93" t="s">
        <v>12999</v>
      </c>
      <c r="J7145" s="89"/>
      <c r="K7145" s="89"/>
      <c r="L7145" s="89"/>
      <c r="M7145" s="89"/>
      <c r="N7145" s="155">
        <v>0</v>
      </c>
      <c r="O7145" s="155">
        <v>1</v>
      </c>
      <c r="P7145" s="89" t="s">
        <v>679</v>
      </c>
    </row>
    <row r="7146" spans="1:16" ht="51">
      <c r="A7146" s="214" t="s">
        <v>569</v>
      </c>
      <c r="B7146" s="89"/>
      <c r="C7146" s="90" t="s">
        <v>621</v>
      </c>
      <c r="D7146" s="153">
        <v>43404</v>
      </c>
      <c r="E7146" s="89" t="s">
        <v>11802</v>
      </c>
      <c r="F7146" s="89" t="s">
        <v>3</v>
      </c>
      <c r="G7146" s="89">
        <v>1677860</v>
      </c>
      <c r="H7146" s="89"/>
      <c r="I7146" s="93" t="s">
        <v>13000</v>
      </c>
      <c r="J7146" s="89"/>
      <c r="K7146" s="89"/>
      <c r="L7146" s="89"/>
      <c r="M7146" s="89"/>
      <c r="N7146" s="155">
        <v>0</v>
      </c>
      <c r="O7146" s="155">
        <v>369.8</v>
      </c>
      <c r="P7146" s="89" t="s">
        <v>679</v>
      </c>
    </row>
    <row r="7147" spans="1:16" ht="51">
      <c r="A7147" s="214">
        <v>680</v>
      </c>
      <c r="B7147" s="89"/>
      <c r="C7147" s="90" t="s">
        <v>195</v>
      </c>
      <c r="D7147" s="153">
        <v>43404</v>
      </c>
      <c r="E7147" s="89" t="s">
        <v>11803</v>
      </c>
      <c r="F7147" s="89" t="s">
        <v>3</v>
      </c>
      <c r="G7147" s="89">
        <v>1677864</v>
      </c>
      <c r="H7147" s="89"/>
      <c r="I7147" s="93" t="s">
        <v>13001</v>
      </c>
      <c r="J7147" s="89"/>
      <c r="K7147" s="89"/>
      <c r="L7147" s="89"/>
      <c r="M7147" s="89"/>
      <c r="N7147" s="155">
        <v>0</v>
      </c>
      <c r="O7147" s="155">
        <v>9659.32</v>
      </c>
      <c r="P7147" s="89" t="s">
        <v>679</v>
      </c>
    </row>
    <row r="7148" spans="1:16" ht="51">
      <c r="A7148" s="214">
        <v>680</v>
      </c>
      <c r="B7148" s="89"/>
      <c r="C7148" s="90" t="s">
        <v>195</v>
      </c>
      <c r="D7148" s="153">
        <v>43404</v>
      </c>
      <c r="E7148" s="89" t="s">
        <v>11804</v>
      </c>
      <c r="F7148" s="89" t="s">
        <v>3</v>
      </c>
      <c r="G7148" s="89">
        <v>1677867</v>
      </c>
      <c r="H7148" s="89"/>
      <c r="I7148" s="93" t="s">
        <v>13002</v>
      </c>
      <c r="J7148" s="89"/>
      <c r="K7148" s="89"/>
      <c r="L7148" s="89"/>
      <c r="M7148" s="89"/>
      <c r="N7148" s="155">
        <v>0</v>
      </c>
      <c r="O7148" s="155">
        <v>3777.77</v>
      </c>
      <c r="P7148" s="89" t="s">
        <v>679</v>
      </c>
    </row>
    <row r="7149" spans="1:16" ht="89.25">
      <c r="A7149" s="214">
        <v>594</v>
      </c>
      <c r="B7149" s="89"/>
      <c r="C7149" s="90" t="s">
        <v>101</v>
      </c>
      <c r="D7149" s="153">
        <v>43404</v>
      </c>
      <c r="E7149" s="89" t="s">
        <v>12370</v>
      </c>
      <c r="F7149" s="89" t="s">
        <v>15</v>
      </c>
      <c r="G7149" s="89">
        <v>6343</v>
      </c>
      <c r="H7149" s="89"/>
      <c r="I7149" s="93" t="s">
        <v>13649</v>
      </c>
      <c r="J7149" s="89"/>
      <c r="K7149" s="89"/>
      <c r="L7149" s="89"/>
      <c r="M7149" s="89"/>
      <c r="N7149" s="155">
        <v>1087.57</v>
      </c>
      <c r="O7149" s="155">
        <v>0</v>
      </c>
      <c r="P7149" s="89" t="s">
        <v>679</v>
      </c>
    </row>
    <row r="7150" spans="1:16" ht="89.25">
      <c r="A7150" s="214">
        <v>683</v>
      </c>
      <c r="B7150" s="89"/>
      <c r="C7150" s="90" t="s">
        <v>11088</v>
      </c>
      <c r="D7150" s="153">
        <v>43404</v>
      </c>
      <c r="E7150" s="89" t="s">
        <v>12371</v>
      </c>
      <c r="F7150" s="89" t="s">
        <v>15</v>
      </c>
      <c r="G7150" s="89">
        <v>6342</v>
      </c>
      <c r="H7150" s="89"/>
      <c r="I7150" s="93" t="s">
        <v>13650</v>
      </c>
      <c r="J7150" s="89"/>
      <c r="K7150" s="89"/>
      <c r="L7150" s="89"/>
      <c r="M7150" s="89"/>
      <c r="N7150" s="155">
        <v>3048.16</v>
      </c>
      <c r="O7150" s="155">
        <v>0</v>
      </c>
      <c r="P7150" s="89" t="s">
        <v>679</v>
      </c>
    </row>
    <row r="7151" spans="1:16" ht="63.75">
      <c r="A7151" s="214">
        <v>513</v>
      </c>
      <c r="B7151" s="89"/>
      <c r="C7151" s="90" t="s">
        <v>175</v>
      </c>
      <c r="D7151" s="153">
        <v>43404</v>
      </c>
      <c r="E7151" s="89" t="s">
        <v>12372</v>
      </c>
      <c r="F7151" s="89" t="s">
        <v>15</v>
      </c>
      <c r="G7151" s="89">
        <v>876508</v>
      </c>
      <c r="H7151" s="89"/>
      <c r="I7151" s="93" t="s">
        <v>13651</v>
      </c>
      <c r="J7151" s="89"/>
      <c r="K7151" s="89"/>
      <c r="L7151" s="89"/>
      <c r="M7151" s="89"/>
      <c r="N7151" s="155">
        <v>50</v>
      </c>
      <c r="O7151" s="155">
        <v>0</v>
      </c>
      <c r="P7151" s="89" t="s">
        <v>679</v>
      </c>
    </row>
    <row r="7152" spans="1:16" ht="63.75">
      <c r="A7152" s="214">
        <v>513</v>
      </c>
      <c r="B7152" s="89"/>
      <c r="C7152" s="90" t="s">
        <v>175</v>
      </c>
      <c r="D7152" s="153">
        <v>43404</v>
      </c>
      <c r="E7152" s="89" t="s">
        <v>12373</v>
      </c>
      <c r="F7152" s="89" t="s">
        <v>15</v>
      </c>
      <c r="G7152" s="89">
        <v>876503</v>
      </c>
      <c r="H7152" s="89"/>
      <c r="I7152" s="93" t="s">
        <v>13652</v>
      </c>
      <c r="J7152" s="89"/>
      <c r="K7152" s="89"/>
      <c r="L7152" s="89"/>
      <c r="M7152" s="89"/>
      <c r="N7152" s="155">
        <v>50</v>
      </c>
      <c r="O7152" s="155">
        <v>0</v>
      </c>
      <c r="P7152" s="89" t="s">
        <v>2900</v>
      </c>
    </row>
    <row r="7153" spans="1:16" ht="76.5">
      <c r="A7153" s="214">
        <v>513</v>
      </c>
      <c r="B7153" s="89"/>
      <c r="C7153" s="90" t="s">
        <v>175</v>
      </c>
      <c r="D7153" s="153">
        <v>43404</v>
      </c>
      <c r="E7153" s="89" t="s">
        <v>12374</v>
      </c>
      <c r="F7153" s="89" t="s">
        <v>15</v>
      </c>
      <c r="G7153" s="89">
        <v>6360</v>
      </c>
      <c r="H7153" s="89"/>
      <c r="I7153" s="93" t="s">
        <v>13653</v>
      </c>
      <c r="J7153" s="89"/>
      <c r="K7153" s="89"/>
      <c r="L7153" s="89"/>
      <c r="M7153" s="89"/>
      <c r="N7153" s="155">
        <v>50</v>
      </c>
      <c r="O7153" s="155">
        <v>0</v>
      </c>
      <c r="P7153" s="89" t="s">
        <v>679</v>
      </c>
    </row>
    <row r="7154" spans="1:16" ht="76.5">
      <c r="A7154" s="214">
        <v>513</v>
      </c>
      <c r="B7154" s="89"/>
      <c r="C7154" s="90" t="s">
        <v>175</v>
      </c>
      <c r="D7154" s="153">
        <v>43404</v>
      </c>
      <c r="E7154" s="89" t="s">
        <v>12375</v>
      </c>
      <c r="F7154" s="89" t="s">
        <v>15</v>
      </c>
      <c r="G7154" s="89">
        <v>6353</v>
      </c>
      <c r="H7154" s="89"/>
      <c r="I7154" s="93" t="s">
        <v>13654</v>
      </c>
      <c r="J7154" s="89"/>
      <c r="K7154" s="89"/>
      <c r="L7154" s="89"/>
      <c r="M7154" s="89"/>
      <c r="N7154" s="155">
        <v>50</v>
      </c>
      <c r="O7154" s="155">
        <v>0</v>
      </c>
      <c r="P7154" s="89" t="s">
        <v>679</v>
      </c>
    </row>
    <row r="7155" spans="1:16" ht="76.5">
      <c r="A7155" s="214" t="s">
        <v>561</v>
      </c>
      <c r="B7155" s="89"/>
      <c r="C7155" s="90" t="s">
        <v>10493</v>
      </c>
      <c r="D7155" s="153">
        <v>43404</v>
      </c>
      <c r="E7155" s="89" t="s">
        <v>12376</v>
      </c>
      <c r="F7155" s="89" t="s">
        <v>11</v>
      </c>
      <c r="G7155" s="89">
        <v>937292</v>
      </c>
      <c r="H7155" s="89"/>
      <c r="I7155" s="93" t="s">
        <v>13655</v>
      </c>
      <c r="J7155" s="89"/>
      <c r="K7155" s="89"/>
      <c r="L7155" s="89"/>
      <c r="M7155" s="89"/>
      <c r="N7155" s="155">
        <v>50</v>
      </c>
      <c r="O7155" s="155">
        <v>0</v>
      </c>
      <c r="P7155" s="89" t="s">
        <v>679</v>
      </c>
    </row>
    <row r="7156" spans="1:16" ht="76.5">
      <c r="A7156" s="214" t="s">
        <v>561</v>
      </c>
      <c r="B7156" s="89"/>
      <c r="C7156" s="90" t="s">
        <v>10493</v>
      </c>
      <c r="D7156" s="153">
        <v>43404</v>
      </c>
      <c r="E7156" s="89" t="s">
        <v>12377</v>
      </c>
      <c r="F7156" s="89" t="s">
        <v>13</v>
      </c>
      <c r="G7156" s="89">
        <v>937292</v>
      </c>
      <c r="H7156" s="89"/>
      <c r="I7156" s="93" t="s">
        <v>13656</v>
      </c>
      <c r="J7156" s="89"/>
      <c r="K7156" s="89"/>
      <c r="L7156" s="89"/>
      <c r="M7156" s="89"/>
      <c r="N7156" s="155">
        <v>142800</v>
      </c>
      <c r="O7156" s="155">
        <v>0</v>
      </c>
      <c r="P7156" s="89" t="s">
        <v>679</v>
      </c>
    </row>
    <row r="7157" spans="1:16" ht="76.5">
      <c r="A7157" s="214" t="s">
        <v>561</v>
      </c>
      <c r="B7157" s="89"/>
      <c r="C7157" s="90" t="s">
        <v>10493</v>
      </c>
      <c r="D7157" s="153">
        <v>43404</v>
      </c>
      <c r="E7157" s="89" t="s">
        <v>12378</v>
      </c>
      <c r="F7157" s="89" t="s">
        <v>11</v>
      </c>
      <c r="G7157" s="89">
        <v>937289</v>
      </c>
      <c r="H7157" s="89"/>
      <c r="I7157" s="93" t="s">
        <v>13657</v>
      </c>
      <c r="J7157" s="89"/>
      <c r="K7157" s="89"/>
      <c r="L7157" s="89"/>
      <c r="M7157" s="89"/>
      <c r="N7157" s="155">
        <v>50</v>
      </c>
      <c r="O7157" s="155">
        <v>0</v>
      </c>
      <c r="P7157" s="89" t="s">
        <v>679</v>
      </c>
    </row>
    <row r="7158" spans="1:16" ht="76.5">
      <c r="A7158" s="214" t="s">
        <v>561</v>
      </c>
      <c r="B7158" s="89"/>
      <c r="C7158" s="90" t="s">
        <v>10493</v>
      </c>
      <c r="D7158" s="153">
        <v>43404</v>
      </c>
      <c r="E7158" s="89" t="s">
        <v>12379</v>
      </c>
      <c r="F7158" s="89" t="s">
        <v>13</v>
      </c>
      <c r="G7158" s="89">
        <v>937289</v>
      </c>
      <c r="H7158" s="89"/>
      <c r="I7158" s="93" t="s">
        <v>13658</v>
      </c>
      <c r="J7158" s="89"/>
      <c r="K7158" s="89"/>
      <c r="L7158" s="89"/>
      <c r="M7158" s="89"/>
      <c r="N7158" s="155">
        <v>80825.23</v>
      </c>
      <c r="O7158" s="155">
        <v>0</v>
      </c>
      <c r="P7158" s="89" t="s">
        <v>679</v>
      </c>
    </row>
    <row r="7159" spans="1:16" ht="51">
      <c r="A7159" s="214">
        <v>117</v>
      </c>
      <c r="B7159" s="89"/>
      <c r="C7159" s="90" t="s">
        <v>65</v>
      </c>
      <c r="D7159" s="153">
        <v>43404</v>
      </c>
      <c r="E7159" s="89" t="s">
        <v>12380</v>
      </c>
      <c r="F7159" s="89" t="s">
        <v>11</v>
      </c>
      <c r="G7159" s="89">
        <v>937297</v>
      </c>
      <c r="H7159" s="89"/>
      <c r="I7159" s="93" t="s">
        <v>13659</v>
      </c>
      <c r="J7159" s="89"/>
      <c r="K7159" s="89"/>
      <c r="L7159" s="89"/>
      <c r="M7159" s="89"/>
      <c r="N7159" s="155">
        <v>50</v>
      </c>
      <c r="O7159" s="155">
        <v>0</v>
      </c>
      <c r="P7159" s="89" t="s">
        <v>679</v>
      </c>
    </row>
    <row r="7160" spans="1:16" ht="51">
      <c r="A7160" s="214">
        <v>117</v>
      </c>
      <c r="B7160" s="89"/>
      <c r="C7160" s="90" t="s">
        <v>65</v>
      </c>
      <c r="D7160" s="153">
        <v>43404</v>
      </c>
      <c r="E7160" s="89" t="s">
        <v>12381</v>
      </c>
      <c r="F7160" s="89" t="s">
        <v>11</v>
      </c>
      <c r="G7160" s="89">
        <v>937291</v>
      </c>
      <c r="H7160" s="89"/>
      <c r="I7160" s="93" t="s">
        <v>13660</v>
      </c>
      <c r="J7160" s="89"/>
      <c r="K7160" s="89"/>
      <c r="L7160" s="89"/>
      <c r="M7160" s="89"/>
      <c r="N7160" s="155">
        <v>50</v>
      </c>
      <c r="O7160" s="155">
        <v>0</v>
      </c>
      <c r="P7160" s="89" t="s">
        <v>679</v>
      </c>
    </row>
    <row r="7161" spans="1:16" ht="63.75">
      <c r="A7161" s="214">
        <v>660</v>
      </c>
      <c r="B7161" s="89"/>
      <c r="C7161" s="90" t="s">
        <v>192</v>
      </c>
      <c r="D7161" s="153">
        <v>43404</v>
      </c>
      <c r="E7161" s="89" t="s">
        <v>12382</v>
      </c>
      <c r="F7161" s="89" t="s">
        <v>680</v>
      </c>
      <c r="G7161" s="89">
        <v>181489</v>
      </c>
      <c r="H7161" s="89"/>
      <c r="I7161" s="93" t="s">
        <v>13661</v>
      </c>
      <c r="J7161" s="89"/>
      <c r="K7161" s="89"/>
      <c r="L7161" s="89"/>
      <c r="M7161" s="89"/>
      <c r="N7161" s="155">
        <v>52942.74</v>
      </c>
      <c r="O7161" s="155">
        <v>0</v>
      </c>
      <c r="P7161" s="89" t="s">
        <v>679</v>
      </c>
    </row>
    <row r="7162" spans="1:16" ht="63.75">
      <c r="A7162" s="214">
        <v>660</v>
      </c>
      <c r="B7162" s="89"/>
      <c r="C7162" s="90" t="s">
        <v>192</v>
      </c>
      <c r="D7162" s="153">
        <v>43404</v>
      </c>
      <c r="E7162" s="89" t="s">
        <v>12382</v>
      </c>
      <c r="F7162" s="89" t="s">
        <v>680</v>
      </c>
      <c r="G7162" s="89">
        <v>181482</v>
      </c>
      <c r="H7162" s="89"/>
      <c r="I7162" s="93" t="s">
        <v>13662</v>
      </c>
      <c r="J7162" s="89"/>
      <c r="K7162" s="89"/>
      <c r="L7162" s="89"/>
      <c r="M7162" s="89"/>
      <c r="N7162" s="155">
        <v>67950.22</v>
      </c>
      <c r="O7162" s="155">
        <v>0</v>
      </c>
      <c r="P7162" s="89" t="s">
        <v>679</v>
      </c>
    </row>
    <row r="7163" spans="1:16" ht="63.75">
      <c r="A7163" s="214">
        <v>660</v>
      </c>
      <c r="B7163" s="89"/>
      <c r="C7163" s="90" t="s">
        <v>192</v>
      </c>
      <c r="D7163" s="153">
        <v>43404</v>
      </c>
      <c r="E7163" s="89" t="s">
        <v>12382</v>
      </c>
      <c r="F7163" s="89" t="s">
        <v>680</v>
      </c>
      <c r="G7163" s="89">
        <v>181488</v>
      </c>
      <c r="H7163" s="89"/>
      <c r="I7163" s="93" t="s">
        <v>13663</v>
      </c>
      <c r="J7163" s="89"/>
      <c r="K7163" s="89"/>
      <c r="L7163" s="89"/>
      <c r="M7163" s="89"/>
      <c r="N7163" s="155">
        <v>1406.3</v>
      </c>
      <c r="O7163" s="155">
        <v>0</v>
      </c>
      <c r="P7163" s="89" t="s">
        <v>679</v>
      </c>
    </row>
    <row r="7164" spans="1:16" ht="63.75">
      <c r="A7164" s="214">
        <v>660</v>
      </c>
      <c r="B7164" s="89"/>
      <c r="C7164" s="90" t="s">
        <v>192</v>
      </c>
      <c r="D7164" s="153">
        <v>43404</v>
      </c>
      <c r="E7164" s="89" t="s">
        <v>12382</v>
      </c>
      <c r="F7164" s="89" t="s">
        <v>680</v>
      </c>
      <c r="G7164" s="89">
        <v>181483</v>
      </c>
      <c r="H7164" s="89"/>
      <c r="I7164" s="93" t="s">
        <v>13664</v>
      </c>
      <c r="J7164" s="89"/>
      <c r="K7164" s="89"/>
      <c r="L7164" s="89"/>
      <c r="M7164" s="89"/>
      <c r="N7164" s="155">
        <v>34800.57</v>
      </c>
      <c r="O7164" s="155">
        <v>0</v>
      </c>
      <c r="P7164" s="89" t="s">
        <v>679</v>
      </c>
    </row>
    <row r="7165" spans="1:16" ht="63.75">
      <c r="A7165" s="214">
        <v>660</v>
      </c>
      <c r="B7165" s="89"/>
      <c r="C7165" s="90" t="s">
        <v>192</v>
      </c>
      <c r="D7165" s="153">
        <v>43404</v>
      </c>
      <c r="E7165" s="89" t="s">
        <v>12382</v>
      </c>
      <c r="F7165" s="89" t="s">
        <v>680</v>
      </c>
      <c r="G7165" s="89">
        <v>181490</v>
      </c>
      <c r="H7165" s="89"/>
      <c r="I7165" s="93" t="s">
        <v>13665</v>
      </c>
      <c r="J7165" s="89"/>
      <c r="K7165" s="89"/>
      <c r="L7165" s="89"/>
      <c r="M7165" s="89"/>
      <c r="N7165" s="155">
        <v>17781.12</v>
      </c>
      <c r="O7165" s="155">
        <v>0</v>
      </c>
      <c r="P7165" s="89" t="s">
        <v>679</v>
      </c>
    </row>
    <row r="7166" spans="1:16" ht="63.75">
      <c r="A7166" s="214">
        <v>660</v>
      </c>
      <c r="B7166" s="89"/>
      <c r="C7166" s="90" t="s">
        <v>192</v>
      </c>
      <c r="D7166" s="153">
        <v>43404</v>
      </c>
      <c r="E7166" s="89" t="s">
        <v>12382</v>
      </c>
      <c r="F7166" s="89" t="s">
        <v>680</v>
      </c>
      <c r="G7166" s="89">
        <v>181485</v>
      </c>
      <c r="H7166" s="89"/>
      <c r="I7166" s="93" t="s">
        <v>13666</v>
      </c>
      <c r="J7166" s="89"/>
      <c r="K7166" s="89"/>
      <c r="L7166" s="89"/>
      <c r="M7166" s="89"/>
      <c r="N7166" s="155">
        <v>1349.02</v>
      </c>
      <c r="O7166" s="155">
        <v>0</v>
      </c>
      <c r="P7166" s="89" t="s">
        <v>679</v>
      </c>
    </row>
    <row r="7167" spans="1:16" ht="63.75">
      <c r="A7167" s="214">
        <v>660</v>
      </c>
      <c r="B7167" s="89"/>
      <c r="C7167" s="90" t="s">
        <v>192</v>
      </c>
      <c r="D7167" s="153">
        <v>43404</v>
      </c>
      <c r="E7167" s="89" t="s">
        <v>12382</v>
      </c>
      <c r="F7167" s="89" t="s">
        <v>680</v>
      </c>
      <c r="G7167" s="89">
        <v>181486</v>
      </c>
      <c r="H7167" s="89"/>
      <c r="I7167" s="93" t="s">
        <v>13667</v>
      </c>
      <c r="J7167" s="89"/>
      <c r="K7167" s="89"/>
      <c r="L7167" s="89"/>
      <c r="M7167" s="89"/>
      <c r="N7167" s="155">
        <v>13720</v>
      </c>
      <c r="O7167" s="155">
        <v>0</v>
      </c>
      <c r="P7167" s="89" t="s">
        <v>679</v>
      </c>
    </row>
    <row r="7168" spans="1:16" ht="63.75">
      <c r="A7168" s="214">
        <v>660</v>
      </c>
      <c r="B7168" s="89"/>
      <c r="C7168" s="90" t="s">
        <v>192</v>
      </c>
      <c r="D7168" s="153">
        <v>43404</v>
      </c>
      <c r="E7168" s="89" t="s">
        <v>12382</v>
      </c>
      <c r="F7168" s="89" t="s">
        <v>680</v>
      </c>
      <c r="G7168" s="89">
        <v>181475</v>
      </c>
      <c r="H7168" s="89"/>
      <c r="I7168" s="93" t="s">
        <v>13668</v>
      </c>
      <c r="J7168" s="89"/>
      <c r="K7168" s="89"/>
      <c r="L7168" s="89"/>
      <c r="M7168" s="89"/>
      <c r="N7168" s="155">
        <v>6120.35</v>
      </c>
      <c r="O7168" s="155">
        <v>0</v>
      </c>
      <c r="P7168" s="89" t="s">
        <v>679</v>
      </c>
    </row>
    <row r="7169" spans="1:16" ht="63.75">
      <c r="A7169" s="214">
        <v>660</v>
      </c>
      <c r="B7169" s="89"/>
      <c r="C7169" s="90" t="s">
        <v>192</v>
      </c>
      <c r="D7169" s="153">
        <v>43404</v>
      </c>
      <c r="E7169" s="89" t="s">
        <v>12382</v>
      </c>
      <c r="F7169" s="89" t="s">
        <v>680</v>
      </c>
      <c r="G7169" s="89">
        <v>181487</v>
      </c>
      <c r="H7169" s="89"/>
      <c r="I7169" s="93" t="s">
        <v>13669</v>
      </c>
      <c r="J7169" s="89"/>
      <c r="K7169" s="89"/>
      <c r="L7169" s="89"/>
      <c r="M7169" s="89"/>
      <c r="N7169" s="155">
        <v>44071.86</v>
      </c>
      <c r="O7169" s="155">
        <v>0</v>
      </c>
      <c r="P7169" s="89" t="s">
        <v>679</v>
      </c>
    </row>
    <row r="7170" spans="1:16" ht="76.5">
      <c r="A7170" s="214">
        <v>660</v>
      </c>
      <c r="B7170" s="89"/>
      <c r="C7170" s="90" t="s">
        <v>192</v>
      </c>
      <c r="D7170" s="153">
        <v>43404</v>
      </c>
      <c r="E7170" s="89" t="s">
        <v>12382</v>
      </c>
      <c r="F7170" s="89" t="s">
        <v>680</v>
      </c>
      <c r="G7170" s="89">
        <v>181467</v>
      </c>
      <c r="H7170" s="89"/>
      <c r="I7170" s="93" t="s">
        <v>13670</v>
      </c>
      <c r="J7170" s="89"/>
      <c r="K7170" s="89"/>
      <c r="L7170" s="89"/>
      <c r="M7170" s="89"/>
      <c r="N7170" s="155">
        <v>141098.20000000001</v>
      </c>
      <c r="O7170" s="155">
        <v>0</v>
      </c>
      <c r="P7170" s="89" t="s">
        <v>679</v>
      </c>
    </row>
    <row r="7171" spans="1:16" ht="63.75">
      <c r="A7171" s="214">
        <v>660</v>
      </c>
      <c r="B7171" s="89"/>
      <c r="C7171" s="90" t="s">
        <v>192</v>
      </c>
      <c r="D7171" s="153">
        <v>43404</v>
      </c>
      <c r="E7171" s="89" t="s">
        <v>12382</v>
      </c>
      <c r="F7171" s="89" t="s">
        <v>680</v>
      </c>
      <c r="G7171" s="89">
        <v>181473</v>
      </c>
      <c r="H7171" s="89"/>
      <c r="I7171" s="93" t="s">
        <v>13671</v>
      </c>
      <c r="J7171" s="89"/>
      <c r="K7171" s="89"/>
      <c r="L7171" s="89"/>
      <c r="M7171" s="89"/>
      <c r="N7171" s="155">
        <v>15189.41</v>
      </c>
      <c r="O7171" s="155">
        <v>0</v>
      </c>
      <c r="P7171" s="89" t="s">
        <v>679</v>
      </c>
    </row>
    <row r="7172" spans="1:16" ht="63.75">
      <c r="A7172" s="214">
        <v>660</v>
      </c>
      <c r="B7172" s="89"/>
      <c r="C7172" s="90" t="s">
        <v>192</v>
      </c>
      <c r="D7172" s="153">
        <v>43404</v>
      </c>
      <c r="E7172" s="89" t="s">
        <v>12382</v>
      </c>
      <c r="F7172" s="89" t="s">
        <v>680</v>
      </c>
      <c r="G7172" s="89">
        <v>181472</v>
      </c>
      <c r="H7172" s="89"/>
      <c r="I7172" s="93" t="s">
        <v>13672</v>
      </c>
      <c r="J7172" s="89"/>
      <c r="K7172" s="89"/>
      <c r="L7172" s="89"/>
      <c r="M7172" s="89"/>
      <c r="N7172" s="155">
        <v>8643.6</v>
      </c>
      <c r="O7172" s="155">
        <v>0</v>
      </c>
      <c r="P7172" s="89" t="s">
        <v>679</v>
      </c>
    </row>
    <row r="7173" spans="1:16" ht="63.75">
      <c r="A7173" s="214">
        <v>660</v>
      </c>
      <c r="B7173" s="89"/>
      <c r="C7173" s="90" t="s">
        <v>192</v>
      </c>
      <c r="D7173" s="153">
        <v>43404</v>
      </c>
      <c r="E7173" s="89" t="s">
        <v>12382</v>
      </c>
      <c r="F7173" s="89" t="s">
        <v>680</v>
      </c>
      <c r="G7173" s="89">
        <v>181471</v>
      </c>
      <c r="H7173" s="89"/>
      <c r="I7173" s="93" t="s">
        <v>13673</v>
      </c>
      <c r="J7173" s="89"/>
      <c r="K7173" s="89"/>
      <c r="L7173" s="89"/>
      <c r="M7173" s="89"/>
      <c r="N7173" s="155">
        <v>3430</v>
      </c>
      <c r="O7173" s="155">
        <v>0</v>
      </c>
      <c r="P7173" s="89" t="s">
        <v>679</v>
      </c>
    </row>
    <row r="7174" spans="1:16" ht="63.75">
      <c r="A7174" s="214">
        <v>660</v>
      </c>
      <c r="B7174" s="89"/>
      <c r="C7174" s="90" t="s">
        <v>192</v>
      </c>
      <c r="D7174" s="153">
        <v>43404</v>
      </c>
      <c r="E7174" s="89" t="s">
        <v>12382</v>
      </c>
      <c r="F7174" s="89" t="s">
        <v>680</v>
      </c>
      <c r="G7174" s="89">
        <v>181470</v>
      </c>
      <c r="H7174" s="89"/>
      <c r="I7174" s="93" t="s">
        <v>13674</v>
      </c>
      <c r="J7174" s="89"/>
      <c r="K7174" s="89"/>
      <c r="L7174" s="89"/>
      <c r="M7174" s="89"/>
      <c r="N7174" s="155">
        <v>8629.8799999999992</v>
      </c>
      <c r="O7174" s="155">
        <v>0</v>
      </c>
      <c r="P7174" s="89" t="s">
        <v>679</v>
      </c>
    </row>
    <row r="7175" spans="1:16" ht="63.75">
      <c r="A7175" s="214">
        <v>660</v>
      </c>
      <c r="B7175" s="89"/>
      <c r="C7175" s="90" t="s">
        <v>192</v>
      </c>
      <c r="D7175" s="153">
        <v>43404</v>
      </c>
      <c r="E7175" s="89" t="s">
        <v>12382</v>
      </c>
      <c r="F7175" s="89" t="s">
        <v>680</v>
      </c>
      <c r="G7175" s="89">
        <v>181469</v>
      </c>
      <c r="H7175" s="89"/>
      <c r="I7175" s="93" t="s">
        <v>13675</v>
      </c>
      <c r="J7175" s="89"/>
      <c r="K7175" s="89"/>
      <c r="L7175" s="89"/>
      <c r="M7175" s="89"/>
      <c r="N7175" s="155">
        <v>4437.05</v>
      </c>
      <c r="O7175" s="155">
        <v>0</v>
      </c>
      <c r="P7175" s="89" t="s">
        <v>679</v>
      </c>
    </row>
    <row r="7176" spans="1:16" ht="63.75">
      <c r="A7176" s="214">
        <v>660</v>
      </c>
      <c r="B7176" s="89"/>
      <c r="C7176" s="90" t="s">
        <v>192</v>
      </c>
      <c r="D7176" s="153">
        <v>43404</v>
      </c>
      <c r="E7176" s="89" t="s">
        <v>12382</v>
      </c>
      <c r="F7176" s="89" t="s">
        <v>680</v>
      </c>
      <c r="G7176" s="89">
        <v>181468</v>
      </c>
      <c r="H7176" s="89"/>
      <c r="I7176" s="93" t="s">
        <v>13676</v>
      </c>
      <c r="J7176" s="89"/>
      <c r="K7176" s="89"/>
      <c r="L7176" s="89"/>
      <c r="M7176" s="89"/>
      <c r="N7176" s="155">
        <v>857.5</v>
      </c>
      <c r="O7176" s="155">
        <v>0</v>
      </c>
      <c r="P7176" s="89" t="s">
        <v>679</v>
      </c>
    </row>
    <row r="7177" spans="1:16" ht="63.75">
      <c r="A7177" s="214">
        <v>660</v>
      </c>
      <c r="B7177" s="89"/>
      <c r="C7177" s="90" t="s">
        <v>192</v>
      </c>
      <c r="D7177" s="153">
        <v>43404</v>
      </c>
      <c r="E7177" s="89" t="s">
        <v>12382</v>
      </c>
      <c r="F7177" s="89" t="s">
        <v>680</v>
      </c>
      <c r="G7177" s="89">
        <v>181466</v>
      </c>
      <c r="H7177" s="89"/>
      <c r="I7177" s="93" t="s">
        <v>13677</v>
      </c>
      <c r="J7177" s="89"/>
      <c r="K7177" s="89"/>
      <c r="L7177" s="89"/>
      <c r="M7177" s="89"/>
      <c r="N7177" s="155">
        <v>9824.6200000000008</v>
      </c>
      <c r="O7177" s="155">
        <v>0</v>
      </c>
      <c r="P7177" s="89" t="s">
        <v>679</v>
      </c>
    </row>
    <row r="7178" spans="1:16" ht="63.75">
      <c r="A7178" s="214">
        <v>660</v>
      </c>
      <c r="B7178" s="89"/>
      <c r="C7178" s="90" t="s">
        <v>192</v>
      </c>
      <c r="D7178" s="153">
        <v>43404</v>
      </c>
      <c r="E7178" s="89" t="s">
        <v>12382</v>
      </c>
      <c r="F7178" s="89" t="s">
        <v>680</v>
      </c>
      <c r="G7178" s="89">
        <v>181481</v>
      </c>
      <c r="H7178" s="89"/>
      <c r="I7178" s="93" t="s">
        <v>13678</v>
      </c>
      <c r="J7178" s="89"/>
      <c r="K7178" s="89"/>
      <c r="L7178" s="89"/>
      <c r="M7178" s="89"/>
      <c r="N7178" s="155">
        <v>2880.93</v>
      </c>
      <c r="O7178" s="155">
        <v>0</v>
      </c>
      <c r="P7178" s="89" t="s">
        <v>679</v>
      </c>
    </row>
    <row r="7179" spans="1:16" ht="76.5">
      <c r="A7179" s="214">
        <v>660</v>
      </c>
      <c r="B7179" s="89"/>
      <c r="C7179" s="90" t="s">
        <v>192</v>
      </c>
      <c r="D7179" s="153">
        <v>43404</v>
      </c>
      <c r="E7179" s="89" t="s">
        <v>12382</v>
      </c>
      <c r="F7179" s="89" t="s">
        <v>680</v>
      </c>
      <c r="G7179" s="89">
        <v>181465</v>
      </c>
      <c r="H7179" s="89"/>
      <c r="I7179" s="93" t="s">
        <v>13679</v>
      </c>
      <c r="J7179" s="89"/>
      <c r="K7179" s="89"/>
      <c r="L7179" s="89"/>
      <c r="M7179" s="89"/>
      <c r="N7179" s="155">
        <v>1358.28</v>
      </c>
      <c r="O7179" s="155">
        <v>0</v>
      </c>
      <c r="P7179" s="89" t="s">
        <v>679</v>
      </c>
    </row>
    <row r="7180" spans="1:16" ht="102">
      <c r="A7180" s="214">
        <v>132</v>
      </c>
      <c r="B7180" s="89"/>
      <c r="C7180" s="90" t="s">
        <v>71</v>
      </c>
      <c r="D7180" s="153">
        <v>43404</v>
      </c>
      <c r="E7180" s="89" t="s">
        <v>12383</v>
      </c>
      <c r="F7180" s="89" t="s">
        <v>15</v>
      </c>
      <c r="G7180" s="89">
        <v>6375</v>
      </c>
      <c r="H7180" s="89"/>
      <c r="I7180" s="93" t="s">
        <v>13680</v>
      </c>
      <c r="J7180" s="89"/>
      <c r="K7180" s="89"/>
      <c r="L7180" s="89"/>
      <c r="M7180" s="89"/>
      <c r="N7180" s="155">
        <v>22337.18</v>
      </c>
      <c r="O7180" s="155">
        <v>0</v>
      </c>
      <c r="P7180" s="89" t="s">
        <v>679</v>
      </c>
    </row>
    <row r="7181" spans="1:16" ht="76.5">
      <c r="A7181" s="214">
        <v>25</v>
      </c>
      <c r="B7181" s="89"/>
      <c r="C7181" s="90" t="s">
        <v>48</v>
      </c>
      <c r="D7181" s="153">
        <v>43404</v>
      </c>
      <c r="E7181" s="89" t="s">
        <v>12384</v>
      </c>
      <c r="F7181" s="89" t="s">
        <v>680</v>
      </c>
      <c r="G7181" s="89">
        <v>181541</v>
      </c>
      <c r="H7181" s="89"/>
      <c r="I7181" s="93" t="s">
        <v>13681</v>
      </c>
      <c r="J7181" s="89"/>
      <c r="K7181" s="89"/>
      <c r="L7181" s="89"/>
      <c r="M7181" s="89"/>
      <c r="N7181" s="155">
        <v>410819.64</v>
      </c>
      <c r="O7181" s="155">
        <v>0</v>
      </c>
      <c r="P7181" s="89" t="s">
        <v>679</v>
      </c>
    </row>
    <row r="7182" spans="1:16" ht="76.5">
      <c r="A7182" s="214">
        <v>25</v>
      </c>
      <c r="B7182" s="89"/>
      <c r="C7182" s="90" t="s">
        <v>48</v>
      </c>
      <c r="D7182" s="153">
        <v>43404</v>
      </c>
      <c r="E7182" s="89" t="s">
        <v>12384</v>
      </c>
      <c r="F7182" s="89" t="s">
        <v>680</v>
      </c>
      <c r="G7182" s="89">
        <v>181539</v>
      </c>
      <c r="H7182" s="89"/>
      <c r="I7182" s="93" t="s">
        <v>13682</v>
      </c>
      <c r="J7182" s="89"/>
      <c r="K7182" s="89"/>
      <c r="L7182" s="89"/>
      <c r="M7182" s="89"/>
      <c r="N7182" s="155">
        <v>121778.66</v>
      </c>
      <c r="O7182" s="155">
        <v>0</v>
      </c>
      <c r="P7182" s="89" t="s">
        <v>679</v>
      </c>
    </row>
    <row r="7183" spans="1:16" ht="51">
      <c r="A7183" s="214">
        <v>513</v>
      </c>
      <c r="B7183" s="89"/>
      <c r="C7183" s="90" t="s">
        <v>175</v>
      </c>
      <c r="D7183" s="153">
        <v>43404</v>
      </c>
      <c r="E7183" s="89" t="s">
        <v>12385</v>
      </c>
      <c r="F7183" s="89" t="s">
        <v>11</v>
      </c>
      <c r="G7183" s="89">
        <v>937418</v>
      </c>
      <c r="H7183" s="89"/>
      <c r="I7183" s="93" t="s">
        <v>13683</v>
      </c>
      <c r="J7183" s="89"/>
      <c r="K7183" s="89"/>
      <c r="L7183" s="89"/>
      <c r="M7183" s="89"/>
      <c r="N7183" s="155">
        <v>50</v>
      </c>
      <c r="O7183" s="155">
        <v>0</v>
      </c>
      <c r="P7183" s="89" t="s">
        <v>679</v>
      </c>
    </row>
    <row r="7184" spans="1:16" ht="76.5">
      <c r="A7184" s="214">
        <v>25</v>
      </c>
      <c r="B7184" s="89"/>
      <c r="C7184" s="90" t="s">
        <v>48</v>
      </c>
      <c r="D7184" s="153">
        <v>43404</v>
      </c>
      <c r="E7184" s="89" t="s">
        <v>12384</v>
      </c>
      <c r="F7184" s="89" t="s">
        <v>680</v>
      </c>
      <c r="G7184" s="89">
        <v>181540</v>
      </c>
      <c r="H7184" s="89"/>
      <c r="I7184" s="93" t="s">
        <v>13684</v>
      </c>
      <c r="J7184" s="89"/>
      <c r="K7184" s="89"/>
      <c r="L7184" s="89"/>
      <c r="M7184" s="89"/>
      <c r="N7184" s="155">
        <v>282423.58</v>
      </c>
      <c r="O7184" s="155">
        <v>0</v>
      </c>
      <c r="P7184" s="89" t="s">
        <v>679</v>
      </c>
    </row>
    <row r="7185" spans="1:16" ht="76.5">
      <c r="A7185" s="214">
        <v>25</v>
      </c>
      <c r="B7185" s="89"/>
      <c r="C7185" s="90" t="s">
        <v>48</v>
      </c>
      <c r="D7185" s="153">
        <v>43404</v>
      </c>
      <c r="E7185" s="89" t="s">
        <v>12386</v>
      </c>
      <c r="F7185" s="89" t="s">
        <v>680</v>
      </c>
      <c r="G7185" s="89">
        <v>181494</v>
      </c>
      <c r="H7185" s="89"/>
      <c r="I7185" s="93" t="s">
        <v>13685</v>
      </c>
      <c r="J7185" s="89"/>
      <c r="K7185" s="89"/>
      <c r="L7185" s="89"/>
      <c r="M7185" s="89"/>
      <c r="N7185" s="155">
        <v>43843.3</v>
      </c>
      <c r="O7185" s="155">
        <v>0</v>
      </c>
      <c r="P7185" s="89" t="s">
        <v>679</v>
      </c>
    </row>
    <row r="7186" spans="1:16" ht="76.5">
      <c r="A7186" s="214">
        <v>25</v>
      </c>
      <c r="B7186" s="89"/>
      <c r="C7186" s="90" t="s">
        <v>48</v>
      </c>
      <c r="D7186" s="153">
        <v>43404</v>
      </c>
      <c r="E7186" s="89" t="s">
        <v>12386</v>
      </c>
      <c r="F7186" s="89" t="s">
        <v>680</v>
      </c>
      <c r="G7186" s="89">
        <v>181493</v>
      </c>
      <c r="H7186" s="89"/>
      <c r="I7186" s="93" t="s">
        <v>13686</v>
      </c>
      <c r="J7186" s="89"/>
      <c r="K7186" s="89"/>
      <c r="L7186" s="89"/>
      <c r="M7186" s="89"/>
      <c r="N7186" s="155">
        <v>1055972.6399999999</v>
      </c>
      <c r="O7186" s="155">
        <v>0</v>
      </c>
      <c r="P7186" s="89" t="s">
        <v>679</v>
      </c>
    </row>
    <row r="7187" spans="1:16" ht="89.25">
      <c r="A7187" s="214">
        <v>25</v>
      </c>
      <c r="B7187" s="89"/>
      <c r="C7187" s="90" t="s">
        <v>48</v>
      </c>
      <c r="D7187" s="153">
        <v>43404</v>
      </c>
      <c r="E7187" s="89" t="s">
        <v>12386</v>
      </c>
      <c r="F7187" s="89" t="s">
        <v>680</v>
      </c>
      <c r="G7187" s="89">
        <v>181492</v>
      </c>
      <c r="H7187" s="89"/>
      <c r="I7187" s="93" t="s">
        <v>13687</v>
      </c>
      <c r="J7187" s="89"/>
      <c r="K7187" s="89"/>
      <c r="L7187" s="89"/>
      <c r="M7187" s="89"/>
      <c r="N7187" s="155">
        <v>66577.52</v>
      </c>
      <c r="O7187" s="155">
        <v>0</v>
      </c>
      <c r="P7187" s="89" t="s">
        <v>679</v>
      </c>
    </row>
    <row r="7188" spans="1:16" ht="76.5">
      <c r="A7188" s="214">
        <v>25</v>
      </c>
      <c r="B7188" s="89"/>
      <c r="C7188" s="90" t="s">
        <v>48</v>
      </c>
      <c r="D7188" s="153">
        <v>43404</v>
      </c>
      <c r="E7188" s="89" t="s">
        <v>12386</v>
      </c>
      <c r="F7188" s="89" t="s">
        <v>680</v>
      </c>
      <c r="G7188" s="89">
        <v>181491</v>
      </c>
      <c r="H7188" s="89"/>
      <c r="I7188" s="93" t="s">
        <v>13688</v>
      </c>
      <c r="J7188" s="89"/>
      <c r="K7188" s="89"/>
      <c r="L7188" s="89"/>
      <c r="M7188" s="89"/>
      <c r="N7188" s="155">
        <v>854391.7</v>
      </c>
      <c r="O7188" s="155">
        <v>0</v>
      </c>
      <c r="P7188" s="89" t="s">
        <v>679</v>
      </c>
    </row>
    <row r="7189" spans="1:16" ht="76.5">
      <c r="A7189" s="214">
        <v>25</v>
      </c>
      <c r="B7189" s="89"/>
      <c r="C7189" s="90" t="s">
        <v>48</v>
      </c>
      <c r="D7189" s="153">
        <v>43404</v>
      </c>
      <c r="E7189" s="89" t="s">
        <v>12386</v>
      </c>
      <c r="F7189" s="89" t="s">
        <v>680</v>
      </c>
      <c r="G7189" s="89">
        <v>181524</v>
      </c>
      <c r="H7189" s="89"/>
      <c r="I7189" s="93" t="s">
        <v>13689</v>
      </c>
      <c r="J7189" s="89"/>
      <c r="K7189" s="89"/>
      <c r="L7189" s="89"/>
      <c r="M7189" s="89"/>
      <c r="N7189" s="155">
        <v>162402.81</v>
      </c>
      <c r="O7189" s="155">
        <v>0</v>
      </c>
      <c r="P7189" s="89" t="s">
        <v>679</v>
      </c>
    </row>
    <row r="7190" spans="1:16" ht="76.5">
      <c r="A7190" s="214">
        <v>25</v>
      </c>
      <c r="B7190" s="89"/>
      <c r="C7190" s="90" t="s">
        <v>48</v>
      </c>
      <c r="D7190" s="153">
        <v>43404</v>
      </c>
      <c r="E7190" s="89" t="s">
        <v>12386</v>
      </c>
      <c r="F7190" s="89" t="s">
        <v>680</v>
      </c>
      <c r="G7190" s="89">
        <v>181526</v>
      </c>
      <c r="H7190" s="89"/>
      <c r="I7190" s="93" t="s">
        <v>13690</v>
      </c>
      <c r="J7190" s="89"/>
      <c r="K7190" s="89"/>
      <c r="L7190" s="89"/>
      <c r="M7190" s="89"/>
      <c r="N7190" s="155">
        <v>103005.78</v>
      </c>
      <c r="O7190" s="155">
        <v>0</v>
      </c>
      <c r="P7190" s="89" t="s">
        <v>679</v>
      </c>
    </row>
    <row r="7191" spans="1:16" ht="76.5">
      <c r="A7191" s="214">
        <v>25</v>
      </c>
      <c r="B7191" s="89"/>
      <c r="C7191" s="90" t="s">
        <v>48</v>
      </c>
      <c r="D7191" s="153">
        <v>43404</v>
      </c>
      <c r="E7191" s="89" t="s">
        <v>12386</v>
      </c>
      <c r="F7191" s="89" t="s">
        <v>680</v>
      </c>
      <c r="G7191" s="89">
        <v>181528</v>
      </c>
      <c r="H7191" s="89"/>
      <c r="I7191" s="93" t="s">
        <v>13691</v>
      </c>
      <c r="J7191" s="89"/>
      <c r="K7191" s="89"/>
      <c r="L7191" s="89"/>
      <c r="M7191" s="89"/>
      <c r="N7191" s="155">
        <v>844879.27</v>
      </c>
      <c r="O7191" s="155">
        <v>0</v>
      </c>
      <c r="P7191" s="89" t="s">
        <v>679</v>
      </c>
    </row>
    <row r="7192" spans="1:16" ht="76.5">
      <c r="A7192" s="214">
        <v>25</v>
      </c>
      <c r="B7192" s="89"/>
      <c r="C7192" s="90" t="s">
        <v>48</v>
      </c>
      <c r="D7192" s="153">
        <v>43404</v>
      </c>
      <c r="E7192" s="89" t="s">
        <v>12386</v>
      </c>
      <c r="F7192" s="89" t="s">
        <v>680</v>
      </c>
      <c r="G7192" s="89">
        <v>181499</v>
      </c>
      <c r="H7192" s="89"/>
      <c r="I7192" s="93" t="s">
        <v>13692</v>
      </c>
      <c r="J7192" s="89"/>
      <c r="K7192" s="89"/>
      <c r="L7192" s="89"/>
      <c r="M7192" s="89"/>
      <c r="N7192" s="155">
        <v>307212.15000000002</v>
      </c>
      <c r="O7192" s="155">
        <v>0</v>
      </c>
      <c r="P7192" s="89" t="s">
        <v>679</v>
      </c>
    </row>
    <row r="7193" spans="1:16" ht="76.5">
      <c r="A7193" s="214">
        <v>25</v>
      </c>
      <c r="B7193" s="89"/>
      <c r="C7193" s="90" t="s">
        <v>48</v>
      </c>
      <c r="D7193" s="153">
        <v>43404</v>
      </c>
      <c r="E7193" s="89" t="s">
        <v>12386</v>
      </c>
      <c r="F7193" s="89" t="s">
        <v>680</v>
      </c>
      <c r="G7193" s="89">
        <v>181529</v>
      </c>
      <c r="H7193" s="89"/>
      <c r="I7193" s="93" t="s">
        <v>13693</v>
      </c>
      <c r="J7193" s="89"/>
      <c r="K7193" s="89"/>
      <c r="L7193" s="89"/>
      <c r="M7193" s="89"/>
      <c r="N7193" s="155">
        <v>1765588.46</v>
      </c>
      <c r="O7193" s="155">
        <v>0</v>
      </c>
      <c r="P7193" s="89" t="s">
        <v>679</v>
      </c>
    </row>
    <row r="7194" spans="1:16" ht="89.25">
      <c r="A7194" s="214">
        <v>25</v>
      </c>
      <c r="B7194" s="89"/>
      <c r="C7194" s="90" t="s">
        <v>48</v>
      </c>
      <c r="D7194" s="153">
        <v>43404</v>
      </c>
      <c r="E7194" s="89" t="s">
        <v>12386</v>
      </c>
      <c r="F7194" s="89" t="s">
        <v>680</v>
      </c>
      <c r="G7194" s="89">
        <v>181533</v>
      </c>
      <c r="H7194" s="89"/>
      <c r="I7194" s="93" t="s">
        <v>13694</v>
      </c>
      <c r="J7194" s="89"/>
      <c r="K7194" s="89"/>
      <c r="L7194" s="89"/>
      <c r="M7194" s="89"/>
      <c r="N7194" s="155">
        <v>510288.94</v>
      </c>
      <c r="O7194" s="155">
        <v>0</v>
      </c>
      <c r="P7194" s="89" t="s">
        <v>679</v>
      </c>
    </row>
    <row r="7195" spans="1:16" ht="89.25">
      <c r="A7195" s="214">
        <v>25</v>
      </c>
      <c r="B7195" s="89"/>
      <c r="C7195" s="90" t="s">
        <v>48</v>
      </c>
      <c r="D7195" s="153">
        <v>43404</v>
      </c>
      <c r="E7195" s="89" t="s">
        <v>12386</v>
      </c>
      <c r="F7195" s="89" t="s">
        <v>680</v>
      </c>
      <c r="G7195" s="89">
        <v>181530</v>
      </c>
      <c r="H7195" s="89"/>
      <c r="I7195" s="93" t="s">
        <v>13695</v>
      </c>
      <c r="J7195" s="89"/>
      <c r="K7195" s="89"/>
      <c r="L7195" s="89"/>
      <c r="M7195" s="89"/>
      <c r="N7195" s="155">
        <v>95371.83</v>
      </c>
      <c r="O7195" s="155">
        <v>0</v>
      </c>
      <c r="P7195" s="89" t="s">
        <v>679</v>
      </c>
    </row>
    <row r="7196" spans="1:16" ht="76.5">
      <c r="A7196" s="214">
        <v>25</v>
      </c>
      <c r="B7196" s="89"/>
      <c r="C7196" s="90" t="s">
        <v>48</v>
      </c>
      <c r="D7196" s="153">
        <v>43404</v>
      </c>
      <c r="E7196" s="89" t="s">
        <v>12386</v>
      </c>
      <c r="F7196" s="89" t="s">
        <v>680</v>
      </c>
      <c r="G7196" s="89">
        <v>181534</v>
      </c>
      <c r="H7196" s="89"/>
      <c r="I7196" s="93" t="s">
        <v>13696</v>
      </c>
      <c r="J7196" s="89"/>
      <c r="K7196" s="89"/>
      <c r="L7196" s="89"/>
      <c r="M7196" s="89"/>
      <c r="N7196" s="155">
        <v>537330.75</v>
      </c>
      <c r="O7196" s="155">
        <v>0</v>
      </c>
      <c r="P7196" s="89" t="s">
        <v>679</v>
      </c>
    </row>
    <row r="7197" spans="1:16" ht="89.25">
      <c r="A7197" s="214">
        <v>25</v>
      </c>
      <c r="B7197" s="89"/>
      <c r="C7197" s="90" t="s">
        <v>48</v>
      </c>
      <c r="D7197" s="153">
        <v>43404</v>
      </c>
      <c r="E7197" s="89" t="s">
        <v>12386</v>
      </c>
      <c r="F7197" s="89" t="s">
        <v>680</v>
      </c>
      <c r="G7197" s="89">
        <v>181497</v>
      </c>
      <c r="H7197" s="89"/>
      <c r="I7197" s="93" t="s">
        <v>13697</v>
      </c>
      <c r="J7197" s="89"/>
      <c r="K7197" s="89"/>
      <c r="L7197" s="89"/>
      <c r="M7197" s="89"/>
      <c r="N7197" s="155">
        <v>586199.43999999994</v>
      </c>
      <c r="O7197" s="155">
        <v>0</v>
      </c>
      <c r="P7197" s="89" t="s">
        <v>679</v>
      </c>
    </row>
    <row r="7198" spans="1:16" ht="76.5">
      <c r="A7198" s="214">
        <v>25</v>
      </c>
      <c r="B7198" s="89"/>
      <c r="C7198" s="90" t="s">
        <v>48</v>
      </c>
      <c r="D7198" s="153">
        <v>43404</v>
      </c>
      <c r="E7198" s="89" t="s">
        <v>12386</v>
      </c>
      <c r="F7198" s="89" t="s">
        <v>680</v>
      </c>
      <c r="G7198" s="89">
        <v>181501</v>
      </c>
      <c r="H7198" s="89"/>
      <c r="I7198" s="93" t="s">
        <v>13698</v>
      </c>
      <c r="J7198" s="89"/>
      <c r="K7198" s="89"/>
      <c r="L7198" s="89"/>
      <c r="M7198" s="89"/>
      <c r="N7198" s="155">
        <v>112746.25</v>
      </c>
      <c r="O7198" s="155">
        <v>0</v>
      </c>
      <c r="P7198" s="89" t="s">
        <v>679</v>
      </c>
    </row>
    <row r="7199" spans="1:16" ht="89.25">
      <c r="A7199" s="214">
        <v>25</v>
      </c>
      <c r="B7199" s="89"/>
      <c r="C7199" s="90" t="s">
        <v>48</v>
      </c>
      <c r="D7199" s="153">
        <v>43404</v>
      </c>
      <c r="E7199" s="89" t="s">
        <v>12386</v>
      </c>
      <c r="F7199" s="89" t="s">
        <v>680</v>
      </c>
      <c r="G7199" s="89">
        <v>181496</v>
      </c>
      <c r="H7199" s="89"/>
      <c r="I7199" s="93" t="s">
        <v>13699</v>
      </c>
      <c r="J7199" s="89"/>
      <c r="K7199" s="89"/>
      <c r="L7199" s="89"/>
      <c r="M7199" s="89"/>
      <c r="N7199" s="155">
        <v>68286.86</v>
      </c>
      <c r="O7199" s="155">
        <v>0</v>
      </c>
      <c r="P7199" s="89" t="s">
        <v>679</v>
      </c>
    </row>
    <row r="7200" spans="1:16" ht="89.25">
      <c r="A7200" s="214">
        <v>25</v>
      </c>
      <c r="B7200" s="89"/>
      <c r="C7200" s="90" t="s">
        <v>48</v>
      </c>
      <c r="D7200" s="153">
        <v>43404</v>
      </c>
      <c r="E7200" s="89" t="s">
        <v>12386</v>
      </c>
      <c r="F7200" s="89" t="s">
        <v>680</v>
      </c>
      <c r="G7200" s="89">
        <v>181495</v>
      </c>
      <c r="H7200" s="89"/>
      <c r="I7200" s="93" t="s">
        <v>13700</v>
      </c>
      <c r="J7200" s="89"/>
      <c r="K7200" s="89"/>
      <c r="L7200" s="89"/>
      <c r="M7200" s="89"/>
      <c r="N7200" s="155">
        <v>642674.31999999995</v>
      </c>
      <c r="O7200" s="155">
        <v>0</v>
      </c>
      <c r="P7200" s="89" t="s">
        <v>679</v>
      </c>
    </row>
    <row r="7201" spans="1:16" ht="76.5">
      <c r="A7201" s="214">
        <v>25</v>
      </c>
      <c r="B7201" s="89"/>
      <c r="C7201" s="90" t="s">
        <v>48</v>
      </c>
      <c r="D7201" s="153">
        <v>43404</v>
      </c>
      <c r="E7201" s="89" t="s">
        <v>12386</v>
      </c>
      <c r="F7201" s="89" t="s">
        <v>680</v>
      </c>
      <c r="G7201" s="89">
        <v>181500</v>
      </c>
      <c r="H7201" s="89"/>
      <c r="I7201" s="93" t="s">
        <v>13701</v>
      </c>
      <c r="J7201" s="89"/>
      <c r="K7201" s="89"/>
      <c r="L7201" s="89"/>
      <c r="M7201" s="89"/>
      <c r="N7201" s="155">
        <v>50080.32</v>
      </c>
      <c r="O7201" s="155">
        <v>0</v>
      </c>
      <c r="P7201" s="89" t="s">
        <v>679</v>
      </c>
    </row>
    <row r="7202" spans="1:16" ht="76.5">
      <c r="A7202" s="214">
        <v>25</v>
      </c>
      <c r="B7202" s="89"/>
      <c r="C7202" s="90" t="s">
        <v>48</v>
      </c>
      <c r="D7202" s="153">
        <v>43404</v>
      </c>
      <c r="E7202" s="89" t="s">
        <v>12386</v>
      </c>
      <c r="F7202" s="89" t="s">
        <v>680</v>
      </c>
      <c r="G7202" s="89">
        <v>181538</v>
      </c>
      <c r="H7202" s="89"/>
      <c r="I7202" s="93" t="s">
        <v>13702</v>
      </c>
      <c r="J7202" s="89"/>
      <c r="K7202" s="89"/>
      <c r="L7202" s="89"/>
      <c r="M7202" s="89"/>
      <c r="N7202" s="155">
        <v>64003.28</v>
      </c>
      <c r="O7202" s="155">
        <v>0</v>
      </c>
      <c r="P7202" s="89" t="s">
        <v>679</v>
      </c>
    </row>
    <row r="7203" spans="1:16" ht="76.5">
      <c r="A7203" s="214">
        <v>25</v>
      </c>
      <c r="B7203" s="89"/>
      <c r="C7203" s="90" t="s">
        <v>48</v>
      </c>
      <c r="D7203" s="153">
        <v>43404</v>
      </c>
      <c r="E7203" s="89" t="s">
        <v>12386</v>
      </c>
      <c r="F7203" s="89" t="s">
        <v>680</v>
      </c>
      <c r="G7203" s="89">
        <v>181498</v>
      </c>
      <c r="H7203" s="89"/>
      <c r="I7203" s="93" t="s">
        <v>13703</v>
      </c>
      <c r="J7203" s="89"/>
      <c r="K7203" s="89"/>
      <c r="L7203" s="89"/>
      <c r="M7203" s="89"/>
      <c r="N7203" s="155">
        <v>556222.66</v>
      </c>
      <c r="O7203" s="155">
        <v>0</v>
      </c>
      <c r="P7203" s="89" t="s">
        <v>679</v>
      </c>
    </row>
    <row r="7204" spans="1:16" ht="76.5">
      <c r="A7204" s="214">
        <v>25</v>
      </c>
      <c r="B7204" s="89"/>
      <c r="C7204" s="90" t="s">
        <v>48</v>
      </c>
      <c r="D7204" s="153">
        <v>43404</v>
      </c>
      <c r="E7204" s="89" t="s">
        <v>12386</v>
      </c>
      <c r="F7204" s="89" t="s">
        <v>680</v>
      </c>
      <c r="G7204" s="89">
        <v>181537</v>
      </c>
      <c r="H7204" s="89"/>
      <c r="I7204" s="93" t="s">
        <v>13704</v>
      </c>
      <c r="J7204" s="89"/>
      <c r="K7204" s="89"/>
      <c r="L7204" s="89"/>
      <c r="M7204" s="89"/>
      <c r="N7204" s="155">
        <v>806600.39</v>
      </c>
      <c r="O7204" s="155">
        <v>0</v>
      </c>
      <c r="P7204" s="89" t="s">
        <v>679</v>
      </c>
    </row>
    <row r="7205" spans="1:16" ht="76.5">
      <c r="A7205" s="214">
        <v>25</v>
      </c>
      <c r="B7205" s="89"/>
      <c r="C7205" s="90" t="s">
        <v>48</v>
      </c>
      <c r="D7205" s="153">
        <v>43404</v>
      </c>
      <c r="E7205" s="89" t="s">
        <v>12386</v>
      </c>
      <c r="F7205" s="89" t="s">
        <v>680</v>
      </c>
      <c r="G7205" s="89">
        <v>181532</v>
      </c>
      <c r="H7205" s="89"/>
      <c r="I7205" s="93" t="s">
        <v>13705</v>
      </c>
      <c r="J7205" s="89"/>
      <c r="K7205" s="89"/>
      <c r="L7205" s="89"/>
      <c r="M7205" s="89"/>
      <c r="N7205" s="155">
        <v>932802.86</v>
      </c>
      <c r="O7205" s="155">
        <v>0</v>
      </c>
      <c r="P7205" s="89" t="s">
        <v>679</v>
      </c>
    </row>
    <row r="7206" spans="1:16" ht="76.5">
      <c r="A7206" s="214">
        <v>25</v>
      </c>
      <c r="B7206" s="89"/>
      <c r="C7206" s="90" t="s">
        <v>48</v>
      </c>
      <c r="D7206" s="153">
        <v>43404</v>
      </c>
      <c r="E7206" s="89" t="s">
        <v>12386</v>
      </c>
      <c r="F7206" s="89" t="s">
        <v>680</v>
      </c>
      <c r="G7206" s="89">
        <v>181536</v>
      </c>
      <c r="H7206" s="89"/>
      <c r="I7206" s="93" t="s">
        <v>13706</v>
      </c>
      <c r="J7206" s="89"/>
      <c r="K7206" s="89"/>
      <c r="L7206" s="89"/>
      <c r="M7206" s="89"/>
      <c r="N7206" s="155">
        <v>8672.86</v>
      </c>
      <c r="O7206" s="155">
        <v>0</v>
      </c>
      <c r="P7206" s="89" t="s">
        <v>679</v>
      </c>
    </row>
    <row r="7207" spans="1:16" ht="51">
      <c r="A7207" s="214">
        <v>513</v>
      </c>
      <c r="B7207" s="89"/>
      <c r="C7207" s="90" t="s">
        <v>175</v>
      </c>
      <c r="D7207" s="153">
        <v>43404</v>
      </c>
      <c r="E7207" s="89" t="s">
        <v>12387</v>
      </c>
      <c r="F7207" s="89" t="s">
        <v>15</v>
      </c>
      <c r="G7207" s="89">
        <v>877515</v>
      </c>
      <c r="H7207" s="89"/>
      <c r="I7207" s="93" t="s">
        <v>743</v>
      </c>
      <c r="J7207" s="89"/>
      <c r="K7207" s="89"/>
      <c r="L7207" s="89"/>
      <c r="M7207" s="89"/>
      <c r="N7207" s="155">
        <v>50</v>
      </c>
      <c r="O7207" s="155">
        <v>0</v>
      </c>
      <c r="P7207" s="89" t="s">
        <v>679</v>
      </c>
    </row>
    <row r="7208" spans="1:16" ht="51">
      <c r="A7208" s="214">
        <v>513</v>
      </c>
      <c r="B7208" s="89"/>
      <c r="C7208" s="90" t="s">
        <v>175</v>
      </c>
      <c r="D7208" s="153">
        <v>43404</v>
      </c>
      <c r="E7208" s="89" t="s">
        <v>12388</v>
      </c>
      <c r="F7208" s="89" t="s">
        <v>15</v>
      </c>
      <c r="G7208" s="89">
        <v>877517</v>
      </c>
      <c r="H7208" s="89"/>
      <c r="I7208" s="93" t="s">
        <v>13707</v>
      </c>
      <c r="J7208" s="89"/>
      <c r="K7208" s="89"/>
      <c r="L7208" s="89"/>
      <c r="M7208" s="89"/>
      <c r="N7208" s="155">
        <v>50</v>
      </c>
      <c r="O7208" s="155">
        <v>0</v>
      </c>
      <c r="P7208" s="89" t="s">
        <v>679</v>
      </c>
    </row>
    <row r="7209" spans="1:16" ht="102">
      <c r="A7209" s="214" t="s">
        <v>561</v>
      </c>
      <c r="B7209" s="89"/>
      <c r="C7209" s="90" t="s">
        <v>10493</v>
      </c>
      <c r="D7209" s="153">
        <v>43404</v>
      </c>
      <c r="E7209" s="89" t="s">
        <v>12389</v>
      </c>
      <c r="F7209" s="89" t="s">
        <v>6</v>
      </c>
      <c r="G7209" s="89">
        <v>937472</v>
      </c>
      <c r="H7209" s="89"/>
      <c r="I7209" s="93" t="s">
        <v>13708</v>
      </c>
      <c r="J7209" s="89"/>
      <c r="K7209" s="89"/>
      <c r="L7209" s="89"/>
      <c r="M7209" s="89"/>
      <c r="N7209" s="155">
        <v>0</v>
      </c>
      <c r="O7209" s="155">
        <v>2123925779.23</v>
      </c>
      <c r="P7209" s="89" t="s">
        <v>679</v>
      </c>
    </row>
    <row r="7210" spans="1:16" ht="51">
      <c r="A7210" s="214" t="s">
        <v>560</v>
      </c>
      <c r="B7210" s="89"/>
      <c r="C7210" s="90" t="s">
        <v>622</v>
      </c>
      <c r="D7210" s="153">
        <v>43404</v>
      </c>
      <c r="E7210" s="89" t="s">
        <v>12390</v>
      </c>
      <c r="F7210" s="89" t="s">
        <v>11</v>
      </c>
      <c r="G7210" s="89">
        <v>937473</v>
      </c>
      <c r="H7210" s="89"/>
      <c r="I7210" s="93" t="s">
        <v>13709</v>
      </c>
      <c r="J7210" s="89"/>
      <c r="K7210" s="89"/>
      <c r="L7210" s="89"/>
      <c r="M7210" s="89"/>
      <c r="N7210" s="155">
        <v>50</v>
      </c>
      <c r="O7210" s="155">
        <v>0</v>
      </c>
      <c r="P7210" s="89" t="s">
        <v>679</v>
      </c>
    </row>
    <row r="7211" spans="1:16" ht="51">
      <c r="A7211" s="214">
        <v>661</v>
      </c>
      <c r="B7211" s="89"/>
      <c r="C7211" s="90" t="s">
        <v>193</v>
      </c>
      <c r="D7211" s="153">
        <v>43405</v>
      </c>
      <c r="E7211" s="89" t="s">
        <v>13824</v>
      </c>
      <c r="F7211" s="89" t="s">
        <v>3</v>
      </c>
      <c r="G7211" s="89">
        <v>1678345</v>
      </c>
      <c r="H7211" s="89"/>
      <c r="I7211" s="93" t="s">
        <v>15998</v>
      </c>
      <c r="J7211" s="89"/>
      <c r="K7211" s="89"/>
      <c r="L7211" s="89"/>
      <c r="M7211" s="89"/>
      <c r="N7211" s="155">
        <v>0</v>
      </c>
      <c r="O7211" s="155">
        <v>555</v>
      </c>
      <c r="P7211" s="89" t="s">
        <v>679</v>
      </c>
    </row>
    <row r="7212" spans="1:16" ht="51">
      <c r="A7212" s="214">
        <v>599</v>
      </c>
      <c r="B7212" s="89"/>
      <c r="C7212" s="90" t="s">
        <v>11086</v>
      </c>
      <c r="D7212" s="153">
        <v>43405</v>
      </c>
      <c r="E7212" s="89" t="s">
        <v>13825</v>
      </c>
      <c r="F7212" s="89" t="s">
        <v>3</v>
      </c>
      <c r="G7212" s="89">
        <v>1678357</v>
      </c>
      <c r="H7212" s="89"/>
      <c r="I7212" s="93" t="s">
        <v>15999</v>
      </c>
      <c r="J7212" s="89"/>
      <c r="K7212" s="89"/>
      <c r="L7212" s="89"/>
      <c r="M7212" s="89"/>
      <c r="N7212" s="155">
        <v>0</v>
      </c>
      <c r="O7212" s="155">
        <v>230</v>
      </c>
      <c r="P7212" s="89" t="s">
        <v>679</v>
      </c>
    </row>
    <row r="7213" spans="1:16" ht="51">
      <c r="A7213" s="214">
        <v>292</v>
      </c>
      <c r="B7213" s="89"/>
      <c r="C7213" s="90" t="s">
        <v>134</v>
      </c>
      <c r="D7213" s="153">
        <v>43405</v>
      </c>
      <c r="E7213" s="89" t="s">
        <v>13826</v>
      </c>
      <c r="F7213" s="89" t="s">
        <v>3</v>
      </c>
      <c r="G7213" s="89">
        <v>1678367</v>
      </c>
      <c r="H7213" s="89"/>
      <c r="I7213" s="93" t="s">
        <v>12637</v>
      </c>
      <c r="J7213" s="89"/>
      <c r="K7213" s="89"/>
      <c r="L7213" s="89"/>
      <c r="M7213" s="89"/>
      <c r="N7213" s="155">
        <v>0</v>
      </c>
      <c r="O7213" s="155">
        <v>68</v>
      </c>
      <c r="P7213" s="89" t="s">
        <v>679</v>
      </c>
    </row>
    <row r="7214" spans="1:16" ht="38.25">
      <c r="A7214" s="214">
        <v>291</v>
      </c>
      <c r="B7214" s="89"/>
      <c r="C7214" s="90" t="s">
        <v>133</v>
      </c>
      <c r="D7214" s="153">
        <v>43405</v>
      </c>
      <c r="E7214" s="89" t="s">
        <v>13827</v>
      </c>
      <c r="F7214" s="89" t="s">
        <v>3</v>
      </c>
      <c r="G7214" s="89">
        <v>1678368</v>
      </c>
      <c r="H7214" s="89"/>
      <c r="I7214" s="93" t="s">
        <v>16000</v>
      </c>
      <c r="J7214" s="89"/>
      <c r="K7214" s="89"/>
      <c r="L7214" s="89"/>
      <c r="M7214" s="89"/>
      <c r="N7214" s="155">
        <v>0</v>
      </c>
      <c r="O7214" s="155">
        <v>5972.2</v>
      </c>
      <c r="P7214" s="89" t="s">
        <v>679</v>
      </c>
    </row>
    <row r="7215" spans="1:16" ht="51">
      <c r="A7215" s="214">
        <v>292</v>
      </c>
      <c r="B7215" s="89"/>
      <c r="C7215" s="90" t="s">
        <v>134</v>
      </c>
      <c r="D7215" s="153">
        <v>43405</v>
      </c>
      <c r="E7215" s="89" t="s">
        <v>13828</v>
      </c>
      <c r="F7215" s="89" t="s">
        <v>3</v>
      </c>
      <c r="G7215" s="89">
        <v>1678369</v>
      </c>
      <c r="H7215" s="89"/>
      <c r="I7215" s="93" t="s">
        <v>12637</v>
      </c>
      <c r="J7215" s="89"/>
      <c r="K7215" s="89"/>
      <c r="L7215" s="89"/>
      <c r="M7215" s="89"/>
      <c r="N7215" s="155">
        <v>0</v>
      </c>
      <c r="O7215" s="155">
        <v>50</v>
      </c>
      <c r="P7215" s="89" t="s">
        <v>679</v>
      </c>
    </row>
    <row r="7216" spans="1:16" ht="51">
      <c r="A7216" s="214">
        <v>292</v>
      </c>
      <c r="B7216" s="89"/>
      <c r="C7216" s="90" t="s">
        <v>134</v>
      </c>
      <c r="D7216" s="153">
        <v>43405</v>
      </c>
      <c r="E7216" s="89" t="s">
        <v>13829</v>
      </c>
      <c r="F7216" s="89" t="s">
        <v>3</v>
      </c>
      <c r="G7216" s="89">
        <v>1678371</v>
      </c>
      <c r="H7216" s="89"/>
      <c r="I7216" s="93" t="s">
        <v>12637</v>
      </c>
      <c r="J7216" s="89"/>
      <c r="K7216" s="89"/>
      <c r="L7216" s="89"/>
      <c r="M7216" s="89"/>
      <c r="N7216" s="155">
        <v>0</v>
      </c>
      <c r="O7216" s="155">
        <v>56</v>
      </c>
      <c r="P7216" s="89" t="s">
        <v>679</v>
      </c>
    </row>
    <row r="7217" spans="1:16" ht="38.25">
      <c r="A7217" s="214" t="s">
        <v>569</v>
      </c>
      <c r="B7217" s="89"/>
      <c r="C7217" s="90" t="s">
        <v>621</v>
      </c>
      <c r="D7217" s="153">
        <v>43405</v>
      </c>
      <c r="E7217" s="89" t="s">
        <v>13830</v>
      </c>
      <c r="F7217" s="89" t="s">
        <v>3</v>
      </c>
      <c r="G7217" s="89">
        <v>1678337</v>
      </c>
      <c r="H7217" s="89"/>
      <c r="I7217" s="93" t="s">
        <v>16001</v>
      </c>
      <c r="J7217" s="89"/>
      <c r="K7217" s="89"/>
      <c r="L7217" s="89"/>
      <c r="M7217" s="89"/>
      <c r="N7217" s="155">
        <v>0</v>
      </c>
      <c r="O7217" s="155">
        <v>3192</v>
      </c>
      <c r="P7217" s="89" t="s">
        <v>679</v>
      </c>
    </row>
    <row r="7218" spans="1:16" ht="51">
      <c r="A7218" s="214">
        <v>41</v>
      </c>
      <c r="B7218" s="89"/>
      <c r="C7218" s="90" t="s">
        <v>50</v>
      </c>
      <c r="D7218" s="153">
        <v>43405</v>
      </c>
      <c r="E7218" s="89" t="s">
        <v>13831</v>
      </c>
      <c r="F7218" s="89" t="s">
        <v>3</v>
      </c>
      <c r="G7218" s="89">
        <v>1678325</v>
      </c>
      <c r="H7218" s="89"/>
      <c r="I7218" s="93" t="s">
        <v>16002</v>
      </c>
      <c r="J7218" s="89"/>
      <c r="K7218" s="89"/>
      <c r="L7218" s="89"/>
      <c r="M7218" s="89"/>
      <c r="N7218" s="155">
        <v>0</v>
      </c>
      <c r="O7218" s="155">
        <v>434.28000000000003</v>
      </c>
      <c r="P7218" s="89" t="s">
        <v>679</v>
      </c>
    </row>
    <row r="7219" spans="1:16" ht="51">
      <c r="A7219" s="214" t="s">
        <v>569</v>
      </c>
      <c r="B7219" s="89"/>
      <c r="C7219" s="90" t="s">
        <v>621</v>
      </c>
      <c r="D7219" s="153">
        <v>43405</v>
      </c>
      <c r="E7219" s="89" t="s">
        <v>13832</v>
      </c>
      <c r="F7219" s="89" t="s">
        <v>3</v>
      </c>
      <c r="G7219" s="89">
        <v>1678316</v>
      </c>
      <c r="H7219" s="89"/>
      <c r="I7219" s="93" t="s">
        <v>16003</v>
      </c>
      <c r="J7219" s="89"/>
      <c r="K7219" s="89"/>
      <c r="L7219" s="89"/>
      <c r="M7219" s="89"/>
      <c r="N7219" s="155">
        <v>0</v>
      </c>
      <c r="O7219" s="155">
        <v>32</v>
      </c>
      <c r="P7219" s="89" t="s">
        <v>679</v>
      </c>
    </row>
    <row r="7220" spans="1:16" ht="51">
      <c r="A7220" s="214" t="s">
        <v>569</v>
      </c>
      <c r="B7220" s="89"/>
      <c r="C7220" s="90" t="s">
        <v>621</v>
      </c>
      <c r="D7220" s="153">
        <v>43405</v>
      </c>
      <c r="E7220" s="89" t="s">
        <v>13833</v>
      </c>
      <c r="F7220" s="89" t="s">
        <v>3</v>
      </c>
      <c r="G7220" s="89">
        <v>1678308</v>
      </c>
      <c r="H7220" s="89"/>
      <c r="I7220" s="93" t="s">
        <v>16004</v>
      </c>
      <c r="J7220" s="89"/>
      <c r="K7220" s="89"/>
      <c r="L7220" s="89"/>
      <c r="M7220" s="89"/>
      <c r="N7220" s="155">
        <v>0</v>
      </c>
      <c r="O7220" s="155">
        <v>945</v>
      </c>
      <c r="P7220" s="89" t="s">
        <v>679</v>
      </c>
    </row>
    <row r="7221" spans="1:16" ht="38.25">
      <c r="A7221" s="214">
        <v>35</v>
      </c>
      <c r="B7221" s="89"/>
      <c r="C7221" s="90" t="s">
        <v>49</v>
      </c>
      <c r="D7221" s="153">
        <v>43405</v>
      </c>
      <c r="E7221" s="89" t="s">
        <v>13834</v>
      </c>
      <c r="F7221" s="89" t="s">
        <v>3</v>
      </c>
      <c r="G7221" s="89">
        <v>1678280</v>
      </c>
      <c r="H7221" s="89"/>
      <c r="I7221" s="93" t="s">
        <v>16005</v>
      </c>
      <c r="J7221" s="89"/>
      <c r="K7221" s="89"/>
      <c r="L7221" s="89"/>
      <c r="M7221" s="89"/>
      <c r="N7221" s="155">
        <v>0</v>
      </c>
      <c r="O7221" s="155">
        <v>1278</v>
      </c>
      <c r="P7221" s="89" t="s">
        <v>679</v>
      </c>
    </row>
    <row r="7222" spans="1:16" ht="63.75">
      <c r="A7222" s="214">
        <v>47</v>
      </c>
      <c r="B7222" s="89"/>
      <c r="C7222" s="90" t="s">
        <v>52</v>
      </c>
      <c r="D7222" s="153">
        <v>43405</v>
      </c>
      <c r="E7222" s="89" t="s">
        <v>13835</v>
      </c>
      <c r="F7222" s="89" t="s">
        <v>3</v>
      </c>
      <c r="G7222" s="89">
        <v>1678279</v>
      </c>
      <c r="H7222" s="89"/>
      <c r="I7222" s="93" t="s">
        <v>16006</v>
      </c>
      <c r="J7222" s="89"/>
      <c r="K7222" s="89"/>
      <c r="L7222" s="89"/>
      <c r="M7222" s="89"/>
      <c r="N7222" s="155">
        <v>0</v>
      </c>
      <c r="O7222" s="155">
        <v>422</v>
      </c>
      <c r="P7222" s="89" t="s">
        <v>679</v>
      </c>
    </row>
    <row r="7223" spans="1:16" ht="38.25">
      <c r="A7223" s="214">
        <v>592</v>
      </c>
      <c r="B7223" s="89"/>
      <c r="C7223" s="90" t="s">
        <v>653</v>
      </c>
      <c r="D7223" s="153">
        <v>43405</v>
      </c>
      <c r="E7223" s="89" t="s">
        <v>13836</v>
      </c>
      <c r="F7223" s="89" t="s">
        <v>3</v>
      </c>
      <c r="G7223" s="89">
        <v>1678424</v>
      </c>
      <c r="H7223" s="89"/>
      <c r="I7223" s="93" t="s">
        <v>16007</v>
      </c>
      <c r="J7223" s="89"/>
      <c r="K7223" s="89"/>
      <c r="L7223" s="89"/>
      <c r="M7223" s="89"/>
      <c r="N7223" s="155">
        <v>0</v>
      </c>
      <c r="O7223" s="155">
        <v>1422</v>
      </c>
      <c r="P7223" s="89" t="s">
        <v>679</v>
      </c>
    </row>
    <row r="7224" spans="1:16" ht="51">
      <c r="A7224" s="214">
        <v>592</v>
      </c>
      <c r="B7224" s="89"/>
      <c r="C7224" s="90" t="s">
        <v>653</v>
      </c>
      <c r="D7224" s="153">
        <v>43405</v>
      </c>
      <c r="E7224" s="89" t="s">
        <v>13837</v>
      </c>
      <c r="F7224" s="89" t="s">
        <v>3</v>
      </c>
      <c r="G7224" s="89">
        <v>1678423</v>
      </c>
      <c r="H7224" s="89"/>
      <c r="I7224" s="93" t="s">
        <v>16008</v>
      </c>
      <c r="J7224" s="89"/>
      <c r="K7224" s="89"/>
      <c r="L7224" s="89"/>
      <c r="M7224" s="89"/>
      <c r="N7224" s="155">
        <v>0</v>
      </c>
      <c r="O7224" s="155">
        <v>5550</v>
      </c>
      <c r="P7224" s="89" t="s">
        <v>679</v>
      </c>
    </row>
    <row r="7225" spans="1:16" ht="51">
      <c r="A7225" s="214">
        <v>592</v>
      </c>
      <c r="B7225" s="89"/>
      <c r="C7225" s="90" t="s">
        <v>653</v>
      </c>
      <c r="D7225" s="153">
        <v>43405</v>
      </c>
      <c r="E7225" s="89" t="s">
        <v>13838</v>
      </c>
      <c r="F7225" s="89" t="s">
        <v>3</v>
      </c>
      <c r="G7225" s="89">
        <v>1678419</v>
      </c>
      <c r="H7225" s="89"/>
      <c r="I7225" s="93" t="s">
        <v>16009</v>
      </c>
      <c r="J7225" s="89"/>
      <c r="K7225" s="89"/>
      <c r="L7225" s="89"/>
      <c r="M7225" s="89"/>
      <c r="N7225" s="155">
        <v>0</v>
      </c>
      <c r="O7225" s="155">
        <v>28738.3</v>
      </c>
      <c r="P7225" s="89" t="s">
        <v>679</v>
      </c>
    </row>
    <row r="7226" spans="1:16" ht="51">
      <c r="A7226" s="214">
        <v>47</v>
      </c>
      <c r="B7226" s="89"/>
      <c r="C7226" s="90" t="s">
        <v>52</v>
      </c>
      <c r="D7226" s="153">
        <v>43405</v>
      </c>
      <c r="E7226" s="89" t="s">
        <v>13839</v>
      </c>
      <c r="F7226" s="89" t="s">
        <v>3</v>
      </c>
      <c r="G7226" s="89">
        <v>1678401</v>
      </c>
      <c r="H7226" s="89"/>
      <c r="I7226" s="93" t="s">
        <v>16010</v>
      </c>
      <c r="J7226" s="89"/>
      <c r="K7226" s="89"/>
      <c r="L7226" s="89"/>
      <c r="M7226" s="89"/>
      <c r="N7226" s="155">
        <v>0</v>
      </c>
      <c r="O7226" s="155">
        <v>1700</v>
      </c>
      <c r="P7226" s="89" t="s">
        <v>679</v>
      </c>
    </row>
    <row r="7227" spans="1:16" ht="38.25">
      <c r="A7227" s="214">
        <v>206</v>
      </c>
      <c r="B7227" s="89"/>
      <c r="C7227" s="90" t="s">
        <v>100</v>
      </c>
      <c r="D7227" s="153">
        <v>43405</v>
      </c>
      <c r="E7227" s="89" t="s">
        <v>13840</v>
      </c>
      <c r="F7227" s="89" t="s">
        <v>3</v>
      </c>
      <c r="G7227" s="89">
        <v>1678394</v>
      </c>
      <c r="H7227" s="89"/>
      <c r="I7227" s="93" t="s">
        <v>16011</v>
      </c>
      <c r="J7227" s="89"/>
      <c r="K7227" s="89"/>
      <c r="L7227" s="89"/>
      <c r="M7227" s="89"/>
      <c r="N7227" s="155">
        <v>0</v>
      </c>
      <c r="O7227" s="155">
        <v>270.95</v>
      </c>
      <c r="P7227" s="89" t="s">
        <v>679</v>
      </c>
    </row>
    <row r="7228" spans="1:16" ht="51">
      <c r="A7228" s="214">
        <v>292</v>
      </c>
      <c r="B7228" s="89"/>
      <c r="C7228" s="90" t="s">
        <v>134</v>
      </c>
      <c r="D7228" s="153">
        <v>43405</v>
      </c>
      <c r="E7228" s="89" t="s">
        <v>13841</v>
      </c>
      <c r="F7228" s="89" t="s">
        <v>3</v>
      </c>
      <c r="G7228" s="89">
        <v>1678381</v>
      </c>
      <c r="H7228" s="89"/>
      <c r="I7228" s="93" t="s">
        <v>12637</v>
      </c>
      <c r="J7228" s="89"/>
      <c r="K7228" s="89"/>
      <c r="L7228" s="89"/>
      <c r="M7228" s="89"/>
      <c r="N7228" s="155">
        <v>0</v>
      </c>
      <c r="O7228" s="155">
        <v>52</v>
      </c>
      <c r="P7228" s="89" t="s">
        <v>679</v>
      </c>
    </row>
    <row r="7229" spans="1:16" ht="51">
      <c r="A7229" s="214">
        <v>292</v>
      </c>
      <c r="B7229" s="89"/>
      <c r="C7229" s="90" t="s">
        <v>134</v>
      </c>
      <c r="D7229" s="153">
        <v>43405</v>
      </c>
      <c r="E7229" s="89" t="s">
        <v>13842</v>
      </c>
      <c r="F7229" s="89" t="s">
        <v>3</v>
      </c>
      <c r="G7229" s="89">
        <v>1678380</v>
      </c>
      <c r="H7229" s="89"/>
      <c r="I7229" s="93" t="s">
        <v>12637</v>
      </c>
      <c r="J7229" s="89"/>
      <c r="K7229" s="89"/>
      <c r="L7229" s="89"/>
      <c r="M7229" s="89"/>
      <c r="N7229" s="155">
        <v>0</v>
      </c>
      <c r="O7229" s="155">
        <v>83</v>
      </c>
      <c r="P7229" s="89" t="s">
        <v>679</v>
      </c>
    </row>
    <row r="7230" spans="1:16" ht="51">
      <c r="A7230" s="214">
        <v>292</v>
      </c>
      <c r="B7230" s="89"/>
      <c r="C7230" s="90" t="s">
        <v>134</v>
      </c>
      <c r="D7230" s="153">
        <v>43405</v>
      </c>
      <c r="E7230" s="89" t="s">
        <v>13843</v>
      </c>
      <c r="F7230" s="89" t="s">
        <v>3</v>
      </c>
      <c r="G7230" s="89">
        <v>1678379</v>
      </c>
      <c r="H7230" s="89"/>
      <c r="I7230" s="93" t="s">
        <v>12637</v>
      </c>
      <c r="J7230" s="89"/>
      <c r="K7230" s="89"/>
      <c r="L7230" s="89"/>
      <c r="M7230" s="89"/>
      <c r="N7230" s="155">
        <v>0</v>
      </c>
      <c r="O7230" s="155">
        <v>74</v>
      </c>
      <c r="P7230" s="89" t="s">
        <v>679</v>
      </c>
    </row>
    <row r="7231" spans="1:16" ht="51">
      <c r="A7231" s="214">
        <v>292</v>
      </c>
      <c r="B7231" s="89"/>
      <c r="C7231" s="90" t="s">
        <v>134</v>
      </c>
      <c r="D7231" s="153">
        <v>43405</v>
      </c>
      <c r="E7231" s="89" t="s">
        <v>13844</v>
      </c>
      <c r="F7231" s="89" t="s">
        <v>3</v>
      </c>
      <c r="G7231" s="89">
        <v>1678378</v>
      </c>
      <c r="H7231" s="89"/>
      <c r="I7231" s="93" t="s">
        <v>12637</v>
      </c>
      <c r="J7231" s="89"/>
      <c r="K7231" s="89"/>
      <c r="L7231" s="89"/>
      <c r="M7231" s="89"/>
      <c r="N7231" s="155">
        <v>0</v>
      </c>
      <c r="O7231" s="155">
        <v>86</v>
      </c>
      <c r="P7231" s="89" t="s">
        <v>679</v>
      </c>
    </row>
    <row r="7232" spans="1:16" ht="51">
      <c r="A7232" s="214">
        <v>292</v>
      </c>
      <c r="B7232" s="89"/>
      <c r="C7232" s="90" t="s">
        <v>134</v>
      </c>
      <c r="D7232" s="153">
        <v>43405</v>
      </c>
      <c r="E7232" s="89" t="s">
        <v>13845</v>
      </c>
      <c r="F7232" s="89" t="s">
        <v>3</v>
      </c>
      <c r="G7232" s="89">
        <v>1678377</v>
      </c>
      <c r="H7232" s="89"/>
      <c r="I7232" s="93" t="s">
        <v>12637</v>
      </c>
      <c r="J7232" s="89"/>
      <c r="K7232" s="89"/>
      <c r="L7232" s="89"/>
      <c r="M7232" s="89"/>
      <c r="N7232" s="155">
        <v>0</v>
      </c>
      <c r="O7232" s="155">
        <v>76</v>
      </c>
      <c r="P7232" s="89" t="s">
        <v>679</v>
      </c>
    </row>
    <row r="7233" spans="1:16" ht="51">
      <c r="A7233" s="214">
        <v>292</v>
      </c>
      <c r="B7233" s="89"/>
      <c r="C7233" s="90" t="s">
        <v>134</v>
      </c>
      <c r="D7233" s="153">
        <v>43405</v>
      </c>
      <c r="E7233" s="89" t="s">
        <v>13846</v>
      </c>
      <c r="F7233" s="89" t="s">
        <v>3</v>
      </c>
      <c r="G7233" s="89">
        <v>1678376</v>
      </c>
      <c r="H7233" s="89"/>
      <c r="I7233" s="93" t="s">
        <v>12637</v>
      </c>
      <c r="J7233" s="89"/>
      <c r="K7233" s="89"/>
      <c r="L7233" s="89"/>
      <c r="M7233" s="89"/>
      <c r="N7233" s="155">
        <v>0</v>
      </c>
      <c r="O7233" s="155">
        <v>62</v>
      </c>
      <c r="P7233" s="89" t="s">
        <v>679</v>
      </c>
    </row>
    <row r="7234" spans="1:16" ht="51">
      <c r="A7234" s="214">
        <v>292</v>
      </c>
      <c r="B7234" s="89"/>
      <c r="C7234" s="90" t="s">
        <v>134</v>
      </c>
      <c r="D7234" s="153">
        <v>43405</v>
      </c>
      <c r="E7234" s="89" t="s">
        <v>13847</v>
      </c>
      <c r="F7234" s="89" t="s">
        <v>3</v>
      </c>
      <c r="G7234" s="89">
        <v>1678375</v>
      </c>
      <c r="H7234" s="89"/>
      <c r="I7234" s="93" t="s">
        <v>12637</v>
      </c>
      <c r="J7234" s="89"/>
      <c r="K7234" s="89"/>
      <c r="L7234" s="89"/>
      <c r="M7234" s="89"/>
      <c r="N7234" s="155">
        <v>0</v>
      </c>
      <c r="O7234" s="155">
        <v>54</v>
      </c>
      <c r="P7234" s="89" t="s">
        <v>679</v>
      </c>
    </row>
    <row r="7235" spans="1:16" ht="51">
      <c r="A7235" s="214">
        <v>292</v>
      </c>
      <c r="B7235" s="89"/>
      <c r="C7235" s="90" t="s">
        <v>134</v>
      </c>
      <c r="D7235" s="153">
        <v>43405</v>
      </c>
      <c r="E7235" s="89" t="s">
        <v>13848</v>
      </c>
      <c r="F7235" s="89" t="s">
        <v>3</v>
      </c>
      <c r="G7235" s="89">
        <v>1678372</v>
      </c>
      <c r="H7235" s="89"/>
      <c r="I7235" s="93" t="s">
        <v>12637</v>
      </c>
      <c r="J7235" s="89"/>
      <c r="K7235" s="89"/>
      <c r="L7235" s="89"/>
      <c r="M7235" s="89"/>
      <c r="N7235" s="155">
        <v>0</v>
      </c>
      <c r="O7235" s="155">
        <v>33</v>
      </c>
      <c r="P7235" s="89" t="s">
        <v>679</v>
      </c>
    </row>
    <row r="7236" spans="1:16" ht="51">
      <c r="A7236" s="214">
        <v>70</v>
      </c>
      <c r="B7236" s="89"/>
      <c r="C7236" s="90" t="s">
        <v>56</v>
      </c>
      <c r="D7236" s="153">
        <v>43405</v>
      </c>
      <c r="E7236" s="89" t="s">
        <v>13849</v>
      </c>
      <c r="F7236" s="89" t="s">
        <v>3</v>
      </c>
      <c r="G7236" s="89">
        <v>1678300</v>
      </c>
      <c r="H7236" s="89"/>
      <c r="I7236" s="93" t="s">
        <v>16012</v>
      </c>
      <c r="J7236" s="89"/>
      <c r="K7236" s="89"/>
      <c r="L7236" s="89"/>
      <c r="M7236" s="89"/>
      <c r="N7236" s="155">
        <v>0</v>
      </c>
      <c r="O7236" s="155">
        <v>30</v>
      </c>
      <c r="P7236" s="89" t="s">
        <v>679</v>
      </c>
    </row>
    <row r="7237" spans="1:16" ht="51">
      <c r="A7237" s="214" t="s">
        <v>569</v>
      </c>
      <c r="B7237" s="89"/>
      <c r="C7237" s="90" t="s">
        <v>621</v>
      </c>
      <c r="D7237" s="153">
        <v>43405</v>
      </c>
      <c r="E7237" s="89" t="s">
        <v>13850</v>
      </c>
      <c r="F7237" s="89" t="s">
        <v>3</v>
      </c>
      <c r="G7237" s="89">
        <v>1678298</v>
      </c>
      <c r="H7237" s="89"/>
      <c r="I7237" s="93" t="s">
        <v>16013</v>
      </c>
      <c r="J7237" s="89"/>
      <c r="K7237" s="89"/>
      <c r="L7237" s="89"/>
      <c r="M7237" s="89"/>
      <c r="N7237" s="155">
        <v>0</v>
      </c>
      <c r="O7237" s="155">
        <v>71.2</v>
      </c>
      <c r="P7237" s="89" t="s">
        <v>679</v>
      </c>
    </row>
    <row r="7238" spans="1:16" ht="51">
      <c r="A7238" s="214" t="s">
        <v>569</v>
      </c>
      <c r="B7238" s="89"/>
      <c r="C7238" s="90" t="s">
        <v>621</v>
      </c>
      <c r="D7238" s="153">
        <v>43405</v>
      </c>
      <c r="E7238" s="89" t="s">
        <v>13851</v>
      </c>
      <c r="F7238" s="89" t="s">
        <v>3</v>
      </c>
      <c r="G7238" s="89">
        <v>1678295</v>
      </c>
      <c r="H7238" s="89"/>
      <c r="I7238" s="93" t="s">
        <v>16014</v>
      </c>
      <c r="J7238" s="89"/>
      <c r="K7238" s="89"/>
      <c r="L7238" s="89"/>
      <c r="M7238" s="89"/>
      <c r="N7238" s="155">
        <v>0</v>
      </c>
      <c r="O7238" s="155">
        <v>183.03</v>
      </c>
      <c r="P7238" s="89" t="s">
        <v>679</v>
      </c>
    </row>
    <row r="7239" spans="1:16" ht="38.25">
      <c r="A7239" s="214">
        <v>206</v>
      </c>
      <c r="B7239" s="89"/>
      <c r="C7239" s="90" t="s">
        <v>100</v>
      </c>
      <c r="D7239" s="153">
        <v>43405</v>
      </c>
      <c r="E7239" s="89" t="s">
        <v>13852</v>
      </c>
      <c r="F7239" s="89" t="s">
        <v>3</v>
      </c>
      <c r="G7239" s="89">
        <v>1678272</v>
      </c>
      <c r="H7239" s="89"/>
      <c r="I7239" s="93" t="s">
        <v>16015</v>
      </c>
      <c r="J7239" s="89"/>
      <c r="K7239" s="89"/>
      <c r="L7239" s="89"/>
      <c r="M7239" s="89"/>
      <c r="N7239" s="155">
        <v>0</v>
      </c>
      <c r="O7239" s="155">
        <v>374</v>
      </c>
      <c r="P7239" s="89" t="s">
        <v>679</v>
      </c>
    </row>
    <row r="7240" spans="1:16" ht="51">
      <c r="A7240" s="214">
        <v>595</v>
      </c>
      <c r="B7240" s="89"/>
      <c r="C7240" s="90" t="s">
        <v>648</v>
      </c>
      <c r="D7240" s="153">
        <v>43405</v>
      </c>
      <c r="E7240" s="89" t="s">
        <v>13853</v>
      </c>
      <c r="F7240" s="89" t="s">
        <v>3</v>
      </c>
      <c r="G7240" s="89">
        <v>1678268</v>
      </c>
      <c r="H7240" s="89"/>
      <c r="I7240" s="93" t="s">
        <v>16016</v>
      </c>
      <c r="J7240" s="89"/>
      <c r="K7240" s="89"/>
      <c r="L7240" s="89"/>
      <c r="M7240" s="89"/>
      <c r="N7240" s="155">
        <v>0</v>
      </c>
      <c r="O7240" s="155">
        <v>2403.88</v>
      </c>
      <c r="P7240" s="89" t="s">
        <v>679</v>
      </c>
    </row>
    <row r="7241" spans="1:16" ht="51">
      <c r="A7241" s="214">
        <v>15</v>
      </c>
      <c r="B7241" s="89"/>
      <c r="C7241" s="90" t="s">
        <v>45</v>
      </c>
      <c r="D7241" s="153">
        <v>43405</v>
      </c>
      <c r="E7241" s="89" t="s">
        <v>13854</v>
      </c>
      <c r="F7241" s="89" t="s">
        <v>3</v>
      </c>
      <c r="G7241" s="89">
        <v>1678267</v>
      </c>
      <c r="H7241" s="89"/>
      <c r="I7241" s="93" t="s">
        <v>16017</v>
      </c>
      <c r="J7241" s="89"/>
      <c r="K7241" s="89"/>
      <c r="L7241" s="89"/>
      <c r="M7241" s="89"/>
      <c r="N7241" s="155">
        <v>0</v>
      </c>
      <c r="O7241" s="155">
        <v>1677</v>
      </c>
      <c r="P7241" s="89" t="s">
        <v>679</v>
      </c>
    </row>
    <row r="7242" spans="1:16" ht="51">
      <c r="A7242" s="214">
        <v>15</v>
      </c>
      <c r="B7242" s="89"/>
      <c r="C7242" s="90" t="s">
        <v>45</v>
      </c>
      <c r="D7242" s="153">
        <v>43405</v>
      </c>
      <c r="E7242" s="89" t="s">
        <v>13855</v>
      </c>
      <c r="F7242" s="89" t="s">
        <v>3</v>
      </c>
      <c r="G7242" s="89">
        <v>1678266</v>
      </c>
      <c r="H7242" s="89"/>
      <c r="I7242" s="93" t="s">
        <v>16018</v>
      </c>
      <c r="J7242" s="89"/>
      <c r="K7242" s="89"/>
      <c r="L7242" s="89"/>
      <c r="M7242" s="89"/>
      <c r="N7242" s="155">
        <v>0</v>
      </c>
      <c r="O7242" s="155">
        <v>3170</v>
      </c>
      <c r="P7242" s="89" t="s">
        <v>679</v>
      </c>
    </row>
    <row r="7243" spans="1:16" ht="51">
      <c r="A7243" s="214">
        <v>15</v>
      </c>
      <c r="B7243" s="89"/>
      <c r="C7243" s="90" t="s">
        <v>45</v>
      </c>
      <c r="D7243" s="153">
        <v>43405</v>
      </c>
      <c r="E7243" s="89" t="s">
        <v>13856</v>
      </c>
      <c r="F7243" s="89" t="s">
        <v>3</v>
      </c>
      <c r="G7243" s="89">
        <v>1678264</v>
      </c>
      <c r="H7243" s="89"/>
      <c r="I7243" s="93" t="s">
        <v>16019</v>
      </c>
      <c r="J7243" s="89"/>
      <c r="K7243" s="89"/>
      <c r="L7243" s="89"/>
      <c r="M7243" s="89"/>
      <c r="N7243" s="155">
        <v>0</v>
      </c>
      <c r="O7243" s="155">
        <v>1681</v>
      </c>
      <c r="P7243" s="89" t="s">
        <v>2900</v>
      </c>
    </row>
    <row r="7244" spans="1:16" ht="51">
      <c r="A7244" s="214">
        <v>46</v>
      </c>
      <c r="B7244" s="89"/>
      <c r="C7244" s="90" t="s">
        <v>51</v>
      </c>
      <c r="D7244" s="153">
        <v>43405</v>
      </c>
      <c r="E7244" s="89" t="s">
        <v>13857</v>
      </c>
      <c r="F7244" s="89" t="s">
        <v>3</v>
      </c>
      <c r="G7244" s="89">
        <v>1678246</v>
      </c>
      <c r="H7244" s="89"/>
      <c r="I7244" s="93" t="s">
        <v>16020</v>
      </c>
      <c r="J7244" s="89"/>
      <c r="K7244" s="89"/>
      <c r="L7244" s="89"/>
      <c r="M7244" s="89"/>
      <c r="N7244" s="155">
        <v>0</v>
      </c>
      <c r="O7244" s="155">
        <v>1287.17</v>
      </c>
      <c r="P7244" s="89" t="s">
        <v>679</v>
      </c>
    </row>
    <row r="7245" spans="1:16" ht="63.75">
      <c r="A7245" s="214">
        <v>290</v>
      </c>
      <c r="B7245" s="89"/>
      <c r="C7245" s="90" t="s">
        <v>132</v>
      </c>
      <c r="D7245" s="153">
        <v>43405</v>
      </c>
      <c r="E7245" s="89" t="s">
        <v>13858</v>
      </c>
      <c r="F7245" s="89" t="s">
        <v>3</v>
      </c>
      <c r="G7245" s="89">
        <v>1678208</v>
      </c>
      <c r="H7245" s="89"/>
      <c r="I7245" s="93" t="s">
        <v>16021</v>
      </c>
      <c r="J7245" s="89"/>
      <c r="K7245" s="89"/>
      <c r="L7245" s="89"/>
      <c r="M7245" s="89"/>
      <c r="N7245" s="155">
        <v>0</v>
      </c>
      <c r="O7245" s="155">
        <v>160957.42000000001</v>
      </c>
      <c r="P7245" s="89" t="s">
        <v>679</v>
      </c>
    </row>
    <row r="7246" spans="1:16" ht="38.25">
      <c r="A7246" s="214" t="s">
        <v>569</v>
      </c>
      <c r="B7246" s="89"/>
      <c r="C7246" s="90" t="s">
        <v>621</v>
      </c>
      <c r="D7246" s="153">
        <v>43405</v>
      </c>
      <c r="E7246" s="89" t="s">
        <v>13859</v>
      </c>
      <c r="F7246" s="89" t="s">
        <v>3</v>
      </c>
      <c r="G7246" s="89">
        <v>1678253</v>
      </c>
      <c r="H7246" s="89"/>
      <c r="I7246" s="93" t="s">
        <v>16022</v>
      </c>
      <c r="J7246" s="89"/>
      <c r="K7246" s="89"/>
      <c r="L7246" s="89"/>
      <c r="M7246" s="89"/>
      <c r="N7246" s="155">
        <v>0</v>
      </c>
      <c r="O7246" s="155">
        <v>72.98</v>
      </c>
      <c r="P7246" s="89" t="s">
        <v>679</v>
      </c>
    </row>
    <row r="7247" spans="1:16" ht="38.25">
      <c r="A7247" s="214" t="s">
        <v>569</v>
      </c>
      <c r="B7247" s="89"/>
      <c r="C7247" s="90" t="s">
        <v>621</v>
      </c>
      <c r="D7247" s="153">
        <v>43405</v>
      </c>
      <c r="E7247" s="89" t="s">
        <v>13860</v>
      </c>
      <c r="F7247" s="89" t="s">
        <v>3</v>
      </c>
      <c r="G7247" s="89">
        <v>1678251</v>
      </c>
      <c r="H7247" s="89"/>
      <c r="I7247" s="93" t="s">
        <v>16023</v>
      </c>
      <c r="J7247" s="89"/>
      <c r="K7247" s="89"/>
      <c r="L7247" s="89"/>
      <c r="M7247" s="89"/>
      <c r="N7247" s="155">
        <v>0</v>
      </c>
      <c r="O7247" s="155">
        <v>1867.3600000000001</v>
      </c>
      <c r="P7247" s="89" t="s">
        <v>679</v>
      </c>
    </row>
    <row r="7248" spans="1:16" ht="51">
      <c r="A7248" s="214" t="s">
        <v>569</v>
      </c>
      <c r="B7248" s="89"/>
      <c r="C7248" s="90" t="s">
        <v>621</v>
      </c>
      <c r="D7248" s="153">
        <v>43405</v>
      </c>
      <c r="E7248" s="89" t="s">
        <v>13861</v>
      </c>
      <c r="F7248" s="89" t="s">
        <v>3</v>
      </c>
      <c r="G7248" s="89">
        <v>1678243</v>
      </c>
      <c r="H7248" s="89"/>
      <c r="I7248" s="93" t="s">
        <v>724</v>
      </c>
      <c r="J7248" s="89"/>
      <c r="K7248" s="89"/>
      <c r="L7248" s="89"/>
      <c r="M7248" s="89"/>
      <c r="N7248" s="155">
        <v>0</v>
      </c>
      <c r="O7248" s="155">
        <v>1000</v>
      </c>
      <c r="P7248" s="89" t="s">
        <v>679</v>
      </c>
    </row>
    <row r="7249" spans="1:16" ht="76.5">
      <c r="A7249" s="214">
        <v>375</v>
      </c>
      <c r="B7249" s="89"/>
      <c r="C7249" s="90" t="s">
        <v>11073</v>
      </c>
      <c r="D7249" s="153">
        <v>43405</v>
      </c>
      <c r="E7249" s="89" t="s">
        <v>13862</v>
      </c>
      <c r="F7249" s="89" t="s">
        <v>3</v>
      </c>
      <c r="G7249" s="89">
        <v>1678240</v>
      </c>
      <c r="H7249" s="89"/>
      <c r="I7249" s="93" t="s">
        <v>16024</v>
      </c>
      <c r="J7249" s="89"/>
      <c r="K7249" s="89"/>
      <c r="L7249" s="89"/>
      <c r="M7249" s="89"/>
      <c r="N7249" s="155">
        <v>0</v>
      </c>
      <c r="O7249" s="155">
        <v>1430</v>
      </c>
      <c r="P7249" s="89" t="s">
        <v>679</v>
      </c>
    </row>
    <row r="7250" spans="1:16" ht="38.25">
      <c r="A7250" s="214">
        <v>253</v>
      </c>
      <c r="B7250" s="89"/>
      <c r="C7250" s="90" t="s">
        <v>117</v>
      </c>
      <c r="D7250" s="153">
        <v>43405</v>
      </c>
      <c r="E7250" s="89" t="s">
        <v>13863</v>
      </c>
      <c r="F7250" s="89" t="s">
        <v>3</v>
      </c>
      <c r="G7250" s="89">
        <v>1678234</v>
      </c>
      <c r="H7250" s="89"/>
      <c r="I7250" s="93" t="s">
        <v>12433</v>
      </c>
      <c r="J7250" s="89"/>
      <c r="K7250" s="89"/>
      <c r="L7250" s="89"/>
      <c r="M7250" s="89"/>
      <c r="N7250" s="155">
        <v>0</v>
      </c>
      <c r="O7250" s="155">
        <v>3.2600000000000002</v>
      </c>
      <c r="P7250" s="89" t="s">
        <v>679</v>
      </c>
    </row>
    <row r="7251" spans="1:16" ht="38.25">
      <c r="A7251" s="214" t="s">
        <v>569</v>
      </c>
      <c r="B7251" s="89"/>
      <c r="C7251" s="90" t="s">
        <v>621</v>
      </c>
      <c r="D7251" s="153">
        <v>43405</v>
      </c>
      <c r="E7251" s="89" t="s">
        <v>13864</v>
      </c>
      <c r="F7251" s="89" t="s">
        <v>3</v>
      </c>
      <c r="G7251" s="89">
        <v>1678226</v>
      </c>
      <c r="H7251" s="89"/>
      <c r="I7251" s="93" t="s">
        <v>12397</v>
      </c>
      <c r="J7251" s="89"/>
      <c r="K7251" s="89"/>
      <c r="L7251" s="89"/>
      <c r="M7251" s="89"/>
      <c r="N7251" s="155">
        <v>0</v>
      </c>
      <c r="O7251" s="155">
        <v>5020</v>
      </c>
      <c r="P7251" s="89" t="s">
        <v>679</v>
      </c>
    </row>
    <row r="7252" spans="1:16" ht="51">
      <c r="A7252" s="214" t="s">
        <v>569</v>
      </c>
      <c r="B7252" s="89"/>
      <c r="C7252" s="90" t="s">
        <v>621</v>
      </c>
      <c r="D7252" s="153">
        <v>43405</v>
      </c>
      <c r="E7252" s="89" t="s">
        <v>13865</v>
      </c>
      <c r="F7252" s="89" t="s">
        <v>3</v>
      </c>
      <c r="G7252" s="89">
        <v>1678225</v>
      </c>
      <c r="H7252" s="89"/>
      <c r="I7252" s="93" t="s">
        <v>16025</v>
      </c>
      <c r="J7252" s="89"/>
      <c r="K7252" s="89"/>
      <c r="L7252" s="89"/>
      <c r="M7252" s="89"/>
      <c r="N7252" s="155">
        <v>0</v>
      </c>
      <c r="O7252" s="155">
        <v>600</v>
      </c>
      <c r="P7252" s="89" t="s">
        <v>679</v>
      </c>
    </row>
    <row r="7253" spans="1:16" ht="51">
      <c r="A7253" s="214" t="s">
        <v>569</v>
      </c>
      <c r="B7253" s="89"/>
      <c r="C7253" s="90" t="s">
        <v>621</v>
      </c>
      <c r="D7253" s="153">
        <v>43405</v>
      </c>
      <c r="E7253" s="89" t="s">
        <v>13866</v>
      </c>
      <c r="F7253" s="89" t="s">
        <v>3</v>
      </c>
      <c r="G7253" s="89">
        <v>1678209</v>
      </c>
      <c r="H7253" s="89"/>
      <c r="I7253" s="93" t="s">
        <v>16026</v>
      </c>
      <c r="J7253" s="89"/>
      <c r="K7253" s="89"/>
      <c r="L7253" s="89"/>
      <c r="M7253" s="89"/>
      <c r="N7253" s="155">
        <v>0</v>
      </c>
      <c r="O7253" s="155">
        <v>1187</v>
      </c>
      <c r="P7253" s="89" t="s">
        <v>2900</v>
      </c>
    </row>
    <row r="7254" spans="1:16" ht="63.75">
      <c r="A7254" s="214">
        <v>514</v>
      </c>
      <c r="B7254" s="89"/>
      <c r="C7254" s="90" t="s">
        <v>176</v>
      </c>
      <c r="D7254" s="153">
        <v>43405</v>
      </c>
      <c r="E7254" s="89" t="s">
        <v>13867</v>
      </c>
      <c r="F7254" s="89" t="s">
        <v>6</v>
      </c>
      <c r="G7254" s="89">
        <v>1041518</v>
      </c>
      <c r="H7254" s="89"/>
      <c r="I7254" s="93" t="s">
        <v>16027</v>
      </c>
      <c r="J7254" s="89"/>
      <c r="K7254" s="89"/>
      <c r="L7254" s="89"/>
      <c r="M7254" s="89"/>
      <c r="N7254" s="155">
        <v>0</v>
      </c>
      <c r="O7254" s="155">
        <v>13920000</v>
      </c>
      <c r="P7254" s="89" t="s">
        <v>679</v>
      </c>
    </row>
    <row r="7255" spans="1:16" ht="63.75">
      <c r="A7255" s="214">
        <v>514</v>
      </c>
      <c r="B7255" s="89"/>
      <c r="C7255" s="90" t="s">
        <v>176</v>
      </c>
      <c r="D7255" s="153">
        <v>43405</v>
      </c>
      <c r="E7255" s="89" t="s">
        <v>13868</v>
      </c>
      <c r="F7255" s="89" t="s">
        <v>6</v>
      </c>
      <c r="G7255" s="89">
        <v>1041519</v>
      </c>
      <c r="H7255" s="89"/>
      <c r="I7255" s="93" t="s">
        <v>16027</v>
      </c>
      <c r="J7255" s="89"/>
      <c r="K7255" s="89"/>
      <c r="L7255" s="89"/>
      <c r="M7255" s="89"/>
      <c r="N7255" s="155">
        <v>0</v>
      </c>
      <c r="O7255" s="155">
        <v>4844143.66</v>
      </c>
      <c r="P7255" s="89" t="s">
        <v>679</v>
      </c>
    </row>
    <row r="7256" spans="1:16" ht="76.5">
      <c r="A7256" s="214">
        <v>291</v>
      </c>
      <c r="B7256" s="89"/>
      <c r="C7256" s="90" t="s">
        <v>133</v>
      </c>
      <c r="D7256" s="153">
        <v>43405</v>
      </c>
      <c r="E7256" s="89" t="s">
        <v>13869</v>
      </c>
      <c r="F7256" s="89" t="s">
        <v>11</v>
      </c>
      <c r="G7256" s="89">
        <v>877814</v>
      </c>
      <c r="H7256" s="89"/>
      <c r="I7256" s="93" t="s">
        <v>16028</v>
      </c>
      <c r="J7256" s="89"/>
      <c r="K7256" s="89"/>
      <c r="L7256" s="89"/>
      <c r="M7256" s="89"/>
      <c r="N7256" s="155">
        <v>50</v>
      </c>
      <c r="O7256" s="155">
        <v>0</v>
      </c>
      <c r="P7256" s="89" t="s">
        <v>679</v>
      </c>
    </row>
    <row r="7257" spans="1:16" ht="76.5">
      <c r="A7257" s="214" t="s">
        <v>561</v>
      </c>
      <c r="B7257" s="89"/>
      <c r="C7257" s="90" t="s">
        <v>10493</v>
      </c>
      <c r="D7257" s="153">
        <v>43405</v>
      </c>
      <c r="E7257" s="89" t="s">
        <v>13870</v>
      </c>
      <c r="F7257" s="89" t="s">
        <v>11</v>
      </c>
      <c r="G7257" s="89">
        <v>937485</v>
      </c>
      <c r="H7257" s="89"/>
      <c r="I7257" s="93" t="s">
        <v>16029</v>
      </c>
      <c r="J7257" s="89"/>
      <c r="K7257" s="89"/>
      <c r="L7257" s="89"/>
      <c r="M7257" s="89"/>
      <c r="N7257" s="155">
        <v>50</v>
      </c>
      <c r="O7257" s="155">
        <v>0</v>
      </c>
      <c r="P7257" s="89" t="s">
        <v>679</v>
      </c>
    </row>
    <row r="7258" spans="1:16" ht="76.5">
      <c r="A7258" s="214" t="s">
        <v>561</v>
      </c>
      <c r="B7258" s="89"/>
      <c r="C7258" s="90" t="s">
        <v>10493</v>
      </c>
      <c r="D7258" s="153">
        <v>43405</v>
      </c>
      <c r="E7258" s="89" t="s">
        <v>13871</v>
      </c>
      <c r="F7258" s="89" t="s">
        <v>13</v>
      </c>
      <c r="G7258" s="89">
        <v>937485</v>
      </c>
      <c r="H7258" s="89"/>
      <c r="I7258" s="93" t="s">
        <v>16030</v>
      </c>
      <c r="J7258" s="89"/>
      <c r="K7258" s="89"/>
      <c r="L7258" s="89"/>
      <c r="M7258" s="89"/>
      <c r="N7258" s="155">
        <v>2240</v>
      </c>
      <c r="O7258" s="155">
        <v>0</v>
      </c>
      <c r="P7258" s="89" t="s">
        <v>679</v>
      </c>
    </row>
    <row r="7259" spans="1:16" ht="51">
      <c r="A7259" s="214" t="s">
        <v>563</v>
      </c>
      <c r="B7259" s="89"/>
      <c r="C7259" s="90" t="s">
        <v>9054</v>
      </c>
      <c r="D7259" s="153">
        <v>43405</v>
      </c>
      <c r="E7259" s="89" t="s">
        <v>13872</v>
      </c>
      <c r="F7259" s="89" t="s">
        <v>636</v>
      </c>
      <c r="G7259" s="89">
        <v>181555</v>
      </c>
      <c r="H7259" s="89"/>
      <c r="I7259" s="93" t="s">
        <v>16031</v>
      </c>
      <c r="J7259" s="89"/>
      <c r="K7259" s="89"/>
      <c r="L7259" s="89"/>
      <c r="M7259" s="89"/>
      <c r="N7259" s="155">
        <v>0</v>
      </c>
      <c r="O7259" s="155">
        <v>388252.6</v>
      </c>
      <c r="P7259" s="89" t="s">
        <v>679</v>
      </c>
    </row>
    <row r="7260" spans="1:16" ht="102">
      <c r="A7260" s="214">
        <v>683</v>
      </c>
      <c r="B7260" s="89"/>
      <c r="C7260" s="90" t="s">
        <v>11088</v>
      </c>
      <c r="D7260" s="153">
        <v>43405</v>
      </c>
      <c r="E7260" s="89" t="s">
        <v>13873</v>
      </c>
      <c r="F7260" s="89" t="s">
        <v>637</v>
      </c>
      <c r="G7260" s="89">
        <v>6374</v>
      </c>
      <c r="H7260" s="89"/>
      <c r="I7260" s="93" t="s">
        <v>16032</v>
      </c>
      <c r="J7260" s="89"/>
      <c r="K7260" s="89"/>
      <c r="L7260" s="89"/>
      <c r="M7260" s="89"/>
      <c r="N7260" s="155">
        <v>657.82</v>
      </c>
      <c r="O7260" s="155">
        <v>0</v>
      </c>
      <c r="P7260" s="89" t="s">
        <v>679</v>
      </c>
    </row>
    <row r="7261" spans="1:16" ht="89.25">
      <c r="A7261" s="214">
        <v>683</v>
      </c>
      <c r="B7261" s="89"/>
      <c r="C7261" s="90" t="s">
        <v>11088</v>
      </c>
      <c r="D7261" s="153">
        <v>43405</v>
      </c>
      <c r="E7261" s="89" t="s">
        <v>13874</v>
      </c>
      <c r="F7261" s="89" t="s">
        <v>15</v>
      </c>
      <c r="G7261" s="89">
        <v>6374</v>
      </c>
      <c r="H7261" s="89"/>
      <c r="I7261" s="93" t="s">
        <v>16033</v>
      </c>
      <c r="J7261" s="89"/>
      <c r="K7261" s="89"/>
      <c r="L7261" s="89"/>
      <c r="M7261" s="89"/>
      <c r="N7261" s="155">
        <v>370.57</v>
      </c>
      <c r="O7261" s="155">
        <v>0</v>
      </c>
      <c r="P7261" s="89" t="s">
        <v>679</v>
      </c>
    </row>
    <row r="7262" spans="1:16" ht="102">
      <c r="A7262" s="214">
        <v>597</v>
      </c>
      <c r="B7262" s="89"/>
      <c r="C7262" s="90" t="s">
        <v>2577</v>
      </c>
      <c r="D7262" s="153">
        <v>43405</v>
      </c>
      <c r="E7262" s="89" t="s">
        <v>13875</v>
      </c>
      <c r="F7262" s="89" t="s">
        <v>15</v>
      </c>
      <c r="G7262" s="89">
        <v>6386</v>
      </c>
      <c r="H7262" s="89"/>
      <c r="I7262" s="93" t="s">
        <v>16034</v>
      </c>
      <c r="J7262" s="89"/>
      <c r="K7262" s="89"/>
      <c r="L7262" s="89"/>
      <c r="M7262" s="89"/>
      <c r="N7262" s="155">
        <v>330131.87</v>
      </c>
      <c r="O7262" s="155">
        <v>0</v>
      </c>
      <c r="P7262" s="89" t="s">
        <v>679</v>
      </c>
    </row>
    <row r="7263" spans="1:16" ht="76.5">
      <c r="A7263" s="214">
        <v>578</v>
      </c>
      <c r="B7263" s="89"/>
      <c r="C7263" s="90" t="s">
        <v>183</v>
      </c>
      <c r="D7263" s="153">
        <v>43405</v>
      </c>
      <c r="E7263" s="89" t="s">
        <v>13876</v>
      </c>
      <c r="F7263" s="89" t="s">
        <v>15</v>
      </c>
      <c r="G7263" s="89">
        <v>6384</v>
      </c>
      <c r="H7263" s="89"/>
      <c r="I7263" s="93" t="s">
        <v>16035</v>
      </c>
      <c r="J7263" s="89"/>
      <c r="K7263" s="89"/>
      <c r="L7263" s="89"/>
      <c r="M7263" s="89"/>
      <c r="N7263" s="155">
        <v>364.67</v>
      </c>
      <c r="O7263" s="155">
        <v>0</v>
      </c>
      <c r="P7263" s="89" t="s">
        <v>679</v>
      </c>
    </row>
    <row r="7264" spans="1:16" ht="102">
      <c r="A7264" s="214">
        <v>20</v>
      </c>
      <c r="B7264" s="89"/>
      <c r="C7264" s="90" t="s">
        <v>47</v>
      </c>
      <c r="D7264" s="153">
        <v>43405</v>
      </c>
      <c r="E7264" s="89" t="s">
        <v>13877</v>
      </c>
      <c r="F7264" s="89" t="s">
        <v>11</v>
      </c>
      <c r="G7264" s="89">
        <v>937532</v>
      </c>
      <c r="H7264" s="89"/>
      <c r="I7264" s="93" t="s">
        <v>16036</v>
      </c>
      <c r="J7264" s="89"/>
      <c r="K7264" s="89"/>
      <c r="L7264" s="89"/>
      <c r="M7264" s="89"/>
      <c r="N7264" s="155">
        <v>2612.9</v>
      </c>
      <c r="O7264" s="155">
        <v>0</v>
      </c>
      <c r="P7264" s="89" t="s">
        <v>679</v>
      </c>
    </row>
    <row r="7265" spans="1:16" ht="102">
      <c r="A7265" s="214">
        <v>20</v>
      </c>
      <c r="B7265" s="89"/>
      <c r="C7265" s="90" t="s">
        <v>47</v>
      </c>
      <c r="D7265" s="153">
        <v>43405</v>
      </c>
      <c r="E7265" s="89" t="s">
        <v>13878</v>
      </c>
      <c r="F7265" s="89" t="s">
        <v>11</v>
      </c>
      <c r="G7265" s="89">
        <v>937531</v>
      </c>
      <c r="H7265" s="89"/>
      <c r="I7265" s="93" t="s">
        <v>16037</v>
      </c>
      <c r="J7265" s="89"/>
      <c r="K7265" s="89"/>
      <c r="L7265" s="89"/>
      <c r="M7265" s="89"/>
      <c r="N7265" s="155">
        <v>1753.2</v>
      </c>
      <c r="O7265" s="155">
        <v>0</v>
      </c>
      <c r="P7265" s="89" t="s">
        <v>679</v>
      </c>
    </row>
    <row r="7266" spans="1:16" ht="63.75">
      <c r="A7266" s="214">
        <v>578</v>
      </c>
      <c r="B7266" s="89"/>
      <c r="C7266" s="90" t="s">
        <v>183</v>
      </c>
      <c r="D7266" s="153">
        <v>43405</v>
      </c>
      <c r="E7266" s="89" t="s">
        <v>13879</v>
      </c>
      <c r="F7266" s="89" t="s">
        <v>15</v>
      </c>
      <c r="G7266" s="89">
        <v>6385</v>
      </c>
      <c r="H7266" s="89"/>
      <c r="I7266" s="93" t="s">
        <v>16038</v>
      </c>
      <c r="J7266" s="89"/>
      <c r="K7266" s="89"/>
      <c r="L7266" s="89"/>
      <c r="M7266" s="89"/>
      <c r="N7266" s="155">
        <v>515.30999999999995</v>
      </c>
      <c r="O7266" s="155">
        <v>0</v>
      </c>
      <c r="P7266" s="89" t="s">
        <v>679</v>
      </c>
    </row>
    <row r="7267" spans="1:16" ht="89.25">
      <c r="A7267" s="214">
        <v>594</v>
      </c>
      <c r="B7267" s="89"/>
      <c r="C7267" s="90" t="s">
        <v>101</v>
      </c>
      <c r="D7267" s="153">
        <v>43405</v>
      </c>
      <c r="E7267" s="89" t="s">
        <v>13880</v>
      </c>
      <c r="F7267" s="89" t="s">
        <v>15</v>
      </c>
      <c r="G7267" s="89">
        <v>6378</v>
      </c>
      <c r="H7267" s="89"/>
      <c r="I7267" s="93" t="s">
        <v>16039</v>
      </c>
      <c r="J7267" s="89"/>
      <c r="K7267" s="89"/>
      <c r="L7267" s="89"/>
      <c r="M7267" s="89"/>
      <c r="N7267" s="155">
        <v>281.66000000000003</v>
      </c>
      <c r="O7267" s="155">
        <v>0</v>
      </c>
      <c r="P7267" s="89" t="s">
        <v>679</v>
      </c>
    </row>
    <row r="7268" spans="1:16" ht="102">
      <c r="A7268" s="214">
        <v>25</v>
      </c>
      <c r="B7268" s="89"/>
      <c r="C7268" s="90" t="s">
        <v>48</v>
      </c>
      <c r="D7268" s="153">
        <v>43405</v>
      </c>
      <c r="E7268" s="89" t="s">
        <v>13881</v>
      </c>
      <c r="F7268" s="89" t="s">
        <v>15</v>
      </c>
      <c r="G7268" s="89">
        <v>6382</v>
      </c>
      <c r="H7268" s="89"/>
      <c r="I7268" s="93" t="s">
        <v>16040</v>
      </c>
      <c r="J7268" s="89"/>
      <c r="K7268" s="89"/>
      <c r="L7268" s="89"/>
      <c r="M7268" s="89"/>
      <c r="N7268" s="155">
        <v>456.04</v>
      </c>
      <c r="O7268" s="155">
        <v>0</v>
      </c>
      <c r="P7268" s="89" t="s">
        <v>679</v>
      </c>
    </row>
    <row r="7269" spans="1:16" ht="63.75">
      <c r="A7269" s="214">
        <v>578</v>
      </c>
      <c r="B7269" s="89"/>
      <c r="C7269" s="90" t="s">
        <v>183</v>
      </c>
      <c r="D7269" s="153">
        <v>43405</v>
      </c>
      <c r="E7269" s="89" t="s">
        <v>13882</v>
      </c>
      <c r="F7269" s="89" t="s">
        <v>15</v>
      </c>
      <c r="G7269" s="89">
        <v>6383</v>
      </c>
      <c r="H7269" s="89"/>
      <c r="I7269" s="93" t="s">
        <v>16041</v>
      </c>
      <c r="J7269" s="89"/>
      <c r="K7269" s="89"/>
      <c r="L7269" s="89"/>
      <c r="M7269" s="89"/>
      <c r="N7269" s="155">
        <v>306.02</v>
      </c>
      <c r="O7269" s="155">
        <v>0</v>
      </c>
      <c r="P7269" s="89" t="s">
        <v>679</v>
      </c>
    </row>
    <row r="7270" spans="1:16" ht="89.25">
      <c r="A7270" s="214">
        <v>25</v>
      </c>
      <c r="B7270" s="89"/>
      <c r="C7270" s="90" t="s">
        <v>48</v>
      </c>
      <c r="D7270" s="153">
        <v>43405</v>
      </c>
      <c r="E7270" s="89" t="s">
        <v>13883</v>
      </c>
      <c r="F7270" s="89" t="s">
        <v>15</v>
      </c>
      <c r="G7270" s="89">
        <v>6379</v>
      </c>
      <c r="H7270" s="89"/>
      <c r="I7270" s="93" t="s">
        <v>16042</v>
      </c>
      <c r="J7270" s="89"/>
      <c r="K7270" s="89"/>
      <c r="L7270" s="89"/>
      <c r="M7270" s="89"/>
      <c r="N7270" s="155">
        <v>438.62</v>
      </c>
      <c r="O7270" s="155">
        <v>0</v>
      </c>
      <c r="P7270" s="89" t="s">
        <v>679</v>
      </c>
    </row>
    <row r="7271" spans="1:16" ht="89.25">
      <c r="A7271" s="214">
        <v>25</v>
      </c>
      <c r="B7271" s="89"/>
      <c r="C7271" s="90" t="s">
        <v>48</v>
      </c>
      <c r="D7271" s="153">
        <v>43405</v>
      </c>
      <c r="E7271" s="89" t="s">
        <v>13884</v>
      </c>
      <c r="F7271" s="89" t="s">
        <v>15</v>
      </c>
      <c r="G7271" s="89">
        <v>6380</v>
      </c>
      <c r="H7271" s="89"/>
      <c r="I7271" s="93" t="s">
        <v>16043</v>
      </c>
      <c r="J7271" s="89"/>
      <c r="K7271" s="89"/>
      <c r="L7271" s="89"/>
      <c r="M7271" s="89"/>
      <c r="N7271" s="155">
        <v>295.66000000000003</v>
      </c>
      <c r="O7271" s="155">
        <v>0</v>
      </c>
      <c r="P7271" s="89" t="s">
        <v>679</v>
      </c>
    </row>
    <row r="7272" spans="1:16" ht="89.25">
      <c r="A7272" s="214">
        <v>25</v>
      </c>
      <c r="B7272" s="89"/>
      <c r="C7272" s="90" t="s">
        <v>48</v>
      </c>
      <c r="D7272" s="153">
        <v>43405</v>
      </c>
      <c r="E7272" s="89" t="s">
        <v>13885</v>
      </c>
      <c r="F7272" s="89" t="s">
        <v>15</v>
      </c>
      <c r="G7272" s="89">
        <v>6381</v>
      </c>
      <c r="H7272" s="89"/>
      <c r="I7272" s="93" t="s">
        <v>16044</v>
      </c>
      <c r="J7272" s="89"/>
      <c r="K7272" s="89"/>
      <c r="L7272" s="89"/>
      <c r="M7272" s="89"/>
      <c r="N7272" s="155">
        <v>404.8</v>
      </c>
      <c r="O7272" s="155">
        <v>0</v>
      </c>
      <c r="P7272" s="89" t="s">
        <v>679</v>
      </c>
    </row>
    <row r="7273" spans="1:16" ht="63.75">
      <c r="A7273" s="214">
        <v>10</v>
      </c>
      <c r="B7273" s="89"/>
      <c r="C7273" s="90" t="s">
        <v>44</v>
      </c>
      <c r="D7273" s="153">
        <v>43405</v>
      </c>
      <c r="E7273" s="89" t="s">
        <v>13886</v>
      </c>
      <c r="F7273" s="89" t="s">
        <v>15</v>
      </c>
      <c r="G7273" s="89">
        <v>878353</v>
      </c>
      <c r="H7273" s="89"/>
      <c r="I7273" s="93" t="s">
        <v>16045</v>
      </c>
      <c r="J7273" s="89"/>
      <c r="K7273" s="89"/>
      <c r="L7273" s="89"/>
      <c r="M7273" s="89"/>
      <c r="N7273" s="155">
        <v>50</v>
      </c>
      <c r="O7273" s="155">
        <v>0</v>
      </c>
      <c r="P7273" s="89" t="s">
        <v>679</v>
      </c>
    </row>
    <row r="7274" spans="1:16" ht="51">
      <c r="A7274" s="214">
        <v>117</v>
      </c>
      <c r="B7274" s="89"/>
      <c r="C7274" s="90" t="s">
        <v>65</v>
      </c>
      <c r="D7274" s="153">
        <v>43405</v>
      </c>
      <c r="E7274" s="89" t="s">
        <v>13887</v>
      </c>
      <c r="F7274" s="89" t="s">
        <v>11</v>
      </c>
      <c r="G7274" s="89">
        <v>937528</v>
      </c>
      <c r="H7274" s="89"/>
      <c r="I7274" s="93" t="s">
        <v>16046</v>
      </c>
      <c r="J7274" s="89"/>
      <c r="K7274" s="89"/>
      <c r="L7274" s="89"/>
      <c r="M7274" s="89"/>
      <c r="N7274" s="155">
        <v>50</v>
      </c>
      <c r="O7274" s="155">
        <v>0</v>
      </c>
      <c r="P7274" s="89" t="s">
        <v>679</v>
      </c>
    </row>
    <row r="7275" spans="1:16" ht="51">
      <c r="A7275" s="214">
        <v>513</v>
      </c>
      <c r="B7275" s="89"/>
      <c r="C7275" s="90" t="s">
        <v>175</v>
      </c>
      <c r="D7275" s="153">
        <v>43405</v>
      </c>
      <c r="E7275" s="89" t="s">
        <v>13888</v>
      </c>
      <c r="F7275" s="89" t="s">
        <v>11</v>
      </c>
      <c r="G7275" s="89">
        <v>937536</v>
      </c>
      <c r="H7275" s="89"/>
      <c r="I7275" s="93" t="s">
        <v>16047</v>
      </c>
      <c r="J7275" s="89"/>
      <c r="K7275" s="89"/>
      <c r="L7275" s="89"/>
      <c r="M7275" s="89"/>
      <c r="N7275" s="155">
        <v>50</v>
      </c>
      <c r="O7275" s="155">
        <v>0</v>
      </c>
      <c r="P7275" s="89" t="s">
        <v>679</v>
      </c>
    </row>
    <row r="7276" spans="1:16" ht="51">
      <c r="A7276" s="214">
        <v>20</v>
      </c>
      <c r="B7276" s="89"/>
      <c r="C7276" s="90" t="s">
        <v>47</v>
      </c>
      <c r="D7276" s="153">
        <v>43409</v>
      </c>
      <c r="E7276" s="89" t="s">
        <v>13889</v>
      </c>
      <c r="F7276" s="89" t="s">
        <v>3</v>
      </c>
      <c r="G7276" s="89">
        <v>1678631</v>
      </c>
      <c r="H7276" s="89"/>
      <c r="I7276" s="93" t="s">
        <v>16048</v>
      </c>
      <c r="J7276" s="89"/>
      <c r="K7276" s="89"/>
      <c r="L7276" s="89"/>
      <c r="M7276" s="89"/>
      <c r="N7276" s="155">
        <v>0</v>
      </c>
      <c r="O7276" s="155">
        <v>17.53</v>
      </c>
      <c r="P7276" s="89" t="s">
        <v>679</v>
      </c>
    </row>
    <row r="7277" spans="1:16" ht="38.25">
      <c r="A7277" s="214" t="s">
        <v>569</v>
      </c>
      <c r="B7277" s="89"/>
      <c r="C7277" s="90" t="s">
        <v>621</v>
      </c>
      <c r="D7277" s="153">
        <v>43409</v>
      </c>
      <c r="E7277" s="89" t="s">
        <v>13890</v>
      </c>
      <c r="F7277" s="89" t="s">
        <v>3</v>
      </c>
      <c r="G7277" s="89">
        <v>1678629</v>
      </c>
      <c r="H7277" s="89"/>
      <c r="I7277" s="93" t="s">
        <v>9866</v>
      </c>
      <c r="J7277" s="89"/>
      <c r="K7277" s="89"/>
      <c r="L7277" s="89"/>
      <c r="M7277" s="89"/>
      <c r="N7277" s="155">
        <v>0</v>
      </c>
      <c r="O7277" s="155">
        <v>1360</v>
      </c>
      <c r="P7277" s="89" t="s">
        <v>679</v>
      </c>
    </row>
    <row r="7278" spans="1:16" ht="51">
      <c r="A7278" s="214" t="s">
        <v>569</v>
      </c>
      <c r="B7278" s="89"/>
      <c r="C7278" s="90" t="s">
        <v>621</v>
      </c>
      <c r="D7278" s="153">
        <v>43409</v>
      </c>
      <c r="E7278" s="89" t="s">
        <v>13891</v>
      </c>
      <c r="F7278" s="89" t="s">
        <v>3</v>
      </c>
      <c r="G7278" s="89">
        <v>1678627</v>
      </c>
      <c r="H7278" s="89"/>
      <c r="I7278" s="93" t="s">
        <v>16049</v>
      </c>
      <c r="J7278" s="89"/>
      <c r="K7278" s="89"/>
      <c r="L7278" s="89"/>
      <c r="M7278" s="89"/>
      <c r="N7278" s="155">
        <v>0</v>
      </c>
      <c r="O7278" s="155">
        <v>711.18000000000006</v>
      </c>
      <c r="P7278" s="89" t="s">
        <v>679</v>
      </c>
    </row>
    <row r="7279" spans="1:16" ht="38.25">
      <c r="A7279" s="214" t="s">
        <v>569</v>
      </c>
      <c r="B7279" s="89"/>
      <c r="C7279" s="90" t="s">
        <v>621</v>
      </c>
      <c r="D7279" s="153">
        <v>43409</v>
      </c>
      <c r="E7279" s="89" t="s">
        <v>13892</v>
      </c>
      <c r="F7279" s="89" t="s">
        <v>3</v>
      </c>
      <c r="G7279" s="89">
        <v>1678624</v>
      </c>
      <c r="H7279" s="89"/>
      <c r="I7279" s="93" t="s">
        <v>16050</v>
      </c>
      <c r="J7279" s="89"/>
      <c r="K7279" s="89"/>
      <c r="L7279" s="89"/>
      <c r="M7279" s="89"/>
      <c r="N7279" s="155">
        <v>0</v>
      </c>
      <c r="O7279" s="155">
        <v>545</v>
      </c>
      <c r="P7279" s="89" t="s">
        <v>679</v>
      </c>
    </row>
    <row r="7280" spans="1:16" ht="38.25">
      <c r="A7280" s="214" t="s">
        <v>569</v>
      </c>
      <c r="B7280" s="89"/>
      <c r="C7280" s="90" t="s">
        <v>621</v>
      </c>
      <c r="D7280" s="153">
        <v>43409</v>
      </c>
      <c r="E7280" s="89" t="s">
        <v>13893</v>
      </c>
      <c r="F7280" s="89" t="s">
        <v>3</v>
      </c>
      <c r="G7280" s="89">
        <v>1678600</v>
      </c>
      <c r="H7280" s="89"/>
      <c r="I7280" s="93" t="s">
        <v>16051</v>
      </c>
      <c r="J7280" s="89"/>
      <c r="K7280" s="89"/>
      <c r="L7280" s="89"/>
      <c r="M7280" s="89"/>
      <c r="N7280" s="155">
        <v>0</v>
      </c>
      <c r="O7280" s="155">
        <v>5777.68</v>
      </c>
      <c r="P7280" s="89" t="s">
        <v>679</v>
      </c>
    </row>
    <row r="7281" spans="1:16" ht="51">
      <c r="A7281" s="214">
        <v>132</v>
      </c>
      <c r="B7281" s="89"/>
      <c r="C7281" s="90" t="s">
        <v>71</v>
      </c>
      <c r="D7281" s="153">
        <v>43409</v>
      </c>
      <c r="E7281" s="89" t="s">
        <v>13894</v>
      </c>
      <c r="F7281" s="89" t="s">
        <v>3</v>
      </c>
      <c r="G7281" s="89">
        <v>1678574</v>
      </c>
      <c r="H7281" s="89"/>
      <c r="I7281" s="93" t="s">
        <v>16052</v>
      </c>
      <c r="J7281" s="89"/>
      <c r="K7281" s="89"/>
      <c r="L7281" s="89"/>
      <c r="M7281" s="89"/>
      <c r="N7281" s="155">
        <v>0</v>
      </c>
      <c r="O7281" s="155">
        <v>500</v>
      </c>
      <c r="P7281" s="89" t="s">
        <v>679</v>
      </c>
    </row>
    <row r="7282" spans="1:16" ht="38.25">
      <c r="A7282" s="214" t="s">
        <v>569</v>
      </c>
      <c r="B7282" s="89"/>
      <c r="C7282" s="90" t="s">
        <v>621</v>
      </c>
      <c r="D7282" s="153">
        <v>43409</v>
      </c>
      <c r="E7282" s="89" t="s">
        <v>13895</v>
      </c>
      <c r="F7282" s="89" t="s">
        <v>3</v>
      </c>
      <c r="G7282" s="89">
        <v>1678570</v>
      </c>
      <c r="H7282" s="89"/>
      <c r="I7282" s="93" t="s">
        <v>16053</v>
      </c>
      <c r="J7282" s="89"/>
      <c r="K7282" s="89"/>
      <c r="L7282" s="89"/>
      <c r="M7282" s="89"/>
      <c r="N7282" s="155">
        <v>0</v>
      </c>
      <c r="O7282" s="155">
        <v>2209.6799999999998</v>
      </c>
      <c r="P7282" s="89" t="s">
        <v>679</v>
      </c>
    </row>
    <row r="7283" spans="1:16" ht="38.25">
      <c r="A7283" s="214" t="s">
        <v>569</v>
      </c>
      <c r="B7283" s="89"/>
      <c r="C7283" s="90" t="s">
        <v>621</v>
      </c>
      <c r="D7283" s="153">
        <v>43409</v>
      </c>
      <c r="E7283" s="89" t="s">
        <v>13896</v>
      </c>
      <c r="F7283" s="89" t="s">
        <v>3</v>
      </c>
      <c r="G7283" s="89">
        <v>1678635</v>
      </c>
      <c r="H7283" s="89"/>
      <c r="I7283" s="93" t="s">
        <v>5038</v>
      </c>
      <c r="J7283" s="89"/>
      <c r="K7283" s="89"/>
      <c r="L7283" s="89"/>
      <c r="M7283" s="89"/>
      <c r="N7283" s="155">
        <v>0</v>
      </c>
      <c r="O7283" s="155">
        <v>400</v>
      </c>
      <c r="P7283" s="89" t="s">
        <v>679</v>
      </c>
    </row>
    <row r="7284" spans="1:16" ht="38.25">
      <c r="A7284" s="214">
        <v>130</v>
      </c>
      <c r="B7284" s="89"/>
      <c r="C7284" s="90" t="s">
        <v>70</v>
      </c>
      <c r="D7284" s="153">
        <v>43409</v>
      </c>
      <c r="E7284" s="89" t="s">
        <v>13897</v>
      </c>
      <c r="F7284" s="89" t="s">
        <v>3</v>
      </c>
      <c r="G7284" s="89">
        <v>1678638</v>
      </c>
      <c r="H7284" s="89"/>
      <c r="I7284" s="93" t="s">
        <v>6289</v>
      </c>
      <c r="J7284" s="89"/>
      <c r="K7284" s="89"/>
      <c r="L7284" s="89"/>
      <c r="M7284" s="89"/>
      <c r="N7284" s="155">
        <v>0</v>
      </c>
      <c r="O7284" s="155">
        <v>36</v>
      </c>
      <c r="P7284" s="89" t="s">
        <v>679</v>
      </c>
    </row>
    <row r="7285" spans="1:16" ht="38.25">
      <c r="A7285" s="214">
        <v>130</v>
      </c>
      <c r="B7285" s="89"/>
      <c r="C7285" s="90" t="s">
        <v>70</v>
      </c>
      <c r="D7285" s="153">
        <v>43409</v>
      </c>
      <c r="E7285" s="89" t="s">
        <v>13898</v>
      </c>
      <c r="F7285" s="89" t="s">
        <v>3</v>
      </c>
      <c r="G7285" s="89">
        <v>1678641</v>
      </c>
      <c r="H7285" s="89"/>
      <c r="I7285" s="93" t="s">
        <v>6289</v>
      </c>
      <c r="J7285" s="89"/>
      <c r="K7285" s="89"/>
      <c r="L7285" s="89"/>
      <c r="M7285" s="89"/>
      <c r="N7285" s="155">
        <v>0</v>
      </c>
      <c r="O7285" s="155">
        <v>12</v>
      </c>
      <c r="P7285" s="89" t="s">
        <v>679</v>
      </c>
    </row>
    <row r="7286" spans="1:16" ht="38.25">
      <c r="A7286" s="214" t="s">
        <v>569</v>
      </c>
      <c r="B7286" s="89"/>
      <c r="C7286" s="90" t="s">
        <v>621</v>
      </c>
      <c r="D7286" s="153">
        <v>43409</v>
      </c>
      <c r="E7286" s="89" t="s">
        <v>13899</v>
      </c>
      <c r="F7286" s="89" t="s">
        <v>3</v>
      </c>
      <c r="G7286" s="89">
        <v>1678646</v>
      </c>
      <c r="H7286" s="89"/>
      <c r="I7286" s="93" t="s">
        <v>739</v>
      </c>
      <c r="J7286" s="89"/>
      <c r="K7286" s="89"/>
      <c r="L7286" s="89"/>
      <c r="M7286" s="89"/>
      <c r="N7286" s="155">
        <v>0</v>
      </c>
      <c r="O7286" s="155">
        <v>800</v>
      </c>
      <c r="P7286" s="89" t="s">
        <v>679</v>
      </c>
    </row>
    <row r="7287" spans="1:16" ht="38.25">
      <c r="A7287" s="214" t="s">
        <v>569</v>
      </c>
      <c r="B7287" s="89"/>
      <c r="C7287" s="90" t="s">
        <v>621</v>
      </c>
      <c r="D7287" s="153">
        <v>43409</v>
      </c>
      <c r="E7287" s="89" t="s">
        <v>13900</v>
      </c>
      <c r="F7287" s="89" t="s">
        <v>3</v>
      </c>
      <c r="G7287" s="89">
        <v>1678647</v>
      </c>
      <c r="H7287" s="89"/>
      <c r="I7287" s="93" t="s">
        <v>16054</v>
      </c>
      <c r="J7287" s="89"/>
      <c r="K7287" s="89"/>
      <c r="L7287" s="89"/>
      <c r="M7287" s="89"/>
      <c r="N7287" s="155">
        <v>0</v>
      </c>
      <c r="O7287" s="155">
        <v>6200</v>
      </c>
      <c r="P7287" s="89" t="s">
        <v>679</v>
      </c>
    </row>
    <row r="7288" spans="1:16" ht="51">
      <c r="A7288" s="214">
        <v>20</v>
      </c>
      <c r="B7288" s="89"/>
      <c r="C7288" s="90" t="s">
        <v>47</v>
      </c>
      <c r="D7288" s="153">
        <v>43409</v>
      </c>
      <c r="E7288" s="89" t="s">
        <v>13901</v>
      </c>
      <c r="F7288" s="89" t="s">
        <v>3</v>
      </c>
      <c r="G7288" s="89">
        <v>1678655</v>
      </c>
      <c r="H7288" s="89"/>
      <c r="I7288" s="93" t="s">
        <v>16055</v>
      </c>
      <c r="J7288" s="89"/>
      <c r="K7288" s="89"/>
      <c r="L7288" s="89"/>
      <c r="M7288" s="89"/>
      <c r="N7288" s="155">
        <v>0</v>
      </c>
      <c r="O7288" s="155">
        <v>57.6</v>
      </c>
      <c r="P7288" s="89" t="s">
        <v>679</v>
      </c>
    </row>
    <row r="7289" spans="1:16" ht="51">
      <c r="A7289" s="214" t="s">
        <v>569</v>
      </c>
      <c r="B7289" s="89"/>
      <c r="C7289" s="90" t="s">
        <v>621</v>
      </c>
      <c r="D7289" s="153">
        <v>43409</v>
      </c>
      <c r="E7289" s="89" t="s">
        <v>13902</v>
      </c>
      <c r="F7289" s="89" t="s">
        <v>3</v>
      </c>
      <c r="G7289" s="89">
        <v>1678657</v>
      </c>
      <c r="H7289" s="89"/>
      <c r="I7289" s="93" t="s">
        <v>16056</v>
      </c>
      <c r="J7289" s="89"/>
      <c r="K7289" s="89"/>
      <c r="L7289" s="89"/>
      <c r="M7289" s="89"/>
      <c r="N7289" s="155">
        <v>0</v>
      </c>
      <c r="O7289" s="155">
        <v>695</v>
      </c>
      <c r="P7289" s="89" t="s">
        <v>679</v>
      </c>
    </row>
    <row r="7290" spans="1:16" ht="51">
      <c r="A7290" s="214">
        <v>20</v>
      </c>
      <c r="B7290" s="89"/>
      <c r="C7290" s="90" t="s">
        <v>47</v>
      </c>
      <c r="D7290" s="153">
        <v>43409</v>
      </c>
      <c r="E7290" s="89" t="s">
        <v>13903</v>
      </c>
      <c r="F7290" s="89" t="s">
        <v>3</v>
      </c>
      <c r="G7290" s="89">
        <v>1678658</v>
      </c>
      <c r="H7290" s="89"/>
      <c r="I7290" s="93" t="s">
        <v>16057</v>
      </c>
      <c r="J7290" s="89"/>
      <c r="K7290" s="89"/>
      <c r="L7290" s="89"/>
      <c r="M7290" s="89"/>
      <c r="N7290" s="155">
        <v>0</v>
      </c>
      <c r="O7290" s="155">
        <v>32</v>
      </c>
      <c r="P7290" s="89" t="s">
        <v>679</v>
      </c>
    </row>
    <row r="7291" spans="1:16" ht="51">
      <c r="A7291" s="214">
        <v>35</v>
      </c>
      <c r="B7291" s="89"/>
      <c r="C7291" s="90" t="s">
        <v>49</v>
      </c>
      <c r="D7291" s="153">
        <v>43409</v>
      </c>
      <c r="E7291" s="89" t="s">
        <v>13904</v>
      </c>
      <c r="F7291" s="89" t="s">
        <v>3</v>
      </c>
      <c r="G7291" s="89">
        <v>1678676</v>
      </c>
      <c r="H7291" s="89"/>
      <c r="I7291" s="93" t="s">
        <v>16058</v>
      </c>
      <c r="J7291" s="89"/>
      <c r="K7291" s="89"/>
      <c r="L7291" s="89"/>
      <c r="M7291" s="89"/>
      <c r="N7291" s="155">
        <v>0</v>
      </c>
      <c r="O7291" s="155">
        <v>15</v>
      </c>
      <c r="P7291" s="89" t="s">
        <v>679</v>
      </c>
    </row>
    <row r="7292" spans="1:16" ht="38.25">
      <c r="A7292" s="214">
        <v>378</v>
      </c>
      <c r="B7292" s="89"/>
      <c r="C7292" s="90" t="s">
        <v>647</v>
      </c>
      <c r="D7292" s="153">
        <v>43409</v>
      </c>
      <c r="E7292" s="89" t="s">
        <v>13905</v>
      </c>
      <c r="F7292" s="89" t="s">
        <v>3</v>
      </c>
      <c r="G7292" s="89">
        <v>1678680</v>
      </c>
      <c r="H7292" s="89"/>
      <c r="I7292" s="93" t="s">
        <v>16059</v>
      </c>
      <c r="J7292" s="89"/>
      <c r="K7292" s="89"/>
      <c r="L7292" s="89"/>
      <c r="M7292" s="89"/>
      <c r="N7292" s="155">
        <v>0</v>
      </c>
      <c r="O7292" s="155">
        <v>242.25</v>
      </c>
      <c r="P7292" s="89" t="s">
        <v>679</v>
      </c>
    </row>
    <row r="7293" spans="1:16" ht="38.25">
      <c r="A7293" s="214" t="s">
        <v>569</v>
      </c>
      <c r="B7293" s="89"/>
      <c r="C7293" s="90" t="s">
        <v>621</v>
      </c>
      <c r="D7293" s="153">
        <v>43409</v>
      </c>
      <c r="E7293" s="89" t="s">
        <v>13906</v>
      </c>
      <c r="F7293" s="89" t="s">
        <v>3</v>
      </c>
      <c r="G7293" s="89">
        <v>1678546</v>
      </c>
      <c r="H7293" s="89"/>
      <c r="I7293" s="93" t="s">
        <v>2955</v>
      </c>
      <c r="J7293" s="89"/>
      <c r="K7293" s="89"/>
      <c r="L7293" s="89"/>
      <c r="M7293" s="89"/>
      <c r="N7293" s="155">
        <v>0</v>
      </c>
      <c r="O7293" s="155">
        <v>1506</v>
      </c>
      <c r="P7293" s="89" t="s">
        <v>679</v>
      </c>
    </row>
    <row r="7294" spans="1:16" ht="51">
      <c r="A7294" s="214" t="s">
        <v>560</v>
      </c>
      <c r="B7294" s="89"/>
      <c r="C7294" s="90" t="s">
        <v>622</v>
      </c>
      <c r="D7294" s="153">
        <v>43409</v>
      </c>
      <c r="E7294" s="89" t="s">
        <v>13907</v>
      </c>
      <c r="F7294" s="89" t="s">
        <v>3</v>
      </c>
      <c r="G7294" s="89">
        <v>1678547</v>
      </c>
      <c r="H7294" s="89"/>
      <c r="I7294" s="93" t="s">
        <v>16060</v>
      </c>
      <c r="J7294" s="89"/>
      <c r="K7294" s="89"/>
      <c r="L7294" s="89"/>
      <c r="M7294" s="89"/>
      <c r="N7294" s="155">
        <v>0</v>
      </c>
      <c r="O7294" s="155">
        <v>460</v>
      </c>
      <c r="P7294" s="89" t="s">
        <v>679</v>
      </c>
    </row>
    <row r="7295" spans="1:16" ht="51">
      <c r="A7295" s="214" t="s">
        <v>569</v>
      </c>
      <c r="B7295" s="89"/>
      <c r="C7295" s="90" t="s">
        <v>621</v>
      </c>
      <c r="D7295" s="153">
        <v>43409</v>
      </c>
      <c r="E7295" s="89" t="s">
        <v>13908</v>
      </c>
      <c r="F7295" s="89" t="s">
        <v>3</v>
      </c>
      <c r="G7295" s="89">
        <v>1678558</v>
      </c>
      <c r="H7295" s="89"/>
      <c r="I7295" s="93" t="s">
        <v>16061</v>
      </c>
      <c r="J7295" s="89"/>
      <c r="K7295" s="89"/>
      <c r="L7295" s="89"/>
      <c r="M7295" s="89"/>
      <c r="N7295" s="155">
        <v>0</v>
      </c>
      <c r="O7295" s="155">
        <v>410</v>
      </c>
      <c r="P7295" s="89" t="s">
        <v>679</v>
      </c>
    </row>
    <row r="7296" spans="1:16" ht="51">
      <c r="A7296" s="214" t="s">
        <v>569</v>
      </c>
      <c r="B7296" s="89"/>
      <c r="C7296" s="90" t="s">
        <v>621</v>
      </c>
      <c r="D7296" s="153">
        <v>43409</v>
      </c>
      <c r="E7296" s="89" t="s">
        <v>13909</v>
      </c>
      <c r="F7296" s="89" t="s">
        <v>3</v>
      </c>
      <c r="G7296" s="89">
        <v>1678834</v>
      </c>
      <c r="H7296" s="89"/>
      <c r="I7296" s="93" t="s">
        <v>16062</v>
      </c>
      <c r="J7296" s="89"/>
      <c r="K7296" s="89"/>
      <c r="L7296" s="89"/>
      <c r="M7296" s="89"/>
      <c r="N7296" s="155">
        <v>0</v>
      </c>
      <c r="O7296" s="155">
        <v>221.98000000000002</v>
      </c>
      <c r="P7296" s="89" t="s">
        <v>679</v>
      </c>
    </row>
    <row r="7297" spans="1:16" ht="38.25">
      <c r="A7297" s="214" t="s">
        <v>569</v>
      </c>
      <c r="B7297" s="89"/>
      <c r="C7297" s="90" t="s">
        <v>621</v>
      </c>
      <c r="D7297" s="153">
        <v>43409</v>
      </c>
      <c r="E7297" s="89" t="s">
        <v>13910</v>
      </c>
      <c r="F7297" s="89" t="s">
        <v>3</v>
      </c>
      <c r="G7297" s="89">
        <v>1678848</v>
      </c>
      <c r="H7297" s="89"/>
      <c r="I7297" s="93" t="s">
        <v>726</v>
      </c>
      <c r="J7297" s="89"/>
      <c r="K7297" s="89"/>
      <c r="L7297" s="89"/>
      <c r="M7297" s="89"/>
      <c r="N7297" s="155">
        <v>0</v>
      </c>
      <c r="O7297" s="155">
        <v>1713</v>
      </c>
      <c r="P7297" s="89" t="s">
        <v>679</v>
      </c>
    </row>
    <row r="7298" spans="1:16" ht="51">
      <c r="A7298" s="214">
        <v>86</v>
      </c>
      <c r="B7298" s="89"/>
      <c r="C7298" s="90" t="s">
        <v>59</v>
      </c>
      <c r="D7298" s="153">
        <v>43409</v>
      </c>
      <c r="E7298" s="89" t="s">
        <v>13911</v>
      </c>
      <c r="F7298" s="89" t="s">
        <v>3</v>
      </c>
      <c r="G7298" s="89">
        <v>1678888</v>
      </c>
      <c r="H7298" s="89"/>
      <c r="I7298" s="93" t="s">
        <v>16063</v>
      </c>
      <c r="J7298" s="89"/>
      <c r="K7298" s="89"/>
      <c r="L7298" s="89"/>
      <c r="M7298" s="89"/>
      <c r="N7298" s="155">
        <v>0</v>
      </c>
      <c r="O7298" s="155">
        <v>6.5</v>
      </c>
      <c r="P7298" s="89" t="s">
        <v>679</v>
      </c>
    </row>
    <row r="7299" spans="1:16" ht="51">
      <c r="A7299" s="214">
        <v>526</v>
      </c>
      <c r="B7299" s="89"/>
      <c r="C7299" s="90" t="s">
        <v>616</v>
      </c>
      <c r="D7299" s="153">
        <v>43409</v>
      </c>
      <c r="E7299" s="89" t="s">
        <v>13912</v>
      </c>
      <c r="F7299" s="89" t="s">
        <v>3</v>
      </c>
      <c r="G7299" s="89">
        <v>1678893</v>
      </c>
      <c r="H7299" s="89"/>
      <c r="I7299" s="93" t="s">
        <v>16064</v>
      </c>
      <c r="J7299" s="89"/>
      <c r="K7299" s="89"/>
      <c r="L7299" s="89"/>
      <c r="M7299" s="89"/>
      <c r="N7299" s="155">
        <v>0</v>
      </c>
      <c r="O7299" s="155">
        <v>40</v>
      </c>
      <c r="P7299" s="89" t="s">
        <v>679</v>
      </c>
    </row>
    <row r="7300" spans="1:16" ht="63.75">
      <c r="A7300" s="214" t="s">
        <v>569</v>
      </c>
      <c r="B7300" s="89"/>
      <c r="C7300" s="90" t="s">
        <v>621</v>
      </c>
      <c r="D7300" s="153">
        <v>43409</v>
      </c>
      <c r="E7300" s="89" t="s">
        <v>13913</v>
      </c>
      <c r="F7300" s="89" t="s">
        <v>3</v>
      </c>
      <c r="G7300" s="89">
        <v>1678905</v>
      </c>
      <c r="H7300" s="89"/>
      <c r="I7300" s="93" t="s">
        <v>16065</v>
      </c>
      <c r="J7300" s="89"/>
      <c r="K7300" s="89"/>
      <c r="L7300" s="89"/>
      <c r="M7300" s="89"/>
      <c r="N7300" s="155">
        <v>0</v>
      </c>
      <c r="O7300" s="155">
        <v>8174</v>
      </c>
      <c r="P7300" s="89" t="s">
        <v>679</v>
      </c>
    </row>
    <row r="7301" spans="1:16" ht="51">
      <c r="A7301" s="214" t="s">
        <v>569</v>
      </c>
      <c r="B7301" s="89"/>
      <c r="C7301" s="90" t="s">
        <v>621</v>
      </c>
      <c r="D7301" s="153">
        <v>43409</v>
      </c>
      <c r="E7301" s="89" t="s">
        <v>13914</v>
      </c>
      <c r="F7301" s="89" t="s">
        <v>3</v>
      </c>
      <c r="G7301" s="89">
        <v>1678915</v>
      </c>
      <c r="H7301" s="89"/>
      <c r="I7301" s="93" t="s">
        <v>9913</v>
      </c>
      <c r="J7301" s="89"/>
      <c r="K7301" s="89"/>
      <c r="L7301" s="89"/>
      <c r="M7301" s="89"/>
      <c r="N7301" s="155">
        <v>0</v>
      </c>
      <c r="O7301" s="155">
        <v>4310</v>
      </c>
      <c r="P7301" s="89" t="s">
        <v>679</v>
      </c>
    </row>
    <row r="7302" spans="1:16" ht="38.25">
      <c r="A7302" s="214" t="s">
        <v>569</v>
      </c>
      <c r="B7302" s="89"/>
      <c r="C7302" s="90" t="s">
        <v>621</v>
      </c>
      <c r="D7302" s="153">
        <v>43409</v>
      </c>
      <c r="E7302" s="89" t="s">
        <v>13915</v>
      </c>
      <c r="F7302" s="89" t="s">
        <v>3</v>
      </c>
      <c r="G7302" s="89">
        <v>1678950</v>
      </c>
      <c r="H7302" s="89"/>
      <c r="I7302" s="93" t="s">
        <v>16066</v>
      </c>
      <c r="J7302" s="89"/>
      <c r="K7302" s="89"/>
      <c r="L7302" s="89"/>
      <c r="M7302" s="89"/>
      <c r="N7302" s="155">
        <v>0</v>
      </c>
      <c r="O7302" s="155">
        <v>770.25</v>
      </c>
      <c r="P7302" s="89" t="s">
        <v>679</v>
      </c>
    </row>
    <row r="7303" spans="1:16" ht="38.25">
      <c r="A7303" s="214" t="s">
        <v>569</v>
      </c>
      <c r="B7303" s="89"/>
      <c r="C7303" s="90" t="s">
        <v>621</v>
      </c>
      <c r="D7303" s="153">
        <v>43409</v>
      </c>
      <c r="E7303" s="89" t="s">
        <v>13916</v>
      </c>
      <c r="F7303" s="89" t="s">
        <v>3</v>
      </c>
      <c r="G7303" s="89">
        <v>1678952</v>
      </c>
      <c r="H7303" s="89"/>
      <c r="I7303" s="93" t="s">
        <v>16067</v>
      </c>
      <c r="J7303" s="89"/>
      <c r="K7303" s="89"/>
      <c r="L7303" s="89"/>
      <c r="M7303" s="89"/>
      <c r="N7303" s="155">
        <v>0</v>
      </c>
      <c r="O7303" s="155">
        <v>110</v>
      </c>
      <c r="P7303" s="89" t="s">
        <v>679</v>
      </c>
    </row>
    <row r="7304" spans="1:16" ht="51">
      <c r="A7304" s="214" t="s">
        <v>560</v>
      </c>
      <c r="B7304" s="89"/>
      <c r="C7304" s="90" t="s">
        <v>622</v>
      </c>
      <c r="D7304" s="153">
        <v>43409</v>
      </c>
      <c r="E7304" s="89" t="s">
        <v>13917</v>
      </c>
      <c r="F7304" s="89" t="s">
        <v>3</v>
      </c>
      <c r="G7304" s="89">
        <v>1678688</v>
      </c>
      <c r="H7304" s="89"/>
      <c r="I7304" s="93" t="s">
        <v>16068</v>
      </c>
      <c r="J7304" s="89"/>
      <c r="K7304" s="89"/>
      <c r="L7304" s="89"/>
      <c r="M7304" s="89"/>
      <c r="N7304" s="155">
        <v>0</v>
      </c>
      <c r="O7304" s="155">
        <v>500</v>
      </c>
      <c r="P7304" s="89" t="s">
        <v>679</v>
      </c>
    </row>
    <row r="7305" spans="1:16" ht="38.25">
      <c r="A7305" s="214">
        <v>35</v>
      </c>
      <c r="B7305" s="89"/>
      <c r="C7305" s="90" t="s">
        <v>49</v>
      </c>
      <c r="D7305" s="153">
        <v>43409</v>
      </c>
      <c r="E7305" s="89" t="s">
        <v>13918</v>
      </c>
      <c r="F7305" s="89" t="s">
        <v>3</v>
      </c>
      <c r="G7305" s="89">
        <v>1678711</v>
      </c>
      <c r="H7305" s="89"/>
      <c r="I7305" s="93" t="s">
        <v>16069</v>
      </c>
      <c r="J7305" s="89"/>
      <c r="K7305" s="89"/>
      <c r="L7305" s="89"/>
      <c r="M7305" s="89"/>
      <c r="N7305" s="155">
        <v>0</v>
      </c>
      <c r="O7305" s="155">
        <v>494</v>
      </c>
      <c r="P7305" s="89" t="s">
        <v>679</v>
      </c>
    </row>
    <row r="7306" spans="1:16" ht="51">
      <c r="A7306" s="214">
        <v>599</v>
      </c>
      <c r="B7306" s="89"/>
      <c r="C7306" s="90" t="s">
        <v>11086</v>
      </c>
      <c r="D7306" s="153">
        <v>43409</v>
      </c>
      <c r="E7306" s="89" t="s">
        <v>13919</v>
      </c>
      <c r="F7306" s="89" t="s">
        <v>3</v>
      </c>
      <c r="G7306" s="89">
        <v>1678718</v>
      </c>
      <c r="H7306" s="89"/>
      <c r="I7306" s="93" t="s">
        <v>16070</v>
      </c>
      <c r="J7306" s="89"/>
      <c r="K7306" s="89"/>
      <c r="L7306" s="89"/>
      <c r="M7306" s="89"/>
      <c r="N7306" s="155">
        <v>0</v>
      </c>
      <c r="O7306" s="155">
        <v>75</v>
      </c>
      <c r="P7306" s="89" t="s">
        <v>679</v>
      </c>
    </row>
    <row r="7307" spans="1:16" ht="51">
      <c r="A7307" s="214" t="s">
        <v>560</v>
      </c>
      <c r="B7307" s="89"/>
      <c r="C7307" s="90" t="s">
        <v>622</v>
      </c>
      <c r="D7307" s="153">
        <v>43409</v>
      </c>
      <c r="E7307" s="89" t="s">
        <v>13920</v>
      </c>
      <c r="F7307" s="89" t="s">
        <v>3</v>
      </c>
      <c r="G7307" s="89">
        <v>1678722</v>
      </c>
      <c r="H7307" s="89"/>
      <c r="I7307" s="93" t="s">
        <v>16071</v>
      </c>
      <c r="J7307" s="89"/>
      <c r="K7307" s="89"/>
      <c r="L7307" s="89"/>
      <c r="M7307" s="89"/>
      <c r="N7307" s="155">
        <v>0</v>
      </c>
      <c r="O7307" s="155">
        <v>1277</v>
      </c>
      <c r="P7307" s="89" t="s">
        <v>679</v>
      </c>
    </row>
    <row r="7308" spans="1:16" ht="63.75">
      <c r="A7308" s="214">
        <v>66</v>
      </c>
      <c r="B7308" s="89"/>
      <c r="C7308" s="90" t="s">
        <v>55</v>
      </c>
      <c r="D7308" s="153">
        <v>43409</v>
      </c>
      <c r="E7308" s="89" t="s">
        <v>13921</v>
      </c>
      <c r="F7308" s="89" t="s">
        <v>3</v>
      </c>
      <c r="G7308" s="89">
        <v>1678729</v>
      </c>
      <c r="H7308" s="89"/>
      <c r="I7308" s="93" t="s">
        <v>16072</v>
      </c>
      <c r="J7308" s="89"/>
      <c r="K7308" s="89"/>
      <c r="L7308" s="89"/>
      <c r="M7308" s="89"/>
      <c r="N7308" s="155">
        <v>0</v>
      </c>
      <c r="O7308" s="155">
        <v>1000</v>
      </c>
      <c r="P7308" s="89" t="s">
        <v>679</v>
      </c>
    </row>
    <row r="7309" spans="1:16" ht="38.25">
      <c r="A7309" s="214" t="s">
        <v>569</v>
      </c>
      <c r="B7309" s="89"/>
      <c r="C7309" s="90" t="s">
        <v>621</v>
      </c>
      <c r="D7309" s="153">
        <v>43409</v>
      </c>
      <c r="E7309" s="89" t="s">
        <v>13922</v>
      </c>
      <c r="F7309" s="89" t="s">
        <v>3</v>
      </c>
      <c r="G7309" s="89">
        <v>1678734</v>
      </c>
      <c r="H7309" s="89"/>
      <c r="I7309" s="93" t="s">
        <v>2744</v>
      </c>
      <c r="J7309" s="89"/>
      <c r="K7309" s="89"/>
      <c r="L7309" s="89"/>
      <c r="M7309" s="89"/>
      <c r="N7309" s="155">
        <v>0</v>
      </c>
      <c r="O7309" s="155">
        <v>150</v>
      </c>
      <c r="P7309" s="89" t="s">
        <v>679</v>
      </c>
    </row>
    <row r="7310" spans="1:16" ht="51">
      <c r="A7310" s="214">
        <v>16</v>
      </c>
      <c r="B7310" s="89"/>
      <c r="C7310" s="90" t="s">
        <v>46</v>
      </c>
      <c r="D7310" s="153">
        <v>43409</v>
      </c>
      <c r="E7310" s="89" t="s">
        <v>13923</v>
      </c>
      <c r="F7310" s="89" t="s">
        <v>3</v>
      </c>
      <c r="G7310" s="89">
        <v>1678740</v>
      </c>
      <c r="H7310" s="89"/>
      <c r="I7310" s="93" t="s">
        <v>16073</v>
      </c>
      <c r="J7310" s="89"/>
      <c r="K7310" s="89"/>
      <c r="L7310" s="89"/>
      <c r="M7310" s="89"/>
      <c r="N7310" s="155">
        <v>0</v>
      </c>
      <c r="O7310" s="155">
        <v>802</v>
      </c>
      <c r="P7310" s="89" t="s">
        <v>679</v>
      </c>
    </row>
    <row r="7311" spans="1:16" ht="38.25">
      <c r="A7311" s="214" t="s">
        <v>569</v>
      </c>
      <c r="B7311" s="89"/>
      <c r="C7311" s="90" t="s">
        <v>621</v>
      </c>
      <c r="D7311" s="153">
        <v>43409</v>
      </c>
      <c r="E7311" s="89" t="s">
        <v>13924</v>
      </c>
      <c r="F7311" s="89" t="s">
        <v>3</v>
      </c>
      <c r="G7311" s="89">
        <v>1678744</v>
      </c>
      <c r="H7311" s="89"/>
      <c r="I7311" s="93" t="s">
        <v>16074</v>
      </c>
      <c r="J7311" s="89"/>
      <c r="K7311" s="89"/>
      <c r="L7311" s="89"/>
      <c r="M7311" s="89"/>
      <c r="N7311" s="155">
        <v>0</v>
      </c>
      <c r="O7311" s="155">
        <v>800</v>
      </c>
      <c r="P7311" s="89" t="s">
        <v>679</v>
      </c>
    </row>
    <row r="7312" spans="1:16" ht="38.25">
      <c r="A7312" s="214">
        <v>16</v>
      </c>
      <c r="B7312" s="89"/>
      <c r="C7312" s="90" t="s">
        <v>46</v>
      </c>
      <c r="D7312" s="153">
        <v>43409</v>
      </c>
      <c r="E7312" s="89" t="s">
        <v>13925</v>
      </c>
      <c r="F7312" s="89" t="s">
        <v>3</v>
      </c>
      <c r="G7312" s="89">
        <v>1678767</v>
      </c>
      <c r="H7312" s="89"/>
      <c r="I7312" s="93" t="s">
        <v>16075</v>
      </c>
      <c r="J7312" s="89"/>
      <c r="K7312" s="89"/>
      <c r="L7312" s="89"/>
      <c r="M7312" s="89"/>
      <c r="N7312" s="155">
        <v>0</v>
      </c>
      <c r="O7312" s="155">
        <v>11122.33</v>
      </c>
      <c r="P7312" s="89" t="s">
        <v>679</v>
      </c>
    </row>
    <row r="7313" spans="1:16" ht="38.25">
      <c r="A7313" s="214">
        <v>526</v>
      </c>
      <c r="B7313" s="89"/>
      <c r="C7313" s="90" t="s">
        <v>616</v>
      </c>
      <c r="D7313" s="153">
        <v>43409</v>
      </c>
      <c r="E7313" s="89" t="s">
        <v>13926</v>
      </c>
      <c r="F7313" s="89" t="s">
        <v>3</v>
      </c>
      <c r="G7313" s="89">
        <v>1678772</v>
      </c>
      <c r="H7313" s="89"/>
      <c r="I7313" s="93" t="s">
        <v>16076</v>
      </c>
      <c r="J7313" s="89"/>
      <c r="K7313" s="89"/>
      <c r="L7313" s="89"/>
      <c r="M7313" s="89"/>
      <c r="N7313" s="155">
        <v>0</v>
      </c>
      <c r="O7313" s="155">
        <v>60</v>
      </c>
      <c r="P7313" s="89" t="s">
        <v>679</v>
      </c>
    </row>
    <row r="7314" spans="1:16" ht="38.25">
      <c r="A7314" s="214">
        <v>526</v>
      </c>
      <c r="B7314" s="89"/>
      <c r="C7314" s="90" t="s">
        <v>616</v>
      </c>
      <c r="D7314" s="153">
        <v>43409</v>
      </c>
      <c r="E7314" s="89" t="s">
        <v>13927</v>
      </c>
      <c r="F7314" s="89" t="s">
        <v>3</v>
      </c>
      <c r="G7314" s="89">
        <v>1678773</v>
      </c>
      <c r="H7314" s="89"/>
      <c r="I7314" s="93" t="s">
        <v>16077</v>
      </c>
      <c r="J7314" s="89"/>
      <c r="K7314" s="89"/>
      <c r="L7314" s="89"/>
      <c r="M7314" s="89"/>
      <c r="N7314" s="155">
        <v>0</v>
      </c>
      <c r="O7314" s="155">
        <v>60</v>
      </c>
      <c r="P7314" s="89" t="s">
        <v>679</v>
      </c>
    </row>
    <row r="7315" spans="1:16" ht="38.25">
      <c r="A7315" s="214">
        <v>20</v>
      </c>
      <c r="B7315" s="89"/>
      <c r="C7315" s="90" t="s">
        <v>47</v>
      </c>
      <c r="D7315" s="153">
        <v>43409</v>
      </c>
      <c r="E7315" s="89" t="s">
        <v>13928</v>
      </c>
      <c r="F7315" s="89" t="s">
        <v>3</v>
      </c>
      <c r="G7315" s="89">
        <v>1678802</v>
      </c>
      <c r="H7315" s="89"/>
      <c r="I7315" s="93" t="s">
        <v>16078</v>
      </c>
      <c r="J7315" s="89"/>
      <c r="K7315" s="89"/>
      <c r="L7315" s="89"/>
      <c r="M7315" s="89"/>
      <c r="N7315" s="155">
        <v>0</v>
      </c>
      <c r="O7315" s="155">
        <v>420</v>
      </c>
      <c r="P7315" s="89" t="s">
        <v>679</v>
      </c>
    </row>
    <row r="7316" spans="1:16" ht="38.25">
      <c r="A7316" s="214">
        <v>20</v>
      </c>
      <c r="B7316" s="89"/>
      <c r="C7316" s="90" t="s">
        <v>47</v>
      </c>
      <c r="D7316" s="153">
        <v>43409</v>
      </c>
      <c r="E7316" s="89" t="s">
        <v>13929</v>
      </c>
      <c r="F7316" s="89" t="s">
        <v>3</v>
      </c>
      <c r="G7316" s="89">
        <v>1678805</v>
      </c>
      <c r="H7316" s="89"/>
      <c r="I7316" s="93" t="s">
        <v>16079</v>
      </c>
      <c r="J7316" s="89"/>
      <c r="K7316" s="89"/>
      <c r="L7316" s="89"/>
      <c r="M7316" s="89"/>
      <c r="N7316" s="155">
        <v>0</v>
      </c>
      <c r="O7316" s="155">
        <v>410</v>
      </c>
      <c r="P7316" s="89" t="s">
        <v>679</v>
      </c>
    </row>
    <row r="7317" spans="1:16" ht="38.25">
      <c r="A7317" s="214">
        <v>526</v>
      </c>
      <c r="B7317" s="89"/>
      <c r="C7317" s="90" t="s">
        <v>616</v>
      </c>
      <c r="D7317" s="153">
        <v>43409</v>
      </c>
      <c r="E7317" s="89" t="s">
        <v>13930</v>
      </c>
      <c r="F7317" s="89" t="s">
        <v>3</v>
      </c>
      <c r="G7317" s="89">
        <v>1678812</v>
      </c>
      <c r="H7317" s="89"/>
      <c r="I7317" s="93" t="s">
        <v>16080</v>
      </c>
      <c r="J7317" s="89"/>
      <c r="K7317" s="89"/>
      <c r="L7317" s="89"/>
      <c r="M7317" s="89"/>
      <c r="N7317" s="155">
        <v>0</v>
      </c>
      <c r="O7317" s="155">
        <v>60</v>
      </c>
      <c r="P7317" s="89" t="s">
        <v>679</v>
      </c>
    </row>
    <row r="7318" spans="1:16" ht="51">
      <c r="A7318" s="214" t="s">
        <v>569</v>
      </c>
      <c r="B7318" s="89"/>
      <c r="C7318" s="90" t="s">
        <v>621</v>
      </c>
      <c r="D7318" s="153">
        <v>43409</v>
      </c>
      <c r="E7318" s="89" t="s">
        <v>13931</v>
      </c>
      <c r="F7318" s="89" t="s">
        <v>3</v>
      </c>
      <c r="G7318" s="89">
        <v>1678813</v>
      </c>
      <c r="H7318" s="89"/>
      <c r="I7318" s="93" t="s">
        <v>16081</v>
      </c>
      <c r="J7318" s="89"/>
      <c r="K7318" s="89"/>
      <c r="L7318" s="89"/>
      <c r="M7318" s="89"/>
      <c r="N7318" s="155">
        <v>0</v>
      </c>
      <c r="O7318" s="155">
        <v>1750.65</v>
      </c>
      <c r="P7318" s="89" t="s">
        <v>679</v>
      </c>
    </row>
    <row r="7319" spans="1:16" ht="51">
      <c r="A7319" s="214" t="s">
        <v>560</v>
      </c>
      <c r="B7319" s="89"/>
      <c r="C7319" s="90" t="s">
        <v>622</v>
      </c>
      <c r="D7319" s="153">
        <v>43409</v>
      </c>
      <c r="E7319" s="89" t="s">
        <v>13932</v>
      </c>
      <c r="F7319" s="89" t="s">
        <v>3</v>
      </c>
      <c r="G7319" s="89">
        <v>1678819</v>
      </c>
      <c r="H7319" s="89"/>
      <c r="I7319" s="93" t="s">
        <v>7331</v>
      </c>
      <c r="J7319" s="89"/>
      <c r="K7319" s="89"/>
      <c r="L7319" s="89"/>
      <c r="M7319" s="89"/>
      <c r="N7319" s="155">
        <v>0</v>
      </c>
      <c r="O7319" s="155">
        <v>1000</v>
      </c>
      <c r="P7319" s="89" t="s">
        <v>679</v>
      </c>
    </row>
    <row r="7320" spans="1:16" ht="51">
      <c r="A7320" s="214" t="s">
        <v>569</v>
      </c>
      <c r="B7320" s="89"/>
      <c r="C7320" s="90" t="s">
        <v>621</v>
      </c>
      <c r="D7320" s="153">
        <v>43409</v>
      </c>
      <c r="E7320" s="89" t="s">
        <v>13933</v>
      </c>
      <c r="F7320" s="89" t="s">
        <v>3</v>
      </c>
      <c r="G7320" s="89">
        <v>1678831</v>
      </c>
      <c r="H7320" s="89"/>
      <c r="I7320" s="93" t="s">
        <v>16082</v>
      </c>
      <c r="J7320" s="89"/>
      <c r="K7320" s="89"/>
      <c r="L7320" s="89"/>
      <c r="M7320" s="89"/>
      <c r="N7320" s="155">
        <v>0</v>
      </c>
      <c r="O7320" s="155">
        <v>312.14</v>
      </c>
      <c r="P7320" s="89" t="s">
        <v>679</v>
      </c>
    </row>
    <row r="7321" spans="1:16" ht="51">
      <c r="A7321" s="214" t="s">
        <v>569</v>
      </c>
      <c r="B7321" s="89"/>
      <c r="C7321" s="90" t="s">
        <v>621</v>
      </c>
      <c r="D7321" s="153">
        <v>43409</v>
      </c>
      <c r="E7321" s="89" t="s">
        <v>13934</v>
      </c>
      <c r="F7321" s="89" t="s">
        <v>3</v>
      </c>
      <c r="G7321" s="89">
        <v>1678832</v>
      </c>
      <c r="H7321" s="89"/>
      <c r="I7321" s="93" t="s">
        <v>16083</v>
      </c>
      <c r="J7321" s="89"/>
      <c r="K7321" s="89"/>
      <c r="L7321" s="89"/>
      <c r="M7321" s="89"/>
      <c r="N7321" s="155">
        <v>0</v>
      </c>
      <c r="O7321" s="155">
        <v>492.46000000000004</v>
      </c>
      <c r="P7321" s="89" t="s">
        <v>679</v>
      </c>
    </row>
    <row r="7322" spans="1:16" ht="63.75">
      <c r="A7322" s="214" t="s">
        <v>560</v>
      </c>
      <c r="B7322" s="89"/>
      <c r="C7322" s="90" t="s">
        <v>622</v>
      </c>
      <c r="D7322" s="153">
        <v>43409</v>
      </c>
      <c r="E7322" s="89" t="s">
        <v>13935</v>
      </c>
      <c r="F7322" s="89" t="s">
        <v>3</v>
      </c>
      <c r="G7322" s="89">
        <v>1678694</v>
      </c>
      <c r="H7322" s="89"/>
      <c r="I7322" s="93" t="s">
        <v>16084</v>
      </c>
      <c r="J7322" s="89"/>
      <c r="K7322" s="89"/>
      <c r="L7322" s="89"/>
      <c r="M7322" s="89"/>
      <c r="N7322" s="155">
        <v>0</v>
      </c>
      <c r="O7322" s="155">
        <v>2044</v>
      </c>
      <c r="P7322" s="89" t="s">
        <v>679</v>
      </c>
    </row>
    <row r="7323" spans="1:16" ht="63.75">
      <c r="A7323" s="214">
        <v>340</v>
      </c>
      <c r="B7323" s="89"/>
      <c r="C7323" s="90" t="s">
        <v>151</v>
      </c>
      <c r="D7323" s="153">
        <v>43409</v>
      </c>
      <c r="E7323" s="89" t="s">
        <v>13936</v>
      </c>
      <c r="F7323" s="89" t="s">
        <v>3</v>
      </c>
      <c r="G7323" s="89">
        <v>1678697</v>
      </c>
      <c r="H7323" s="89"/>
      <c r="I7323" s="93" t="s">
        <v>16085</v>
      </c>
      <c r="J7323" s="89"/>
      <c r="K7323" s="89"/>
      <c r="L7323" s="89"/>
      <c r="M7323" s="89"/>
      <c r="N7323" s="155">
        <v>0</v>
      </c>
      <c r="O7323" s="155">
        <v>795</v>
      </c>
      <c r="P7323" s="89" t="s">
        <v>679</v>
      </c>
    </row>
    <row r="7324" spans="1:16" ht="63.75">
      <c r="A7324" s="214">
        <v>201</v>
      </c>
      <c r="B7324" s="89"/>
      <c r="C7324" s="90" t="s">
        <v>98</v>
      </c>
      <c r="D7324" s="153">
        <v>43409</v>
      </c>
      <c r="E7324" s="89" t="s">
        <v>13937</v>
      </c>
      <c r="F7324" s="89" t="s">
        <v>3</v>
      </c>
      <c r="G7324" s="89">
        <v>1678712</v>
      </c>
      <c r="H7324" s="89"/>
      <c r="I7324" s="93" t="s">
        <v>16086</v>
      </c>
      <c r="J7324" s="89"/>
      <c r="K7324" s="89"/>
      <c r="L7324" s="89"/>
      <c r="M7324" s="89"/>
      <c r="N7324" s="155">
        <v>0</v>
      </c>
      <c r="O7324" s="155">
        <v>2025.3</v>
      </c>
      <c r="P7324" s="89" t="s">
        <v>679</v>
      </c>
    </row>
    <row r="7325" spans="1:16" ht="63.75">
      <c r="A7325" s="214">
        <v>201</v>
      </c>
      <c r="B7325" s="89"/>
      <c r="C7325" s="90" t="s">
        <v>98</v>
      </c>
      <c r="D7325" s="153">
        <v>43409</v>
      </c>
      <c r="E7325" s="89" t="s">
        <v>13938</v>
      </c>
      <c r="F7325" s="89" t="s">
        <v>3</v>
      </c>
      <c r="G7325" s="89">
        <v>1678715</v>
      </c>
      <c r="H7325" s="89"/>
      <c r="I7325" s="93" t="s">
        <v>16087</v>
      </c>
      <c r="J7325" s="89"/>
      <c r="K7325" s="89"/>
      <c r="L7325" s="89"/>
      <c r="M7325" s="89"/>
      <c r="N7325" s="155">
        <v>0</v>
      </c>
      <c r="O7325" s="155">
        <v>4392237.82</v>
      </c>
      <c r="P7325" s="89" t="s">
        <v>679</v>
      </c>
    </row>
    <row r="7326" spans="1:16" ht="63.75">
      <c r="A7326" s="214">
        <v>340</v>
      </c>
      <c r="B7326" s="89"/>
      <c r="C7326" s="90" t="s">
        <v>151</v>
      </c>
      <c r="D7326" s="153">
        <v>43409</v>
      </c>
      <c r="E7326" s="89" t="s">
        <v>13939</v>
      </c>
      <c r="F7326" s="89" t="s">
        <v>3</v>
      </c>
      <c r="G7326" s="89">
        <v>1678724</v>
      </c>
      <c r="H7326" s="89"/>
      <c r="I7326" s="93" t="s">
        <v>16088</v>
      </c>
      <c r="J7326" s="89"/>
      <c r="K7326" s="89"/>
      <c r="L7326" s="89"/>
      <c r="M7326" s="89"/>
      <c r="N7326" s="155">
        <v>0</v>
      </c>
      <c r="O7326" s="155">
        <v>9016</v>
      </c>
      <c r="P7326" s="89" t="s">
        <v>679</v>
      </c>
    </row>
    <row r="7327" spans="1:16" ht="51">
      <c r="A7327" s="214">
        <v>290</v>
      </c>
      <c r="B7327" s="89"/>
      <c r="C7327" s="90" t="s">
        <v>132</v>
      </c>
      <c r="D7327" s="153">
        <v>43409</v>
      </c>
      <c r="E7327" s="89" t="s">
        <v>13940</v>
      </c>
      <c r="F7327" s="89" t="s">
        <v>3</v>
      </c>
      <c r="G7327" s="89">
        <v>1678732</v>
      </c>
      <c r="H7327" s="89"/>
      <c r="I7327" s="93" t="s">
        <v>16089</v>
      </c>
      <c r="J7327" s="89"/>
      <c r="K7327" s="89"/>
      <c r="L7327" s="89"/>
      <c r="M7327" s="89"/>
      <c r="N7327" s="155">
        <v>0</v>
      </c>
      <c r="O7327" s="155">
        <v>707</v>
      </c>
      <c r="P7327" s="89" t="s">
        <v>679</v>
      </c>
    </row>
    <row r="7328" spans="1:16" ht="63.75">
      <c r="A7328" s="214">
        <v>290</v>
      </c>
      <c r="B7328" s="89"/>
      <c r="C7328" s="90" t="s">
        <v>132</v>
      </c>
      <c r="D7328" s="153">
        <v>43409</v>
      </c>
      <c r="E7328" s="89" t="s">
        <v>13941</v>
      </c>
      <c r="F7328" s="89" t="s">
        <v>3</v>
      </c>
      <c r="G7328" s="89">
        <v>1678733</v>
      </c>
      <c r="H7328" s="89"/>
      <c r="I7328" s="93" t="s">
        <v>16090</v>
      </c>
      <c r="J7328" s="89"/>
      <c r="K7328" s="89"/>
      <c r="L7328" s="89"/>
      <c r="M7328" s="89"/>
      <c r="N7328" s="155">
        <v>0</v>
      </c>
      <c r="O7328" s="155">
        <v>90</v>
      </c>
      <c r="P7328" s="89" t="s">
        <v>679</v>
      </c>
    </row>
    <row r="7329" spans="1:16" ht="51">
      <c r="A7329" s="214">
        <v>212</v>
      </c>
      <c r="B7329" s="89"/>
      <c r="C7329" s="90" t="s">
        <v>103</v>
      </c>
      <c r="D7329" s="153">
        <v>43409</v>
      </c>
      <c r="E7329" s="89" t="s">
        <v>13942</v>
      </c>
      <c r="F7329" s="89" t="s">
        <v>3</v>
      </c>
      <c r="G7329" s="89">
        <v>1678549</v>
      </c>
      <c r="H7329" s="89"/>
      <c r="I7329" s="93" t="s">
        <v>16091</v>
      </c>
      <c r="J7329" s="89"/>
      <c r="K7329" s="89"/>
      <c r="L7329" s="89"/>
      <c r="M7329" s="89"/>
      <c r="N7329" s="155">
        <v>0</v>
      </c>
      <c r="O7329" s="155">
        <v>555</v>
      </c>
      <c r="P7329" s="89" t="s">
        <v>679</v>
      </c>
    </row>
    <row r="7330" spans="1:16" ht="51">
      <c r="A7330" s="214">
        <v>212</v>
      </c>
      <c r="B7330" s="89"/>
      <c r="C7330" s="90" t="s">
        <v>103</v>
      </c>
      <c r="D7330" s="153">
        <v>43409</v>
      </c>
      <c r="E7330" s="89" t="s">
        <v>13943</v>
      </c>
      <c r="F7330" s="89" t="s">
        <v>3</v>
      </c>
      <c r="G7330" s="89">
        <v>1678550</v>
      </c>
      <c r="H7330" s="89"/>
      <c r="I7330" s="93" t="s">
        <v>16092</v>
      </c>
      <c r="J7330" s="89"/>
      <c r="K7330" s="89"/>
      <c r="L7330" s="89"/>
      <c r="M7330" s="89"/>
      <c r="N7330" s="155">
        <v>0</v>
      </c>
      <c r="O7330" s="155">
        <v>400</v>
      </c>
      <c r="P7330" s="89" t="s">
        <v>679</v>
      </c>
    </row>
    <row r="7331" spans="1:16" ht="51">
      <c r="A7331" s="214">
        <v>212</v>
      </c>
      <c r="B7331" s="89"/>
      <c r="C7331" s="90" t="s">
        <v>103</v>
      </c>
      <c r="D7331" s="153">
        <v>43409</v>
      </c>
      <c r="E7331" s="89" t="s">
        <v>13944</v>
      </c>
      <c r="F7331" s="89" t="s">
        <v>3</v>
      </c>
      <c r="G7331" s="89">
        <v>1678586</v>
      </c>
      <c r="H7331" s="89"/>
      <c r="I7331" s="93" t="s">
        <v>16093</v>
      </c>
      <c r="J7331" s="89"/>
      <c r="K7331" s="89"/>
      <c r="L7331" s="89"/>
      <c r="M7331" s="89"/>
      <c r="N7331" s="155">
        <v>0</v>
      </c>
      <c r="O7331" s="155">
        <v>43</v>
      </c>
      <c r="P7331" s="89" t="s">
        <v>679</v>
      </c>
    </row>
    <row r="7332" spans="1:16" ht="51">
      <c r="A7332" s="214">
        <v>212</v>
      </c>
      <c r="B7332" s="89"/>
      <c r="C7332" s="90" t="s">
        <v>103</v>
      </c>
      <c r="D7332" s="153">
        <v>43409</v>
      </c>
      <c r="E7332" s="89" t="s">
        <v>13945</v>
      </c>
      <c r="F7332" s="89" t="s">
        <v>3</v>
      </c>
      <c r="G7332" s="89">
        <v>1678592</v>
      </c>
      <c r="H7332" s="89"/>
      <c r="I7332" s="93" t="s">
        <v>16094</v>
      </c>
      <c r="J7332" s="89"/>
      <c r="K7332" s="89"/>
      <c r="L7332" s="89"/>
      <c r="M7332" s="89"/>
      <c r="N7332" s="155">
        <v>0</v>
      </c>
      <c r="O7332" s="155">
        <v>556</v>
      </c>
      <c r="P7332" s="89" t="s">
        <v>679</v>
      </c>
    </row>
    <row r="7333" spans="1:16" ht="51">
      <c r="A7333" s="214">
        <v>212</v>
      </c>
      <c r="B7333" s="89"/>
      <c r="C7333" s="90" t="s">
        <v>103</v>
      </c>
      <c r="D7333" s="153">
        <v>43409</v>
      </c>
      <c r="E7333" s="89" t="s">
        <v>13946</v>
      </c>
      <c r="F7333" s="89" t="s">
        <v>3</v>
      </c>
      <c r="G7333" s="89">
        <v>1678594</v>
      </c>
      <c r="H7333" s="89"/>
      <c r="I7333" s="93" t="s">
        <v>16095</v>
      </c>
      <c r="J7333" s="89"/>
      <c r="K7333" s="89"/>
      <c r="L7333" s="89"/>
      <c r="M7333" s="89"/>
      <c r="N7333" s="155">
        <v>0</v>
      </c>
      <c r="O7333" s="155">
        <v>1062.77</v>
      </c>
      <c r="P7333" s="89" t="s">
        <v>679</v>
      </c>
    </row>
    <row r="7334" spans="1:16" ht="51">
      <c r="A7334" s="214">
        <v>212</v>
      </c>
      <c r="B7334" s="89"/>
      <c r="C7334" s="90" t="s">
        <v>103</v>
      </c>
      <c r="D7334" s="153">
        <v>43409</v>
      </c>
      <c r="E7334" s="89" t="s">
        <v>13947</v>
      </c>
      <c r="F7334" s="89" t="s">
        <v>3</v>
      </c>
      <c r="G7334" s="89">
        <v>1678596</v>
      </c>
      <c r="H7334" s="89"/>
      <c r="I7334" s="93" t="s">
        <v>16096</v>
      </c>
      <c r="J7334" s="89"/>
      <c r="K7334" s="89"/>
      <c r="L7334" s="89"/>
      <c r="M7334" s="89"/>
      <c r="N7334" s="155">
        <v>0</v>
      </c>
      <c r="O7334" s="155">
        <v>1257.8900000000001</v>
      </c>
      <c r="P7334" s="89" t="s">
        <v>679</v>
      </c>
    </row>
    <row r="7335" spans="1:16" ht="51">
      <c r="A7335" s="214">
        <v>212</v>
      </c>
      <c r="B7335" s="89"/>
      <c r="C7335" s="90" t="s">
        <v>103</v>
      </c>
      <c r="D7335" s="153">
        <v>43409</v>
      </c>
      <c r="E7335" s="89" t="s">
        <v>13948</v>
      </c>
      <c r="F7335" s="89" t="s">
        <v>3</v>
      </c>
      <c r="G7335" s="89">
        <v>1678598</v>
      </c>
      <c r="H7335" s="89"/>
      <c r="I7335" s="93" t="s">
        <v>16097</v>
      </c>
      <c r="J7335" s="89"/>
      <c r="K7335" s="89"/>
      <c r="L7335" s="89"/>
      <c r="M7335" s="89"/>
      <c r="N7335" s="155">
        <v>0</v>
      </c>
      <c r="O7335" s="155">
        <v>6</v>
      </c>
      <c r="P7335" s="89" t="s">
        <v>679</v>
      </c>
    </row>
    <row r="7336" spans="1:16" ht="51">
      <c r="A7336" s="214">
        <v>212</v>
      </c>
      <c r="B7336" s="89"/>
      <c r="C7336" s="90" t="s">
        <v>103</v>
      </c>
      <c r="D7336" s="153">
        <v>43409</v>
      </c>
      <c r="E7336" s="89" t="s">
        <v>13949</v>
      </c>
      <c r="F7336" s="89" t="s">
        <v>3</v>
      </c>
      <c r="G7336" s="89">
        <v>1678604</v>
      </c>
      <c r="H7336" s="89"/>
      <c r="I7336" s="93" t="s">
        <v>16098</v>
      </c>
      <c r="J7336" s="89"/>
      <c r="K7336" s="89"/>
      <c r="L7336" s="89"/>
      <c r="M7336" s="89"/>
      <c r="N7336" s="155">
        <v>0</v>
      </c>
      <c r="O7336" s="155">
        <v>301.84000000000003</v>
      </c>
      <c r="P7336" s="89" t="s">
        <v>679</v>
      </c>
    </row>
    <row r="7337" spans="1:16" ht="51">
      <c r="A7337" s="214">
        <v>212</v>
      </c>
      <c r="B7337" s="89"/>
      <c r="C7337" s="90" t="s">
        <v>103</v>
      </c>
      <c r="D7337" s="153">
        <v>43409</v>
      </c>
      <c r="E7337" s="89" t="s">
        <v>13950</v>
      </c>
      <c r="F7337" s="89" t="s">
        <v>3</v>
      </c>
      <c r="G7337" s="89">
        <v>1678614</v>
      </c>
      <c r="H7337" s="89"/>
      <c r="I7337" s="93" t="s">
        <v>16099</v>
      </c>
      <c r="J7337" s="89"/>
      <c r="K7337" s="89"/>
      <c r="L7337" s="89"/>
      <c r="M7337" s="89"/>
      <c r="N7337" s="155">
        <v>0</v>
      </c>
      <c r="O7337" s="155">
        <v>2100.94</v>
      </c>
      <c r="P7337" s="89" t="s">
        <v>679</v>
      </c>
    </row>
    <row r="7338" spans="1:16" ht="51">
      <c r="A7338" s="214">
        <v>212</v>
      </c>
      <c r="B7338" s="89"/>
      <c r="C7338" s="90" t="s">
        <v>103</v>
      </c>
      <c r="D7338" s="153">
        <v>43409</v>
      </c>
      <c r="E7338" s="89" t="s">
        <v>13951</v>
      </c>
      <c r="F7338" s="89" t="s">
        <v>3</v>
      </c>
      <c r="G7338" s="89">
        <v>1678618</v>
      </c>
      <c r="H7338" s="89"/>
      <c r="I7338" s="93" t="s">
        <v>16100</v>
      </c>
      <c r="J7338" s="89"/>
      <c r="K7338" s="89"/>
      <c r="L7338" s="89"/>
      <c r="M7338" s="89"/>
      <c r="N7338" s="155">
        <v>0</v>
      </c>
      <c r="O7338" s="155">
        <v>38</v>
      </c>
      <c r="P7338" s="89" t="s">
        <v>679</v>
      </c>
    </row>
    <row r="7339" spans="1:16" ht="63.75">
      <c r="A7339" s="214">
        <v>660</v>
      </c>
      <c r="B7339" s="89"/>
      <c r="C7339" s="90" t="s">
        <v>192</v>
      </c>
      <c r="D7339" s="153">
        <v>43409</v>
      </c>
      <c r="E7339" s="89" t="s">
        <v>13952</v>
      </c>
      <c r="F7339" s="89" t="s">
        <v>3</v>
      </c>
      <c r="G7339" s="89">
        <v>1678645</v>
      </c>
      <c r="H7339" s="89"/>
      <c r="I7339" s="93" t="s">
        <v>16101</v>
      </c>
      <c r="J7339" s="89"/>
      <c r="K7339" s="89"/>
      <c r="L7339" s="89"/>
      <c r="M7339" s="89"/>
      <c r="N7339" s="155">
        <v>0</v>
      </c>
      <c r="O7339" s="155">
        <v>64018.080000000002</v>
      </c>
      <c r="P7339" s="89" t="s">
        <v>679</v>
      </c>
    </row>
    <row r="7340" spans="1:16" ht="76.5">
      <c r="A7340" s="214">
        <v>862</v>
      </c>
      <c r="B7340" s="89"/>
      <c r="C7340" s="90" t="s">
        <v>203</v>
      </c>
      <c r="D7340" s="153">
        <v>43409</v>
      </c>
      <c r="E7340" s="89" t="s">
        <v>13953</v>
      </c>
      <c r="F7340" s="89" t="s">
        <v>680</v>
      </c>
      <c r="G7340" s="89">
        <v>181553</v>
      </c>
      <c r="H7340" s="89"/>
      <c r="I7340" s="93" t="s">
        <v>16102</v>
      </c>
      <c r="J7340" s="89"/>
      <c r="K7340" s="89"/>
      <c r="L7340" s="89"/>
      <c r="M7340" s="89"/>
      <c r="N7340" s="155">
        <v>0</v>
      </c>
      <c r="O7340" s="155">
        <v>124044.49</v>
      </c>
      <c r="P7340" s="89" t="s">
        <v>679</v>
      </c>
    </row>
    <row r="7341" spans="1:16" ht="76.5">
      <c r="A7341" s="214">
        <v>862</v>
      </c>
      <c r="B7341" s="89"/>
      <c r="C7341" s="90" t="s">
        <v>203</v>
      </c>
      <c r="D7341" s="153">
        <v>43409</v>
      </c>
      <c r="E7341" s="89" t="s">
        <v>13953</v>
      </c>
      <c r="F7341" s="89" t="s">
        <v>680</v>
      </c>
      <c r="G7341" s="89">
        <v>181556</v>
      </c>
      <c r="H7341" s="89"/>
      <c r="I7341" s="93" t="s">
        <v>16103</v>
      </c>
      <c r="J7341" s="89"/>
      <c r="K7341" s="89"/>
      <c r="L7341" s="89"/>
      <c r="M7341" s="89"/>
      <c r="N7341" s="155">
        <v>0</v>
      </c>
      <c r="O7341" s="155">
        <v>205866.54</v>
      </c>
      <c r="P7341" s="89" t="s">
        <v>679</v>
      </c>
    </row>
    <row r="7342" spans="1:16" ht="76.5">
      <c r="A7342" s="214">
        <v>862</v>
      </c>
      <c r="B7342" s="89"/>
      <c r="C7342" s="90" t="s">
        <v>203</v>
      </c>
      <c r="D7342" s="153">
        <v>43409</v>
      </c>
      <c r="E7342" s="89" t="s">
        <v>13953</v>
      </c>
      <c r="F7342" s="89" t="s">
        <v>680</v>
      </c>
      <c r="G7342" s="89">
        <v>181558</v>
      </c>
      <c r="H7342" s="89"/>
      <c r="I7342" s="93" t="s">
        <v>16104</v>
      </c>
      <c r="J7342" s="89"/>
      <c r="K7342" s="89"/>
      <c r="L7342" s="89"/>
      <c r="M7342" s="89"/>
      <c r="N7342" s="155">
        <v>0</v>
      </c>
      <c r="O7342" s="155">
        <v>424659.36</v>
      </c>
      <c r="P7342" s="89" t="s">
        <v>679</v>
      </c>
    </row>
    <row r="7343" spans="1:16" ht="76.5">
      <c r="A7343" s="214">
        <v>862</v>
      </c>
      <c r="B7343" s="89"/>
      <c r="C7343" s="90" t="s">
        <v>203</v>
      </c>
      <c r="D7343" s="153">
        <v>43409</v>
      </c>
      <c r="E7343" s="89" t="s">
        <v>13953</v>
      </c>
      <c r="F7343" s="89" t="s">
        <v>680</v>
      </c>
      <c r="G7343" s="89">
        <v>181560</v>
      </c>
      <c r="H7343" s="89"/>
      <c r="I7343" s="93" t="s">
        <v>16105</v>
      </c>
      <c r="J7343" s="89"/>
      <c r="K7343" s="89"/>
      <c r="L7343" s="89"/>
      <c r="M7343" s="89"/>
      <c r="N7343" s="155">
        <v>0</v>
      </c>
      <c r="O7343" s="155">
        <v>94707.48</v>
      </c>
      <c r="P7343" s="89" t="s">
        <v>679</v>
      </c>
    </row>
    <row r="7344" spans="1:16" ht="76.5">
      <c r="A7344" s="214">
        <v>862</v>
      </c>
      <c r="B7344" s="89"/>
      <c r="C7344" s="90" t="s">
        <v>203</v>
      </c>
      <c r="D7344" s="153">
        <v>43409</v>
      </c>
      <c r="E7344" s="89" t="s">
        <v>13953</v>
      </c>
      <c r="F7344" s="89" t="s">
        <v>680</v>
      </c>
      <c r="G7344" s="89">
        <v>181562</v>
      </c>
      <c r="H7344" s="89"/>
      <c r="I7344" s="93" t="s">
        <v>16106</v>
      </c>
      <c r="J7344" s="89"/>
      <c r="K7344" s="89"/>
      <c r="L7344" s="89"/>
      <c r="M7344" s="89"/>
      <c r="N7344" s="155">
        <v>0</v>
      </c>
      <c r="O7344" s="155">
        <v>13482.87</v>
      </c>
      <c r="P7344" s="89" t="s">
        <v>679</v>
      </c>
    </row>
    <row r="7345" spans="1:16" ht="76.5">
      <c r="A7345" s="214">
        <v>862</v>
      </c>
      <c r="B7345" s="89"/>
      <c r="C7345" s="90" t="s">
        <v>203</v>
      </c>
      <c r="D7345" s="153">
        <v>43409</v>
      </c>
      <c r="E7345" s="89" t="s">
        <v>13953</v>
      </c>
      <c r="F7345" s="89" t="s">
        <v>680</v>
      </c>
      <c r="G7345" s="89">
        <v>181564</v>
      </c>
      <c r="H7345" s="89"/>
      <c r="I7345" s="93" t="s">
        <v>16107</v>
      </c>
      <c r="J7345" s="89"/>
      <c r="K7345" s="89"/>
      <c r="L7345" s="89"/>
      <c r="M7345" s="89"/>
      <c r="N7345" s="155">
        <v>0</v>
      </c>
      <c r="O7345" s="155">
        <v>16381.6</v>
      </c>
      <c r="P7345" s="89" t="s">
        <v>679</v>
      </c>
    </row>
    <row r="7346" spans="1:16" ht="76.5">
      <c r="A7346" s="214">
        <v>862</v>
      </c>
      <c r="B7346" s="89"/>
      <c r="C7346" s="90" t="s">
        <v>203</v>
      </c>
      <c r="D7346" s="153">
        <v>43409</v>
      </c>
      <c r="E7346" s="89" t="s">
        <v>13953</v>
      </c>
      <c r="F7346" s="89" t="s">
        <v>680</v>
      </c>
      <c r="G7346" s="89">
        <v>181567</v>
      </c>
      <c r="H7346" s="89"/>
      <c r="I7346" s="93" t="s">
        <v>16108</v>
      </c>
      <c r="J7346" s="89"/>
      <c r="K7346" s="89"/>
      <c r="L7346" s="89"/>
      <c r="M7346" s="89"/>
      <c r="N7346" s="155">
        <v>0</v>
      </c>
      <c r="O7346" s="155">
        <v>71912.38</v>
      </c>
      <c r="P7346" s="89" t="s">
        <v>679</v>
      </c>
    </row>
    <row r="7347" spans="1:16" ht="76.5">
      <c r="A7347" s="214">
        <v>862</v>
      </c>
      <c r="B7347" s="89"/>
      <c r="C7347" s="90" t="s">
        <v>203</v>
      </c>
      <c r="D7347" s="153">
        <v>43409</v>
      </c>
      <c r="E7347" s="89" t="s">
        <v>13953</v>
      </c>
      <c r="F7347" s="89" t="s">
        <v>680</v>
      </c>
      <c r="G7347" s="89">
        <v>181570</v>
      </c>
      <c r="H7347" s="89"/>
      <c r="I7347" s="93" t="s">
        <v>16109</v>
      </c>
      <c r="J7347" s="89"/>
      <c r="K7347" s="89"/>
      <c r="L7347" s="89"/>
      <c r="M7347" s="89"/>
      <c r="N7347" s="155">
        <v>0</v>
      </c>
      <c r="O7347" s="155">
        <v>320844.83</v>
      </c>
      <c r="P7347" s="89" t="s">
        <v>679</v>
      </c>
    </row>
    <row r="7348" spans="1:16" ht="76.5">
      <c r="A7348" s="214">
        <v>862</v>
      </c>
      <c r="B7348" s="89"/>
      <c r="C7348" s="90" t="s">
        <v>203</v>
      </c>
      <c r="D7348" s="153">
        <v>43409</v>
      </c>
      <c r="E7348" s="89" t="s">
        <v>13953</v>
      </c>
      <c r="F7348" s="89" t="s">
        <v>680</v>
      </c>
      <c r="G7348" s="89">
        <v>181572</v>
      </c>
      <c r="H7348" s="89"/>
      <c r="I7348" s="93" t="s">
        <v>16109</v>
      </c>
      <c r="J7348" s="89"/>
      <c r="K7348" s="89"/>
      <c r="L7348" s="89"/>
      <c r="M7348" s="89"/>
      <c r="N7348" s="155">
        <v>0</v>
      </c>
      <c r="O7348" s="155">
        <v>20223.419999999998</v>
      </c>
      <c r="P7348" s="89" t="s">
        <v>679</v>
      </c>
    </row>
    <row r="7349" spans="1:16" ht="76.5">
      <c r="A7349" s="214">
        <v>862</v>
      </c>
      <c r="B7349" s="89"/>
      <c r="C7349" s="90" t="s">
        <v>203</v>
      </c>
      <c r="D7349" s="153">
        <v>43409</v>
      </c>
      <c r="E7349" s="89" t="s">
        <v>13953</v>
      </c>
      <c r="F7349" s="89" t="s">
        <v>680</v>
      </c>
      <c r="G7349" s="89">
        <v>181574</v>
      </c>
      <c r="H7349" s="89"/>
      <c r="I7349" s="93" t="s">
        <v>16110</v>
      </c>
      <c r="J7349" s="89"/>
      <c r="K7349" s="89"/>
      <c r="L7349" s="89"/>
      <c r="M7349" s="89"/>
      <c r="N7349" s="155">
        <v>0</v>
      </c>
      <c r="O7349" s="155">
        <v>3764.83</v>
      </c>
      <c r="P7349" s="89" t="s">
        <v>679</v>
      </c>
    </row>
    <row r="7350" spans="1:16" ht="76.5">
      <c r="A7350" s="214">
        <v>862</v>
      </c>
      <c r="B7350" s="89"/>
      <c r="C7350" s="90" t="s">
        <v>203</v>
      </c>
      <c r="D7350" s="153">
        <v>43409</v>
      </c>
      <c r="E7350" s="89" t="s">
        <v>13953</v>
      </c>
      <c r="F7350" s="89" t="s">
        <v>680</v>
      </c>
      <c r="G7350" s="89">
        <v>181545</v>
      </c>
      <c r="H7350" s="89"/>
      <c r="I7350" s="93" t="s">
        <v>16111</v>
      </c>
      <c r="J7350" s="89"/>
      <c r="K7350" s="89"/>
      <c r="L7350" s="89"/>
      <c r="M7350" s="89"/>
      <c r="N7350" s="155">
        <v>0</v>
      </c>
      <c r="O7350" s="155">
        <v>13230.61</v>
      </c>
      <c r="P7350" s="89" t="s">
        <v>679</v>
      </c>
    </row>
    <row r="7351" spans="1:16" ht="76.5">
      <c r="A7351" s="214">
        <v>862</v>
      </c>
      <c r="B7351" s="89"/>
      <c r="C7351" s="90" t="s">
        <v>203</v>
      </c>
      <c r="D7351" s="153">
        <v>43409</v>
      </c>
      <c r="E7351" s="89" t="s">
        <v>13953</v>
      </c>
      <c r="F7351" s="89" t="s">
        <v>680</v>
      </c>
      <c r="G7351" s="89">
        <v>181595</v>
      </c>
      <c r="H7351" s="89"/>
      <c r="I7351" s="93" t="s">
        <v>16112</v>
      </c>
      <c r="J7351" s="89"/>
      <c r="K7351" s="89"/>
      <c r="L7351" s="89"/>
      <c r="M7351" s="89"/>
      <c r="N7351" s="155">
        <v>0</v>
      </c>
      <c r="O7351" s="155">
        <v>25122.959999999999</v>
      </c>
      <c r="P7351" s="89" t="s">
        <v>679</v>
      </c>
    </row>
    <row r="7352" spans="1:16" ht="76.5">
      <c r="A7352" s="214">
        <v>862</v>
      </c>
      <c r="B7352" s="89"/>
      <c r="C7352" s="90" t="s">
        <v>203</v>
      </c>
      <c r="D7352" s="153">
        <v>43409</v>
      </c>
      <c r="E7352" s="89" t="s">
        <v>13953</v>
      </c>
      <c r="F7352" s="89" t="s">
        <v>680</v>
      </c>
      <c r="G7352" s="89">
        <v>181591</v>
      </c>
      <c r="H7352" s="89"/>
      <c r="I7352" s="93" t="s">
        <v>16113</v>
      </c>
      <c r="J7352" s="89"/>
      <c r="K7352" s="89"/>
      <c r="L7352" s="89"/>
      <c r="M7352" s="89"/>
      <c r="N7352" s="155">
        <v>0</v>
      </c>
      <c r="O7352" s="155">
        <v>4970.9399999999996</v>
      </c>
      <c r="P7352" s="89" t="s">
        <v>679</v>
      </c>
    </row>
    <row r="7353" spans="1:16" ht="76.5">
      <c r="A7353" s="214">
        <v>862</v>
      </c>
      <c r="B7353" s="89"/>
      <c r="C7353" s="90" t="s">
        <v>203</v>
      </c>
      <c r="D7353" s="153">
        <v>43409</v>
      </c>
      <c r="E7353" s="89" t="s">
        <v>13953</v>
      </c>
      <c r="F7353" s="89" t="s">
        <v>680</v>
      </c>
      <c r="G7353" s="89">
        <v>181608</v>
      </c>
      <c r="H7353" s="89"/>
      <c r="I7353" s="93" t="s">
        <v>16114</v>
      </c>
      <c r="J7353" s="89"/>
      <c r="K7353" s="89"/>
      <c r="L7353" s="89"/>
      <c r="M7353" s="89"/>
      <c r="N7353" s="155">
        <v>0</v>
      </c>
      <c r="O7353" s="155">
        <v>5651.34</v>
      </c>
      <c r="P7353" s="89" t="s">
        <v>679</v>
      </c>
    </row>
    <row r="7354" spans="1:16" ht="76.5">
      <c r="A7354" s="214">
        <v>862</v>
      </c>
      <c r="B7354" s="89"/>
      <c r="C7354" s="90" t="s">
        <v>203</v>
      </c>
      <c r="D7354" s="153">
        <v>43409</v>
      </c>
      <c r="E7354" s="89" t="s">
        <v>13953</v>
      </c>
      <c r="F7354" s="89" t="s">
        <v>680</v>
      </c>
      <c r="G7354" s="89">
        <v>181578</v>
      </c>
      <c r="H7354" s="89"/>
      <c r="I7354" s="93" t="s">
        <v>16115</v>
      </c>
      <c r="J7354" s="89"/>
      <c r="K7354" s="89"/>
      <c r="L7354" s="89"/>
      <c r="M7354" s="89"/>
      <c r="N7354" s="155">
        <v>0</v>
      </c>
      <c r="O7354" s="155">
        <v>4996.5600000000004</v>
      </c>
      <c r="P7354" s="89" t="s">
        <v>679</v>
      </c>
    </row>
    <row r="7355" spans="1:16" ht="76.5">
      <c r="A7355" s="214">
        <v>862</v>
      </c>
      <c r="B7355" s="89"/>
      <c r="C7355" s="90" t="s">
        <v>203</v>
      </c>
      <c r="D7355" s="153">
        <v>43409</v>
      </c>
      <c r="E7355" s="89" t="s">
        <v>13953</v>
      </c>
      <c r="F7355" s="89" t="s">
        <v>680</v>
      </c>
      <c r="G7355" s="89">
        <v>181588</v>
      </c>
      <c r="H7355" s="89"/>
      <c r="I7355" s="93" t="s">
        <v>16116</v>
      </c>
      <c r="J7355" s="89"/>
      <c r="K7355" s="89"/>
      <c r="L7355" s="89"/>
      <c r="M7355" s="89"/>
      <c r="N7355" s="155">
        <v>0</v>
      </c>
      <c r="O7355" s="155">
        <v>17240.060000000001</v>
      </c>
      <c r="P7355" s="89" t="s">
        <v>679</v>
      </c>
    </row>
    <row r="7356" spans="1:16" ht="76.5">
      <c r="A7356" s="214">
        <v>862</v>
      </c>
      <c r="B7356" s="89"/>
      <c r="C7356" s="90" t="s">
        <v>203</v>
      </c>
      <c r="D7356" s="153">
        <v>43409</v>
      </c>
      <c r="E7356" s="89" t="s">
        <v>13953</v>
      </c>
      <c r="F7356" s="89" t="s">
        <v>680</v>
      </c>
      <c r="G7356" s="89">
        <v>181626</v>
      </c>
      <c r="H7356" s="89"/>
      <c r="I7356" s="93" t="s">
        <v>16117</v>
      </c>
      <c r="J7356" s="89"/>
      <c r="K7356" s="89"/>
      <c r="L7356" s="89"/>
      <c r="M7356" s="89"/>
      <c r="N7356" s="155">
        <v>0</v>
      </c>
      <c r="O7356" s="155">
        <v>2066.67</v>
      </c>
      <c r="P7356" s="89" t="s">
        <v>679</v>
      </c>
    </row>
    <row r="7357" spans="1:16" ht="76.5">
      <c r="A7357" s="214">
        <v>862</v>
      </c>
      <c r="B7357" s="89"/>
      <c r="C7357" s="90" t="s">
        <v>203</v>
      </c>
      <c r="D7357" s="153">
        <v>43409</v>
      </c>
      <c r="E7357" s="89" t="s">
        <v>13953</v>
      </c>
      <c r="F7357" s="89" t="s">
        <v>680</v>
      </c>
      <c r="G7357" s="89">
        <v>181582</v>
      </c>
      <c r="H7357" s="89"/>
      <c r="I7357" s="93" t="s">
        <v>16118</v>
      </c>
      <c r="J7357" s="89"/>
      <c r="K7357" s="89"/>
      <c r="L7357" s="89"/>
      <c r="M7357" s="89"/>
      <c r="N7357" s="155">
        <v>0</v>
      </c>
      <c r="O7357" s="155">
        <v>48651.3</v>
      </c>
      <c r="P7357" s="89" t="s">
        <v>679</v>
      </c>
    </row>
    <row r="7358" spans="1:16" ht="76.5">
      <c r="A7358" s="214">
        <v>862</v>
      </c>
      <c r="B7358" s="89"/>
      <c r="C7358" s="90" t="s">
        <v>203</v>
      </c>
      <c r="D7358" s="153">
        <v>43409</v>
      </c>
      <c r="E7358" s="89" t="s">
        <v>13953</v>
      </c>
      <c r="F7358" s="89" t="s">
        <v>680</v>
      </c>
      <c r="G7358" s="89">
        <v>181628</v>
      </c>
      <c r="H7358" s="89"/>
      <c r="I7358" s="93" t="s">
        <v>16119</v>
      </c>
      <c r="J7358" s="89"/>
      <c r="K7358" s="89"/>
      <c r="L7358" s="89"/>
      <c r="M7358" s="89"/>
      <c r="N7358" s="155">
        <v>0</v>
      </c>
      <c r="O7358" s="155">
        <v>2184.3000000000002</v>
      </c>
      <c r="P7358" s="89" t="s">
        <v>679</v>
      </c>
    </row>
    <row r="7359" spans="1:16" ht="76.5">
      <c r="A7359" s="214">
        <v>862</v>
      </c>
      <c r="B7359" s="89"/>
      <c r="C7359" s="90" t="s">
        <v>203</v>
      </c>
      <c r="D7359" s="153">
        <v>43409</v>
      </c>
      <c r="E7359" s="89" t="s">
        <v>13953</v>
      </c>
      <c r="F7359" s="89" t="s">
        <v>680</v>
      </c>
      <c r="G7359" s="89">
        <v>181580</v>
      </c>
      <c r="H7359" s="89"/>
      <c r="I7359" s="93" t="s">
        <v>16120</v>
      </c>
      <c r="J7359" s="89"/>
      <c r="K7359" s="89"/>
      <c r="L7359" s="89"/>
      <c r="M7359" s="89"/>
      <c r="N7359" s="155">
        <v>0</v>
      </c>
      <c r="O7359" s="155">
        <v>7847.09</v>
      </c>
      <c r="P7359" s="89" t="s">
        <v>679</v>
      </c>
    </row>
    <row r="7360" spans="1:16" ht="76.5">
      <c r="A7360" s="214">
        <v>862</v>
      </c>
      <c r="B7360" s="89"/>
      <c r="C7360" s="90" t="s">
        <v>203</v>
      </c>
      <c r="D7360" s="153">
        <v>43409</v>
      </c>
      <c r="E7360" s="89" t="s">
        <v>13953</v>
      </c>
      <c r="F7360" s="89" t="s">
        <v>680</v>
      </c>
      <c r="G7360" s="89">
        <v>181630</v>
      </c>
      <c r="H7360" s="89"/>
      <c r="I7360" s="93" t="s">
        <v>16121</v>
      </c>
      <c r="J7360" s="89"/>
      <c r="K7360" s="89"/>
      <c r="L7360" s="89"/>
      <c r="M7360" s="89"/>
      <c r="N7360" s="155">
        <v>0</v>
      </c>
      <c r="O7360" s="155">
        <v>3068.08</v>
      </c>
      <c r="P7360" s="89" t="s">
        <v>679</v>
      </c>
    </row>
    <row r="7361" spans="1:16" ht="76.5">
      <c r="A7361" s="214">
        <v>862</v>
      </c>
      <c r="B7361" s="89"/>
      <c r="C7361" s="90" t="s">
        <v>203</v>
      </c>
      <c r="D7361" s="153">
        <v>43409</v>
      </c>
      <c r="E7361" s="89" t="s">
        <v>13953</v>
      </c>
      <c r="F7361" s="89" t="s">
        <v>680</v>
      </c>
      <c r="G7361" s="89">
        <v>181547</v>
      </c>
      <c r="H7361" s="89"/>
      <c r="I7361" s="93" t="s">
        <v>16122</v>
      </c>
      <c r="J7361" s="89"/>
      <c r="K7361" s="89"/>
      <c r="L7361" s="89"/>
      <c r="M7361" s="89"/>
      <c r="N7361" s="155">
        <v>0</v>
      </c>
      <c r="O7361" s="155">
        <v>491700.14</v>
      </c>
      <c r="P7361" s="89" t="s">
        <v>679</v>
      </c>
    </row>
    <row r="7362" spans="1:16" ht="76.5">
      <c r="A7362" s="214">
        <v>862</v>
      </c>
      <c r="B7362" s="89"/>
      <c r="C7362" s="90" t="s">
        <v>203</v>
      </c>
      <c r="D7362" s="153">
        <v>43409</v>
      </c>
      <c r="E7362" s="89" t="s">
        <v>13953</v>
      </c>
      <c r="F7362" s="89" t="s">
        <v>680</v>
      </c>
      <c r="G7362" s="89">
        <v>181551</v>
      </c>
      <c r="H7362" s="89"/>
      <c r="I7362" s="93" t="s">
        <v>16122</v>
      </c>
      <c r="J7362" s="89"/>
      <c r="K7362" s="89"/>
      <c r="L7362" s="89"/>
      <c r="M7362" s="89"/>
      <c r="N7362" s="155">
        <v>0</v>
      </c>
      <c r="O7362" s="155">
        <v>387129.16</v>
      </c>
      <c r="P7362" s="89" t="s">
        <v>679</v>
      </c>
    </row>
    <row r="7363" spans="1:16" ht="51">
      <c r="A7363" s="214">
        <v>682</v>
      </c>
      <c r="B7363" s="89"/>
      <c r="C7363" s="90" t="s">
        <v>11087</v>
      </c>
      <c r="D7363" s="153">
        <v>43409</v>
      </c>
      <c r="E7363" s="89" t="s">
        <v>13954</v>
      </c>
      <c r="F7363" s="89" t="s">
        <v>6</v>
      </c>
      <c r="G7363" s="89">
        <v>1042061</v>
      </c>
      <c r="H7363" s="89"/>
      <c r="I7363" s="93" t="s">
        <v>16123</v>
      </c>
      <c r="J7363" s="89"/>
      <c r="K7363" s="89"/>
      <c r="L7363" s="89"/>
      <c r="M7363" s="89"/>
      <c r="N7363" s="155">
        <v>0</v>
      </c>
      <c r="O7363" s="155">
        <v>203511.6</v>
      </c>
      <c r="P7363" s="89" t="s">
        <v>679</v>
      </c>
    </row>
    <row r="7364" spans="1:16" ht="63.75">
      <c r="A7364" s="214">
        <v>287</v>
      </c>
      <c r="B7364" s="89"/>
      <c r="C7364" s="90" t="s">
        <v>130</v>
      </c>
      <c r="D7364" s="153">
        <v>43409</v>
      </c>
      <c r="E7364" s="89" t="s">
        <v>13955</v>
      </c>
      <c r="F7364" s="89" t="s">
        <v>11</v>
      </c>
      <c r="G7364" s="89">
        <v>879238</v>
      </c>
      <c r="H7364" s="89"/>
      <c r="I7364" s="93" t="s">
        <v>16124</v>
      </c>
      <c r="J7364" s="89"/>
      <c r="K7364" s="89"/>
      <c r="L7364" s="89"/>
      <c r="M7364" s="89"/>
      <c r="N7364" s="155">
        <v>50</v>
      </c>
      <c r="O7364" s="155">
        <v>0</v>
      </c>
      <c r="P7364" s="89" t="s">
        <v>679</v>
      </c>
    </row>
    <row r="7365" spans="1:16" ht="76.5">
      <c r="A7365" s="214">
        <v>46</v>
      </c>
      <c r="B7365" s="89"/>
      <c r="C7365" s="90" t="s">
        <v>51</v>
      </c>
      <c r="D7365" s="153">
        <v>43409</v>
      </c>
      <c r="E7365" s="89" t="s">
        <v>13956</v>
      </c>
      <c r="F7365" s="89" t="s">
        <v>680</v>
      </c>
      <c r="G7365" s="89">
        <v>181652</v>
      </c>
      <c r="H7365" s="89"/>
      <c r="I7365" s="93" t="s">
        <v>16125</v>
      </c>
      <c r="J7365" s="89"/>
      <c r="K7365" s="89"/>
      <c r="L7365" s="89"/>
      <c r="M7365" s="89"/>
      <c r="N7365" s="155">
        <v>0</v>
      </c>
      <c r="O7365" s="155">
        <v>74826</v>
      </c>
      <c r="P7365" s="89" t="s">
        <v>679</v>
      </c>
    </row>
    <row r="7366" spans="1:16" ht="76.5">
      <c r="A7366" s="214">
        <v>46</v>
      </c>
      <c r="B7366" s="89"/>
      <c r="C7366" s="90" t="s">
        <v>51</v>
      </c>
      <c r="D7366" s="153">
        <v>43409</v>
      </c>
      <c r="E7366" s="89" t="s">
        <v>13957</v>
      </c>
      <c r="F7366" s="89" t="s">
        <v>680</v>
      </c>
      <c r="G7366" s="89">
        <v>181651</v>
      </c>
      <c r="H7366" s="89"/>
      <c r="I7366" s="93" t="s">
        <v>16126</v>
      </c>
      <c r="J7366" s="89"/>
      <c r="K7366" s="89"/>
      <c r="L7366" s="89"/>
      <c r="M7366" s="89"/>
      <c r="N7366" s="155">
        <v>0</v>
      </c>
      <c r="O7366" s="155">
        <v>17756</v>
      </c>
      <c r="P7366" s="89" t="s">
        <v>679</v>
      </c>
    </row>
    <row r="7367" spans="1:16" ht="76.5">
      <c r="A7367" s="214" t="s">
        <v>560</v>
      </c>
      <c r="B7367" s="89"/>
      <c r="C7367" s="90" t="s">
        <v>622</v>
      </c>
      <c r="D7367" s="153">
        <v>43409</v>
      </c>
      <c r="E7367" s="89" t="s">
        <v>13958</v>
      </c>
      <c r="F7367" s="89" t="s">
        <v>680</v>
      </c>
      <c r="G7367" s="89">
        <v>181648</v>
      </c>
      <c r="H7367" s="89"/>
      <c r="I7367" s="93" t="s">
        <v>16127</v>
      </c>
      <c r="J7367" s="89"/>
      <c r="K7367" s="89"/>
      <c r="L7367" s="89"/>
      <c r="M7367" s="89"/>
      <c r="N7367" s="155">
        <v>0</v>
      </c>
      <c r="O7367" s="155">
        <v>3890</v>
      </c>
      <c r="P7367" s="89" t="s">
        <v>679</v>
      </c>
    </row>
    <row r="7368" spans="1:16" ht="76.5">
      <c r="A7368" s="214" t="s">
        <v>560</v>
      </c>
      <c r="B7368" s="89"/>
      <c r="C7368" s="90" t="s">
        <v>622</v>
      </c>
      <c r="D7368" s="153">
        <v>43409</v>
      </c>
      <c r="E7368" s="89" t="s">
        <v>13959</v>
      </c>
      <c r="F7368" s="89" t="s">
        <v>680</v>
      </c>
      <c r="G7368" s="89">
        <v>181645</v>
      </c>
      <c r="H7368" s="89"/>
      <c r="I7368" s="93" t="s">
        <v>16128</v>
      </c>
      <c r="J7368" s="89"/>
      <c r="K7368" s="89"/>
      <c r="L7368" s="89"/>
      <c r="M7368" s="89"/>
      <c r="N7368" s="155">
        <v>0</v>
      </c>
      <c r="O7368" s="155">
        <v>1805</v>
      </c>
      <c r="P7368" s="89" t="s">
        <v>679</v>
      </c>
    </row>
    <row r="7369" spans="1:16" ht="76.5">
      <c r="A7369" s="214">
        <v>41</v>
      </c>
      <c r="B7369" s="89"/>
      <c r="C7369" s="90" t="s">
        <v>50</v>
      </c>
      <c r="D7369" s="153">
        <v>43409</v>
      </c>
      <c r="E7369" s="89" t="s">
        <v>13960</v>
      </c>
      <c r="F7369" s="89" t="s">
        <v>636</v>
      </c>
      <c r="G7369" s="89">
        <v>181637</v>
      </c>
      <c r="H7369" s="89"/>
      <c r="I7369" s="93" t="s">
        <v>16129</v>
      </c>
      <c r="J7369" s="89"/>
      <c r="K7369" s="89"/>
      <c r="L7369" s="89"/>
      <c r="M7369" s="89"/>
      <c r="N7369" s="155">
        <v>0</v>
      </c>
      <c r="O7369" s="155">
        <v>527742</v>
      </c>
      <c r="P7369" s="89" t="s">
        <v>679</v>
      </c>
    </row>
    <row r="7370" spans="1:16" ht="63.75">
      <c r="A7370" s="214" t="s">
        <v>563</v>
      </c>
      <c r="B7370" s="89"/>
      <c r="C7370" s="90" t="s">
        <v>9054</v>
      </c>
      <c r="D7370" s="153">
        <v>43409</v>
      </c>
      <c r="E7370" s="89" t="s">
        <v>13960</v>
      </c>
      <c r="F7370" s="89" t="s">
        <v>636</v>
      </c>
      <c r="G7370" s="89">
        <v>181649</v>
      </c>
      <c r="H7370" s="89"/>
      <c r="I7370" s="93" t="s">
        <v>16130</v>
      </c>
      <c r="J7370" s="89"/>
      <c r="K7370" s="89"/>
      <c r="L7370" s="89"/>
      <c r="M7370" s="89"/>
      <c r="N7370" s="155">
        <v>0</v>
      </c>
      <c r="O7370" s="155">
        <v>1972863.02</v>
      </c>
      <c r="P7370" s="89" t="s">
        <v>679</v>
      </c>
    </row>
    <row r="7371" spans="1:16" ht="89.25">
      <c r="A7371" s="214">
        <v>587</v>
      </c>
      <c r="B7371" s="89"/>
      <c r="C7371" s="90" t="s">
        <v>2113</v>
      </c>
      <c r="D7371" s="153">
        <v>43409</v>
      </c>
      <c r="E7371" s="89" t="s">
        <v>13961</v>
      </c>
      <c r="F7371" s="89" t="s">
        <v>15</v>
      </c>
      <c r="G7371" s="89">
        <v>6389</v>
      </c>
      <c r="H7371" s="89"/>
      <c r="I7371" s="93" t="s">
        <v>16131</v>
      </c>
      <c r="J7371" s="89"/>
      <c r="K7371" s="89"/>
      <c r="L7371" s="89"/>
      <c r="M7371" s="89"/>
      <c r="N7371" s="155">
        <v>1583</v>
      </c>
      <c r="O7371" s="155">
        <v>0</v>
      </c>
      <c r="P7371" s="89" t="s">
        <v>679</v>
      </c>
    </row>
    <row r="7372" spans="1:16" ht="89.25">
      <c r="A7372" s="214">
        <v>526</v>
      </c>
      <c r="B7372" s="89"/>
      <c r="C7372" s="90" t="s">
        <v>616</v>
      </c>
      <c r="D7372" s="153">
        <v>43409</v>
      </c>
      <c r="E7372" s="89" t="s">
        <v>13962</v>
      </c>
      <c r="F7372" s="89" t="s">
        <v>15</v>
      </c>
      <c r="G7372" s="89">
        <v>6388</v>
      </c>
      <c r="H7372" s="89"/>
      <c r="I7372" s="93" t="s">
        <v>16132</v>
      </c>
      <c r="J7372" s="89"/>
      <c r="K7372" s="89"/>
      <c r="L7372" s="89"/>
      <c r="M7372" s="89"/>
      <c r="N7372" s="155">
        <v>486.78</v>
      </c>
      <c r="O7372" s="155">
        <v>0</v>
      </c>
      <c r="P7372" s="89" t="s">
        <v>679</v>
      </c>
    </row>
    <row r="7373" spans="1:16" ht="89.25">
      <c r="A7373" s="214">
        <v>526</v>
      </c>
      <c r="B7373" s="89"/>
      <c r="C7373" s="90" t="s">
        <v>616</v>
      </c>
      <c r="D7373" s="153">
        <v>43409</v>
      </c>
      <c r="E7373" s="89" t="s">
        <v>13963</v>
      </c>
      <c r="F7373" s="89" t="s">
        <v>15</v>
      </c>
      <c r="G7373" s="89">
        <v>6387</v>
      </c>
      <c r="H7373" s="89"/>
      <c r="I7373" s="93" t="s">
        <v>16133</v>
      </c>
      <c r="J7373" s="89"/>
      <c r="K7373" s="89"/>
      <c r="L7373" s="89"/>
      <c r="M7373" s="89"/>
      <c r="N7373" s="155">
        <v>376.47</v>
      </c>
      <c r="O7373" s="155">
        <v>0</v>
      </c>
      <c r="P7373" s="89" t="s">
        <v>679</v>
      </c>
    </row>
    <row r="7374" spans="1:16" ht="102">
      <c r="A7374" s="214">
        <v>340</v>
      </c>
      <c r="B7374" s="89"/>
      <c r="C7374" s="90" t="s">
        <v>151</v>
      </c>
      <c r="D7374" s="153">
        <v>43409</v>
      </c>
      <c r="E7374" s="89" t="s">
        <v>13964</v>
      </c>
      <c r="F7374" s="89" t="s">
        <v>15</v>
      </c>
      <c r="G7374" s="89">
        <v>6394</v>
      </c>
      <c r="H7374" s="89"/>
      <c r="I7374" s="93" t="s">
        <v>16134</v>
      </c>
      <c r="J7374" s="89"/>
      <c r="K7374" s="89"/>
      <c r="L7374" s="89"/>
      <c r="M7374" s="89"/>
      <c r="N7374" s="155">
        <v>281.58999999999997</v>
      </c>
      <c r="O7374" s="155">
        <v>0</v>
      </c>
      <c r="P7374" s="89" t="s">
        <v>679</v>
      </c>
    </row>
    <row r="7375" spans="1:16" ht="102">
      <c r="A7375" s="214">
        <v>340</v>
      </c>
      <c r="B7375" s="89"/>
      <c r="C7375" s="90" t="s">
        <v>151</v>
      </c>
      <c r="D7375" s="153">
        <v>43409</v>
      </c>
      <c r="E7375" s="89" t="s">
        <v>13965</v>
      </c>
      <c r="F7375" s="89" t="s">
        <v>15</v>
      </c>
      <c r="G7375" s="89">
        <v>6393</v>
      </c>
      <c r="H7375" s="89"/>
      <c r="I7375" s="93" t="s">
        <v>16135</v>
      </c>
      <c r="J7375" s="89"/>
      <c r="K7375" s="89"/>
      <c r="L7375" s="89"/>
      <c r="M7375" s="89"/>
      <c r="N7375" s="155">
        <v>299.83999999999997</v>
      </c>
      <c r="O7375" s="155">
        <v>0</v>
      </c>
      <c r="P7375" s="89" t="s">
        <v>679</v>
      </c>
    </row>
    <row r="7376" spans="1:16" ht="63.75">
      <c r="A7376" s="214" t="s">
        <v>561</v>
      </c>
      <c r="B7376" s="89"/>
      <c r="C7376" s="90" t="s">
        <v>10493</v>
      </c>
      <c r="D7376" s="153">
        <v>43409</v>
      </c>
      <c r="E7376" s="89" t="s">
        <v>13966</v>
      </c>
      <c r="F7376" s="89" t="s">
        <v>21</v>
      </c>
      <c r="G7376" s="89">
        <v>1001</v>
      </c>
      <c r="H7376" s="89"/>
      <c r="I7376" s="93" t="s">
        <v>16136</v>
      </c>
      <c r="J7376" s="89"/>
      <c r="K7376" s="89"/>
      <c r="L7376" s="89"/>
      <c r="M7376" s="89"/>
      <c r="N7376" s="155">
        <v>17623712.699999999</v>
      </c>
      <c r="O7376" s="155">
        <v>0</v>
      </c>
      <c r="P7376" s="89" t="s">
        <v>679</v>
      </c>
    </row>
    <row r="7377" spans="1:16" ht="63.75">
      <c r="A7377" s="214">
        <v>340</v>
      </c>
      <c r="B7377" s="89"/>
      <c r="C7377" s="90" t="s">
        <v>151</v>
      </c>
      <c r="D7377" s="153">
        <v>43409</v>
      </c>
      <c r="E7377" s="89" t="s">
        <v>13967</v>
      </c>
      <c r="F7377" s="89" t="s">
        <v>6</v>
      </c>
      <c r="G7377" s="89">
        <v>879569</v>
      </c>
      <c r="H7377" s="89"/>
      <c r="I7377" s="93" t="s">
        <v>16137</v>
      </c>
      <c r="J7377" s="89"/>
      <c r="K7377" s="89"/>
      <c r="L7377" s="89"/>
      <c r="M7377" s="89"/>
      <c r="N7377" s="155">
        <v>0</v>
      </c>
      <c r="O7377" s="155">
        <v>134548.4</v>
      </c>
      <c r="P7377" s="89" t="s">
        <v>679</v>
      </c>
    </row>
    <row r="7378" spans="1:16" ht="51">
      <c r="A7378" s="214">
        <v>10</v>
      </c>
      <c r="B7378" s="89"/>
      <c r="C7378" s="90" t="s">
        <v>44</v>
      </c>
      <c r="D7378" s="153">
        <v>43409</v>
      </c>
      <c r="E7378" s="89" t="s">
        <v>13968</v>
      </c>
      <c r="F7378" s="89" t="s">
        <v>6</v>
      </c>
      <c r="G7378" s="89">
        <v>879575</v>
      </c>
      <c r="H7378" s="89"/>
      <c r="I7378" s="93" t="s">
        <v>16138</v>
      </c>
      <c r="J7378" s="89"/>
      <c r="K7378" s="89"/>
      <c r="L7378" s="89"/>
      <c r="M7378" s="89"/>
      <c r="N7378" s="155">
        <v>0</v>
      </c>
      <c r="O7378" s="155">
        <v>1945.36</v>
      </c>
      <c r="P7378" s="89" t="s">
        <v>679</v>
      </c>
    </row>
    <row r="7379" spans="1:16" ht="63.75">
      <c r="A7379" s="214">
        <v>10</v>
      </c>
      <c r="B7379" s="89"/>
      <c r="C7379" s="90" t="s">
        <v>44</v>
      </c>
      <c r="D7379" s="153">
        <v>43409</v>
      </c>
      <c r="E7379" s="89" t="s">
        <v>13969</v>
      </c>
      <c r="F7379" s="89" t="s">
        <v>6</v>
      </c>
      <c r="G7379" s="89">
        <v>879591</v>
      </c>
      <c r="H7379" s="89"/>
      <c r="I7379" s="93" t="s">
        <v>16139</v>
      </c>
      <c r="J7379" s="89"/>
      <c r="K7379" s="89"/>
      <c r="L7379" s="89"/>
      <c r="M7379" s="89"/>
      <c r="N7379" s="155">
        <v>0</v>
      </c>
      <c r="O7379" s="155">
        <v>69914.31</v>
      </c>
      <c r="P7379" s="89" t="s">
        <v>679</v>
      </c>
    </row>
    <row r="7380" spans="1:16" ht="51">
      <c r="A7380" s="214">
        <v>340</v>
      </c>
      <c r="B7380" s="89"/>
      <c r="C7380" s="90" t="s">
        <v>151</v>
      </c>
      <c r="D7380" s="153">
        <v>43409</v>
      </c>
      <c r="E7380" s="89" t="s">
        <v>13970</v>
      </c>
      <c r="F7380" s="89" t="s">
        <v>15</v>
      </c>
      <c r="G7380" s="89">
        <v>879570</v>
      </c>
      <c r="H7380" s="89"/>
      <c r="I7380" s="93" t="s">
        <v>16140</v>
      </c>
      <c r="J7380" s="89"/>
      <c r="K7380" s="89"/>
      <c r="L7380" s="89"/>
      <c r="M7380" s="89"/>
      <c r="N7380" s="155">
        <v>50</v>
      </c>
      <c r="O7380" s="155">
        <v>0</v>
      </c>
      <c r="P7380" s="89" t="s">
        <v>679</v>
      </c>
    </row>
    <row r="7381" spans="1:16" ht="51">
      <c r="A7381" s="214">
        <v>513</v>
      </c>
      <c r="B7381" s="89"/>
      <c r="C7381" s="90" t="s">
        <v>175</v>
      </c>
      <c r="D7381" s="153">
        <v>43409</v>
      </c>
      <c r="E7381" s="89" t="s">
        <v>13971</v>
      </c>
      <c r="F7381" s="89" t="s">
        <v>11</v>
      </c>
      <c r="G7381" s="89">
        <v>937580</v>
      </c>
      <c r="H7381" s="89"/>
      <c r="I7381" s="93" t="s">
        <v>16141</v>
      </c>
      <c r="J7381" s="89"/>
      <c r="K7381" s="89"/>
      <c r="L7381" s="89"/>
      <c r="M7381" s="89"/>
      <c r="N7381" s="155">
        <v>50</v>
      </c>
      <c r="O7381" s="155">
        <v>0</v>
      </c>
      <c r="P7381" s="89" t="s">
        <v>679</v>
      </c>
    </row>
    <row r="7382" spans="1:16" ht="63.75">
      <c r="A7382" s="214">
        <v>10</v>
      </c>
      <c r="B7382" s="89"/>
      <c r="C7382" s="90" t="s">
        <v>44</v>
      </c>
      <c r="D7382" s="153">
        <v>43409</v>
      </c>
      <c r="E7382" s="89" t="s">
        <v>13972</v>
      </c>
      <c r="F7382" s="89" t="s">
        <v>15</v>
      </c>
      <c r="G7382" s="89">
        <v>879574</v>
      </c>
      <c r="H7382" s="89"/>
      <c r="I7382" s="93" t="s">
        <v>16142</v>
      </c>
      <c r="J7382" s="89"/>
      <c r="K7382" s="89"/>
      <c r="L7382" s="89"/>
      <c r="M7382" s="89"/>
      <c r="N7382" s="155">
        <v>50</v>
      </c>
      <c r="O7382" s="155">
        <v>0</v>
      </c>
      <c r="P7382" s="89" t="s">
        <v>679</v>
      </c>
    </row>
    <row r="7383" spans="1:16" ht="51">
      <c r="A7383" s="214">
        <v>10</v>
      </c>
      <c r="B7383" s="89"/>
      <c r="C7383" s="90" t="s">
        <v>44</v>
      </c>
      <c r="D7383" s="153">
        <v>43409</v>
      </c>
      <c r="E7383" s="89" t="s">
        <v>13973</v>
      </c>
      <c r="F7383" s="89" t="s">
        <v>15</v>
      </c>
      <c r="G7383" s="89">
        <v>879576</v>
      </c>
      <c r="H7383" s="89"/>
      <c r="I7383" s="93" t="s">
        <v>16143</v>
      </c>
      <c r="J7383" s="89"/>
      <c r="K7383" s="89"/>
      <c r="L7383" s="89"/>
      <c r="M7383" s="89"/>
      <c r="N7383" s="155">
        <v>50</v>
      </c>
      <c r="O7383" s="155">
        <v>0</v>
      </c>
      <c r="P7383" s="89" t="s">
        <v>679</v>
      </c>
    </row>
    <row r="7384" spans="1:16" ht="51">
      <c r="A7384" s="214">
        <v>513</v>
      </c>
      <c r="B7384" s="89"/>
      <c r="C7384" s="90" t="s">
        <v>175</v>
      </c>
      <c r="D7384" s="153">
        <v>43409</v>
      </c>
      <c r="E7384" s="89" t="s">
        <v>13974</v>
      </c>
      <c r="F7384" s="89" t="s">
        <v>15</v>
      </c>
      <c r="G7384" s="89">
        <v>879578</v>
      </c>
      <c r="H7384" s="89"/>
      <c r="I7384" s="93" t="s">
        <v>8507</v>
      </c>
      <c r="J7384" s="89"/>
      <c r="K7384" s="89"/>
      <c r="L7384" s="89"/>
      <c r="M7384" s="89"/>
      <c r="N7384" s="155">
        <v>50</v>
      </c>
      <c r="O7384" s="155">
        <v>0</v>
      </c>
      <c r="P7384" s="89" t="s">
        <v>679</v>
      </c>
    </row>
    <row r="7385" spans="1:16" ht="51">
      <c r="A7385" s="214">
        <v>10</v>
      </c>
      <c r="B7385" s="89"/>
      <c r="C7385" s="90" t="s">
        <v>44</v>
      </c>
      <c r="D7385" s="153">
        <v>43409</v>
      </c>
      <c r="E7385" s="89" t="s">
        <v>13975</v>
      </c>
      <c r="F7385" s="89" t="s">
        <v>15</v>
      </c>
      <c r="G7385" s="89">
        <v>879582</v>
      </c>
      <c r="H7385" s="89"/>
      <c r="I7385" s="93" t="s">
        <v>16144</v>
      </c>
      <c r="J7385" s="89"/>
      <c r="K7385" s="89"/>
      <c r="L7385" s="89"/>
      <c r="M7385" s="89"/>
      <c r="N7385" s="155">
        <v>50</v>
      </c>
      <c r="O7385" s="155">
        <v>0</v>
      </c>
      <c r="P7385" s="89" t="s">
        <v>679</v>
      </c>
    </row>
    <row r="7386" spans="1:16" ht="51">
      <c r="A7386" s="214">
        <v>10</v>
      </c>
      <c r="B7386" s="89"/>
      <c r="C7386" s="90" t="s">
        <v>44</v>
      </c>
      <c r="D7386" s="153">
        <v>43409</v>
      </c>
      <c r="E7386" s="89" t="s">
        <v>13976</v>
      </c>
      <c r="F7386" s="89" t="s">
        <v>15</v>
      </c>
      <c r="G7386" s="89">
        <v>879584</v>
      </c>
      <c r="H7386" s="89"/>
      <c r="I7386" s="93" t="s">
        <v>8506</v>
      </c>
      <c r="J7386" s="89"/>
      <c r="K7386" s="89"/>
      <c r="L7386" s="89"/>
      <c r="M7386" s="89"/>
      <c r="N7386" s="155">
        <v>50</v>
      </c>
      <c r="O7386" s="155">
        <v>0</v>
      </c>
      <c r="P7386" s="89" t="s">
        <v>679</v>
      </c>
    </row>
    <row r="7387" spans="1:16" ht="51">
      <c r="A7387" s="214">
        <v>10</v>
      </c>
      <c r="B7387" s="89"/>
      <c r="C7387" s="90" t="s">
        <v>44</v>
      </c>
      <c r="D7387" s="153">
        <v>43409</v>
      </c>
      <c r="E7387" s="89" t="s">
        <v>13977</v>
      </c>
      <c r="F7387" s="89" t="s">
        <v>15</v>
      </c>
      <c r="G7387" s="89">
        <v>879588</v>
      </c>
      <c r="H7387" s="89"/>
      <c r="I7387" s="93" t="s">
        <v>16145</v>
      </c>
      <c r="J7387" s="89"/>
      <c r="K7387" s="89"/>
      <c r="L7387" s="89"/>
      <c r="M7387" s="89"/>
      <c r="N7387" s="155">
        <v>50</v>
      </c>
      <c r="O7387" s="155">
        <v>0</v>
      </c>
      <c r="P7387" s="89" t="s">
        <v>679</v>
      </c>
    </row>
    <row r="7388" spans="1:16" ht="63.75">
      <c r="A7388" s="214">
        <v>10</v>
      </c>
      <c r="B7388" s="89"/>
      <c r="C7388" s="90" t="s">
        <v>44</v>
      </c>
      <c r="D7388" s="153">
        <v>43409</v>
      </c>
      <c r="E7388" s="89" t="s">
        <v>13978</v>
      </c>
      <c r="F7388" s="89" t="s">
        <v>15</v>
      </c>
      <c r="G7388" s="89">
        <v>879592</v>
      </c>
      <c r="H7388" s="89"/>
      <c r="I7388" s="93" t="s">
        <v>16146</v>
      </c>
      <c r="J7388" s="89"/>
      <c r="K7388" s="89"/>
      <c r="L7388" s="89"/>
      <c r="M7388" s="89"/>
      <c r="N7388" s="155">
        <v>50</v>
      </c>
      <c r="O7388" s="155">
        <v>0</v>
      </c>
      <c r="P7388" s="89" t="s">
        <v>679</v>
      </c>
    </row>
    <row r="7389" spans="1:16" ht="63.75">
      <c r="A7389" s="214">
        <v>10</v>
      </c>
      <c r="B7389" s="89"/>
      <c r="C7389" s="90" t="s">
        <v>44</v>
      </c>
      <c r="D7389" s="153">
        <v>43409</v>
      </c>
      <c r="E7389" s="89" t="s">
        <v>13979</v>
      </c>
      <c r="F7389" s="89" t="s">
        <v>15</v>
      </c>
      <c r="G7389" s="89">
        <v>879722</v>
      </c>
      <c r="H7389" s="89"/>
      <c r="I7389" s="93" t="s">
        <v>16147</v>
      </c>
      <c r="J7389" s="89"/>
      <c r="K7389" s="89"/>
      <c r="L7389" s="89"/>
      <c r="M7389" s="89"/>
      <c r="N7389" s="155">
        <v>50</v>
      </c>
      <c r="O7389" s="155">
        <v>0</v>
      </c>
      <c r="P7389" s="89" t="s">
        <v>679</v>
      </c>
    </row>
    <row r="7390" spans="1:16" ht="51">
      <c r="A7390" s="214">
        <v>513</v>
      </c>
      <c r="B7390" s="89"/>
      <c r="C7390" s="90" t="s">
        <v>175</v>
      </c>
      <c r="D7390" s="153">
        <v>43409</v>
      </c>
      <c r="E7390" s="89" t="s">
        <v>13980</v>
      </c>
      <c r="F7390" s="89" t="s">
        <v>11</v>
      </c>
      <c r="G7390" s="89">
        <v>937560</v>
      </c>
      <c r="H7390" s="89"/>
      <c r="I7390" s="93" t="s">
        <v>16148</v>
      </c>
      <c r="J7390" s="89"/>
      <c r="K7390" s="89"/>
      <c r="L7390" s="89"/>
      <c r="M7390" s="89"/>
      <c r="N7390" s="155">
        <v>100</v>
      </c>
      <c r="O7390" s="155">
        <v>0</v>
      </c>
      <c r="P7390" s="89" t="s">
        <v>679</v>
      </c>
    </row>
    <row r="7391" spans="1:16" ht="51">
      <c r="A7391" s="214">
        <v>119</v>
      </c>
      <c r="B7391" s="89"/>
      <c r="C7391" s="90" t="s">
        <v>66</v>
      </c>
      <c r="D7391" s="153">
        <v>43409</v>
      </c>
      <c r="E7391" s="89" t="s">
        <v>13981</v>
      </c>
      <c r="F7391" s="89" t="s">
        <v>11</v>
      </c>
      <c r="G7391" s="89">
        <v>937577</v>
      </c>
      <c r="H7391" s="89"/>
      <c r="I7391" s="93" t="s">
        <v>16149</v>
      </c>
      <c r="J7391" s="89"/>
      <c r="K7391" s="89"/>
      <c r="L7391" s="89"/>
      <c r="M7391" s="89"/>
      <c r="N7391" s="155">
        <v>50</v>
      </c>
      <c r="O7391" s="155">
        <v>0</v>
      </c>
      <c r="P7391" s="89" t="s">
        <v>679</v>
      </c>
    </row>
    <row r="7392" spans="1:16" ht="63.75">
      <c r="A7392" s="214">
        <v>10</v>
      </c>
      <c r="B7392" s="89"/>
      <c r="C7392" s="90" t="s">
        <v>44</v>
      </c>
      <c r="D7392" s="153">
        <v>43409</v>
      </c>
      <c r="E7392" s="89" t="s">
        <v>13982</v>
      </c>
      <c r="F7392" s="89" t="s">
        <v>15</v>
      </c>
      <c r="G7392" s="89">
        <v>879572</v>
      </c>
      <c r="H7392" s="89"/>
      <c r="I7392" s="93" t="s">
        <v>16150</v>
      </c>
      <c r="J7392" s="89"/>
      <c r="K7392" s="89"/>
      <c r="L7392" s="89"/>
      <c r="M7392" s="89"/>
      <c r="N7392" s="155">
        <v>50</v>
      </c>
      <c r="O7392" s="155">
        <v>0</v>
      </c>
      <c r="P7392" s="89" t="s">
        <v>679</v>
      </c>
    </row>
    <row r="7393" spans="1:16" ht="51">
      <c r="A7393" s="214">
        <v>513</v>
      </c>
      <c r="B7393" s="89"/>
      <c r="C7393" s="90" t="s">
        <v>175</v>
      </c>
      <c r="D7393" s="153">
        <v>43409</v>
      </c>
      <c r="E7393" s="89" t="s">
        <v>13983</v>
      </c>
      <c r="F7393" s="89" t="s">
        <v>11</v>
      </c>
      <c r="G7393" s="89">
        <v>937612</v>
      </c>
      <c r="H7393" s="89"/>
      <c r="I7393" s="93" t="s">
        <v>16151</v>
      </c>
      <c r="J7393" s="89"/>
      <c r="K7393" s="89"/>
      <c r="L7393" s="89"/>
      <c r="M7393" s="89"/>
      <c r="N7393" s="155">
        <v>50</v>
      </c>
      <c r="O7393" s="155">
        <v>0</v>
      </c>
      <c r="P7393" s="89" t="s">
        <v>679</v>
      </c>
    </row>
    <row r="7394" spans="1:16" ht="63.75">
      <c r="A7394" s="214">
        <v>513</v>
      </c>
      <c r="B7394" s="89"/>
      <c r="C7394" s="90" t="s">
        <v>175</v>
      </c>
      <c r="D7394" s="153">
        <v>43409</v>
      </c>
      <c r="E7394" s="89" t="s">
        <v>13984</v>
      </c>
      <c r="F7394" s="89" t="s">
        <v>15</v>
      </c>
      <c r="G7394" s="89">
        <v>879888</v>
      </c>
      <c r="H7394" s="89"/>
      <c r="I7394" s="93" t="s">
        <v>16152</v>
      </c>
      <c r="J7394" s="89"/>
      <c r="K7394" s="89"/>
      <c r="L7394" s="89"/>
      <c r="M7394" s="89"/>
      <c r="N7394" s="155">
        <v>50</v>
      </c>
      <c r="O7394" s="155">
        <v>0</v>
      </c>
      <c r="P7394" s="89" t="s">
        <v>679</v>
      </c>
    </row>
    <row r="7395" spans="1:16" ht="51">
      <c r="A7395" s="214">
        <v>513</v>
      </c>
      <c r="B7395" s="89"/>
      <c r="C7395" s="90" t="s">
        <v>175</v>
      </c>
      <c r="D7395" s="153">
        <v>43409</v>
      </c>
      <c r="E7395" s="89" t="s">
        <v>13985</v>
      </c>
      <c r="F7395" s="89" t="s">
        <v>15</v>
      </c>
      <c r="G7395" s="89">
        <v>879886</v>
      </c>
      <c r="H7395" s="89"/>
      <c r="I7395" s="93" t="s">
        <v>3376</v>
      </c>
      <c r="J7395" s="89"/>
      <c r="K7395" s="89"/>
      <c r="L7395" s="89"/>
      <c r="M7395" s="89"/>
      <c r="N7395" s="155">
        <v>50</v>
      </c>
      <c r="O7395" s="155">
        <v>0</v>
      </c>
      <c r="P7395" s="89" t="s">
        <v>679</v>
      </c>
    </row>
    <row r="7396" spans="1:16" ht="51">
      <c r="A7396" s="214">
        <v>513</v>
      </c>
      <c r="B7396" s="89"/>
      <c r="C7396" s="90" t="s">
        <v>175</v>
      </c>
      <c r="D7396" s="153">
        <v>43409</v>
      </c>
      <c r="E7396" s="89" t="s">
        <v>13986</v>
      </c>
      <c r="F7396" s="89" t="s">
        <v>15</v>
      </c>
      <c r="G7396" s="89">
        <v>879878</v>
      </c>
      <c r="H7396" s="89"/>
      <c r="I7396" s="93" t="s">
        <v>4397</v>
      </c>
      <c r="J7396" s="89"/>
      <c r="K7396" s="89"/>
      <c r="L7396" s="89"/>
      <c r="M7396" s="89"/>
      <c r="N7396" s="155">
        <v>50</v>
      </c>
      <c r="O7396" s="155">
        <v>0</v>
      </c>
      <c r="P7396" s="89" t="s">
        <v>679</v>
      </c>
    </row>
    <row r="7397" spans="1:16" ht="51">
      <c r="A7397" s="214">
        <v>119</v>
      </c>
      <c r="B7397" s="89"/>
      <c r="C7397" s="90" t="s">
        <v>66</v>
      </c>
      <c r="D7397" s="153">
        <v>43409</v>
      </c>
      <c r="E7397" s="89" t="s">
        <v>13987</v>
      </c>
      <c r="F7397" s="89" t="s">
        <v>11</v>
      </c>
      <c r="G7397" s="89">
        <v>937623</v>
      </c>
      <c r="H7397" s="89"/>
      <c r="I7397" s="93" t="s">
        <v>16153</v>
      </c>
      <c r="J7397" s="89"/>
      <c r="K7397" s="89"/>
      <c r="L7397" s="89"/>
      <c r="M7397" s="89"/>
      <c r="N7397" s="155">
        <v>50</v>
      </c>
      <c r="O7397" s="155">
        <v>0</v>
      </c>
      <c r="P7397" s="89" t="s">
        <v>679</v>
      </c>
    </row>
    <row r="7398" spans="1:16" ht="51">
      <c r="A7398" s="214">
        <v>650</v>
      </c>
      <c r="B7398" s="89"/>
      <c r="C7398" s="90" t="s">
        <v>191</v>
      </c>
      <c r="D7398" s="153">
        <v>43410</v>
      </c>
      <c r="E7398" s="89" t="s">
        <v>13988</v>
      </c>
      <c r="F7398" s="89" t="s">
        <v>3</v>
      </c>
      <c r="G7398" s="89">
        <v>1679325</v>
      </c>
      <c r="H7398" s="89"/>
      <c r="I7398" s="93" t="s">
        <v>16154</v>
      </c>
      <c r="J7398" s="89"/>
      <c r="K7398" s="89"/>
      <c r="L7398" s="89"/>
      <c r="M7398" s="89"/>
      <c r="N7398" s="155">
        <v>0</v>
      </c>
      <c r="O7398" s="155">
        <v>2</v>
      </c>
      <c r="P7398" s="89" t="s">
        <v>679</v>
      </c>
    </row>
    <row r="7399" spans="1:16" ht="38.25">
      <c r="A7399" s="214" t="s">
        <v>569</v>
      </c>
      <c r="B7399" s="89"/>
      <c r="C7399" s="90" t="s">
        <v>621</v>
      </c>
      <c r="D7399" s="153">
        <v>43410</v>
      </c>
      <c r="E7399" s="89" t="s">
        <v>13989</v>
      </c>
      <c r="F7399" s="89" t="s">
        <v>3</v>
      </c>
      <c r="G7399" s="89">
        <v>1679323</v>
      </c>
      <c r="H7399" s="89"/>
      <c r="I7399" s="93" t="s">
        <v>16155</v>
      </c>
      <c r="J7399" s="89"/>
      <c r="K7399" s="89"/>
      <c r="L7399" s="89"/>
      <c r="M7399" s="89"/>
      <c r="N7399" s="155">
        <v>0</v>
      </c>
      <c r="O7399" s="155">
        <v>4234.6000000000004</v>
      </c>
      <c r="P7399" s="89" t="s">
        <v>679</v>
      </c>
    </row>
    <row r="7400" spans="1:16" ht="38.25">
      <c r="A7400" s="214">
        <v>46</v>
      </c>
      <c r="B7400" s="89"/>
      <c r="C7400" s="90" t="s">
        <v>51</v>
      </c>
      <c r="D7400" s="153">
        <v>43410</v>
      </c>
      <c r="E7400" s="89" t="s">
        <v>13990</v>
      </c>
      <c r="F7400" s="89" t="s">
        <v>3</v>
      </c>
      <c r="G7400" s="89">
        <v>1679320</v>
      </c>
      <c r="H7400" s="89"/>
      <c r="I7400" s="93" t="s">
        <v>16156</v>
      </c>
      <c r="J7400" s="89"/>
      <c r="K7400" s="89"/>
      <c r="L7400" s="89"/>
      <c r="M7400" s="89"/>
      <c r="N7400" s="155">
        <v>0</v>
      </c>
      <c r="O7400" s="155">
        <v>0.01</v>
      </c>
      <c r="P7400" s="89" t="s">
        <v>679</v>
      </c>
    </row>
    <row r="7401" spans="1:16" ht="38.25">
      <c r="A7401" s="214">
        <v>526</v>
      </c>
      <c r="B7401" s="89"/>
      <c r="C7401" s="90" t="s">
        <v>616</v>
      </c>
      <c r="D7401" s="153">
        <v>43410</v>
      </c>
      <c r="E7401" s="89" t="s">
        <v>13991</v>
      </c>
      <c r="F7401" s="89" t="s">
        <v>3</v>
      </c>
      <c r="G7401" s="89">
        <v>1679297</v>
      </c>
      <c r="H7401" s="89"/>
      <c r="I7401" s="93" t="s">
        <v>12730</v>
      </c>
      <c r="J7401" s="89"/>
      <c r="K7401" s="89"/>
      <c r="L7401" s="89"/>
      <c r="M7401" s="89"/>
      <c r="N7401" s="155">
        <v>0</v>
      </c>
      <c r="O7401" s="155">
        <v>30</v>
      </c>
      <c r="P7401" s="89" t="s">
        <v>679</v>
      </c>
    </row>
    <row r="7402" spans="1:16" ht="51">
      <c r="A7402" s="214">
        <v>20</v>
      </c>
      <c r="B7402" s="89"/>
      <c r="C7402" s="90" t="s">
        <v>47</v>
      </c>
      <c r="D7402" s="153">
        <v>43410</v>
      </c>
      <c r="E7402" s="89" t="s">
        <v>13992</v>
      </c>
      <c r="F7402" s="89" t="s">
        <v>3</v>
      </c>
      <c r="G7402" s="89">
        <v>1679293</v>
      </c>
      <c r="H7402" s="89"/>
      <c r="I7402" s="93" t="s">
        <v>16157</v>
      </c>
      <c r="J7402" s="89"/>
      <c r="K7402" s="89"/>
      <c r="L7402" s="89"/>
      <c r="M7402" s="89"/>
      <c r="N7402" s="155">
        <v>0</v>
      </c>
      <c r="O7402" s="155">
        <v>465</v>
      </c>
      <c r="P7402" s="89" t="s">
        <v>679</v>
      </c>
    </row>
    <row r="7403" spans="1:16" ht="51">
      <c r="A7403" s="214">
        <v>20</v>
      </c>
      <c r="B7403" s="89"/>
      <c r="C7403" s="90" t="s">
        <v>47</v>
      </c>
      <c r="D7403" s="153">
        <v>43410</v>
      </c>
      <c r="E7403" s="89" t="s">
        <v>13993</v>
      </c>
      <c r="F7403" s="89" t="s">
        <v>3</v>
      </c>
      <c r="G7403" s="89">
        <v>1679292</v>
      </c>
      <c r="H7403" s="89"/>
      <c r="I7403" s="93" t="s">
        <v>16158</v>
      </c>
      <c r="J7403" s="89"/>
      <c r="K7403" s="89"/>
      <c r="L7403" s="89"/>
      <c r="M7403" s="89"/>
      <c r="N7403" s="155">
        <v>0</v>
      </c>
      <c r="O7403" s="155">
        <v>6.2</v>
      </c>
      <c r="P7403" s="89" t="s">
        <v>679</v>
      </c>
    </row>
    <row r="7404" spans="1:16" ht="51">
      <c r="A7404" s="214">
        <v>20</v>
      </c>
      <c r="B7404" s="89"/>
      <c r="C7404" s="90" t="s">
        <v>47</v>
      </c>
      <c r="D7404" s="153">
        <v>43410</v>
      </c>
      <c r="E7404" s="89" t="s">
        <v>13994</v>
      </c>
      <c r="F7404" s="89" t="s">
        <v>3</v>
      </c>
      <c r="G7404" s="89">
        <v>1679291</v>
      </c>
      <c r="H7404" s="89"/>
      <c r="I7404" s="93" t="s">
        <v>16159</v>
      </c>
      <c r="J7404" s="89"/>
      <c r="K7404" s="89"/>
      <c r="L7404" s="89"/>
      <c r="M7404" s="89"/>
      <c r="N7404" s="155">
        <v>0</v>
      </c>
      <c r="O7404" s="155">
        <v>315</v>
      </c>
      <c r="P7404" s="89" t="s">
        <v>679</v>
      </c>
    </row>
    <row r="7405" spans="1:16" ht="51">
      <c r="A7405" s="214">
        <v>20</v>
      </c>
      <c r="B7405" s="89"/>
      <c r="C7405" s="90" t="s">
        <v>47</v>
      </c>
      <c r="D7405" s="153">
        <v>43410</v>
      </c>
      <c r="E7405" s="89" t="s">
        <v>13995</v>
      </c>
      <c r="F7405" s="89" t="s">
        <v>3</v>
      </c>
      <c r="G7405" s="89">
        <v>1679290</v>
      </c>
      <c r="H7405" s="89"/>
      <c r="I7405" s="93" t="s">
        <v>16160</v>
      </c>
      <c r="J7405" s="89"/>
      <c r="K7405" s="89"/>
      <c r="L7405" s="89"/>
      <c r="M7405" s="89"/>
      <c r="N7405" s="155">
        <v>0</v>
      </c>
      <c r="O7405" s="155">
        <v>160</v>
      </c>
      <c r="P7405" s="89" t="s">
        <v>679</v>
      </c>
    </row>
    <row r="7406" spans="1:16" ht="51">
      <c r="A7406" s="214">
        <v>20</v>
      </c>
      <c r="B7406" s="89"/>
      <c r="C7406" s="90" t="s">
        <v>47</v>
      </c>
      <c r="D7406" s="153">
        <v>43410</v>
      </c>
      <c r="E7406" s="89" t="s">
        <v>13996</v>
      </c>
      <c r="F7406" s="89" t="s">
        <v>3</v>
      </c>
      <c r="G7406" s="89">
        <v>1679289</v>
      </c>
      <c r="H7406" s="89"/>
      <c r="I7406" s="93" t="s">
        <v>16161</v>
      </c>
      <c r="J7406" s="89"/>
      <c r="K7406" s="89"/>
      <c r="L7406" s="89"/>
      <c r="M7406" s="89"/>
      <c r="N7406" s="155">
        <v>0</v>
      </c>
      <c r="O7406" s="155">
        <v>1360</v>
      </c>
      <c r="P7406" s="89" t="s">
        <v>679</v>
      </c>
    </row>
    <row r="7407" spans="1:16" ht="38.25">
      <c r="A7407" s="214">
        <v>35</v>
      </c>
      <c r="B7407" s="89"/>
      <c r="C7407" s="90" t="s">
        <v>49</v>
      </c>
      <c r="D7407" s="153">
        <v>43410</v>
      </c>
      <c r="E7407" s="89" t="s">
        <v>13997</v>
      </c>
      <c r="F7407" s="89" t="s">
        <v>3</v>
      </c>
      <c r="G7407" s="89">
        <v>1679334</v>
      </c>
      <c r="H7407" s="89"/>
      <c r="I7407" s="93" t="s">
        <v>16162</v>
      </c>
      <c r="J7407" s="89"/>
      <c r="K7407" s="89"/>
      <c r="L7407" s="89"/>
      <c r="M7407" s="89"/>
      <c r="N7407" s="155">
        <v>0</v>
      </c>
      <c r="O7407" s="155">
        <v>1000</v>
      </c>
      <c r="P7407" s="89" t="s">
        <v>679</v>
      </c>
    </row>
    <row r="7408" spans="1:16" ht="51">
      <c r="A7408" s="214">
        <v>342</v>
      </c>
      <c r="B7408" s="89"/>
      <c r="C7408" s="90" t="s">
        <v>152</v>
      </c>
      <c r="D7408" s="153">
        <v>43410</v>
      </c>
      <c r="E7408" s="89" t="s">
        <v>13998</v>
      </c>
      <c r="F7408" s="89" t="s">
        <v>3</v>
      </c>
      <c r="G7408" s="89">
        <v>1679349</v>
      </c>
      <c r="H7408" s="89"/>
      <c r="I7408" s="93" t="s">
        <v>16163</v>
      </c>
      <c r="J7408" s="89"/>
      <c r="K7408" s="89"/>
      <c r="L7408" s="89"/>
      <c r="M7408" s="89"/>
      <c r="N7408" s="155">
        <v>0</v>
      </c>
      <c r="O7408" s="155">
        <v>65.400000000000006</v>
      </c>
      <c r="P7408" s="89" t="s">
        <v>679</v>
      </c>
    </row>
    <row r="7409" spans="1:16" ht="38.25">
      <c r="A7409" s="214" t="s">
        <v>569</v>
      </c>
      <c r="B7409" s="89"/>
      <c r="C7409" s="90" t="s">
        <v>621</v>
      </c>
      <c r="D7409" s="153">
        <v>43410</v>
      </c>
      <c r="E7409" s="89" t="s">
        <v>13999</v>
      </c>
      <c r="F7409" s="89" t="s">
        <v>3</v>
      </c>
      <c r="G7409" s="89">
        <v>1679371</v>
      </c>
      <c r="H7409" s="89"/>
      <c r="I7409" s="93" t="s">
        <v>16164</v>
      </c>
      <c r="J7409" s="89"/>
      <c r="K7409" s="89"/>
      <c r="L7409" s="89"/>
      <c r="M7409" s="89"/>
      <c r="N7409" s="155">
        <v>0</v>
      </c>
      <c r="O7409" s="155">
        <v>2717.14</v>
      </c>
      <c r="P7409" s="89" t="s">
        <v>679</v>
      </c>
    </row>
    <row r="7410" spans="1:16" ht="38.25">
      <c r="A7410" s="214">
        <v>526</v>
      </c>
      <c r="B7410" s="89"/>
      <c r="C7410" s="90" t="s">
        <v>616</v>
      </c>
      <c r="D7410" s="153">
        <v>43410</v>
      </c>
      <c r="E7410" s="89" t="s">
        <v>14000</v>
      </c>
      <c r="F7410" s="89" t="s">
        <v>3</v>
      </c>
      <c r="G7410" s="89">
        <v>1679190</v>
      </c>
      <c r="H7410" s="89"/>
      <c r="I7410" s="93" t="s">
        <v>16165</v>
      </c>
      <c r="J7410" s="89"/>
      <c r="K7410" s="89"/>
      <c r="L7410" s="89"/>
      <c r="M7410" s="89"/>
      <c r="N7410" s="155">
        <v>0</v>
      </c>
      <c r="O7410" s="155">
        <v>318</v>
      </c>
      <c r="P7410" s="89" t="s">
        <v>679</v>
      </c>
    </row>
    <row r="7411" spans="1:16" ht="38.25">
      <c r="A7411" s="214">
        <v>20</v>
      </c>
      <c r="B7411" s="89"/>
      <c r="C7411" s="90" t="s">
        <v>47</v>
      </c>
      <c r="D7411" s="153">
        <v>43410</v>
      </c>
      <c r="E7411" s="89" t="s">
        <v>14001</v>
      </c>
      <c r="F7411" s="89" t="s">
        <v>3</v>
      </c>
      <c r="G7411" s="89">
        <v>1679194</v>
      </c>
      <c r="H7411" s="89"/>
      <c r="I7411" s="93" t="s">
        <v>16166</v>
      </c>
      <c r="J7411" s="89"/>
      <c r="K7411" s="89"/>
      <c r="L7411" s="89"/>
      <c r="M7411" s="89"/>
      <c r="N7411" s="155">
        <v>0</v>
      </c>
      <c r="O7411" s="155">
        <v>3.43</v>
      </c>
      <c r="P7411" s="89" t="s">
        <v>679</v>
      </c>
    </row>
    <row r="7412" spans="1:16" ht="51">
      <c r="A7412" s="214" t="s">
        <v>569</v>
      </c>
      <c r="B7412" s="89"/>
      <c r="C7412" s="90" t="s">
        <v>621</v>
      </c>
      <c r="D7412" s="153">
        <v>43410</v>
      </c>
      <c r="E7412" s="89" t="s">
        <v>14002</v>
      </c>
      <c r="F7412" s="89" t="s">
        <v>3</v>
      </c>
      <c r="G7412" s="89">
        <v>1679208</v>
      </c>
      <c r="H7412" s="89"/>
      <c r="I7412" s="93" t="s">
        <v>16167</v>
      </c>
      <c r="J7412" s="89"/>
      <c r="K7412" s="89"/>
      <c r="L7412" s="89"/>
      <c r="M7412" s="89"/>
      <c r="N7412" s="155">
        <v>0</v>
      </c>
      <c r="O7412" s="155">
        <v>1650</v>
      </c>
      <c r="P7412" s="89" t="s">
        <v>679</v>
      </c>
    </row>
    <row r="7413" spans="1:16" ht="38.25">
      <c r="A7413" s="214">
        <v>25</v>
      </c>
      <c r="B7413" s="89"/>
      <c r="C7413" s="90" t="s">
        <v>48</v>
      </c>
      <c r="D7413" s="153">
        <v>43410</v>
      </c>
      <c r="E7413" s="89" t="s">
        <v>14003</v>
      </c>
      <c r="F7413" s="89" t="s">
        <v>3</v>
      </c>
      <c r="G7413" s="89">
        <v>1679216</v>
      </c>
      <c r="H7413" s="89"/>
      <c r="I7413" s="93" t="s">
        <v>16168</v>
      </c>
      <c r="J7413" s="89"/>
      <c r="K7413" s="89"/>
      <c r="L7413" s="89"/>
      <c r="M7413" s="89"/>
      <c r="N7413" s="155">
        <v>0</v>
      </c>
      <c r="O7413" s="155">
        <v>132.69</v>
      </c>
      <c r="P7413" s="89" t="s">
        <v>679</v>
      </c>
    </row>
    <row r="7414" spans="1:16" ht="63.75">
      <c r="A7414" s="214">
        <v>512</v>
      </c>
      <c r="B7414" s="89"/>
      <c r="C7414" s="90" t="s">
        <v>10495</v>
      </c>
      <c r="D7414" s="153">
        <v>43410</v>
      </c>
      <c r="E7414" s="89" t="s">
        <v>14004</v>
      </c>
      <c r="F7414" s="89" t="s">
        <v>3</v>
      </c>
      <c r="G7414" s="89">
        <v>1679224</v>
      </c>
      <c r="H7414" s="89"/>
      <c r="I7414" s="93" t="s">
        <v>16169</v>
      </c>
      <c r="J7414" s="89"/>
      <c r="K7414" s="89"/>
      <c r="L7414" s="89"/>
      <c r="M7414" s="89"/>
      <c r="N7414" s="155">
        <v>0</v>
      </c>
      <c r="O7414" s="155">
        <v>97</v>
      </c>
      <c r="P7414" s="89" t="s">
        <v>679</v>
      </c>
    </row>
    <row r="7415" spans="1:16" ht="38.25">
      <c r="A7415" s="214" t="s">
        <v>569</v>
      </c>
      <c r="B7415" s="89"/>
      <c r="C7415" s="90" t="s">
        <v>621</v>
      </c>
      <c r="D7415" s="153">
        <v>43410</v>
      </c>
      <c r="E7415" s="89" t="s">
        <v>14005</v>
      </c>
      <c r="F7415" s="89" t="s">
        <v>3</v>
      </c>
      <c r="G7415" s="89">
        <v>1679260</v>
      </c>
      <c r="H7415" s="89"/>
      <c r="I7415" s="93" t="s">
        <v>16170</v>
      </c>
      <c r="J7415" s="89"/>
      <c r="K7415" s="89"/>
      <c r="L7415" s="89"/>
      <c r="M7415" s="89"/>
      <c r="N7415" s="155">
        <v>0</v>
      </c>
      <c r="O7415" s="155">
        <v>31</v>
      </c>
      <c r="P7415" s="89" t="s">
        <v>679</v>
      </c>
    </row>
    <row r="7416" spans="1:16" ht="38.25">
      <c r="A7416" s="214" t="s">
        <v>569</v>
      </c>
      <c r="B7416" s="89"/>
      <c r="C7416" s="90" t="s">
        <v>621</v>
      </c>
      <c r="D7416" s="153">
        <v>43410</v>
      </c>
      <c r="E7416" s="89" t="s">
        <v>14006</v>
      </c>
      <c r="F7416" s="89" t="s">
        <v>3</v>
      </c>
      <c r="G7416" s="89">
        <v>1679261</v>
      </c>
      <c r="H7416" s="89"/>
      <c r="I7416" s="93" t="s">
        <v>16171</v>
      </c>
      <c r="J7416" s="89"/>
      <c r="K7416" s="89"/>
      <c r="L7416" s="89"/>
      <c r="M7416" s="89"/>
      <c r="N7416" s="155">
        <v>0</v>
      </c>
      <c r="O7416" s="155">
        <v>40</v>
      </c>
      <c r="P7416" s="89" t="s">
        <v>679</v>
      </c>
    </row>
    <row r="7417" spans="1:16" ht="63.75">
      <c r="A7417" s="214">
        <v>35</v>
      </c>
      <c r="B7417" s="89"/>
      <c r="C7417" s="90" t="s">
        <v>49</v>
      </c>
      <c r="D7417" s="153">
        <v>43410</v>
      </c>
      <c r="E7417" s="89" t="s">
        <v>14007</v>
      </c>
      <c r="F7417" s="89" t="s">
        <v>3</v>
      </c>
      <c r="G7417" s="89">
        <v>1679274</v>
      </c>
      <c r="H7417" s="89"/>
      <c r="I7417" s="93" t="s">
        <v>16172</v>
      </c>
      <c r="J7417" s="89"/>
      <c r="K7417" s="89"/>
      <c r="L7417" s="89"/>
      <c r="M7417" s="89"/>
      <c r="N7417" s="155">
        <v>0</v>
      </c>
      <c r="O7417" s="155">
        <v>800</v>
      </c>
      <c r="P7417" s="89" t="s">
        <v>679</v>
      </c>
    </row>
    <row r="7418" spans="1:16" ht="51">
      <c r="A7418" s="214">
        <v>117</v>
      </c>
      <c r="B7418" s="89"/>
      <c r="C7418" s="90" t="s">
        <v>65</v>
      </c>
      <c r="D7418" s="153">
        <v>43410</v>
      </c>
      <c r="E7418" s="89" t="s">
        <v>14008</v>
      </c>
      <c r="F7418" s="89" t="s">
        <v>3</v>
      </c>
      <c r="G7418" s="89">
        <v>1679279</v>
      </c>
      <c r="H7418" s="89"/>
      <c r="I7418" s="93" t="s">
        <v>16173</v>
      </c>
      <c r="J7418" s="89"/>
      <c r="K7418" s="89"/>
      <c r="L7418" s="89"/>
      <c r="M7418" s="89"/>
      <c r="N7418" s="155">
        <v>0</v>
      </c>
      <c r="O7418" s="155">
        <v>371</v>
      </c>
      <c r="P7418" s="89" t="s">
        <v>679</v>
      </c>
    </row>
    <row r="7419" spans="1:16" ht="51">
      <c r="A7419" s="214">
        <v>20</v>
      </c>
      <c r="B7419" s="89"/>
      <c r="C7419" s="90" t="s">
        <v>47</v>
      </c>
      <c r="D7419" s="153">
        <v>43410</v>
      </c>
      <c r="E7419" s="89" t="s">
        <v>14009</v>
      </c>
      <c r="F7419" s="89" t="s">
        <v>3</v>
      </c>
      <c r="G7419" s="89">
        <v>1679287</v>
      </c>
      <c r="H7419" s="89"/>
      <c r="I7419" s="93" t="s">
        <v>16174</v>
      </c>
      <c r="J7419" s="89"/>
      <c r="K7419" s="89"/>
      <c r="L7419" s="89"/>
      <c r="M7419" s="89"/>
      <c r="N7419" s="155">
        <v>0</v>
      </c>
      <c r="O7419" s="155">
        <v>480</v>
      </c>
      <c r="P7419" s="89" t="s">
        <v>679</v>
      </c>
    </row>
    <row r="7420" spans="1:16" ht="51">
      <c r="A7420" s="214">
        <v>20</v>
      </c>
      <c r="B7420" s="89"/>
      <c r="C7420" s="90" t="s">
        <v>47</v>
      </c>
      <c r="D7420" s="153">
        <v>43410</v>
      </c>
      <c r="E7420" s="89" t="s">
        <v>14010</v>
      </c>
      <c r="F7420" s="89" t="s">
        <v>3</v>
      </c>
      <c r="G7420" s="89">
        <v>1679288</v>
      </c>
      <c r="H7420" s="89"/>
      <c r="I7420" s="93" t="s">
        <v>16175</v>
      </c>
      <c r="J7420" s="89"/>
      <c r="K7420" s="89"/>
      <c r="L7420" s="89"/>
      <c r="M7420" s="89"/>
      <c r="N7420" s="155">
        <v>0</v>
      </c>
      <c r="O7420" s="155">
        <v>400</v>
      </c>
      <c r="P7420" s="89" t="s">
        <v>679</v>
      </c>
    </row>
    <row r="7421" spans="1:16" ht="63.75">
      <c r="A7421" s="214" t="s">
        <v>569</v>
      </c>
      <c r="B7421" s="89"/>
      <c r="C7421" s="90" t="s">
        <v>621</v>
      </c>
      <c r="D7421" s="153">
        <v>43410</v>
      </c>
      <c r="E7421" s="89" t="s">
        <v>14011</v>
      </c>
      <c r="F7421" s="89" t="s">
        <v>3</v>
      </c>
      <c r="G7421" s="89">
        <v>1679373</v>
      </c>
      <c r="H7421" s="89"/>
      <c r="I7421" s="93" t="s">
        <v>16176</v>
      </c>
      <c r="J7421" s="89"/>
      <c r="K7421" s="89"/>
      <c r="L7421" s="89"/>
      <c r="M7421" s="89"/>
      <c r="N7421" s="155">
        <v>0</v>
      </c>
      <c r="O7421" s="155">
        <v>445.83</v>
      </c>
      <c r="P7421" s="89" t="s">
        <v>679</v>
      </c>
    </row>
    <row r="7422" spans="1:16" ht="51">
      <c r="A7422" s="214">
        <v>599</v>
      </c>
      <c r="B7422" s="89"/>
      <c r="C7422" s="90" t="s">
        <v>11086</v>
      </c>
      <c r="D7422" s="153">
        <v>43410</v>
      </c>
      <c r="E7422" s="89" t="s">
        <v>14012</v>
      </c>
      <c r="F7422" s="89" t="s">
        <v>3</v>
      </c>
      <c r="G7422" s="89">
        <v>1679374</v>
      </c>
      <c r="H7422" s="89"/>
      <c r="I7422" s="93" t="s">
        <v>16177</v>
      </c>
      <c r="J7422" s="89"/>
      <c r="K7422" s="89"/>
      <c r="L7422" s="89"/>
      <c r="M7422" s="89"/>
      <c r="N7422" s="155">
        <v>0</v>
      </c>
      <c r="O7422" s="155">
        <v>12</v>
      </c>
      <c r="P7422" s="89" t="s">
        <v>679</v>
      </c>
    </row>
    <row r="7423" spans="1:16" ht="63.75">
      <c r="A7423" s="214" t="s">
        <v>569</v>
      </c>
      <c r="B7423" s="89"/>
      <c r="C7423" s="90" t="s">
        <v>621</v>
      </c>
      <c r="D7423" s="153">
        <v>43410</v>
      </c>
      <c r="E7423" s="89" t="s">
        <v>14013</v>
      </c>
      <c r="F7423" s="89" t="s">
        <v>3</v>
      </c>
      <c r="G7423" s="89">
        <v>1679375</v>
      </c>
      <c r="H7423" s="89"/>
      <c r="I7423" s="93" t="s">
        <v>16178</v>
      </c>
      <c r="J7423" s="89"/>
      <c r="K7423" s="89"/>
      <c r="L7423" s="89"/>
      <c r="M7423" s="89"/>
      <c r="N7423" s="155">
        <v>0</v>
      </c>
      <c r="O7423" s="155">
        <v>940.54</v>
      </c>
      <c r="P7423" s="89" t="s">
        <v>679</v>
      </c>
    </row>
    <row r="7424" spans="1:16" ht="63.75">
      <c r="A7424" s="214" t="s">
        <v>569</v>
      </c>
      <c r="B7424" s="89"/>
      <c r="C7424" s="90" t="s">
        <v>621</v>
      </c>
      <c r="D7424" s="153">
        <v>43410</v>
      </c>
      <c r="E7424" s="89" t="s">
        <v>14014</v>
      </c>
      <c r="F7424" s="89" t="s">
        <v>3</v>
      </c>
      <c r="G7424" s="89">
        <v>1679377</v>
      </c>
      <c r="H7424" s="89"/>
      <c r="I7424" s="93" t="s">
        <v>16179</v>
      </c>
      <c r="J7424" s="89"/>
      <c r="K7424" s="89"/>
      <c r="L7424" s="89"/>
      <c r="M7424" s="89"/>
      <c r="N7424" s="155">
        <v>0</v>
      </c>
      <c r="O7424" s="155">
        <v>940.54</v>
      </c>
      <c r="P7424" s="89" t="s">
        <v>679</v>
      </c>
    </row>
    <row r="7425" spans="1:16" ht="63.75">
      <c r="A7425" s="214" t="s">
        <v>569</v>
      </c>
      <c r="B7425" s="89"/>
      <c r="C7425" s="90" t="s">
        <v>621</v>
      </c>
      <c r="D7425" s="153">
        <v>43410</v>
      </c>
      <c r="E7425" s="89" t="s">
        <v>14015</v>
      </c>
      <c r="F7425" s="89" t="s">
        <v>3</v>
      </c>
      <c r="G7425" s="89">
        <v>1679378</v>
      </c>
      <c r="H7425" s="89"/>
      <c r="I7425" s="93" t="s">
        <v>16180</v>
      </c>
      <c r="J7425" s="89"/>
      <c r="K7425" s="89"/>
      <c r="L7425" s="89"/>
      <c r="M7425" s="89"/>
      <c r="N7425" s="155">
        <v>0</v>
      </c>
      <c r="O7425" s="155">
        <v>1567.58</v>
      </c>
      <c r="P7425" s="89" t="s">
        <v>679</v>
      </c>
    </row>
    <row r="7426" spans="1:16" ht="63.75">
      <c r="A7426" s="214" t="s">
        <v>569</v>
      </c>
      <c r="B7426" s="89"/>
      <c r="C7426" s="90" t="s">
        <v>621</v>
      </c>
      <c r="D7426" s="153">
        <v>43410</v>
      </c>
      <c r="E7426" s="89" t="s">
        <v>14016</v>
      </c>
      <c r="F7426" s="89" t="s">
        <v>3</v>
      </c>
      <c r="G7426" s="89">
        <v>1679380</v>
      </c>
      <c r="H7426" s="89"/>
      <c r="I7426" s="93" t="s">
        <v>16181</v>
      </c>
      <c r="J7426" s="89"/>
      <c r="K7426" s="89"/>
      <c r="L7426" s="89"/>
      <c r="M7426" s="89"/>
      <c r="N7426" s="155">
        <v>0</v>
      </c>
      <c r="O7426" s="155">
        <v>940.54</v>
      </c>
      <c r="P7426" s="89" t="s">
        <v>679</v>
      </c>
    </row>
    <row r="7427" spans="1:16" ht="63.75">
      <c r="A7427" s="214" t="s">
        <v>569</v>
      </c>
      <c r="B7427" s="89"/>
      <c r="C7427" s="90" t="s">
        <v>621</v>
      </c>
      <c r="D7427" s="153">
        <v>43410</v>
      </c>
      <c r="E7427" s="89" t="s">
        <v>14017</v>
      </c>
      <c r="F7427" s="89" t="s">
        <v>3</v>
      </c>
      <c r="G7427" s="89">
        <v>1679381</v>
      </c>
      <c r="H7427" s="89"/>
      <c r="I7427" s="93" t="s">
        <v>16182</v>
      </c>
      <c r="J7427" s="89"/>
      <c r="K7427" s="89"/>
      <c r="L7427" s="89"/>
      <c r="M7427" s="89"/>
      <c r="N7427" s="155">
        <v>0</v>
      </c>
      <c r="O7427" s="155">
        <v>1567.58</v>
      </c>
      <c r="P7427" s="89" t="s">
        <v>679</v>
      </c>
    </row>
    <row r="7428" spans="1:16" ht="63.75">
      <c r="A7428" s="214" t="s">
        <v>569</v>
      </c>
      <c r="B7428" s="89"/>
      <c r="C7428" s="90" t="s">
        <v>621</v>
      </c>
      <c r="D7428" s="153">
        <v>43410</v>
      </c>
      <c r="E7428" s="89" t="s">
        <v>14018</v>
      </c>
      <c r="F7428" s="89" t="s">
        <v>3</v>
      </c>
      <c r="G7428" s="89">
        <v>1679382</v>
      </c>
      <c r="H7428" s="89"/>
      <c r="I7428" s="93" t="s">
        <v>16183</v>
      </c>
      <c r="J7428" s="89"/>
      <c r="K7428" s="89"/>
      <c r="L7428" s="89"/>
      <c r="M7428" s="89"/>
      <c r="N7428" s="155">
        <v>0</v>
      </c>
      <c r="O7428" s="155">
        <v>940.54</v>
      </c>
      <c r="P7428" s="89" t="s">
        <v>679</v>
      </c>
    </row>
    <row r="7429" spans="1:16" ht="51">
      <c r="A7429" s="214" t="s">
        <v>569</v>
      </c>
      <c r="B7429" s="89"/>
      <c r="C7429" s="90" t="s">
        <v>621</v>
      </c>
      <c r="D7429" s="153">
        <v>43410</v>
      </c>
      <c r="E7429" s="89" t="s">
        <v>14019</v>
      </c>
      <c r="F7429" s="89" t="s">
        <v>3</v>
      </c>
      <c r="G7429" s="89">
        <v>1679384</v>
      </c>
      <c r="H7429" s="89"/>
      <c r="I7429" s="93" t="s">
        <v>16184</v>
      </c>
      <c r="J7429" s="89"/>
      <c r="K7429" s="89"/>
      <c r="L7429" s="89"/>
      <c r="M7429" s="89"/>
      <c r="N7429" s="155">
        <v>0</v>
      </c>
      <c r="O7429" s="155">
        <v>1567.58</v>
      </c>
      <c r="P7429" s="89" t="s">
        <v>679</v>
      </c>
    </row>
    <row r="7430" spans="1:16" ht="63.75">
      <c r="A7430" s="214" t="s">
        <v>569</v>
      </c>
      <c r="B7430" s="89"/>
      <c r="C7430" s="90" t="s">
        <v>621</v>
      </c>
      <c r="D7430" s="153">
        <v>43410</v>
      </c>
      <c r="E7430" s="89" t="s">
        <v>14020</v>
      </c>
      <c r="F7430" s="89" t="s">
        <v>3</v>
      </c>
      <c r="G7430" s="89">
        <v>1679385</v>
      </c>
      <c r="H7430" s="89"/>
      <c r="I7430" s="93" t="s">
        <v>16185</v>
      </c>
      <c r="J7430" s="89"/>
      <c r="K7430" s="89"/>
      <c r="L7430" s="89"/>
      <c r="M7430" s="89"/>
      <c r="N7430" s="155">
        <v>0</v>
      </c>
      <c r="O7430" s="155">
        <v>940.54</v>
      </c>
      <c r="P7430" s="89" t="s">
        <v>679</v>
      </c>
    </row>
    <row r="7431" spans="1:16" ht="51">
      <c r="A7431" s="214" t="s">
        <v>569</v>
      </c>
      <c r="B7431" s="89"/>
      <c r="C7431" s="90" t="s">
        <v>621</v>
      </c>
      <c r="D7431" s="153">
        <v>43410</v>
      </c>
      <c r="E7431" s="89" t="s">
        <v>14021</v>
      </c>
      <c r="F7431" s="89" t="s">
        <v>3</v>
      </c>
      <c r="G7431" s="89">
        <v>1679387</v>
      </c>
      <c r="H7431" s="89"/>
      <c r="I7431" s="93" t="s">
        <v>16186</v>
      </c>
      <c r="J7431" s="89"/>
      <c r="K7431" s="89"/>
      <c r="L7431" s="89"/>
      <c r="M7431" s="89"/>
      <c r="N7431" s="155">
        <v>0</v>
      </c>
      <c r="O7431" s="155">
        <v>1567.58</v>
      </c>
      <c r="P7431" s="89" t="s">
        <v>679</v>
      </c>
    </row>
    <row r="7432" spans="1:16" ht="51">
      <c r="A7432" s="214" t="s">
        <v>569</v>
      </c>
      <c r="B7432" s="89"/>
      <c r="C7432" s="90" t="s">
        <v>621</v>
      </c>
      <c r="D7432" s="153">
        <v>43410</v>
      </c>
      <c r="E7432" s="89" t="s">
        <v>14022</v>
      </c>
      <c r="F7432" s="89" t="s">
        <v>3</v>
      </c>
      <c r="G7432" s="89">
        <v>1679394</v>
      </c>
      <c r="H7432" s="89"/>
      <c r="I7432" s="93" t="s">
        <v>16187</v>
      </c>
      <c r="J7432" s="89"/>
      <c r="K7432" s="89"/>
      <c r="L7432" s="89"/>
      <c r="M7432" s="89"/>
      <c r="N7432" s="155">
        <v>0</v>
      </c>
      <c r="O7432" s="155">
        <v>12447</v>
      </c>
      <c r="P7432" s="89" t="s">
        <v>679</v>
      </c>
    </row>
    <row r="7433" spans="1:16" ht="63.75">
      <c r="A7433" s="214" t="s">
        <v>569</v>
      </c>
      <c r="B7433" s="89"/>
      <c r="C7433" s="90" t="s">
        <v>621</v>
      </c>
      <c r="D7433" s="153">
        <v>43410</v>
      </c>
      <c r="E7433" s="89" t="s">
        <v>14023</v>
      </c>
      <c r="F7433" s="89" t="s">
        <v>3</v>
      </c>
      <c r="G7433" s="89">
        <v>1679403</v>
      </c>
      <c r="H7433" s="89"/>
      <c r="I7433" s="93" t="s">
        <v>16188</v>
      </c>
      <c r="J7433" s="89"/>
      <c r="K7433" s="89"/>
      <c r="L7433" s="89"/>
      <c r="M7433" s="89"/>
      <c r="N7433" s="155">
        <v>0</v>
      </c>
      <c r="O7433" s="155">
        <v>743.53</v>
      </c>
      <c r="P7433" s="89" t="s">
        <v>679</v>
      </c>
    </row>
    <row r="7434" spans="1:16" ht="63.75">
      <c r="A7434" s="214" t="s">
        <v>569</v>
      </c>
      <c r="B7434" s="89"/>
      <c r="C7434" s="90" t="s">
        <v>621</v>
      </c>
      <c r="D7434" s="153">
        <v>43410</v>
      </c>
      <c r="E7434" s="89" t="s">
        <v>14024</v>
      </c>
      <c r="F7434" s="89" t="s">
        <v>3</v>
      </c>
      <c r="G7434" s="89">
        <v>1679404</v>
      </c>
      <c r="H7434" s="89"/>
      <c r="I7434" s="93" t="s">
        <v>16189</v>
      </c>
      <c r="J7434" s="89"/>
      <c r="K7434" s="89"/>
      <c r="L7434" s="89"/>
      <c r="M7434" s="89"/>
      <c r="N7434" s="155">
        <v>0</v>
      </c>
      <c r="O7434" s="155">
        <v>1567.58</v>
      </c>
      <c r="P7434" s="89" t="s">
        <v>679</v>
      </c>
    </row>
    <row r="7435" spans="1:16" ht="63.75">
      <c r="A7435" s="214" t="s">
        <v>569</v>
      </c>
      <c r="B7435" s="89"/>
      <c r="C7435" s="90" t="s">
        <v>621</v>
      </c>
      <c r="D7435" s="153">
        <v>43410</v>
      </c>
      <c r="E7435" s="89" t="s">
        <v>14025</v>
      </c>
      <c r="F7435" s="89" t="s">
        <v>3</v>
      </c>
      <c r="G7435" s="89">
        <v>1679405</v>
      </c>
      <c r="H7435" s="89"/>
      <c r="I7435" s="93" t="s">
        <v>16190</v>
      </c>
      <c r="J7435" s="89"/>
      <c r="K7435" s="89"/>
      <c r="L7435" s="89"/>
      <c r="M7435" s="89"/>
      <c r="N7435" s="155">
        <v>0</v>
      </c>
      <c r="O7435" s="155">
        <v>1567.58</v>
      </c>
      <c r="P7435" s="89" t="s">
        <v>679</v>
      </c>
    </row>
    <row r="7436" spans="1:16" ht="63.75">
      <c r="A7436" s="214" t="s">
        <v>569</v>
      </c>
      <c r="B7436" s="89"/>
      <c r="C7436" s="90" t="s">
        <v>621</v>
      </c>
      <c r="D7436" s="153">
        <v>43410</v>
      </c>
      <c r="E7436" s="89" t="s">
        <v>14026</v>
      </c>
      <c r="F7436" s="89" t="s">
        <v>3</v>
      </c>
      <c r="G7436" s="89">
        <v>1679407</v>
      </c>
      <c r="H7436" s="89"/>
      <c r="I7436" s="93" t="s">
        <v>16191</v>
      </c>
      <c r="J7436" s="89"/>
      <c r="K7436" s="89"/>
      <c r="L7436" s="89"/>
      <c r="M7436" s="89"/>
      <c r="N7436" s="155">
        <v>0</v>
      </c>
      <c r="O7436" s="155">
        <v>1567.58</v>
      </c>
      <c r="P7436" s="89" t="s">
        <v>679</v>
      </c>
    </row>
    <row r="7437" spans="1:16" ht="63.75">
      <c r="A7437" s="214" t="s">
        <v>569</v>
      </c>
      <c r="B7437" s="89"/>
      <c r="C7437" s="90" t="s">
        <v>621</v>
      </c>
      <c r="D7437" s="153">
        <v>43410</v>
      </c>
      <c r="E7437" s="89" t="s">
        <v>14027</v>
      </c>
      <c r="F7437" s="89" t="s">
        <v>3</v>
      </c>
      <c r="G7437" s="89">
        <v>1679408</v>
      </c>
      <c r="H7437" s="89"/>
      <c r="I7437" s="93" t="s">
        <v>16192</v>
      </c>
      <c r="J7437" s="89"/>
      <c r="K7437" s="89"/>
      <c r="L7437" s="89"/>
      <c r="M7437" s="89"/>
      <c r="N7437" s="155">
        <v>0</v>
      </c>
      <c r="O7437" s="155">
        <v>1567.58</v>
      </c>
      <c r="P7437" s="89" t="s">
        <v>679</v>
      </c>
    </row>
    <row r="7438" spans="1:16" ht="63.75">
      <c r="A7438" s="214" t="s">
        <v>569</v>
      </c>
      <c r="B7438" s="89"/>
      <c r="C7438" s="90" t="s">
        <v>621</v>
      </c>
      <c r="D7438" s="153">
        <v>43410</v>
      </c>
      <c r="E7438" s="89" t="s">
        <v>14028</v>
      </c>
      <c r="F7438" s="89" t="s">
        <v>3</v>
      </c>
      <c r="G7438" s="89">
        <v>1679409</v>
      </c>
      <c r="H7438" s="89"/>
      <c r="I7438" s="93" t="s">
        <v>16193</v>
      </c>
      <c r="J7438" s="89"/>
      <c r="K7438" s="89"/>
      <c r="L7438" s="89"/>
      <c r="M7438" s="89"/>
      <c r="N7438" s="155">
        <v>0</v>
      </c>
      <c r="O7438" s="155">
        <v>1567.58</v>
      </c>
      <c r="P7438" s="89" t="s">
        <v>679</v>
      </c>
    </row>
    <row r="7439" spans="1:16" ht="63.75">
      <c r="A7439" s="214">
        <v>373</v>
      </c>
      <c r="B7439" s="89"/>
      <c r="C7439" s="90" t="s">
        <v>644</v>
      </c>
      <c r="D7439" s="153">
        <v>43410</v>
      </c>
      <c r="E7439" s="89" t="s">
        <v>14029</v>
      </c>
      <c r="F7439" s="89" t="s">
        <v>3</v>
      </c>
      <c r="G7439" s="89">
        <v>1679413</v>
      </c>
      <c r="H7439" s="89"/>
      <c r="I7439" s="93" t="s">
        <v>16194</v>
      </c>
      <c r="J7439" s="89"/>
      <c r="K7439" s="89"/>
      <c r="L7439" s="89"/>
      <c r="M7439" s="89"/>
      <c r="N7439" s="155">
        <v>0</v>
      </c>
      <c r="O7439" s="155">
        <v>600</v>
      </c>
      <c r="P7439" s="89" t="s">
        <v>679</v>
      </c>
    </row>
    <row r="7440" spans="1:16" ht="51">
      <c r="A7440" s="214" t="s">
        <v>569</v>
      </c>
      <c r="B7440" s="89"/>
      <c r="C7440" s="90" t="s">
        <v>621</v>
      </c>
      <c r="D7440" s="153">
        <v>43410</v>
      </c>
      <c r="E7440" s="89" t="s">
        <v>14030</v>
      </c>
      <c r="F7440" s="89" t="s">
        <v>3</v>
      </c>
      <c r="G7440" s="89">
        <v>1679440</v>
      </c>
      <c r="H7440" s="89"/>
      <c r="I7440" s="93" t="s">
        <v>16195</v>
      </c>
      <c r="J7440" s="89"/>
      <c r="K7440" s="89"/>
      <c r="L7440" s="89"/>
      <c r="M7440" s="89"/>
      <c r="N7440" s="155">
        <v>0</v>
      </c>
      <c r="O7440" s="155">
        <v>125</v>
      </c>
      <c r="P7440" s="89" t="s">
        <v>679</v>
      </c>
    </row>
    <row r="7441" spans="1:16" ht="51">
      <c r="A7441" s="214">
        <v>283</v>
      </c>
      <c r="B7441" s="89"/>
      <c r="C7441" s="90" t="s">
        <v>129</v>
      </c>
      <c r="D7441" s="153">
        <v>43410</v>
      </c>
      <c r="E7441" s="89" t="s">
        <v>14031</v>
      </c>
      <c r="F7441" s="89" t="s">
        <v>3</v>
      </c>
      <c r="G7441" s="89">
        <v>1679450</v>
      </c>
      <c r="H7441" s="89"/>
      <c r="I7441" s="93" t="s">
        <v>16196</v>
      </c>
      <c r="J7441" s="89"/>
      <c r="K7441" s="89"/>
      <c r="L7441" s="89"/>
      <c r="M7441" s="89"/>
      <c r="N7441" s="155">
        <v>0</v>
      </c>
      <c r="O7441" s="155">
        <v>54.33</v>
      </c>
      <c r="P7441" s="89" t="s">
        <v>679</v>
      </c>
    </row>
    <row r="7442" spans="1:16" ht="63.75">
      <c r="A7442" s="214" t="s">
        <v>569</v>
      </c>
      <c r="B7442" s="89"/>
      <c r="C7442" s="90" t="s">
        <v>621</v>
      </c>
      <c r="D7442" s="153">
        <v>43410</v>
      </c>
      <c r="E7442" s="89" t="s">
        <v>14032</v>
      </c>
      <c r="F7442" s="89" t="s">
        <v>3</v>
      </c>
      <c r="G7442" s="89">
        <v>1679244</v>
      </c>
      <c r="H7442" s="89"/>
      <c r="I7442" s="93" t="s">
        <v>16197</v>
      </c>
      <c r="J7442" s="89"/>
      <c r="K7442" s="89"/>
      <c r="L7442" s="89"/>
      <c r="M7442" s="89"/>
      <c r="N7442" s="155">
        <v>0</v>
      </c>
      <c r="O7442" s="155">
        <v>10875.45</v>
      </c>
      <c r="P7442" s="89" t="s">
        <v>679</v>
      </c>
    </row>
    <row r="7443" spans="1:16" ht="51">
      <c r="A7443" s="214">
        <v>15</v>
      </c>
      <c r="B7443" s="89"/>
      <c r="C7443" s="90" t="s">
        <v>45</v>
      </c>
      <c r="D7443" s="153">
        <v>43410</v>
      </c>
      <c r="E7443" s="89" t="s">
        <v>14033</v>
      </c>
      <c r="F7443" s="89" t="s">
        <v>3</v>
      </c>
      <c r="G7443" s="89">
        <v>1679144</v>
      </c>
      <c r="H7443" s="89"/>
      <c r="I7443" s="93" t="s">
        <v>16198</v>
      </c>
      <c r="J7443" s="89"/>
      <c r="K7443" s="89"/>
      <c r="L7443" s="89"/>
      <c r="M7443" s="89"/>
      <c r="N7443" s="155">
        <v>0</v>
      </c>
      <c r="O7443" s="155">
        <v>6380</v>
      </c>
      <c r="P7443" s="89" t="s">
        <v>679</v>
      </c>
    </row>
    <row r="7444" spans="1:16" ht="51">
      <c r="A7444" s="214">
        <v>35</v>
      </c>
      <c r="B7444" s="89"/>
      <c r="C7444" s="90" t="s">
        <v>49</v>
      </c>
      <c r="D7444" s="153">
        <v>43410</v>
      </c>
      <c r="E7444" s="89" t="s">
        <v>14034</v>
      </c>
      <c r="F7444" s="89" t="s">
        <v>3</v>
      </c>
      <c r="G7444" s="89">
        <v>1679155</v>
      </c>
      <c r="H7444" s="89"/>
      <c r="I7444" s="93" t="s">
        <v>16199</v>
      </c>
      <c r="J7444" s="89"/>
      <c r="K7444" s="89"/>
      <c r="L7444" s="89"/>
      <c r="M7444" s="89"/>
      <c r="N7444" s="155">
        <v>0</v>
      </c>
      <c r="O7444" s="155">
        <v>15500</v>
      </c>
      <c r="P7444" s="89" t="s">
        <v>679</v>
      </c>
    </row>
    <row r="7445" spans="1:16" ht="51">
      <c r="A7445" s="214">
        <v>660</v>
      </c>
      <c r="B7445" s="89"/>
      <c r="C7445" s="90" t="s">
        <v>192</v>
      </c>
      <c r="D7445" s="153">
        <v>43410</v>
      </c>
      <c r="E7445" s="89" t="s">
        <v>14035</v>
      </c>
      <c r="F7445" s="89" t="s">
        <v>3</v>
      </c>
      <c r="G7445" s="89">
        <v>1679158</v>
      </c>
      <c r="H7445" s="89"/>
      <c r="I7445" s="93" t="s">
        <v>16200</v>
      </c>
      <c r="J7445" s="89"/>
      <c r="K7445" s="89"/>
      <c r="L7445" s="89"/>
      <c r="M7445" s="89"/>
      <c r="N7445" s="155">
        <v>0</v>
      </c>
      <c r="O7445" s="155">
        <v>27409.360000000001</v>
      </c>
      <c r="P7445" s="89" t="s">
        <v>679</v>
      </c>
    </row>
    <row r="7446" spans="1:16" ht="63.75">
      <c r="A7446" s="214">
        <v>660</v>
      </c>
      <c r="B7446" s="89"/>
      <c r="C7446" s="90" t="s">
        <v>192</v>
      </c>
      <c r="D7446" s="153">
        <v>43410</v>
      </c>
      <c r="E7446" s="89" t="s">
        <v>14036</v>
      </c>
      <c r="F7446" s="89" t="s">
        <v>3</v>
      </c>
      <c r="G7446" s="89">
        <v>1679160</v>
      </c>
      <c r="H7446" s="89"/>
      <c r="I7446" s="93" t="s">
        <v>16201</v>
      </c>
      <c r="J7446" s="89"/>
      <c r="K7446" s="89"/>
      <c r="L7446" s="89"/>
      <c r="M7446" s="89"/>
      <c r="N7446" s="155">
        <v>0</v>
      </c>
      <c r="O7446" s="155">
        <v>590.94000000000005</v>
      </c>
      <c r="P7446" s="89" t="s">
        <v>679</v>
      </c>
    </row>
    <row r="7447" spans="1:16" ht="51">
      <c r="A7447" s="214">
        <v>35</v>
      </c>
      <c r="B7447" s="89"/>
      <c r="C7447" s="90" t="s">
        <v>49</v>
      </c>
      <c r="D7447" s="153">
        <v>43410</v>
      </c>
      <c r="E7447" s="89" t="s">
        <v>14037</v>
      </c>
      <c r="F7447" s="89" t="s">
        <v>3</v>
      </c>
      <c r="G7447" s="89">
        <v>1679161</v>
      </c>
      <c r="H7447" s="89"/>
      <c r="I7447" s="93" t="s">
        <v>16202</v>
      </c>
      <c r="J7447" s="89"/>
      <c r="K7447" s="89"/>
      <c r="L7447" s="89"/>
      <c r="M7447" s="89"/>
      <c r="N7447" s="155">
        <v>0</v>
      </c>
      <c r="O7447" s="155">
        <v>2100</v>
      </c>
      <c r="P7447" s="89" t="s">
        <v>2900</v>
      </c>
    </row>
    <row r="7448" spans="1:16" ht="63.75">
      <c r="A7448" s="214">
        <v>35</v>
      </c>
      <c r="B7448" s="89"/>
      <c r="C7448" s="90" t="s">
        <v>49</v>
      </c>
      <c r="D7448" s="153">
        <v>43410</v>
      </c>
      <c r="E7448" s="89" t="s">
        <v>14038</v>
      </c>
      <c r="F7448" s="89" t="s">
        <v>3</v>
      </c>
      <c r="G7448" s="89">
        <v>1679163</v>
      </c>
      <c r="H7448" s="89"/>
      <c r="I7448" s="93" t="s">
        <v>16203</v>
      </c>
      <c r="J7448" s="89"/>
      <c r="K7448" s="89"/>
      <c r="L7448" s="89"/>
      <c r="M7448" s="89"/>
      <c r="N7448" s="155">
        <v>0</v>
      </c>
      <c r="O7448" s="155">
        <v>4000</v>
      </c>
      <c r="P7448" s="89" t="s">
        <v>679</v>
      </c>
    </row>
    <row r="7449" spans="1:16" ht="63.75">
      <c r="A7449" s="214">
        <v>660</v>
      </c>
      <c r="B7449" s="89"/>
      <c r="C7449" s="90" t="s">
        <v>192</v>
      </c>
      <c r="D7449" s="153">
        <v>43410</v>
      </c>
      <c r="E7449" s="89" t="s">
        <v>14039</v>
      </c>
      <c r="F7449" s="89" t="s">
        <v>3</v>
      </c>
      <c r="G7449" s="89">
        <v>1679164</v>
      </c>
      <c r="H7449" s="89"/>
      <c r="I7449" s="93" t="s">
        <v>16204</v>
      </c>
      <c r="J7449" s="89"/>
      <c r="K7449" s="89"/>
      <c r="L7449" s="89"/>
      <c r="M7449" s="89"/>
      <c r="N7449" s="155">
        <v>0</v>
      </c>
      <c r="O7449" s="155">
        <v>105</v>
      </c>
      <c r="P7449" s="89" t="s">
        <v>679</v>
      </c>
    </row>
    <row r="7450" spans="1:16" ht="51">
      <c r="A7450" s="214">
        <v>16</v>
      </c>
      <c r="B7450" s="89"/>
      <c r="C7450" s="90" t="s">
        <v>46</v>
      </c>
      <c r="D7450" s="153">
        <v>43410</v>
      </c>
      <c r="E7450" s="89" t="s">
        <v>14040</v>
      </c>
      <c r="F7450" s="89" t="s">
        <v>3</v>
      </c>
      <c r="G7450" s="89">
        <v>1679169</v>
      </c>
      <c r="H7450" s="89"/>
      <c r="I7450" s="93" t="s">
        <v>16205</v>
      </c>
      <c r="J7450" s="89"/>
      <c r="K7450" s="89"/>
      <c r="L7450" s="89"/>
      <c r="M7450" s="89"/>
      <c r="N7450" s="155">
        <v>0</v>
      </c>
      <c r="O7450" s="155">
        <v>838</v>
      </c>
      <c r="P7450" s="89" t="s">
        <v>679</v>
      </c>
    </row>
    <row r="7451" spans="1:16" ht="51">
      <c r="A7451" s="214">
        <v>291</v>
      </c>
      <c r="B7451" s="89"/>
      <c r="C7451" s="90" t="s">
        <v>133</v>
      </c>
      <c r="D7451" s="153">
        <v>43410</v>
      </c>
      <c r="E7451" s="89" t="s">
        <v>14041</v>
      </c>
      <c r="F7451" s="89" t="s">
        <v>3</v>
      </c>
      <c r="G7451" s="89">
        <v>1679183</v>
      </c>
      <c r="H7451" s="89"/>
      <c r="I7451" s="93" t="s">
        <v>16206</v>
      </c>
      <c r="J7451" s="89"/>
      <c r="K7451" s="89"/>
      <c r="L7451" s="89"/>
      <c r="M7451" s="89"/>
      <c r="N7451" s="155">
        <v>0</v>
      </c>
      <c r="O7451" s="155">
        <v>7300.93</v>
      </c>
      <c r="P7451" s="89" t="s">
        <v>679</v>
      </c>
    </row>
    <row r="7452" spans="1:16" ht="51">
      <c r="A7452" s="214">
        <v>283</v>
      </c>
      <c r="B7452" s="89"/>
      <c r="C7452" s="90" t="s">
        <v>129</v>
      </c>
      <c r="D7452" s="153">
        <v>43410</v>
      </c>
      <c r="E7452" s="89" t="s">
        <v>14042</v>
      </c>
      <c r="F7452" s="89" t="s">
        <v>3</v>
      </c>
      <c r="G7452" s="89">
        <v>1679192</v>
      </c>
      <c r="H7452" s="89"/>
      <c r="I7452" s="93" t="s">
        <v>16207</v>
      </c>
      <c r="J7452" s="89"/>
      <c r="K7452" s="89"/>
      <c r="L7452" s="89"/>
      <c r="M7452" s="89"/>
      <c r="N7452" s="155">
        <v>0</v>
      </c>
      <c r="O7452" s="155">
        <v>521.35</v>
      </c>
      <c r="P7452" s="89" t="s">
        <v>679</v>
      </c>
    </row>
    <row r="7453" spans="1:16" ht="63.75">
      <c r="A7453" s="214">
        <v>592</v>
      </c>
      <c r="B7453" s="89"/>
      <c r="C7453" s="90" t="s">
        <v>653</v>
      </c>
      <c r="D7453" s="153">
        <v>43410</v>
      </c>
      <c r="E7453" s="89" t="s">
        <v>14043</v>
      </c>
      <c r="F7453" s="89" t="s">
        <v>3</v>
      </c>
      <c r="G7453" s="89">
        <v>1679230</v>
      </c>
      <c r="H7453" s="89"/>
      <c r="I7453" s="93" t="s">
        <v>16208</v>
      </c>
      <c r="J7453" s="89"/>
      <c r="K7453" s="89"/>
      <c r="L7453" s="89"/>
      <c r="M7453" s="89"/>
      <c r="N7453" s="155">
        <v>0</v>
      </c>
      <c r="O7453" s="155">
        <v>823.49</v>
      </c>
      <c r="P7453" s="89" t="s">
        <v>679</v>
      </c>
    </row>
    <row r="7454" spans="1:16" ht="51">
      <c r="A7454" s="214">
        <v>287</v>
      </c>
      <c r="B7454" s="89"/>
      <c r="C7454" s="90" t="s">
        <v>130</v>
      </c>
      <c r="D7454" s="153">
        <v>43410</v>
      </c>
      <c r="E7454" s="89" t="s">
        <v>14044</v>
      </c>
      <c r="F7454" s="89" t="s">
        <v>3</v>
      </c>
      <c r="G7454" s="89">
        <v>1679232</v>
      </c>
      <c r="H7454" s="89"/>
      <c r="I7454" s="93" t="s">
        <v>16209</v>
      </c>
      <c r="J7454" s="89"/>
      <c r="K7454" s="89"/>
      <c r="L7454" s="89"/>
      <c r="M7454" s="89"/>
      <c r="N7454" s="155">
        <v>0</v>
      </c>
      <c r="O7454" s="155">
        <v>750759.29</v>
      </c>
      <c r="P7454" s="89" t="s">
        <v>679</v>
      </c>
    </row>
    <row r="7455" spans="1:16" ht="51">
      <c r="A7455" s="214">
        <v>526</v>
      </c>
      <c r="B7455" s="89"/>
      <c r="C7455" s="90" t="s">
        <v>616</v>
      </c>
      <c r="D7455" s="153">
        <v>43410</v>
      </c>
      <c r="E7455" s="89" t="s">
        <v>14045</v>
      </c>
      <c r="F7455" s="89" t="s">
        <v>3</v>
      </c>
      <c r="G7455" s="89">
        <v>1679104</v>
      </c>
      <c r="H7455" s="89"/>
      <c r="I7455" s="93" t="s">
        <v>16210</v>
      </c>
      <c r="J7455" s="89"/>
      <c r="K7455" s="89"/>
      <c r="L7455" s="89"/>
      <c r="M7455" s="89"/>
      <c r="N7455" s="155">
        <v>0</v>
      </c>
      <c r="O7455" s="155">
        <v>90</v>
      </c>
      <c r="P7455" s="89" t="s">
        <v>679</v>
      </c>
    </row>
    <row r="7456" spans="1:16" ht="38.25">
      <c r="A7456" s="214">
        <v>526</v>
      </c>
      <c r="B7456" s="89"/>
      <c r="C7456" s="90" t="s">
        <v>616</v>
      </c>
      <c r="D7456" s="153">
        <v>43410</v>
      </c>
      <c r="E7456" s="89" t="s">
        <v>14046</v>
      </c>
      <c r="F7456" s="89" t="s">
        <v>3</v>
      </c>
      <c r="G7456" s="89">
        <v>1679106</v>
      </c>
      <c r="H7456" s="89"/>
      <c r="I7456" s="93" t="s">
        <v>16211</v>
      </c>
      <c r="J7456" s="89"/>
      <c r="K7456" s="89"/>
      <c r="L7456" s="89"/>
      <c r="M7456" s="89"/>
      <c r="N7456" s="155">
        <v>0</v>
      </c>
      <c r="O7456" s="155">
        <v>205</v>
      </c>
      <c r="P7456" s="89" t="s">
        <v>679</v>
      </c>
    </row>
    <row r="7457" spans="1:16" ht="38.25">
      <c r="A7457" s="214" t="s">
        <v>569</v>
      </c>
      <c r="B7457" s="89"/>
      <c r="C7457" s="90" t="s">
        <v>621</v>
      </c>
      <c r="D7457" s="153">
        <v>43410</v>
      </c>
      <c r="E7457" s="89" t="s">
        <v>14047</v>
      </c>
      <c r="F7457" s="89" t="s">
        <v>3</v>
      </c>
      <c r="G7457" s="89">
        <v>1679123</v>
      </c>
      <c r="H7457" s="89"/>
      <c r="I7457" s="93" t="s">
        <v>16212</v>
      </c>
      <c r="J7457" s="89"/>
      <c r="K7457" s="89"/>
      <c r="L7457" s="89"/>
      <c r="M7457" s="89"/>
      <c r="N7457" s="155">
        <v>0</v>
      </c>
      <c r="O7457" s="155">
        <v>67</v>
      </c>
      <c r="P7457" s="89" t="s">
        <v>679</v>
      </c>
    </row>
    <row r="7458" spans="1:16" ht="51">
      <c r="A7458" s="214">
        <v>373</v>
      </c>
      <c r="B7458" s="89"/>
      <c r="C7458" s="90" t="s">
        <v>644</v>
      </c>
      <c r="D7458" s="153">
        <v>43410</v>
      </c>
      <c r="E7458" s="89" t="s">
        <v>14048</v>
      </c>
      <c r="F7458" s="89" t="s">
        <v>3</v>
      </c>
      <c r="G7458" s="89">
        <v>1679145</v>
      </c>
      <c r="H7458" s="89"/>
      <c r="I7458" s="93" t="s">
        <v>16213</v>
      </c>
      <c r="J7458" s="89"/>
      <c r="K7458" s="89"/>
      <c r="L7458" s="89"/>
      <c r="M7458" s="89"/>
      <c r="N7458" s="155">
        <v>0</v>
      </c>
      <c r="O7458" s="155">
        <v>2249.7000000000003</v>
      </c>
      <c r="P7458" s="89" t="s">
        <v>679</v>
      </c>
    </row>
    <row r="7459" spans="1:16" ht="51">
      <c r="A7459" s="214">
        <v>86</v>
      </c>
      <c r="B7459" s="89"/>
      <c r="C7459" s="90" t="s">
        <v>59</v>
      </c>
      <c r="D7459" s="153">
        <v>43410</v>
      </c>
      <c r="E7459" s="89" t="s">
        <v>14049</v>
      </c>
      <c r="F7459" s="89" t="s">
        <v>3</v>
      </c>
      <c r="G7459" s="89">
        <v>1679167</v>
      </c>
      <c r="H7459" s="89"/>
      <c r="I7459" s="93" t="s">
        <v>16214</v>
      </c>
      <c r="J7459" s="89"/>
      <c r="K7459" s="89"/>
      <c r="L7459" s="89"/>
      <c r="M7459" s="89"/>
      <c r="N7459" s="155">
        <v>0</v>
      </c>
      <c r="O7459" s="155">
        <v>408</v>
      </c>
      <c r="P7459" s="89" t="s">
        <v>679</v>
      </c>
    </row>
    <row r="7460" spans="1:16" ht="51">
      <c r="A7460" s="214">
        <v>25</v>
      </c>
      <c r="B7460" s="89"/>
      <c r="C7460" s="90" t="s">
        <v>48</v>
      </c>
      <c r="D7460" s="153">
        <v>43410</v>
      </c>
      <c r="E7460" s="89" t="s">
        <v>14050</v>
      </c>
      <c r="F7460" s="89" t="s">
        <v>3</v>
      </c>
      <c r="G7460" s="89">
        <v>1679179</v>
      </c>
      <c r="H7460" s="89"/>
      <c r="I7460" s="93" t="s">
        <v>16215</v>
      </c>
      <c r="J7460" s="89"/>
      <c r="K7460" s="89"/>
      <c r="L7460" s="89"/>
      <c r="M7460" s="89"/>
      <c r="N7460" s="155">
        <v>0</v>
      </c>
      <c r="O7460" s="155">
        <v>167.25</v>
      </c>
      <c r="P7460" s="89" t="s">
        <v>679</v>
      </c>
    </row>
    <row r="7461" spans="1:16" ht="51">
      <c r="A7461" s="214">
        <v>526</v>
      </c>
      <c r="B7461" s="89"/>
      <c r="C7461" s="90" t="s">
        <v>616</v>
      </c>
      <c r="D7461" s="153">
        <v>43410</v>
      </c>
      <c r="E7461" s="89" t="s">
        <v>14051</v>
      </c>
      <c r="F7461" s="89" t="s">
        <v>3</v>
      </c>
      <c r="G7461" s="89">
        <v>1679188</v>
      </c>
      <c r="H7461" s="89"/>
      <c r="I7461" s="93" t="s">
        <v>16216</v>
      </c>
      <c r="J7461" s="89"/>
      <c r="K7461" s="89"/>
      <c r="L7461" s="89"/>
      <c r="M7461" s="89"/>
      <c r="N7461" s="155">
        <v>0</v>
      </c>
      <c r="O7461" s="155">
        <v>26</v>
      </c>
      <c r="P7461" s="89" t="s">
        <v>679</v>
      </c>
    </row>
    <row r="7462" spans="1:16" ht="51">
      <c r="A7462" s="214">
        <v>35</v>
      </c>
      <c r="B7462" s="89"/>
      <c r="C7462" s="90" t="s">
        <v>49</v>
      </c>
      <c r="D7462" s="153">
        <v>43410</v>
      </c>
      <c r="E7462" s="89" t="s">
        <v>14052</v>
      </c>
      <c r="F7462" s="89" t="s">
        <v>3</v>
      </c>
      <c r="G7462" s="89">
        <v>1679189</v>
      </c>
      <c r="H7462" s="89"/>
      <c r="I7462" s="93" t="s">
        <v>4191</v>
      </c>
      <c r="J7462" s="89"/>
      <c r="K7462" s="89"/>
      <c r="L7462" s="89"/>
      <c r="M7462" s="89"/>
      <c r="N7462" s="155">
        <v>0</v>
      </c>
      <c r="O7462" s="155">
        <v>1500</v>
      </c>
      <c r="P7462" s="89" t="s">
        <v>679</v>
      </c>
    </row>
    <row r="7463" spans="1:16" ht="51">
      <c r="A7463" s="214">
        <v>572</v>
      </c>
      <c r="B7463" s="89"/>
      <c r="C7463" s="90" t="s">
        <v>181</v>
      </c>
      <c r="D7463" s="153">
        <v>43410</v>
      </c>
      <c r="E7463" s="89" t="s">
        <v>14053</v>
      </c>
      <c r="F7463" s="89" t="s">
        <v>6</v>
      </c>
      <c r="G7463" s="89">
        <v>1042907</v>
      </c>
      <c r="H7463" s="89"/>
      <c r="I7463" s="93" t="s">
        <v>16217</v>
      </c>
      <c r="J7463" s="89"/>
      <c r="K7463" s="89"/>
      <c r="L7463" s="89"/>
      <c r="M7463" s="89"/>
      <c r="N7463" s="155">
        <v>0</v>
      </c>
      <c r="O7463" s="155">
        <v>7315613.6600000001</v>
      </c>
      <c r="P7463" s="89" t="s">
        <v>679</v>
      </c>
    </row>
    <row r="7464" spans="1:16" ht="76.5">
      <c r="A7464" s="214">
        <v>373</v>
      </c>
      <c r="B7464" s="89"/>
      <c r="C7464" s="90" t="s">
        <v>644</v>
      </c>
      <c r="D7464" s="153">
        <v>43410</v>
      </c>
      <c r="E7464" s="89" t="s">
        <v>14054</v>
      </c>
      <c r="F7464" s="89" t="s">
        <v>680</v>
      </c>
      <c r="G7464" s="89">
        <v>181668</v>
      </c>
      <c r="H7464" s="89"/>
      <c r="I7464" s="93" t="s">
        <v>16218</v>
      </c>
      <c r="J7464" s="89"/>
      <c r="K7464" s="89"/>
      <c r="L7464" s="89"/>
      <c r="M7464" s="89"/>
      <c r="N7464" s="155">
        <v>0</v>
      </c>
      <c r="O7464" s="155">
        <v>14052645.42</v>
      </c>
      <c r="P7464" s="89" t="s">
        <v>679</v>
      </c>
    </row>
    <row r="7465" spans="1:16" ht="76.5">
      <c r="A7465" s="214">
        <v>862</v>
      </c>
      <c r="B7465" s="89"/>
      <c r="C7465" s="90" t="s">
        <v>203</v>
      </c>
      <c r="D7465" s="153">
        <v>43410</v>
      </c>
      <c r="E7465" s="89" t="s">
        <v>14055</v>
      </c>
      <c r="F7465" s="89" t="s">
        <v>680</v>
      </c>
      <c r="G7465" s="89">
        <v>181662</v>
      </c>
      <c r="H7465" s="89"/>
      <c r="I7465" s="93" t="s">
        <v>16219</v>
      </c>
      <c r="J7465" s="89"/>
      <c r="K7465" s="89"/>
      <c r="L7465" s="89"/>
      <c r="M7465" s="89"/>
      <c r="N7465" s="155">
        <v>0</v>
      </c>
      <c r="O7465" s="155">
        <v>1590.06</v>
      </c>
      <c r="P7465" s="89" t="s">
        <v>679</v>
      </c>
    </row>
    <row r="7466" spans="1:16" ht="76.5">
      <c r="A7466" s="214">
        <v>862</v>
      </c>
      <c r="B7466" s="89"/>
      <c r="C7466" s="90" t="s">
        <v>203</v>
      </c>
      <c r="D7466" s="153">
        <v>43410</v>
      </c>
      <c r="E7466" s="89" t="s">
        <v>14055</v>
      </c>
      <c r="F7466" s="89" t="s">
        <v>680</v>
      </c>
      <c r="G7466" s="89">
        <v>181660</v>
      </c>
      <c r="H7466" s="89"/>
      <c r="I7466" s="93" t="s">
        <v>16220</v>
      </c>
      <c r="J7466" s="89"/>
      <c r="K7466" s="89"/>
      <c r="L7466" s="89"/>
      <c r="M7466" s="89"/>
      <c r="N7466" s="155">
        <v>0</v>
      </c>
      <c r="O7466" s="155">
        <v>3347</v>
      </c>
      <c r="P7466" s="89" t="s">
        <v>679</v>
      </c>
    </row>
    <row r="7467" spans="1:16" ht="76.5">
      <c r="A7467" s="214">
        <v>862</v>
      </c>
      <c r="B7467" s="89"/>
      <c r="C7467" s="90" t="s">
        <v>203</v>
      </c>
      <c r="D7467" s="153">
        <v>43410</v>
      </c>
      <c r="E7467" s="89" t="s">
        <v>14055</v>
      </c>
      <c r="F7467" s="89" t="s">
        <v>680</v>
      </c>
      <c r="G7467" s="89">
        <v>181654</v>
      </c>
      <c r="H7467" s="89"/>
      <c r="I7467" s="93" t="s">
        <v>16221</v>
      </c>
      <c r="J7467" s="89"/>
      <c r="K7467" s="89"/>
      <c r="L7467" s="89"/>
      <c r="M7467" s="89"/>
      <c r="N7467" s="155">
        <v>0</v>
      </c>
      <c r="O7467" s="155">
        <v>2404.4899999999998</v>
      </c>
      <c r="P7467" s="89" t="s">
        <v>679</v>
      </c>
    </row>
    <row r="7468" spans="1:16" ht="89.25">
      <c r="A7468" s="214">
        <v>594</v>
      </c>
      <c r="B7468" s="89"/>
      <c r="C7468" s="90" t="s">
        <v>101</v>
      </c>
      <c r="D7468" s="153">
        <v>43410</v>
      </c>
      <c r="E7468" s="89" t="s">
        <v>14056</v>
      </c>
      <c r="F7468" s="89" t="s">
        <v>15</v>
      </c>
      <c r="G7468" s="89">
        <v>6425</v>
      </c>
      <c r="H7468" s="89"/>
      <c r="I7468" s="93" t="s">
        <v>16222</v>
      </c>
      <c r="J7468" s="89"/>
      <c r="K7468" s="89"/>
      <c r="L7468" s="89"/>
      <c r="M7468" s="89"/>
      <c r="N7468" s="155">
        <v>283.51</v>
      </c>
      <c r="O7468" s="155">
        <v>0</v>
      </c>
      <c r="P7468" s="89" t="s">
        <v>679</v>
      </c>
    </row>
    <row r="7469" spans="1:16" ht="89.25">
      <c r="A7469" s="214">
        <v>10</v>
      </c>
      <c r="B7469" s="89"/>
      <c r="C7469" s="90" t="s">
        <v>44</v>
      </c>
      <c r="D7469" s="153">
        <v>43410</v>
      </c>
      <c r="E7469" s="89" t="s">
        <v>14057</v>
      </c>
      <c r="F7469" s="89" t="s">
        <v>15</v>
      </c>
      <c r="G7469" s="89">
        <v>6429</v>
      </c>
      <c r="H7469" s="89"/>
      <c r="I7469" s="93" t="s">
        <v>16223</v>
      </c>
      <c r="J7469" s="89"/>
      <c r="K7469" s="89"/>
      <c r="L7469" s="89"/>
      <c r="M7469" s="89"/>
      <c r="N7469" s="155">
        <v>367.34</v>
      </c>
      <c r="O7469" s="155">
        <v>0</v>
      </c>
      <c r="P7469" s="89" t="s">
        <v>679</v>
      </c>
    </row>
    <row r="7470" spans="1:16" ht="89.25">
      <c r="A7470" s="214">
        <v>10</v>
      </c>
      <c r="B7470" s="89"/>
      <c r="C7470" s="90" t="s">
        <v>44</v>
      </c>
      <c r="D7470" s="153">
        <v>43410</v>
      </c>
      <c r="E7470" s="89" t="s">
        <v>14058</v>
      </c>
      <c r="F7470" s="89" t="s">
        <v>15</v>
      </c>
      <c r="G7470" s="89">
        <v>6403</v>
      </c>
      <c r="H7470" s="89"/>
      <c r="I7470" s="93" t="s">
        <v>16224</v>
      </c>
      <c r="J7470" s="89"/>
      <c r="K7470" s="89"/>
      <c r="L7470" s="89"/>
      <c r="M7470" s="89"/>
      <c r="N7470" s="155">
        <v>273.36</v>
      </c>
      <c r="O7470" s="155">
        <v>0</v>
      </c>
      <c r="P7470" s="89" t="s">
        <v>679</v>
      </c>
    </row>
    <row r="7471" spans="1:16" ht="89.25">
      <c r="A7471" s="214">
        <v>10</v>
      </c>
      <c r="B7471" s="89"/>
      <c r="C7471" s="90" t="s">
        <v>44</v>
      </c>
      <c r="D7471" s="153">
        <v>43410</v>
      </c>
      <c r="E7471" s="89" t="s">
        <v>14059</v>
      </c>
      <c r="F7471" s="89" t="s">
        <v>15</v>
      </c>
      <c r="G7471" s="89">
        <v>6402</v>
      </c>
      <c r="H7471" s="89"/>
      <c r="I7471" s="93" t="s">
        <v>16225</v>
      </c>
      <c r="J7471" s="89"/>
      <c r="K7471" s="89"/>
      <c r="L7471" s="89"/>
      <c r="M7471" s="89"/>
      <c r="N7471" s="155">
        <v>822.78</v>
      </c>
      <c r="O7471" s="155">
        <v>0</v>
      </c>
      <c r="P7471" s="89" t="s">
        <v>679</v>
      </c>
    </row>
    <row r="7472" spans="1:16" ht="89.25">
      <c r="A7472" s="214">
        <v>594</v>
      </c>
      <c r="B7472" s="89"/>
      <c r="C7472" s="90" t="s">
        <v>101</v>
      </c>
      <c r="D7472" s="153">
        <v>43410</v>
      </c>
      <c r="E7472" s="89" t="s">
        <v>14060</v>
      </c>
      <c r="F7472" s="89" t="s">
        <v>15</v>
      </c>
      <c r="G7472" s="89">
        <v>6400</v>
      </c>
      <c r="H7472" s="89"/>
      <c r="I7472" s="93" t="s">
        <v>16226</v>
      </c>
      <c r="J7472" s="89"/>
      <c r="K7472" s="89"/>
      <c r="L7472" s="89"/>
      <c r="M7472" s="89"/>
      <c r="N7472" s="155">
        <v>300.39</v>
      </c>
      <c r="O7472" s="155">
        <v>0</v>
      </c>
      <c r="P7472" s="89" t="s">
        <v>679</v>
      </c>
    </row>
    <row r="7473" spans="1:16" ht="89.25">
      <c r="A7473" s="214">
        <v>10</v>
      </c>
      <c r="B7473" s="89"/>
      <c r="C7473" s="90" t="s">
        <v>44</v>
      </c>
      <c r="D7473" s="153">
        <v>43410</v>
      </c>
      <c r="E7473" s="89" t="s">
        <v>14061</v>
      </c>
      <c r="F7473" s="89" t="s">
        <v>15</v>
      </c>
      <c r="G7473" s="89">
        <v>6411</v>
      </c>
      <c r="H7473" s="89"/>
      <c r="I7473" s="93" t="s">
        <v>16227</v>
      </c>
      <c r="J7473" s="89"/>
      <c r="K7473" s="89"/>
      <c r="L7473" s="89"/>
      <c r="M7473" s="89"/>
      <c r="N7473" s="155">
        <v>2430.9</v>
      </c>
      <c r="O7473" s="155">
        <v>0</v>
      </c>
      <c r="P7473" s="89" t="s">
        <v>679</v>
      </c>
    </row>
    <row r="7474" spans="1:16" ht="89.25">
      <c r="A7474" s="214">
        <v>10</v>
      </c>
      <c r="B7474" s="89"/>
      <c r="C7474" s="90" t="s">
        <v>44</v>
      </c>
      <c r="D7474" s="153">
        <v>43410</v>
      </c>
      <c r="E7474" s="89" t="s">
        <v>14062</v>
      </c>
      <c r="F7474" s="89" t="s">
        <v>15</v>
      </c>
      <c r="G7474" s="89">
        <v>6415</v>
      </c>
      <c r="H7474" s="89"/>
      <c r="I7474" s="93" t="s">
        <v>16228</v>
      </c>
      <c r="J7474" s="89"/>
      <c r="K7474" s="89"/>
      <c r="L7474" s="89"/>
      <c r="M7474" s="89"/>
      <c r="N7474" s="155">
        <v>353.76</v>
      </c>
      <c r="O7474" s="155">
        <v>0</v>
      </c>
      <c r="P7474" s="89" t="s">
        <v>679</v>
      </c>
    </row>
    <row r="7475" spans="1:16" ht="102">
      <c r="A7475" s="214">
        <v>340</v>
      </c>
      <c r="B7475" s="89"/>
      <c r="C7475" s="90" t="s">
        <v>151</v>
      </c>
      <c r="D7475" s="153">
        <v>43410</v>
      </c>
      <c r="E7475" s="89" t="s">
        <v>14063</v>
      </c>
      <c r="F7475" s="89" t="s">
        <v>15</v>
      </c>
      <c r="G7475" s="89">
        <v>6407</v>
      </c>
      <c r="H7475" s="89"/>
      <c r="I7475" s="93" t="s">
        <v>16229</v>
      </c>
      <c r="J7475" s="89"/>
      <c r="K7475" s="89"/>
      <c r="L7475" s="89"/>
      <c r="M7475" s="89"/>
      <c r="N7475" s="155">
        <v>281.73</v>
      </c>
      <c r="O7475" s="155">
        <v>0</v>
      </c>
      <c r="P7475" s="89" t="s">
        <v>679</v>
      </c>
    </row>
    <row r="7476" spans="1:16" ht="102">
      <c r="A7476" s="214">
        <v>117</v>
      </c>
      <c r="B7476" s="89"/>
      <c r="C7476" s="90" t="s">
        <v>65</v>
      </c>
      <c r="D7476" s="153">
        <v>43410</v>
      </c>
      <c r="E7476" s="89" t="s">
        <v>14064</v>
      </c>
      <c r="F7476" s="89" t="s">
        <v>15</v>
      </c>
      <c r="G7476" s="89">
        <v>6406</v>
      </c>
      <c r="H7476" s="89"/>
      <c r="I7476" s="93" t="s">
        <v>16230</v>
      </c>
      <c r="J7476" s="89"/>
      <c r="K7476" s="89"/>
      <c r="L7476" s="89"/>
      <c r="M7476" s="89"/>
      <c r="N7476" s="155">
        <v>678.51</v>
      </c>
      <c r="O7476" s="155">
        <v>0</v>
      </c>
      <c r="P7476" s="89" t="s">
        <v>679</v>
      </c>
    </row>
    <row r="7477" spans="1:16" ht="102">
      <c r="A7477" s="214">
        <v>117</v>
      </c>
      <c r="B7477" s="89"/>
      <c r="C7477" s="90" t="s">
        <v>65</v>
      </c>
      <c r="D7477" s="153">
        <v>43410</v>
      </c>
      <c r="E7477" s="89" t="s">
        <v>14065</v>
      </c>
      <c r="F7477" s="89" t="s">
        <v>15</v>
      </c>
      <c r="G7477" s="89">
        <v>6405</v>
      </c>
      <c r="H7477" s="89"/>
      <c r="I7477" s="93" t="s">
        <v>16231</v>
      </c>
      <c r="J7477" s="89"/>
      <c r="K7477" s="89"/>
      <c r="L7477" s="89"/>
      <c r="M7477" s="89"/>
      <c r="N7477" s="155">
        <v>324.47000000000003</v>
      </c>
      <c r="O7477" s="155">
        <v>0</v>
      </c>
      <c r="P7477" s="89" t="s">
        <v>679</v>
      </c>
    </row>
    <row r="7478" spans="1:16" ht="102">
      <c r="A7478" s="214">
        <v>117</v>
      </c>
      <c r="B7478" s="89"/>
      <c r="C7478" s="90" t="s">
        <v>65</v>
      </c>
      <c r="D7478" s="153">
        <v>43410</v>
      </c>
      <c r="E7478" s="89" t="s">
        <v>14066</v>
      </c>
      <c r="F7478" s="89" t="s">
        <v>15</v>
      </c>
      <c r="G7478" s="89">
        <v>6404</v>
      </c>
      <c r="H7478" s="89"/>
      <c r="I7478" s="93" t="s">
        <v>16232</v>
      </c>
      <c r="J7478" s="89"/>
      <c r="K7478" s="89"/>
      <c r="L7478" s="89"/>
      <c r="M7478" s="89"/>
      <c r="N7478" s="155">
        <v>276.38</v>
      </c>
      <c r="O7478" s="155">
        <v>0</v>
      </c>
      <c r="P7478" s="89" t="s">
        <v>679</v>
      </c>
    </row>
    <row r="7479" spans="1:16" ht="89.25">
      <c r="A7479" s="214">
        <v>594</v>
      </c>
      <c r="B7479" s="89"/>
      <c r="C7479" s="90" t="s">
        <v>101</v>
      </c>
      <c r="D7479" s="153">
        <v>43410</v>
      </c>
      <c r="E7479" s="89" t="s">
        <v>14067</v>
      </c>
      <c r="F7479" s="89" t="s">
        <v>15</v>
      </c>
      <c r="G7479" s="89">
        <v>6399</v>
      </c>
      <c r="H7479" s="89"/>
      <c r="I7479" s="93" t="s">
        <v>16233</v>
      </c>
      <c r="J7479" s="89"/>
      <c r="K7479" s="89"/>
      <c r="L7479" s="89"/>
      <c r="M7479" s="89"/>
      <c r="N7479" s="155">
        <v>272.33</v>
      </c>
      <c r="O7479" s="155">
        <v>0</v>
      </c>
      <c r="P7479" s="89" t="s">
        <v>679</v>
      </c>
    </row>
    <row r="7480" spans="1:16" ht="89.25">
      <c r="A7480" s="214">
        <v>594</v>
      </c>
      <c r="B7480" s="89"/>
      <c r="C7480" s="90" t="s">
        <v>101</v>
      </c>
      <c r="D7480" s="153">
        <v>43410</v>
      </c>
      <c r="E7480" s="89" t="s">
        <v>14068</v>
      </c>
      <c r="F7480" s="89" t="s">
        <v>15</v>
      </c>
      <c r="G7480" s="89">
        <v>6398</v>
      </c>
      <c r="H7480" s="89"/>
      <c r="I7480" s="93" t="s">
        <v>16234</v>
      </c>
      <c r="J7480" s="89"/>
      <c r="K7480" s="89"/>
      <c r="L7480" s="89"/>
      <c r="M7480" s="89"/>
      <c r="N7480" s="155">
        <v>272.95</v>
      </c>
      <c r="O7480" s="155">
        <v>0</v>
      </c>
      <c r="P7480" s="89" t="s">
        <v>679</v>
      </c>
    </row>
    <row r="7481" spans="1:16" ht="89.25">
      <c r="A7481" s="214">
        <v>594</v>
      </c>
      <c r="B7481" s="89"/>
      <c r="C7481" s="90" t="s">
        <v>101</v>
      </c>
      <c r="D7481" s="153">
        <v>43410</v>
      </c>
      <c r="E7481" s="89" t="s">
        <v>14069</v>
      </c>
      <c r="F7481" s="89" t="s">
        <v>15</v>
      </c>
      <c r="G7481" s="89">
        <v>6397</v>
      </c>
      <c r="H7481" s="89"/>
      <c r="I7481" s="93" t="s">
        <v>16235</v>
      </c>
      <c r="J7481" s="89"/>
      <c r="K7481" s="89"/>
      <c r="L7481" s="89"/>
      <c r="M7481" s="89"/>
      <c r="N7481" s="155">
        <v>1819.26</v>
      </c>
      <c r="O7481" s="155">
        <v>0</v>
      </c>
      <c r="P7481" s="89" t="s">
        <v>679</v>
      </c>
    </row>
    <row r="7482" spans="1:16" ht="102">
      <c r="A7482" s="214">
        <v>340</v>
      </c>
      <c r="B7482" s="89"/>
      <c r="C7482" s="90" t="s">
        <v>151</v>
      </c>
      <c r="D7482" s="153">
        <v>43410</v>
      </c>
      <c r="E7482" s="89" t="s">
        <v>14070</v>
      </c>
      <c r="F7482" s="89" t="s">
        <v>15</v>
      </c>
      <c r="G7482" s="89">
        <v>6396</v>
      </c>
      <c r="H7482" s="89"/>
      <c r="I7482" s="93" t="s">
        <v>16236</v>
      </c>
      <c r="J7482" s="89"/>
      <c r="K7482" s="89"/>
      <c r="L7482" s="89"/>
      <c r="M7482" s="89"/>
      <c r="N7482" s="155">
        <v>302.31</v>
      </c>
      <c r="O7482" s="155">
        <v>0</v>
      </c>
      <c r="P7482" s="89" t="s">
        <v>679</v>
      </c>
    </row>
    <row r="7483" spans="1:16" ht="76.5">
      <c r="A7483" s="214">
        <v>578</v>
      </c>
      <c r="B7483" s="89"/>
      <c r="C7483" s="90" t="s">
        <v>183</v>
      </c>
      <c r="D7483" s="153">
        <v>43410</v>
      </c>
      <c r="E7483" s="89" t="s">
        <v>14071</v>
      </c>
      <c r="F7483" s="89" t="s">
        <v>15</v>
      </c>
      <c r="G7483" s="89">
        <v>6422</v>
      </c>
      <c r="H7483" s="89"/>
      <c r="I7483" s="93" t="s">
        <v>16237</v>
      </c>
      <c r="J7483" s="89"/>
      <c r="K7483" s="89"/>
      <c r="L7483" s="89"/>
      <c r="M7483" s="89"/>
      <c r="N7483" s="155">
        <v>684.62</v>
      </c>
      <c r="O7483" s="155">
        <v>0</v>
      </c>
      <c r="P7483" s="89" t="s">
        <v>679</v>
      </c>
    </row>
    <row r="7484" spans="1:16" ht="89.25">
      <c r="A7484" s="214">
        <v>578</v>
      </c>
      <c r="B7484" s="89"/>
      <c r="C7484" s="90" t="s">
        <v>183</v>
      </c>
      <c r="D7484" s="153">
        <v>43410</v>
      </c>
      <c r="E7484" s="89" t="s">
        <v>14072</v>
      </c>
      <c r="F7484" s="89" t="s">
        <v>15</v>
      </c>
      <c r="G7484" s="89">
        <v>6423</v>
      </c>
      <c r="H7484" s="89"/>
      <c r="I7484" s="93" t="s">
        <v>16238</v>
      </c>
      <c r="J7484" s="89"/>
      <c r="K7484" s="89"/>
      <c r="L7484" s="89"/>
      <c r="M7484" s="89"/>
      <c r="N7484" s="155">
        <v>313.7</v>
      </c>
      <c r="O7484" s="155">
        <v>0</v>
      </c>
      <c r="P7484" s="89" t="s">
        <v>679</v>
      </c>
    </row>
    <row r="7485" spans="1:16" ht="76.5">
      <c r="A7485" s="214">
        <v>578</v>
      </c>
      <c r="B7485" s="89"/>
      <c r="C7485" s="90" t="s">
        <v>183</v>
      </c>
      <c r="D7485" s="153">
        <v>43410</v>
      </c>
      <c r="E7485" s="89" t="s">
        <v>14073</v>
      </c>
      <c r="F7485" s="89" t="s">
        <v>15</v>
      </c>
      <c r="G7485" s="89">
        <v>6420</v>
      </c>
      <c r="H7485" s="89"/>
      <c r="I7485" s="93" t="s">
        <v>16239</v>
      </c>
      <c r="J7485" s="89"/>
      <c r="K7485" s="89"/>
      <c r="L7485" s="89"/>
      <c r="M7485" s="89"/>
      <c r="N7485" s="155">
        <v>516.62</v>
      </c>
      <c r="O7485" s="155">
        <v>0</v>
      </c>
      <c r="P7485" s="89" t="s">
        <v>679</v>
      </c>
    </row>
    <row r="7486" spans="1:16" ht="76.5">
      <c r="A7486" s="214">
        <v>578</v>
      </c>
      <c r="B7486" s="89"/>
      <c r="C7486" s="90" t="s">
        <v>183</v>
      </c>
      <c r="D7486" s="153">
        <v>43410</v>
      </c>
      <c r="E7486" s="89" t="s">
        <v>14074</v>
      </c>
      <c r="F7486" s="89" t="s">
        <v>15</v>
      </c>
      <c r="G7486" s="89">
        <v>6419</v>
      </c>
      <c r="H7486" s="89"/>
      <c r="I7486" s="93" t="s">
        <v>16240</v>
      </c>
      <c r="J7486" s="89"/>
      <c r="K7486" s="89"/>
      <c r="L7486" s="89"/>
      <c r="M7486" s="89"/>
      <c r="N7486" s="155">
        <v>352.32</v>
      </c>
      <c r="O7486" s="155">
        <v>0</v>
      </c>
      <c r="P7486" s="89" t="s">
        <v>679</v>
      </c>
    </row>
    <row r="7487" spans="1:16" ht="76.5">
      <c r="A7487" s="214">
        <v>578</v>
      </c>
      <c r="B7487" s="89"/>
      <c r="C7487" s="90" t="s">
        <v>183</v>
      </c>
      <c r="D7487" s="153">
        <v>43410</v>
      </c>
      <c r="E7487" s="89" t="s">
        <v>14075</v>
      </c>
      <c r="F7487" s="89" t="s">
        <v>15</v>
      </c>
      <c r="G7487" s="89">
        <v>6418</v>
      </c>
      <c r="H7487" s="89"/>
      <c r="I7487" s="93" t="s">
        <v>16241</v>
      </c>
      <c r="J7487" s="89"/>
      <c r="K7487" s="89"/>
      <c r="L7487" s="89"/>
      <c r="M7487" s="89"/>
      <c r="N7487" s="155">
        <v>544.4</v>
      </c>
      <c r="O7487" s="155">
        <v>0</v>
      </c>
      <c r="P7487" s="89" t="s">
        <v>679</v>
      </c>
    </row>
    <row r="7488" spans="1:16" ht="63.75">
      <c r="A7488" s="214">
        <v>578</v>
      </c>
      <c r="B7488" s="89"/>
      <c r="C7488" s="90" t="s">
        <v>183</v>
      </c>
      <c r="D7488" s="153">
        <v>43410</v>
      </c>
      <c r="E7488" s="89" t="s">
        <v>14076</v>
      </c>
      <c r="F7488" s="89" t="s">
        <v>15</v>
      </c>
      <c r="G7488" s="89">
        <v>6417</v>
      </c>
      <c r="H7488" s="89"/>
      <c r="I7488" s="93" t="s">
        <v>16242</v>
      </c>
      <c r="J7488" s="89"/>
      <c r="K7488" s="89"/>
      <c r="L7488" s="89"/>
      <c r="M7488" s="89"/>
      <c r="N7488" s="155">
        <v>935.28</v>
      </c>
      <c r="O7488" s="155">
        <v>0</v>
      </c>
      <c r="P7488" s="89" t="s">
        <v>679</v>
      </c>
    </row>
    <row r="7489" spans="1:16" ht="89.25">
      <c r="A7489" s="214">
        <v>10</v>
      </c>
      <c r="B7489" s="89"/>
      <c r="C7489" s="90" t="s">
        <v>44</v>
      </c>
      <c r="D7489" s="153">
        <v>43410</v>
      </c>
      <c r="E7489" s="89" t="s">
        <v>14077</v>
      </c>
      <c r="F7489" s="89" t="s">
        <v>15</v>
      </c>
      <c r="G7489" s="89">
        <v>6426</v>
      </c>
      <c r="H7489" s="89"/>
      <c r="I7489" s="93" t="s">
        <v>16243</v>
      </c>
      <c r="J7489" s="89"/>
      <c r="K7489" s="89"/>
      <c r="L7489" s="89"/>
      <c r="M7489" s="89"/>
      <c r="N7489" s="155">
        <v>6471.17</v>
      </c>
      <c r="O7489" s="155">
        <v>0</v>
      </c>
      <c r="P7489" s="89" t="s">
        <v>679</v>
      </c>
    </row>
    <row r="7490" spans="1:16" ht="102">
      <c r="A7490" s="214">
        <v>117</v>
      </c>
      <c r="B7490" s="89"/>
      <c r="C7490" s="90" t="s">
        <v>65</v>
      </c>
      <c r="D7490" s="153">
        <v>43410</v>
      </c>
      <c r="E7490" s="89" t="s">
        <v>14078</v>
      </c>
      <c r="F7490" s="89" t="s">
        <v>15</v>
      </c>
      <c r="G7490" s="89">
        <v>6421</v>
      </c>
      <c r="H7490" s="89"/>
      <c r="I7490" s="93" t="s">
        <v>16244</v>
      </c>
      <c r="J7490" s="89"/>
      <c r="K7490" s="89"/>
      <c r="L7490" s="89"/>
      <c r="M7490" s="89"/>
      <c r="N7490" s="155">
        <v>336.61</v>
      </c>
      <c r="O7490" s="155">
        <v>0</v>
      </c>
      <c r="P7490" s="89" t="s">
        <v>679</v>
      </c>
    </row>
    <row r="7491" spans="1:16" ht="63.75">
      <c r="A7491" s="214">
        <v>513</v>
      </c>
      <c r="B7491" s="89"/>
      <c r="C7491" s="90" t="s">
        <v>175</v>
      </c>
      <c r="D7491" s="153">
        <v>43410</v>
      </c>
      <c r="E7491" s="89" t="s">
        <v>14079</v>
      </c>
      <c r="F7491" s="89" t="s">
        <v>15</v>
      </c>
      <c r="G7491" s="89">
        <v>881014</v>
      </c>
      <c r="H7491" s="89"/>
      <c r="I7491" s="93" t="s">
        <v>16245</v>
      </c>
      <c r="J7491" s="89"/>
      <c r="K7491" s="89"/>
      <c r="L7491" s="89"/>
      <c r="M7491" s="89"/>
      <c r="N7491" s="155">
        <v>50</v>
      </c>
      <c r="O7491" s="155">
        <v>0</v>
      </c>
      <c r="P7491" s="89" t="s">
        <v>679</v>
      </c>
    </row>
    <row r="7492" spans="1:16" ht="63.75">
      <c r="A7492" s="214">
        <v>10</v>
      </c>
      <c r="B7492" s="89"/>
      <c r="C7492" s="90" t="s">
        <v>44</v>
      </c>
      <c r="D7492" s="153">
        <v>43410</v>
      </c>
      <c r="E7492" s="89" t="s">
        <v>14080</v>
      </c>
      <c r="F7492" s="89" t="s">
        <v>15</v>
      </c>
      <c r="G7492" s="89">
        <v>881018</v>
      </c>
      <c r="H7492" s="89"/>
      <c r="I7492" s="93" t="s">
        <v>16246</v>
      </c>
      <c r="J7492" s="89"/>
      <c r="K7492" s="89"/>
      <c r="L7492" s="89"/>
      <c r="M7492" s="89"/>
      <c r="N7492" s="155">
        <v>50</v>
      </c>
      <c r="O7492" s="155">
        <v>0</v>
      </c>
      <c r="P7492" s="89" t="s">
        <v>679</v>
      </c>
    </row>
    <row r="7493" spans="1:16" ht="51">
      <c r="A7493" s="214">
        <v>513</v>
      </c>
      <c r="B7493" s="89"/>
      <c r="C7493" s="90" t="s">
        <v>175</v>
      </c>
      <c r="D7493" s="153">
        <v>43410</v>
      </c>
      <c r="E7493" s="89" t="s">
        <v>14081</v>
      </c>
      <c r="F7493" s="89" t="s">
        <v>15</v>
      </c>
      <c r="G7493" s="89">
        <v>881022</v>
      </c>
      <c r="H7493" s="89"/>
      <c r="I7493" s="93" t="s">
        <v>744</v>
      </c>
      <c r="J7493" s="89"/>
      <c r="K7493" s="89"/>
      <c r="L7493" s="89"/>
      <c r="M7493" s="89"/>
      <c r="N7493" s="155">
        <v>50</v>
      </c>
      <c r="O7493" s="155">
        <v>0</v>
      </c>
      <c r="P7493" s="89" t="s">
        <v>679</v>
      </c>
    </row>
    <row r="7494" spans="1:16" ht="63.75">
      <c r="A7494" s="214">
        <v>132</v>
      </c>
      <c r="B7494" s="89"/>
      <c r="C7494" s="90" t="s">
        <v>71</v>
      </c>
      <c r="D7494" s="153">
        <v>43410</v>
      </c>
      <c r="E7494" s="89" t="s">
        <v>14082</v>
      </c>
      <c r="F7494" s="89" t="s">
        <v>11</v>
      </c>
      <c r="G7494" s="89">
        <v>937651</v>
      </c>
      <c r="H7494" s="89"/>
      <c r="I7494" s="93" t="s">
        <v>16247</v>
      </c>
      <c r="J7494" s="89"/>
      <c r="K7494" s="89"/>
      <c r="L7494" s="89"/>
      <c r="M7494" s="89"/>
      <c r="N7494" s="155">
        <v>270</v>
      </c>
      <c r="O7494" s="155">
        <v>0</v>
      </c>
      <c r="P7494" s="89" t="s">
        <v>679</v>
      </c>
    </row>
    <row r="7495" spans="1:16" ht="63.75">
      <c r="A7495" s="214">
        <v>10</v>
      </c>
      <c r="B7495" s="89"/>
      <c r="C7495" s="90" t="s">
        <v>44</v>
      </c>
      <c r="D7495" s="153">
        <v>43410</v>
      </c>
      <c r="E7495" s="89" t="s">
        <v>14083</v>
      </c>
      <c r="F7495" s="89" t="s">
        <v>15</v>
      </c>
      <c r="G7495" s="89">
        <v>881326</v>
      </c>
      <c r="H7495" s="89"/>
      <c r="I7495" s="93" t="s">
        <v>16248</v>
      </c>
      <c r="J7495" s="89"/>
      <c r="K7495" s="89"/>
      <c r="L7495" s="89"/>
      <c r="M7495" s="89"/>
      <c r="N7495" s="155">
        <v>50</v>
      </c>
      <c r="O7495" s="155">
        <v>0</v>
      </c>
      <c r="P7495" s="89" t="s">
        <v>679</v>
      </c>
    </row>
    <row r="7496" spans="1:16" ht="51">
      <c r="A7496" s="214">
        <v>119</v>
      </c>
      <c r="B7496" s="89"/>
      <c r="C7496" s="90" t="s">
        <v>66</v>
      </c>
      <c r="D7496" s="153">
        <v>43410</v>
      </c>
      <c r="E7496" s="89" t="s">
        <v>14084</v>
      </c>
      <c r="F7496" s="89" t="s">
        <v>11</v>
      </c>
      <c r="G7496" s="89">
        <v>937721</v>
      </c>
      <c r="H7496" s="89"/>
      <c r="I7496" s="93" t="s">
        <v>16249</v>
      </c>
      <c r="J7496" s="89"/>
      <c r="K7496" s="89"/>
      <c r="L7496" s="89"/>
      <c r="M7496" s="89"/>
      <c r="N7496" s="155">
        <v>50</v>
      </c>
      <c r="O7496" s="155">
        <v>0</v>
      </c>
      <c r="P7496" s="89" t="s">
        <v>679</v>
      </c>
    </row>
    <row r="7497" spans="1:16" ht="51">
      <c r="A7497" s="214">
        <v>117</v>
      </c>
      <c r="B7497" s="89"/>
      <c r="C7497" s="90" t="s">
        <v>65</v>
      </c>
      <c r="D7497" s="153">
        <v>43410</v>
      </c>
      <c r="E7497" s="89" t="s">
        <v>14085</v>
      </c>
      <c r="F7497" s="89" t="s">
        <v>11</v>
      </c>
      <c r="G7497" s="89">
        <v>937707</v>
      </c>
      <c r="H7497" s="89"/>
      <c r="I7497" s="93" t="s">
        <v>16250</v>
      </c>
      <c r="J7497" s="89"/>
      <c r="K7497" s="89"/>
      <c r="L7497" s="89"/>
      <c r="M7497" s="89"/>
      <c r="N7497" s="155">
        <v>50</v>
      </c>
      <c r="O7497" s="155">
        <v>0</v>
      </c>
      <c r="P7497" s="89" t="s">
        <v>679</v>
      </c>
    </row>
    <row r="7498" spans="1:16" ht="76.5">
      <c r="A7498" s="214">
        <v>513</v>
      </c>
      <c r="B7498" s="89"/>
      <c r="C7498" s="90" t="s">
        <v>175</v>
      </c>
      <c r="D7498" s="153">
        <v>43410</v>
      </c>
      <c r="E7498" s="89" t="s">
        <v>14086</v>
      </c>
      <c r="F7498" s="89" t="s">
        <v>11</v>
      </c>
      <c r="G7498" s="89">
        <v>937709</v>
      </c>
      <c r="H7498" s="89"/>
      <c r="I7498" s="93" t="s">
        <v>16251</v>
      </c>
      <c r="J7498" s="89"/>
      <c r="K7498" s="89"/>
      <c r="L7498" s="89"/>
      <c r="M7498" s="89"/>
      <c r="N7498" s="155">
        <v>1960.3</v>
      </c>
      <c r="O7498" s="155">
        <v>0</v>
      </c>
      <c r="P7498" s="89" t="s">
        <v>679</v>
      </c>
    </row>
    <row r="7499" spans="1:16" ht="51">
      <c r="A7499" s="214">
        <v>513</v>
      </c>
      <c r="B7499" s="89"/>
      <c r="C7499" s="90" t="s">
        <v>175</v>
      </c>
      <c r="D7499" s="153">
        <v>43410</v>
      </c>
      <c r="E7499" s="89" t="s">
        <v>14087</v>
      </c>
      <c r="F7499" s="89" t="s">
        <v>11</v>
      </c>
      <c r="G7499" s="89">
        <v>937712</v>
      </c>
      <c r="H7499" s="89"/>
      <c r="I7499" s="93" t="s">
        <v>16252</v>
      </c>
      <c r="J7499" s="89"/>
      <c r="K7499" s="89"/>
      <c r="L7499" s="89"/>
      <c r="M7499" s="89"/>
      <c r="N7499" s="155">
        <v>50</v>
      </c>
      <c r="O7499" s="155">
        <v>0</v>
      </c>
      <c r="P7499" s="89" t="s">
        <v>679</v>
      </c>
    </row>
    <row r="7500" spans="1:16" ht="76.5">
      <c r="A7500" s="214">
        <v>16</v>
      </c>
      <c r="B7500" s="89"/>
      <c r="C7500" s="90" t="s">
        <v>46</v>
      </c>
      <c r="D7500" s="153">
        <v>43410</v>
      </c>
      <c r="E7500" s="89" t="s">
        <v>14088</v>
      </c>
      <c r="F7500" s="89" t="s">
        <v>13</v>
      </c>
      <c r="G7500" s="89">
        <v>937725</v>
      </c>
      <c r="H7500" s="89"/>
      <c r="I7500" s="93" t="s">
        <v>16253</v>
      </c>
      <c r="J7500" s="89"/>
      <c r="K7500" s="89"/>
      <c r="L7500" s="89"/>
      <c r="M7500" s="89"/>
      <c r="N7500" s="155">
        <v>71.52</v>
      </c>
      <c r="O7500" s="155">
        <v>0</v>
      </c>
      <c r="P7500" s="89" t="s">
        <v>679</v>
      </c>
    </row>
    <row r="7501" spans="1:16" ht="63.75">
      <c r="A7501" s="214">
        <v>16</v>
      </c>
      <c r="B7501" s="89"/>
      <c r="C7501" s="90" t="s">
        <v>46</v>
      </c>
      <c r="D7501" s="153">
        <v>43410</v>
      </c>
      <c r="E7501" s="89" t="s">
        <v>14089</v>
      </c>
      <c r="F7501" s="89" t="s">
        <v>13</v>
      </c>
      <c r="G7501" s="89">
        <v>937694</v>
      </c>
      <c r="H7501" s="89"/>
      <c r="I7501" s="93" t="s">
        <v>16254</v>
      </c>
      <c r="J7501" s="89"/>
      <c r="K7501" s="89"/>
      <c r="L7501" s="89"/>
      <c r="M7501" s="89"/>
      <c r="N7501" s="155">
        <v>19.84</v>
      </c>
      <c r="O7501" s="155">
        <v>0</v>
      </c>
      <c r="P7501" s="89" t="s">
        <v>679</v>
      </c>
    </row>
    <row r="7502" spans="1:16" ht="76.5">
      <c r="A7502" s="214">
        <v>16</v>
      </c>
      <c r="B7502" s="89"/>
      <c r="C7502" s="90" t="s">
        <v>46</v>
      </c>
      <c r="D7502" s="153">
        <v>43410</v>
      </c>
      <c r="E7502" s="89" t="s">
        <v>14090</v>
      </c>
      <c r="F7502" s="89" t="s">
        <v>11</v>
      </c>
      <c r="G7502" s="89">
        <v>937694</v>
      </c>
      <c r="H7502" s="89"/>
      <c r="I7502" s="93" t="s">
        <v>16255</v>
      </c>
      <c r="J7502" s="89"/>
      <c r="K7502" s="89"/>
      <c r="L7502" s="89"/>
      <c r="M7502" s="89"/>
      <c r="N7502" s="155">
        <v>50</v>
      </c>
      <c r="O7502" s="155">
        <v>0</v>
      </c>
      <c r="P7502" s="89" t="s">
        <v>679</v>
      </c>
    </row>
    <row r="7503" spans="1:16" ht="76.5">
      <c r="A7503" s="214">
        <v>16</v>
      </c>
      <c r="B7503" s="89"/>
      <c r="C7503" s="90" t="s">
        <v>46</v>
      </c>
      <c r="D7503" s="153">
        <v>43410</v>
      </c>
      <c r="E7503" s="89" t="s">
        <v>14091</v>
      </c>
      <c r="F7503" s="89" t="s">
        <v>13</v>
      </c>
      <c r="G7503" s="89">
        <v>937713</v>
      </c>
      <c r="H7503" s="89"/>
      <c r="I7503" s="93" t="s">
        <v>16256</v>
      </c>
      <c r="J7503" s="89"/>
      <c r="K7503" s="89"/>
      <c r="L7503" s="89"/>
      <c r="M7503" s="89"/>
      <c r="N7503" s="155">
        <v>63.54</v>
      </c>
      <c r="O7503" s="155">
        <v>0</v>
      </c>
      <c r="P7503" s="89" t="s">
        <v>679</v>
      </c>
    </row>
    <row r="7504" spans="1:16" ht="76.5">
      <c r="A7504" s="214">
        <v>16</v>
      </c>
      <c r="B7504" s="89"/>
      <c r="C7504" s="90" t="s">
        <v>46</v>
      </c>
      <c r="D7504" s="153">
        <v>43410</v>
      </c>
      <c r="E7504" s="89" t="s">
        <v>14092</v>
      </c>
      <c r="F7504" s="89" t="s">
        <v>11</v>
      </c>
      <c r="G7504" s="89">
        <v>937713</v>
      </c>
      <c r="H7504" s="89"/>
      <c r="I7504" s="93" t="s">
        <v>16257</v>
      </c>
      <c r="J7504" s="89"/>
      <c r="K7504" s="89"/>
      <c r="L7504" s="89"/>
      <c r="M7504" s="89"/>
      <c r="N7504" s="155">
        <v>50</v>
      </c>
      <c r="O7504" s="155">
        <v>0</v>
      </c>
      <c r="P7504" s="89" t="s">
        <v>679</v>
      </c>
    </row>
    <row r="7505" spans="1:16" ht="63.75">
      <c r="A7505" s="214">
        <v>16</v>
      </c>
      <c r="B7505" s="89"/>
      <c r="C7505" s="90" t="s">
        <v>46</v>
      </c>
      <c r="D7505" s="153">
        <v>43410</v>
      </c>
      <c r="E7505" s="89" t="s">
        <v>14093</v>
      </c>
      <c r="F7505" s="89" t="s">
        <v>13</v>
      </c>
      <c r="G7505" s="89">
        <v>937715</v>
      </c>
      <c r="H7505" s="89"/>
      <c r="I7505" s="93" t="s">
        <v>16258</v>
      </c>
      <c r="J7505" s="89"/>
      <c r="K7505" s="89"/>
      <c r="L7505" s="89"/>
      <c r="M7505" s="89"/>
      <c r="N7505" s="155">
        <v>39.74</v>
      </c>
      <c r="O7505" s="155">
        <v>0</v>
      </c>
      <c r="P7505" s="89" t="s">
        <v>679</v>
      </c>
    </row>
    <row r="7506" spans="1:16" ht="76.5">
      <c r="A7506" s="214">
        <v>16</v>
      </c>
      <c r="B7506" s="89"/>
      <c r="C7506" s="90" t="s">
        <v>46</v>
      </c>
      <c r="D7506" s="153">
        <v>43410</v>
      </c>
      <c r="E7506" s="89" t="s">
        <v>14094</v>
      </c>
      <c r="F7506" s="89" t="s">
        <v>11</v>
      </c>
      <c r="G7506" s="89">
        <v>937715</v>
      </c>
      <c r="H7506" s="89"/>
      <c r="I7506" s="93" t="s">
        <v>16259</v>
      </c>
      <c r="J7506" s="89"/>
      <c r="K7506" s="89"/>
      <c r="L7506" s="89"/>
      <c r="M7506" s="89"/>
      <c r="N7506" s="155">
        <v>50</v>
      </c>
      <c r="O7506" s="155">
        <v>0</v>
      </c>
      <c r="P7506" s="89" t="s">
        <v>679</v>
      </c>
    </row>
    <row r="7507" spans="1:16" ht="76.5">
      <c r="A7507" s="214">
        <v>683</v>
      </c>
      <c r="B7507" s="89"/>
      <c r="C7507" s="90" t="s">
        <v>11088</v>
      </c>
      <c r="D7507" s="153">
        <v>43410</v>
      </c>
      <c r="E7507" s="89" t="s">
        <v>14095</v>
      </c>
      <c r="F7507" s="89" t="s">
        <v>13</v>
      </c>
      <c r="G7507" s="89">
        <v>937717</v>
      </c>
      <c r="H7507" s="89"/>
      <c r="I7507" s="93" t="s">
        <v>16260</v>
      </c>
      <c r="J7507" s="89"/>
      <c r="K7507" s="89"/>
      <c r="L7507" s="89"/>
      <c r="M7507" s="89"/>
      <c r="N7507" s="155">
        <v>99.32</v>
      </c>
      <c r="O7507" s="155">
        <v>0</v>
      </c>
      <c r="P7507" s="89" t="s">
        <v>679</v>
      </c>
    </row>
    <row r="7508" spans="1:16" ht="76.5">
      <c r="A7508" s="214">
        <v>683</v>
      </c>
      <c r="B7508" s="89"/>
      <c r="C7508" s="90" t="s">
        <v>11088</v>
      </c>
      <c r="D7508" s="153">
        <v>43410</v>
      </c>
      <c r="E7508" s="89" t="s">
        <v>14096</v>
      </c>
      <c r="F7508" s="89" t="s">
        <v>11</v>
      </c>
      <c r="G7508" s="89">
        <v>937717</v>
      </c>
      <c r="H7508" s="89"/>
      <c r="I7508" s="93" t="s">
        <v>16261</v>
      </c>
      <c r="J7508" s="89"/>
      <c r="K7508" s="89"/>
      <c r="L7508" s="89"/>
      <c r="M7508" s="89"/>
      <c r="N7508" s="155">
        <v>50</v>
      </c>
      <c r="O7508" s="155">
        <v>0</v>
      </c>
      <c r="P7508" s="89" t="s">
        <v>679</v>
      </c>
    </row>
    <row r="7509" spans="1:16" ht="76.5">
      <c r="A7509" s="214">
        <v>197</v>
      </c>
      <c r="B7509" s="89"/>
      <c r="C7509" s="90" t="s">
        <v>11069</v>
      </c>
      <c r="D7509" s="153">
        <v>43410</v>
      </c>
      <c r="E7509" s="89" t="s">
        <v>14097</v>
      </c>
      <c r="F7509" s="89" t="s">
        <v>13</v>
      </c>
      <c r="G7509" s="89">
        <v>937718</v>
      </c>
      <c r="H7509" s="89"/>
      <c r="I7509" s="93" t="s">
        <v>16262</v>
      </c>
      <c r="J7509" s="89"/>
      <c r="K7509" s="89"/>
      <c r="L7509" s="89"/>
      <c r="M7509" s="89"/>
      <c r="N7509" s="155">
        <v>79.48</v>
      </c>
      <c r="O7509" s="155">
        <v>0</v>
      </c>
      <c r="P7509" s="89" t="s">
        <v>679</v>
      </c>
    </row>
    <row r="7510" spans="1:16" ht="76.5">
      <c r="A7510" s="214">
        <v>197</v>
      </c>
      <c r="B7510" s="89"/>
      <c r="C7510" s="90" t="s">
        <v>11069</v>
      </c>
      <c r="D7510" s="153">
        <v>43410</v>
      </c>
      <c r="E7510" s="89" t="s">
        <v>14098</v>
      </c>
      <c r="F7510" s="89" t="s">
        <v>11</v>
      </c>
      <c r="G7510" s="89">
        <v>937718</v>
      </c>
      <c r="H7510" s="89"/>
      <c r="I7510" s="93" t="s">
        <v>16263</v>
      </c>
      <c r="J7510" s="89"/>
      <c r="K7510" s="89"/>
      <c r="L7510" s="89"/>
      <c r="M7510" s="89"/>
      <c r="N7510" s="155">
        <v>50</v>
      </c>
      <c r="O7510" s="155">
        <v>0</v>
      </c>
      <c r="P7510" s="89" t="s">
        <v>679</v>
      </c>
    </row>
    <row r="7511" spans="1:16" ht="63.75">
      <c r="A7511" s="214" t="s">
        <v>569</v>
      </c>
      <c r="B7511" s="89"/>
      <c r="C7511" s="90" t="s">
        <v>621</v>
      </c>
      <c r="D7511" s="153">
        <v>43410</v>
      </c>
      <c r="E7511" s="89" t="s">
        <v>14099</v>
      </c>
      <c r="F7511" s="89" t="s">
        <v>13</v>
      </c>
      <c r="G7511" s="89">
        <v>937723</v>
      </c>
      <c r="H7511" s="89"/>
      <c r="I7511" s="93" t="s">
        <v>16264</v>
      </c>
      <c r="J7511" s="89"/>
      <c r="K7511" s="89"/>
      <c r="L7511" s="89"/>
      <c r="M7511" s="89"/>
      <c r="N7511" s="155">
        <v>119.2</v>
      </c>
      <c r="O7511" s="155">
        <v>0</v>
      </c>
      <c r="P7511" s="89" t="s">
        <v>679</v>
      </c>
    </row>
    <row r="7512" spans="1:16" ht="76.5">
      <c r="A7512" s="214" t="s">
        <v>569</v>
      </c>
      <c r="B7512" s="89"/>
      <c r="C7512" s="90" t="s">
        <v>621</v>
      </c>
      <c r="D7512" s="153">
        <v>43410</v>
      </c>
      <c r="E7512" s="89" t="s">
        <v>14100</v>
      </c>
      <c r="F7512" s="89" t="s">
        <v>11</v>
      </c>
      <c r="G7512" s="89">
        <v>937723</v>
      </c>
      <c r="H7512" s="89"/>
      <c r="I7512" s="93" t="s">
        <v>16265</v>
      </c>
      <c r="J7512" s="89"/>
      <c r="K7512" s="89"/>
      <c r="L7512" s="89"/>
      <c r="M7512" s="89"/>
      <c r="N7512" s="155">
        <v>50</v>
      </c>
      <c r="O7512" s="155">
        <v>0</v>
      </c>
      <c r="P7512" s="89" t="s">
        <v>679</v>
      </c>
    </row>
    <row r="7513" spans="1:16" ht="76.5">
      <c r="A7513" s="214">
        <v>16</v>
      </c>
      <c r="B7513" s="89"/>
      <c r="C7513" s="90" t="s">
        <v>46</v>
      </c>
      <c r="D7513" s="153">
        <v>43410</v>
      </c>
      <c r="E7513" s="89" t="s">
        <v>14101</v>
      </c>
      <c r="F7513" s="89" t="s">
        <v>11</v>
      </c>
      <c r="G7513" s="89">
        <v>937725</v>
      </c>
      <c r="H7513" s="89"/>
      <c r="I7513" s="93" t="s">
        <v>16266</v>
      </c>
      <c r="J7513" s="89"/>
      <c r="K7513" s="89"/>
      <c r="L7513" s="89"/>
      <c r="M7513" s="89"/>
      <c r="N7513" s="155">
        <v>50</v>
      </c>
      <c r="O7513" s="155">
        <v>0</v>
      </c>
      <c r="P7513" s="89" t="s">
        <v>679</v>
      </c>
    </row>
    <row r="7514" spans="1:16" ht="51">
      <c r="A7514" s="214" t="s">
        <v>569</v>
      </c>
      <c r="B7514" s="89"/>
      <c r="C7514" s="90" t="s">
        <v>621</v>
      </c>
      <c r="D7514" s="153">
        <v>43411</v>
      </c>
      <c r="E7514" s="89" t="s">
        <v>14102</v>
      </c>
      <c r="F7514" s="89" t="s">
        <v>3</v>
      </c>
      <c r="G7514" s="89">
        <v>1679773</v>
      </c>
      <c r="H7514" s="89"/>
      <c r="I7514" s="93" t="s">
        <v>16267</v>
      </c>
      <c r="J7514" s="89"/>
      <c r="K7514" s="89"/>
      <c r="L7514" s="89"/>
      <c r="M7514" s="89"/>
      <c r="N7514" s="155">
        <v>0</v>
      </c>
      <c r="O7514" s="155">
        <v>812.5</v>
      </c>
      <c r="P7514" s="89" t="s">
        <v>679</v>
      </c>
    </row>
    <row r="7515" spans="1:16" ht="51">
      <c r="A7515" s="214" t="s">
        <v>569</v>
      </c>
      <c r="B7515" s="89"/>
      <c r="C7515" s="90" t="s">
        <v>621</v>
      </c>
      <c r="D7515" s="153">
        <v>43411</v>
      </c>
      <c r="E7515" s="89" t="s">
        <v>14103</v>
      </c>
      <c r="F7515" s="89" t="s">
        <v>3</v>
      </c>
      <c r="G7515" s="89">
        <v>1679780</v>
      </c>
      <c r="H7515" s="89"/>
      <c r="I7515" s="93" t="s">
        <v>16268</v>
      </c>
      <c r="J7515" s="89"/>
      <c r="K7515" s="89"/>
      <c r="L7515" s="89"/>
      <c r="M7515" s="89"/>
      <c r="N7515" s="155">
        <v>0</v>
      </c>
      <c r="O7515" s="155">
        <v>90</v>
      </c>
      <c r="P7515" s="89" t="s">
        <v>679</v>
      </c>
    </row>
    <row r="7516" spans="1:16" ht="63.75">
      <c r="A7516" s="214" t="s">
        <v>569</v>
      </c>
      <c r="B7516" s="89"/>
      <c r="C7516" s="90" t="s">
        <v>621</v>
      </c>
      <c r="D7516" s="153">
        <v>43411</v>
      </c>
      <c r="E7516" s="89" t="s">
        <v>14104</v>
      </c>
      <c r="F7516" s="89" t="s">
        <v>3</v>
      </c>
      <c r="G7516" s="89">
        <v>1679814</v>
      </c>
      <c r="H7516" s="89"/>
      <c r="I7516" s="93" t="s">
        <v>16269</v>
      </c>
      <c r="J7516" s="89"/>
      <c r="K7516" s="89"/>
      <c r="L7516" s="89"/>
      <c r="M7516" s="89"/>
      <c r="N7516" s="155">
        <v>0</v>
      </c>
      <c r="O7516" s="155">
        <v>25878.3</v>
      </c>
      <c r="P7516" s="89" t="s">
        <v>679</v>
      </c>
    </row>
    <row r="7517" spans="1:16" ht="38.25">
      <c r="A7517" s="214">
        <v>206</v>
      </c>
      <c r="B7517" s="89"/>
      <c r="C7517" s="90" t="s">
        <v>100</v>
      </c>
      <c r="D7517" s="153">
        <v>43411</v>
      </c>
      <c r="E7517" s="89" t="s">
        <v>14105</v>
      </c>
      <c r="F7517" s="89" t="s">
        <v>3</v>
      </c>
      <c r="G7517" s="89">
        <v>1679828</v>
      </c>
      <c r="H7517" s="89"/>
      <c r="I7517" s="93" t="s">
        <v>16270</v>
      </c>
      <c r="J7517" s="89"/>
      <c r="K7517" s="89"/>
      <c r="L7517" s="89"/>
      <c r="M7517" s="89"/>
      <c r="N7517" s="155">
        <v>0</v>
      </c>
      <c r="O7517" s="155">
        <v>39.700000000000003</v>
      </c>
      <c r="P7517" s="89" t="s">
        <v>679</v>
      </c>
    </row>
    <row r="7518" spans="1:16" ht="63.75">
      <c r="A7518" s="214">
        <v>512</v>
      </c>
      <c r="B7518" s="89"/>
      <c r="C7518" s="90" t="s">
        <v>10495</v>
      </c>
      <c r="D7518" s="153">
        <v>43411</v>
      </c>
      <c r="E7518" s="89" t="s">
        <v>14106</v>
      </c>
      <c r="F7518" s="89" t="s">
        <v>3</v>
      </c>
      <c r="G7518" s="89">
        <v>1679839</v>
      </c>
      <c r="H7518" s="89"/>
      <c r="I7518" s="93" t="s">
        <v>16271</v>
      </c>
      <c r="J7518" s="89"/>
      <c r="K7518" s="89"/>
      <c r="L7518" s="89"/>
      <c r="M7518" s="89"/>
      <c r="N7518" s="155">
        <v>0</v>
      </c>
      <c r="O7518" s="155">
        <v>684</v>
      </c>
      <c r="P7518" s="89" t="s">
        <v>679</v>
      </c>
    </row>
    <row r="7519" spans="1:16" ht="63.75">
      <c r="A7519" s="214">
        <v>512</v>
      </c>
      <c r="B7519" s="89"/>
      <c r="C7519" s="90" t="s">
        <v>10495</v>
      </c>
      <c r="D7519" s="153">
        <v>43411</v>
      </c>
      <c r="E7519" s="89" t="s">
        <v>14107</v>
      </c>
      <c r="F7519" s="89" t="s">
        <v>3</v>
      </c>
      <c r="G7519" s="89">
        <v>1679842</v>
      </c>
      <c r="H7519" s="89"/>
      <c r="I7519" s="93" t="s">
        <v>16272</v>
      </c>
      <c r="J7519" s="89"/>
      <c r="K7519" s="89"/>
      <c r="L7519" s="89"/>
      <c r="M7519" s="89"/>
      <c r="N7519" s="155">
        <v>0</v>
      </c>
      <c r="O7519" s="155">
        <v>160</v>
      </c>
      <c r="P7519" s="89" t="s">
        <v>679</v>
      </c>
    </row>
    <row r="7520" spans="1:16" ht="63.75">
      <c r="A7520" s="214">
        <v>16</v>
      </c>
      <c r="B7520" s="89"/>
      <c r="C7520" s="90" t="s">
        <v>46</v>
      </c>
      <c r="D7520" s="153">
        <v>43411</v>
      </c>
      <c r="E7520" s="89" t="s">
        <v>14108</v>
      </c>
      <c r="F7520" s="89" t="s">
        <v>3</v>
      </c>
      <c r="G7520" s="89">
        <v>1679850</v>
      </c>
      <c r="H7520" s="89"/>
      <c r="I7520" s="93" t="s">
        <v>16273</v>
      </c>
      <c r="J7520" s="89"/>
      <c r="K7520" s="89"/>
      <c r="L7520" s="89"/>
      <c r="M7520" s="89"/>
      <c r="N7520" s="155">
        <v>0</v>
      </c>
      <c r="O7520" s="155">
        <v>3140</v>
      </c>
      <c r="P7520" s="89" t="s">
        <v>679</v>
      </c>
    </row>
    <row r="7521" spans="1:16" ht="63.75">
      <c r="A7521" s="214">
        <v>16</v>
      </c>
      <c r="B7521" s="89"/>
      <c r="C7521" s="90" t="s">
        <v>46</v>
      </c>
      <c r="D7521" s="153">
        <v>43411</v>
      </c>
      <c r="E7521" s="89" t="s">
        <v>14109</v>
      </c>
      <c r="F7521" s="89" t="s">
        <v>3</v>
      </c>
      <c r="G7521" s="89">
        <v>1679851</v>
      </c>
      <c r="H7521" s="89"/>
      <c r="I7521" s="93" t="s">
        <v>16274</v>
      </c>
      <c r="J7521" s="89"/>
      <c r="K7521" s="89"/>
      <c r="L7521" s="89"/>
      <c r="M7521" s="89"/>
      <c r="N7521" s="155">
        <v>0</v>
      </c>
      <c r="O7521" s="155">
        <v>3020</v>
      </c>
      <c r="P7521" s="89" t="s">
        <v>679</v>
      </c>
    </row>
    <row r="7522" spans="1:16" ht="51">
      <c r="A7522" s="214" t="s">
        <v>569</v>
      </c>
      <c r="B7522" s="89"/>
      <c r="C7522" s="90" t="s">
        <v>621</v>
      </c>
      <c r="D7522" s="153">
        <v>43411</v>
      </c>
      <c r="E7522" s="89" t="s">
        <v>14110</v>
      </c>
      <c r="F7522" s="89" t="s">
        <v>3</v>
      </c>
      <c r="G7522" s="89">
        <v>1679855</v>
      </c>
      <c r="H7522" s="89"/>
      <c r="I7522" s="93" t="s">
        <v>8586</v>
      </c>
      <c r="J7522" s="89"/>
      <c r="K7522" s="89"/>
      <c r="L7522" s="89"/>
      <c r="M7522" s="89"/>
      <c r="N7522" s="155">
        <v>0</v>
      </c>
      <c r="O7522" s="155">
        <v>2195</v>
      </c>
      <c r="P7522" s="89" t="s">
        <v>679</v>
      </c>
    </row>
    <row r="7523" spans="1:16" ht="51">
      <c r="A7523" s="214" t="s">
        <v>569</v>
      </c>
      <c r="B7523" s="89"/>
      <c r="C7523" s="90" t="s">
        <v>621</v>
      </c>
      <c r="D7523" s="153">
        <v>43411</v>
      </c>
      <c r="E7523" s="89" t="s">
        <v>14111</v>
      </c>
      <c r="F7523" s="89" t="s">
        <v>3</v>
      </c>
      <c r="G7523" s="89">
        <v>1679692</v>
      </c>
      <c r="H7523" s="89"/>
      <c r="I7523" s="93" t="s">
        <v>16275</v>
      </c>
      <c r="J7523" s="89"/>
      <c r="K7523" s="89"/>
      <c r="L7523" s="89"/>
      <c r="M7523" s="89"/>
      <c r="N7523" s="155">
        <v>0</v>
      </c>
      <c r="O7523" s="155">
        <v>3990</v>
      </c>
      <c r="P7523" s="89" t="s">
        <v>679</v>
      </c>
    </row>
    <row r="7524" spans="1:16" ht="51">
      <c r="A7524" s="214" t="s">
        <v>569</v>
      </c>
      <c r="B7524" s="89"/>
      <c r="C7524" s="90" t="s">
        <v>621</v>
      </c>
      <c r="D7524" s="153">
        <v>43411</v>
      </c>
      <c r="E7524" s="89" t="s">
        <v>14112</v>
      </c>
      <c r="F7524" s="89" t="s">
        <v>3</v>
      </c>
      <c r="G7524" s="89">
        <v>1679694</v>
      </c>
      <c r="H7524" s="89"/>
      <c r="I7524" s="93" t="s">
        <v>16276</v>
      </c>
      <c r="J7524" s="89"/>
      <c r="K7524" s="89"/>
      <c r="L7524" s="89"/>
      <c r="M7524" s="89"/>
      <c r="N7524" s="155">
        <v>0</v>
      </c>
      <c r="O7524" s="155">
        <v>1</v>
      </c>
      <c r="P7524" s="89" t="s">
        <v>679</v>
      </c>
    </row>
    <row r="7525" spans="1:16" ht="63.75">
      <c r="A7525" s="214">
        <v>512</v>
      </c>
      <c r="B7525" s="89"/>
      <c r="C7525" s="90" t="s">
        <v>10495</v>
      </c>
      <c r="D7525" s="153">
        <v>43411</v>
      </c>
      <c r="E7525" s="89" t="s">
        <v>14113</v>
      </c>
      <c r="F7525" s="89" t="s">
        <v>3</v>
      </c>
      <c r="G7525" s="89">
        <v>1679700</v>
      </c>
      <c r="H7525" s="89"/>
      <c r="I7525" s="93" t="s">
        <v>16277</v>
      </c>
      <c r="J7525" s="89"/>
      <c r="K7525" s="89"/>
      <c r="L7525" s="89"/>
      <c r="M7525" s="89"/>
      <c r="N7525" s="155">
        <v>0</v>
      </c>
      <c r="O7525" s="155">
        <v>200</v>
      </c>
      <c r="P7525" s="89" t="s">
        <v>679</v>
      </c>
    </row>
    <row r="7526" spans="1:16" ht="63.75">
      <c r="A7526" s="214" t="s">
        <v>569</v>
      </c>
      <c r="B7526" s="89"/>
      <c r="C7526" s="90" t="s">
        <v>621</v>
      </c>
      <c r="D7526" s="153">
        <v>43411</v>
      </c>
      <c r="E7526" s="89" t="s">
        <v>14114</v>
      </c>
      <c r="F7526" s="89" t="s">
        <v>3</v>
      </c>
      <c r="G7526" s="89">
        <v>1679740</v>
      </c>
      <c r="H7526" s="89"/>
      <c r="I7526" s="93" t="s">
        <v>16278</v>
      </c>
      <c r="J7526" s="89"/>
      <c r="K7526" s="89"/>
      <c r="L7526" s="89"/>
      <c r="M7526" s="89"/>
      <c r="N7526" s="155">
        <v>0</v>
      </c>
      <c r="O7526" s="155">
        <v>932.66</v>
      </c>
      <c r="P7526" s="89" t="s">
        <v>679</v>
      </c>
    </row>
    <row r="7527" spans="1:16" ht="51">
      <c r="A7527" s="214" t="s">
        <v>569</v>
      </c>
      <c r="B7527" s="89"/>
      <c r="C7527" s="90" t="s">
        <v>621</v>
      </c>
      <c r="D7527" s="153">
        <v>43411</v>
      </c>
      <c r="E7527" s="89" t="s">
        <v>14115</v>
      </c>
      <c r="F7527" s="89" t="s">
        <v>3</v>
      </c>
      <c r="G7527" s="89">
        <v>1679748</v>
      </c>
      <c r="H7527" s="89"/>
      <c r="I7527" s="93" t="s">
        <v>16279</v>
      </c>
      <c r="J7527" s="89"/>
      <c r="K7527" s="89"/>
      <c r="L7527" s="89"/>
      <c r="M7527" s="89"/>
      <c r="N7527" s="155">
        <v>0</v>
      </c>
      <c r="O7527" s="155">
        <v>388.46000000000004</v>
      </c>
      <c r="P7527" s="89" t="s">
        <v>679</v>
      </c>
    </row>
    <row r="7528" spans="1:16" ht="38.25">
      <c r="A7528" s="214">
        <v>526</v>
      </c>
      <c r="B7528" s="89"/>
      <c r="C7528" s="90" t="s">
        <v>616</v>
      </c>
      <c r="D7528" s="153">
        <v>43411</v>
      </c>
      <c r="E7528" s="89" t="s">
        <v>14116</v>
      </c>
      <c r="F7528" s="89" t="s">
        <v>3</v>
      </c>
      <c r="G7528" s="89">
        <v>1679753</v>
      </c>
      <c r="H7528" s="89"/>
      <c r="I7528" s="93" t="s">
        <v>16280</v>
      </c>
      <c r="J7528" s="89"/>
      <c r="K7528" s="89"/>
      <c r="L7528" s="89"/>
      <c r="M7528" s="89"/>
      <c r="N7528" s="155">
        <v>0</v>
      </c>
      <c r="O7528" s="155">
        <v>230</v>
      </c>
      <c r="P7528" s="89" t="s">
        <v>679</v>
      </c>
    </row>
    <row r="7529" spans="1:16" ht="51">
      <c r="A7529" s="214">
        <v>15</v>
      </c>
      <c r="B7529" s="89"/>
      <c r="C7529" s="90" t="s">
        <v>45</v>
      </c>
      <c r="D7529" s="153">
        <v>43411</v>
      </c>
      <c r="E7529" s="89" t="s">
        <v>14117</v>
      </c>
      <c r="F7529" s="89" t="s">
        <v>3</v>
      </c>
      <c r="G7529" s="89">
        <v>1679655</v>
      </c>
      <c r="H7529" s="89"/>
      <c r="I7529" s="93" t="s">
        <v>16281</v>
      </c>
      <c r="J7529" s="89"/>
      <c r="K7529" s="89"/>
      <c r="L7529" s="89"/>
      <c r="M7529" s="89"/>
      <c r="N7529" s="155">
        <v>0</v>
      </c>
      <c r="O7529" s="155">
        <v>843</v>
      </c>
      <c r="P7529" s="89" t="s">
        <v>679</v>
      </c>
    </row>
    <row r="7530" spans="1:16" ht="63.75">
      <c r="A7530" s="214">
        <v>87</v>
      </c>
      <c r="B7530" s="89"/>
      <c r="C7530" s="90" t="s">
        <v>60</v>
      </c>
      <c r="D7530" s="153">
        <v>43411</v>
      </c>
      <c r="E7530" s="89" t="s">
        <v>14118</v>
      </c>
      <c r="F7530" s="89" t="s">
        <v>3</v>
      </c>
      <c r="G7530" s="89">
        <v>1679662</v>
      </c>
      <c r="H7530" s="89"/>
      <c r="I7530" s="93" t="s">
        <v>16282</v>
      </c>
      <c r="J7530" s="89"/>
      <c r="K7530" s="89"/>
      <c r="L7530" s="89"/>
      <c r="M7530" s="89"/>
      <c r="N7530" s="155">
        <v>0</v>
      </c>
      <c r="O7530" s="155">
        <v>1319.83</v>
      </c>
      <c r="P7530" s="89" t="s">
        <v>679</v>
      </c>
    </row>
    <row r="7531" spans="1:16" ht="63.75">
      <c r="A7531" s="214">
        <v>87</v>
      </c>
      <c r="B7531" s="89"/>
      <c r="C7531" s="90" t="s">
        <v>60</v>
      </c>
      <c r="D7531" s="153">
        <v>43411</v>
      </c>
      <c r="E7531" s="89" t="s">
        <v>14119</v>
      </c>
      <c r="F7531" s="89" t="s">
        <v>3</v>
      </c>
      <c r="G7531" s="89">
        <v>1679664</v>
      </c>
      <c r="H7531" s="89"/>
      <c r="I7531" s="93" t="s">
        <v>16283</v>
      </c>
      <c r="J7531" s="89"/>
      <c r="K7531" s="89"/>
      <c r="L7531" s="89"/>
      <c r="M7531" s="89"/>
      <c r="N7531" s="155">
        <v>0</v>
      </c>
      <c r="O7531" s="155">
        <v>554</v>
      </c>
      <c r="P7531" s="89" t="s">
        <v>679</v>
      </c>
    </row>
    <row r="7532" spans="1:16" ht="63.75">
      <c r="A7532" s="214">
        <v>87</v>
      </c>
      <c r="B7532" s="89"/>
      <c r="C7532" s="90" t="s">
        <v>60</v>
      </c>
      <c r="D7532" s="153">
        <v>43411</v>
      </c>
      <c r="E7532" s="89" t="s">
        <v>14120</v>
      </c>
      <c r="F7532" s="89" t="s">
        <v>3</v>
      </c>
      <c r="G7532" s="89">
        <v>1679668</v>
      </c>
      <c r="H7532" s="89"/>
      <c r="I7532" s="93" t="s">
        <v>16284</v>
      </c>
      <c r="J7532" s="89"/>
      <c r="K7532" s="89"/>
      <c r="L7532" s="89"/>
      <c r="M7532" s="89"/>
      <c r="N7532" s="155">
        <v>0</v>
      </c>
      <c r="O7532" s="155">
        <v>968</v>
      </c>
      <c r="P7532" s="89" t="s">
        <v>679</v>
      </c>
    </row>
    <row r="7533" spans="1:16" ht="51">
      <c r="A7533" s="214">
        <v>87</v>
      </c>
      <c r="B7533" s="89"/>
      <c r="C7533" s="90" t="s">
        <v>60</v>
      </c>
      <c r="D7533" s="153">
        <v>43411</v>
      </c>
      <c r="E7533" s="89" t="s">
        <v>14121</v>
      </c>
      <c r="F7533" s="89" t="s">
        <v>3</v>
      </c>
      <c r="G7533" s="89">
        <v>1679671</v>
      </c>
      <c r="H7533" s="89"/>
      <c r="I7533" s="93" t="s">
        <v>16285</v>
      </c>
      <c r="J7533" s="89"/>
      <c r="K7533" s="89"/>
      <c r="L7533" s="89"/>
      <c r="M7533" s="89"/>
      <c r="N7533" s="155">
        <v>0</v>
      </c>
      <c r="O7533" s="155">
        <v>420</v>
      </c>
      <c r="P7533" s="89" t="s">
        <v>679</v>
      </c>
    </row>
    <row r="7534" spans="1:16" ht="63.75">
      <c r="A7534" s="214">
        <v>290</v>
      </c>
      <c r="B7534" s="89"/>
      <c r="C7534" s="90" t="s">
        <v>132</v>
      </c>
      <c r="D7534" s="153">
        <v>43411</v>
      </c>
      <c r="E7534" s="89" t="s">
        <v>14122</v>
      </c>
      <c r="F7534" s="89" t="s">
        <v>3</v>
      </c>
      <c r="G7534" s="89">
        <v>1679689</v>
      </c>
      <c r="H7534" s="89"/>
      <c r="I7534" s="93" t="s">
        <v>16286</v>
      </c>
      <c r="J7534" s="89"/>
      <c r="K7534" s="89"/>
      <c r="L7534" s="89"/>
      <c r="M7534" s="89"/>
      <c r="N7534" s="155">
        <v>0</v>
      </c>
      <c r="O7534" s="155">
        <v>5986.1500000000005</v>
      </c>
      <c r="P7534" s="89" t="s">
        <v>679</v>
      </c>
    </row>
    <row r="7535" spans="1:16" ht="51">
      <c r="A7535" s="214">
        <v>163</v>
      </c>
      <c r="B7535" s="89"/>
      <c r="C7535" s="90" t="s">
        <v>91</v>
      </c>
      <c r="D7535" s="153">
        <v>43411</v>
      </c>
      <c r="E7535" s="89" t="s">
        <v>14123</v>
      </c>
      <c r="F7535" s="89" t="s">
        <v>3</v>
      </c>
      <c r="G7535" s="89">
        <v>1679695</v>
      </c>
      <c r="H7535" s="89"/>
      <c r="I7535" s="93" t="s">
        <v>16287</v>
      </c>
      <c r="J7535" s="89"/>
      <c r="K7535" s="89"/>
      <c r="L7535" s="89"/>
      <c r="M7535" s="89"/>
      <c r="N7535" s="155">
        <v>0</v>
      </c>
      <c r="O7535" s="155">
        <v>398.8</v>
      </c>
      <c r="P7535" s="89" t="s">
        <v>679</v>
      </c>
    </row>
    <row r="7536" spans="1:16" ht="63.75">
      <c r="A7536" s="214">
        <v>25</v>
      </c>
      <c r="B7536" s="89"/>
      <c r="C7536" s="90" t="s">
        <v>48</v>
      </c>
      <c r="D7536" s="153">
        <v>43411</v>
      </c>
      <c r="E7536" s="89" t="s">
        <v>14124</v>
      </c>
      <c r="F7536" s="89" t="s">
        <v>3</v>
      </c>
      <c r="G7536" s="89">
        <v>1679563</v>
      </c>
      <c r="H7536" s="89"/>
      <c r="I7536" s="93" t="s">
        <v>16288</v>
      </c>
      <c r="J7536" s="89"/>
      <c r="K7536" s="89"/>
      <c r="L7536" s="89"/>
      <c r="M7536" s="89"/>
      <c r="N7536" s="155">
        <v>0</v>
      </c>
      <c r="O7536" s="155">
        <v>485862.22000000003</v>
      </c>
      <c r="P7536" s="89" t="s">
        <v>679</v>
      </c>
    </row>
    <row r="7537" spans="1:16" ht="63.75">
      <c r="A7537" s="214">
        <v>224</v>
      </c>
      <c r="B7537" s="89"/>
      <c r="C7537" s="90" t="s">
        <v>108</v>
      </c>
      <c r="D7537" s="153">
        <v>43411</v>
      </c>
      <c r="E7537" s="89" t="s">
        <v>14125</v>
      </c>
      <c r="F7537" s="89" t="s">
        <v>3</v>
      </c>
      <c r="G7537" s="89">
        <v>1679590</v>
      </c>
      <c r="H7537" s="89"/>
      <c r="I7537" s="93" t="s">
        <v>16289</v>
      </c>
      <c r="J7537" s="89"/>
      <c r="K7537" s="89"/>
      <c r="L7537" s="89"/>
      <c r="M7537" s="89"/>
      <c r="N7537" s="155">
        <v>0</v>
      </c>
      <c r="O7537" s="155">
        <v>585371.46</v>
      </c>
      <c r="P7537" s="89" t="s">
        <v>679</v>
      </c>
    </row>
    <row r="7538" spans="1:16" ht="51">
      <c r="A7538" s="214">
        <v>212</v>
      </c>
      <c r="B7538" s="89"/>
      <c r="C7538" s="90" t="s">
        <v>103</v>
      </c>
      <c r="D7538" s="153">
        <v>43411</v>
      </c>
      <c r="E7538" s="89" t="s">
        <v>14126</v>
      </c>
      <c r="F7538" s="89" t="s">
        <v>3</v>
      </c>
      <c r="G7538" s="89">
        <v>1679594</v>
      </c>
      <c r="H7538" s="89"/>
      <c r="I7538" s="93" t="s">
        <v>16290</v>
      </c>
      <c r="J7538" s="89"/>
      <c r="K7538" s="89"/>
      <c r="L7538" s="89"/>
      <c r="M7538" s="89"/>
      <c r="N7538" s="155">
        <v>0</v>
      </c>
      <c r="O7538" s="155">
        <v>209</v>
      </c>
      <c r="P7538" s="89" t="s">
        <v>679</v>
      </c>
    </row>
    <row r="7539" spans="1:16" ht="51">
      <c r="A7539" s="214">
        <v>212</v>
      </c>
      <c r="B7539" s="89"/>
      <c r="C7539" s="90" t="s">
        <v>103</v>
      </c>
      <c r="D7539" s="153">
        <v>43411</v>
      </c>
      <c r="E7539" s="89" t="s">
        <v>14127</v>
      </c>
      <c r="F7539" s="89" t="s">
        <v>3</v>
      </c>
      <c r="G7539" s="89">
        <v>1679595</v>
      </c>
      <c r="H7539" s="89"/>
      <c r="I7539" s="93" t="s">
        <v>16291</v>
      </c>
      <c r="J7539" s="89"/>
      <c r="K7539" s="89"/>
      <c r="L7539" s="89"/>
      <c r="M7539" s="89"/>
      <c r="N7539" s="155">
        <v>0</v>
      </c>
      <c r="O7539" s="155">
        <v>418</v>
      </c>
      <c r="P7539" s="89" t="s">
        <v>679</v>
      </c>
    </row>
    <row r="7540" spans="1:16" ht="51">
      <c r="A7540" s="214">
        <v>86</v>
      </c>
      <c r="B7540" s="89"/>
      <c r="C7540" s="90" t="s">
        <v>59</v>
      </c>
      <c r="D7540" s="153">
        <v>43411</v>
      </c>
      <c r="E7540" s="89" t="s">
        <v>14128</v>
      </c>
      <c r="F7540" s="89" t="s">
        <v>3</v>
      </c>
      <c r="G7540" s="89">
        <v>1679642</v>
      </c>
      <c r="H7540" s="89"/>
      <c r="I7540" s="93" t="s">
        <v>16292</v>
      </c>
      <c r="J7540" s="89"/>
      <c r="K7540" s="89"/>
      <c r="L7540" s="89"/>
      <c r="M7540" s="89"/>
      <c r="N7540" s="155">
        <v>0</v>
      </c>
      <c r="O7540" s="155">
        <v>1335750</v>
      </c>
      <c r="P7540" s="89" t="s">
        <v>679</v>
      </c>
    </row>
    <row r="7541" spans="1:16" ht="51">
      <c r="A7541" s="214">
        <v>15</v>
      </c>
      <c r="B7541" s="89"/>
      <c r="C7541" s="90" t="s">
        <v>45</v>
      </c>
      <c r="D7541" s="153">
        <v>43411</v>
      </c>
      <c r="E7541" s="89" t="s">
        <v>14129</v>
      </c>
      <c r="F7541" s="89" t="s">
        <v>3</v>
      </c>
      <c r="G7541" s="89">
        <v>1679652</v>
      </c>
      <c r="H7541" s="89"/>
      <c r="I7541" s="93" t="s">
        <v>16293</v>
      </c>
      <c r="J7541" s="89"/>
      <c r="K7541" s="89"/>
      <c r="L7541" s="89"/>
      <c r="M7541" s="89"/>
      <c r="N7541" s="155">
        <v>0</v>
      </c>
      <c r="O7541" s="155">
        <v>860</v>
      </c>
      <c r="P7541" s="89" t="s">
        <v>679</v>
      </c>
    </row>
    <row r="7542" spans="1:16" ht="51">
      <c r="A7542" s="214">
        <v>15</v>
      </c>
      <c r="B7542" s="89"/>
      <c r="C7542" s="90" t="s">
        <v>45</v>
      </c>
      <c r="D7542" s="153">
        <v>43411</v>
      </c>
      <c r="E7542" s="89" t="s">
        <v>14130</v>
      </c>
      <c r="F7542" s="89" t="s">
        <v>3</v>
      </c>
      <c r="G7542" s="89">
        <v>1679653</v>
      </c>
      <c r="H7542" s="89"/>
      <c r="I7542" s="93" t="s">
        <v>16294</v>
      </c>
      <c r="J7542" s="89"/>
      <c r="K7542" s="89"/>
      <c r="L7542" s="89"/>
      <c r="M7542" s="89"/>
      <c r="N7542" s="155">
        <v>0</v>
      </c>
      <c r="O7542" s="155">
        <v>750</v>
      </c>
      <c r="P7542" s="89" t="s">
        <v>679</v>
      </c>
    </row>
    <row r="7543" spans="1:16" ht="38.25">
      <c r="A7543" s="214" t="s">
        <v>569</v>
      </c>
      <c r="B7543" s="89"/>
      <c r="C7543" s="90" t="s">
        <v>621</v>
      </c>
      <c r="D7543" s="153">
        <v>43411</v>
      </c>
      <c r="E7543" s="89" t="s">
        <v>14131</v>
      </c>
      <c r="F7543" s="89" t="s">
        <v>3</v>
      </c>
      <c r="G7543" s="89">
        <v>1679575</v>
      </c>
      <c r="H7543" s="89"/>
      <c r="I7543" s="93" t="s">
        <v>12512</v>
      </c>
      <c r="J7543" s="89"/>
      <c r="K7543" s="89"/>
      <c r="L7543" s="89"/>
      <c r="M7543" s="89"/>
      <c r="N7543" s="155">
        <v>0</v>
      </c>
      <c r="O7543" s="155">
        <v>1000</v>
      </c>
      <c r="P7543" s="89" t="s">
        <v>679</v>
      </c>
    </row>
    <row r="7544" spans="1:16" ht="38.25">
      <c r="A7544" s="214" t="s">
        <v>569</v>
      </c>
      <c r="B7544" s="89"/>
      <c r="C7544" s="90" t="s">
        <v>621</v>
      </c>
      <c r="D7544" s="153">
        <v>43411</v>
      </c>
      <c r="E7544" s="89" t="s">
        <v>14132</v>
      </c>
      <c r="F7544" s="89" t="s">
        <v>3</v>
      </c>
      <c r="G7544" s="89">
        <v>1679577</v>
      </c>
      <c r="H7544" s="89"/>
      <c r="I7544" s="93" t="s">
        <v>16295</v>
      </c>
      <c r="J7544" s="89"/>
      <c r="K7544" s="89"/>
      <c r="L7544" s="89"/>
      <c r="M7544" s="89"/>
      <c r="N7544" s="155">
        <v>0</v>
      </c>
      <c r="O7544" s="155">
        <v>2198.66</v>
      </c>
      <c r="P7544" s="89" t="s">
        <v>679</v>
      </c>
    </row>
    <row r="7545" spans="1:16" ht="38.25">
      <c r="A7545" s="214" t="s">
        <v>569</v>
      </c>
      <c r="B7545" s="89"/>
      <c r="C7545" s="90" t="s">
        <v>621</v>
      </c>
      <c r="D7545" s="153">
        <v>43411</v>
      </c>
      <c r="E7545" s="89" t="s">
        <v>14133</v>
      </c>
      <c r="F7545" s="89" t="s">
        <v>3</v>
      </c>
      <c r="G7545" s="89">
        <v>1679604</v>
      </c>
      <c r="H7545" s="89"/>
      <c r="I7545" s="93" t="s">
        <v>16296</v>
      </c>
      <c r="J7545" s="89"/>
      <c r="K7545" s="89"/>
      <c r="L7545" s="89"/>
      <c r="M7545" s="89"/>
      <c r="N7545" s="155">
        <v>0</v>
      </c>
      <c r="O7545" s="155">
        <v>3767.2000000000003</v>
      </c>
      <c r="P7545" s="89" t="s">
        <v>679</v>
      </c>
    </row>
    <row r="7546" spans="1:16" ht="51">
      <c r="A7546" s="214" t="s">
        <v>569</v>
      </c>
      <c r="B7546" s="89"/>
      <c r="C7546" s="90" t="s">
        <v>621</v>
      </c>
      <c r="D7546" s="153">
        <v>43411</v>
      </c>
      <c r="E7546" s="89" t="s">
        <v>14134</v>
      </c>
      <c r="F7546" s="89" t="s">
        <v>3</v>
      </c>
      <c r="G7546" s="89">
        <v>1679637</v>
      </c>
      <c r="H7546" s="89"/>
      <c r="I7546" s="93" t="s">
        <v>16297</v>
      </c>
      <c r="J7546" s="89"/>
      <c r="K7546" s="89"/>
      <c r="L7546" s="89"/>
      <c r="M7546" s="89"/>
      <c r="N7546" s="155">
        <v>0</v>
      </c>
      <c r="O7546" s="155">
        <v>2201.7600000000002</v>
      </c>
      <c r="P7546" s="89" t="s">
        <v>679</v>
      </c>
    </row>
    <row r="7547" spans="1:16" ht="76.5">
      <c r="A7547" s="214">
        <v>373</v>
      </c>
      <c r="B7547" s="89"/>
      <c r="C7547" s="90" t="s">
        <v>644</v>
      </c>
      <c r="D7547" s="153">
        <v>43411</v>
      </c>
      <c r="E7547" s="89" t="s">
        <v>14135</v>
      </c>
      <c r="F7547" s="89" t="s">
        <v>680</v>
      </c>
      <c r="G7547" s="89">
        <v>181681</v>
      </c>
      <c r="H7547" s="89"/>
      <c r="I7547" s="93" t="s">
        <v>16298</v>
      </c>
      <c r="J7547" s="89"/>
      <c r="K7547" s="89"/>
      <c r="L7547" s="89"/>
      <c r="M7547" s="89"/>
      <c r="N7547" s="155">
        <v>0</v>
      </c>
      <c r="O7547" s="155">
        <v>63112605.200000003</v>
      </c>
      <c r="P7547" s="89" t="s">
        <v>679</v>
      </c>
    </row>
    <row r="7548" spans="1:16" ht="63.75">
      <c r="A7548" s="214">
        <v>660</v>
      </c>
      <c r="B7548" s="89"/>
      <c r="C7548" s="90" t="s">
        <v>192</v>
      </c>
      <c r="D7548" s="153">
        <v>43411</v>
      </c>
      <c r="E7548" s="89" t="s">
        <v>14136</v>
      </c>
      <c r="F7548" s="89" t="s">
        <v>680</v>
      </c>
      <c r="G7548" s="89">
        <v>181636</v>
      </c>
      <c r="H7548" s="89"/>
      <c r="I7548" s="93" t="s">
        <v>16299</v>
      </c>
      <c r="J7548" s="89"/>
      <c r="K7548" s="89"/>
      <c r="L7548" s="89"/>
      <c r="M7548" s="89"/>
      <c r="N7548" s="155">
        <v>3193.33</v>
      </c>
      <c r="O7548" s="155">
        <v>0</v>
      </c>
      <c r="P7548" s="89" t="s">
        <v>679</v>
      </c>
    </row>
    <row r="7549" spans="1:16" ht="63.75">
      <c r="A7549" s="214" t="s">
        <v>561</v>
      </c>
      <c r="B7549" s="89"/>
      <c r="C7549" s="90" t="s">
        <v>10493</v>
      </c>
      <c r="D7549" s="153">
        <v>43411</v>
      </c>
      <c r="E7549" s="89" t="s">
        <v>14137</v>
      </c>
      <c r="F7549" s="89" t="s">
        <v>11</v>
      </c>
      <c r="G7549" s="89">
        <v>1024</v>
      </c>
      <c r="H7549" s="89"/>
      <c r="I7549" s="93" t="s">
        <v>16300</v>
      </c>
      <c r="J7549" s="89"/>
      <c r="K7549" s="89"/>
      <c r="L7549" s="89"/>
      <c r="M7549" s="89"/>
      <c r="N7549" s="155">
        <v>104100</v>
      </c>
      <c r="O7549" s="155">
        <v>0</v>
      </c>
      <c r="P7549" s="89" t="s">
        <v>679</v>
      </c>
    </row>
    <row r="7550" spans="1:16" ht="51">
      <c r="A7550" s="214">
        <v>342</v>
      </c>
      <c r="B7550" s="89"/>
      <c r="C7550" s="90" t="s">
        <v>152</v>
      </c>
      <c r="D7550" s="153">
        <v>43411</v>
      </c>
      <c r="E7550" s="89" t="s">
        <v>14138</v>
      </c>
      <c r="F7550" s="89" t="s">
        <v>6</v>
      </c>
      <c r="G7550" s="89">
        <v>1043400</v>
      </c>
      <c r="H7550" s="89"/>
      <c r="I7550" s="93" t="s">
        <v>7611</v>
      </c>
      <c r="J7550" s="89"/>
      <c r="K7550" s="89"/>
      <c r="L7550" s="89"/>
      <c r="M7550" s="89"/>
      <c r="N7550" s="155">
        <v>0</v>
      </c>
      <c r="O7550" s="155">
        <v>1726869.23</v>
      </c>
      <c r="P7550" s="89" t="s">
        <v>679</v>
      </c>
    </row>
    <row r="7551" spans="1:16" ht="89.25">
      <c r="A7551" s="214">
        <v>52</v>
      </c>
      <c r="B7551" s="89"/>
      <c r="C7551" s="90" t="s">
        <v>54</v>
      </c>
      <c r="D7551" s="153">
        <v>43411</v>
      </c>
      <c r="E7551" s="89" t="s">
        <v>14139</v>
      </c>
      <c r="F7551" s="89" t="s">
        <v>15</v>
      </c>
      <c r="G7551" s="89">
        <v>6442</v>
      </c>
      <c r="H7551" s="89"/>
      <c r="I7551" s="93" t="s">
        <v>16301</v>
      </c>
      <c r="J7551" s="89"/>
      <c r="K7551" s="89"/>
      <c r="L7551" s="89"/>
      <c r="M7551" s="89"/>
      <c r="N7551" s="155">
        <v>634.27</v>
      </c>
      <c r="O7551" s="155">
        <v>0</v>
      </c>
      <c r="P7551" s="89" t="s">
        <v>679</v>
      </c>
    </row>
    <row r="7552" spans="1:16" ht="89.25">
      <c r="A7552" s="214">
        <v>596</v>
      </c>
      <c r="B7552" s="89"/>
      <c r="C7552" s="90" t="s">
        <v>11085</v>
      </c>
      <c r="D7552" s="153">
        <v>43411</v>
      </c>
      <c r="E7552" s="89" t="s">
        <v>14140</v>
      </c>
      <c r="F7552" s="89" t="s">
        <v>15</v>
      </c>
      <c r="G7552" s="89">
        <v>6436</v>
      </c>
      <c r="H7552" s="89"/>
      <c r="I7552" s="93" t="s">
        <v>16302</v>
      </c>
      <c r="J7552" s="89"/>
      <c r="K7552" s="89"/>
      <c r="L7552" s="89"/>
      <c r="M7552" s="89"/>
      <c r="N7552" s="155">
        <v>343.33</v>
      </c>
      <c r="O7552" s="155">
        <v>0</v>
      </c>
      <c r="P7552" s="89" t="s">
        <v>679</v>
      </c>
    </row>
    <row r="7553" spans="1:16" ht="89.25">
      <c r="A7553" s="214">
        <v>596</v>
      </c>
      <c r="B7553" s="89"/>
      <c r="C7553" s="90" t="s">
        <v>11085</v>
      </c>
      <c r="D7553" s="153">
        <v>43411</v>
      </c>
      <c r="E7553" s="89" t="s">
        <v>14141</v>
      </c>
      <c r="F7553" s="89" t="s">
        <v>15</v>
      </c>
      <c r="G7553" s="89">
        <v>6435</v>
      </c>
      <c r="H7553" s="89"/>
      <c r="I7553" s="93" t="s">
        <v>16303</v>
      </c>
      <c r="J7553" s="89"/>
      <c r="K7553" s="89"/>
      <c r="L7553" s="89"/>
      <c r="M7553" s="89"/>
      <c r="N7553" s="155">
        <v>382.85</v>
      </c>
      <c r="O7553" s="155">
        <v>0</v>
      </c>
      <c r="P7553" s="89" t="s">
        <v>679</v>
      </c>
    </row>
    <row r="7554" spans="1:16" ht="63.75">
      <c r="A7554" s="214">
        <v>578</v>
      </c>
      <c r="B7554" s="89"/>
      <c r="C7554" s="90" t="s">
        <v>183</v>
      </c>
      <c r="D7554" s="153">
        <v>43411</v>
      </c>
      <c r="E7554" s="89" t="s">
        <v>14142</v>
      </c>
      <c r="F7554" s="89" t="s">
        <v>15</v>
      </c>
      <c r="G7554" s="89">
        <v>6434</v>
      </c>
      <c r="H7554" s="89"/>
      <c r="I7554" s="93" t="s">
        <v>16304</v>
      </c>
      <c r="J7554" s="89"/>
      <c r="K7554" s="89"/>
      <c r="L7554" s="89"/>
      <c r="M7554" s="89"/>
      <c r="N7554" s="155">
        <v>877.93</v>
      </c>
      <c r="O7554" s="155">
        <v>0</v>
      </c>
      <c r="P7554" s="89" t="s">
        <v>679</v>
      </c>
    </row>
    <row r="7555" spans="1:16" ht="76.5">
      <c r="A7555" s="214">
        <v>578</v>
      </c>
      <c r="B7555" s="89"/>
      <c r="C7555" s="90" t="s">
        <v>183</v>
      </c>
      <c r="D7555" s="153">
        <v>43411</v>
      </c>
      <c r="E7555" s="89" t="s">
        <v>14143</v>
      </c>
      <c r="F7555" s="89" t="s">
        <v>15</v>
      </c>
      <c r="G7555" s="89">
        <v>6433</v>
      </c>
      <c r="H7555" s="89"/>
      <c r="I7555" s="93" t="s">
        <v>16305</v>
      </c>
      <c r="J7555" s="89"/>
      <c r="K7555" s="89"/>
      <c r="L7555" s="89"/>
      <c r="M7555" s="89"/>
      <c r="N7555" s="155">
        <v>305.05</v>
      </c>
      <c r="O7555" s="155">
        <v>0</v>
      </c>
      <c r="P7555" s="89" t="s">
        <v>679</v>
      </c>
    </row>
    <row r="7556" spans="1:16" ht="89.25">
      <c r="A7556" s="214">
        <v>596</v>
      </c>
      <c r="B7556" s="89"/>
      <c r="C7556" s="90" t="s">
        <v>11085</v>
      </c>
      <c r="D7556" s="153">
        <v>43411</v>
      </c>
      <c r="E7556" s="89" t="s">
        <v>14144</v>
      </c>
      <c r="F7556" s="89" t="s">
        <v>15</v>
      </c>
      <c r="G7556" s="89">
        <v>6437</v>
      </c>
      <c r="H7556" s="89"/>
      <c r="I7556" s="93" t="s">
        <v>16306</v>
      </c>
      <c r="J7556" s="89"/>
      <c r="K7556" s="89"/>
      <c r="L7556" s="89"/>
      <c r="M7556" s="89"/>
      <c r="N7556" s="155">
        <v>405.42</v>
      </c>
      <c r="O7556" s="155">
        <v>0</v>
      </c>
      <c r="P7556" s="89" t="s">
        <v>679</v>
      </c>
    </row>
    <row r="7557" spans="1:16" ht="63.75">
      <c r="A7557" s="214">
        <v>578</v>
      </c>
      <c r="B7557" s="89"/>
      <c r="C7557" s="90" t="s">
        <v>183</v>
      </c>
      <c r="D7557" s="153">
        <v>43411</v>
      </c>
      <c r="E7557" s="89" t="s">
        <v>14145</v>
      </c>
      <c r="F7557" s="89" t="s">
        <v>15</v>
      </c>
      <c r="G7557" s="89">
        <v>6432</v>
      </c>
      <c r="H7557" s="89"/>
      <c r="I7557" s="93" t="s">
        <v>16307</v>
      </c>
      <c r="J7557" s="89"/>
      <c r="K7557" s="89"/>
      <c r="L7557" s="89"/>
      <c r="M7557" s="89"/>
      <c r="N7557" s="155">
        <v>546.46</v>
      </c>
      <c r="O7557" s="155">
        <v>0</v>
      </c>
      <c r="P7557" s="89" t="s">
        <v>679</v>
      </c>
    </row>
    <row r="7558" spans="1:16" ht="76.5">
      <c r="A7558" s="214">
        <v>578</v>
      </c>
      <c r="B7558" s="89"/>
      <c r="C7558" s="90" t="s">
        <v>183</v>
      </c>
      <c r="D7558" s="153">
        <v>43411</v>
      </c>
      <c r="E7558" s="89" t="s">
        <v>14146</v>
      </c>
      <c r="F7558" s="89" t="s">
        <v>15</v>
      </c>
      <c r="G7558" s="89">
        <v>6431</v>
      </c>
      <c r="H7558" s="89"/>
      <c r="I7558" s="93" t="s">
        <v>16308</v>
      </c>
      <c r="J7558" s="89"/>
      <c r="K7558" s="89"/>
      <c r="L7558" s="89"/>
      <c r="M7558" s="89"/>
      <c r="N7558" s="155">
        <v>380.45</v>
      </c>
      <c r="O7558" s="155">
        <v>0</v>
      </c>
      <c r="P7558" s="89" t="s">
        <v>679</v>
      </c>
    </row>
    <row r="7559" spans="1:16" ht="63.75">
      <c r="A7559" s="214">
        <v>578</v>
      </c>
      <c r="B7559" s="89"/>
      <c r="C7559" s="90" t="s">
        <v>183</v>
      </c>
      <c r="D7559" s="153">
        <v>43411</v>
      </c>
      <c r="E7559" s="89" t="s">
        <v>14147</v>
      </c>
      <c r="F7559" s="89" t="s">
        <v>15</v>
      </c>
      <c r="G7559" s="89">
        <v>6430</v>
      </c>
      <c r="H7559" s="89"/>
      <c r="I7559" s="93" t="s">
        <v>16309</v>
      </c>
      <c r="J7559" s="89"/>
      <c r="K7559" s="89"/>
      <c r="L7559" s="89"/>
      <c r="M7559" s="89"/>
      <c r="N7559" s="155">
        <v>1309.29</v>
      </c>
      <c r="O7559" s="155">
        <v>0</v>
      </c>
      <c r="P7559" s="89" t="s">
        <v>679</v>
      </c>
    </row>
    <row r="7560" spans="1:16" ht="51">
      <c r="A7560" s="214">
        <v>119</v>
      </c>
      <c r="B7560" s="89"/>
      <c r="C7560" s="90" t="s">
        <v>66</v>
      </c>
      <c r="D7560" s="153">
        <v>43411</v>
      </c>
      <c r="E7560" s="89" t="s">
        <v>14148</v>
      </c>
      <c r="F7560" s="89" t="s">
        <v>11</v>
      </c>
      <c r="G7560" s="89">
        <v>937786</v>
      </c>
      <c r="H7560" s="89"/>
      <c r="I7560" s="93" t="s">
        <v>16310</v>
      </c>
      <c r="J7560" s="89"/>
      <c r="K7560" s="89"/>
      <c r="L7560" s="89"/>
      <c r="M7560" s="89"/>
      <c r="N7560" s="155">
        <v>50</v>
      </c>
      <c r="O7560" s="155">
        <v>0</v>
      </c>
      <c r="P7560" s="89" t="s">
        <v>679</v>
      </c>
    </row>
    <row r="7561" spans="1:16" ht="51">
      <c r="A7561" s="214">
        <v>117</v>
      </c>
      <c r="B7561" s="89"/>
      <c r="C7561" s="90" t="s">
        <v>65</v>
      </c>
      <c r="D7561" s="153">
        <v>43411</v>
      </c>
      <c r="E7561" s="89" t="s">
        <v>14149</v>
      </c>
      <c r="F7561" s="89" t="s">
        <v>11</v>
      </c>
      <c r="G7561" s="89">
        <v>937785</v>
      </c>
      <c r="H7561" s="89"/>
      <c r="I7561" s="93" t="s">
        <v>16311</v>
      </c>
      <c r="J7561" s="89"/>
      <c r="K7561" s="89"/>
      <c r="L7561" s="89"/>
      <c r="M7561" s="89"/>
      <c r="N7561" s="155">
        <v>50</v>
      </c>
      <c r="O7561" s="155">
        <v>0</v>
      </c>
      <c r="P7561" s="89" t="s">
        <v>679</v>
      </c>
    </row>
    <row r="7562" spans="1:16" ht="51">
      <c r="A7562" s="214">
        <v>119</v>
      </c>
      <c r="B7562" s="89"/>
      <c r="C7562" s="90" t="s">
        <v>66</v>
      </c>
      <c r="D7562" s="153">
        <v>43411</v>
      </c>
      <c r="E7562" s="89" t="s">
        <v>14150</v>
      </c>
      <c r="F7562" s="89" t="s">
        <v>11</v>
      </c>
      <c r="G7562" s="89">
        <v>937755</v>
      </c>
      <c r="H7562" s="89"/>
      <c r="I7562" s="93" t="s">
        <v>16312</v>
      </c>
      <c r="J7562" s="89"/>
      <c r="K7562" s="89"/>
      <c r="L7562" s="89"/>
      <c r="M7562" s="89"/>
      <c r="N7562" s="155">
        <v>50</v>
      </c>
      <c r="O7562" s="155">
        <v>0</v>
      </c>
      <c r="P7562" s="89" t="s">
        <v>679</v>
      </c>
    </row>
    <row r="7563" spans="1:16" ht="102">
      <c r="A7563" s="214">
        <v>66</v>
      </c>
      <c r="B7563" s="89"/>
      <c r="C7563" s="90" t="s">
        <v>55</v>
      </c>
      <c r="D7563" s="153">
        <v>43411</v>
      </c>
      <c r="E7563" s="89" t="s">
        <v>14151</v>
      </c>
      <c r="F7563" s="89" t="s">
        <v>15</v>
      </c>
      <c r="G7563" s="89">
        <v>6413</v>
      </c>
      <c r="H7563" s="89"/>
      <c r="I7563" s="93" t="s">
        <v>16313</v>
      </c>
      <c r="J7563" s="89"/>
      <c r="K7563" s="89"/>
      <c r="L7563" s="89"/>
      <c r="M7563" s="89"/>
      <c r="N7563" s="155">
        <v>3509.5</v>
      </c>
      <c r="O7563" s="155">
        <v>0</v>
      </c>
      <c r="P7563" s="89" t="s">
        <v>679</v>
      </c>
    </row>
    <row r="7564" spans="1:16" ht="63.75">
      <c r="A7564" s="214">
        <v>10</v>
      </c>
      <c r="B7564" s="89"/>
      <c r="C7564" s="90" t="s">
        <v>44</v>
      </c>
      <c r="D7564" s="153">
        <v>43411</v>
      </c>
      <c r="E7564" s="89" t="s">
        <v>14152</v>
      </c>
      <c r="F7564" s="89" t="s">
        <v>15</v>
      </c>
      <c r="G7564" s="89">
        <v>882212</v>
      </c>
      <c r="H7564" s="89"/>
      <c r="I7564" s="93" t="s">
        <v>16314</v>
      </c>
      <c r="J7564" s="89"/>
      <c r="K7564" s="89"/>
      <c r="L7564" s="89"/>
      <c r="M7564" s="89"/>
      <c r="N7564" s="155">
        <v>50</v>
      </c>
      <c r="O7564" s="155">
        <v>0</v>
      </c>
      <c r="P7564" s="89" t="s">
        <v>679</v>
      </c>
    </row>
    <row r="7565" spans="1:16" ht="76.5">
      <c r="A7565" s="214">
        <v>41</v>
      </c>
      <c r="B7565" s="89"/>
      <c r="C7565" s="90" t="s">
        <v>50</v>
      </c>
      <c r="D7565" s="153">
        <v>43411</v>
      </c>
      <c r="E7565" s="89" t="s">
        <v>14153</v>
      </c>
      <c r="F7565" s="89" t="s">
        <v>636</v>
      </c>
      <c r="G7565" s="89">
        <v>181655</v>
      </c>
      <c r="H7565" s="89"/>
      <c r="I7565" s="93" t="s">
        <v>16315</v>
      </c>
      <c r="J7565" s="89"/>
      <c r="K7565" s="89"/>
      <c r="L7565" s="89"/>
      <c r="M7565" s="89"/>
      <c r="N7565" s="155">
        <v>0</v>
      </c>
      <c r="O7565" s="155">
        <v>68904</v>
      </c>
      <c r="P7565" s="89" t="s">
        <v>679</v>
      </c>
    </row>
    <row r="7566" spans="1:16" ht="76.5">
      <c r="A7566" s="214">
        <v>41</v>
      </c>
      <c r="B7566" s="89"/>
      <c r="C7566" s="90" t="s">
        <v>50</v>
      </c>
      <c r="D7566" s="153">
        <v>43411</v>
      </c>
      <c r="E7566" s="89" t="s">
        <v>14153</v>
      </c>
      <c r="F7566" s="89" t="s">
        <v>636</v>
      </c>
      <c r="G7566" s="89">
        <v>181650</v>
      </c>
      <c r="H7566" s="89"/>
      <c r="I7566" s="93" t="s">
        <v>16316</v>
      </c>
      <c r="J7566" s="89"/>
      <c r="K7566" s="89"/>
      <c r="L7566" s="89"/>
      <c r="M7566" s="89"/>
      <c r="N7566" s="155">
        <v>0</v>
      </c>
      <c r="O7566" s="155">
        <v>148770</v>
      </c>
      <c r="P7566" s="89" t="s">
        <v>679</v>
      </c>
    </row>
    <row r="7567" spans="1:16" ht="76.5">
      <c r="A7567" s="214">
        <v>373</v>
      </c>
      <c r="B7567" s="89"/>
      <c r="C7567" s="90" t="s">
        <v>644</v>
      </c>
      <c r="D7567" s="153">
        <v>43411</v>
      </c>
      <c r="E7567" s="89" t="s">
        <v>14154</v>
      </c>
      <c r="F7567" s="89" t="s">
        <v>680</v>
      </c>
      <c r="G7567" s="89">
        <v>181734</v>
      </c>
      <c r="H7567" s="89"/>
      <c r="I7567" s="93" t="s">
        <v>16317</v>
      </c>
      <c r="J7567" s="89"/>
      <c r="K7567" s="89"/>
      <c r="L7567" s="89"/>
      <c r="M7567" s="89"/>
      <c r="N7567" s="155">
        <v>0</v>
      </c>
      <c r="O7567" s="155">
        <v>8239761.1900000004</v>
      </c>
      <c r="P7567" s="89" t="s">
        <v>679</v>
      </c>
    </row>
    <row r="7568" spans="1:16" ht="89.25">
      <c r="A7568" s="214">
        <v>373</v>
      </c>
      <c r="B7568" s="89"/>
      <c r="C7568" s="90" t="s">
        <v>644</v>
      </c>
      <c r="D7568" s="153">
        <v>43411</v>
      </c>
      <c r="E7568" s="89" t="s">
        <v>14155</v>
      </c>
      <c r="F7568" s="89" t="s">
        <v>680</v>
      </c>
      <c r="G7568" s="89">
        <v>181737</v>
      </c>
      <c r="H7568" s="89"/>
      <c r="I7568" s="93" t="s">
        <v>16318</v>
      </c>
      <c r="J7568" s="89"/>
      <c r="K7568" s="89"/>
      <c r="L7568" s="89"/>
      <c r="M7568" s="89"/>
      <c r="N7568" s="155">
        <v>0</v>
      </c>
      <c r="O7568" s="155">
        <v>15627390.210000001</v>
      </c>
      <c r="P7568" s="89" t="s">
        <v>679</v>
      </c>
    </row>
    <row r="7569" spans="1:16" ht="63.75">
      <c r="A7569" s="214">
        <v>10</v>
      </c>
      <c r="B7569" s="89"/>
      <c r="C7569" s="90" t="s">
        <v>44</v>
      </c>
      <c r="D7569" s="153">
        <v>43411</v>
      </c>
      <c r="E7569" s="89" t="s">
        <v>14156</v>
      </c>
      <c r="F7569" s="89" t="s">
        <v>15</v>
      </c>
      <c r="G7569" s="89">
        <v>882593</v>
      </c>
      <c r="H7569" s="89"/>
      <c r="I7569" s="93" t="s">
        <v>16319</v>
      </c>
      <c r="J7569" s="89"/>
      <c r="K7569" s="89"/>
      <c r="L7569" s="89"/>
      <c r="M7569" s="89"/>
      <c r="N7569" s="155">
        <v>50</v>
      </c>
      <c r="O7569" s="155">
        <v>0</v>
      </c>
      <c r="P7569" s="89" t="s">
        <v>679</v>
      </c>
    </row>
    <row r="7570" spans="1:16" ht="51">
      <c r="A7570" s="214">
        <v>10</v>
      </c>
      <c r="B7570" s="89"/>
      <c r="C7570" s="90" t="s">
        <v>44</v>
      </c>
      <c r="D7570" s="153">
        <v>43411</v>
      </c>
      <c r="E7570" s="89" t="s">
        <v>14157</v>
      </c>
      <c r="F7570" s="89" t="s">
        <v>15</v>
      </c>
      <c r="G7570" s="89">
        <v>882610</v>
      </c>
      <c r="H7570" s="89"/>
      <c r="I7570" s="93" t="s">
        <v>16320</v>
      </c>
      <c r="J7570" s="89"/>
      <c r="K7570" s="89"/>
      <c r="L7570" s="89"/>
      <c r="M7570" s="89"/>
      <c r="N7570" s="155">
        <v>50</v>
      </c>
      <c r="O7570" s="155">
        <v>0</v>
      </c>
      <c r="P7570" s="89" t="s">
        <v>679</v>
      </c>
    </row>
    <row r="7571" spans="1:16" ht="51">
      <c r="A7571" s="214">
        <v>513</v>
      </c>
      <c r="B7571" s="89"/>
      <c r="C7571" s="90" t="s">
        <v>175</v>
      </c>
      <c r="D7571" s="153">
        <v>43411</v>
      </c>
      <c r="E7571" s="89" t="s">
        <v>14158</v>
      </c>
      <c r="F7571" s="89" t="s">
        <v>15</v>
      </c>
      <c r="G7571" s="89">
        <v>882596</v>
      </c>
      <c r="H7571" s="89"/>
      <c r="I7571" s="93" t="s">
        <v>8569</v>
      </c>
      <c r="J7571" s="89"/>
      <c r="K7571" s="89"/>
      <c r="L7571" s="89"/>
      <c r="M7571" s="89"/>
      <c r="N7571" s="155">
        <v>50</v>
      </c>
      <c r="O7571" s="155">
        <v>0</v>
      </c>
      <c r="P7571" s="89" t="s">
        <v>679</v>
      </c>
    </row>
    <row r="7572" spans="1:16" ht="51">
      <c r="A7572" s="214" t="s">
        <v>569</v>
      </c>
      <c r="B7572" s="89"/>
      <c r="C7572" s="90" t="s">
        <v>621</v>
      </c>
      <c r="D7572" s="153">
        <v>43412</v>
      </c>
      <c r="E7572" s="89" t="s">
        <v>14159</v>
      </c>
      <c r="F7572" s="89" t="s">
        <v>3</v>
      </c>
      <c r="G7572" s="89">
        <v>1680181</v>
      </c>
      <c r="H7572" s="89"/>
      <c r="I7572" s="93" t="s">
        <v>16321</v>
      </c>
      <c r="J7572" s="89"/>
      <c r="K7572" s="89"/>
      <c r="L7572" s="89"/>
      <c r="M7572" s="89"/>
      <c r="N7572" s="155">
        <v>0</v>
      </c>
      <c r="O7572" s="155">
        <v>5</v>
      </c>
      <c r="P7572" s="89" t="s">
        <v>679</v>
      </c>
    </row>
    <row r="7573" spans="1:16" ht="51">
      <c r="A7573" s="214" t="s">
        <v>569</v>
      </c>
      <c r="B7573" s="89"/>
      <c r="C7573" s="90" t="s">
        <v>621</v>
      </c>
      <c r="D7573" s="153">
        <v>43412</v>
      </c>
      <c r="E7573" s="89" t="s">
        <v>14160</v>
      </c>
      <c r="F7573" s="89" t="s">
        <v>3</v>
      </c>
      <c r="G7573" s="89">
        <v>1680180</v>
      </c>
      <c r="H7573" s="89"/>
      <c r="I7573" s="93" t="s">
        <v>16322</v>
      </c>
      <c r="J7573" s="89"/>
      <c r="K7573" s="89"/>
      <c r="L7573" s="89"/>
      <c r="M7573" s="89"/>
      <c r="N7573" s="155">
        <v>0</v>
      </c>
      <c r="O7573" s="155">
        <v>5</v>
      </c>
      <c r="P7573" s="89" t="s">
        <v>679</v>
      </c>
    </row>
    <row r="7574" spans="1:16" ht="76.5">
      <c r="A7574" s="214">
        <v>375</v>
      </c>
      <c r="B7574" s="89"/>
      <c r="C7574" s="90" t="s">
        <v>11073</v>
      </c>
      <c r="D7574" s="153">
        <v>43412</v>
      </c>
      <c r="E7574" s="89" t="s">
        <v>14161</v>
      </c>
      <c r="F7574" s="89" t="s">
        <v>3</v>
      </c>
      <c r="G7574" s="89">
        <v>1680179</v>
      </c>
      <c r="H7574" s="89"/>
      <c r="I7574" s="93" t="s">
        <v>16323</v>
      </c>
      <c r="J7574" s="89"/>
      <c r="K7574" s="89"/>
      <c r="L7574" s="89"/>
      <c r="M7574" s="89"/>
      <c r="N7574" s="155">
        <v>0</v>
      </c>
      <c r="O7574" s="155">
        <v>1298.5</v>
      </c>
      <c r="P7574" s="89" t="s">
        <v>679</v>
      </c>
    </row>
    <row r="7575" spans="1:16" ht="51">
      <c r="A7575" s="214" t="s">
        <v>569</v>
      </c>
      <c r="B7575" s="89"/>
      <c r="C7575" s="90" t="s">
        <v>621</v>
      </c>
      <c r="D7575" s="153">
        <v>43412</v>
      </c>
      <c r="E7575" s="89" t="s">
        <v>14162</v>
      </c>
      <c r="F7575" s="89" t="s">
        <v>3</v>
      </c>
      <c r="G7575" s="89">
        <v>1680178</v>
      </c>
      <c r="H7575" s="89"/>
      <c r="I7575" s="93" t="s">
        <v>16324</v>
      </c>
      <c r="J7575" s="89"/>
      <c r="K7575" s="89"/>
      <c r="L7575" s="89"/>
      <c r="M7575" s="89"/>
      <c r="N7575" s="155">
        <v>0</v>
      </c>
      <c r="O7575" s="155">
        <v>41.800000000000004</v>
      </c>
      <c r="P7575" s="89" t="s">
        <v>679</v>
      </c>
    </row>
    <row r="7576" spans="1:16" ht="51">
      <c r="A7576" s="214" t="s">
        <v>569</v>
      </c>
      <c r="B7576" s="89"/>
      <c r="C7576" s="90" t="s">
        <v>621</v>
      </c>
      <c r="D7576" s="153">
        <v>43412</v>
      </c>
      <c r="E7576" s="89" t="s">
        <v>14163</v>
      </c>
      <c r="F7576" s="89" t="s">
        <v>3</v>
      </c>
      <c r="G7576" s="89">
        <v>1680177</v>
      </c>
      <c r="H7576" s="89"/>
      <c r="I7576" s="93" t="s">
        <v>740</v>
      </c>
      <c r="J7576" s="89"/>
      <c r="K7576" s="89"/>
      <c r="L7576" s="89"/>
      <c r="M7576" s="89"/>
      <c r="N7576" s="155">
        <v>0</v>
      </c>
      <c r="O7576" s="155">
        <v>1669</v>
      </c>
      <c r="P7576" s="89" t="s">
        <v>679</v>
      </c>
    </row>
    <row r="7577" spans="1:16" ht="51">
      <c r="A7577" s="214">
        <v>133</v>
      </c>
      <c r="B7577" s="89"/>
      <c r="C7577" s="90" t="s">
        <v>72</v>
      </c>
      <c r="D7577" s="153">
        <v>43412</v>
      </c>
      <c r="E7577" s="89" t="s">
        <v>14164</v>
      </c>
      <c r="F7577" s="89" t="s">
        <v>3</v>
      </c>
      <c r="G7577" s="89">
        <v>1680156</v>
      </c>
      <c r="H7577" s="89"/>
      <c r="I7577" s="93" t="s">
        <v>16325</v>
      </c>
      <c r="J7577" s="89"/>
      <c r="K7577" s="89"/>
      <c r="L7577" s="89"/>
      <c r="M7577" s="89"/>
      <c r="N7577" s="155">
        <v>0</v>
      </c>
      <c r="O7577" s="155">
        <v>6980</v>
      </c>
      <c r="P7577" s="89" t="s">
        <v>679</v>
      </c>
    </row>
    <row r="7578" spans="1:16" ht="38.25">
      <c r="A7578" s="214">
        <v>35</v>
      </c>
      <c r="B7578" s="89"/>
      <c r="C7578" s="90" t="s">
        <v>49</v>
      </c>
      <c r="D7578" s="153">
        <v>43412</v>
      </c>
      <c r="E7578" s="89" t="s">
        <v>14165</v>
      </c>
      <c r="F7578" s="89" t="s">
        <v>3</v>
      </c>
      <c r="G7578" s="89">
        <v>1680182</v>
      </c>
      <c r="H7578" s="89"/>
      <c r="I7578" s="93" t="s">
        <v>5132</v>
      </c>
      <c r="J7578" s="89"/>
      <c r="K7578" s="89"/>
      <c r="L7578" s="89"/>
      <c r="M7578" s="89"/>
      <c r="N7578" s="155">
        <v>0</v>
      </c>
      <c r="O7578" s="155">
        <v>1203.3900000000001</v>
      </c>
      <c r="P7578" s="89" t="s">
        <v>679</v>
      </c>
    </row>
    <row r="7579" spans="1:16" ht="51">
      <c r="A7579" s="214">
        <v>16</v>
      </c>
      <c r="B7579" s="89"/>
      <c r="C7579" s="90" t="s">
        <v>46</v>
      </c>
      <c r="D7579" s="153">
        <v>43412</v>
      </c>
      <c r="E7579" s="89" t="s">
        <v>14166</v>
      </c>
      <c r="F7579" s="89" t="s">
        <v>3</v>
      </c>
      <c r="G7579" s="89">
        <v>1680183</v>
      </c>
      <c r="H7579" s="89"/>
      <c r="I7579" s="93" t="s">
        <v>16326</v>
      </c>
      <c r="J7579" s="89"/>
      <c r="K7579" s="89"/>
      <c r="L7579" s="89"/>
      <c r="M7579" s="89"/>
      <c r="N7579" s="155">
        <v>0</v>
      </c>
      <c r="O7579" s="155">
        <v>1896.3600000000001</v>
      </c>
      <c r="P7579" s="89" t="s">
        <v>679</v>
      </c>
    </row>
    <row r="7580" spans="1:16" ht="51">
      <c r="A7580" s="214">
        <v>16</v>
      </c>
      <c r="B7580" s="89"/>
      <c r="C7580" s="90" t="s">
        <v>46</v>
      </c>
      <c r="D7580" s="153">
        <v>43412</v>
      </c>
      <c r="E7580" s="89" t="s">
        <v>14167</v>
      </c>
      <c r="F7580" s="89" t="s">
        <v>3</v>
      </c>
      <c r="G7580" s="89">
        <v>1680184</v>
      </c>
      <c r="H7580" s="89"/>
      <c r="I7580" s="93" t="s">
        <v>16327</v>
      </c>
      <c r="J7580" s="89"/>
      <c r="K7580" s="89"/>
      <c r="L7580" s="89"/>
      <c r="M7580" s="89"/>
      <c r="N7580" s="155">
        <v>0</v>
      </c>
      <c r="O7580" s="155">
        <v>600</v>
      </c>
      <c r="P7580" s="89" t="s">
        <v>679</v>
      </c>
    </row>
    <row r="7581" spans="1:16" ht="38.25">
      <c r="A7581" s="214" t="s">
        <v>569</v>
      </c>
      <c r="B7581" s="89"/>
      <c r="C7581" s="90" t="s">
        <v>621</v>
      </c>
      <c r="D7581" s="153">
        <v>43412</v>
      </c>
      <c r="E7581" s="89" t="s">
        <v>14168</v>
      </c>
      <c r="F7581" s="89" t="s">
        <v>3</v>
      </c>
      <c r="G7581" s="89">
        <v>1680187</v>
      </c>
      <c r="H7581" s="89"/>
      <c r="I7581" s="93" t="s">
        <v>16328</v>
      </c>
      <c r="J7581" s="89"/>
      <c r="K7581" s="89"/>
      <c r="L7581" s="89"/>
      <c r="M7581" s="89"/>
      <c r="N7581" s="155">
        <v>0</v>
      </c>
      <c r="O7581" s="155">
        <v>1961.1200000000001</v>
      </c>
      <c r="P7581" s="89" t="s">
        <v>679</v>
      </c>
    </row>
    <row r="7582" spans="1:16" ht="51">
      <c r="A7582" s="214">
        <v>66</v>
      </c>
      <c r="B7582" s="89"/>
      <c r="C7582" s="90" t="s">
        <v>55</v>
      </c>
      <c r="D7582" s="153">
        <v>43412</v>
      </c>
      <c r="E7582" s="89" t="s">
        <v>14169</v>
      </c>
      <c r="F7582" s="89" t="s">
        <v>3</v>
      </c>
      <c r="G7582" s="89">
        <v>1680200</v>
      </c>
      <c r="H7582" s="89"/>
      <c r="I7582" s="93" t="s">
        <v>16329</v>
      </c>
      <c r="J7582" s="89"/>
      <c r="K7582" s="89"/>
      <c r="L7582" s="89"/>
      <c r="M7582" s="89"/>
      <c r="N7582" s="155">
        <v>0</v>
      </c>
      <c r="O7582" s="155">
        <v>30</v>
      </c>
      <c r="P7582" s="89" t="s">
        <v>679</v>
      </c>
    </row>
    <row r="7583" spans="1:16" ht="63.75">
      <c r="A7583" s="214">
        <v>512</v>
      </c>
      <c r="B7583" s="89"/>
      <c r="C7583" s="90" t="s">
        <v>10495</v>
      </c>
      <c r="D7583" s="153">
        <v>43412</v>
      </c>
      <c r="E7583" s="89" t="s">
        <v>14170</v>
      </c>
      <c r="F7583" s="89" t="s">
        <v>3</v>
      </c>
      <c r="G7583" s="89">
        <v>1680201</v>
      </c>
      <c r="H7583" s="89"/>
      <c r="I7583" s="93" t="s">
        <v>16330</v>
      </c>
      <c r="J7583" s="89"/>
      <c r="K7583" s="89"/>
      <c r="L7583" s="89"/>
      <c r="M7583" s="89"/>
      <c r="N7583" s="155">
        <v>0</v>
      </c>
      <c r="O7583" s="155">
        <v>1495.5</v>
      </c>
      <c r="P7583" s="89" t="s">
        <v>679</v>
      </c>
    </row>
    <row r="7584" spans="1:16" ht="63.75">
      <c r="A7584" s="214">
        <v>512</v>
      </c>
      <c r="B7584" s="89"/>
      <c r="C7584" s="90" t="s">
        <v>10495</v>
      </c>
      <c r="D7584" s="153">
        <v>43412</v>
      </c>
      <c r="E7584" s="89" t="s">
        <v>14171</v>
      </c>
      <c r="F7584" s="89" t="s">
        <v>3</v>
      </c>
      <c r="G7584" s="89">
        <v>1680203</v>
      </c>
      <c r="H7584" s="89"/>
      <c r="I7584" s="93" t="s">
        <v>16331</v>
      </c>
      <c r="J7584" s="89"/>
      <c r="K7584" s="89"/>
      <c r="L7584" s="89"/>
      <c r="M7584" s="89"/>
      <c r="N7584" s="155">
        <v>0</v>
      </c>
      <c r="O7584" s="155">
        <v>141</v>
      </c>
      <c r="P7584" s="89" t="s">
        <v>679</v>
      </c>
    </row>
    <row r="7585" spans="1:16" ht="51">
      <c r="A7585" s="214">
        <v>526</v>
      </c>
      <c r="B7585" s="89"/>
      <c r="C7585" s="90" t="s">
        <v>616</v>
      </c>
      <c r="D7585" s="153">
        <v>43412</v>
      </c>
      <c r="E7585" s="89" t="s">
        <v>14172</v>
      </c>
      <c r="F7585" s="89" t="s">
        <v>3</v>
      </c>
      <c r="G7585" s="89">
        <v>1680090</v>
      </c>
      <c r="H7585" s="89"/>
      <c r="I7585" s="93" t="s">
        <v>12412</v>
      </c>
      <c r="J7585" s="89"/>
      <c r="K7585" s="89"/>
      <c r="L7585" s="89"/>
      <c r="M7585" s="89"/>
      <c r="N7585" s="155">
        <v>0</v>
      </c>
      <c r="O7585" s="155">
        <v>54</v>
      </c>
      <c r="P7585" s="89" t="s">
        <v>679</v>
      </c>
    </row>
    <row r="7586" spans="1:16" ht="63.75">
      <c r="A7586" s="214" t="s">
        <v>569</v>
      </c>
      <c r="B7586" s="89"/>
      <c r="C7586" s="90" t="s">
        <v>621</v>
      </c>
      <c r="D7586" s="153">
        <v>43412</v>
      </c>
      <c r="E7586" s="89" t="s">
        <v>14173</v>
      </c>
      <c r="F7586" s="89" t="s">
        <v>3</v>
      </c>
      <c r="G7586" s="89">
        <v>1680091</v>
      </c>
      <c r="H7586" s="89"/>
      <c r="I7586" s="93" t="s">
        <v>16332</v>
      </c>
      <c r="J7586" s="89"/>
      <c r="K7586" s="89"/>
      <c r="L7586" s="89"/>
      <c r="M7586" s="89"/>
      <c r="N7586" s="155">
        <v>0</v>
      </c>
      <c r="O7586" s="155">
        <v>18</v>
      </c>
      <c r="P7586" s="89" t="s">
        <v>679</v>
      </c>
    </row>
    <row r="7587" spans="1:16" ht="51">
      <c r="A7587" s="214">
        <v>378</v>
      </c>
      <c r="B7587" s="89"/>
      <c r="C7587" s="90" t="s">
        <v>647</v>
      </c>
      <c r="D7587" s="153">
        <v>43412</v>
      </c>
      <c r="E7587" s="89" t="s">
        <v>14174</v>
      </c>
      <c r="F7587" s="89" t="s">
        <v>3</v>
      </c>
      <c r="G7587" s="89">
        <v>1680101</v>
      </c>
      <c r="H7587" s="89"/>
      <c r="I7587" s="93" t="s">
        <v>16333</v>
      </c>
      <c r="J7587" s="89"/>
      <c r="K7587" s="89"/>
      <c r="L7587" s="89"/>
      <c r="M7587" s="89"/>
      <c r="N7587" s="155">
        <v>0</v>
      </c>
      <c r="O7587" s="155">
        <v>419.8</v>
      </c>
      <c r="P7587" s="89" t="s">
        <v>679</v>
      </c>
    </row>
    <row r="7588" spans="1:16" ht="51">
      <c r="A7588" s="214" t="s">
        <v>569</v>
      </c>
      <c r="B7588" s="89"/>
      <c r="C7588" s="90" t="s">
        <v>621</v>
      </c>
      <c r="D7588" s="153">
        <v>43412</v>
      </c>
      <c r="E7588" s="89" t="s">
        <v>14175</v>
      </c>
      <c r="F7588" s="89" t="s">
        <v>3</v>
      </c>
      <c r="G7588" s="89">
        <v>1680102</v>
      </c>
      <c r="H7588" s="89"/>
      <c r="I7588" s="93" t="s">
        <v>12919</v>
      </c>
      <c r="J7588" s="89"/>
      <c r="K7588" s="89"/>
      <c r="L7588" s="89"/>
      <c r="M7588" s="89"/>
      <c r="N7588" s="155">
        <v>0</v>
      </c>
      <c r="O7588" s="155">
        <v>200.6</v>
      </c>
      <c r="P7588" s="89" t="s">
        <v>679</v>
      </c>
    </row>
    <row r="7589" spans="1:16" ht="51">
      <c r="A7589" s="214">
        <v>378</v>
      </c>
      <c r="B7589" s="89"/>
      <c r="C7589" s="90" t="s">
        <v>647</v>
      </c>
      <c r="D7589" s="153">
        <v>43412</v>
      </c>
      <c r="E7589" s="89" t="s">
        <v>14176</v>
      </c>
      <c r="F7589" s="89" t="s">
        <v>3</v>
      </c>
      <c r="G7589" s="89">
        <v>1680103</v>
      </c>
      <c r="H7589" s="89"/>
      <c r="I7589" s="93" t="s">
        <v>16334</v>
      </c>
      <c r="J7589" s="89"/>
      <c r="K7589" s="89"/>
      <c r="L7589" s="89"/>
      <c r="M7589" s="89"/>
      <c r="N7589" s="155">
        <v>0</v>
      </c>
      <c r="O7589" s="155">
        <v>127</v>
      </c>
      <c r="P7589" s="89" t="s">
        <v>679</v>
      </c>
    </row>
    <row r="7590" spans="1:16" ht="51">
      <c r="A7590" s="214">
        <v>526</v>
      </c>
      <c r="B7590" s="89"/>
      <c r="C7590" s="90" t="s">
        <v>616</v>
      </c>
      <c r="D7590" s="153">
        <v>43412</v>
      </c>
      <c r="E7590" s="89" t="s">
        <v>14177</v>
      </c>
      <c r="F7590" s="89" t="s">
        <v>3</v>
      </c>
      <c r="G7590" s="89">
        <v>1680111</v>
      </c>
      <c r="H7590" s="89"/>
      <c r="I7590" s="93" t="s">
        <v>16335</v>
      </c>
      <c r="J7590" s="89"/>
      <c r="K7590" s="89"/>
      <c r="L7590" s="89"/>
      <c r="M7590" s="89"/>
      <c r="N7590" s="155">
        <v>0</v>
      </c>
      <c r="O7590" s="155">
        <v>290</v>
      </c>
      <c r="P7590" s="89" t="s">
        <v>679</v>
      </c>
    </row>
    <row r="7591" spans="1:16" ht="51">
      <c r="A7591" s="214" t="s">
        <v>569</v>
      </c>
      <c r="B7591" s="89"/>
      <c r="C7591" s="90" t="s">
        <v>621</v>
      </c>
      <c r="D7591" s="153">
        <v>43412</v>
      </c>
      <c r="E7591" s="89" t="s">
        <v>14178</v>
      </c>
      <c r="F7591" s="89" t="s">
        <v>3</v>
      </c>
      <c r="G7591" s="89">
        <v>1680113</v>
      </c>
      <c r="H7591" s="89"/>
      <c r="I7591" s="93" t="s">
        <v>16336</v>
      </c>
      <c r="J7591" s="89"/>
      <c r="K7591" s="89"/>
      <c r="L7591" s="89"/>
      <c r="M7591" s="89"/>
      <c r="N7591" s="155">
        <v>0</v>
      </c>
      <c r="O7591" s="155">
        <v>1066.73</v>
      </c>
      <c r="P7591" s="89" t="s">
        <v>679</v>
      </c>
    </row>
    <row r="7592" spans="1:16" ht="51">
      <c r="A7592" s="214" t="s">
        <v>569</v>
      </c>
      <c r="B7592" s="89"/>
      <c r="C7592" s="90" t="s">
        <v>621</v>
      </c>
      <c r="D7592" s="153">
        <v>43412</v>
      </c>
      <c r="E7592" s="89" t="s">
        <v>14179</v>
      </c>
      <c r="F7592" s="89" t="s">
        <v>3</v>
      </c>
      <c r="G7592" s="89">
        <v>1680114</v>
      </c>
      <c r="H7592" s="89"/>
      <c r="I7592" s="93" t="s">
        <v>16337</v>
      </c>
      <c r="J7592" s="89"/>
      <c r="K7592" s="89"/>
      <c r="L7592" s="89"/>
      <c r="M7592" s="89"/>
      <c r="N7592" s="155">
        <v>0</v>
      </c>
      <c r="O7592" s="155">
        <v>1742.83</v>
      </c>
      <c r="P7592" s="89" t="s">
        <v>679</v>
      </c>
    </row>
    <row r="7593" spans="1:16" ht="63.75">
      <c r="A7593" s="214" t="s">
        <v>569</v>
      </c>
      <c r="B7593" s="89"/>
      <c r="C7593" s="90" t="s">
        <v>621</v>
      </c>
      <c r="D7593" s="153">
        <v>43412</v>
      </c>
      <c r="E7593" s="89" t="s">
        <v>14180</v>
      </c>
      <c r="F7593" s="89" t="s">
        <v>3</v>
      </c>
      <c r="G7593" s="89">
        <v>1680115</v>
      </c>
      <c r="H7593" s="89"/>
      <c r="I7593" s="93" t="s">
        <v>16338</v>
      </c>
      <c r="J7593" s="89"/>
      <c r="K7593" s="89"/>
      <c r="L7593" s="89"/>
      <c r="M7593" s="89"/>
      <c r="N7593" s="155">
        <v>0</v>
      </c>
      <c r="O7593" s="155">
        <v>288.31</v>
      </c>
      <c r="P7593" s="89" t="s">
        <v>679</v>
      </c>
    </row>
    <row r="7594" spans="1:16" ht="63.75">
      <c r="A7594" s="214" t="s">
        <v>569</v>
      </c>
      <c r="B7594" s="89"/>
      <c r="C7594" s="90" t="s">
        <v>621</v>
      </c>
      <c r="D7594" s="153">
        <v>43412</v>
      </c>
      <c r="E7594" s="89" t="s">
        <v>14181</v>
      </c>
      <c r="F7594" s="89" t="s">
        <v>3</v>
      </c>
      <c r="G7594" s="89">
        <v>1680116</v>
      </c>
      <c r="H7594" s="89"/>
      <c r="I7594" s="93" t="s">
        <v>16339</v>
      </c>
      <c r="J7594" s="89"/>
      <c r="K7594" s="89"/>
      <c r="L7594" s="89"/>
      <c r="M7594" s="89"/>
      <c r="N7594" s="155">
        <v>0</v>
      </c>
      <c r="O7594" s="155">
        <v>185.45000000000002</v>
      </c>
      <c r="P7594" s="89" t="s">
        <v>679</v>
      </c>
    </row>
    <row r="7595" spans="1:16" ht="63.75">
      <c r="A7595" s="214" t="s">
        <v>569</v>
      </c>
      <c r="B7595" s="89"/>
      <c r="C7595" s="90" t="s">
        <v>621</v>
      </c>
      <c r="D7595" s="153">
        <v>43412</v>
      </c>
      <c r="E7595" s="89" t="s">
        <v>14182</v>
      </c>
      <c r="F7595" s="89" t="s">
        <v>3</v>
      </c>
      <c r="G7595" s="89">
        <v>1680117</v>
      </c>
      <c r="H7595" s="89"/>
      <c r="I7595" s="93" t="s">
        <v>16340</v>
      </c>
      <c r="J7595" s="89"/>
      <c r="K7595" s="89"/>
      <c r="L7595" s="89"/>
      <c r="M7595" s="89"/>
      <c r="N7595" s="155">
        <v>0</v>
      </c>
      <c r="O7595" s="155">
        <v>75.86</v>
      </c>
      <c r="P7595" s="89" t="s">
        <v>679</v>
      </c>
    </row>
    <row r="7596" spans="1:16" ht="51">
      <c r="A7596" s="214" t="s">
        <v>569</v>
      </c>
      <c r="B7596" s="89"/>
      <c r="C7596" s="90" t="s">
        <v>621</v>
      </c>
      <c r="D7596" s="153">
        <v>43412</v>
      </c>
      <c r="E7596" s="89" t="s">
        <v>14183</v>
      </c>
      <c r="F7596" s="89" t="s">
        <v>3</v>
      </c>
      <c r="G7596" s="89">
        <v>1680119</v>
      </c>
      <c r="H7596" s="89"/>
      <c r="I7596" s="93" t="s">
        <v>16341</v>
      </c>
      <c r="J7596" s="89"/>
      <c r="K7596" s="89"/>
      <c r="L7596" s="89"/>
      <c r="M7596" s="89"/>
      <c r="N7596" s="155">
        <v>0</v>
      </c>
      <c r="O7596" s="155">
        <v>171.56</v>
      </c>
      <c r="P7596" s="89" t="s">
        <v>679</v>
      </c>
    </row>
    <row r="7597" spans="1:16" ht="38.25">
      <c r="A7597" s="214" t="s">
        <v>569</v>
      </c>
      <c r="B7597" s="89"/>
      <c r="C7597" s="90" t="s">
        <v>621</v>
      </c>
      <c r="D7597" s="153">
        <v>43412</v>
      </c>
      <c r="E7597" s="89" t="s">
        <v>14184</v>
      </c>
      <c r="F7597" s="89" t="s">
        <v>3</v>
      </c>
      <c r="G7597" s="89">
        <v>1680120</v>
      </c>
      <c r="H7597" s="89"/>
      <c r="I7597" s="93" t="s">
        <v>10380</v>
      </c>
      <c r="J7597" s="89"/>
      <c r="K7597" s="89"/>
      <c r="L7597" s="89"/>
      <c r="M7597" s="89"/>
      <c r="N7597" s="155">
        <v>0</v>
      </c>
      <c r="O7597" s="155">
        <v>450.05</v>
      </c>
      <c r="P7597" s="89" t="s">
        <v>679</v>
      </c>
    </row>
    <row r="7598" spans="1:16" ht="51">
      <c r="A7598" s="214">
        <v>15</v>
      </c>
      <c r="B7598" s="89"/>
      <c r="C7598" s="90" t="s">
        <v>45</v>
      </c>
      <c r="D7598" s="153">
        <v>43412</v>
      </c>
      <c r="E7598" s="89" t="s">
        <v>14185</v>
      </c>
      <c r="F7598" s="89" t="s">
        <v>3</v>
      </c>
      <c r="G7598" s="89">
        <v>1680253</v>
      </c>
      <c r="H7598" s="89"/>
      <c r="I7598" s="93" t="s">
        <v>16342</v>
      </c>
      <c r="J7598" s="89"/>
      <c r="K7598" s="89"/>
      <c r="L7598" s="89"/>
      <c r="M7598" s="89"/>
      <c r="N7598" s="155">
        <v>0</v>
      </c>
      <c r="O7598" s="155">
        <v>199.8</v>
      </c>
      <c r="P7598" s="89" t="s">
        <v>679</v>
      </c>
    </row>
    <row r="7599" spans="1:16" ht="51">
      <c r="A7599" s="214">
        <v>20</v>
      </c>
      <c r="B7599" s="89"/>
      <c r="C7599" s="90" t="s">
        <v>47</v>
      </c>
      <c r="D7599" s="153">
        <v>43412</v>
      </c>
      <c r="E7599" s="89" t="s">
        <v>14186</v>
      </c>
      <c r="F7599" s="89" t="s">
        <v>3</v>
      </c>
      <c r="G7599" s="89">
        <v>1680254</v>
      </c>
      <c r="H7599" s="89"/>
      <c r="I7599" s="93" t="s">
        <v>16343</v>
      </c>
      <c r="J7599" s="89"/>
      <c r="K7599" s="89"/>
      <c r="L7599" s="89"/>
      <c r="M7599" s="89"/>
      <c r="N7599" s="155">
        <v>0</v>
      </c>
      <c r="O7599" s="155">
        <v>444.47</v>
      </c>
      <c r="P7599" s="89" t="s">
        <v>679</v>
      </c>
    </row>
    <row r="7600" spans="1:16" ht="63.75">
      <c r="A7600" s="214">
        <v>20</v>
      </c>
      <c r="B7600" s="89"/>
      <c r="C7600" s="90" t="s">
        <v>47</v>
      </c>
      <c r="D7600" s="153">
        <v>43412</v>
      </c>
      <c r="E7600" s="89" t="s">
        <v>14187</v>
      </c>
      <c r="F7600" s="89" t="s">
        <v>3</v>
      </c>
      <c r="G7600" s="89">
        <v>1680255</v>
      </c>
      <c r="H7600" s="89"/>
      <c r="I7600" s="93" t="s">
        <v>16344</v>
      </c>
      <c r="J7600" s="89"/>
      <c r="K7600" s="89"/>
      <c r="L7600" s="89"/>
      <c r="M7600" s="89"/>
      <c r="N7600" s="155">
        <v>0</v>
      </c>
      <c r="O7600" s="155">
        <v>5</v>
      </c>
      <c r="P7600" s="89" t="s">
        <v>679</v>
      </c>
    </row>
    <row r="7601" spans="1:16" ht="63.75">
      <c r="A7601" s="214">
        <v>81</v>
      </c>
      <c r="B7601" s="89"/>
      <c r="C7601" s="90" t="s">
        <v>58</v>
      </c>
      <c r="D7601" s="153">
        <v>43412</v>
      </c>
      <c r="E7601" s="89" t="s">
        <v>14188</v>
      </c>
      <c r="F7601" s="89" t="s">
        <v>3</v>
      </c>
      <c r="G7601" s="89">
        <v>1680259</v>
      </c>
      <c r="H7601" s="89"/>
      <c r="I7601" s="93" t="s">
        <v>16345</v>
      </c>
      <c r="J7601" s="89"/>
      <c r="K7601" s="89"/>
      <c r="L7601" s="89"/>
      <c r="M7601" s="89"/>
      <c r="N7601" s="155">
        <v>0</v>
      </c>
      <c r="O7601" s="155">
        <v>16.809999999999999</v>
      </c>
      <c r="P7601" s="89" t="s">
        <v>679</v>
      </c>
    </row>
    <row r="7602" spans="1:16" ht="38.25">
      <c r="A7602" s="214" t="s">
        <v>569</v>
      </c>
      <c r="B7602" s="89"/>
      <c r="C7602" s="90" t="s">
        <v>621</v>
      </c>
      <c r="D7602" s="153">
        <v>43412</v>
      </c>
      <c r="E7602" s="89" t="s">
        <v>14189</v>
      </c>
      <c r="F7602" s="89" t="s">
        <v>3</v>
      </c>
      <c r="G7602" s="89">
        <v>1680260</v>
      </c>
      <c r="H7602" s="89"/>
      <c r="I7602" s="93" t="s">
        <v>16346</v>
      </c>
      <c r="J7602" s="89"/>
      <c r="K7602" s="89"/>
      <c r="L7602" s="89"/>
      <c r="M7602" s="89"/>
      <c r="N7602" s="155">
        <v>0</v>
      </c>
      <c r="O7602" s="155">
        <v>13</v>
      </c>
      <c r="P7602" s="89" t="s">
        <v>679</v>
      </c>
    </row>
    <row r="7603" spans="1:16" ht="38.25">
      <c r="A7603" s="214" t="s">
        <v>569</v>
      </c>
      <c r="B7603" s="89"/>
      <c r="C7603" s="90" t="s">
        <v>621</v>
      </c>
      <c r="D7603" s="153">
        <v>43412</v>
      </c>
      <c r="E7603" s="89" t="s">
        <v>14190</v>
      </c>
      <c r="F7603" s="89" t="s">
        <v>3</v>
      </c>
      <c r="G7603" s="89">
        <v>1680262</v>
      </c>
      <c r="H7603" s="89"/>
      <c r="I7603" s="93" t="s">
        <v>16347</v>
      </c>
      <c r="J7603" s="89"/>
      <c r="K7603" s="89"/>
      <c r="L7603" s="89"/>
      <c r="M7603" s="89"/>
      <c r="N7603" s="155">
        <v>0</v>
      </c>
      <c r="O7603" s="155">
        <v>73</v>
      </c>
      <c r="P7603" s="89" t="s">
        <v>679</v>
      </c>
    </row>
    <row r="7604" spans="1:16" ht="51">
      <c r="A7604" s="214">
        <v>41</v>
      </c>
      <c r="B7604" s="89"/>
      <c r="C7604" s="90" t="s">
        <v>50</v>
      </c>
      <c r="D7604" s="153">
        <v>43412</v>
      </c>
      <c r="E7604" s="89" t="s">
        <v>14191</v>
      </c>
      <c r="F7604" s="89" t="s">
        <v>3</v>
      </c>
      <c r="G7604" s="89">
        <v>1680274</v>
      </c>
      <c r="H7604" s="89"/>
      <c r="I7604" s="93" t="s">
        <v>16348</v>
      </c>
      <c r="J7604" s="89"/>
      <c r="K7604" s="89"/>
      <c r="L7604" s="89"/>
      <c r="M7604" s="89"/>
      <c r="N7604" s="155">
        <v>0</v>
      </c>
      <c r="O7604" s="155">
        <v>1566</v>
      </c>
      <c r="P7604" s="89" t="s">
        <v>679</v>
      </c>
    </row>
    <row r="7605" spans="1:16" ht="63.75">
      <c r="A7605" s="214">
        <v>266</v>
      </c>
      <c r="B7605" s="89"/>
      <c r="C7605" s="90" t="s">
        <v>11070</v>
      </c>
      <c r="D7605" s="153">
        <v>43412</v>
      </c>
      <c r="E7605" s="89" t="s">
        <v>14192</v>
      </c>
      <c r="F7605" s="89" t="s">
        <v>3</v>
      </c>
      <c r="G7605" s="89">
        <v>1680299</v>
      </c>
      <c r="H7605" s="89"/>
      <c r="I7605" s="93" t="s">
        <v>16349</v>
      </c>
      <c r="J7605" s="89"/>
      <c r="K7605" s="89"/>
      <c r="L7605" s="89"/>
      <c r="M7605" s="89"/>
      <c r="N7605" s="155">
        <v>0</v>
      </c>
      <c r="O7605" s="155">
        <v>261</v>
      </c>
      <c r="P7605" s="89" t="s">
        <v>679</v>
      </c>
    </row>
    <row r="7606" spans="1:16" ht="63.75">
      <c r="A7606" s="214">
        <v>266</v>
      </c>
      <c r="B7606" s="89"/>
      <c r="C7606" s="90" t="s">
        <v>11070</v>
      </c>
      <c r="D7606" s="153">
        <v>43412</v>
      </c>
      <c r="E7606" s="89" t="s">
        <v>14193</v>
      </c>
      <c r="F7606" s="89" t="s">
        <v>3</v>
      </c>
      <c r="G7606" s="89">
        <v>1680301</v>
      </c>
      <c r="H7606" s="89"/>
      <c r="I7606" s="93" t="s">
        <v>16350</v>
      </c>
      <c r="J7606" s="89"/>
      <c r="K7606" s="89"/>
      <c r="L7606" s="89"/>
      <c r="M7606" s="89"/>
      <c r="N7606" s="155">
        <v>0</v>
      </c>
      <c r="O7606" s="155">
        <v>234.9</v>
      </c>
      <c r="P7606" s="89" t="s">
        <v>679</v>
      </c>
    </row>
    <row r="7607" spans="1:16" ht="51">
      <c r="A7607" s="214">
        <v>266</v>
      </c>
      <c r="B7607" s="89"/>
      <c r="C7607" s="90" t="s">
        <v>11070</v>
      </c>
      <c r="D7607" s="153">
        <v>43412</v>
      </c>
      <c r="E7607" s="89" t="s">
        <v>14194</v>
      </c>
      <c r="F7607" s="89" t="s">
        <v>3</v>
      </c>
      <c r="G7607" s="89">
        <v>1680302</v>
      </c>
      <c r="H7607" s="89"/>
      <c r="I7607" s="93" t="s">
        <v>16351</v>
      </c>
      <c r="J7607" s="89"/>
      <c r="K7607" s="89"/>
      <c r="L7607" s="89"/>
      <c r="M7607" s="89"/>
      <c r="N7607" s="155">
        <v>0</v>
      </c>
      <c r="O7607" s="155">
        <v>261</v>
      </c>
      <c r="P7607" s="89" t="s">
        <v>679</v>
      </c>
    </row>
    <row r="7608" spans="1:16" ht="38.25">
      <c r="A7608" s="214" t="s">
        <v>569</v>
      </c>
      <c r="B7608" s="89"/>
      <c r="C7608" s="90" t="s">
        <v>621</v>
      </c>
      <c r="D7608" s="153">
        <v>43412</v>
      </c>
      <c r="E7608" s="89" t="s">
        <v>14195</v>
      </c>
      <c r="F7608" s="89" t="s">
        <v>3</v>
      </c>
      <c r="G7608" s="89">
        <v>1680225</v>
      </c>
      <c r="H7608" s="89"/>
      <c r="I7608" s="93" t="s">
        <v>16352</v>
      </c>
      <c r="J7608" s="89"/>
      <c r="K7608" s="89"/>
      <c r="L7608" s="89"/>
      <c r="M7608" s="89"/>
      <c r="N7608" s="155">
        <v>0</v>
      </c>
      <c r="O7608" s="155">
        <v>136</v>
      </c>
      <c r="P7608" s="89" t="s">
        <v>679</v>
      </c>
    </row>
    <row r="7609" spans="1:16" ht="51">
      <c r="A7609" s="214">
        <v>20</v>
      </c>
      <c r="B7609" s="89"/>
      <c r="C7609" s="90" t="s">
        <v>47</v>
      </c>
      <c r="D7609" s="153">
        <v>43412</v>
      </c>
      <c r="E7609" s="89" t="s">
        <v>14196</v>
      </c>
      <c r="F7609" s="89" t="s">
        <v>3</v>
      </c>
      <c r="G7609" s="89">
        <v>1680228</v>
      </c>
      <c r="H7609" s="89"/>
      <c r="I7609" s="93" t="s">
        <v>16353</v>
      </c>
      <c r="J7609" s="89"/>
      <c r="K7609" s="89"/>
      <c r="L7609" s="89"/>
      <c r="M7609" s="89"/>
      <c r="N7609" s="155">
        <v>0</v>
      </c>
      <c r="O7609" s="155">
        <v>534</v>
      </c>
      <c r="P7609" s="89" t="s">
        <v>679</v>
      </c>
    </row>
    <row r="7610" spans="1:16" ht="51">
      <c r="A7610" s="214">
        <v>46</v>
      </c>
      <c r="B7610" s="89"/>
      <c r="C7610" s="90" t="s">
        <v>51</v>
      </c>
      <c r="D7610" s="153">
        <v>43412</v>
      </c>
      <c r="E7610" s="89" t="s">
        <v>14197</v>
      </c>
      <c r="F7610" s="89" t="s">
        <v>3</v>
      </c>
      <c r="G7610" s="89">
        <v>1680238</v>
      </c>
      <c r="H7610" s="89"/>
      <c r="I7610" s="93" t="s">
        <v>16354</v>
      </c>
      <c r="J7610" s="89"/>
      <c r="K7610" s="89"/>
      <c r="L7610" s="89"/>
      <c r="M7610" s="89"/>
      <c r="N7610" s="155">
        <v>0</v>
      </c>
      <c r="O7610" s="155">
        <v>5468</v>
      </c>
      <c r="P7610" s="89" t="s">
        <v>679</v>
      </c>
    </row>
    <row r="7611" spans="1:16" ht="38.25">
      <c r="A7611" s="214" t="s">
        <v>569</v>
      </c>
      <c r="B7611" s="89"/>
      <c r="C7611" s="90" t="s">
        <v>621</v>
      </c>
      <c r="D7611" s="153">
        <v>43412</v>
      </c>
      <c r="E7611" s="89" t="s">
        <v>14198</v>
      </c>
      <c r="F7611" s="89" t="s">
        <v>3</v>
      </c>
      <c r="G7611" s="89">
        <v>1680242</v>
      </c>
      <c r="H7611" s="89"/>
      <c r="I7611" s="93" t="s">
        <v>16355</v>
      </c>
      <c r="J7611" s="89"/>
      <c r="K7611" s="89"/>
      <c r="L7611" s="89"/>
      <c r="M7611" s="89"/>
      <c r="N7611" s="155">
        <v>0</v>
      </c>
      <c r="O7611" s="155">
        <v>138</v>
      </c>
      <c r="P7611" s="89" t="s">
        <v>679</v>
      </c>
    </row>
    <row r="7612" spans="1:16" ht="63.75">
      <c r="A7612" s="214">
        <v>20</v>
      </c>
      <c r="B7612" s="89"/>
      <c r="C7612" s="90" t="s">
        <v>47</v>
      </c>
      <c r="D7612" s="153">
        <v>43412</v>
      </c>
      <c r="E7612" s="89" t="s">
        <v>14199</v>
      </c>
      <c r="F7612" s="89" t="s">
        <v>3</v>
      </c>
      <c r="G7612" s="89">
        <v>1680243</v>
      </c>
      <c r="H7612" s="89"/>
      <c r="I7612" s="93" t="s">
        <v>16356</v>
      </c>
      <c r="J7612" s="89"/>
      <c r="K7612" s="89"/>
      <c r="L7612" s="89"/>
      <c r="M7612" s="89"/>
      <c r="N7612" s="155">
        <v>0</v>
      </c>
      <c r="O7612" s="155">
        <v>79.400000000000006</v>
      </c>
      <c r="P7612" s="89" t="s">
        <v>679</v>
      </c>
    </row>
    <row r="7613" spans="1:16" ht="63.75">
      <c r="A7613" s="214">
        <v>20</v>
      </c>
      <c r="B7613" s="89"/>
      <c r="C7613" s="90" t="s">
        <v>47</v>
      </c>
      <c r="D7613" s="153">
        <v>43412</v>
      </c>
      <c r="E7613" s="89" t="s">
        <v>14200</v>
      </c>
      <c r="F7613" s="89" t="s">
        <v>3</v>
      </c>
      <c r="G7613" s="89">
        <v>1680245</v>
      </c>
      <c r="H7613" s="89"/>
      <c r="I7613" s="93" t="s">
        <v>16357</v>
      </c>
      <c r="J7613" s="89"/>
      <c r="K7613" s="89"/>
      <c r="L7613" s="89"/>
      <c r="M7613" s="89"/>
      <c r="N7613" s="155">
        <v>0</v>
      </c>
      <c r="O7613" s="155">
        <v>409.62</v>
      </c>
      <c r="P7613" s="89" t="s">
        <v>679</v>
      </c>
    </row>
    <row r="7614" spans="1:16" ht="51">
      <c r="A7614" s="214">
        <v>15</v>
      </c>
      <c r="B7614" s="89"/>
      <c r="C7614" s="90" t="s">
        <v>45</v>
      </c>
      <c r="D7614" s="153">
        <v>43412</v>
      </c>
      <c r="E7614" s="89" t="s">
        <v>14201</v>
      </c>
      <c r="F7614" s="89" t="s">
        <v>3</v>
      </c>
      <c r="G7614" s="89">
        <v>1680249</v>
      </c>
      <c r="H7614" s="89"/>
      <c r="I7614" s="93" t="s">
        <v>16358</v>
      </c>
      <c r="J7614" s="89"/>
      <c r="K7614" s="89"/>
      <c r="L7614" s="89"/>
      <c r="M7614" s="89"/>
      <c r="N7614" s="155">
        <v>0</v>
      </c>
      <c r="O7614" s="155">
        <v>185</v>
      </c>
      <c r="P7614" s="89" t="s">
        <v>679</v>
      </c>
    </row>
    <row r="7615" spans="1:16" ht="63.75">
      <c r="A7615" s="214">
        <v>20</v>
      </c>
      <c r="B7615" s="89"/>
      <c r="C7615" s="90" t="s">
        <v>47</v>
      </c>
      <c r="D7615" s="153">
        <v>43412</v>
      </c>
      <c r="E7615" s="89" t="s">
        <v>14202</v>
      </c>
      <c r="F7615" s="89" t="s">
        <v>3</v>
      </c>
      <c r="G7615" s="89">
        <v>1680250</v>
      </c>
      <c r="H7615" s="89"/>
      <c r="I7615" s="93" t="s">
        <v>16359</v>
      </c>
      <c r="J7615" s="89"/>
      <c r="K7615" s="89"/>
      <c r="L7615" s="89"/>
      <c r="M7615" s="89"/>
      <c r="N7615" s="155">
        <v>0</v>
      </c>
      <c r="O7615" s="155">
        <v>5</v>
      </c>
      <c r="P7615" s="89" t="s">
        <v>679</v>
      </c>
    </row>
    <row r="7616" spans="1:16" ht="63.75">
      <c r="A7616" s="214">
        <v>221</v>
      </c>
      <c r="B7616" s="89"/>
      <c r="C7616" s="90" t="s">
        <v>105</v>
      </c>
      <c r="D7616" s="153">
        <v>43412</v>
      </c>
      <c r="E7616" s="89" t="s">
        <v>14203</v>
      </c>
      <c r="F7616" s="89" t="s">
        <v>3</v>
      </c>
      <c r="G7616" s="89">
        <v>1680109</v>
      </c>
      <c r="H7616" s="89"/>
      <c r="I7616" s="93" t="s">
        <v>16360</v>
      </c>
      <c r="J7616" s="89"/>
      <c r="K7616" s="89"/>
      <c r="L7616" s="89"/>
      <c r="M7616" s="89"/>
      <c r="N7616" s="155">
        <v>0</v>
      </c>
      <c r="O7616" s="155">
        <v>40605</v>
      </c>
      <c r="P7616" s="89" t="s">
        <v>679</v>
      </c>
    </row>
    <row r="7617" spans="1:16" ht="63.75">
      <c r="A7617" s="214">
        <v>221</v>
      </c>
      <c r="B7617" s="89"/>
      <c r="C7617" s="90" t="s">
        <v>105</v>
      </c>
      <c r="D7617" s="153">
        <v>43412</v>
      </c>
      <c r="E7617" s="89" t="s">
        <v>14204</v>
      </c>
      <c r="F7617" s="89" t="s">
        <v>3</v>
      </c>
      <c r="G7617" s="89">
        <v>1680110</v>
      </c>
      <c r="H7617" s="89"/>
      <c r="I7617" s="93" t="s">
        <v>16361</v>
      </c>
      <c r="J7617" s="89"/>
      <c r="K7617" s="89"/>
      <c r="L7617" s="89"/>
      <c r="M7617" s="89"/>
      <c r="N7617" s="155">
        <v>0</v>
      </c>
      <c r="O7617" s="155">
        <v>75</v>
      </c>
      <c r="P7617" s="89" t="s">
        <v>679</v>
      </c>
    </row>
    <row r="7618" spans="1:16" ht="76.5">
      <c r="A7618" s="214">
        <v>375</v>
      </c>
      <c r="B7618" s="89"/>
      <c r="C7618" s="90" t="s">
        <v>11073</v>
      </c>
      <c r="D7618" s="153">
        <v>43412</v>
      </c>
      <c r="E7618" s="89" t="s">
        <v>14205</v>
      </c>
      <c r="F7618" s="89" t="s">
        <v>3</v>
      </c>
      <c r="G7618" s="89">
        <v>1680128</v>
      </c>
      <c r="H7618" s="89"/>
      <c r="I7618" s="93" t="s">
        <v>16362</v>
      </c>
      <c r="J7618" s="89"/>
      <c r="K7618" s="89"/>
      <c r="L7618" s="89"/>
      <c r="M7618" s="89"/>
      <c r="N7618" s="155">
        <v>0</v>
      </c>
      <c r="O7618" s="155">
        <v>13375.29</v>
      </c>
      <c r="P7618" s="89" t="s">
        <v>679</v>
      </c>
    </row>
    <row r="7619" spans="1:16" ht="76.5">
      <c r="A7619" s="214">
        <v>375</v>
      </c>
      <c r="B7619" s="89"/>
      <c r="C7619" s="90" t="s">
        <v>11073</v>
      </c>
      <c r="D7619" s="153">
        <v>43412</v>
      </c>
      <c r="E7619" s="89" t="s">
        <v>14206</v>
      </c>
      <c r="F7619" s="89" t="s">
        <v>3</v>
      </c>
      <c r="G7619" s="89">
        <v>1680130</v>
      </c>
      <c r="H7619" s="89"/>
      <c r="I7619" s="93" t="s">
        <v>16363</v>
      </c>
      <c r="J7619" s="89"/>
      <c r="K7619" s="89"/>
      <c r="L7619" s="89"/>
      <c r="M7619" s="89"/>
      <c r="N7619" s="155">
        <v>0</v>
      </c>
      <c r="O7619" s="155">
        <v>7673.22</v>
      </c>
      <c r="P7619" s="89" t="s">
        <v>679</v>
      </c>
    </row>
    <row r="7620" spans="1:16" ht="63.75">
      <c r="A7620" s="214">
        <v>253</v>
      </c>
      <c r="B7620" s="89"/>
      <c r="C7620" s="90" t="s">
        <v>117</v>
      </c>
      <c r="D7620" s="153">
        <v>43412</v>
      </c>
      <c r="E7620" s="89" t="s">
        <v>14207</v>
      </c>
      <c r="F7620" s="89" t="s">
        <v>3</v>
      </c>
      <c r="G7620" s="89">
        <v>1680134</v>
      </c>
      <c r="H7620" s="89"/>
      <c r="I7620" s="93" t="s">
        <v>16364</v>
      </c>
      <c r="J7620" s="89"/>
      <c r="K7620" s="89"/>
      <c r="L7620" s="89"/>
      <c r="M7620" s="89"/>
      <c r="N7620" s="155">
        <v>0</v>
      </c>
      <c r="O7620" s="155">
        <v>490.99</v>
      </c>
      <c r="P7620" s="89" t="s">
        <v>679</v>
      </c>
    </row>
    <row r="7621" spans="1:16" ht="63.75">
      <c r="A7621" s="214">
        <v>253</v>
      </c>
      <c r="B7621" s="89"/>
      <c r="C7621" s="90" t="s">
        <v>117</v>
      </c>
      <c r="D7621" s="153">
        <v>43412</v>
      </c>
      <c r="E7621" s="89" t="s">
        <v>14208</v>
      </c>
      <c r="F7621" s="89" t="s">
        <v>3</v>
      </c>
      <c r="G7621" s="89">
        <v>1680136</v>
      </c>
      <c r="H7621" s="89"/>
      <c r="I7621" s="93" t="s">
        <v>16365</v>
      </c>
      <c r="J7621" s="89"/>
      <c r="K7621" s="89"/>
      <c r="L7621" s="89"/>
      <c r="M7621" s="89"/>
      <c r="N7621" s="155">
        <v>0</v>
      </c>
      <c r="O7621" s="155">
        <v>23612.71</v>
      </c>
      <c r="P7621" s="89" t="s">
        <v>679</v>
      </c>
    </row>
    <row r="7622" spans="1:16" ht="63.75">
      <c r="A7622" s="214">
        <v>253</v>
      </c>
      <c r="B7622" s="89"/>
      <c r="C7622" s="90" t="s">
        <v>117</v>
      </c>
      <c r="D7622" s="153">
        <v>43412</v>
      </c>
      <c r="E7622" s="89" t="s">
        <v>14209</v>
      </c>
      <c r="F7622" s="89" t="s">
        <v>3</v>
      </c>
      <c r="G7622" s="89">
        <v>1680139</v>
      </c>
      <c r="H7622" s="89"/>
      <c r="I7622" s="93" t="s">
        <v>16366</v>
      </c>
      <c r="J7622" s="89"/>
      <c r="K7622" s="89"/>
      <c r="L7622" s="89"/>
      <c r="M7622" s="89"/>
      <c r="N7622" s="155">
        <v>0</v>
      </c>
      <c r="O7622" s="155">
        <v>16207.35</v>
      </c>
      <c r="P7622" s="89" t="s">
        <v>679</v>
      </c>
    </row>
    <row r="7623" spans="1:16" ht="51">
      <c r="A7623" s="214">
        <v>86</v>
      </c>
      <c r="B7623" s="89"/>
      <c r="C7623" s="90" t="s">
        <v>59</v>
      </c>
      <c r="D7623" s="153">
        <v>43412</v>
      </c>
      <c r="E7623" s="89" t="s">
        <v>14210</v>
      </c>
      <c r="F7623" s="89" t="s">
        <v>3</v>
      </c>
      <c r="G7623" s="89">
        <v>1680032</v>
      </c>
      <c r="H7623" s="89"/>
      <c r="I7623" s="93" t="s">
        <v>16367</v>
      </c>
      <c r="J7623" s="89"/>
      <c r="K7623" s="89"/>
      <c r="L7623" s="89"/>
      <c r="M7623" s="89"/>
      <c r="N7623" s="155">
        <v>0</v>
      </c>
      <c r="O7623" s="155">
        <v>11735</v>
      </c>
      <c r="P7623" s="89" t="s">
        <v>679</v>
      </c>
    </row>
    <row r="7624" spans="1:16" ht="63.75">
      <c r="A7624" s="214">
        <v>225</v>
      </c>
      <c r="B7624" s="89"/>
      <c r="C7624" s="90" t="s">
        <v>109</v>
      </c>
      <c r="D7624" s="153">
        <v>43412</v>
      </c>
      <c r="E7624" s="89" t="s">
        <v>14211</v>
      </c>
      <c r="F7624" s="89" t="s">
        <v>3</v>
      </c>
      <c r="G7624" s="89">
        <v>1680037</v>
      </c>
      <c r="H7624" s="89"/>
      <c r="I7624" s="93" t="s">
        <v>16368</v>
      </c>
      <c r="J7624" s="89"/>
      <c r="K7624" s="89"/>
      <c r="L7624" s="89"/>
      <c r="M7624" s="89"/>
      <c r="N7624" s="155">
        <v>0</v>
      </c>
      <c r="O7624" s="155">
        <v>29348.33</v>
      </c>
      <c r="P7624" s="89" t="s">
        <v>679</v>
      </c>
    </row>
    <row r="7625" spans="1:16" ht="51">
      <c r="A7625" s="214">
        <v>86</v>
      </c>
      <c r="B7625" s="89"/>
      <c r="C7625" s="90" t="s">
        <v>59</v>
      </c>
      <c r="D7625" s="153">
        <v>43412</v>
      </c>
      <c r="E7625" s="89" t="s">
        <v>14212</v>
      </c>
      <c r="F7625" s="89" t="s">
        <v>3</v>
      </c>
      <c r="G7625" s="89">
        <v>1680038</v>
      </c>
      <c r="H7625" s="89"/>
      <c r="I7625" s="93" t="s">
        <v>16369</v>
      </c>
      <c r="J7625" s="89"/>
      <c r="K7625" s="89"/>
      <c r="L7625" s="89"/>
      <c r="M7625" s="89"/>
      <c r="N7625" s="155">
        <v>0</v>
      </c>
      <c r="O7625" s="155">
        <v>3500</v>
      </c>
      <c r="P7625" s="89" t="s">
        <v>679</v>
      </c>
    </row>
    <row r="7626" spans="1:16" ht="51">
      <c r="A7626" s="214">
        <v>86</v>
      </c>
      <c r="B7626" s="89"/>
      <c r="C7626" s="90" t="s">
        <v>59</v>
      </c>
      <c r="D7626" s="153">
        <v>43412</v>
      </c>
      <c r="E7626" s="89" t="s">
        <v>14213</v>
      </c>
      <c r="F7626" s="89" t="s">
        <v>3</v>
      </c>
      <c r="G7626" s="89">
        <v>1680040</v>
      </c>
      <c r="H7626" s="89"/>
      <c r="I7626" s="93" t="s">
        <v>16370</v>
      </c>
      <c r="J7626" s="89"/>
      <c r="K7626" s="89"/>
      <c r="L7626" s="89"/>
      <c r="M7626" s="89"/>
      <c r="N7626" s="155">
        <v>0</v>
      </c>
      <c r="O7626" s="155">
        <v>3596.3</v>
      </c>
      <c r="P7626" s="89" t="s">
        <v>679</v>
      </c>
    </row>
    <row r="7627" spans="1:16" ht="51">
      <c r="A7627" s="214">
        <v>86</v>
      </c>
      <c r="B7627" s="89"/>
      <c r="C7627" s="90" t="s">
        <v>59</v>
      </c>
      <c r="D7627" s="153">
        <v>43412</v>
      </c>
      <c r="E7627" s="89" t="s">
        <v>14214</v>
      </c>
      <c r="F7627" s="89" t="s">
        <v>3</v>
      </c>
      <c r="G7627" s="89">
        <v>1680043</v>
      </c>
      <c r="H7627" s="89"/>
      <c r="I7627" s="93" t="s">
        <v>16371</v>
      </c>
      <c r="J7627" s="89"/>
      <c r="K7627" s="89"/>
      <c r="L7627" s="89"/>
      <c r="M7627" s="89"/>
      <c r="N7627" s="155">
        <v>0</v>
      </c>
      <c r="O7627" s="155">
        <v>59328</v>
      </c>
      <c r="P7627" s="89" t="s">
        <v>679</v>
      </c>
    </row>
    <row r="7628" spans="1:16" ht="51">
      <c r="A7628" s="214">
        <v>291</v>
      </c>
      <c r="B7628" s="89"/>
      <c r="C7628" s="90" t="s">
        <v>133</v>
      </c>
      <c r="D7628" s="153">
        <v>43412</v>
      </c>
      <c r="E7628" s="89" t="s">
        <v>14215</v>
      </c>
      <c r="F7628" s="89" t="s">
        <v>3</v>
      </c>
      <c r="G7628" s="89">
        <v>1680045</v>
      </c>
      <c r="H7628" s="89"/>
      <c r="I7628" s="93" t="s">
        <v>16372</v>
      </c>
      <c r="J7628" s="89"/>
      <c r="K7628" s="89"/>
      <c r="L7628" s="89"/>
      <c r="M7628" s="89"/>
      <c r="N7628" s="155">
        <v>0</v>
      </c>
      <c r="O7628" s="155">
        <v>3659.58</v>
      </c>
      <c r="P7628" s="89" t="s">
        <v>679</v>
      </c>
    </row>
    <row r="7629" spans="1:16" ht="51">
      <c r="A7629" s="214">
        <v>291</v>
      </c>
      <c r="B7629" s="89"/>
      <c r="C7629" s="90" t="s">
        <v>133</v>
      </c>
      <c r="D7629" s="153">
        <v>43412</v>
      </c>
      <c r="E7629" s="89" t="s">
        <v>14216</v>
      </c>
      <c r="F7629" s="89" t="s">
        <v>3</v>
      </c>
      <c r="G7629" s="89">
        <v>1680048</v>
      </c>
      <c r="H7629" s="89"/>
      <c r="I7629" s="93" t="s">
        <v>16373</v>
      </c>
      <c r="J7629" s="89"/>
      <c r="K7629" s="89"/>
      <c r="L7629" s="89"/>
      <c r="M7629" s="89"/>
      <c r="N7629" s="155">
        <v>0</v>
      </c>
      <c r="O7629" s="155">
        <v>190833.72</v>
      </c>
      <c r="P7629" s="89" t="s">
        <v>679</v>
      </c>
    </row>
    <row r="7630" spans="1:16" ht="51">
      <c r="A7630" s="214">
        <v>291</v>
      </c>
      <c r="B7630" s="89"/>
      <c r="C7630" s="90" t="s">
        <v>133</v>
      </c>
      <c r="D7630" s="153">
        <v>43412</v>
      </c>
      <c r="E7630" s="89" t="s">
        <v>14217</v>
      </c>
      <c r="F7630" s="89" t="s">
        <v>3</v>
      </c>
      <c r="G7630" s="89">
        <v>1680050</v>
      </c>
      <c r="H7630" s="89"/>
      <c r="I7630" s="93" t="s">
        <v>16374</v>
      </c>
      <c r="J7630" s="89"/>
      <c r="K7630" s="89"/>
      <c r="L7630" s="89"/>
      <c r="M7630" s="89"/>
      <c r="N7630" s="155">
        <v>0</v>
      </c>
      <c r="O7630" s="155">
        <v>4956.9800000000005</v>
      </c>
      <c r="P7630" s="89" t="s">
        <v>679</v>
      </c>
    </row>
    <row r="7631" spans="1:16" ht="51">
      <c r="A7631" s="214">
        <v>291</v>
      </c>
      <c r="B7631" s="89"/>
      <c r="C7631" s="90" t="s">
        <v>133</v>
      </c>
      <c r="D7631" s="153">
        <v>43412</v>
      </c>
      <c r="E7631" s="89" t="s">
        <v>14218</v>
      </c>
      <c r="F7631" s="89" t="s">
        <v>3</v>
      </c>
      <c r="G7631" s="89">
        <v>1680057</v>
      </c>
      <c r="H7631" s="89"/>
      <c r="I7631" s="93" t="s">
        <v>16375</v>
      </c>
      <c r="J7631" s="89"/>
      <c r="K7631" s="89"/>
      <c r="L7631" s="89"/>
      <c r="M7631" s="89"/>
      <c r="N7631" s="155">
        <v>0</v>
      </c>
      <c r="O7631" s="155">
        <v>234152.24</v>
      </c>
      <c r="P7631" s="89" t="s">
        <v>679</v>
      </c>
    </row>
    <row r="7632" spans="1:16" ht="51">
      <c r="A7632" s="214">
        <v>291</v>
      </c>
      <c r="B7632" s="89"/>
      <c r="C7632" s="90" t="s">
        <v>133</v>
      </c>
      <c r="D7632" s="153">
        <v>43412</v>
      </c>
      <c r="E7632" s="89" t="s">
        <v>14219</v>
      </c>
      <c r="F7632" s="89" t="s">
        <v>3</v>
      </c>
      <c r="G7632" s="89">
        <v>1680059</v>
      </c>
      <c r="H7632" s="89"/>
      <c r="I7632" s="93" t="s">
        <v>16376</v>
      </c>
      <c r="J7632" s="89"/>
      <c r="K7632" s="89"/>
      <c r="L7632" s="89"/>
      <c r="M7632" s="89"/>
      <c r="N7632" s="155">
        <v>0</v>
      </c>
      <c r="O7632" s="155">
        <v>375469.2</v>
      </c>
      <c r="P7632" s="89" t="s">
        <v>679</v>
      </c>
    </row>
    <row r="7633" spans="1:16" ht="63.75">
      <c r="A7633" s="214">
        <v>15</v>
      </c>
      <c r="B7633" s="89"/>
      <c r="C7633" s="90" t="s">
        <v>45</v>
      </c>
      <c r="D7633" s="153">
        <v>43412</v>
      </c>
      <c r="E7633" s="89" t="s">
        <v>14220</v>
      </c>
      <c r="F7633" s="89" t="s">
        <v>3</v>
      </c>
      <c r="G7633" s="89">
        <v>1680068</v>
      </c>
      <c r="H7633" s="89"/>
      <c r="I7633" s="93" t="s">
        <v>16377</v>
      </c>
      <c r="J7633" s="89"/>
      <c r="K7633" s="89"/>
      <c r="L7633" s="89"/>
      <c r="M7633" s="89"/>
      <c r="N7633" s="155">
        <v>0</v>
      </c>
      <c r="O7633" s="155">
        <v>10000</v>
      </c>
      <c r="P7633" s="89" t="s">
        <v>679</v>
      </c>
    </row>
    <row r="7634" spans="1:16" ht="51">
      <c r="A7634" s="214" t="s">
        <v>569</v>
      </c>
      <c r="B7634" s="89"/>
      <c r="C7634" s="90" t="s">
        <v>621</v>
      </c>
      <c r="D7634" s="153">
        <v>43412</v>
      </c>
      <c r="E7634" s="89" t="s">
        <v>14221</v>
      </c>
      <c r="F7634" s="89" t="s">
        <v>3</v>
      </c>
      <c r="G7634" s="89">
        <v>1679996</v>
      </c>
      <c r="H7634" s="89"/>
      <c r="I7634" s="93" t="s">
        <v>16378</v>
      </c>
      <c r="J7634" s="89"/>
      <c r="K7634" s="89"/>
      <c r="L7634" s="89"/>
      <c r="M7634" s="89"/>
      <c r="N7634" s="155">
        <v>0</v>
      </c>
      <c r="O7634" s="155">
        <v>1726</v>
      </c>
      <c r="P7634" s="89" t="s">
        <v>679</v>
      </c>
    </row>
    <row r="7635" spans="1:16" ht="51">
      <c r="A7635" s="214" t="s">
        <v>569</v>
      </c>
      <c r="B7635" s="89"/>
      <c r="C7635" s="90" t="s">
        <v>621</v>
      </c>
      <c r="D7635" s="153">
        <v>43412</v>
      </c>
      <c r="E7635" s="89" t="s">
        <v>14222</v>
      </c>
      <c r="F7635" s="89" t="s">
        <v>3</v>
      </c>
      <c r="G7635" s="89">
        <v>1679998</v>
      </c>
      <c r="H7635" s="89"/>
      <c r="I7635" s="93" t="s">
        <v>16379</v>
      </c>
      <c r="J7635" s="89"/>
      <c r="K7635" s="89"/>
      <c r="L7635" s="89"/>
      <c r="M7635" s="89"/>
      <c r="N7635" s="155">
        <v>0</v>
      </c>
      <c r="O7635" s="155">
        <v>8.9600000000000009</v>
      </c>
      <c r="P7635" s="89" t="s">
        <v>679</v>
      </c>
    </row>
    <row r="7636" spans="1:16" ht="38.25">
      <c r="A7636" s="214">
        <v>266</v>
      </c>
      <c r="B7636" s="89"/>
      <c r="C7636" s="90" t="s">
        <v>11070</v>
      </c>
      <c r="D7636" s="153">
        <v>43412</v>
      </c>
      <c r="E7636" s="89" t="s">
        <v>14223</v>
      </c>
      <c r="F7636" s="89" t="s">
        <v>3</v>
      </c>
      <c r="G7636" s="89">
        <v>1679999</v>
      </c>
      <c r="H7636" s="89"/>
      <c r="I7636" s="93" t="s">
        <v>16380</v>
      </c>
      <c r="J7636" s="89"/>
      <c r="K7636" s="89"/>
      <c r="L7636" s="89"/>
      <c r="M7636" s="89"/>
      <c r="N7636" s="155">
        <v>0</v>
      </c>
      <c r="O7636" s="155">
        <v>1973.3</v>
      </c>
      <c r="P7636" s="89" t="s">
        <v>679</v>
      </c>
    </row>
    <row r="7637" spans="1:16" ht="38.25">
      <c r="A7637" s="214" t="s">
        <v>569</v>
      </c>
      <c r="B7637" s="89"/>
      <c r="C7637" s="90" t="s">
        <v>621</v>
      </c>
      <c r="D7637" s="153">
        <v>43412</v>
      </c>
      <c r="E7637" s="89" t="s">
        <v>14224</v>
      </c>
      <c r="F7637" s="89" t="s">
        <v>3</v>
      </c>
      <c r="G7637" s="89">
        <v>1680010</v>
      </c>
      <c r="H7637" s="89"/>
      <c r="I7637" s="93" t="s">
        <v>16381</v>
      </c>
      <c r="J7637" s="89"/>
      <c r="K7637" s="89"/>
      <c r="L7637" s="89"/>
      <c r="M7637" s="89"/>
      <c r="N7637" s="155">
        <v>0</v>
      </c>
      <c r="O7637" s="155">
        <v>851.53</v>
      </c>
      <c r="P7637" s="89" t="s">
        <v>679</v>
      </c>
    </row>
    <row r="7638" spans="1:16" ht="38.25">
      <c r="A7638" s="214" t="s">
        <v>569</v>
      </c>
      <c r="B7638" s="89"/>
      <c r="C7638" s="90" t="s">
        <v>621</v>
      </c>
      <c r="D7638" s="153">
        <v>43412</v>
      </c>
      <c r="E7638" s="89" t="s">
        <v>14225</v>
      </c>
      <c r="F7638" s="89" t="s">
        <v>3</v>
      </c>
      <c r="G7638" s="89">
        <v>1680030</v>
      </c>
      <c r="H7638" s="89"/>
      <c r="I7638" s="93" t="s">
        <v>16382</v>
      </c>
      <c r="J7638" s="89"/>
      <c r="K7638" s="89"/>
      <c r="L7638" s="89"/>
      <c r="M7638" s="89"/>
      <c r="N7638" s="155">
        <v>0</v>
      </c>
      <c r="O7638" s="155">
        <v>8000</v>
      </c>
      <c r="P7638" s="89" t="s">
        <v>679</v>
      </c>
    </row>
    <row r="7639" spans="1:16" ht="51">
      <c r="A7639" s="214">
        <v>70</v>
      </c>
      <c r="B7639" s="89"/>
      <c r="C7639" s="90" t="s">
        <v>56</v>
      </c>
      <c r="D7639" s="153">
        <v>43412</v>
      </c>
      <c r="E7639" s="89" t="s">
        <v>14226</v>
      </c>
      <c r="F7639" s="89" t="s">
        <v>3</v>
      </c>
      <c r="G7639" s="89">
        <v>1680039</v>
      </c>
      <c r="H7639" s="89"/>
      <c r="I7639" s="93" t="s">
        <v>16383</v>
      </c>
      <c r="J7639" s="89"/>
      <c r="K7639" s="89"/>
      <c r="L7639" s="89"/>
      <c r="M7639" s="89"/>
      <c r="N7639" s="155">
        <v>0</v>
      </c>
      <c r="O7639" s="155">
        <v>1080</v>
      </c>
      <c r="P7639" s="89" t="s">
        <v>679</v>
      </c>
    </row>
    <row r="7640" spans="1:16" ht="51">
      <c r="A7640" s="214">
        <v>599</v>
      </c>
      <c r="B7640" s="89"/>
      <c r="C7640" s="90" t="s">
        <v>11086</v>
      </c>
      <c r="D7640" s="153">
        <v>43412</v>
      </c>
      <c r="E7640" s="89" t="s">
        <v>14227</v>
      </c>
      <c r="F7640" s="89" t="s">
        <v>3</v>
      </c>
      <c r="G7640" s="89">
        <v>1680078</v>
      </c>
      <c r="H7640" s="89"/>
      <c r="I7640" s="93" t="s">
        <v>16384</v>
      </c>
      <c r="J7640" s="89"/>
      <c r="K7640" s="89"/>
      <c r="L7640" s="89"/>
      <c r="M7640" s="89"/>
      <c r="N7640" s="155">
        <v>0</v>
      </c>
      <c r="O7640" s="155">
        <v>156.6</v>
      </c>
      <c r="P7640" s="89" t="s">
        <v>679</v>
      </c>
    </row>
    <row r="7641" spans="1:16" ht="76.5">
      <c r="A7641" s="214">
        <v>41</v>
      </c>
      <c r="B7641" s="89"/>
      <c r="C7641" s="90" t="s">
        <v>50</v>
      </c>
      <c r="D7641" s="153">
        <v>43412</v>
      </c>
      <c r="E7641" s="89" t="s">
        <v>14228</v>
      </c>
      <c r="F7641" s="89" t="s">
        <v>636</v>
      </c>
      <c r="G7641" s="89">
        <v>181653</v>
      </c>
      <c r="H7641" s="89"/>
      <c r="I7641" s="93" t="s">
        <v>16385</v>
      </c>
      <c r="J7641" s="89"/>
      <c r="K7641" s="89"/>
      <c r="L7641" s="89"/>
      <c r="M7641" s="89"/>
      <c r="N7641" s="155">
        <v>0</v>
      </c>
      <c r="O7641" s="155">
        <v>17226</v>
      </c>
      <c r="P7641" s="89" t="s">
        <v>679</v>
      </c>
    </row>
    <row r="7642" spans="1:16" ht="76.5">
      <c r="A7642" s="214">
        <v>41</v>
      </c>
      <c r="B7642" s="89"/>
      <c r="C7642" s="90" t="s">
        <v>50</v>
      </c>
      <c r="D7642" s="153">
        <v>43412</v>
      </c>
      <c r="E7642" s="89" t="s">
        <v>14228</v>
      </c>
      <c r="F7642" s="89" t="s">
        <v>636</v>
      </c>
      <c r="G7642" s="89">
        <v>181657</v>
      </c>
      <c r="H7642" s="89"/>
      <c r="I7642" s="93" t="s">
        <v>16386</v>
      </c>
      <c r="J7642" s="89"/>
      <c r="K7642" s="89"/>
      <c r="L7642" s="89"/>
      <c r="M7642" s="89"/>
      <c r="N7642" s="155">
        <v>0</v>
      </c>
      <c r="O7642" s="155">
        <v>191052</v>
      </c>
      <c r="P7642" s="89" t="s">
        <v>679</v>
      </c>
    </row>
    <row r="7643" spans="1:16" ht="76.5">
      <c r="A7643" s="214">
        <v>41</v>
      </c>
      <c r="B7643" s="89"/>
      <c r="C7643" s="90" t="s">
        <v>50</v>
      </c>
      <c r="D7643" s="153">
        <v>43412</v>
      </c>
      <c r="E7643" s="89" t="s">
        <v>14228</v>
      </c>
      <c r="F7643" s="89" t="s">
        <v>636</v>
      </c>
      <c r="G7643" s="89">
        <v>181659</v>
      </c>
      <c r="H7643" s="89"/>
      <c r="I7643" s="93" t="s">
        <v>16387</v>
      </c>
      <c r="J7643" s="89"/>
      <c r="K7643" s="89"/>
      <c r="L7643" s="89"/>
      <c r="M7643" s="89"/>
      <c r="N7643" s="155">
        <v>0</v>
      </c>
      <c r="O7643" s="155">
        <v>78300</v>
      </c>
      <c r="P7643" s="89" t="s">
        <v>679</v>
      </c>
    </row>
    <row r="7644" spans="1:16" ht="63.75">
      <c r="A7644" s="214">
        <v>513</v>
      </c>
      <c r="B7644" s="89"/>
      <c r="C7644" s="90" t="s">
        <v>175</v>
      </c>
      <c r="D7644" s="153">
        <v>43412</v>
      </c>
      <c r="E7644" s="89" t="s">
        <v>14229</v>
      </c>
      <c r="F7644" s="89" t="s">
        <v>15</v>
      </c>
      <c r="G7644" s="89">
        <v>882809</v>
      </c>
      <c r="H7644" s="89"/>
      <c r="I7644" s="93" t="s">
        <v>16388</v>
      </c>
      <c r="J7644" s="89"/>
      <c r="K7644" s="89"/>
      <c r="L7644" s="89"/>
      <c r="M7644" s="89"/>
      <c r="N7644" s="155">
        <v>50</v>
      </c>
      <c r="O7644" s="155">
        <v>0</v>
      </c>
      <c r="P7644" s="89" t="s">
        <v>679</v>
      </c>
    </row>
    <row r="7645" spans="1:16" ht="51">
      <c r="A7645" s="214">
        <v>10</v>
      </c>
      <c r="B7645" s="89"/>
      <c r="C7645" s="90" t="s">
        <v>44</v>
      </c>
      <c r="D7645" s="153">
        <v>43412</v>
      </c>
      <c r="E7645" s="89" t="s">
        <v>14230</v>
      </c>
      <c r="F7645" s="89" t="s">
        <v>15</v>
      </c>
      <c r="G7645" s="89">
        <v>882995</v>
      </c>
      <c r="H7645" s="89"/>
      <c r="I7645" s="93" t="s">
        <v>13205</v>
      </c>
      <c r="J7645" s="89"/>
      <c r="K7645" s="89"/>
      <c r="L7645" s="89"/>
      <c r="M7645" s="89"/>
      <c r="N7645" s="155">
        <v>50</v>
      </c>
      <c r="O7645" s="155">
        <v>0</v>
      </c>
      <c r="P7645" s="89" t="s">
        <v>679</v>
      </c>
    </row>
    <row r="7646" spans="1:16" ht="63.75">
      <c r="A7646" s="214">
        <v>287</v>
      </c>
      <c r="B7646" s="89"/>
      <c r="C7646" s="90" t="s">
        <v>130</v>
      </c>
      <c r="D7646" s="153">
        <v>43412</v>
      </c>
      <c r="E7646" s="89" t="s">
        <v>14231</v>
      </c>
      <c r="F7646" s="89" t="s">
        <v>11</v>
      </c>
      <c r="G7646" s="89">
        <v>883147</v>
      </c>
      <c r="H7646" s="89"/>
      <c r="I7646" s="93" t="s">
        <v>16389</v>
      </c>
      <c r="J7646" s="89"/>
      <c r="K7646" s="89"/>
      <c r="L7646" s="89"/>
      <c r="M7646" s="89"/>
      <c r="N7646" s="155">
        <v>50</v>
      </c>
      <c r="O7646" s="155">
        <v>0</v>
      </c>
      <c r="P7646" s="89" t="s">
        <v>679</v>
      </c>
    </row>
    <row r="7647" spans="1:16" ht="63.75">
      <c r="A7647" s="214">
        <v>10</v>
      </c>
      <c r="B7647" s="89"/>
      <c r="C7647" s="90" t="s">
        <v>44</v>
      </c>
      <c r="D7647" s="153">
        <v>43412</v>
      </c>
      <c r="E7647" s="89" t="s">
        <v>14232</v>
      </c>
      <c r="F7647" s="89" t="s">
        <v>15</v>
      </c>
      <c r="G7647" s="89">
        <v>883470</v>
      </c>
      <c r="H7647" s="89"/>
      <c r="I7647" s="93" t="s">
        <v>16390</v>
      </c>
      <c r="J7647" s="89"/>
      <c r="K7647" s="89"/>
      <c r="L7647" s="89"/>
      <c r="M7647" s="89"/>
      <c r="N7647" s="155">
        <v>50</v>
      </c>
      <c r="O7647" s="155">
        <v>0</v>
      </c>
      <c r="P7647" s="89" t="s">
        <v>679</v>
      </c>
    </row>
    <row r="7648" spans="1:16" ht="51">
      <c r="A7648" s="214">
        <v>117</v>
      </c>
      <c r="B7648" s="89"/>
      <c r="C7648" s="90" t="s">
        <v>65</v>
      </c>
      <c r="D7648" s="153">
        <v>43412</v>
      </c>
      <c r="E7648" s="89" t="s">
        <v>14233</v>
      </c>
      <c r="F7648" s="89" t="s">
        <v>11</v>
      </c>
      <c r="G7648" s="89">
        <v>937863</v>
      </c>
      <c r="H7648" s="89"/>
      <c r="I7648" s="93" t="s">
        <v>16391</v>
      </c>
      <c r="J7648" s="89"/>
      <c r="K7648" s="89"/>
      <c r="L7648" s="89"/>
      <c r="M7648" s="89"/>
      <c r="N7648" s="155">
        <v>50</v>
      </c>
      <c r="O7648" s="155">
        <v>0</v>
      </c>
      <c r="P7648" s="89" t="s">
        <v>679</v>
      </c>
    </row>
    <row r="7649" spans="1:16" ht="76.5">
      <c r="A7649" s="214">
        <v>578</v>
      </c>
      <c r="B7649" s="89"/>
      <c r="C7649" s="90" t="s">
        <v>183</v>
      </c>
      <c r="D7649" s="153">
        <v>43412</v>
      </c>
      <c r="E7649" s="89" t="s">
        <v>14234</v>
      </c>
      <c r="F7649" s="89" t="s">
        <v>15</v>
      </c>
      <c r="G7649" s="89">
        <v>6456</v>
      </c>
      <c r="H7649" s="89"/>
      <c r="I7649" s="93" t="s">
        <v>16392</v>
      </c>
      <c r="J7649" s="89"/>
      <c r="K7649" s="89"/>
      <c r="L7649" s="89"/>
      <c r="M7649" s="89"/>
      <c r="N7649" s="155">
        <v>374</v>
      </c>
      <c r="O7649" s="155">
        <v>0</v>
      </c>
      <c r="P7649" s="89" t="s">
        <v>679</v>
      </c>
    </row>
    <row r="7650" spans="1:16" ht="89.25">
      <c r="A7650" s="214">
        <v>578</v>
      </c>
      <c r="B7650" s="89"/>
      <c r="C7650" s="90" t="s">
        <v>183</v>
      </c>
      <c r="D7650" s="153">
        <v>43412</v>
      </c>
      <c r="E7650" s="89" t="s">
        <v>14235</v>
      </c>
      <c r="F7650" s="89" t="s">
        <v>15</v>
      </c>
      <c r="G7650" s="89">
        <v>6447</v>
      </c>
      <c r="H7650" s="89"/>
      <c r="I7650" s="93" t="s">
        <v>16393</v>
      </c>
      <c r="J7650" s="89"/>
      <c r="K7650" s="89"/>
      <c r="L7650" s="89"/>
      <c r="M7650" s="89"/>
      <c r="N7650" s="155">
        <v>952.78</v>
      </c>
      <c r="O7650" s="155">
        <v>0</v>
      </c>
      <c r="P7650" s="89" t="s">
        <v>679</v>
      </c>
    </row>
    <row r="7651" spans="1:16" ht="63.75">
      <c r="A7651" s="214">
        <v>578</v>
      </c>
      <c r="B7651" s="89"/>
      <c r="C7651" s="90" t="s">
        <v>183</v>
      </c>
      <c r="D7651" s="153">
        <v>43412</v>
      </c>
      <c r="E7651" s="89" t="s">
        <v>14236</v>
      </c>
      <c r="F7651" s="89" t="s">
        <v>15</v>
      </c>
      <c r="G7651" s="89">
        <v>6445</v>
      </c>
      <c r="H7651" s="89"/>
      <c r="I7651" s="93" t="s">
        <v>16394</v>
      </c>
      <c r="J7651" s="89"/>
      <c r="K7651" s="89"/>
      <c r="L7651" s="89"/>
      <c r="M7651" s="89"/>
      <c r="N7651" s="155">
        <v>436.29</v>
      </c>
      <c r="O7651" s="155">
        <v>0</v>
      </c>
      <c r="P7651" s="89" t="s">
        <v>679</v>
      </c>
    </row>
    <row r="7652" spans="1:16" ht="89.25">
      <c r="A7652" s="214">
        <v>197</v>
      </c>
      <c r="B7652" s="89"/>
      <c r="C7652" s="90" t="s">
        <v>11069</v>
      </c>
      <c r="D7652" s="153">
        <v>43412</v>
      </c>
      <c r="E7652" s="89" t="s">
        <v>14237</v>
      </c>
      <c r="F7652" s="89" t="s">
        <v>15</v>
      </c>
      <c r="G7652" s="89">
        <v>6446</v>
      </c>
      <c r="H7652" s="89"/>
      <c r="I7652" s="93" t="s">
        <v>16395</v>
      </c>
      <c r="J7652" s="89"/>
      <c r="K7652" s="89"/>
      <c r="L7652" s="89"/>
      <c r="M7652" s="89"/>
      <c r="N7652" s="155">
        <v>315</v>
      </c>
      <c r="O7652" s="155">
        <v>0</v>
      </c>
      <c r="P7652" s="89" t="s">
        <v>679</v>
      </c>
    </row>
    <row r="7653" spans="1:16" ht="76.5">
      <c r="A7653" s="214">
        <v>578</v>
      </c>
      <c r="B7653" s="89"/>
      <c r="C7653" s="90" t="s">
        <v>183</v>
      </c>
      <c r="D7653" s="153">
        <v>43412</v>
      </c>
      <c r="E7653" s="89" t="s">
        <v>14238</v>
      </c>
      <c r="F7653" s="89" t="s">
        <v>15</v>
      </c>
      <c r="G7653" s="89">
        <v>6458</v>
      </c>
      <c r="H7653" s="89"/>
      <c r="I7653" s="93" t="s">
        <v>16396</v>
      </c>
      <c r="J7653" s="89"/>
      <c r="K7653" s="89"/>
      <c r="L7653" s="89"/>
      <c r="M7653" s="89"/>
      <c r="N7653" s="155">
        <v>586.30999999999995</v>
      </c>
      <c r="O7653" s="155">
        <v>0</v>
      </c>
      <c r="P7653" s="89" t="s">
        <v>679</v>
      </c>
    </row>
    <row r="7654" spans="1:16" ht="63.75">
      <c r="A7654" s="214">
        <v>578</v>
      </c>
      <c r="B7654" s="89"/>
      <c r="C7654" s="90" t="s">
        <v>183</v>
      </c>
      <c r="D7654" s="153">
        <v>43412</v>
      </c>
      <c r="E7654" s="89" t="s">
        <v>14239</v>
      </c>
      <c r="F7654" s="89" t="s">
        <v>15</v>
      </c>
      <c r="G7654" s="89">
        <v>6459</v>
      </c>
      <c r="H7654" s="89"/>
      <c r="I7654" s="93" t="s">
        <v>16397</v>
      </c>
      <c r="J7654" s="89"/>
      <c r="K7654" s="89"/>
      <c r="L7654" s="89"/>
      <c r="M7654" s="89"/>
      <c r="N7654" s="155">
        <v>492.26</v>
      </c>
      <c r="O7654" s="155">
        <v>0</v>
      </c>
      <c r="P7654" s="89" t="s">
        <v>679</v>
      </c>
    </row>
    <row r="7655" spans="1:16" ht="76.5">
      <c r="A7655" s="214">
        <v>578</v>
      </c>
      <c r="B7655" s="89"/>
      <c r="C7655" s="90" t="s">
        <v>183</v>
      </c>
      <c r="D7655" s="153">
        <v>43412</v>
      </c>
      <c r="E7655" s="89" t="s">
        <v>14240</v>
      </c>
      <c r="F7655" s="89" t="s">
        <v>15</v>
      </c>
      <c r="G7655" s="89">
        <v>6460</v>
      </c>
      <c r="H7655" s="89"/>
      <c r="I7655" s="93" t="s">
        <v>16398</v>
      </c>
      <c r="J7655" s="89"/>
      <c r="K7655" s="89"/>
      <c r="L7655" s="89"/>
      <c r="M7655" s="89"/>
      <c r="N7655" s="155">
        <v>470.38</v>
      </c>
      <c r="O7655" s="155">
        <v>0</v>
      </c>
      <c r="P7655" s="89" t="s">
        <v>679</v>
      </c>
    </row>
    <row r="7656" spans="1:16" ht="63.75">
      <c r="A7656" s="214">
        <v>578</v>
      </c>
      <c r="B7656" s="89"/>
      <c r="C7656" s="90" t="s">
        <v>183</v>
      </c>
      <c r="D7656" s="153">
        <v>43412</v>
      </c>
      <c r="E7656" s="89" t="s">
        <v>14241</v>
      </c>
      <c r="F7656" s="89" t="s">
        <v>15</v>
      </c>
      <c r="G7656" s="89">
        <v>6457</v>
      </c>
      <c r="H7656" s="89"/>
      <c r="I7656" s="93" t="s">
        <v>16399</v>
      </c>
      <c r="J7656" s="89"/>
      <c r="K7656" s="89"/>
      <c r="L7656" s="89"/>
      <c r="M7656" s="89"/>
      <c r="N7656" s="155">
        <v>499.33</v>
      </c>
      <c r="O7656" s="155">
        <v>0</v>
      </c>
      <c r="P7656" s="89" t="s">
        <v>679</v>
      </c>
    </row>
    <row r="7657" spans="1:16" ht="63.75">
      <c r="A7657" s="214">
        <v>578</v>
      </c>
      <c r="B7657" s="89"/>
      <c r="C7657" s="90" t="s">
        <v>183</v>
      </c>
      <c r="D7657" s="153">
        <v>43412</v>
      </c>
      <c r="E7657" s="89" t="s">
        <v>14242</v>
      </c>
      <c r="F7657" s="89" t="s">
        <v>15</v>
      </c>
      <c r="G7657" s="89">
        <v>6461</v>
      </c>
      <c r="H7657" s="89"/>
      <c r="I7657" s="93" t="s">
        <v>16400</v>
      </c>
      <c r="J7657" s="89"/>
      <c r="K7657" s="89"/>
      <c r="L7657" s="89"/>
      <c r="M7657" s="89"/>
      <c r="N7657" s="155">
        <v>705.47</v>
      </c>
      <c r="O7657" s="155">
        <v>0</v>
      </c>
      <c r="P7657" s="89" t="s">
        <v>679</v>
      </c>
    </row>
    <row r="7658" spans="1:16" ht="51">
      <c r="A7658" s="214">
        <v>10</v>
      </c>
      <c r="B7658" s="89"/>
      <c r="C7658" s="90" t="s">
        <v>44</v>
      </c>
      <c r="D7658" s="153">
        <v>43412</v>
      </c>
      <c r="E7658" s="89" t="s">
        <v>14243</v>
      </c>
      <c r="F7658" s="89" t="s">
        <v>15</v>
      </c>
      <c r="G7658" s="89">
        <v>883605</v>
      </c>
      <c r="H7658" s="89"/>
      <c r="I7658" s="93" t="s">
        <v>16401</v>
      </c>
      <c r="J7658" s="89"/>
      <c r="K7658" s="89"/>
      <c r="L7658" s="89"/>
      <c r="M7658" s="89"/>
      <c r="N7658" s="155">
        <v>50</v>
      </c>
      <c r="O7658" s="155">
        <v>0</v>
      </c>
      <c r="P7658" s="89" t="s">
        <v>679</v>
      </c>
    </row>
    <row r="7659" spans="1:16" ht="51">
      <c r="A7659" s="214">
        <v>513</v>
      </c>
      <c r="B7659" s="89"/>
      <c r="C7659" s="90" t="s">
        <v>175</v>
      </c>
      <c r="D7659" s="153">
        <v>43412</v>
      </c>
      <c r="E7659" s="89" t="s">
        <v>14244</v>
      </c>
      <c r="F7659" s="89" t="s">
        <v>15</v>
      </c>
      <c r="G7659" s="89">
        <v>883738</v>
      </c>
      <c r="H7659" s="89"/>
      <c r="I7659" s="93" t="s">
        <v>8507</v>
      </c>
      <c r="J7659" s="89"/>
      <c r="K7659" s="89"/>
      <c r="L7659" s="89"/>
      <c r="M7659" s="89"/>
      <c r="N7659" s="155">
        <v>50</v>
      </c>
      <c r="O7659" s="155">
        <v>0</v>
      </c>
      <c r="P7659" s="89" t="s">
        <v>679</v>
      </c>
    </row>
    <row r="7660" spans="1:16" ht="51">
      <c r="A7660" s="214">
        <v>10</v>
      </c>
      <c r="B7660" s="89"/>
      <c r="C7660" s="90" t="s">
        <v>44</v>
      </c>
      <c r="D7660" s="153">
        <v>43412</v>
      </c>
      <c r="E7660" s="89" t="s">
        <v>14245</v>
      </c>
      <c r="F7660" s="89" t="s">
        <v>15</v>
      </c>
      <c r="G7660" s="89">
        <v>883742</v>
      </c>
      <c r="H7660" s="89"/>
      <c r="I7660" s="93" t="s">
        <v>9981</v>
      </c>
      <c r="J7660" s="89"/>
      <c r="K7660" s="89"/>
      <c r="L7660" s="89"/>
      <c r="M7660" s="89"/>
      <c r="N7660" s="155">
        <v>50</v>
      </c>
      <c r="O7660" s="155">
        <v>0</v>
      </c>
      <c r="P7660" s="89" t="s">
        <v>679</v>
      </c>
    </row>
    <row r="7661" spans="1:16" ht="51">
      <c r="A7661" s="214">
        <v>513</v>
      </c>
      <c r="B7661" s="89"/>
      <c r="C7661" s="90" t="s">
        <v>175</v>
      </c>
      <c r="D7661" s="153">
        <v>43412</v>
      </c>
      <c r="E7661" s="89" t="s">
        <v>14246</v>
      </c>
      <c r="F7661" s="89" t="s">
        <v>15</v>
      </c>
      <c r="G7661" s="89">
        <v>883832</v>
      </c>
      <c r="H7661" s="89"/>
      <c r="I7661" s="93" t="s">
        <v>8548</v>
      </c>
      <c r="J7661" s="89"/>
      <c r="K7661" s="89"/>
      <c r="L7661" s="89"/>
      <c r="M7661" s="89"/>
      <c r="N7661" s="155">
        <v>50</v>
      </c>
      <c r="O7661" s="155">
        <v>0</v>
      </c>
      <c r="P7661" s="89" t="s">
        <v>679</v>
      </c>
    </row>
    <row r="7662" spans="1:16" ht="51">
      <c r="A7662" s="214">
        <v>513</v>
      </c>
      <c r="B7662" s="89"/>
      <c r="C7662" s="90" t="s">
        <v>175</v>
      </c>
      <c r="D7662" s="153">
        <v>43412</v>
      </c>
      <c r="E7662" s="89" t="s">
        <v>14247</v>
      </c>
      <c r="F7662" s="89" t="s">
        <v>15</v>
      </c>
      <c r="G7662" s="89">
        <v>883834</v>
      </c>
      <c r="H7662" s="89"/>
      <c r="I7662" s="93" t="s">
        <v>3387</v>
      </c>
      <c r="J7662" s="89"/>
      <c r="K7662" s="89"/>
      <c r="L7662" s="89"/>
      <c r="M7662" s="89"/>
      <c r="N7662" s="155">
        <v>50</v>
      </c>
      <c r="O7662" s="155">
        <v>0</v>
      </c>
      <c r="P7662" s="89" t="s">
        <v>679</v>
      </c>
    </row>
    <row r="7663" spans="1:16" ht="51">
      <c r="A7663" s="214">
        <v>513</v>
      </c>
      <c r="B7663" s="89"/>
      <c r="C7663" s="90" t="s">
        <v>175</v>
      </c>
      <c r="D7663" s="153">
        <v>43412</v>
      </c>
      <c r="E7663" s="89" t="s">
        <v>14248</v>
      </c>
      <c r="F7663" s="89" t="s">
        <v>15</v>
      </c>
      <c r="G7663" s="89">
        <v>883836</v>
      </c>
      <c r="H7663" s="89"/>
      <c r="I7663" s="93" t="s">
        <v>743</v>
      </c>
      <c r="J7663" s="89"/>
      <c r="K7663" s="89"/>
      <c r="L7663" s="89"/>
      <c r="M7663" s="89"/>
      <c r="N7663" s="155">
        <v>50</v>
      </c>
      <c r="O7663" s="155">
        <v>0</v>
      </c>
      <c r="P7663" s="89" t="s">
        <v>679</v>
      </c>
    </row>
    <row r="7664" spans="1:16" ht="89.25">
      <c r="A7664" s="214">
        <v>597</v>
      </c>
      <c r="B7664" s="89"/>
      <c r="C7664" s="90" t="s">
        <v>2577</v>
      </c>
      <c r="D7664" s="153">
        <v>43412</v>
      </c>
      <c r="E7664" s="89" t="s">
        <v>14249</v>
      </c>
      <c r="F7664" s="89" t="s">
        <v>11</v>
      </c>
      <c r="G7664" s="89">
        <v>937875</v>
      </c>
      <c r="H7664" s="89"/>
      <c r="I7664" s="93" t="s">
        <v>16402</v>
      </c>
      <c r="J7664" s="89"/>
      <c r="K7664" s="89"/>
      <c r="L7664" s="89"/>
      <c r="M7664" s="89"/>
      <c r="N7664" s="155">
        <v>490</v>
      </c>
      <c r="O7664" s="155">
        <v>0</v>
      </c>
      <c r="P7664" s="89" t="s">
        <v>679</v>
      </c>
    </row>
    <row r="7665" spans="1:16" ht="89.25">
      <c r="A7665" s="214">
        <v>132</v>
      </c>
      <c r="B7665" s="89"/>
      <c r="C7665" s="90" t="s">
        <v>71</v>
      </c>
      <c r="D7665" s="153">
        <v>43412</v>
      </c>
      <c r="E7665" s="89" t="s">
        <v>14250</v>
      </c>
      <c r="F7665" s="89" t="s">
        <v>11</v>
      </c>
      <c r="G7665" s="89">
        <v>937842</v>
      </c>
      <c r="H7665" s="89"/>
      <c r="I7665" s="93" t="s">
        <v>16403</v>
      </c>
      <c r="J7665" s="89"/>
      <c r="K7665" s="89"/>
      <c r="L7665" s="89"/>
      <c r="M7665" s="89"/>
      <c r="N7665" s="155">
        <v>1150.82</v>
      </c>
      <c r="O7665" s="155">
        <v>0</v>
      </c>
      <c r="P7665" s="89" t="s">
        <v>679</v>
      </c>
    </row>
    <row r="7666" spans="1:16" ht="76.5">
      <c r="A7666" s="214">
        <v>597</v>
      </c>
      <c r="B7666" s="89"/>
      <c r="C7666" s="90" t="s">
        <v>2577</v>
      </c>
      <c r="D7666" s="153">
        <v>43412</v>
      </c>
      <c r="E7666" s="89" t="s">
        <v>14251</v>
      </c>
      <c r="F7666" s="89" t="s">
        <v>11</v>
      </c>
      <c r="G7666" s="89">
        <v>937857</v>
      </c>
      <c r="H7666" s="89"/>
      <c r="I7666" s="93" t="s">
        <v>16404</v>
      </c>
      <c r="J7666" s="89"/>
      <c r="K7666" s="89"/>
      <c r="L7666" s="89"/>
      <c r="M7666" s="89"/>
      <c r="N7666" s="155">
        <v>270</v>
      </c>
      <c r="O7666" s="155">
        <v>0</v>
      </c>
      <c r="P7666" s="89" t="s">
        <v>679</v>
      </c>
    </row>
    <row r="7667" spans="1:16" ht="76.5">
      <c r="A7667" s="214">
        <v>25</v>
      </c>
      <c r="B7667" s="89"/>
      <c r="C7667" s="90" t="s">
        <v>48</v>
      </c>
      <c r="D7667" s="153">
        <v>43412</v>
      </c>
      <c r="E7667" s="89" t="s">
        <v>14252</v>
      </c>
      <c r="F7667" s="89" t="s">
        <v>680</v>
      </c>
      <c r="G7667" s="89">
        <v>181691</v>
      </c>
      <c r="H7667" s="89"/>
      <c r="I7667" s="93" t="s">
        <v>16405</v>
      </c>
      <c r="J7667" s="89"/>
      <c r="K7667" s="89"/>
      <c r="L7667" s="89"/>
      <c r="M7667" s="89"/>
      <c r="N7667" s="155">
        <v>158236.54</v>
      </c>
      <c r="O7667" s="155">
        <v>0</v>
      </c>
      <c r="P7667" s="89" t="s">
        <v>679</v>
      </c>
    </row>
    <row r="7668" spans="1:16" ht="89.25">
      <c r="A7668" s="214">
        <v>25</v>
      </c>
      <c r="B7668" s="89"/>
      <c r="C7668" s="90" t="s">
        <v>48</v>
      </c>
      <c r="D7668" s="153">
        <v>43412</v>
      </c>
      <c r="E7668" s="89" t="s">
        <v>14252</v>
      </c>
      <c r="F7668" s="89" t="s">
        <v>680</v>
      </c>
      <c r="G7668" s="89">
        <v>181690</v>
      </c>
      <c r="H7668" s="89"/>
      <c r="I7668" s="93" t="s">
        <v>16406</v>
      </c>
      <c r="J7668" s="89"/>
      <c r="K7668" s="89"/>
      <c r="L7668" s="89"/>
      <c r="M7668" s="89"/>
      <c r="N7668" s="155">
        <v>202968.11</v>
      </c>
      <c r="O7668" s="155">
        <v>0</v>
      </c>
      <c r="P7668" s="89" t="s">
        <v>679</v>
      </c>
    </row>
    <row r="7669" spans="1:16" ht="51">
      <c r="A7669" s="214">
        <v>119</v>
      </c>
      <c r="B7669" s="89"/>
      <c r="C7669" s="90" t="s">
        <v>66</v>
      </c>
      <c r="D7669" s="153">
        <v>43412</v>
      </c>
      <c r="E7669" s="89" t="s">
        <v>14253</v>
      </c>
      <c r="F7669" s="89" t="s">
        <v>11</v>
      </c>
      <c r="G7669" s="89">
        <v>937961</v>
      </c>
      <c r="H7669" s="89"/>
      <c r="I7669" s="93" t="s">
        <v>16407</v>
      </c>
      <c r="J7669" s="89"/>
      <c r="K7669" s="89"/>
      <c r="L7669" s="89"/>
      <c r="M7669" s="89"/>
      <c r="N7669" s="155">
        <v>50</v>
      </c>
      <c r="O7669" s="155">
        <v>0</v>
      </c>
      <c r="P7669" s="89" t="s">
        <v>679</v>
      </c>
    </row>
    <row r="7670" spans="1:16" ht="51">
      <c r="A7670" s="214">
        <v>119</v>
      </c>
      <c r="B7670" s="89"/>
      <c r="C7670" s="90" t="s">
        <v>66</v>
      </c>
      <c r="D7670" s="153">
        <v>43412</v>
      </c>
      <c r="E7670" s="89" t="s">
        <v>14254</v>
      </c>
      <c r="F7670" s="89" t="s">
        <v>11</v>
      </c>
      <c r="G7670" s="89">
        <v>937960</v>
      </c>
      <c r="H7670" s="89"/>
      <c r="I7670" s="93" t="s">
        <v>16408</v>
      </c>
      <c r="J7670" s="89"/>
      <c r="K7670" s="89"/>
      <c r="L7670" s="89"/>
      <c r="M7670" s="89"/>
      <c r="N7670" s="155">
        <v>50</v>
      </c>
      <c r="O7670" s="155">
        <v>0</v>
      </c>
      <c r="P7670" s="89" t="s">
        <v>679</v>
      </c>
    </row>
    <row r="7671" spans="1:16" ht="51">
      <c r="A7671" s="214">
        <v>117</v>
      </c>
      <c r="B7671" s="89"/>
      <c r="C7671" s="90" t="s">
        <v>65</v>
      </c>
      <c r="D7671" s="153">
        <v>43412</v>
      </c>
      <c r="E7671" s="89" t="s">
        <v>14255</v>
      </c>
      <c r="F7671" s="89" t="s">
        <v>11</v>
      </c>
      <c r="G7671" s="89">
        <v>937959</v>
      </c>
      <c r="H7671" s="89"/>
      <c r="I7671" s="93" t="s">
        <v>16409</v>
      </c>
      <c r="J7671" s="89"/>
      <c r="K7671" s="89"/>
      <c r="L7671" s="89"/>
      <c r="M7671" s="89"/>
      <c r="N7671" s="155">
        <v>50</v>
      </c>
      <c r="O7671" s="155">
        <v>0</v>
      </c>
      <c r="P7671" s="89" t="s">
        <v>679</v>
      </c>
    </row>
    <row r="7672" spans="1:16" ht="76.5">
      <c r="A7672" s="214">
        <v>25</v>
      </c>
      <c r="B7672" s="89"/>
      <c r="C7672" s="90" t="s">
        <v>48</v>
      </c>
      <c r="D7672" s="153">
        <v>43412</v>
      </c>
      <c r="E7672" s="89" t="s">
        <v>14252</v>
      </c>
      <c r="F7672" s="89" t="s">
        <v>680</v>
      </c>
      <c r="G7672" s="89">
        <v>181684</v>
      </c>
      <c r="H7672" s="89"/>
      <c r="I7672" s="93" t="s">
        <v>16410</v>
      </c>
      <c r="J7672" s="89"/>
      <c r="K7672" s="89"/>
      <c r="L7672" s="89"/>
      <c r="M7672" s="89"/>
      <c r="N7672" s="155">
        <v>1134623.78</v>
      </c>
      <c r="O7672" s="155">
        <v>0</v>
      </c>
      <c r="P7672" s="89" t="s">
        <v>679</v>
      </c>
    </row>
    <row r="7673" spans="1:16" ht="76.5">
      <c r="A7673" s="214">
        <v>25</v>
      </c>
      <c r="B7673" s="89"/>
      <c r="C7673" s="90" t="s">
        <v>48</v>
      </c>
      <c r="D7673" s="153">
        <v>43412</v>
      </c>
      <c r="E7673" s="89" t="s">
        <v>14252</v>
      </c>
      <c r="F7673" s="89" t="s">
        <v>680</v>
      </c>
      <c r="G7673" s="89">
        <v>181688</v>
      </c>
      <c r="H7673" s="89"/>
      <c r="I7673" s="93" t="s">
        <v>16411</v>
      </c>
      <c r="J7673" s="89"/>
      <c r="K7673" s="89"/>
      <c r="L7673" s="89"/>
      <c r="M7673" s="89"/>
      <c r="N7673" s="155">
        <v>516262.06</v>
      </c>
      <c r="O7673" s="155">
        <v>0</v>
      </c>
      <c r="P7673" s="89" t="s">
        <v>679</v>
      </c>
    </row>
    <row r="7674" spans="1:16" ht="89.25">
      <c r="A7674" s="214">
        <v>25</v>
      </c>
      <c r="B7674" s="89"/>
      <c r="C7674" s="90" t="s">
        <v>48</v>
      </c>
      <c r="D7674" s="153">
        <v>43412</v>
      </c>
      <c r="E7674" s="89" t="s">
        <v>14252</v>
      </c>
      <c r="F7674" s="89" t="s">
        <v>680</v>
      </c>
      <c r="G7674" s="89">
        <v>181687</v>
      </c>
      <c r="H7674" s="89"/>
      <c r="I7674" s="93" t="s">
        <v>16412</v>
      </c>
      <c r="J7674" s="89"/>
      <c r="K7674" s="89"/>
      <c r="L7674" s="89"/>
      <c r="M7674" s="89"/>
      <c r="N7674" s="155">
        <v>409873.87</v>
      </c>
      <c r="O7674" s="155">
        <v>0</v>
      </c>
      <c r="P7674" s="89" t="s">
        <v>679</v>
      </c>
    </row>
    <row r="7675" spans="1:16" ht="89.25">
      <c r="A7675" s="214">
        <v>25</v>
      </c>
      <c r="B7675" s="89"/>
      <c r="C7675" s="90" t="s">
        <v>48</v>
      </c>
      <c r="D7675" s="153">
        <v>43412</v>
      </c>
      <c r="E7675" s="89" t="s">
        <v>14252</v>
      </c>
      <c r="F7675" s="89" t="s">
        <v>680</v>
      </c>
      <c r="G7675" s="89">
        <v>181685</v>
      </c>
      <c r="H7675" s="89"/>
      <c r="I7675" s="93" t="s">
        <v>16413</v>
      </c>
      <c r="J7675" s="89"/>
      <c r="K7675" s="89"/>
      <c r="L7675" s="89"/>
      <c r="M7675" s="89"/>
      <c r="N7675" s="155">
        <v>92558.24</v>
      </c>
      <c r="O7675" s="155">
        <v>0</v>
      </c>
      <c r="P7675" s="89" t="s">
        <v>679</v>
      </c>
    </row>
    <row r="7676" spans="1:16" ht="76.5">
      <c r="A7676" s="214">
        <v>25</v>
      </c>
      <c r="B7676" s="89"/>
      <c r="C7676" s="90" t="s">
        <v>48</v>
      </c>
      <c r="D7676" s="153">
        <v>43412</v>
      </c>
      <c r="E7676" s="89" t="s">
        <v>14252</v>
      </c>
      <c r="F7676" s="89" t="s">
        <v>680</v>
      </c>
      <c r="G7676" s="89">
        <v>181692</v>
      </c>
      <c r="H7676" s="89"/>
      <c r="I7676" s="93" t="s">
        <v>16414</v>
      </c>
      <c r="J7676" s="89"/>
      <c r="K7676" s="89"/>
      <c r="L7676" s="89"/>
      <c r="M7676" s="89"/>
      <c r="N7676" s="155">
        <v>983793.28</v>
      </c>
      <c r="O7676" s="155">
        <v>0</v>
      </c>
      <c r="P7676" s="89" t="s">
        <v>679</v>
      </c>
    </row>
    <row r="7677" spans="1:16" ht="76.5">
      <c r="A7677" s="214">
        <v>25</v>
      </c>
      <c r="B7677" s="89"/>
      <c r="C7677" s="90" t="s">
        <v>48</v>
      </c>
      <c r="D7677" s="153">
        <v>43412</v>
      </c>
      <c r="E7677" s="89" t="s">
        <v>14252</v>
      </c>
      <c r="F7677" s="89" t="s">
        <v>680</v>
      </c>
      <c r="G7677" s="89">
        <v>181689</v>
      </c>
      <c r="H7677" s="89"/>
      <c r="I7677" s="93" t="s">
        <v>16415</v>
      </c>
      <c r="J7677" s="89"/>
      <c r="K7677" s="89"/>
      <c r="L7677" s="89"/>
      <c r="M7677" s="89"/>
      <c r="N7677" s="155">
        <v>2713264.79</v>
      </c>
      <c r="O7677" s="155">
        <v>0</v>
      </c>
      <c r="P7677" s="89" t="s">
        <v>679</v>
      </c>
    </row>
    <row r="7678" spans="1:16" ht="51">
      <c r="A7678" s="214" t="s">
        <v>569</v>
      </c>
      <c r="B7678" s="89"/>
      <c r="C7678" s="90" t="s">
        <v>621</v>
      </c>
      <c r="D7678" s="153">
        <v>43413</v>
      </c>
      <c r="E7678" s="89" t="s">
        <v>14256</v>
      </c>
      <c r="F7678" s="89" t="s">
        <v>3</v>
      </c>
      <c r="G7678" s="89">
        <v>1680601</v>
      </c>
      <c r="H7678" s="89"/>
      <c r="I7678" s="93" t="s">
        <v>16416</v>
      </c>
      <c r="J7678" s="89"/>
      <c r="K7678" s="89"/>
      <c r="L7678" s="89"/>
      <c r="M7678" s="89"/>
      <c r="N7678" s="155">
        <v>0</v>
      </c>
      <c r="O7678" s="155">
        <v>88.460000000000008</v>
      </c>
      <c r="P7678" s="89" t="s">
        <v>679</v>
      </c>
    </row>
    <row r="7679" spans="1:16" ht="51">
      <c r="A7679" s="214">
        <v>590</v>
      </c>
      <c r="B7679" s="89"/>
      <c r="C7679" s="90" t="s">
        <v>617</v>
      </c>
      <c r="D7679" s="153">
        <v>43413</v>
      </c>
      <c r="E7679" s="89" t="s">
        <v>14257</v>
      </c>
      <c r="F7679" s="89" t="s">
        <v>3</v>
      </c>
      <c r="G7679" s="89">
        <v>1680577</v>
      </c>
      <c r="H7679" s="89"/>
      <c r="I7679" s="93" t="s">
        <v>16417</v>
      </c>
      <c r="J7679" s="89"/>
      <c r="K7679" s="89"/>
      <c r="L7679" s="89"/>
      <c r="M7679" s="89"/>
      <c r="N7679" s="155">
        <v>0</v>
      </c>
      <c r="O7679" s="155">
        <v>190</v>
      </c>
      <c r="P7679" s="89" t="s">
        <v>679</v>
      </c>
    </row>
    <row r="7680" spans="1:16" ht="38.25">
      <c r="A7680" s="214" t="s">
        <v>569</v>
      </c>
      <c r="B7680" s="89"/>
      <c r="C7680" s="90" t="s">
        <v>621</v>
      </c>
      <c r="D7680" s="153">
        <v>43413</v>
      </c>
      <c r="E7680" s="89" t="s">
        <v>14258</v>
      </c>
      <c r="F7680" s="89" t="s">
        <v>3</v>
      </c>
      <c r="G7680" s="89">
        <v>1680562</v>
      </c>
      <c r="H7680" s="89"/>
      <c r="I7680" s="93" t="s">
        <v>16418</v>
      </c>
      <c r="J7680" s="89"/>
      <c r="K7680" s="89"/>
      <c r="L7680" s="89"/>
      <c r="M7680" s="89"/>
      <c r="N7680" s="155">
        <v>0</v>
      </c>
      <c r="O7680" s="155">
        <v>10915.56</v>
      </c>
      <c r="P7680" s="89" t="s">
        <v>679</v>
      </c>
    </row>
    <row r="7681" spans="1:16" ht="51">
      <c r="A7681" s="214" t="s">
        <v>569</v>
      </c>
      <c r="B7681" s="89"/>
      <c r="C7681" s="90" t="s">
        <v>621</v>
      </c>
      <c r="D7681" s="153">
        <v>43413</v>
      </c>
      <c r="E7681" s="89" t="s">
        <v>14259</v>
      </c>
      <c r="F7681" s="89" t="s">
        <v>3</v>
      </c>
      <c r="G7681" s="89">
        <v>1680560</v>
      </c>
      <c r="H7681" s="89"/>
      <c r="I7681" s="93" t="s">
        <v>16419</v>
      </c>
      <c r="J7681" s="89"/>
      <c r="K7681" s="89"/>
      <c r="L7681" s="89"/>
      <c r="M7681" s="89"/>
      <c r="N7681" s="155">
        <v>0</v>
      </c>
      <c r="O7681" s="155">
        <v>2335.84</v>
      </c>
      <c r="P7681" s="89" t="s">
        <v>679</v>
      </c>
    </row>
    <row r="7682" spans="1:16" ht="51">
      <c r="A7682" s="214" t="s">
        <v>569</v>
      </c>
      <c r="B7682" s="89"/>
      <c r="C7682" s="90" t="s">
        <v>621</v>
      </c>
      <c r="D7682" s="153">
        <v>43413</v>
      </c>
      <c r="E7682" s="89" t="s">
        <v>14260</v>
      </c>
      <c r="F7682" s="89" t="s">
        <v>3</v>
      </c>
      <c r="G7682" s="89">
        <v>1680557</v>
      </c>
      <c r="H7682" s="89"/>
      <c r="I7682" s="93" t="s">
        <v>16420</v>
      </c>
      <c r="J7682" s="89"/>
      <c r="K7682" s="89"/>
      <c r="L7682" s="89"/>
      <c r="M7682" s="89"/>
      <c r="N7682" s="155">
        <v>0</v>
      </c>
      <c r="O7682" s="155">
        <v>2335.84</v>
      </c>
      <c r="P7682" s="89" t="s">
        <v>679</v>
      </c>
    </row>
    <row r="7683" spans="1:16" ht="51">
      <c r="A7683" s="214" t="s">
        <v>569</v>
      </c>
      <c r="B7683" s="89"/>
      <c r="C7683" s="90" t="s">
        <v>621</v>
      </c>
      <c r="D7683" s="153">
        <v>43413</v>
      </c>
      <c r="E7683" s="89" t="s">
        <v>14261</v>
      </c>
      <c r="F7683" s="89" t="s">
        <v>3</v>
      </c>
      <c r="G7683" s="89">
        <v>1680552</v>
      </c>
      <c r="H7683" s="89"/>
      <c r="I7683" s="93" t="s">
        <v>16421</v>
      </c>
      <c r="J7683" s="89"/>
      <c r="K7683" s="89"/>
      <c r="L7683" s="89"/>
      <c r="M7683" s="89"/>
      <c r="N7683" s="155">
        <v>0</v>
      </c>
      <c r="O7683" s="155">
        <v>2335.84</v>
      </c>
      <c r="P7683" s="89" t="s">
        <v>679</v>
      </c>
    </row>
    <row r="7684" spans="1:16" ht="51">
      <c r="A7684" s="214">
        <v>340</v>
      </c>
      <c r="B7684" s="89"/>
      <c r="C7684" s="90" t="s">
        <v>151</v>
      </c>
      <c r="D7684" s="153">
        <v>43413</v>
      </c>
      <c r="E7684" s="89" t="s">
        <v>14262</v>
      </c>
      <c r="F7684" s="89" t="s">
        <v>3</v>
      </c>
      <c r="G7684" s="89">
        <v>1680548</v>
      </c>
      <c r="H7684" s="89"/>
      <c r="I7684" s="93" t="s">
        <v>16422</v>
      </c>
      <c r="J7684" s="89"/>
      <c r="K7684" s="89"/>
      <c r="L7684" s="89"/>
      <c r="M7684" s="89"/>
      <c r="N7684" s="155">
        <v>0</v>
      </c>
      <c r="O7684" s="155">
        <v>91.63</v>
      </c>
      <c r="P7684" s="89" t="s">
        <v>679</v>
      </c>
    </row>
    <row r="7685" spans="1:16" ht="51">
      <c r="A7685" s="214">
        <v>16</v>
      </c>
      <c r="B7685" s="89"/>
      <c r="C7685" s="90" t="s">
        <v>46</v>
      </c>
      <c r="D7685" s="153">
        <v>43413</v>
      </c>
      <c r="E7685" s="89" t="s">
        <v>14263</v>
      </c>
      <c r="F7685" s="89" t="s">
        <v>3</v>
      </c>
      <c r="G7685" s="89">
        <v>1680612</v>
      </c>
      <c r="H7685" s="89"/>
      <c r="I7685" s="93" t="s">
        <v>16423</v>
      </c>
      <c r="J7685" s="89"/>
      <c r="K7685" s="89"/>
      <c r="L7685" s="89"/>
      <c r="M7685" s="89"/>
      <c r="N7685" s="155">
        <v>0</v>
      </c>
      <c r="O7685" s="155">
        <v>400</v>
      </c>
      <c r="P7685" s="89" t="s">
        <v>679</v>
      </c>
    </row>
    <row r="7686" spans="1:16" ht="51">
      <c r="A7686" s="214" t="s">
        <v>569</v>
      </c>
      <c r="B7686" s="89"/>
      <c r="C7686" s="90" t="s">
        <v>621</v>
      </c>
      <c r="D7686" s="153">
        <v>43413</v>
      </c>
      <c r="E7686" s="89" t="s">
        <v>14264</v>
      </c>
      <c r="F7686" s="89" t="s">
        <v>3</v>
      </c>
      <c r="G7686" s="89">
        <v>1680624</v>
      </c>
      <c r="H7686" s="89"/>
      <c r="I7686" s="93" t="s">
        <v>16424</v>
      </c>
      <c r="J7686" s="89"/>
      <c r="K7686" s="89"/>
      <c r="L7686" s="89"/>
      <c r="M7686" s="89"/>
      <c r="N7686" s="155">
        <v>0</v>
      </c>
      <c r="O7686" s="155">
        <v>1918.48</v>
      </c>
      <c r="P7686" s="89" t="s">
        <v>679</v>
      </c>
    </row>
    <row r="7687" spans="1:16" ht="51">
      <c r="A7687" s="214" t="s">
        <v>569</v>
      </c>
      <c r="B7687" s="89"/>
      <c r="C7687" s="90" t="s">
        <v>621</v>
      </c>
      <c r="D7687" s="153">
        <v>43413</v>
      </c>
      <c r="E7687" s="89" t="s">
        <v>14265</v>
      </c>
      <c r="F7687" s="89" t="s">
        <v>3</v>
      </c>
      <c r="G7687" s="89">
        <v>1680625</v>
      </c>
      <c r="H7687" s="89"/>
      <c r="I7687" s="93" t="s">
        <v>16425</v>
      </c>
      <c r="J7687" s="89"/>
      <c r="K7687" s="89"/>
      <c r="L7687" s="89"/>
      <c r="M7687" s="89"/>
      <c r="N7687" s="155">
        <v>0</v>
      </c>
      <c r="O7687" s="155">
        <v>674.64</v>
      </c>
      <c r="P7687" s="89" t="s">
        <v>679</v>
      </c>
    </row>
    <row r="7688" spans="1:16" ht="51">
      <c r="A7688" s="214">
        <v>20</v>
      </c>
      <c r="B7688" s="89"/>
      <c r="C7688" s="90" t="s">
        <v>47</v>
      </c>
      <c r="D7688" s="153">
        <v>43413</v>
      </c>
      <c r="E7688" s="89" t="s">
        <v>14266</v>
      </c>
      <c r="F7688" s="89" t="s">
        <v>3</v>
      </c>
      <c r="G7688" s="89">
        <v>1680648</v>
      </c>
      <c r="H7688" s="89"/>
      <c r="I7688" s="93" t="s">
        <v>16426</v>
      </c>
      <c r="J7688" s="89"/>
      <c r="K7688" s="89"/>
      <c r="L7688" s="89"/>
      <c r="M7688" s="89"/>
      <c r="N7688" s="155">
        <v>0</v>
      </c>
      <c r="O7688" s="155">
        <v>21.36</v>
      </c>
      <c r="P7688" s="89" t="s">
        <v>679</v>
      </c>
    </row>
    <row r="7689" spans="1:16" ht="38.25">
      <c r="A7689" s="214" t="s">
        <v>569</v>
      </c>
      <c r="B7689" s="89"/>
      <c r="C7689" s="90" t="s">
        <v>621</v>
      </c>
      <c r="D7689" s="153">
        <v>43413</v>
      </c>
      <c r="E7689" s="89" t="s">
        <v>14267</v>
      </c>
      <c r="F7689" s="89" t="s">
        <v>3</v>
      </c>
      <c r="G7689" s="89">
        <v>1680424</v>
      </c>
      <c r="H7689" s="89"/>
      <c r="I7689" s="93" t="s">
        <v>16427</v>
      </c>
      <c r="J7689" s="89"/>
      <c r="K7689" s="89"/>
      <c r="L7689" s="89"/>
      <c r="M7689" s="89"/>
      <c r="N7689" s="155">
        <v>0</v>
      </c>
      <c r="O7689" s="155">
        <v>1000</v>
      </c>
      <c r="P7689" s="89" t="s">
        <v>679</v>
      </c>
    </row>
    <row r="7690" spans="1:16" ht="38.25">
      <c r="A7690" s="214" t="s">
        <v>569</v>
      </c>
      <c r="B7690" s="89"/>
      <c r="C7690" s="90" t="s">
        <v>621</v>
      </c>
      <c r="D7690" s="153">
        <v>43413</v>
      </c>
      <c r="E7690" s="89" t="s">
        <v>14268</v>
      </c>
      <c r="F7690" s="89" t="s">
        <v>3</v>
      </c>
      <c r="G7690" s="89">
        <v>1680431</v>
      </c>
      <c r="H7690" s="89"/>
      <c r="I7690" s="93" t="s">
        <v>16428</v>
      </c>
      <c r="J7690" s="89"/>
      <c r="K7690" s="89"/>
      <c r="L7690" s="89"/>
      <c r="M7690" s="89"/>
      <c r="N7690" s="155">
        <v>0</v>
      </c>
      <c r="O7690" s="155">
        <v>668.18000000000006</v>
      </c>
      <c r="P7690" s="89" t="s">
        <v>679</v>
      </c>
    </row>
    <row r="7691" spans="1:16" ht="51">
      <c r="A7691" s="214" t="s">
        <v>569</v>
      </c>
      <c r="B7691" s="89"/>
      <c r="C7691" s="90" t="s">
        <v>621</v>
      </c>
      <c r="D7691" s="153">
        <v>43413</v>
      </c>
      <c r="E7691" s="89" t="s">
        <v>14269</v>
      </c>
      <c r="F7691" s="89" t="s">
        <v>3</v>
      </c>
      <c r="G7691" s="89">
        <v>1680448</v>
      </c>
      <c r="H7691" s="89"/>
      <c r="I7691" s="93" t="s">
        <v>16429</v>
      </c>
      <c r="J7691" s="89"/>
      <c r="K7691" s="89"/>
      <c r="L7691" s="89"/>
      <c r="M7691" s="89"/>
      <c r="N7691" s="155">
        <v>0</v>
      </c>
      <c r="O7691" s="155">
        <v>500.79</v>
      </c>
      <c r="P7691" s="89" t="s">
        <v>679</v>
      </c>
    </row>
    <row r="7692" spans="1:16" ht="38.25">
      <c r="A7692" s="214">
        <v>526</v>
      </c>
      <c r="B7692" s="89"/>
      <c r="C7692" s="90" t="s">
        <v>616</v>
      </c>
      <c r="D7692" s="153">
        <v>43413</v>
      </c>
      <c r="E7692" s="89" t="s">
        <v>14270</v>
      </c>
      <c r="F7692" s="89" t="s">
        <v>3</v>
      </c>
      <c r="G7692" s="89">
        <v>1680449</v>
      </c>
      <c r="H7692" s="89"/>
      <c r="I7692" s="93" t="s">
        <v>16430</v>
      </c>
      <c r="J7692" s="89"/>
      <c r="K7692" s="89"/>
      <c r="L7692" s="89"/>
      <c r="M7692" s="89"/>
      <c r="N7692" s="155">
        <v>0</v>
      </c>
      <c r="O7692" s="155">
        <v>300</v>
      </c>
      <c r="P7692" s="89" t="s">
        <v>679</v>
      </c>
    </row>
    <row r="7693" spans="1:16" ht="51">
      <c r="A7693" s="214">
        <v>526</v>
      </c>
      <c r="B7693" s="89"/>
      <c r="C7693" s="90" t="s">
        <v>616</v>
      </c>
      <c r="D7693" s="153">
        <v>43413</v>
      </c>
      <c r="E7693" s="89" t="s">
        <v>14271</v>
      </c>
      <c r="F7693" s="89" t="s">
        <v>3</v>
      </c>
      <c r="G7693" s="89">
        <v>1680450</v>
      </c>
      <c r="H7693" s="89"/>
      <c r="I7693" s="93" t="s">
        <v>16431</v>
      </c>
      <c r="J7693" s="89"/>
      <c r="K7693" s="89"/>
      <c r="L7693" s="89"/>
      <c r="M7693" s="89"/>
      <c r="N7693" s="155">
        <v>0</v>
      </c>
      <c r="O7693" s="155">
        <v>300</v>
      </c>
      <c r="P7693" s="89" t="s">
        <v>679</v>
      </c>
    </row>
    <row r="7694" spans="1:16" ht="38.25">
      <c r="A7694" s="214">
        <v>526</v>
      </c>
      <c r="B7694" s="89"/>
      <c r="C7694" s="90" t="s">
        <v>616</v>
      </c>
      <c r="D7694" s="153">
        <v>43413</v>
      </c>
      <c r="E7694" s="89" t="s">
        <v>14272</v>
      </c>
      <c r="F7694" s="89" t="s">
        <v>3</v>
      </c>
      <c r="G7694" s="89">
        <v>1680451</v>
      </c>
      <c r="H7694" s="89"/>
      <c r="I7694" s="93" t="s">
        <v>12922</v>
      </c>
      <c r="J7694" s="89"/>
      <c r="K7694" s="89"/>
      <c r="L7694" s="89"/>
      <c r="M7694" s="89"/>
      <c r="N7694" s="155">
        <v>0</v>
      </c>
      <c r="O7694" s="155">
        <v>300</v>
      </c>
      <c r="P7694" s="89" t="s">
        <v>679</v>
      </c>
    </row>
    <row r="7695" spans="1:16" ht="51">
      <c r="A7695" s="214">
        <v>526</v>
      </c>
      <c r="B7695" s="89"/>
      <c r="C7695" s="90" t="s">
        <v>616</v>
      </c>
      <c r="D7695" s="153">
        <v>43413</v>
      </c>
      <c r="E7695" s="89" t="s">
        <v>14273</v>
      </c>
      <c r="F7695" s="89" t="s">
        <v>3</v>
      </c>
      <c r="G7695" s="89">
        <v>1680452</v>
      </c>
      <c r="H7695" s="89"/>
      <c r="I7695" s="93" t="s">
        <v>16432</v>
      </c>
      <c r="J7695" s="89"/>
      <c r="K7695" s="89"/>
      <c r="L7695" s="89"/>
      <c r="M7695" s="89"/>
      <c r="N7695" s="155">
        <v>0</v>
      </c>
      <c r="O7695" s="155">
        <v>300</v>
      </c>
      <c r="P7695" s="89" t="s">
        <v>679</v>
      </c>
    </row>
    <row r="7696" spans="1:16" ht="63.75">
      <c r="A7696" s="214">
        <v>512</v>
      </c>
      <c r="B7696" s="89"/>
      <c r="C7696" s="90" t="s">
        <v>10495</v>
      </c>
      <c r="D7696" s="153">
        <v>43413</v>
      </c>
      <c r="E7696" s="89" t="s">
        <v>14274</v>
      </c>
      <c r="F7696" s="89" t="s">
        <v>3</v>
      </c>
      <c r="G7696" s="89">
        <v>1680453</v>
      </c>
      <c r="H7696" s="89"/>
      <c r="I7696" s="93" t="s">
        <v>16433</v>
      </c>
      <c r="J7696" s="89"/>
      <c r="K7696" s="89"/>
      <c r="L7696" s="89"/>
      <c r="M7696" s="89"/>
      <c r="N7696" s="155">
        <v>0</v>
      </c>
      <c r="O7696" s="155">
        <v>2370.5300000000002</v>
      </c>
      <c r="P7696" s="89" t="s">
        <v>679</v>
      </c>
    </row>
    <row r="7697" spans="1:16" ht="38.25">
      <c r="A7697" s="214" t="s">
        <v>569</v>
      </c>
      <c r="B7697" s="89"/>
      <c r="C7697" s="90" t="s">
        <v>621</v>
      </c>
      <c r="D7697" s="153">
        <v>43413</v>
      </c>
      <c r="E7697" s="89" t="s">
        <v>14275</v>
      </c>
      <c r="F7697" s="89" t="s">
        <v>3</v>
      </c>
      <c r="G7697" s="89">
        <v>1680468</v>
      </c>
      <c r="H7697" s="89"/>
      <c r="I7697" s="93" t="s">
        <v>16434</v>
      </c>
      <c r="J7697" s="89"/>
      <c r="K7697" s="89"/>
      <c r="L7697" s="89"/>
      <c r="M7697" s="89"/>
      <c r="N7697" s="155">
        <v>0</v>
      </c>
      <c r="O7697" s="155">
        <v>31.92</v>
      </c>
      <c r="P7697" s="89" t="s">
        <v>679</v>
      </c>
    </row>
    <row r="7698" spans="1:16" ht="38.25">
      <c r="A7698" s="214" t="s">
        <v>569</v>
      </c>
      <c r="B7698" s="89"/>
      <c r="C7698" s="90" t="s">
        <v>621</v>
      </c>
      <c r="D7698" s="153">
        <v>43413</v>
      </c>
      <c r="E7698" s="89" t="s">
        <v>14276</v>
      </c>
      <c r="F7698" s="89" t="s">
        <v>3</v>
      </c>
      <c r="G7698" s="89">
        <v>1680472</v>
      </c>
      <c r="H7698" s="89"/>
      <c r="I7698" s="93" t="s">
        <v>16434</v>
      </c>
      <c r="J7698" s="89"/>
      <c r="K7698" s="89"/>
      <c r="L7698" s="89"/>
      <c r="M7698" s="89"/>
      <c r="N7698" s="155">
        <v>0</v>
      </c>
      <c r="O7698" s="155">
        <v>30</v>
      </c>
      <c r="P7698" s="89" t="s">
        <v>679</v>
      </c>
    </row>
    <row r="7699" spans="1:16" ht="51">
      <c r="A7699" s="214">
        <v>130</v>
      </c>
      <c r="B7699" s="89"/>
      <c r="C7699" s="90" t="s">
        <v>70</v>
      </c>
      <c r="D7699" s="153">
        <v>43413</v>
      </c>
      <c r="E7699" s="89" t="s">
        <v>14277</v>
      </c>
      <c r="F7699" s="89" t="s">
        <v>3</v>
      </c>
      <c r="G7699" s="89">
        <v>1680483</v>
      </c>
      <c r="H7699" s="89"/>
      <c r="I7699" s="93" t="s">
        <v>16435</v>
      </c>
      <c r="J7699" s="89"/>
      <c r="K7699" s="89"/>
      <c r="L7699" s="89"/>
      <c r="M7699" s="89"/>
      <c r="N7699" s="155">
        <v>0</v>
      </c>
      <c r="O7699" s="155">
        <v>60</v>
      </c>
      <c r="P7699" s="89" t="s">
        <v>679</v>
      </c>
    </row>
    <row r="7700" spans="1:16" ht="51">
      <c r="A7700" s="214">
        <v>599</v>
      </c>
      <c r="B7700" s="89"/>
      <c r="C7700" s="90" t="s">
        <v>11086</v>
      </c>
      <c r="D7700" s="153">
        <v>43413</v>
      </c>
      <c r="E7700" s="89" t="s">
        <v>14278</v>
      </c>
      <c r="F7700" s="89" t="s">
        <v>3</v>
      </c>
      <c r="G7700" s="89">
        <v>1680485</v>
      </c>
      <c r="H7700" s="89"/>
      <c r="I7700" s="93" t="s">
        <v>16436</v>
      </c>
      <c r="J7700" s="89"/>
      <c r="K7700" s="89"/>
      <c r="L7700" s="89"/>
      <c r="M7700" s="89"/>
      <c r="N7700" s="155">
        <v>0</v>
      </c>
      <c r="O7700" s="155">
        <v>174.5</v>
      </c>
      <c r="P7700" s="89" t="s">
        <v>679</v>
      </c>
    </row>
    <row r="7701" spans="1:16" ht="51">
      <c r="A7701" s="214">
        <v>599</v>
      </c>
      <c r="B7701" s="89"/>
      <c r="C7701" s="90" t="s">
        <v>11086</v>
      </c>
      <c r="D7701" s="153">
        <v>43413</v>
      </c>
      <c r="E7701" s="89" t="s">
        <v>14279</v>
      </c>
      <c r="F7701" s="89" t="s">
        <v>3</v>
      </c>
      <c r="G7701" s="89">
        <v>1680488</v>
      </c>
      <c r="H7701" s="89"/>
      <c r="I7701" s="93" t="s">
        <v>16437</v>
      </c>
      <c r="J7701" s="89"/>
      <c r="K7701" s="89"/>
      <c r="L7701" s="89"/>
      <c r="M7701" s="89"/>
      <c r="N7701" s="155">
        <v>0</v>
      </c>
      <c r="O7701" s="155">
        <v>1077.56</v>
      </c>
      <c r="P7701" s="89" t="s">
        <v>679</v>
      </c>
    </row>
    <row r="7702" spans="1:16" ht="51">
      <c r="A7702" s="214">
        <v>599</v>
      </c>
      <c r="B7702" s="89"/>
      <c r="C7702" s="90" t="s">
        <v>11086</v>
      </c>
      <c r="D7702" s="153">
        <v>43413</v>
      </c>
      <c r="E7702" s="89" t="s">
        <v>14280</v>
      </c>
      <c r="F7702" s="89" t="s">
        <v>3</v>
      </c>
      <c r="G7702" s="89">
        <v>1680491</v>
      </c>
      <c r="H7702" s="89"/>
      <c r="I7702" s="93" t="s">
        <v>16437</v>
      </c>
      <c r="J7702" s="89"/>
      <c r="K7702" s="89"/>
      <c r="L7702" s="89"/>
      <c r="M7702" s="89"/>
      <c r="N7702" s="155">
        <v>0</v>
      </c>
      <c r="O7702" s="155">
        <v>542.68000000000006</v>
      </c>
      <c r="P7702" s="89" t="s">
        <v>679</v>
      </c>
    </row>
    <row r="7703" spans="1:16" ht="38.25">
      <c r="A7703" s="214" t="s">
        <v>569</v>
      </c>
      <c r="B7703" s="89"/>
      <c r="C7703" s="90" t="s">
        <v>621</v>
      </c>
      <c r="D7703" s="153">
        <v>43413</v>
      </c>
      <c r="E7703" s="89" t="s">
        <v>14281</v>
      </c>
      <c r="F7703" s="89" t="s">
        <v>3</v>
      </c>
      <c r="G7703" s="89">
        <v>1680538</v>
      </c>
      <c r="H7703" s="89"/>
      <c r="I7703" s="93" t="s">
        <v>16438</v>
      </c>
      <c r="J7703" s="89"/>
      <c r="K7703" s="89"/>
      <c r="L7703" s="89"/>
      <c r="M7703" s="89"/>
      <c r="N7703" s="155">
        <v>0</v>
      </c>
      <c r="O7703" s="155">
        <v>80</v>
      </c>
      <c r="P7703" s="89" t="s">
        <v>679</v>
      </c>
    </row>
    <row r="7704" spans="1:16" ht="63.75">
      <c r="A7704" s="214">
        <v>16</v>
      </c>
      <c r="B7704" s="89"/>
      <c r="C7704" s="90" t="s">
        <v>46</v>
      </c>
      <c r="D7704" s="153">
        <v>43413</v>
      </c>
      <c r="E7704" s="89" t="s">
        <v>14282</v>
      </c>
      <c r="F7704" s="89" t="s">
        <v>3</v>
      </c>
      <c r="G7704" s="89">
        <v>1680761</v>
      </c>
      <c r="H7704" s="89"/>
      <c r="I7704" s="93" t="s">
        <v>16439</v>
      </c>
      <c r="J7704" s="89"/>
      <c r="K7704" s="89"/>
      <c r="L7704" s="89"/>
      <c r="M7704" s="89"/>
      <c r="N7704" s="155">
        <v>0</v>
      </c>
      <c r="O7704" s="155">
        <v>430</v>
      </c>
      <c r="P7704" s="89" t="s">
        <v>679</v>
      </c>
    </row>
    <row r="7705" spans="1:16" ht="38.25">
      <c r="A7705" s="214" t="s">
        <v>569</v>
      </c>
      <c r="B7705" s="89"/>
      <c r="C7705" s="90" t="s">
        <v>621</v>
      </c>
      <c r="D7705" s="153">
        <v>43413</v>
      </c>
      <c r="E7705" s="89" t="s">
        <v>14283</v>
      </c>
      <c r="F7705" s="89" t="s">
        <v>3</v>
      </c>
      <c r="G7705" s="89">
        <v>1680770</v>
      </c>
      <c r="H7705" s="89"/>
      <c r="I7705" s="93" t="s">
        <v>16440</v>
      </c>
      <c r="J7705" s="89"/>
      <c r="K7705" s="89"/>
      <c r="L7705" s="89"/>
      <c r="M7705" s="89"/>
      <c r="N7705" s="155">
        <v>0</v>
      </c>
      <c r="O7705" s="155">
        <v>1400</v>
      </c>
      <c r="P7705" s="89" t="s">
        <v>679</v>
      </c>
    </row>
    <row r="7706" spans="1:16" ht="51">
      <c r="A7706" s="214" t="s">
        <v>569</v>
      </c>
      <c r="B7706" s="89"/>
      <c r="C7706" s="90" t="s">
        <v>621</v>
      </c>
      <c r="D7706" s="153">
        <v>43413</v>
      </c>
      <c r="E7706" s="89" t="s">
        <v>14284</v>
      </c>
      <c r="F7706" s="89" t="s">
        <v>3</v>
      </c>
      <c r="G7706" s="89">
        <v>1680788</v>
      </c>
      <c r="H7706" s="89"/>
      <c r="I7706" s="93" t="s">
        <v>16441</v>
      </c>
      <c r="J7706" s="89"/>
      <c r="K7706" s="89"/>
      <c r="L7706" s="89"/>
      <c r="M7706" s="89"/>
      <c r="N7706" s="155">
        <v>0</v>
      </c>
      <c r="O7706" s="155">
        <v>60.5</v>
      </c>
      <c r="P7706" s="89" t="s">
        <v>679</v>
      </c>
    </row>
    <row r="7707" spans="1:16" ht="51">
      <c r="A7707" s="214">
        <v>526</v>
      </c>
      <c r="B7707" s="89"/>
      <c r="C7707" s="90" t="s">
        <v>616</v>
      </c>
      <c r="D7707" s="153">
        <v>43413</v>
      </c>
      <c r="E7707" s="89" t="s">
        <v>14285</v>
      </c>
      <c r="F7707" s="89" t="s">
        <v>3</v>
      </c>
      <c r="G7707" s="89">
        <v>1680802</v>
      </c>
      <c r="H7707" s="89"/>
      <c r="I7707" s="93" t="s">
        <v>16442</v>
      </c>
      <c r="J7707" s="89"/>
      <c r="K7707" s="89"/>
      <c r="L7707" s="89"/>
      <c r="M7707" s="89"/>
      <c r="N7707" s="155">
        <v>0</v>
      </c>
      <c r="O7707" s="155">
        <v>213</v>
      </c>
      <c r="P7707" s="89" t="s">
        <v>679</v>
      </c>
    </row>
    <row r="7708" spans="1:16" ht="63.75">
      <c r="A7708" s="214">
        <v>112</v>
      </c>
      <c r="B7708" s="89"/>
      <c r="C7708" s="90" t="s">
        <v>64</v>
      </c>
      <c r="D7708" s="153">
        <v>43413</v>
      </c>
      <c r="E7708" s="89" t="s">
        <v>14286</v>
      </c>
      <c r="F7708" s="89" t="s">
        <v>3</v>
      </c>
      <c r="G7708" s="89">
        <v>1680822</v>
      </c>
      <c r="H7708" s="89"/>
      <c r="I7708" s="93" t="s">
        <v>16443</v>
      </c>
      <c r="J7708" s="89"/>
      <c r="K7708" s="89"/>
      <c r="L7708" s="89"/>
      <c r="M7708" s="89"/>
      <c r="N7708" s="155">
        <v>0</v>
      </c>
      <c r="O7708" s="155">
        <v>1066.4000000000001</v>
      </c>
      <c r="P7708" s="89" t="s">
        <v>679</v>
      </c>
    </row>
    <row r="7709" spans="1:16" ht="63.75">
      <c r="A7709" s="214">
        <v>212</v>
      </c>
      <c r="B7709" s="89"/>
      <c r="C7709" s="90" t="s">
        <v>103</v>
      </c>
      <c r="D7709" s="153">
        <v>43413</v>
      </c>
      <c r="E7709" s="89" t="s">
        <v>14287</v>
      </c>
      <c r="F7709" s="89" t="s">
        <v>3</v>
      </c>
      <c r="G7709" s="89">
        <v>1680829</v>
      </c>
      <c r="H7709" s="89"/>
      <c r="I7709" s="93" t="s">
        <v>16444</v>
      </c>
      <c r="J7709" s="89"/>
      <c r="K7709" s="89"/>
      <c r="L7709" s="89"/>
      <c r="M7709" s="89"/>
      <c r="N7709" s="155">
        <v>0</v>
      </c>
      <c r="O7709" s="155">
        <v>63</v>
      </c>
      <c r="P7709" s="89" t="s">
        <v>679</v>
      </c>
    </row>
    <row r="7710" spans="1:16" ht="38.25">
      <c r="A7710" s="214">
        <v>526</v>
      </c>
      <c r="B7710" s="89"/>
      <c r="C7710" s="90" t="s">
        <v>616</v>
      </c>
      <c r="D7710" s="153">
        <v>43413</v>
      </c>
      <c r="E7710" s="89" t="s">
        <v>14288</v>
      </c>
      <c r="F7710" s="89" t="s">
        <v>3</v>
      </c>
      <c r="G7710" s="89">
        <v>1680831</v>
      </c>
      <c r="H7710" s="89"/>
      <c r="I7710" s="93" t="s">
        <v>12438</v>
      </c>
      <c r="J7710" s="89"/>
      <c r="K7710" s="89"/>
      <c r="L7710" s="89"/>
      <c r="M7710" s="89"/>
      <c r="N7710" s="155">
        <v>0</v>
      </c>
      <c r="O7710" s="155">
        <v>53</v>
      </c>
      <c r="P7710" s="89" t="s">
        <v>679</v>
      </c>
    </row>
    <row r="7711" spans="1:16" ht="38.25">
      <c r="A7711" s="214">
        <v>47</v>
      </c>
      <c r="B7711" s="89"/>
      <c r="C7711" s="90" t="s">
        <v>52</v>
      </c>
      <c r="D7711" s="153">
        <v>43413</v>
      </c>
      <c r="E7711" s="89" t="s">
        <v>14289</v>
      </c>
      <c r="F7711" s="89" t="s">
        <v>3</v>
      </c>
      <c r="G7711" s="89">
        <v>1680651</v>
      </c>
      <c r="H7711" s="89"/>
      <c r="I7711" s="93" t="s">
        <v>16445</v>
      </c>
      <c r="J7711" s="89"/>
      <c r="K7711" s="89"/>
      <c r="L7711" s="89"/>
      <c r="M7711" s="89"/>
      <c r="N7711" s="155">
        <v>0</v>
      </c>
      <c r="O7711" s="155">
        <v>39.200000000000003</v>
      </c>
      <c r="P7711" s="89" t="s">
        <v>679</v>
      </c>
    </row>
    <row r="7712" spans="1:16" ht="63.75">
      <c r="A7712" s="214">
        <v>16</v>
      </c>
      <c r="B7712" s="89"/>
      <c r="C7712" s="90" t="s">
        <v>46</v>
      </c>
      <c r="D7712" s="153">
        <v>43413</v>
      </c>
      <c r="E7712" s="89" t="s">
        <v>14290</v>
      </c>
      <c r="F7712" s="89" t="s">
        <v>3</v>
      </c>
      <c r="G7712" s="89">
        <v>1680652</v>
      </c>
      <c r="H7712" s="89"/>
      <c r="I7712" s="93" t="s">
        <v>16446</v>
      </c>
      <c r="J7712" s="89"/>
      <c r="K7712" s="89"/>
      <c r="L7712" s="89"/>
      <c r="M7712" s="89"/>
      <c r="N7712" s="155">
        <v>0</v>
      </c>
      <c r="O7712" s="155">
        <v>2752</v>
      </c>
      <c r="P7712" s="89" t="s">
        <v>679</v>
      </c>
    </row>
    <row r="7713" spans="1:16" ht="63.75">
      <c r="A7713" s="214">
        <v>16</v>
      </c>
      <c r="B7713" s="89"/>
      <c r="C7713" s="90" t="s">
        <v>46</v>
      </c>
      <c r="D7713" s="153">
        <v>43413</v>
      </c>
      <c r="E7713" s="89" t="s">
        <v>14291</v>
      </c>
      <c r="F7713" s="89" t="s">
        <v>3</v>
      </c>
      <c r="G7713" s="89">
        <v>1680653</v>
      </c>
      <c r="H7713" s="89"/>
      <c r="I7713" s="93" t="s">
        <v>16447</v>
      </c>
      <c r="J7713" s="89"/>
      <c r="K7713" s="89"/>
      <c r="L7713" s="89"/>
      <c r="M7713" s="89"/>
      <c r="N7713" s="155">
        <v>0</v>
      </c>
      <c r="O7713" s="155">
        <v>10401</v>
      </c>
      <c r="P7713" s="89" t="s">
        <v>679</v>
      </c>
    </row>
    <row r="7714" spans="1:16" ht="51">
      <c r="A7714" s="214">
        <v>16</v>
      </c>
      <c r="B7714" s="89"/>
      <c r="C7714" s="90" t="s">
        <v>46</v>
      </c>
      <c r="D7714" s="153">
        <v>43413</v>
      </c>
      <c r="E7714" s="89" t="s">
        <v>14292</v>
      </c>
      <c r="F7714" s="89" t="s">
        <v>3</v>
      </c>
      <c r="G7714" s="89">
        <v>1680654</v>
      </c>
      <c r="H7714" s="89"/>
      <c r="I7714" s="93" t="s">
        <v>16448</v>
      </c>
      <c r="J7714" s="89"/>
      <c r="K7714" s="89"/>
      <c r="L7714" s="89"/>
      <c r="M7714" s="89"/>
      <c r="N7714" s="155">
        <v>0</v>
      </c>
      <c r="O7714" s="155">
        <v>5256.8</v>
      </c>
      <c r="P7714" s="89" t="s">
        <v>679</v>
      </c>
    </row>
    <row r="7715" spans="1:16" ht="38.25">
      <c r="A7715" s="214">
        <v>283</v>
      </c>
      <c r="B7715" s="89"/>
      <c r="C7715" s="90" t="s">
        <v>129</v>
      </c>
      <c r="D7715" s="153">
        <v>43413</v>
      </c>
      <c r="E7715" s="89" t="s">
        <v>14293</v>
      </c>
      <c r="F7715" s="89" t="s">
        <v>3</v>
      </c>
      <c r="G7715" s="89">
        <v>1680656</v>
      </c>
      <c r="H7715" s="89"/>
      <c r="I7715" s="93" t="s">
        <v>16449</v>
      </c>
      <c r="J7715" s="89"/>
      <c r="K7715" s="89"/>
      <c r="L7715" s="89"/>
      <c r="M7715" s="89"/>
      <c r="N7715" s="155">
        <v>0</v>
      </c>
      <c r="O7715" s="155">
        <v>38.03</v>
      </c>
      <c r="P7715" s="89" t="s">
        <v>679</v>
      </c>
    </row>
    <row r="7716" spans="1:16" ht="38.25">
      <c r="A7716" s="214" t="s">
        <v>569</v>
      </c>
      <c r="B7716" s="89"/>
      <c r="C7716" s="90" t="s">
        <v>621</v>
      </c>
      <c r="D7716" s="153">
        <v>43413</v>
      </c>
      <c r="E7716" s="89" t="s">
        <v>14294</v>
      </c>
      <c r="F7716" s="89" t="s">
        <v>3</v>
      </c>
      <c r="G7716" s="89">
        <v>1680664</v>
      </c>
      <c r="H7716" s="89"/>
      <c r="I7716" s="93" t="s">
        <v>16450</v>
      </c>
      <c r="J7716" s="89"/>
      <c r="K7716" s="89"/>
      <c r="L7716" s="89"/>
      <c r="M7716" s="89"/>
      <c r="N7716" s="155">
        <v>0</v>
      </c>
      <c r="O7716" s="155">
        <v>13815.720000000001</v>
      </c>
      <c r="P7716" s="89" t="s">
        <v>679</v>
      </c>
    </row>
    <row r="7717" spans="1:16" ht="38.25">
      <c r="A7717" s="214" t="s">
        <v>569</v>
      </c>
      <c r="B7717" s="89"/>
      <c r="C7717" s="90" t="s">
        <v>621</v>
      </c>
      <c r="D7717" s="153">
        <v>43413</v>
      </c>
      <c r="E7717" s="89" t="s">
        <v>14295</v>
      </c>
      <c r="F7717" s="89" t="s">
        <v>3</v>
      </c>
      <c r="G7717" s="89">
        <v>1680665</v>
      </c>
      <c r="H7717" s="89"/>
      <c r="I7717" s="93" t="s">
        <v>16451</v>
      </c>
      <c r="J7717" s="89"/>
      <c r="K7717" s="89"/>
      <c r="L7717" s="89"/>
      <c r="M7717" s="89"/>
      <c r="N7717" s="155">
        <v>0</v>
      </c>
      <c r="O7717" s="155">
        <v>2114.88</v>
      </c>
      <c r="P7717" s="89" t="s">
        <v>679</v>
      </c>
    </row>
    <row r="7718" spans="1:16" ht="51">
      <c r="A7718" s="214">
        <v>20</v>
      </c>
      <c r="B7718" s="89"/>
      <c r="C7718" s="90" t="s">
        <v>47</v>
      </c>
      <c r="D7718" s="153">
        <v>43413</v>
      </c>
      <c r="E7718" s="89" t="s">
        <v>14296</v>
      </c>
      <c r="F7718" s="89" t="s">
        <v>3</v>
      </c>
      <c r="G7718" s="89">
        <v>1680696</v>
      </c>
      <c r="H7718" s="89"/>
      <c r="I7718" s="93" t="s">
        <v>16452</v>
      </c>
      <c r="J7718" s="89"/>
      <c r="K7718" s="89"/>
      <c r="L7718" s="89"/>
      <c r="M7718" s="89"/>
      <c r="N7718" s="155">
        <v>0</v>
      </c>
      <c r="O7718" s="155">
        <v>62.5</v>
      </c>
      <c r="P7718" s="89" t="s">
        <v>679</v>
      </c>
    </row>
    <row r="7719" spans="1:16" ht="38.25">
      <c r="A7719" s="214" t="s">
        <v>569</v>
      </c>
      <c r="B7719" s="89"/>
      <c r="C7719" s="90" t="s">
        <v>621</v>
      </c>
      <c r="D7719" s="153">
        <v>43413</v>
      </c>
      <c r="E7719" s="89" t="s">
        <v>14297</v>
      </c>
      <c r="F7719" s="89" t="s">
        <v>3</v>
      </c>
      <c r="G7719" s="89">
        <v>1680699</v>
      </c>
      <c r="H7719" s="89"/>
      <c r="I7719" s="93" t="s">
        <v>16453</v>
      </c>
      <c r="J7719" s="89"/>
      <c r="K7719" s="89"/>
      <c r="L7719" s="89"/>
      <c r="M7719" s="89"/>
      <c r="N7719" s="155">
        <v>0</v>
      </c>
      <c r="O7719" s="155">
        <v>55.5</v>
      </c>
      <c r="P7719" s="89" t="s">
        <v>679</v>
      </c>
    </row>
    <row r="7720" spans="1:16" ht="38.25">
      <c r="A7720" s="214">
        <v>526</v>
      </c>
      <c r="B7720" s="89"/>
      <c r="C7720" s="90" t="s">
        <v>616</v>
      </c>
      <c r="D7720" s="153">
        <v>43413</v>
      </c>
      <c r="E7720" s="89" t="s">
        <v>14298</v>
      </c>
      <c r="F7720" s="89" t="s">
        <v>3</v>
      </c>
      <c r="G7720" s="89">
        <v>1680721</v>
      </c>
      <c r="H7720" s="89"/>
      <c r="I7720" s="93" t="s">
        <v>16454</v>
      </c>
      <c r="J7720" s="89"/>
      <c r="K7720" s="89"/>
      <c r="L7720" s="89"/>
      <c r="M7720" s="89"/>
      <c r="N7720" s="155">
        <v>0</v>
      </c>
      <c r="O7720" s="155">
        <v>380</v>
      </c>
      <c r="P7720" s="89" t="s">
        <v>679</v>
      </c>
    </row>
    <row r="7721" spans="1:16" ht="51">
      <c r="A7721" s="214">
        <v>513</v>
      </c>
      <c r="B7721" s="89"/>
      <c r="C7721" s="90" t="s">
        <v>175</v>
      </c>
      <c r="D7721" s="153">
        <v>43413</v>
      </c>
      <c r="E7721" s="89" t="s">
        <v>14299</v>
      </c>
      <c r="F7721" s="89" t="s">
        <v>3</v>
      </c>
      <c r="G7721" s="89">
        <v>1680727</v>
      </c>
      <c r="H7721" s="89"/>
      <c r="I7721" s="93" t="s">
        <v>16455</v>
      </c>
      <c r="J7721" s="89"/>
      <c r="K7721" s="89"/>
      <c r="L7721" s="89"/>
      <c r="M7721" s="89"/>
      <c r="N7721" s="155">
        <v>0</v>
      </c>
      <c r="O7721" s="155">
        <v>13812.61</v>
      </c>
      <c r="P7721" s="89" t="s">
        <v>679</v>
      </c>
    </row>
    <row r="7722" spans="1:16" ht="51">
      <c r="A7722" s="214">
        <v>513</v>
      </c>
      <c r="B7722" s="89"/>
      <c r="C7722" s="90" t="s">
        <v>175</v>
      </c>
      <c r="D7722" s="153">
        <v>43413</v>
      </c>
      <c r="E7722" s="89" t="s">
        <v>14300</v>
      </c>
      <c r="F7722" s="89" t="s">
        <v>3</v>
      </c>
      <c r="G7722" s="89">
        <v>1680728</v>
      </c>
      <c r="H7722" s="89"/>
      <c r="I7722" s="93" t="s">
        <v>16456</v>
      </c>
      <c r="J7722" s="89"/>
      <c r="K7722" s="89"/>
      <c r="L7722" s="89"/>
      <c r="M7722" s="89"/>
      <c r="N7722" s="155">
        <v>0</v>
      </c>
      <c r="O7722" s="155">
        <v>9627.67</v>
      </c>
      <c r="P7722" s="89" t="s">
        <v>679</v>
      </c>
    </row>
    <row r="7723" spans="1:16" ht="51">
      <c r="A7723" s="214">
        <v>513</v>
      </c>
      <c r="B7723" s="89"/>
      <c r="C7723" s="90" t="s">
        <v>175</v>
      </c>
      <c r="D7723" s="153">
        <v>43413</v>
      </c>
      <c r="E7723" s="89" t="s">
        <v>14301</v>
      </c>
      <c r="F7723" s="89" t="s">
        <v>3</v>
      </c>
      <c r="G7723" s="89">
        <v>1680731</v>
      </c>
      <c r="H7723" s="89"/>
      <c r="I7723" s="93" t="s">
        <v>16456</v>
      </c>
      <c r="J7723" s="89"/>
      <c r="K7723" s="89"/>
      <c r="L7723" s="89"/>
      <c r="M7723" s="89"/>
      <c r="N7723" s="155">
        <v>0</v>
      </c>
      <c r="O7723" s="155">
        <v>159.99</v>
      </c>
      <c r="P7723" s="89" t="s">
        <v>679</v>
      </c>
    </row>
    <row r="7724" spans="1:16" ht="51">
      <c r="A7724" s="214">
        <v>513</v>
      </c>
      <c r="B7724" s="89"/>
      <c r="C7724" s="90" t="s">
        <v>175</v>
      </c>
      <c r="D7724" s="153">
        <v>43413</v>
      </c>
      <c r="E7724" s="89" t="s">
        <v>14302</v>
      </c>
      <c r="F7724" s="89" t="s">
        <v>3</v>
      </c>
      <c r="G7724" s="89">
        <v>1680732</v>
      </c>
      <c r="H7724" s="89"/>
      <c r="I7724" s="93" t="s">
        <v>16457</v>
      </c>
      <c r="J7724" s="89"/>
      <c r="K7724" s="89"/>
      <c r="L7724" s="89"/>
      <c r="M7724" s="89"/>
      <c r="N7724" s="155">
        <v>0</v>
      </c>
      <c r="O7724" s="155">
        <v>12041.61</v>
      </c>
      <c r="P7724" s="89" t="s">
        <v>679</v>
      </c>
    </row>
    <row r="7725" spans="1:16" ht="51">
      <c r="A7725" s="214">
        <v>513</v>
      </c>
      <c r="B7725" s="89"/>
      <c r="C7725" s="90" t="s">
        <v>175</v>
      </c>
      <c r="D7725" s="153">
        <v>43413</v>
      </c>
      <c r="E7725" s="89" t="s">
        <v>14303</v>
      </c>
      <c r="F7725" s="89" t="s">
        <v>3</v>
      </c>
      <c r="G7725" s="89">
        <v>1680735</v>
      </c>
      <c r="H7725" s="89"/>
      <c r="I7725" s="93" t="s">
        <v>16457</v>
      </c>
      <c r="J7725" s="89"/>
      <c r="K7725" s="89"/>
      <c r="L7725" s="89"/>
      <c r="M7725" s="89"/>
      <c r="N7725" s="155">
        <v>0</v>
      </c>
      <c r="O7725" s="155">
        <v>605.12</v>
      </c>
      <c r="P7725" s="89" t="s">
        <v>679</v>
      </c>
    </row>
    <row r="7726" spans="1:16" ht="51">
      <c r="A7726" s="214">
        <v>513</v>
      </c>
      <c r="B7726" s="89"/>
      <c r="C7726" s="90" t="s">
        <v>175</v>
      </c>
      <c r="D7726" s="153">
        <v>43413</v>
      </c>
      <c r="E7726" s="89" t="s">
        <v>14304</v>
      </c>
      <c r="F7726" s="89" t="s">
        <v>3</v>
      </c>
      <c r="G7726" s="89">
        <v>1680739</v>
      </c>
      <c r="H7726" s="89"/>
      <c r="I7726" s="93" t="s">
        <v>16458</v>
      </c>
      <c r="J7726" s="89"/>
      <c r="K7726" s="89"/>
      <c r="L7726" s="89"/>
      <c r="M7726" s="89"/>
      <c r="N7726" s="155">
        <v>0</v>
      </c>
      <c r="O7726" s="155">
        <v>6931.78</v>
      </c>
      <c r="P7726" s="89" t="s">
        <v>679</v>
      </c>
    </row>
    <row r="7727" spans="1:16" ht="51">
      <c r="A7727" s="214">
        <v>513</v>
      </c>
      <c r="B7727" s="89"/>
      <c r="C7727" s="90" t="s">
        <v>175</v>
      </c>
      <c r="D7727" s="153">
        <v>43413</v>
      </c>
      <c r="E7727" s="89" t="s">
        <v>14305</v>
      </c>
      <c r="F7727" s="89" t="s">
        <v>3</v>
      </c>
      <c r="G7727" s="89">
        <v>1680743</v>
      </c>
      <c r="H7727" s="89"/>
      <c r="I7727" s="93" t="s">
        <v>16458</v>
      </c>
      <c r="J7727" s="89"/>
      <c r="K7727" s="89"/>
      <c r="L7727" s="89"/>
      <c r="M7727" s="89"/>
      <c r="N7727" s="155">
        <v>0</v>
      </c>
      <c r="O7727" s="155">
        <v>81.960000000000008</v>
      </c>
      <c r="P7727" s="89" t="s">
        <v>679</v>
      </c>
    </row>
    <row r="7728" spans="1:16" ht="51">
      <c r="A7728" s="214">
        <v>513</v>
      </c>
      <c r="B7728" s="89"/>
      <c r="C7728" s="90" t="s">
        <v>175</v>
      </c>
      <c r="D7728" s="153">
        <v>43413</v>
      </c>
      <c r="E7728" s="89" t="s">
        <v>14306</v>
      </c>
      <c r="F7728" s="89" t="s">
        <v>3</v>
      </c>
      <c r="G7728" s="89">
        <v>1680746</v>
      </c>
      <c r="H7728" s="89"/>
      <c r="I7728" s="93" t="s">
        <v>16455</v>
      </c>
      <c r="J7728" s="89"/>
      <c r="K7728" s="89"/>
      <c r="L7728" s="89"/>
      <c r="M7728" s="89"/>
      <c r="N7728" s="155">
        <v>0</v>
      </c>
      <c r="O7728" s="155">
        <v>372.97</v>
      </c>
      <c r="P7728" s="89" t="s">
        <v>679</v>
      </c>
    </row>
    <row r="7729" spans="1:16" ht="63.75">
      <c r="A7729" s="214" t="s">
        <v>569</v>
      </c>
      <c r="B7729" s="89"/>
      <c r="C7729" s="90" t="s">
        <v>621</v>
      </c>
      <c r="D7729" s="153">
        <v>43413</v>
      </c>
      <c r="E7729" s="89" t="s">
        <v>14307</v>
      </c>
      <c r="F7729" s="89" t="s">
        <v>3</v>
      </c>
      <c r="G7729" s="89">
        <v>1680581</v>
      </c>
      <c r="H7729" s="89"/>
      <c r="I7729" s="93" t="s">
        <v>16459</v>
      </c>
      <c r="J7729" s="89"/>
      <c r="K7729" s="89"/>
      <c r="L7729" s="89"/>
      <c r="M7729" s="89"/>
      <c r="N7729" s="155">
        <v>0</v>
      </c>
      <c r="O7729" s="155">
        <v>1268.81</v>
      </c>
      <c r="P7729" s="89" t="s">
        <v>679</v>
      </c>
    </row>
    <row r="7730" spans="1:16" ht="63.75">
      <c r="A7730" s="214">
        <v>343</v>
      </c>
      <c r="B7730" s="89"/>
      <c r="C7730" s="90" t="s">
        <v>153</v>
      </c>
      <c r="D7730" s="153">
        <v>43413</v>
      </c>
      <c r="E7730" s="89" t="s">
        <v>14308</v>
      </c>
      <c r="F7730" s="89" t="s">
        <v>3</v>
      </c>
      <c r="G7730" s="89">
        <v>1680620</v>
      </c>
      <c r="H7730" s="89"/>
      <c r="I7730" s="93" t="s">
        <v>16460</v>
      </c>
      <c r="J7730" s="89"/>
      <c r="K7730" s="89"/>
      <c r="L7730" s="89"/>
      <c r="M7730" s="89"/>
      <c r="N7730" s="155">
        <v>0</v>
      </c>
      <c r="O7730" s="155">
        <v>31000</v>
      </c>
      <c r="P7730" s="89" t="s">
        <v>679</v>
      </c>
    </row>
    <row r="7731" spans="1:16" ht="51">
      <c r="A7731" s="214">
        <v>593</v>
      </c>
      <c r="B7731" s="89"/>
      <c r="C7731" s="90" t="s">
        <v>618</v>
      </c>
      <c r="D7731" s="153">
        <v>43413</v>
      </c>
      <c r="E7731" s="89" t="s">
        <v>14309</v>
      </c>
      <c r="F7731" s="89" t="s">
        <v>3</v>
      </c>
      <c r="G7731" s="89">
        <v>1680445</v>
      </c>
      <c r="H7731" s="89"/>
      <c r="I7731" s="93" t="s">
        <v>16461</v>
      </c>
      <c r="J7731" s="89"/>
      <c r="K7731" s="89"/>
      <c r="L7731" s="89"/>
      <c r="M7731" s="89"/>
      <c r="N7731" s="155">
        <v>0</v>
      </c>
      <c r="O7731" s="155">
        <v>229805.13</v>
      </c>
      <c r="P7731" s="89" t="s">
        <v>679</v>
      </c>
    </row>
    <row r="7732" spans="1:16" ht="51">
      <c r="A7732" s="214">
        <v>660</v>
      </c>
      <c r="B7732" s="89"/>
      <c r="C7732" s="90" t="s">
        <v>192</v>
      </c>
      <c r="D7732" s="153">
        <v>43413</v>
      </c>
      <c r="E7732" s="89" t="s">
        <v>14310</v>
      </c>
      <c r="F7732" s="89" t="s">
        <v>3</v>
      </c>
      <c r="G7732" s="89">
        <v>1680495</v>
      </c>
      <c r="H7732" s="89"/>
      <c r="I7732" s="93" t="s">
        <v>16462</v>
      </c>
      <c r="J7732" s="89"/>
      <c r="K7732" s="89"/>
      <c r="L7732" s="89"/>
      <c r="M7732" s="89"/>
      <c r="N7732" s="155">
        <v>0</v>
      </c>
      <c r="O7732" s="155">
        <v>709</v>
      </c>
      <c r="P7732" s="89" t="s">
        <v>679</v>
      </c>
    </row>
    <row r="7733" spans="1:16" ht="63.75">
      <c r="A7733" s="214">
        <v>660</v>
      </c>
      <c r="B7733" s="89"/>
      <c r="C7733" s="90" t="s">
        <v>192</v>
      </c>
      <c r="D7733" s="153">
        <v>43413</v>
      </c>
      <c r="E7733" s="89" t="s">
        <v>14311</v>
      </c>
      <c r="F7733" s="89" t="s">
        <v>3</v>
      </c>
      <c r="G7733" s="89">
        <v>1680498</v>
      </c>
      <c r="H7733" s="89"/>
      <c r="I7733" s="93" t="s">
        <v>16463</v>
      </c>
      <c r="J7733" s="89"/>
      <c r="K7733" s="89"/>
      <c r="L7733" s="89"/>
      <c r="M7733" s="89"/>
      <c r="N7733" s="155">
        <v>0</v>
      </c>
      <c r="O7733" s="155">
        <v>646</v>
      </c>
      <c r="P7733" s="89" t="s">
        <v>679</v>
      </c>
    </row>
    <row r="7734" spans="1:16" ht="63.75">
      <c r="A7734" s="214" t="s">
        <v>563</v>
      </c>
      <c r="B7734" s="89"/>
      <c r="C7734" s="90" t="s">
        <v>9054</v>
      </c>
      <c r="D7734" s="153">
        <v>43413</v>
      </c>
      <c r="E7734" s="89" t="s">
        <v>14312</v>
      </c>
      <c r="F7734" s="89" t="s">
        <v>3</v>
      </c>
      <c r="G7734" s="89">
        <v>1680513</v>
      </c>
      <c r="H7734" s="89"/>
      <c r="I7734" s="93" t="s">
        <v>16464</v>
      </c>
      <c r="J7734" s="89"/>
      <c r="K7734" s="89"/>
      <c r="L7734" s="89"/>
      <c r="M7734" s="89"/>
      <c r="N7734" s="155">
        <v>0</v>
      </c>
      <c r="O7734" s="155">
        <v>10565.09</v>
      </c>
      <c r="P7734" s="89" t="s">
        <v>679</v>
      </c>
    </row>
    <row r="7735" spans="1:16" ht="51">
      <c r="A7735" s="214" t="s">
        <v>569</v>
      </c>
      <c r="B7735" s="89"/>
      <c r="C7735" s="90" t="s">
        <v>621</v>
      </c>
      <c r="D7735" s="153">
        <v>43413</v>
      </c>
      <c r="E7735" s="89" t="s">
        <v>14313</v>
      </c>
      <c r="F7735" s="89" t="s">
        <v>3</v>
      </c>
      <c r="G7735" s="89">
        <v>1680514</v>
      </c>
      <c r="H7735" s="89"/>
      <c r="I7735" s="93" t="s">
        <v>16465</v>
      </c>
      <c r="J7735" s="89"/>
      <c r="K7735" s="89"/>
      <c r="L7735" s="89"/>
      <c r="M7735" s="89"/>
      <c r="N7735" s="155">
        <v>0</v>
      </c>
      <c r="O7735" s="155">
        <v>2297.7000000000003</v>
      </c>
      <c r="P7735" s="89" t="s">
        <v>679</v>
      </c>
    </row>
    <row r="7736" spans="1:16" ht="51">
      <c r="A7736" s="214">
        <v>41</v>
      </c>
      <c r="B7736" s="89"/>
      <c r="C7736" s="90" t="s">
        <v>50</v>
      </c>
      <c r="D7736" s="153">
        <v>43413</v>
      </c>
      <c r="E7736" s="89" t="s">
        <v>14314</v>
      </c>
      <c r="F7736" s="89" t="s">
        <v>3</v>
      </c>
      <c r="G7736" s="89">
        <v>1680523</v>
      </c>
      <c r="H7736" s="89"/>
      <c r="I7736" s="93" t="s">
        <v>16466</v>
      </c>
      <c r="J7736" s="89"/>
      <c r="K7736" s="89"/>
      <c r="L7736" s="89"/>
      <c r="M7736" s="89"/>
      <c r="N7736" s="155">
        <v>0</v>
      </c>
      <c r="O7736" s="155">
        <v>10500</v>
      </c>
      <c r="P7736" s="89" t="s">
        <v>679</v>
      </c>
    </row>
    <row r="7737" spans="1:16" ht="51">
      <c r="A7737" s="214">
        <v>155</v>
      </c>
      <c r="B7737" s="89"/>
      <c r="C7737" s="90" t="s">
        <v>88</v>
      </c>
      <c r="D7737" s="153">
        <v>43413</v>
      </c>
      <c r="E7737" s="89" t="s">
        <v>14315</v>
      </c>
      <c r="F7737" s="89" t="s">
        <v>3</v>
      </c>
      <c r="G7737" s="89">
        <v>1680525</v>
      </c>
      <c r="H7737" s="89"/>
      <c r="I7737" s="93" t="s">
        <v>16467</v>
      </c>
      <c r="J7737" s="89"/>
      <c r="K7737" s="89"/>
      <c r="L7737" s="89"/>
      <c r="M7737" s="89"/>
      <c r="N7737" s="155">
        <v>0</v>
      </c>
      <c r="O7737" s="155">
        <v>93</v>
      </c>
      <c r="P7737" s="89" t="s">
        <v>679</v>
      </c>
    </row>
    <row r="7738" spans="1:16" ht="63.75">
      <c r="A7738" s="214">
        <v>340</v>
      </c>
      <c r="B7738" s="89"/>
      <c r="C7738" s="90" t="s">
        <v>151</v>
      </c>
      <c r="D7738" s="153">
        <v>43413</v>
      </c>
      <c r="E7738" s="89" t="s">
        <v>14316</v>
      </c>
      <c r="F7738" s="89" t="s">
        <v>3</v>
      </c>
      <c r="G7738" s="89">
        <v>1680550</v>
      </c>
      <c r="H7738" s="89"/>
      <c r="I7738" s="93" t="s">
        <v>16468</v>
      </c>
      <c r="J7738" s="89"/>
      <c r="K7738" s="89"/>
      <c r="L7738" s="89"/>
      <c r="M7738" s="89"/>
      <c r="N7738" s="155">
        <v>0</v>
      </c>
      <c r="O7738" s="155">
        <v>1200</v>
      </c>
      <c r="P7738" s="89" t="s">
        <v>679</v>
      </c>
    </row>
    <row r="7739" spans="1:16" ht="51">
      <c r="A7739" s="214">
        <v>290</v>
      </c>
      <c r="B7739" s="89"/>
      <c r="C7739" s="90" t="s">
        <v>132</v>
      </c>
      <c r="D7739" s="153">
        <v>43413</v>
      </c>
      <c r="E7739" s="89" t="s">
        <v>14317</v>
      </c>
      <c r="F7739" s="89" t="s">
        <v>3</v>
      </c>
      <c r="G7739" s="89">
        <v>1680566</v>
      </c>
      <c r="H7739" s="89"/>
      <c r="I7739" s="93" t="s">
        <v>16469</v>
      </c>
      <c r="J7739" s="89"/>
      <c r="K7739" s="89"/>
      <c r="L7739" s="89"/>
      <c r="M7739" s="89"/>
      <c r="N7739" s="155">
        <v>0</v>
      </c>
      <c r="O7739" s="155">
        <v>3224.69</v>
      </c>
      <c r="P7739" s="89" t="s">
        <v>679</v>
      </c>
    </row>
    <row r="7740" spans="1:16" ht="51">
      <c r="A7740" s="214">
        <v>290</v>
      </c>
      <c r="B7740" s="89"/>
      <c r="C7740" s="90" t="s">
        <v>132</v>
      </c>
      <c r="D7740" s="153">
        <v>43413</v>
      </c>
      <c r="E7740" s="89" t="s">
        <v>14318</v>
      </c>
      <c r="F7740" s="89" t="s">
        <v>3</v>
      </c>
      <c r="G7740" s="89">
        <v>1680567</v>
      </c>
      <c r="H7740" s="89"/>
      <c r="I7740" s="93" t="s">
        <v>16470</v>
      </c>
      <c r="J7740" s="89"/>
      <c r="K7740" s="89"/>
      <c r="L7740" s="89"/>
      <c r="M7740" s="89"/>
      <c r="N7740" s="155">
        <v>0</v>
      </c>
      <c r="O7740" s="155">
        <v>264</v>
      </c>
      <c r="P7740" s="89" t="s">
        <v>679</v>
      </c>
    </row>
    <row r="7741" spans="1:16" ht="51">
      <c r="A7741" s="214">
        <v>223</v>
      </c>
      <c r="B7741" s="89"/>
      <c r="C7741" s="90" t="s">
        <v>107</v>
      </c>
      <c r="D7741" s="153">
        <v>43413</v>
      </c>
      <c r="E7741" s="89" t="s">
        <v>14319</v>
      </c>
      <c r="F7741" s="89" t="s">
        <v>3</v>
      </c>
      <c r="G7741" s="89">
        <v>1680574</v>
      </c>
      <c r="H7741" s="89"/>
      <c r="I7741" s="93" t="s">
        <v>16471</v>
      </c>
      <c r="J7741" s="89"/>
      <c r="K7741" s="89"/>
      <c r="L7741" s="89"/>
      <c r="M7741" s="89"/>
      <c r="N7741" s="155">
        <v>0</v>
      </c>
      <c r="O7741" s="155">
        <v>3063.2000000000003</v>
      </c>
      <c r="P7741" s="89" t="s">
        <v>679</v>
      </c>
    </row>
    <row r="7742" spans="1:16" ht="51">
      <c r="A7742" s="214">
        <v>223</v>
      </c>
      <c r="B7742" s="89"/>
      <c r="C7742" s="90" t="s">
        <v>107</v>
      </c>
      <c r="D7742" s="153">
        <v>43413</v>
      </c>
      <c r="E7742" s="89" t="s">
        <v>14320</v>
      </c>
      <c r="F7742" s="89" t="s">
        <v>3</v>
      </c>
      <c r="G7742" s="89">
        <v>1680578</v>
      </c>
      <c r="H7742" s="89"/>
      <c r="I7742" s="93" t="s">
        <v>16472</v>
      </c>
      <c r="J7742" s="89"/>
      <c r="K7742" s="89"/>
      <c r="L7742" s="89"/>
      <c r="M7742" s="89"/>
      <c r="N7742" s="155">
        <v>0</v>
      </c>
      <c r="O7742" s="155">
        <v>1319.05</v>
      </c>
      <c r="P7742" s="89" t="s">
        <v>679</v>
      </c>
    </row>
    <row r="7743" spans="1:16" ht="89.25">
      <c r="A7743" s="214">
        <v>197</v>
      </c>
      <c r="B7743" s="89"/>
      <c r="C7743" s="90" t="s">
        <v>11069</v>
      </c>
      <c r="D7743" s="153">
        <v>43413</v>
      </c>
      <c r="E7743" s="89" t="s">
        <v>14321</v>
      </c>
      <c r="F7743" s="89" t="s">
        <v>15</v>
      </c>
      <c r="G7743" s="89">
        <v>6443</v>
      </c>
      <c r="H7743" s="89"/>
      <c r="I7743" s="93" t="s">
        <v>16473</v>
      </c>
      <c r="J7743" s="89"/>
      <c r="K7743" s="89"/>
      <c r="L7743" s="89"/>
      <c r="M7743" s="89"/>
      <c r="N7743" s="155">
        <v>289.69</v>
      </c>
      <c r="O7743" s="155">
        <v>0</v>
      </c>
      <c r="P7743" s="89" t="s">
        <v>679</v>
      </c>
    </row>
    <row r="7744" spans="1:16" ht="102">
      <c r="A7744" s="214">
        <v>197</v>
      </c>
      <c r="B7744" s="89"/>
      <c r="C7744" s="90" t="s">
        <v>11069</v>
      </c>
      <c r="D7744" s="153">
        <v>43413</v>
      </c>
      <c r="E7744" s="89" t="s">
        <v>14322</v>
      </c>
      <c r="F7744" s="89" t="s">
        <v>637</v>
      </c>
      <c r="G7744" s="89">
        <v>6443</v>
      </c>
      <c r="H7744" s="89"/>
      <c r="I7744" s="93" t="s">
        <v>16474</v>
      </c>
      <c r="J7744" s="89"/>
      <c r="K7744" s="89"/>
      <c r="L7744" s="89"/>
      <c r="M7744" s="89"/>
      <c r="N7744" s="155">
        <v>225.47</v>
      </c>
      <c r="O7744" s="155">
        <v>0</v>
      </c>
      <c r="P7744" s="89" t="s">
        <v>679</v>
      </c>
    </row>
    <row r="7745" spans="1:16" ht="102">
      <c r="A7745" s="214" t="s">
        <v>560</v>
      </c>
      <c r="B7745" s="89"/>
      <c r="C7745" s="90" t="s">
        <v>622</v>
      </c>
      <c r="D7745" s="153">
        <v>43413</v>
      </c>
      <c r="E7745" s="89" t="s">
        <v>14323</v>
      </c>
      <c r="F7745" s="89" t="s">
        <v>6</v>
      </c>
      <c r="G7745" s="89">
        <v>938004</v>
      </c>
      <c r="H7745" s="89"/>
      <c r="I7745" s="93" t="s">
        <v>16475</v>
      </c>
      <c r="J7745" s="89"/>
      <c r="K7745" s="89"/>
      <c r="L7745" s="89"/>
      <c r="M7745" s="89"/>
      <c r="N7745" s="155">
        <v>0</v>
      </c>
      <c r="O7745" s="155">
        <v>12318.5</v>
      </c>
      <c r="P7745" s="89" t="s">
        <v>679</v>
      </c>
    </row>
    <row r="7746" spans="1:16" ht="102">
      <c r="A7746" s="214" t="s">
        <v>560</v>
      </c>
      <c r="B7746" s="89"/>
      <c r="C7746" s="90" t="s">
        <v>622</v>
      </c>
      <c r="D7746" s="153">
        <v>43413</v>
      </c>
      <c r="E7746" s="89" t="s">
        <v>14324</v>
      </c>
      <c r="F7746" s="89" t="s">
        <v>6</v>
      </c>
      <c r="G7746" s="89">
        <v>938004</v>
      </c>
      <c r="H7746" s="89"/>
      <c r="I7746" s="93" t="s">
        <v>16476</v>
      </c>
      <c r="J7746" s="89"/>
      <c r="K7746" s="89"/>
      <c r="L7746" s="89"/>
      <c r="M7746" s="89"/>
      <c r="N7746" s="155">
        <v>0</v>
      </c>
      <c r="O7746" s="155">
        <v>4775.26</v>
      </c>
      <c r="P7746" s="89" t="s">
        <v>679</v>
      </c>
    </row>
    <row r="7747" spans="1:16" ht="76.5">
      <c r="A7747" s="214" t="s">
        <v>561</v>
      </c>
      <c r="B7747" s="89"/>
      <c r="C7747" s="90" t="s">
        <v>10493</v>
      </c>
      <c r="D7747" s="153">
        <v>43413</v>
      </c>
      <c r="E7747" s="89" t="s">
        <v>14325</v>
      </c>
      <c r="F7747" s="89" t="s">
        <v>11</v>
      </c>
      <c r="G7747" s="89">
        <v>938018</v>
      </c>
      <c r="H7747" s="89"/>
      <c r="I7747" s="93" t="s">
        <v>16477</v>
      </c>
      <c r="J7747" s="89"/>
      <c r="K7747" s="89"/>
      <c r="L7747" s="89"/>
      <c r="M7747" s="89"/>
      <c r="N7747" s="155">
        <v>50</v>
      </c>
      <c r="O7747" s="155">
        <v>0</v>
      </c>
      <c r="P7747" s="89" t="s">
        <v>679</v>
      </c>
    </row>
    <row r="7748" spans="1:16" ht="89.25">
      <c r="A7748" s="214">
        <v>513</v>
      </c>
      <c r="B7748" s="89"/>
      <c r="C7748" s="90" t="s">
        <v>175</v>
      </c>
      <c r="D7748" s="153">
        <v>43413</v>
      </c>
      <c r="E7748" s="89" t="s">
        <v>14326</v>
      </c>
      <c r="F7748" s="89" t="s">
        <v>15</v>
      </c>
      <c r="G7748" s="89">
        <v>6467</v>
      </c>
      <c r="H7748" s="89"/>
      <c r="I7748" s="93" t="s">
        <v>16478</v>
      </c>
      <c r="J7748" s="89"/>
      <c r="K7748" s="89"/>
      <c r="L7748" s="89"/>
      <c r="M7748" s="89"/>
      <c r="N7748" s="155">
        <v>50</v>
      </c>
      <c r="O7748" s="155">
        <v>0</v>
      </c>
      <c r="P7748" s="89" t="s">
        <v>679</v>
      </c>
    </row>
    <row r="7749" spans="1:16" ht="76.5">
      <c r="A7749" s="214" t="s">
        <v>561</v>
      </c>
      <c r="B7749" s="89"/>
      <c r="C7749" s="90" t="s">
        <v>10493</v>
      </c>
      <c r="D7749" s="153">
        <v>43413</v>
      </c>
      <c r="E7749" s="89" t="s">
        <v>14327</v>
      </c>
      <c r="F7749" s="89" t="s">
        <v>13</v>
      </c>
      <c r="G7749" s="89">
        <v>938018</v>
      </c>
      <c r="H7749" s="89"/>
      <c r="I7749" s="93" t="s">
        <v>16479</v>
      </c>
      <c r="J7749" s="89"/>
      <c r="K7749" s="89"/>
      <c r="L7749" s="89"/>
      <c r="M7749" s="89"/>
      <c r="N7749" s="155">
        <v>52500</v>
      </c>
      <c r="O7749" s="155">
        <v>0</v>
      </c>
      <c r="P7749" s="89" t="s">
        <v>679</v>
      </c>
    </row>
    <row r="7750" spans="1:16" ht="76.5">
      <c r="A7750" s="214">
        <v>25</v>
      </c>
      <c r="B7750" s="89"/>
      <c r="C7750" s="90" t="s">
        <v>48</v>
      </c>
      <c r="D7750" s="153">
        <v>43413</v>
      </c>
      <c r="E7750" s="89" t="s">
        <v>14328</v>
      </c>
      <c r="F7750" s="89" t="s">
        <v>680</v>
      </c>
      <c r="G7750" s="89">
        <v>181747</v>
      </c>
      <c r="H7750" s="89"/>
      <c r="I7750" s="93" t="s">
        <v>16480</v>
      </c>
      <c r="J7750" s="89"/>
      <c r="K7750" s="89"/>
      <c r="L7750" s="89"/>
      <c r="M7750" s="89"/>
      <c r="N7750" s="155">
        <v>864193.62</v>
      </c>
      <c r="O7750" s="155">
        <v>0</v>
      </c>
      <c r="P7750" s="89" t="s">
        <v>679</v>
      </c>
    </row>
    <row r="7751" spans="1:16" ht="89.25">
      <c r="A7751" s="214">
        <v>25</v>
      </c>
      <c r="B7751" s="89"/>
      <c r="C7751" s="90" t="s">
        <v>48</v>
      </c>
      <c r="D7751" s="153">
        <v>43413</v>
      </c>
      <c r="E7751" s="89" t="s">
        <v>14328</v>
      </c>
      <c r="F7751" s="89" t="s">
        <v>680</v>
      </c>
      <c r="G7751" s="89">
        <v>181745</v>
      </c>
      <c r="H7751" s="89"/>
      <c r="I7751" s="93" t="s">
        <v>16481</v>
      </c>
      <c r="J7751" s="89"/>
      <c r="K7751" s="89"/>
      <c r="L7751" s="89"/>
      <c r="M7751" s="89"/>
      <c r="N7751" s="155">
        <v>331278.03999999998</v>
      </c>
      <c r="O7751" s="155">
        <v>0</v>
      </c>
      <c r="P7751" s="89" t="s">
        <v>679</v>
      </c>
    </row>
    <row r="7752" spans="1:16" ht="76.5">
      <c r="A7752" s="214">
        <v>25</v>
      </c>
      <c r="B7752" s="89"/>
      <c r="C7752" s="90" t="s">
        <v>48</v>
      </c>
      <c r="D7752" s="153">
        <v>43413</v>
      </c>
      <c r="E7752" s="89" t="s">
        <v>14328</v>
      </c>
      <c r="F7752" s="89" t="s">
        <v>680</v>
      </c>
      <c r="G7752" s="89">
        <v>181739</v>
      </c>
      <c r="H7752" s="89"/>
      <c r="I7752" s="93" t="s">
        <v>16482</v>
      </c>
      <c r="J7752" s="89"/>
      <c r="K7752" s="89"/>
      <c r="L7752" s="89"/>
      <c r="M7752" s="89"/>
      <c r="N7752" s="155">
        <v>850671.26</v>
      </c>
      <c r="O7752" s="155">
        <v>0</v>
      </c>
      <c r="P7752" s="89" t="s">
        <v>679</v>
      </c>
    </row>
    <row r="7753" spans="1:16" ht="89.25">
      <c r="A7753" s="214">
        <v>25</v>
      </c>
      <c r="B7753" s="89"/>
      <c r="C7753" s="90" t="s">
        <v>48</v>
      </c>
      <c r="D7753" s="153">
        <v>43413</v>
      </c>
      <c r="E7753" s="89" t="s">
        <v>14328</v>
      </c>
      <c r="F7753" s="89" t="s">
        <v>680</v>
      </c>
      <c r="G7753" s="89">
        <v>181796</v>
      </c>
      <c r="H7753" s="89"/>
      <c r="I7753" s="93" t="s">
        <v>16483</v>
      </c>
      <c r="J7753" s="89"/>
      <c r="K7753" s="89"/>
      <c r="L7753" s="89"/>
      <c r="M7753" s="89"/>
      <c r="N7753" s="155">
        <v>780875.17</v>
      </c>
      <c r="O7753" s="155">
        <v>0</v>
      </c>
      <c r="P7753" s="89" t="s">
        <v>679</v>
      </c>
    </row>
    <row r="7754" spans="1:16" ht="76.5">
      <c r="A7754" s="214">
        <v>25</v>
      </c>
      <c r="B7754" s="89"/>
      <c r="C7754" s="90" t="s">
        <v>48</v>
      </c>
      <c r="D7754" s="153">
        <v>43413</v>
      </c>
      <c r="E7754" s="89" t="s">
        <v>14328</v>
      </c>
      <c r="F7754" s="89" t="s">
        <v>680</v>
      </c>
      <c r="G7754" s="89">
        <v>181740</v>
      </c>
      <c r="H7754" s="89"/>
      <c r="I7754" s="93" t="s">
        <v>16484</v>
      </c>
      <c r="J7754" s="89"/>
      <c r="K7754" s="89"/>
      <c r="L7754" s="89"/>
      <c r="M7754" s="89"/>
      <c r="N7754" s="155">
        <v>388528.77</v>
      </c>
      <c r="O7754" s="155">
        <v>0</v>
      </c>
      <c r="P7754" s="89" t="s">
        <v>679</v>
      </c>
    </row>
    <row r="7755" spans="1:16" ht="89.25">
      <c r="A7755" s="214">
        <v>25</v>
      </c>
      <c r="B7755" s="89"/>
      <c r="C7755" s="90" t="s">
        <v>48</v>
      </c>
      <c r="D7755" s="153">
        <v>43413</v>
      </c>
      <c r="E7755" s="89" t="s">
        <v>14328</v>
      </c>
      <c r="F7755" s="89" t="s">
        <v>680</v>
      </c>
      <c r="G7755" s="89">
        <v>181738</v>
      </c>
      <c r="H7755" s="89"/>
      <c r="I7755" s="93" t="s">
        <v>16485</v>
      </c>
      <c r="J7755" s="89"/>
      <c r="K7755" s="89"/>
      <c r="L7755" s="89"/>
      <c r="M7755" s="89"/>
      <c r="N7755" s="155">
        <v>1661548.89</v>
      </c>
      <c r="O7755" s="155">
        <v>0</v>
      </c>
      <c r="P7755" s="89" t="s">
        <v>679</v>
      </c>
    </row>
    <row r="7756" spans="1:16" ht="76.5">
      <c r="A7756" s="214">
        <v>25</v>
      </c>
      <c r="B7756" s="89"/>
      <c r="C7756" s="90" t="s">
        <v>48</v>
      </c>
      <c r="D7756" s="153">
        <v>43413</v>
      </c>
      <c r="E7756" s="89" t="s">
        <v>14328</v>
      </c>
      <c r="F7756" s="89" t="s">
        <v>680</v>
      </c>
      <c r="G7756" s="89">
        <v>181741</v>
      </c>
      <c r="H7756" s="89"/>
      <c r="I7756" s="93" t="s">
        <v>16486</v>
      </c>
      <c r="J7756" s="89"/>
      <c r="K7756" s="89"/>
      <c r="L7756" s="89"/>
      <c r="M7756" s="89"/>
      <c r="N7756" s="155">
        <v>863836.38</v>
      </c>
      <c r="O7756" s="155">
        <v>0</v>
      </c>
      <c r="P7756" s="89" t="s">
        <v>679</v>
      </c>
    </row>
    <row r="7757" spans="1:16" ht="76.5">
      <c r="A7757" s="214">
        <v>25</v>
      </c>
      <c r="B7757" s="89"/>
      <c r="C7757" s="90" t="s">
        <v>48</v>
      </c>
      <c r="D7757" s="153">
        <v>43413</v>
      </c>
      <c r="E7757" s="89" t="s">
        <v>14328</v>
      </c>
      <c r="F7757" s="89" t="s">
        <v>680</v>
      </c>
      <c r="G7757" s="89">
        <v>181746</v>
      </c>
      <c r="H7757" s="89"/>
      <c r="I7757" s="93" t="s">
        <v>16487</v>
      </c>
      <c r="J7757" s="89"/>
      <c r="K7757" s="89"/>
      <c r="L7757" s="89"/>
      <c r="M7757" s="89"/>
      <c r="N7757" s="155">
        <v>420864.98</v>
      </c>
      <c r="O7757" s="155">
        <v>0</v>
      </c>
      <c r="P7757" s="89" t="s">
        <v>679</v>
      </c>
    </row>
    <row r="7758" spans="1:16" ht="89.25">
      <c r="A7758" s="214">
        <v>25</v>
      </c>
      <c r="B7758" s="89"/>
      <c r="C7758" s="90" t="s">
        <v>48</v>
      </c>
      <c r="D7758" s="153">
        <v>43413</v>
      </c>
      <c r="E7758" s="89" t="s">
        <v>14328</v>
      </c>
      <c r="F7758" s="89" t="s">
        <v>680</v>
      </c>
      <c r="G7758" s="89">
        <v>181742</v>
      </c>
      <c r="H7758" s="89"/>
      <c r="I7758" s="93" t="s">
        <v>16488</v>
      </c>
      <c r="J7758" s="89"/>
      <c r="K7758" s="89"/>
      <c r="L7758" s="89"/>
      <c r="M7758" s="89"/>
      <c r="N7758" s="155">
        <v>666445.72</v>
      </c>
      <c r="O7758" s="155">
        <v>0</v>
      </c>
      <c r="P7758" s="89" t="s">
        <v>679</v>
      </c>
    </row>
    <row r="7759" spans="1:16" ht="76.5">
      <c r="A7759" s="214">
        <v>25</v>
      </c>
      <c r="B7759" s="89"/>
      <c r="C7759" s="90" t="s">
        <v>48</v>
      </c>
      <c r="D7759" s="153">
        <v>43413</v>
      </c>
      <c r="E7759" s="89" t="s">
        <v>14328</v>
      </c>
      <c r="F7759" s="89" t="s">
        <v>680</v>
      </c>
      <c r="G7759" s="89">
        <v>181744</v>
      </c>
      <c r="H7759" s="89"/>
      <c r="I7759" s="93" t="s">
        <v>16489</v>
      </c>
      <c r="J7759" s="89"/>
      <c r="K7759" s="89"/>
      <c r="L7759" s="89"/>
      <c r="M7759" s="89"/>
      <c r="N7759" s="155">
        <v>237349.98</v>
      </c>
      <c r="O7759" s="155">
        <v>0</v>
      </c>
      <c r="P7759" s="89" t="s">
        <v>679</v>
      </c>
    </row>
    <row r="7760" spans="1:16" ht="76.5">
      <c r="A7760" s="214">
        <v>25</v>
      </c>
      <c r="B7760" s="89"/>
      <c r="C7760" s="90" t="s">
        <v>48</v>
      </c>
      <c r="D7760" s="153">
        <v>43413</v>
      </c>
      <c r="E7760" s="89" t="s">
        <v>14328</v>
      </c>
      <c r="F7760" s="89" t="s">
        <v>680</v>
      </c>
      <c r="G7760" s="89">
        <v>181797</v>
      </c>
      <c r="H7760" s="89"/>
      <c r="I7760" s="93" t="s">
        <v>16490</v>
      </c>
      <c r="J7760" s="89"/>
      <c r="K7760" s="89"/>
      <c r="L7760" s="89"/>
      <c r="M7760" s="89"/>
      <c r="N7760" s="155">
        <v>1069251.33</v>
      </c>
      <c r="O7760" s="155">
        <v>0</v>
      </c>
      <c r="P7760" s="89" t="s">
        <v>679</v>
      </c>
    </row>
    <row r="7761" spans="1:16" ht="51">
      <c r="A7761" s="214" t="s">
        <v>563</v>
      </c>
      <c r="B7761" s="89"/>
      <c r="C7761" s="90" t="s">
        <v>9054</v>
      </c>
      <c r="D7761" s="153">
        <v>43413</v>
      </c>
      <c r="E7761" s="89" t="s">
        <v>14329</v>
      </c>
      <c r="F7761" s="89" t="s">
        <v>636</v>
      </c>
      <c r="G7761" s="89">
        <v>181804</v>
      </c>
      <c r="H7761" s="89"/>
      <c r="I7761" s="93" t="s">
        <v>16491</v>
      </c>
      <c r="J7761" s="89"/>
      <c r="K7761" s="89"/>
      <c r="L7761" s="89"/>
      <c r="M7761" s="89"/>
      <c r="N7761" s="155">
        <v>0</v>
      </c>
      <c r="O7761" s="155">
        <v>4504290.05</v>
      </c>
      <c r="P7761" s="89" t="s">
        <v>679</v>
      </c>
    </row>
    <row r="7762" spans="1:16" ht="76.5">
      <c r="A7762" s="214">
        <v>25</v>
      </c>
      <c r="B7762" s="89"/>
      <c r="C7762" s="90" t="s">
        <v>48</v>
      </c>
      <c r="D7762" s="153">
        <v>43413</v>
      </c>
      <c r="E7762" s="89" t="s">
        <v>14330</v>
      </c>
      <c r="F7762" s="89" t="s">
        <v>680</v>
      </c>
      <c r="G7762" s="89">
        <v>181704</v>
      </c>
      <c r="H7762" s="89"/>
      <c r="I7762" s="93" t="s">
        <v>16492</v>
      </c>
      <c r="J7762" s="89"/>
      <c r="K7762" s="89"/>
      <c r="L7762" s="89"/>
      <c r="M7762" s="89"/>
      <c r="N7762" s="155">
        <v>874271.79</v>
      </c>
      <c r="O7762" s="155">
        <v>0</v>
      </c>
      <c r="P7762" s="89" t="s">
        <v>679</v>
      </c>
    </row>
    <row r="7763" spans="1:16" ht="89.25">
      <c r="A7763" s="214">
        <v>25</v>
      </c>
      <c r="B7763" s="89"/>
      <c r="C7763" s="90" t="s">
        <v>48</v>
      </c>
      <c r="D7763" s="153">
        <v>43413</v>
      </c>
      <c r="E7763" s="89" t="s">
        <v>14330</v>
      </c>
      <c r="F7763" s="89" t="s">
        <v>680</v>
      </c>
      <c r="G7763" s="89">
        <v>181703</v>
      </c>
      <c r="H7763" s="89"/>
      <c r="I7763" s="93" t="s">
        <v>16493</v>
      </c>
      <c r="J7763" s="89"/>
      <c r="K7763" s="89"/>
      <c r="L7763" s="89"/>
      <c r="M7763" s="89"/>
      <c r="N7763" s="155">
        <v>399465.05</v>
      </c>
      <c r="O7763" s="155">
        <v>0</v>
      </c>
      <c r="P7763" s="89" t="s">
        <v>679</v>
      </c>
    </row>
    <row r="7764" spans="1:16" ht="76.5">
      <c r="A7764" s="214">
        <v>25</v>
      </c>
      <c r="B7764" s="89"/>
      <c r="C7764" s="90" t="s">
        <v>48</v>
      </c>
      <c r="D7764" s="153">
        <v>43413</v>
      </c>
      <c r="E7764" s="89" t="s">
        <v>14330</v>
      </c>
      <c r="F7764" s="89" t="s">
        <v>680</v>
      </c>
      <c r="G7764" s="89">
        <v>181701</v>
      </c>
      <c r="H7764" s="89"/>
      <c r="I7764" s="93" t="s">
        <v>16494</v>
      </c>
      <c r="J7764" s="89"/>
      <c r="K7764" s="89"/>
      <c r="L7764" s="89"/>
      <c r="M7764" s="89"/>
      <c r="N7764" s="155">
        <v>1305868.4099999999</v>
      </c>
      <c r="O7764" s="155">
        <v>0</v>
      </c>
      <c r="P7764" s="89" t="s">
        <v>679</v>
      </c>
    </row>
    <row r="7765" spans="1:16" ht="76.5">
      <c r="A7765" s="214">
        <v>25</v>
      </c>
      <c r="B7765" s="89"/>
      <c r="C7765" s="90" t="s">
        <v>48</v>
      </c>
      <c r="D7765" s="153">
        <v>43413</v>
      </c>
      <c r="E7765" s="89" t="s">
        <v>14330</v>
      </c>
      <c r="F7765" s="89" t="s">
        <v>680</v>
      </c>
      <c r="G7765" s="89">
        <v>181702</v>
      </c>
      <c r="H7765" s="89"/>
      <c r="I7765" s="93" t="s">
        <v>16495</v>
      </c>
      <c r="J7765" s="89"/>
      <c r="K7765" s="89"/>
      <c r="L7765" s="89"/>
      <c r="M7765" s="89"/>
      <c r="N7765" s="155">
        <v>308245.65000000002</v>
      </c>
      <c r="O7765" s="155">
        <v>0</v>
      </c>
      <c r="P7765" s="89" t="s">
        <v>679</v>
      </c>
    </row>
    <row r="7766" spans="1:16" ht="89.25">
      <c r="A7766" s="214">
        <v>25</v>
      </c>
      <c r="B7766" s="89"/>
      <c r="C7766" s="90" t="s">
        <v>48</v>
      </c>
      <c r="D7766" s="153">
        <v>43413</v>
      </c>
      <c r="E7766" s="89" t="s">
        <v>14330</v>
      </c>
      <c r="F7766" s="89" t="s">
        <v>680</v>
      </c>
      <c r="G7766" s="89">
        <v>181700</v>
      </c>
      <c r="H7766" s="89"/>
      <c r="I7766" s="93" t="s">
        <v>16496</v>
      </c>
      <c r="J7766" s="89"/>
      <c r="K7766" s="89"/>
      <c r="L7766" s="89"/>
      <c r="M7766" s="89"/>
      <c r="N7766" s="155">
        <v>189110.43</v>
      </c>
      <c r="O7766" s="155">
        <v>0</v>
      </c>
      <c r="P7766" s="89" t="s">
        <v>679</v>
      </c>
    </row>
    <row r="7767" spans="1:16" ht="89.25">
      <c r="A7767" s="214">
        <v>25</v>
      </c>
      <c r="B7767" s="89"/>
      <c r="C7767" s="90" t="s">
        <v>48</v>
      </c>
      <c r="D7767" s="153">
        <v>43413</v>
      </c>
      <c r="E7767" s="89" t="s">
        <v>14331</v>
      </c>
      <c r="F7767" s="89" t="s">
        <v>680</v>
      </c>
      <c r="G7767" s="89">
        <v>181686</v>
      </c>
      <c r="H7767" s="89"/>
      <c r="I7767" s="93" t="s">
        <v>16497</v>
      </c>
      <c r="J7767" s="89"/>
      <c r="K7767" s="89"/>
      <c r="L7767" s="89"/>
      <c r="M7767" s="89"/>
      <c r="N7767" s="155">
        <v>683953.42</v>
      </c>
      <c r="O7767" s="155">
        <v>0</v>
      </c>
      <c r="P7767" s="89" t="s">
        <v>679</v>
      </c>
    </row>
    <row r="7768" spans="1:16" ht="76.5">
      <c r="A7768" s="214">
        <v>25</v>
      </c>
      <c r="B7768" s="89"/>
      <c r="C7768" s="90" t="s">
        <v>48</v>
      </c>
      <c r="D7768" s="153">
        <v>43413</v>
      </c>
      <c r="E7768" s="89" t="s">
        <v>14331</v>
      </c>
      <c r="F7768" s="89" t="s">
        <v>680</v>
      </c>
      <c r="G7768" s="89">
        <v>181698</v>
      </c>
      <c r="H7768" s="89"/>
      <c r="I7768" s="93" t="s">
        <v>16498</v>
      </c>
      <c r="J7768" s="89"/>
      <c r="K7768" s="89"/>
      <c r="L7768" s="89"/>
      <c r="M7768" s="89"/>
      <c r="N7768" s="155">
        <v>579893.61</v>
      </c>
      <c r="O7768" s="155">
        <v>0</v>
      </c>
      <c r="P7768" s="89" t="s">
        <v>679</v>
      </c>
    </row>
    <row r="7769" spans="1:16" ht="76.5">
      <c r="A7769" s="214">
        <v>25</v>
      </c>
      <c r="B7769" s="89"/>
      <c r="C7769" s="90" t="s">
        <v>48</v>
      </c>
      <c r="D7769" s="153">
        <v>43413</v>
      </c>
      <c r="E7769" s="89" t="s">
        <v>14331</v>
      </c>
      <c r="F7769" s="89" t="s">
        <v>680</v>
      </c>
      <c r="G7769" s="89">
        <v>181699</v>
      </c>
      <c r="H7769" s="89"/>
      <c r="I7769" s="93" t="s">
        <v>16499</v>
      </c>
      <c r="J7769" s="89"/>
      <c r="K7769" s="89"/>
      <c r="L7769" s="89"/>
      <c r="M7769" s="89"/>
      <c r="N7769" s="155">
        <v>415488.81</v>
      </c>
      <c r="O7769" s="155">
        <v>0</v>
      </c>
      <c r="P7769" s="89" t="s">
        <v>679</v>
      </c>
    </row>
    <row r="7770" spans="1:16" ht="76.5">
      <c r="A7770" s="214">
        <v>25</v>
      </c>
      <c r="B7770" s="89"/>
      <c r="C7770" s="90" t="s">
        <v>48</v>
      </c>
      <c r="D7770" s="153">
        <v>43413</v>
      </c>
      <c r="E7770" s="89" t="s">
        <v>14331</v>
      </c>
      <c r="F7770" s="89" t="s">
        <v>680</v>
      </c>
      <c r="G7770" s="89">
        <v>181696</v>
      </c>
      <c r="H7770" s="89"/>
      <c r="I7770" s="93" t="s">
        <v>16500</v>
      </c>
      <c r="J7770" s="89"/>
      <c r="K7770" s="89"/>
      <c r="L7770" s="89"/>
      <c r="M7770" s="89"/>
      <c r="N7770" s="155">
        <v>303517.55</v>
      </c>
      <c r="O7770" s="155">
        <v>0</v>
      </c>
      <c r="P7770" s="89" t="s">
        <v>679</v>
      </c>
    </row>
    <row r="7771" spans="1:16" ht="89.25">
      <c r="A7771" s="214">
        <v>25</v>
      </c>
      <c r="B7771" s="89"/>
      <c r="C7771" s="90" t="s">
        <v>48</v>
      </c>
      <c r="D7771" s="153">
        <v>43413</v>
      </c>
      <c r="E7771" s="89" t="s">
        <v>14331</v>
      </c>
      <c r="F7771" s="89" t="s">
        <v>680</v>
      </c>
      <c r="G7771" s="89">
        <v>181694</v>
      </c>
      <c r="H7771" s="89"/>
      <c r="I7771" s="93" t="s">
        <v>16501</v>
      </c>
      <c r="J7771" s="89"/>
      <c r="K7771" s="89"/>
      <c r="L7771" s="89"/>
      <c r="M7771" s="89"/>
      <c r="N7771" s="155">
        <v>1835.83</v>
      </c>
      <c r="O7771" s="155">
        <v>0</v>
      </c>
      <c r="P7771" s="89" t="s">
        <v>679</v>
      </c>
    </row>
    <row r="7772" spans="1:16" ht="89.25">
      <c r="A7772" s="214">
        <v>25</v>
      </c>
      <c r="B7772" s="89"/>
      <c r="C7772" s="90" t="s">
        <v>48</v>
      </c>
      <c r="D7772" s="153">
        <v>43413</v>
      </c>
      <c r="E7772" s="89" t="s">
        <v>14331</v>
      </c>
      <c r="F7772" s="89" t="s">
        <v>680</v>
      </c>
      <c r="G7772" s="89">
        <v>181693</v>
      </c>
      <c r="H7772" s="89"/>
      <c r="I7772" s="93" t="s">
        <v>16502</v>
      </c>
      <c r="J7772" s="89"/>
      <c r="K7772" s="89"/>
      <c r="L7772" s="89"/>
      <c r="M7772" s="89"/>
      <c r="N7772" s="155">
        <v>518866.16</v>
      </c>
      <c r="O7772" s="155">
        <v>0</v>
      </c>
      <c r="P7772" s="89" t="s">
        <v>679</v>
      </c>
    </row>
    <row r="7773" spans="1:16" ht="76.5">
      <c r="A7773" s="214">
        <v>25</v>
      </c>
      <c r="B7773" s="89"/>
      <c r="C7773" s="90" t="s">
        <v>48</v>
      </c>
      <c r="D7773" s="153">
        <v>43413</v>
      </c>
      <c r="E7773" s="89" t="s">
        <v>14332</v>
      </c>
      <c r="F7773" s="89" t="s">
        <v>680</v>
      </c>
      <c r="G7773" s="89">
        <v>181768</v>
      </c>
      <c r="H7773" s="89"/>
      <c r="I7773" s="93" t="s">
        <v>16503</v>
      </c>
      <c r="J7773" s="89"/>
      <c r="K7773" s="89"/>
      <c r="L7773" s="89"/>
      <c r="M7773" s="89"/>
      <c r="N7773" s="155">
        <v>454369.47</v>
      </c>
      <c r="O7773" s="155">
        <v>0</v>
      </c>
      <c r="P7773" s="89" t="s">
        <v>679</v>
      </c>
    </row>
    <row r="7774" spans="1:16" ht="89.25">
      <c r="A7774" s="214">
        <v>25</v>
      </c>
      <c r="B7774" s="89"/>
      <c r="C7774" s="90" t="s">
        <v>48</v>
      </c>
      <c r="D7774" s="153">
        <v>43413</v>
      </c>
      <c r="E7774" s="89" t="s">
        <v>14332</v>
      </c>
      <c r="F7774" s="89" t="s">
        <v>680</v>
      </c>
      <c r="G7774" s="89">
        <v>181749</v>
      </c>
      <c r="H7774" s="89"/>
      <c r="I7774" s="93" t="s">
        <v>16504</v>
      </c>
      <c r="J7774" s="89"/>
      <c r="K7774" s="89"/>
      <c r="L7774" s="89"/>
      <c r="M7774" s="89"/>
      <c r="N7774" s="155">
        <v>2788263.25</v>
      </c>
      <c r="O7774" s="155">
        <v>0</v>
      </c>
      <c r="P7774" s="89" t="s">
        <v>679</v>
      </c>
    </row>
    <row r="7775" spans="1:16" ht="76.5">
      <c r="A7775" s="214">
        <v>25</v>
      </c>
      <c r="B7775" s="89"/>
      <c r="C7775" s="90" t="s">
        <v>48</v>
      </c>
      <c r="D7775" s="153">
        <v>43413</v>
      </c>
      <c r="E7775" s="89" t="s">
        <v>14332</v>
      </c>
      <c r="F7775" s="89" t="s">
        <v>680</v>
      </c>
      <c r="G7775" s="89">
        <v>181743</v>
      </c>
      <c r="H7775" s="89"/>
      <c r="I7775" s="93" t="s">
        <v>16505</v>
      </c>
      <c r="J7775" s="89"/>
      <c r="K7775" s="89"/>
      <c r="L7775" s="89"/>
      <c r="M7775" s="89"/>
      <c r="N7775" s="155">
        <v>240166.24</v>
      </c>
      <c r="O7775" s="155">
        <v>0</v>
      </c>
      <c r="P7775" s="89" t="s">
        <v>679</v>
      </c>
    </row>
    <row r="7776" spans="1:16" ht="89.25">
      <c r="A7776" s="214">
        <v>25</v>
      </c>
      <c r="B7776" s="89"/>
      <c r="C7776" s="90" t="s">
        <v>48</v>
      </c>
      <c r="D7776" s="153">
        <v>43413</v>
      </c>
      <c r="E7776" s="89" t="s">
        <v>14332</v>
      </c>
      <c r="F7776" s="89" t="s">
        <v>680</v>
      </c>
      <c r="G7776" s="89">
        <v>181806</v>
      </c>
      <c r="H7776" s="89"/>
      <c r="I7776" s="93" t="s">
        <v>16506</v>
      </c>
      <c r="J7776" s="89"/>
      <c r="K7776" s="89"/>
      <c r="L7776" s="89"/>
      <c r="M7776" s="89"/>
      <c r="N7776" s="155">
        <v>1246988.2</v>
      </c>
      <c r="O7776" s="155">
        <v>0</v>
      </c>
      <c r="P7776" s="89" t="s">
        <v>679</v>
      </c>
    </row>
    <row r="7777" spans="1:16" ht="76.5">
      <c r="A7777" s="214">
        <v>25</v>
      </c>
      <c r="B7777" s="89"/>
      <c r="C7777" s="90" t="s">
        <v>48</v>
      </c>
      <c r="D7777" s="153">
        <v>43413</v>
      </c>
      <c r="E7777" s="89" t="s">
        <v>14332</v>
      </c>
      <c r="F7777" s="89" t="s">
        <v>680</v>
      </c>
      <c r="G7777" s="89">
        <v>181751</v>
      </c>
      <c r="H7777" s="89"/>
      <c r="I7777" s="93" t="s">
        <v>16507</v>
      </c>
      <c r="J7777" s="89"/>
      <c r="K7777" s="89"/>
      <c r="L7777" s="89"/>
      <c r="M7777" s="89"/>
      <c r="N7777" s="155">
        <v>153157.81</v>
      </c>
      <c r="O7777" s="155">
        <v>0</v>
      </c>
      <c r="P7777" s="89" t="s">
        <v>679</v>
      </c>
    </row>
    <row r="7778" spans="1:16" ht="89.25">
      <c r="A7778" s="214">
        <v>25</v>
      </c>
      <c r="B7778" s="89"/>
      <c r="C7778" s="90" t="s">
        <v>48</v>
      </c>
      <c r="D7778" s="153">
        <v>43413</v>
      </c>
      <c r="E7778" s="89" t="s">
        <v>14332</v>
      </c>
      <c r="F7778" s="89" t="s">
        <v>680</v>
      </c>
      <c r="G7778" s="89">
        <v>181807</v>
      </c>
      <c r="H7778" s="89"/>
      <c r="I7778" s="93" t="s">
        <v>16508</v>
      </c>
      <c r="J7778" s="89"/>
      <c r="K7778" s="89"/>
      <c r="L7778" s="89"/>
      <c r="M7778" s="89"/>
      <c r="N7778" s="155">
        <v>1265014.2</v>
      </c>
      <c r="O7778" s="155">
        <v>0</v>
      </c>
      <c r="P7778" s="89" t="s">
        <v>679</v>
      </c>
    </row>
    <row r="7779" spans="1:16" ht="76.5">
      <c r="A7779" s="214">
        <v>25</v>
      </c>
      <c r="B7779" s="89"/>
      <c r="C7779" s="90" t="s">
        <v>48</v>
      </c>
      <c r="D7779" s="153">
        <v>43413</v>
      </c>
      <c r="E7779" s="89" t="s">
        <v>14332</v>
      </c>
      <c r="F7779" s="89" t="s">
        <v>680</v>
      </c>
      <c r="G7779" s="89">
        <v>181755</v>
      </c>
      <c r="H7779" s="89"/>
      <c r="I7779" s="93" t="s">
        <v>16509</v>
      </c>
      <c r="J7779" s="89"/>
      <c r="K7779" s="89"/>
      <c r="L7779" s="89"/>
      <c r="M7779" s="89"/>
      <c r="N7779" s="155">
        <v>371682.91</v>
      </c>
      <c r="O7779" s="155">
        <v>0</v>
      </c>
      <c r="P7779" s="89" t="s">
        <v>679</v>
      </c>
    </row>
    <row r="7780" spans="1:16" ht="76.5">
      <c r="A7780" s="214">
        <v>25</v>
      </c>
      <c r="B7780" s="89"/>
      <c r="C7780" s="90" t="s">
        <v>48</v>
      </c>
      <c r="D7780" s="153">
        <v>43413</v>
      </c>
      <c r="E7780" s="89" t="s">
        <v>14332</v>
      </c>
      <c r="F7780" s="89" t="s">
        <v>680</v>
      </c>
      <c r="G7780" s="89">
        <v>181766</v>
      </c>
      <c r="H7780" s="89"/>
      <c r="I7780" s="93" t="s">
        <v>16510</v>
      </c>
      <c r="J7780" s="89"/>
      <c r="K7780" s="89"/>
      <c r="L7780" s="89"/>
      <c r="M7780" s="89"/>
      <c r="N7780" s="155">
        <v>914309.12</v>
      </c>
      <c r="O7780" s="155">
        <v>0</v>
      </c>
      <c r="P7780" s="89" t="s">
        <v>679</v>
      </c>
    </row>
    <row r="7781" spans="1:16" ht="76.5">
      <c r="A7781" s="214">
        <v>25</v>
      </c>
      <c r="B7781" s="89"/>
      <c r="C7781" s="90" t="s">
        <v>48</v>
      </c>
      <c r="D7781" s="153">
        <v>43413</v>
      </c>
      <c r="E7781" s="89" t="s">
        <v>14332</v>
      </c>
      <c r="F7781" s="89" t="s">
        <v>680</v>
      </c>
      <c r="G7781" s="89">
        <v>181750</v>
      </c>
      <c r="H7781" s="89"/>
      <c r="I7781" s="93" t="s">
        <v>16511</v>
      </c>
      <c r="J7781" s="89"/>
      <c r="K7781" s="89"/>
      <c r="L7781" s="89"/>
      <c r="M7781" s="89"/>
      <c r="N7781" s="155">
        <v>837067.48</v>
      </c>
      <c r="O7781" s="155">
        <v>0</v>
      </c>
      <c r="P7781" s="89" t="s">
        <v>679</v>
      </c>
    </row>
    <row r="7782" spans="1:16" ht="89.25">
      <c r="A7782" s="214">
        <v>25</v>
      </c>
      <c r="B7782" s="89"/>
      <c r="C7782" s="90" t="s">
        <v>48</v>
      </c>
      <c r="D7782" s="153">
        <v>43413</v>
      </c>
      <c r="E7782" s="89" t="s">
        <v>14332</v>
      </c>
      <c r="F7782" s="89" t="s">
        <v>680</v>
      </c>
      <c r="G7782" s="89">
        <v>181808</v>
      </c>
      <c r="H7782" s="89"/>
      <c r="I7782" s="93" t="s">
        <v>16512</v>
      </c>
      <c r="J7782" s="89"/>
      <c r="K7782" s="89"/>
      <c r="L7782" s="89"/>
      <c r="M7782" s="89"/>
      <c r="N7782" s="155">
        <v>2108562</v>
      </c>
      <c r="O7782" s="155">
        <v>0</v>
      </c>
      <c r="P7782" s="89" t="s">
        <v>679</v>
      </c>
    </row>
    <row r="7783" spans="1:16" ht="76.5">
      <c r="A7783" s="214">
        <v>25</v>
      </c>
      <c r="B7783" s="89"/>
      <c r="C7783" s="90" t="s">
        <v>48</v>
      </c>
      <c r="D7783" s="153">
        <v>43413</v>
      </c>
      <c r="E7783" s="89" t="s">
        <v>14332</v>
      </c>
      <c r="F7783" s="89" t="s">
        <v>680</v>
      </c>
      <c r="G7783" s="89">
        <v>181756</v>
      </c>
      <c r="H7783" s="89"/>
      <c r="I7783" s="93" t="s">
        <v>16513</v>
      </c>
      <c r="J7783" s="89"/>
      <c r="K7783" s="89"/>
      <c r="L7783" s="89"/>
      <c r="M7783" s="89"/>
      <c r="N7783" s="155">
        <v>134349.95000000001</v>
      </c>
      <c r="O7783" s="155">
        <v>0</v>
      </c>
      <c r="P7783" s="89" t="s">
        <v>679</v>
      </c>
    </row>
    <row r="7784" spans="1:16" ht="76.5">
      <c r="A7784" s="214">
        <v>25</v>
      </c>
      <c r="B7784" s="89"/>
      <c r="C7784" s="90" t="s">
        <v>48</v>
      </c>
      <c r="D7784" s="153">
        <v>43413</v>
      </c>
      <c r="E7784" s="89" t="s">
        <v>14332</v>
      </c>
      <c r="F7784" s="89" t="s">
        <v>680</v>
      </c>
      <c r="G7784" s="89">
        <v>181754</v>
      </c>
      <c r="H7784" s="89"/>
      <c r="I7784" s="93" t="s">
        <v>16514</v>
      </c>
      <c r="J7784" s="89"/>
      <c r="K7784" s="89"/>
      <c r="L7784" s="89"/>
      <c r="M7784" s="89"/>
      <c r="N7784" s="155">
        <v>675300</v>
      </c>
      <c r="O7784" s="155">
        <v>0</v>
      </c>
      <c r="P7784" s="89" t="s">
        <v>679</v>
      </c>
    </row>
    <row r="7785" spans="1:16" ht="76.5">
      <c r="A7785" s="214">
        <v>25</v>
      </c>
      <c r="B7785" s="89"/>
      <c r="C7785" s="90" t="s">
        <v>48</v>
      </c>
      <c r="D7785" s="153">
        <v>43413</v>
      </c>
      <c r="E7785" s="89" t="s">
        <v>14332</v>
      </c>
      <c r="F7785" s="89" t="s">
        <v>680</v>
      </c>
      <c r="G7785" s="89">
        <v>181757</v>
      </c>
      <c r="H7785" s="89"/>
      <c r="I7785" s="93" t="s">
        <v>16515</v>
      </c>
      <c r="J7785" s="89"/>
      <c r="K7785" s="89"/>
      <c r="L7785" s="89"/>
      <c r="M7785" s="89"/>
      <c r="N7785" s="155">
        <v>1416892.82</v>
      </c>
      <c r="O7785" s="155">
        <v>0</v>
      </c>
      <c r="P7785" s="89" t="s">
        <v>679</v>
      </c>
    </row>
    <row r="7786" spans="1:16" ht="76.5">
      <c r="A7786" s="214">
        <v>25</v>
      </c>
      <c r="B7786" s="89"/>
      <c r="C7786" s="90" t="s">
        <v>48</v>
      </c>
      <c r="D7786" s="153">
        <v>43413</v>
      </c>
      <c r="E7786" s="89" t="s">
        <v>14332</v>
      </c>
      <c r="F7786" s="89" t="s">
        <v>680</v>
      </c>
      <c r="G7786" s="89">
        <v>181770</v>
      </c>
      <c r="H7786" s="89"/>
      <c r="I7786" s="93" t="s">
        <v>16516</v>
      </c>
      <c r="J7786" s="89"/>
      <c r="K7786" s="89"/>
      <c r="L7786" s="89"/>
      <c r="M7786" s="89"/>
      <c r="N7786" s="155">
        <v>965690.19</v>
      </c>
      <c r="O7786" s="155">
        <v>0</v>
      </c>
      <c r="P7786" s="89" t="s">
        <v>679</v>
      </c>
    </row>
    <row r="7787" spans="1:16" ht="89.25">
      <c r="A7787" s="214">
        <v>25</v>
      </c>
      <c r="B7787" s="89"/>
      <c r="C7787" s="90" t="s">
        <v>48</v>
      </c>
      <c r="D7787" s="153">
        <v>43413</v>
      </c>
      <c r="E7787" s="89" t="s">
        <v>14332</v>
      </c>
      <c r="F7787" s="89" t="s">
        <v>680</v>
      </c>
      <c r="G7787" s="89">
        <v>181758</v>
      </c>
      <c r="H7787" s="89"/>
      <c r="I7787" s="93" t="s">
        <v>16517</v>
      </c>
      <c r="J7787" s="89"/>
      <c r="K7787" s="89"/>
      <c r="L7787" s="89"/>
      <c r="M7787" s="89"/>
      <c r="N7787" s="155">
        <v>681704.51</v>
      </c>
      <c r="O7787" s="155">
        <v>0</v>
      </c>
      <c r="P7787" s="89" t="s">
        <v>679</v>
      </c>
    </row>
    <row r="7788" spans="1:16" ht="76.5">
      <c r="A7788" s="214">
        <v>25</v>
      </c>
      <c r="B7788" s="89"/>
      <c r="C7788" s="90" t="s">
        <v>48</v>
      </c>
      <c r="D7788" s="153">
        <v>43413</v>
      </c>
      <c r="E7788" s="89" t="s">
        <v>14332</v>
      </c>
      <c r="F7788" s="89" t="s">
        <v>680</v>
      </c>
      <c r="G7788" s="89">
        <v>181767</v>
      </c>
      <c r="H7788" s="89"/>
      <c r="I7788" s="93" t="s">
        <v>16518</v>
      </c>
      <c r="J7788" s="89"/>
      <c r="K7788" s="89"/>
      <c r="L7788" s="89"/>
      <c r="M7788" s="89"/>
      <c r="N7788" s="155">
        <v>358717.8</v>
      </c>
      <c r="O7788" s="155">
        <v>0</v>
      </c>
      <c r="P7788" s="89" t="s">
        <v>679</v>
      </c>
    </row>
    <row r="7789" spans="1:16" ht="76.5">
      <c r="A7789" s="214">
        <v>25</v>
      </c>
      <c r="B7789" s="89"/>
      <c r="C7789" s="90" t="s">
        <v>48</v>
      </c>
      <c r="D7789" s="153">
        <v>43413</v>
      </c>
      <c r="E7789" s="89" t="s">
        <v>14332</v>
      </c>
      <c r="F7789" s="89" t="s">
        <v>680</v>
      </c>
      <c r="G7789" s="89">
        <v>181764</v>
      </c>
      <c r="H7789" s="89"/>
      <c r="I7789" s="93" t="s">
        <v>16519</v>
      </c>
      <c r="J7789" s="89"/>
      <c r="K7789" s="89"/>
      <c r="L7789" s="89"/>
      <c r="M7789" s="89"/>
      <c r="N7789" s="155">
        <v>424640.53</v>
      </c>
      <c r="O7789" s="155">
        <v>0</v>
      </c>
      <c r="P7789" s="89" t="s">
        <v>679</v>
      </c>
    </row>
    <row r="7790" spans="1:16" ht="76.5">
      <c r="A7790" s="214">
        <v>25</v>
      </c>
      <c r="B7790" s="89"/>
      <c r="C7790" s="90" t="s">
        <v>48</v>
      </c>
      <c r="D7790" s="153">
        <v>43413</v>
      </c>
      <c r="E7790" s="89" t="s">
        <v>14332</v>
      </c>
      <c r="F7790" s="89" t="s">
        <v>680</v>
      </c>
      <c r="G7790" s="89">
        <v>181769</v>
      </c>
      <c r="H7790" s="89"/>
      <c r="I7790" s="93" t="s">
        <v>16520</v>
      </c>
      <c r="J7790" s="89"/>
      <c r="K7790" s="89"/>
      <c r="L7790" s="89"/>
      <c r="M7790" s="89"/>
      <c r="N7790" s="155">
        <v>887085.33</v>
      </c>
      <c r="O7790" s="155">
        <v>0</v>
      </c>
      <c r="P7790" s="89" t="s">
        <v>679</v>
      </c>
    </row>
    <row r="7791" spans="1:16" ht="76.5">
      <c r="A7791" s="214">
        <v>25</v>
      </c>
      <c r="B7791" s="89"/>
      <c r="C7791" s="90" t="s">
        <v>48</v>
      </c>
      <c r="D7791" s="153">
        <v>43413</v>
      </c>
      <c r="E7791" s="89" t="s">
        <v>14332</v>
      </c>
      <c r="F7791" s="89" t="s">
        <v>680</v>
      </c>
      <c r="G7791" s="89">
        <v>181765</v>
      </c>
      <c r="H7791" s="89"/>
      <c r="I7791" s="93" t="s">
        <v>16521</v>
      </c>
      <c r="J7791" s="89"/>
      <c r="K7791" s="89"/>
      <c r="L7791" s="89"/>
      <c r="M7791" s="89"/>
      <c r="N7791" s="155">
        <v>772317.07</v>
      </c>
      <c r="O7791" s="155">
        <v>0</v>
      </c>
      <c r="P7791" s="89" t="s">
        <v>679</v>
      </c>
    </row>
    <row r="7792" spans="1:16" ht="76.5">
      <c r="A7792" s="214">
        <v>25</v>
      </c>
      <c r="B7792" s="89"/>
      <c r="C7792" s="90" t="s">
        <v>48</v>
      </c>
      <c r="D7792" s="153">
        <v>43413</v>
      </c>
      <c r="E7792" s="89" t="s">
        <v>14333</v>
      </c>
      <c r="F7792" s="89" t="s">
        <v>680</v>
      </c>
      <c r="G7792" s="89">
        <v>181731</v>
      </c>
      <c r="H7792" s="89"/>
      <c r="I7792" s="93" t="s">
        <v>16522</v>
      </c>
      <c r="J7792" s="89"/>
      <c r="K7792" s="89"/>
      <c r="L7792" s="89"/>
      <c r="M7792" s="89"/>
      <c r="N7792" s="155">
        <v>1033821.36</v>
      </c>
      <c r="O7792" s="155">
        <v>0</v>
      </c>
      <c r="P7792" s="89" t="s">
        <v>679</v>
      </c>
    </row>
    <row r="7793" spans="1:16" ht="76.5">
      <c r="A7793" s="214">
        <v>25</v>
      </c>
      <c r="B7793" s="89"/>
      <c r="C7793" s="90" t="s">
        <v>48</v>
      </c>
      <c r="D7793" s="153">
        <v>43413</v>
      </c>
      <c r="E7793" s="89" t="s">
        <v>14333</v>
      </c>
      <c r="F7793" s="89" t="s">
        <v>680</v>
      </c>
      <c r="G7793" s="89">
        <v>181730</v>
      </c>
      <c r="H7793" s="89"/>
      <c r="I7793" s="93" t="s">
        <v>16523</v>
      </c>
      <c r="J7793" s="89"/>
      <c r="K7793" s="89"/>
      <c r="L7793" s="89"/>
      <c r="M7793" s="89"/>
      <c r="N7793" s="155">
        <v>993661.83</v>
      </c>
      <c r="O7793" s="155">
        <v>0</v>
      </c>
      <c r="P7793" s="89" t="s">
        <v>679</v>
      </c>
    </row>
    <row r="7794" spans="1:16" ht="76.5">
      <c r="A7794" s="214">
        <v>25</v>
      </c>
      <c r="B7794" s="89"/>
      <c r="C7794" s="90" t="s">
        <v>48</v>
      </c>
      <c r="D7794" s="153">
        <v>43413</v>
      </c>
      <c r="E7794" s="89" t="s">
        <v>14333</v>
      </c>
      <c r="F7794" s="89" t="s">
        <v>680</v>
      </c>
      <c r="G7794" s="89">
        <v>181795</v>
      </c>
      <c r="H7794" s="89"/>
      <c r="I7794" s="93" t="s">
        <v>16524</v>
      </c>
      <c r="J7794" s="89"/>
      <c r="K7794" s="89"/>
      <c r="L7794" s="89"/>
      <c r="M7794" s="89"/>
      <c r="N7794" s="155">
        <v>356319.64</v>
      </c>
      <c r="O7794" s="155">
        <v>0</v>
      </c>
      <c r="P7794" s="89" t="s">
        <v>679</v>
      </c>
    </row>
    <row r="7795" spans="1:16" ht="89.25">
      <c r="A7795" s="214">
        <v>25</v>
      </c>
      <c r="B7795" s="89"/>
      <c r="C7795" s="90" t="s">
        <v>48</v>
      </c>
      <c r="D7795" s="153">
        <v>43413</v>
      </c>
      <c r="E7795" s="89" t="s">
        <v>14333</v>
      </c>
      <c r="F7795" s="89" t="s">
        <v>680</v>
      </c>
      <c r="G7795" s="89">
        <v>181759</v>
      </c>
      <c r="H7795" s="89"/>
      <c r="I7795" s="93" t="s">
        <v>16525</v>
      </c>
      <c r="J7795" s="89"/>
      <c r="K7795" s="89"/>
      <c r="L7795" s="89"/>
      <c r="M7795" s="89"/>
      <c r="N7795" s="155">
        <v>63934</v>
      </c>
      <c r="O7795" s="155">
        <v>0</v>
      </c>
      <c r="P7795" s="89" t="s">
        <v>679</v>
      </c>
    </row>
    <row r="7796" spans="1:16" ht="76.5">
      <c r="A7796" s="214">
        <v>25</v>
      </c>
      <c r="B7796" s="89"/>
      <c r="C7796" s="90" t="s">
        <v>48</v>
      </c>
      <c r="D7796" s="153">
        <v>43413</v>
      </c>
      <c r="E7796" s="89" t="s">
        <v>14333</v>
      </c>
      <c r="F7796" s="89" t="s">
        <v>680</v>
      </c>
      <c r="G7796" s="89">
        <v>181735</v>
      </c>
      <c r="H7796" s="89"/>
      <c r="I7796" s="93" t="s">
        <v>16526</v>
      </c>
      <c r="J7796" s="89"/>
      <c r="K7796" s="89"/>
      <c r="L7796" s="89"/>
      <c r="M7796" s="89"/>
      <c r="N7796" s="155">
        <v>957310.96</v>
      </c>
      <c r="O7796" s="155">
        <v>0</v>
      </c>
      <c r="P7796" s="89" t="s">
        <v>679</v>
      </c>
    </row>
    <row r="7797" spans="1:16" ht="76.5">
      <c r="A7797" s="214">
        <v>25</v>
      </c>
      <c r="B7797" s="89"/>
      <c r="C7797" s="90" t="s">
        <v>48</v>
      </c>
      <c r="D7797" s="153">
        <v>43413</v>
      </c>
      <c r="E7797" s="89" t="s">
        <v>14333</v>
      </c>
      <c r="F7797" s="89" t="s">
        <v>680</v>
      </c>
      <c r="G7797" s="89">
        <v>181733</v>
      </c>
      <c r="H7797" s="89"/>
      <c r="I7797" s="93" t="s">
        <v>16527</v>
      </c>
      <c r="J7797" s="89"/>
      <c r="K7797" s="89"/>
      <c r="L7797" s="89"/>
      <c r="M7797" s="89"/>
      <c r="N7797" s="155">
        <v>993661.83</v>
      </c>
      <c r="O7797" s="155">
        <v>0</v>
      </c>
      <c r="P7797" s="89" t="s">
        <v>679</v>
      </c>
    </row>
    <row r="7798" spans="1:16" ht="76.5">
      <c r="A7798" s="214">
        <v>25</v>
      </c>
      <c r="B7798" s="89"/>
      <c r="C7798" s="90" t="s">
        <v>48</v>
      </c>
      <c r="D7798" s="153">
        <v>43413</v>
      </c>
      <c r="E7798" s="89" t="s">
        <v>14333</v>
      </c>
      <c r="F7798" s="89" t="s">
        <v>680</v>
      </c>
      <c r="G7798" s="89">
        <v>181736</v>
      </c>
      <c r="H7798" s="89"/>
      <c r="I7798" s="93" t="s">
        <v>16528</v>
      </c>
      <c r="J7798" s="89"/>
      <c r="K7798" s="89"/>
      <c r="L7798" s="89"/>
      <c r="M7798" s="89"/>
      <c r="N7798" s="155">
        <v>432425.93</v>
      </c>
      <c r="O7798" s="155">
        <v>0</v>
      </c>
      <c r="P7798" s="89" t="s">
        <v>679</v>
      </c>
    </row>
    <row r="7799" spans="1:16" ht="76.5">
      <c r="A7799" s="214">
        <v>373</v>
      </c>
      <c r="B7799" s="89"/>
      <c r="C7799" s="90" t="s">
        <v>644</v>
      </c>
      <c r="D7799" s="153">
        <v>43413</v>
      </c>
      <c r="E7799" s="89" t="s">
        <v>14334</v>
      </c>
      <c r="F7799" s="89" t="s">
        <v>680</v>
      </c>
      <c r="G7799" s="89">
        <v>181801</v>
      </c>
      <c r="H7799" s="89"/>
      <c r="I7799" s="93" t="s">
        <v>16529</v>
      </c>
      <c r="J7799" s="89"/>
      <c r="K7799" s="89"/>
      <c r="L7799" s="89"/>
      <c r="M7799" s="89"/>
      <c r="N7799" s="155">
        <v>0</v>
      </c>
      <c r="O7799" s="155">
        <v>10250698.789999999</v>
      </c>
      <c r="P7799" s="89" t="s">
        <v>679</v>
      </c>
    </row>
    <row r="7800" spans="1:16" ht="51">
      <c r="A7800" s="214" t="s">
        <v>560</v>
      </c>
      <c r="B7800" s="89"/>
      <c r="C7800" s="90" t="s">
        <v>622</v>
      </c>
      <c r="D7800" s="153">
        <v>43413</v>
      </c>
      <c r="E7800" s="89" t="s">
        <v>14335</v>
      </c>
      <c r="F7800" s="89" t="s">
        <v>6</v>
      </c>
      <c r="G7800" s="89">
        <v>1044601</v>
      </c>
      <c r="H7800" s="89"/>
      <c r="I7800" s="93" t="s">
        <v>16530</v>
      </c>
      <c r="J7800" s="89"/>
      <c r="K7800" s="89"/>
      <c r="L7800" s="89"/>
      <c r="M7800" s="89"/>
      <c r="N7800" s="155">
        <v>0</v>
      </c>
      <c r="O7800" s="155">
        <v>8728.1200000000008</v>
      </c>
      <c r="P7800" s="89" t="s">
        <v>679</v>
      </c>
    </row>
    <row r="7801" spans="1:16" ht="63.75">
      <c r="A7801" s="214" t="s">
        <v>560</v>
      </c>
      <c r="B7801" s="89"/>
      <c r="C7801" s="90" t="s">
        <v>622</v>
      </c>
      <c r="D7801" s="153">
        <v>43413</v>
      </c>
      <c r="E7801" s="89" t="s">
        <v>14336</v>
      </c>
      <c r="F7801" s="89" t="s">
        <v>6</v>
      </c>
      <c r="G7801" s="89">
        <v>1044666</v>
      </c>
      <c r="H7801" s="89"/>
      <c r="I7801" s="93" t="s">
        <v>16531</v>
      </c>
      <c r="J7801" s="89"/>
      <c r="K7801" s="89"/>
      <c r="L7801" s="89"/>
      <c r="M7801" s="89"/>
      <c r="N7801" s="155">
        <v>0</v>
      </c>
      <c r="O7801" s="155">
        <v>1135.95</v>
      </c>
      <c r="P7801" s="89" t="s">
        <v>679</v>
      </c>
    </row>
    <row r="7802" spans="1:16" ht="63.75">
      <c r="A7802" s="214" t="s">
        <v>560</v>
      </c>
      <c r="B7802" s="89"/>
      <c r="C7802" s="90" t="s">
        <v>622</v>
      </c>
      <c r="D7802" s="153">
        <v>43413</v>
      </c>
      <c r="E7802" s="89" t="s">
        <v>14337</v>
      </c>
      <c r="F7802" s="89" t="s">
        <v>6</v>
      </c>
      <c r="G7802" s="89">
        <v>1044667</v>
      </c>
      <c r="H7802" s="89"/>
      <c r="I7802" s="93" t="s">
        <v>16532</v>
      </c>
      <c r="J7802" s="89"/>
      <c r="K7802" s="89"/>
      <c r="L7802" s="89"/>
      <c r="M7802" s="89"/>
      <c r="N7802" s="155">
        <v>0</v>
      </c>
      <c r="O7802" s="155">
        <v>4960.24</v>
      </c>
      <c r="P7802" s="89" t="s">
        <v>679</v>
      </c>
    </row>
    <row r="7803" spans="1:16" ht="63.75">
      <c r="A7803" s="214">
        <v>597</v>
      </c>
      <c r="B7803" s="89"/>
      <c r="C7803" s="90" t="s">
        <v>2577</v>
      </c>
      <c r="D7803" s="153">
        <v>43413</v>
      </c>
      <c r="E7803" s="89" t="s">
        <v>14338</v>
      </c>
      <c r="F7803" s="89" t="s">
        <v>6</v>
      </c>
      <c r="G7803" s="89">
        <v>1044668</v>
      </c>
      <c r="H7803" s="89"/>
      <c r="I7803" s="93" t="s">
        <v>16533</v>
      </c>
      <c r="J7803" s="89"/>
      <c r="K7803" s="89"/>
      <c r="L7803" s="89"/>
      <c r="M7803" s="89"/>
      <c r="N7803" s="155">
        <v>0</v>
      </c>
      <c r="O7803" s="155">
        <v>330000</v>
      </c>
      <c r="P7803" s="89" t="s">
        <v>679</v>
      </c>
    </row>
    <row r="7804" spans="1:16" ht="63.75">
      <c r="A7804" s="214">
        <v>597</v>
      </c>
      <c r="B7804" s="89"/>
      <c r="C7804" s="90" t="s">
        <v>2577</v>
      </c>
      <c r="D7804" s="153">
        <v>43413</v>
      </c>
      <c r="E7804" s="89" t="s">
        <v>14339</v>
      </c>
      <c r="F7804" s="89" t="s">
        <v>6</v>
      </c>
      <c r="G7804" s="89">
        <v>1044669</v>
      </c>
      <c r="H7804" s="89"/>
      <c r="I7804" s="93" t="s">
        <v>16534</v>
      </c>
      <c r="J7804" s="89"/>
      <c r="K7804" s="89"/>
      <c r="L7804" s="89"/>
      <c r="M7804" s="89"/>
      <c r="N7804" s="155">
        <v>0</v>
      </c>
      <c r="O7804" s="155">
        <v>320634.63</v>
      </c>
      <c r="P7804" s="89" t="s">
        <v>679</v>
      </c>
    </row>
    <row r="7805" spans="1:16" ht="76.5">
      <c r="A7805" s="214">
        <v>222</v>
      </c>
      <c r="B7805" s="89"/>
      <c r="C7805" s="90" t="s">
        <v>106</v>
      </c>
      <c r="D7805" s="153">
        <v>43413</v>
      </c>
      <c r="E7805" s="89" t="s">
        <v>14340</v>
      </c>
      <c r="F7805" s="89" t="s">
        <v>6</v>
      </c>
      <c r="G7805" s="89">
        <v>938020</v>
      </c>
      <c r="H7805" s="89"/>
      <c r="I7805" s="93" t="s">
        <v>16535</v>
      </c>
      <c r="J7805" s="89"/>
      <c r="K7805" s="89"/>
      <c r="L7805" s="89"/>
      <c r="M7805" s="89"/>
      <c r="N7805" s="155">
        <v>0</v>
      </c>
      <c r="O7805" s="155">
        <v>137200</v>
      </c>
      <c r="P7805" s="89" t="s">
        <v>679</v>
      </c>
    </row>
    <row r="7806" spans="1:16" ht="76.5">
      <c r="A7806" s="214">
        <v>25</v>
      </c>
      <c r="B7806" s="89"/>
      <c r="C7806" s="90" t="s">
        <v>48</v>
      </c>
      <c r="D7806" s="153">
        <v>43413</v>
      </c>
      <c r="E7806" s="89" t="s">
        <v>14341</v>
      </c>
      <c r="F7806" s="89" t="s">
        <v>6</v>
      </c>
      <c r="G7806" s="89">
        <v>938092</v>
      </c>
      <c r="H7806" s="89"/>
      <c r="I7806" s="93" t="s">
        <v>16536</v>
      </c>
      <c r="J7806" s="89"/>
      <c r="K7806" s="89"/>
      <c r="L7806" s="89"/>
      <c r="M7806" s="89"/>
      <c r="N7806" s="155">
        <v>0</v>
      </c>
      <c r="O7806" s="155">
        <v>24410.67</v>
      </c>
      <c r="P7806" s="89" t="s">
        <v>679</v>
      </c>
    </row>
    <row r="7807" spans="1:16" ht="89.25">
      <c r="A7807" s="214">
        <v>10</v>
      </c>
      <c r="B7807" s="89"/>
      <c r="C7807" s="90" t="s">
        <v>44</v>
      </c>
      <c r="D7807" s="153">
        <v>43413</v>
      </c>
      <c r="E7807" s="89" t="s">
        <v>14342</v>
      </c>
      <c r="F7807" s="89" t="s">
        <v>15</v>
      </c>
      <c r="G7807" s="89">
        <v>6455</v>
      </c>
      <c r="H7807" s="89"/>
      <c r="I7807" s="93" t="s">
        <v>16537</v>
      </c>
      <c r="J7807" s="89"/>
      <c r="K7807" s="89"/>
      <c r="L7807" s="89"/>
      <c r="M7807" s="89"/>
      <c r="N7807" s="155">
        <v>339.77</v>
      </c>
      <c r="O7807" s="155">
        <v>0</v>
      </c>
      <c r="P7807" s="89" t="s">
        <v>679</v>
      </c>
    </row>
    <row r="7808" spans="1:16" ht="63.75">
      <c r="A7808" s="214">
        <v>513</v>
      </c>
      <c r="B7808" s="89"/>
      <c r="C7808" s="90" t="s">
        <v>175</v>
      </c>
      <c r="D7808" s="153">
        <v>43413</v>
      </c>
      <c r="E7808" s="89" t="s">
        <v>14343</v>
      </c>
      <c r="F7808" s="89" t="s">
        <v>11</v>
      </c>
      <c r="G7808" s="89">
        <v>938127</v>
      </c>
      <c r="H7808" s="89"/>
      <c r="I7808" s="93" t="s">
        <v>16538</v>
      </c>
      <c r="J7808" s="89"/>
      <c r="K7808" s="89"/>
      <c r="L7808" s="89"/>
      <c r="M7808" s="89"/>
      <c r="N7808" s="155">
        <v>50</v>
      </c>
      <c r="O7808" s="155">
        <v>0</v>
      </c>
      <c r="P7808" s="89" t="s">
        <v>679</v>
      </c>
    </row>
    <row r="7809" spans="1:16" ht="76.5">
      <c r="A7809" s="214">
        <v>578</v>
      </c>
      <c r="B7809" s="89"/>
      <c r="C7809" s="90" t="s">
        <v>183</v>
      </c>
      <c r="D7809" s="153">
        <v>43413</v>
      </c>
      <c r="E7809" s="89" t="s">
        <v>14344</v>
      </c>
      <c r="F7809" s="89" t="s">
        <v>15</v>
      </c>
      <c r="G7809" s="89">
        <v>6464</v>
      </c>
      <c r="H7809" s="89"/>
      <c r="I7809" s="93" t="s">
        <v>16539</v>
      </c>
      <c r="J7809" s="89"/>
      <c r="K7809" s="89"/>
      <c r="L7809" s="89"/>
      <c r="M7809" s="89"/>
      <c r="N7809" s="155">
        <v>1539.1</v>
      </c>
      <c r="O7809" s="155">
        <v>0</v>
      </c>
      <c r="P7809" s="89" t="s">
        <v>679</v>
      </c>
    </row>
    <row r="7810" spans="1:16" ht="76.5">
      <c r="A7810" s="214">
        <v>578</v>
      </c>
      <c r="B7810" s="89"/>
      <c r="C7810" s="90" t="s">
        <v>183</v>
      </c>
      <c r="D7810" s="153">
        <v>43413</v>
      </c>
      <c r="E7810" s="89" t="s">
        <v>14345</v>
      </c>
      <c r="F7810" s="89" t="s">
        <v>15</v>
      </c>
      <c r="G7810" s="89">
        <v>6465</v>
      </c>
      <c r="H7810" s="89"/>
      <c r="I7810" s="93" t="s">
        <v>16540</v>
      </c>
      <c r="J7810" s="89"/>
      <c r="K7810" s="89"/>
      <c r="L7810" s="89"/>
      <c r="M7810" s="89"/>
      <c r="N7810" s="155">
        <v>360.55</v>
      </c>
      <c r="O7810" s="155">
        <v>0</v>
      </c>
      <c r="P7810" s="89" t="s">
        <v>679</v>
      </c>
    </row>
    <row r="7811" spans="1:16" ht="63.75">
      <c r="A7811" s="214">
        <v>578</v>
      </c>
      <c r="B7811" s="89"/>
      <c r="C7811" s="90" t="s">
        <v>183</v>
      </c>
      <c r="D7811" s="153">
        <v>43413</v>
      </c>
      <c r="E7811" s="89" t="s">
        <v>14346</v>
      </c>
      <c r="F7811" s="89" t="s">
        <v>15</v>
      </c>
      <c r="G7811" s="89">
        <v>6466</v>
      </c>
      <c r="H7811" s="89"/>
      <c r="I7811" s="93" t="s">
        <v>16541</v>
      </c>
      <c r="J7811" s="89"/>
      <c r="K7811" s="89"/>
      <c r="L7811" s="89"/>
      <c r="M7811" s="89"/>
      <c r="N7811" s="155">
        <v>393.07</v>
      </c>
      <c r="O7811" s="155">
        <v>0</v>
      </c>
      <c r="P7811" s="89" t="s">
        <v>679</v>
      </c>
    </row>
    <row r="7812" spans="1:16" ht="63.75">
      <c r="A7812" s="214">
        <v>578</v>
      </c>
      <c r="B7812" s="89"/>
      <c r="C7812" s="90" t="s">
        <v>183</v>
      </c>
      <c r="D7812" s="153">
        <v>43413</v>
      </c>
      <c r="E7812" s="89" t="s">
        <v>14347</v>
      </c>
      <c r="F7812" s="89" t="s">
        <v>15</v>
      </c>
      <c r="G7812" s="89">
        <v>6463</v>
      </c>
      <c r="H7812" s="89"/>
      <c r="I7812" s="93" t="s">
        <v>16542</v>
      </c>
      <c r="J7812" s="89"/>
      <c r="K7812" s="89"/>
      <c r="L7812" s="89"/>
      <c r="M7812" s="89"/>
      <c r="N7812" s="155">
        <v>1264.7</v>
      </c>
      <c r="O7812" s="155">
        <v>0</v>
      </c>
      <c r="P7812" s="89" t="s">
        <v>679</v>
      </c>
    </row>
    <row r="7813" spans="1:16" ht="89.25">
      <c r="A7813" s="214">
        <v>10</v>
      </c>
      <c r="B7813" s="89"/>
      <c r="C7813" s="90" t="s">
        <v>44</v>
      </c>
      <c r="D7813" s="153">
        <v>43413</v>
      </c>
      <c r="E7813" s="89" t="s">
        <v>14348</v>
      </c>
      <c r="F7813" s="89" t="s">
        <v>15</v>
      </c>
      <c r="G7813" s="89">
        <v>6468</v>
      </c>
      <c r="H7813" s="89"/>
      <c r="I7813" s="93" t="s">
        <v>16543</v>
      </c>
      <c r="J7813" s="89"/>
      <c r="K7813" s="89"/>
      <c r="L7813" s="89"/>
      <c r="M7813" s="89"/>
      <c r="N7813" s="155">
        <v>1280</v>
      </c>
      <c r="O7813" s="155">
        <v>0</v>
      </c>
      <c r="P7813" s="89" t="s">
        <v>679</v>
      </c>
    </row>
    <row r="7814" spans="1:16" ht="89.25">
      <c r="A7814" s="214">
        <v>10</v>
      </c>
      <c r="B7814" s="89"/>
      <c r="C7814" s="90" t="s">
        <v>44</v>
      </c>
      <c r="D7814" s="153">
        <v>43413</v>
      </c>
      <c r="E7814" s="89" t="s">
        <v>14349</v>
      </c>
      <c r="F7814" s="89" t="s">
        <v>15</v>
      </c>
      <c r="G7814" s="89">
        <v>6451</v>
      </c>
      <c r="H7814" s="89"/>
      <c r="I7814" s="93" t="s">
        <v>16544</v>
      </c>
      <c r="J7814" s="89"/>
      <c r="K7814" s="89"/>
      <c r="L7814" s="89"/>
      <c r="M7814" s="89"/>
      <c r="N7814" s="155">
        <v>352.32</v>
      </c>
      <c r="O7814" s="155">
        <v>0</v>
      </c>
      <c r="P7814" s="89" t="s">
        <v>679</v>
      </c>
    </row>
    <row r="7815" spans="1:16" ht="102">
      <c r="A7815" s="214">
        <v>197</v>
      </c>
      <c r="B7815" s="89"/>
      <c r="C7815" s="90" t="s">
        <v>11069</v>
      </c>
      <c r="D7815" s="153">
        <v>43413</v>
      </c>
      <c r="E7815" s="89" t="s">
        <v>14350</v>
      </c>
      <c r="F7815" s="89" t="s">
        <v>637</v>
      </c>
      <c r="G7815" s="89">
        <v>6444</v>
      </c>
      <c r="H7815" s="89"/>
      <c r="I7815" s="93" t="s">
        <v>16545</v>
      </c>
      <c r="J7815" s="89"/>
      <c r="K7815" s="89"/>
      <c r="L7815" s="89"/>
      <c r="M7815" s="89"/>
      <c r="N7815" s="155">
        <v>486.28</v>
      </c>
      <c r="O7815" s="155">
        <v>0</v>
      </c>
      <c r="P7815" s="89" t="s">
        <v>679</v>
      </c>
    </row>
    <row r="7816" spans="1:16" ht="89.25">
      <c r="A7816" s="214">
        <v>197</v>
      </c>
      <c r="B7816" s="89"/>
      <c r="C7816" s="90" t="s">
        <v>11069</v>
      </c>
      <c r="D7816" s="153">
        <v>43413</v>
      </c>
      <c r="E7816" s="89" t="s">
        <v>14351</v>
      </c>
      <c r="F7816" s="89" t="s">
        <v>15</v>
      </c>
      <c r="G7816" s="89">
        <v>6444</v>
      </c>
      <c r="H7816" s="89"/>
      <c r="I7816" s="93" t="s">
        <v>16546</v>
      </c>
      <c r="J7816" s="89"/>
      <c r="K7816" s="89"/>
      <c r="L7816" s="89"/>
      <c r="M7816" s="89"/>
      <c r="N7816" s="155">
        <v>312.45999999999998</v>
      </c>
      <c r="O7816" s="155">
        <v>0</v>
      </c>
      <c r="P7816" s="89" t="s">
        <v>679</v>
      </c>
    </row>
    <row r="7817" spans="1:16" ht="102">
      <c r="A7817" s="214">
        <v>197</v>
      </c>
      <c r="B7817" s="89"/>
      <c r="C7817" s="90" t="s">
        <v>11069</v>
      </c>
      <c r="D7817" s="153">
        <v>43413</v>
      </c>
      <c r="E7817" s="89" t="s">
        <v>14352</v>
      </c>
      <c r="F7817" s="89" t="s">
        <v>637</v>
      </c>
      <c r="G7817" s="89">
        <v>6428</v>
      </c>
      <c r="H7817" s="89"/>
      <c r="I7817" s="93" t="s">
        <v>16547</v>
      </c>
      <c r="J7817" s="89"/>
      <c r="K7817" s="89"/>
      <c r="L7817" s="89"/>
      <c r="M7817" s="89"/>
      <c r="N7817" s="155">
        <v>687.25</v>
      </c>
      <c r="O7817" s="155">
        <v>0</v>
      </c>
      <c r="P7817" s="89" t="s">
        <v>679</v>
      </c>
    </row>
    <row r="7818" spans="1:16" ht="89.25">
      <c r="A7818" s="214">
        <v>197</v>
      </c>
      <c r="B7818" s="89"/>
      <c r="C7818" s="90" t="s">
        <v>11069</v>
      </c>
      <c r="D7818" s="153">
        <v>43413</v>
      </c>
      <c r="E7818" s="89" t="s">
        <v>14353</v>
      </c>
      <c r="F7818" s="89" t="s">
        <v>15</v>
      </c>
      <c r="G7818" s="89">
        <v>6428</v>
      </c>
      <c r="H7818" s="89"/>
      <c r="I7818" s="93" t="s">
        <v>16548</v>
      </c>
      <c r="J7818" s="89"/>
      <c r="K7818" s="89"/>
      <c r="L7818" s="89"/>
      <c r="M7818" s="89"/>
      <c r="N7818" s="155">
        <v>316.64999999999998</v>
      </c>
      <c r="O7818" s="155">
        <v>0</v>
      </c>
      <c r="P7818" s="89" t="s">
        <v>679</v>
      </c>
    </row>
    <row r="7819" spans="1:16" ht="102">
      <c r="A7819" s="214">
        <v>197</v>
      </c>
      <c r="B7819" s="89"/>
      <c r="C7819" s="90" t="s">
        <v>11069</v>
      </c>
      <c r="D7819" s="153">
        <v>43413</v>
      </c>
      <c r="E7819" s="89" t="s">
        <v>14354</v>
      </c>
      <c r="F7819" s="89" t="s">
        <v>637</v>
      </c>
      <c r="G7819" s="89">
        <v>6427</v>
      </c>
      <c r="H7819" s="89"/>
      <c r="I7819" s="93" t="s">
        <v>16549</v>
      </c>
      <c r="J7819" s="89"/>
      <c r="K7819" s="89"/>
      <c r="L7819" s="89"/>
      <c r="M7819" s="89"/>
      <c r="N7819" s="155">
        <v>2577.4</v>
      </c>
      <c r="O7819" s="155">
        <v>0</v>
      </c>
      <c r="P7819" s="89" t="s">
        <v>679</v>
      </c>
    </row>
    <row r="7820" spans="1:16" ht="102">
      <c r="A7820" s="214">
        <v>197</v>
      </c>
      <c r="B7820" s="89"/>
      <c r="C7820" s="90" t="s">
        <v>11069</v>
      </c>
      <c r="D7820" s="153">
        <v>43413</v>
      </c>
      <c r="E7820" s="89" t="s">
        <v>14355</v>
      </c>
      <c r="F7820" s="89" t="s">
        <v>15</v>
      </c>
      <c r="G7820" s="89">
        <v>6427</v>
      </c>
      <c r="H7820" s="89"/>
      <c r="I7820" s="93" t="s">
        <v>16550</v>
      </c>
      <c r="J7820" s="89"/>
      <c r="K7820" s="89"/>
      <c r="L7820" s="89"/>
      <c r="M7820" s="89"/>
      <c r="N7820" s="155">
        <v>444.93</v>
      </c>
      <c r="O7820" s="155">
        <v>0</v>
      </c>
      <c r="P7820" s="89" t="s">
        <v>679</v>
      </c>
    </row>
    <row r="7821" spans="1:16" ht="51">
      <c r="A7821" s="214">
        <v>10</v>
      </c>
      <c r="B7821" s="89"/>
      <c r="C7821" s="90" t="s">
        <v>44</v>
      </c>
      <c r="D7821" s="153">
        <v>43413</v>
      </c>
      <c r="E7821" s="89" t="s">
        <v>14356</v>
      </c>
      <c r="F7821" s="89" t="s">
        <v>15</v>
      </c>
      <c r="G7821" s="89">
        <v>884992</v>
      </c>
      <c r="H7821" s="89"/>
      <c r="I7821" s="93" t="s">
        <v>9923</v>
      </c>
      <c r="J7821" s="89"/>
      <c r="K7821" s="89"/>
      <c r="L7821" s="89"/>
      <c r="M7821" s="89"/>
      <c r="N7821" s="155">
        <v>50</v>
      </c>
      <c r="O7821" s="155">
        <v>0</v>
      </c>
      <c r="P7821" s="89" t="s">
        <v>679</v>
      </c>
    </row>
    <row r="7822" spans="1:16" ht="51">
      <c r="A7822" s="214">
        <v>513</v>
      </c>
      <c r="B7822" s="89"/>
      <c r="C7822" s="90" t="s">
        <v>175</v>
      </c>
      <c r="D7822" s="153">
        <v>43413</v>
      </c>
      <c r="E7822" s="89" t="s">
        <v>14357</v>
      </c>
      <c r="F7822" s="89" t="s">
        <v>15</v>
      </c>
      <c r="G7822" s="89">
        <v>884994</v>
      </c>
      <c r="H7822" s="89"/>
      <c r="I7822" s="93" t="s">
        <v>3376</v>
      </c>
      <c r="J7822" s="89"/>
      <c r="K7822" s="89"/>
      <c r="L7822" s="89"/>
      <c r="M7822" s="89"/>
      <c r="N7822" s="155">
        <v>50</v>
      </c>
      <c r="O7822" s="155">
        <v>0</v>
      </c>
      <c r="P7822" s="89" t="s">
        <v>679</v>
      </c>
    </row>
    <row r="7823" spans="1:16" ht="63.75">
      <c r="A7823" s="214">
        <v>10</v>
      </c>
      <c r="B7823" s="89"/>
      <c r="C7823" s="90" t="s">
        <v>44</v>
      </c>
      <c r="D7823" s="153">
        <v>43413</v>
      </c>
      <c r="E7823" s="89" t="s">
        <v>14358</v>
      </c>
      <c r="F7823" s="89" t="s">
        <v>15</v>
      </c>
      <c r="G7823" s="89">
        <v>884998</v>
      </c>
      <c r="H7823" s="89"/>
      <c r="I7823" s="93" t="s">
        <v>16551</v>
      </c>
      <c r="J7823" s="89"/>
      <c r="K7823" s="89"/>
      <c r="L7823" s="89"/>
      <c r="M7823" s="89"/>
      <c r="N7823" s="155">
        <v>50</v>
      </c>
      <c r="O7823" s="155">
        <v>0</v>
      </c>
      <c r="P7823" s="89" t="s">
        <v>679</v>
      </c>
    </row>
    <row r="7824" spans="1:16" ht="51">
      <c r="A7824" s="214">
        <v>10</v>
      </c>
      <c r="B7824" s="89"/>
      <c r="C7824" s="90" t="s">
        <v>44</v>
      </c>
      <c r="D7824" s="153">
        <v>43413</v>
      </c>
      <c r="E7824" s="89" t="s">
        <v>14359</v>
      </c>
      <c r="F7824" s="89" t="s">
        <v>15</v>
      </c>
      <c r="G7824" s="89">
        <v>885000</v>
      </c>
      <c r="H7824" s="89"/>
      <c r="I7824" s="93" t="s">
        <v>16552</v>
      </c>
      <c r="J7824" s="89"/>
      <c r="K7824" s="89"/>
      <c r="L7824" s="89"/>
      <c r="M7824" s="89"/>
      <c r="N7824" s="155">
        <v>50</v>
      </c>
      <c r="O7824" s="155">
        <v>0</v>
      </c>
      <c r="P7824" s="89" t="s">
        <v>679</v>
      </c>
    </row>
    <row r="7825" spans="1:16" ht="63.75">
      <c r="A7825" s="214">
        <v>10</v>
      </c>
      <c r="B7825" s="89"/>
      <c r="C7825" s="90" t="s">
        <v>44</v>
      </c>
      <c r="D7825" s="153">
        <v>43413</v>
      </c>
      <c r="E7825" s="89" t="s">
        <v>14360</v>
      </c>
      <c r="F7825" s="89" t="s">
        <v>15</v>
      </c>
      <c r="G7825" s="89">
        <v>885002</v>
      </c>
      <c r="H7825" s="89"/>
      <c r="I7825" s="93" t="s">
        <v>16553</v>
      </c>
      <c r="J7825" s="89"/>
      <c r="K7825" s="89"/>
      <c r="L7825" s="89"/>
      <c r="M7825" s="89"/>
      <c r="N7825" s="155">
        <v>50</v>
      </c>
      <c r="O7825" s="155">
        <v>0</v>
      </c>
      <c r="P7825" s="89" t="s">
        <v>679</v>
      </c>
    </row>
    <row r="7826" spans="1:16" ht="51">
      <c r="A7826" s="214">
        <v>513</v>
      </c>
      <c r="B7826" s="89"/>
      <c r="C7826" s="90" t="s">
        <v>175</v>
      </c>
      <c r="D7826" s="153">
        <v>43413</v>
      </c>
      <c r="E7826" s="89" t="s">
        <v>14361</v>
      </c>
      <c r="F7826" s="89" t="s">
        <v>15</v>
      </c>
      <c r="G7826" s="89">
        <v>885007</v>
      </c>
      <c r="H7826" s="89"/>
      <c r="I7826" s="93" t="s">
        <v>9982</v>
      </c>
      <c r="J7826" s="89"/>
      <c r="K7826" s="89"/>
      <c r="L7826" s="89"/>
      <c r="M7826" s="89"/>
      <c r="N7826" s="155">
        <v>50</v>
      </c>
      <c r="O7826" s="155">
        <v>0</v>
      </c>
      <c r="P7826" s="89" t="s">
        <v>679</v>
      </c>
    </row>
    <row r="7827" spans="1:16" ht="51">
      <c r="A7827" s="214">
        <v>513</v>
      </c>
      <c r="B7827" s="89"/>
      <c r="C7827" s="90" t="s">
        <v>175</v>
      </c>
      <c r="D7827" s="153">
        <v>43413</v>
      </c>
      <c r="E7827" s="89" t="s">
        <v>14362</v>
      </c>
      <c r="F7827" s="89" t="s">
        <v>15</v>
      </c>
      <c r="G7827" s="89">
        <v>885011</v>
      </c>
      <c r="H7827" s="89"/>
      <c r="I7827" s="93" t="s">
        <v>16554</v>
      </c>
      <c r="J7827" s="89"/>
      <c r="K7827" s="89"/>
      <c r="L7827" s="89"/>
      <c r="M7827" s="89"/>
      <c r="N7827" s="155">
        <v>50</v>
      </c>
      <c r="O7827" s="155">
        <v>0</v>
      </c>
      <c r="P7827" s="89" t="s">
        <v>679</v>
      </c>
    </row>
    <row r="7828" spans="1:16" ht="51">
      <c r="A7828" s="214">
        <v>513</v>
      </c>
      <c r="B7828" s="89"/>
      <c r="C7828" s="90" t="s">
        <v>175</v>
      </c>
      <c r="D7828" s="153">
        <v>43413</v>
      </c>
      <c r="E7828" s="89" t="s">
        <v>14363</v>
      </c>
      <c r="F7828" s="89" t="s">
        <v>15</v>
      </c>
      <c r="G7828" s="89">
        <v>885013</v>
      </c>
      <c r="H7828" s="89"/>
      <c r="I7828" s="93" t="s">
        <v>16555</v>
      </c>
      <c r="J7828" s="89"/>
      <c r="K7828" s="89"/>
      <c r="L7828" s="89"/>
      <c r="M7828" s="89"/>
      <c r="N7828" s="155">
        <v>50</v>
      </c>
      <c r="O7828" s="155">
        <v>0</v>
      </c>
      <c r="P7828" s="89" t="s">
        <v>679</v>
      </c>
    </row>
    <row r="7829" spans="1:16" ht="51">
      <c r="A7829" s="214">
        <v>513</v>
      </c>
      <c r="B7829" s="89"/>
      <c r="C7829" s="90" t="s">
        <v>175</v>
      </c>
      <c r="D7829" s="153">
        <v>43413</v>
      </c>
      <c r="E7829" s="89" t="s">
        <v>14364</v>
      </c>
      <c r="F7829" s="89" t="s">
        <v>15</v>
      </c>
      <c r="G7829" s="89">
        <v>885015</v>
      </c>
      <c r="H7829" s="89"/>
      <c r="I7829" s="93" t="s">
        <v>5111</v>
      </c>
      <c r="J7829" s="89"/>
      <c r="K7829" s="89"/>
      <c r="L7829" s="89"/>
      <c r="M7829" s="89"/>
      <c r="N7829" s="155">
        <v>50</v>
      </c>
      <c r="O7829" s="155">
        <v>0</v>
      </c>
      <c r="P7829" s="89" t="s">
        <v>679</v>
      </c>
    </row>
    <row r="7830" spans="1:16" ht="51">
      <c r="A7830" s="214">
        <v>513</v>
      </c>
      <c r="B7830" s="89"/>
      <c r="C7830" s="90" t="s">
        <v>175</v>
      </c>
      <c r="D7830" s="153">
        <v>43413</v>
      </c>
      <c r="E7830" s="89" t="s">
        <v>14365</v>
      </c>
      <c r="F7830" s="89" t="s">
        <v>15</v>
      </c>
      <c r="G7830" s="89">
        <v>885100</v>
      </c>
      <c r="H7830" s="89"/>
      <c r="I7830" s="93" t="s">
        <v>5111</v>
      </c>
      <c r="J7830" s="89"/>
      <c r="K7830" s="89"/>
      <c r="L7830" s="89"/>
      <c r="M7830" s="89"/>
      <c r="N7830" s="155">
        <v>50</v>
      </c>
      <c r="O7830" s="155">
        <v>0</v>
      </c>
      <c r="P7830" s="89" t="s">
        <v>679</v>
      </c>
    </row>
    <row r="7831" spans="1:16" ht="76.5">
      <c r="A7831" s="214">
        <v>20</v>
      </c>
      <c r="B7831" s="89"/>
      <c r="C7831" s="90" t="s">
        <v>47</v>
      </c>
      <c r="D7831" s="153">
        <v>43413</v>
      </c>
      <c r="E7831" s="89" t="s">
        <v>14366</v>
      </c>
      <c r="F7831" s="89" t="s">
        <v>11</v>
      </c>
      <c r="G7831" s="89">
        <v>938028</v>
      </c>
      <c r="H7831" s="89"/>
      <c r="I7831" s="93" t="s">
        <v>16556</v>
      </c>
      <c r="J7831" s="89"/>
      <c r="K7831" s="89"/>
      <c r="L7831" s="89"/>
      <c r="M7831" s="89"/>
      <c r="N7831" s="155">
        <v>490</v>
      </c>
      <c r="O7831" s="155">
        <v>0</v>
      </c>
      <c r="P7831" s="89" t="s">
        <v>679</v>
      </c>
    </row>
    <row r="7832" spans="1:16" ht="51">
      <c r="A7832" s="214">
        <v>513</v>
      </c>
      <c r="B7832" s="89"/>
      <c r="C7832" s="90" t="s">
        <v>175</v>
      </c>
      <c r="D7832" s="153">
        <v>43413</v>
      </c>
      <c r="E7832" s="89" t="s">
        <v>14367</v>
      </c>
      <c r="F7832" s="89" t="s">
        <v>11</v>
      </c>
      <c r="G7832" s="89">
        <v>938113</v>
      </c>
      <c r="H7832" s="89"/>
      <c r="I7832" s="93" t="s">
        <v>16557</v>
      </c>
      <c r="J7832" s="89"/>
      <c r="K7832" s="89"/>
      <c r="L7832" s="89"/>
      <c r="M7832" s="89"/>
      <c r="N7832" s="155">
        <v>50</v>
      </c>
      <c r="O7832" s="155">
        <v>0</v>
      </c>
      <c r="P7832" s="89" t="s">
        <v>679</v>
      </c>
    </row>
    <row r="7833" spans="1:16" ht="63.75">
      <c r="A7833" s="214">
        <v>578</v>
      </c>
      <c r="B7833" s="89"/>
      <c r="C7833" s="90" t="s">
        <v>183</v>
      </c>
      <c r="D7833" s="153">
        <v>43413</v>
      </c>
      <c r="E7833" s="89" t="s">
        <v>14368</v>
      </c>
      <c r="F7833" s="89" t="s">
        <v>15</v>
      </c>
      <c r="G7833" s="89">
        <v>6462</v>
      </c>
      <c r="H7833" s="89"/>
      <c r="I7833" s="93" t="s">
        <v>16558</v>
      </c>
      <c r="J7833" s="89"/>
      <c r="K7833" s="89"/>
      <c r="L7833" s="89"/>
      <c r="M7833" s="89"/>
      <c r="N7833" s="155">
        <v>322</v>
      </c>
      <c r="O7833" s="155">
        <v>0</v>
      </c>
      <c r="P7833" s="89" t="s">
        <v>679</v>
      </c>
    </row>
    <row r="7834" spans="1:16" ht="38.25">
      <c r="A7834" s="214">
        <v>526</v>
      </c>
      <c r="B7834" s="89"/>
      <c r="C7834" s="90" t="s">
        <v>616</v>
      </c>
      <c r="D7834" s="153">
        <v>43416</v>
      </c>
      <c r="E7834" s="89" t="s">
        <v>14369</v>
      </c>
      <c r="F7834" s="89" t="s">
        <v>3</v>
      </c>
      <c r="G7834" s="89">
        <v>1681131</v>
      </c>
      <c r="H7834" s="89"/>
      <c r="I7834" s="93" t="s">
        <v>16559</v>
      </c>
      <c r="J7834" s="89"/>
      <c r="K7834" s="89"/>
      <c r="L7834" s="89"/>
      <c r="M7834" s="89"/>
      <c r="N7834" s="155">
        <v>0</v>
      </c>
      <c r="O7834" s="155">
        <v>300</v>
      </c>
      <c r="P7834" s="89" t="s">
        <v>679</v>
      </c>
    </row>
    <row r="7835" spans="1:16" ht="38.25">
      <c r="A7835" s="214">
        <v>212</v>
      </c>
      <c r="B7835" s="89"/>
      <c r="C7835" s="90" t="s">
        <v>103</v>
      </c>
      <c r="D7835" s="153">
        <v>43416</v>
      </c>
      <c r="E7835" s="89" t="s">
        <v>14370</v>
      </c>
      <c r="F7835" s="89" t="s">
        <v>3</v>
      </c>
      <c r="G7835" s="89">
        <v>1681099</v>
      </c>
      <c r="H7835" s="89"/>
      <c r="I7835" s="93" t="s">
        <v>16560</v>
      </c>
      <c r="J7835" s="89"/>
      <c r="K7835" s="89"/>
      <c r="L7835" s="89"/>
      <c r="M7835" s="89"/>
      <c r="N7835" s="155">
        <v>0</v>
      </c>
      <c r="O7835" s="155">
        <v>174</v>
      </c>
      <c r="P7835" s="89" t="s">
        <v>679</v>
      </c>
    </row>
    <row r="7836" spans="1:16" ht="38.25">
      <c r="A7836" s="214" t="s">
        <v>569</v>
      </c>
      <c r="B7836" s="89"/>
      <c r="C7836" s="90" t="s">
        <v>621</v>
      </c>
      <c r="D7836" s="153">
        <v>43416</v>
      </c>
      <c r="E7836" s="89" t="s">
        <v>14371</v>
      </c>
      <c r="F7836" s="89" t="s">
        <v>3</v>
      </c>
      <c r="G7836" s="89">
        <v>1681152</v>
      </c>
      <c r="H7836" s="89"/>
      <c r="I7836" s="93" t="s">
        <v>16561</v>
      </c>
      <c r="J7836" s="89"/>
      <c r="K7836" s="89"/>
      <c r="L7836" s="89"/>
      <c r="M7836" s="89"/>
      <c r="N7836" s="155">
        <v>0</v>
      </c>
      <c r="O7836" s="155">
        <v>4259.97</v>
      </c>
      <c r="P7836" s="89" t="s">
        <v>679</v>
      </c>
    </row>
    <row r="7837" spans="1:16" ht="51">
      <c r="A7837" s="214">
        <v>25</v>
      </c>
      <c r="B7837" s="89"/>
      <c r="C7837" s="90" t="s">
        <v>48</v>
      </c>
      <c r="D7837" s="153">
        <v>43416</v>
      </c>
      <c r="E7837" s="89" t="s">
        <v>14372</v>
      </c>
      <c r="F7837" s="89" t="s">
        <v>3</v>
      </c>
      <c r="G7837" s="89">
        <v>1681162</v>
      </c>
      <c r="H7837" s="89"/>
      <c r="I7837" s="93" t="s">
        <v>16562</v>
      </c>
      <c r="J7837" s="89"/>
      <c r="K7837" s="89"/>
      <c r="L7837" s="89"/>
      <c r="M7837" s="89"/>
      <c r="N7837" s="155">
        <v>0</v>
      </c>
      <c r="O7837" s="155">
        <v>102558.66</v>
      </c>
      <c r="P7837" s="89" t="s">
        <v>679</v>
      </c>
    </row>
    <row r="7838" spans="1:16" ht="51">
      <c r="A7838" s="214">
        <v>378</v>
      </c>
      <c r="B7838" s="89"/>
      <c r="C7838" s="90" t="s">
        <v>647</v>
      </c>
      <c r="D7838" s="153">
        <v>43416</v>
      </c>
      <c r="E7838" s="89" t="s">
        <v>14373</v>
      </c>
      <c r="F7838" s="89" t="s">
        <v>3</v>
      </c>
      <c r="G7838" s="89">
        <v>1681173</v>
      </c>
      <c r="H7838" s="89"/>
      <c r="I7838" s="93" t="s">
        <v>16563</v>
      </c>
      <c r="J7838" s="89"/>
      <c r="K7838" s="89"/>
      <c r="L7838" s="89"/>
      <c r="M7838" s="89"/>
      <c r="N7838" s="155">
        <v>0</v>
      </c>
      <c r="O7838" s="155">
        <v>13.5</v>
      </c>
      <c r="P7838" s="89" t="s">
        <v>679</v>
      </c>
    </row>
    <row r="7839" spans="1:16" ht="38.25">
      <c r="A7839" s="214" t="s">
        <v>569</v>
      </c>
      <c r="B7839" s="89"/>
      <c r="C7839" s="90" t="s">
        <v>621</v>
      </c>
      <c r="D7839" s="153">
        <v>43416</v>
      </c>
      <c r="E7839" s="89" t="s">
        <v>14374</v>
      </c>
      <c r="F7839" s="89" t="s">
        <v>3</v>
      </c>
      <c r="G7839" s="89">
        <v>1681177</v>
      </c>
      <c r="H7839" s="89"/>
      <c r="I7839" s="93" t="s">
        <v>16564</v>
      </c>
      <c r="J7839" s="89"/>
      <c r="K7839" s="89"/>
      <c r="L7839" s="89"/>
      <c r="M7839" s="89"/>
      <c r="N7839" s="155">
        <v>0</v>
      </c>
      <c r="O7839" s="155">
        <v>546.5</v>
      </c>
      <c r="P7839" s="89" t="s">
        <v>679</v>
      </c>
    </row>
    <row r="7840" spans="1:16" ht="51">
      <c r="A7840" s="214">
        <v>526</v>
      </c>
      <c r="B7840" s="89"/>
      <c r="C7840" s="90" t="s">
        <v>616</v>
      </c>
      <c r="D7840" s="153">
        <v>43416</v>
      </c>
      <c r="E7840" s="89" t="s">
        <v>14375</v>
      </c>
      <c r="F7840" s="89" t="s">
        <v>3</v>
      </c>
      <c r="G7840" s="89">
        <v>1681180</v>
      </c>
      <c r="H7840" s="89"/>
      <c r="I7840" s="93" t="s">
        <v>16565</v>
      </c>
      <c r="J7840" s="89"/>
      <c r="K7840" s="89"/>
      <c r="L7840" s="89"/>
      <c r="M7840" s="89"/>
      <c r="N7840" s="155">
        <v>0</v>
      </c>
      <c r="O7840" s="155">
        <v>170</v>
      </c>
      <c r="P7840" s="89" t="s">
        <v>679</v>
      </c>
    </row>
    <row r="7841" spans="1:16" ht="51">
      <c r="A7841" s="214">
        <v>132</v>
      </c>
      <c r="B7841" s="89"/>
      <c r="C7841" s="90" t="s">
        <v>71</v>
      </c>
      <c r="D7841" s="153">
        <v>43416</v>
      </c>
      <c r="E7841" s="89" t="s">
        <v>14376</v>
      </c>
      <c r="F7841" s="89" t="s">
        <v>3</v>
      </c>
      <c r="G7841" s="89">
        <v>1680979</v>
      </c>
      <c r="H7841" s="89"/>
      <c r="I7841" s="93" t="s">
        <v>16566</v>
      </c>
      <c r="J7841" s="89"/>
      <c r="K7841" s="89"/>
      <c r="L7841" s="89"/>
      <c r="M7841" s="89"/>
      <c r="N7841" s="155">
        <v>0</v>
      </c>
      <c r="O7841" s="155">
        <v>72</v>
      </c>
      <c r="P7841" s="89" t="s">
        <v>679</v>
      </c>
    </row>
    <row r="7842" spans="1:16" ht="51">
      <c r="A7842" s="214">
        <v>132</v>
      </c>
      <c r="B7842" s="89"/>
      <c r="C7842" s="90" t="s">
        <v>71</v>
      </c>
      <c r="D7842" s="153">
        <v>43416</v>
      </c>
      <c r="E7842" s="89" t="s">
        <v>14377</v>
      </c>
      <c r="F7842" s="89" t="s">
        <v>3</v>
      </c>
      <c r="G7842" s="89">
        <v>1680984</v>
      </c>
      <c r="H7842" s="89"/>
      <c r="I7842" s="93" t="s">
        <v>16567</v>
      </c>
      <c r="J7842" s="89"/>
      <c r="K7842" s="89"/>
      <c r="L7842" s="89"/>
      <c r="M7842" s="89"/>
      <c r="N7842" s="155">
        <v>0</v>
      </c>
      <c r="O7842" s="155">
        <v>72</v>
      </c>
      <c r="P7842" s="89" t="s">
        <v>679</v>
      </c>
    </row>
    <row r="7843" spans="1:16" ht="51">
      <c r="A7843" s="214" t="s">
        <v>569</v>
      </c>
      <c r="B7843" s="89"/>
      <c r="C7843" s="90" t="s">
        <v>621</v>
      </c>
      <c r="D7843" s="153">
        <v>43416</v>
      </c>
      <c r="E7843" s="89" t="s">
        <v>14378</v>
      </c>
      <c r="F7843" s="89" t="s">
        <v>3</v>
      </c>
      <c r="G7843" s="89">
        <v>1681027</v>
      </c>
      <c r="H7843" s="89"/>
      <c r="I7843" s="93" t="s">
        <v>16568</v>
      </c>
      <c r="J7843" s="89"/>
      <c r="K7843" s="89"/>
      <c r="L7843" s="89"/>
      <c r="M7843" s="89"/>
      <c r="N7843" s="155">
        <v>0</v>
      </c>
      <c r="O7843" s="155">
        <v>2000</v>
      </c>
      <c r="P7843" s="89" t="s">
        <v>679</v>
      </c>
    </row>
    <row r="7844" spans="1:16" ht="51">
      <c r="A7844" s="214">
        <v>513</v>
      </c>
      <c r="B7844" s="89"/>
      <c r="C7844" s="90" t="s">
        <v>175</v>
      </c>
      <c r="D7844" s="153">
        <v>43416</v>
      </c>
      <c r="E7844" s="89" t="s">
        <v>14379</v>
      </c>
      <c r="F7844" s="89" t="s">
        <v>3</v>
      </c>
      <c r="G7844" s="89">
        <v>1681038</v>
      </c>
      <c r="H7844" s="89"/>
      <c r="I7844" s="93" t="s">
        <v>16569</v>
      </c>
      <c r="J7844" s="89"/>
      <c r="K7844" s="89"/>
      <c r="L7844" s="89"/>
      <c r="M7844" s="89"/>
      <c r="N7844" s="155">
        <v>0</v>
      </c>
      <c r="O7844" s="155">
        <v>15</v>
      </c>
      <c r="P7844" s="89" t="s">
        <v>679</v>
      </c>
    </row>
    <row r="7845" spans="1:16" ht="51">
      <c r="A7845" s="214">
        <v>526</v>
      </c>
      <c r="B7845" s="89"/>
      <c r="C7845" s="90" t="s">
        <v>616</v>
      </c>
      <c r="D7845" s="153">
        <v>43416</v>
      </c>
      <c r="E7845" s="89" t="s">
        <v>14380</v>
      </c>
      <c r="F7845" s="89" t="s">
        <v>3</v>
      </c>
      <c r="G7845" s="89">
        <v>1681043</v>
      </c>
      <c r="H7845" s="89"/>
      <c r="I7845" s="93" t="s">
        <v>16570</v>
      </c>
      <c r="J7845" s="89"/>
      <c r="K7845" s="89"/>
      <c r="L7845" s="89"/>
      <c r="M7845" s="89"/>
      <c r="N7845" s="155">
        <v>0</v>
      </c>
      <c r="O7845" s="155">
        <v>90</v>
      </c>
      <c r="P7845" s="89" t="s">
        <v>679</v>
      </c>
    </row>
    <row r="7846" spans="1:16" ht="38.25">
      <c r="A7846" s="214">
        <v>46</v>
      </c>
      <c r="B7846" s="89"/>
      <c r="C7846" s="90" t="s">
        <v>51</v>
      </c>
      <c r="D7846" s="153">
        <v>43416</v>
      </c>
      <c r="E7846" s="89" t="s">
        <v>14381</v>
      </c>
      <c r="F7846" s="89" t="s">
        <v>3</v>
      </c>
      <c r="G7846" s="89">
        <v>1681050</v>
      </c>
      <c r="H7846" s="89"/>
      <c r="I7846" s="93" t="s">
        <v>12600</v>
      </c>
      <c r="J7846" s="89"/>
      <c r="K7846" s="89"/>
      <c r="L7846" s="89"/>
      <c r="M7846" s="89"/>
      <c r="N7846" s="155">
        <v>0</v>
      </c>
      <c r="O7846" s="155">
        <v>20</v>
      </c>
      <c r="P7846" s="89" t="s">
        <v>679</v>
      </c>
    </row>
    <row r="7847" spans="1:16" ht="51">
      <c r="A7847" s="214" t="s">
        <v>569</v>
      </c>
      <c r="B7847" s="89"/>
      <c r="C7847" s="90" t="s">
        <v>621</v>
      </c>
      <c r="D7847" s="153">
        <v>43416</v>
      </c>
      <c r="E7847" s="89" t="s">
        <v>14382</v>
      </c>
      <c r="F7847" s="89" t="s">
        <v>3</v>
      </c>
      <c r="G7847" s="89">
        <v>1681051</v>
      </c>
      <c r="H7847" s="89"/>
      <c r="I7847" s="93" t="s">
        <v>16571</v>
      </c>
      <c r="J7847" s="89"/>
      <c r="K7847" s="89"/>
      <c r="L7847" s="89"/>
      <c r="M7847" s="89"/>
      <c r="N7847" s="155">
        <v>0</v>
      </c>
      <c r="O7847" s="155">
        <v>125</v>
      </c>
      <c r="P7847" s="89" t="s">
        <v>679</v>
      </c>
    </row>
    <row r="7848" spans="1:16" ht="51">
      <c r="A7848" s="214" t="s">
        <v>569</v>
      </c>
      <c r="B7848" s="89"/>
      <c r="C7848" s="90" t="s">
        <v>621</v>
      </c>
      <c r="D7848" s="153">
        <v>43416</v>
      </c>
      <c r="E7848" s="89" t="s">
        <v>14383</v>
      </c>
      <c r="F7848" s="89" t="s">
        <v>3</v>
      </c>
      <c r="G7848" s="89">
        <v>1681073</v>
      </c>
      <c r="H7848" s="89"/>
      <c r="I7848" s="93" t="s">
        <v>16572</v>
      </c>
      <c r="J7848" s="89"/>
      <c r="K7848" s="89"/>
      <c r="L7848" s="89"/>
      <c r="M7848" s="89"/>
      <c r="N7848" s="155">
        <v>0</v>
      </c>
      <c r="O7848" s="155">
        <v>167.1</v>
      </c>
      <c r="P7848" s="89" t="s">
        <v>679</v>
      </c>
    </row>
    <row r="7849" spans="1:16" ht="51">
      <c r="A7849" s="214">
        <v>66</v>
      </c>
      <c r="B7849" s="89"/>
      <c r="C7849" s="90" t="s">
        <v>55</v>
      </c>
      <c r="D7849" s="153">
        <v>43416</v>
      </c>
      <c r="E7849" s="89" t="s">
        <v>14384</v>
      </c>
      <c r="F7849" s="89" t="s">
        <v>3</v>
      </c>
      <c r="G7849" s="89">
        <v>1681199</v>
      </c>
      <c r="H7849" s="89"/>
      <c r="I7849" s="93" t="s">
        <v>16573</v>
      </c>
      <c r="J7849" s="89"/>
      <c r="K7849" s="89"/>
      <c r="L7849" s="89"/>
      <c r="M7849" s="89"/>
      <c r="N7849" s="155">
        <v>0</v>
      </c>
      <c r="O7849" s="155">
        <v>844</v>
      </c>
      <c r="P7849" s="89" t="s">
        <v>679</v>
      </c>
    </row>
    <row r="7850" spans="1:16" ht="51">
      <c r="A7850" s="214">
        <v>46</v>
      </c>
      <c r="B7850" s="89"/>
      <c r="C7850" s="90" t="s">
        <v>51</v>
      </c>
      <c r="D7850" s="153">
        <v>43416</v>
      </c>
      <c r="E7850" s="89" t="s">
        <v>14385</v>
      </c>
      <c r="F7850" s="89" t="s">
        <v>3</v>
      </c>
      <c r="G7850" s="89">
        <v>1681201</v>
      </c>
      <c r="H7850" s="89"/>
      <c r="I7850" s="93" t="s">
        <v>16574</v>
      </c>
      <c r="J7850" s="89"/>
      <c r="K7850" s="89"/>
      <c r="L7850" s="89"/>
      <c r="M7850" s="89"/>
      <c r="N7850" s="155">
        <v>0</v>
      </c>
      <c r="O7850" s="155">
        <v>3882</v>
      </c>
      <c r="P7850" s="89" t="s">
        <v>679</v>
      </c>
    </row>
    <row r="7851" spans="1:16" ht="51">
      <c r="A7851" s="214" t="s">
        <v>569</v>
      </c>
      <c r="B7851" s="89"/>
      <c r="C7851" s="90" t="s">
        <v>621</v>
      </c>
      <c r="D7851" s="153">
        <v>43416</v>
      </c>
      <c r="E7851" s="89" t="s">
        <v>14386</v>
      </c>
      <c r="F7851" s="89" t="s">
        <v>3</v>
      </c>
      <c r="G7851" s="89">
        <v>1681205</v>
      </c>
      <c r="H7851" s="89"/>
      <c r="I7851" s="93" t="s">
        <v>16575</v>
      </c>
      <c r="J7851" s="89"/>
      <c r="K7851" s="89"/>
      <c r="L7851" s="89"/>
      <c r="M7851" s="89"/>
      <c r="N7851" s="155">
        <v>0</v>
      </c>
      <c r="O7851" s="155">
        <v>252</v>
      </c>
      <c r="P7851" s="89" t="s">
        <v>679</v>
      </c>
    </row>
    <row r="7852" spans="1:16" ht="51">
      <c r="A7852" s="214">
        <v>20</v>
      </c>
      <c r="B7852" s="89"/>
      <c r="C7852" s="90" t="s">
        <v>47</v>
      </c>
      <c r="D7852" s="153">
        <v>43416</v>
      </c>
      <c r="E7852" s="89" t="s">
        <v>14387</v>
      </c>
      <c r="F7852" s="89" t="s">
        <v>3</v>
      </c>
      <c r="G7852" s="89">
        <v>1681207</v>
      </c>
      <c r="H7852" s="89"/>
      <c r="I7852" s="93" t="s">
        <v>16576</v>
      </c>
      <c r="J7852" s="89"/>
      <c r="K7852" s="89"/>
      <c r="L7852" s="89"/>
      <c r="M7852" s="89"/>
      <c r="N7852" s="155">
        <v>0</v>
      </c>
      <c r="O7852" s="155">
        <v>27.23</v>
      </c>
      <c r="P7852" s="89" t="s">
        <v>679</v>
      </c>
    </row>
    <row r="7853" spans="1:16" ht="51">
      <c r="A7853" s="214">
        <v>20</v>
      </c>
      <c r="B7853" s="89"/>
      <c r="C7853" s="90" t="s">
        <v>47</v>
      </c>
      <c r="D7853" s="153">
        <v>43416</v>
      </c>
      <c r="E7853" s="89" t="s">
        <v>14388</v>
      </c>
      <c r="F7853" s="89" t="s">
        <v>3</v>
      </c>
      <c r="G7853" s="89">
        <v>1681208</v>
      </c>
      <c r="H7853" s="89"/>
      <c r="I7853" s="93" t="s">
        <v>16577</v>
      </c>
      <c r="J7853" s="89"/>
      <c r="K7853" s="89"/>
      <c r="L7853" s="89"/>
      <c r="M7853" s="89"/>
      <c r="N7853" s="155">
        <v>0</v>
      </c>
      <c r="O7853" s="155">
        <v>684.80000000000007</v>
      </c>
      <c r="P7853" s="89" t="s">
        <v>679</v>
      </c>
    </row>
    <row r="7854" spans="1:16" ht="51">
      <c r="A7854" s="214">
        <v>20</v>
      </c>
      <c r="B7854" s="89"/>
      <c r="C7854" s="90" t="s">
        <v>47</v>
      </c>
      <c r="D7854" s="153">
        <v>43416</v>
      </c>
      <c r="E7854" s="89" t="s">
        <v>14389</v>
      </c>
      <c r="F7854" s="89" t="s">
        <v>3</v>
      </c>
      <c r="G7854" s="89">
        <v>1681210</v>
      </c>
      <c r="H7854" s="89"/>
      <c r="I7854" s="93" t="s">
        <v>16578</v>
      </c>
      <c r="J7854" s="89"/>
      <c r="K7854" s="89"/>
      <c r="L7854" s="89"/>
      <c r="M7854" s="89"/>
      <c r="N7854" s="155">
        <v>0</v>
      </c>
      <c r="O7854" s="155">
        <v>472.25</v>
      </c>
      <c r="P7854" s="89" t="s">
        <v>679</v>
      </c>
    </row>
    <row r="7855" spans="1:16" ht="38.25">
      <c r="A7855" s="214">
        <v>526</v>
      </c>
      <c r="B7855" s="89"/>
      <c r="C7855" s="90" t="s">
        <v>616</v>
      </c>
      <c r="D7855" s="153">
        <v>43416</v>
      </c>
      <c r="E7855" s="89" t="s">
        <v>14390</v>
      </c>
      <c r="F7855" s="89" t="s">
        <v>3</v>
      </c>
      <c r="G7855" s="89">
        <v>1681219</v>
      </c>
      <c r="H7855" s="89"/>
      <c r="I7855" s="93" t="s">
        <v>7616</v>
      </c>
      <c r="J7855" s="89"/>
      <c r="K7855" s="89"/>
      <c r="L7855" s="89"/>
      <c r="M7855" s="89"/>
      <c r="N7855" s="155">
        <v>0</v>
      </c>
      <c r="O7855" s="155">
        <v>170</v>
      </c>
      <c r="P7855" s="89" t="s">
        <v>679</v>
      </c>
    </row>
    <row r="7856" spans="1:16" ht="51">
      <c r="A7856" s="214">
        <v>526</v>
      </c>
      <c r="B7856" s="89"/>
      <c r="C7856" s="90" t="s">
        <v>616</v>
      </c>
      <c r="D7856" s="153">
        <v>43416</v>
      </c>
      <c r="E7856" s="89" t="s">
        <v>14391</v>
      </c>
      <c r="F7856" s="89" t="s">
        <v>3</v>
      </c>
      <c r="G7856" s="89">
        <v>1681232</v>
      </c>
      <c r="H7856" s="89"/>
      <c r="I7856" s="93" t="s">
        <v>16579</v>
      </c>
      <c r="J7856" s="89"/>
      <c r="K7856" s="89"/>
      <c r="L7856" s="89"/>
      <c r="M7856" s="89"/>
      <c r="N7856" s="155">
        <v>0</v>
      </c>
      <c r="O7856" s="155">
        <v>220</v>
      </c>
      <c r="P7856" s="89" t="s">
        <v>679</v>
      </c>
    </row>
    <row r="7857" spans="1:16" ht="51">
      <c r="A7857" s="214" t="s">
        <v>569</v>
      </c>
      <c r="B7857" s="89"/>
      <c r="C7857" s="90" t="s">
        <v>621</v>
      </c>
      <c r="D7857" s="153">
        <v>43416</v>
      </c>
      <c r="E7857" s="89" t="s">
        <v>14392</v>
      </c>
      <c r="F7857" s="89" t="s">
        <v>3</v>
      </c>
      <c r="G7857" s="89">
        <v>1681238</v>
      </c>
      <c r="H7857" s="89"/>
      <c r="I7857" s="93" t="s">
        <v>16580</v>
      </c>
      <c r="J7857" s="89"/>
      <c r="K7857" s="89"/>
      <c r="L7857" s="89"/>
      <c r="M7857" s="89"/>
      <c r="N7857" s="155">
        <v>0</v>
      </c>
      <c r="O7857" s="155">
        <v>1142.74</v>
      </c>
      <c r="P7857" s="89" t="s">
        <v>679</v>
      </c>
    </row>
    <row r="7858" spans="1:16" ht="63.75">
      <c r="A7858" s="214">
        <v>6</v>
      </c>
      <c r="B7858" s="89"/>
      <c r="C7858" s="90" t="s">
        <v>43</v>
      </c>
      <c r="D7858" s="153">
        <v>43416</v>
      </c>
      <c r="E7858" s="89" t="s">
        <v>14393</v>
      </c>
      <c r="F7858" s="89" t="s">
        <v>3</v>
      </c>
      <c r="G7858" s="89">
        <v>1681253</v>
      </c>
      <c r="H7858" s="89"/>
      <c r="I7858" s="93" t="s">
        <v>16581</v>
      </c>
      <c r="J7858" s="89"/>
      <c r="K7858" s="89"/>
      <c r="L7858" s="89"/>
      <c r="M7858" s="89"/>
      <c r="N7858" s="155">
        <v>0</v>
      </c>
      <c r="O7858" s="155">
        <v>253.41</v>
      </c>
      <c r="P7858" s="89" t="s">
        <v>679</v>
      </c>
    </row>
    <row r="7859" spans="1:16" ht="38.25">
      <c r="A7859" s="214" t="s">
        <v>569</v>
      </c>
      <c r="B7859" s="89"/>
      <c r="C7859" s="90" t="s">
        <v>621</v>
      </c>
      <c r="D7859" s="153">
        <v>43416</v>
      </c>
      <c r="E7859" s="89" t="s">
        <v>14394</v>
      </c>
      <c r="F7859" s="89" t="s">
        <v>3</v>
      </c>
      <c r="G7859" s="89">
        <v>1681272</v>
      </c>
      <c r="H7859" s="89"/>
      <c r="I7859" s="93" t="s">
        <v>16582</v>
      </c>
      <c r="J7859" s="89"/>
      <c r="K7859" s="89"/>
      <c r="L7859" s="89"/>
      <c r="M7859" s="89"/>
      <c r="N7859" s="155">
        <v>0</v>
      </c>
      <c r="O7859" s="155">
        <v>654.87</v>
      </c>
      <c r="P7859" s="89" t="s">
        <v>679</v>
      </c>
    </row>
    <row r="7860" spans="1:16" ht="51">
      <c r="A7860" s="214">
        <v>290</v>
      </c>
      <c r="B7860" s="89"/>
      <c r="C7860" s="90" t="s">
        <v>132</v>
      </c>
      <c r="D7860" s="153">
        <v>43416</v>
      </c>
      <c r="E7860" s="89" t="s">
        <v>14395</v>
      </c>
      <c r="F7860" s="89" t="s">
        <v>3</v>
      </c>
      <c r="G7860" s="89">
        <v>1681042</v>
      </c>
      <c r="H7860" s="89"/>
      <c r="I7860" s="93" t="s">
        <v>16583</v>
      </c>
      <c r="J7860" s="89"/>
      <c r="K7860" s="89"/>
      <c r="L7860" s="89"/>
      <c r="M7860" s="89"/>
      <c r="N7860" s="155">
        <v>0</v>
      </c>
      <c r="O7860" s="155">
        <v>2500</v>
      </c>
      <c r="P7860" s="89" t="s">
        <v>679</v>
      </c>
    </row>
    <row r="7861" spans="1:16" ht="51">
      <c r="A7861" s="214">
        <v>212</v>
      </c>
      <c r="B7861" s="89"/>
      <c r="C7861" s="90" t="s">
        <v>103</v>
      </c>
      <c r="D7861" s="153">
        <v>43416</v>
      </c>
      <c r="E7861" s="89" t="s">
        <v>14396</v>
      </c>
      <c r="F7861" s="89" t="s">
        <v>3</v>
      </c>
      <c r="G7861" s="89">
        <v>1680995</v>
      </c>
      <c r="H7861" s="89"/>
      <c r="I7861" s="93" t="s">
        <v>16584</v>
      </c>
      <c r="J7861" s="89"/>
      <c r="K7861" s="89"/>
      <c r="L7861" s="89"/>
      <c r="M7861" s="89"/>
      <c r="N7861" s="155">
        <v>0</v>
      </c>
      <c r="O7861" s="155">
        <v>195</v>
      </c>
      <c r="P7861" s="89" t="s">
        <v>679</v>
      </c>
    </row>
    <row r="7862" spans="1:16" ht="63.75">
      <c r="A7862" s="214" t="s">
        <v>560</v>
      </c>
      <c r="B7862" s="89"/>
      <c r="C7862" s="90" t="s">
        <v>622</v>
      </c>
      <c r="D7862" s="153">
        <v>43416</v>
      </c>
      <c r="E7862" s="89" t="s">
        <v>14397</v>
      </c>
      <c r="F7862" s="89" t="s">
        <v>3</v>
      </c>
      <c r="G7862" s="89">
        <v>1681023</v>
      </c>
      <c r="H7862" s="89"/>
      <c r="I7862" s="93" t="s">
        <v>16585</v>
      </c>
      <c r="J7862" s="89"/>
      <c r="K7862" s="89"/>
      <c r="L7862" s="89"/>
      <c r="M7862" s="89"/>
      <c r="N7862" s="155">
        <v>0</v>
      </c>
      <c r="O7862" s="155">
        <v>35</v>
      </c>
      <c r="P7862" s="89" t="s">
        <v>679</v>
      </c>
    </row>
    <row r="7863" spans="1:16" ht="38.25">
      <c r="A7863" s="214" t="s">
        <v>569</v>
      </c>
      <c r="B7863" s="89"/>
      <c r="C7863" s="90" t="s">
        <v>621</v>
      </c>
      <c r="D7863" s="153">
        <v>43416</v>
      </c>
      <c r="E7863" s="89" t="s">
        <v>14398</v>
      </c>
      <c r="F7863" s="89" t="s">
        <v>3</v>
      </c>
      <c r="G7863" s="89">
        <v>1680954</v>
      </c>
      <c r="H7863" s="89"/>
      <c r="I7863" s="93" t="s">
        <v>16586</v>
      </c>
      <c r="J7863" s="89"/>
      <c r="K7863" s="89"/>
      <c r="L7863" s="89"/>
      <c r="M7863" s="89"/>
      <c r="N7863" s="155">
        <v>0</v>
      </c>
      <c r="O7863" s="155">
        <v>10670</v>
      </c>
      <c r="P7863" s="89" t="s">
        <v>679</v>
      </c>
    </row>
    <row r="7864" spans="1:16" ht="51">
      <c r="A7864" s="214" t="s">
        <v>569</v>
      </c>
      <c r="B7864" s="89"/>
      <c r="C7864" s="90" t="s">
        <v>621</v>
      </c>
      <c r="D7864" s="153">
        <v>43416</v>
      </c>
      <c r="E7864" s="89" t="s">
        <v>14399</v>
      </c>
      <c r="F7864" s="89" t="s">
        <v>3</v>
      </c>
      <c r="G7864" s="89">
        <v>1680966</v>
      </c>
      <c r="H7864" s="89"/>
      <c r="I7864" s="93" t="s">
        <v>16587</v>
      </c>
      <c r="J7864" s="89"/>
      <c r="K7864" s="89"/>
      <c r="L7864" s="89"/>
      <c r="M7864" s="89"/>
      <c r="N7864" s="155">
        <v>0</v>
      </c>
      <c r="O7864" s="155">
        <v>83.55</v>
      </c>
      <c r="P7864" s="89" t="s">
        <v>679</v>
      </c>
    </row>
    <row r="7865" spans="1:16" ht="38.25">
      <c r="A7865" s="214">
        <v>526</v>
      </c>
      <c r="B7865" s="89"/>
      <c r="C7865" s="90" t="s">
        <v>616</v>
      </c>
      <c r="D7865" s="153">
        <v>43416</v>
      </c>
      <c r="E7865" s="89" t="s">
        <v>14400</v>
      </c>
      <c r="F7865" s="89" t="s">
        <v>3</v>
      </c>
      <c r="G7865" s="89">
        <v>1680967</v>
      </c>
      <c r="H7865" s="89"/>
      <c r="I7865" s="93" t="s">
        <v>16588</v>
      </c>
      <c r="J7865" s="89"/>
      <c r="K7865" s="89"/>
      <c r="L7865" s="89"/>
      <c r="M7865" s="89"/>
      <c r="N7865" s="155">
        <v>0</v>
      </c>
      <c r="O7865" s="155">
        <v>53</v>
      </c>
      <c r="P7865" s="89" t="s">
        <v>679</v>
      </c>
    </row>
    <row r="7866" spans="1:16" ht="76.5">
      <c r="A7866" s="214">
        <v>25</v>
      </c>
      <c r="B7866" s="89"/>
      <c r="C7866" s="90" t="s">
        <v>48</v>
      </c>
      <c r="D7866" s="153">
        <v>43416</v>
      </c>
      <c r="E7866" s="89" t="s">
        <v>14401</v>
      </c>
      <c r="F7866" s="89" t="s">
        <v>680</v>
      </c>
      <c r="G7866" s="89">
        <v>181773</v>
      </c>
      <c r="H7866" s="89"/>
      <c r="I7866" s="93" t="s">
        <v>16589</v>
      </c>
      <c r="J7866" s="89"/>
      <c r="K7866" s="89"/>
      <c r="L7866" s="89"/>
      <c r="M7866" s="89"/>
      <c r="N7866" s="155">
        <v>116050.66</v>
      </c>
      <c r="O7866" s="155">
        <v>0</v>
      </c>
      <c r="P7866" s="89" t="s">
        <v>679</v>
      </c>
    </row>
    <row r="7867" spans="1:16" ht="76.5">
      <c r="A7867" s="214">
        <v>25</v>
      </c>
      <c r="B7867" s="89"/>
      <c r="C7867" s="90" t="s">
        <v>48</v>
      </c>
      <c r="D7867" s="153">
        <v>43416</v>
      </c>
      <c r="E7867" s="89" t="s">
        <v>14401</v>
      </c>
      <c r="F7867" s="89" t="s">
        <v>680</v>
      </c>
      <c r="G7867" s="89">
        <v>181774</v>
      </c>
      <c r="H7867" s="89"/>
      <c r="I7867" s="93" t="s">
        <v>16590</v>
      </c>
      <c r="J7867" s="89"/>
      <c r="K7867" s="89"/>
      <c r="L7867" s="89"/>
      <c r="M7867" s="89"/>
      <c r="N7867" s="155">
        <v>1514197.1</v>
      </c>
      <c r="O7867" s="155">
        <v>0</v>
      </c>
      <c r="P7867" s="89" t="s">
        <v>679</v>
      </c>
    </row>
    <row r="7868" spans="1:16" ht="76.5">
      <c r="A7868" s="214">
        <v>25</v>
      </c>
      <c r="B7868" s="89"/>
      <c r="C7868" s="90" t="s">
        <v>48</v>
      </c>
      <c r="D7868" s="153">
        <v>43416</v>
      </c>
      <c r="E7868" s="89" t="s">
        <v>14401</v>
      </c>
      <c r="F7868" s="89" t="s">
        <v>680</v>
      </c>
      <c r="G7868" s="89">
        <v>181772</v>
      </c>
      <c r="H7868" s="89"/>
      <c r="I7868" s="93" t="s">
        <v>16591</v>
      </c>
      <c r="J7868" s="89"/>
      <c r="K7868" s="89"/>
      <c r="L7868" s="89"/>
      <c r="M7868" s="89"/>
      <c r="N7868" s="155">
        <v>527669.41</v>
      </c>
      <c r="O7868" s="155">
        <v>0</v>
      </c>
      <c r="P7868" s="89" t="s">
        <v>679</v>
      </c>
    </row>
    <row r="7869" spans="1:16" ht="76.5">
      <c r="A7869" s="214">
        <v>25</v>
      </c>
      <c r="B7869" s="89"/>
      <c r="C7869" s="90" t="s">
        <v>48</v>
      </c>
      <c r="D7869" s="153">
        <v>43416</v>
      </c>
      <c r="E7869" s="89" t="s">
        <v>14401</v>
      </c>
      <c r="F7869" s="89" t="s">
        <v>680</v>
      </c>
      <c r="G7869" s="89">
        <v>181695</v>
      </c>
      <c r="H7869" s="89"/>
      <c r="I7869" s="93" t="s">
        <v>16592</v>
      </c>
      <c r="J7869" s="89"/>
      <c r="K7869" s="89"/>
      <c r="L7869" s="89"/>
      <c r="M7869" s="89"/>
      <c r="N7869" s="155">
        <v>389462.26</v>
      </c>
      <c r="O7869" s="155">
        <v>0</v>
      </c>
      <c r="P7869" s="89" t="s">
        <v>679</v>
      </c>
    </row>
    <row r="7870" spans="1:16" ht="76.5">
      <c r="A7870" s="214">
        <v>25</v>
      </c>
      <c r="B7870" s="89"/>
      <c r="C7870" s="90" t="s">
        <v>48</v>
      </c>
      <c r="D7870" s="153">
        <v>43416</v>
      </c>
      <c r="E7870" s="89" t="s">
        <v>14402</v>
      </c>
      <c r="F7870" s="89" t="s">
        <v>680</v>
      </c>
      <c r="G7870" s="89">
        <v>181794</v>
      </c>
      <c r="H7870" s="89"/>
      <c r="I7870" s="93" t="s">
        <v>16593</v>
      </c>
      <c r="J7870" s="89"/>
      <c r="K7870" s="89"/>
      <c r="L7870" s="89"/>
      <c r="M7870" s="89"/>
      <c r="N7870" s="155">
        <v>1353454.09</v>
      </c>
      <c r="O7870" s="155">
        <v>0</v>
      </c>
      <c r="P7870" s="89" t="s">
        <v>679</v>
      </c>
    </row>
    <row r="7871" spans="1:16" ht="63.75">
      <c r="A7871" s="214">
        <v>86</v>
      </c>
      <c r="B7871" s="89"/>
      <c r="C7871" s="90" t="s">
        <v>59</v>
      </c>
      <c r="D7871" s="153">
        <v>43416</v>
      </c>
      <c r="E7871" s="89" t="s">
        <v>14403</v>
      </c>
      <c r="F7871" s="89" t="s">
        <v>6</v>
      </c>
      <c r="G7871" s="89">
        <v>1044936</v>
      </c>
      <c r="H7871" s="89"/>
      <c r="I7871" s="93" t="s">
        <v>16594</v>
      </c>
      <c r="J7871" s="89"/>
      <c r="K7871" s="89"/>
      <c r="L7871" s="89"/>
      <c r="M7871" s="89"/>
      <c r="N7871" s="155">
        <v>0</v>
      </c>
      <c r="O7871" s="155">
        <v>140000</v>
      </c>
      <c r="P7871" s="89" t="s">
        <v>679</v>
      </c>
    </row>
    <row r="7872" spans="1:16" ht="63.75">
      <c r="A7872" s="214" t="s">
        <v>563</v>
      </c>
      <c r="B7872" s="89"/>
      <c r="C7872" s="90" t="s">
        <v>9054</v>
      </c>
      <c r="D7872" s="153">
        <v>43416</v>
      </c>
      <c r="E7872" s="89" t="s">
        <v>14404</v>
      </c>
      <c r="F7872" s="89" t="s">
        <v>6</v>
      </c>
      <c r="G7872" s="89">
        <v>1044942</v>
      </c>
      <c r="H7872" s="89"/>
      <c r="I7872" s="93" t="s">
        <v>16595</v>
      </c>
      <c r="J7872" s="89"/>
      <c r="K7872" s="89"/>
      <c r="L7872" s="89"/>
      <c r="M7872" s="89"/>
      <c r="N7872" s="155">
        <v>0</v>
      </c>
      <c r="O7872" s="155">
        <v>495313.21</v>
      </c>
      <c r="P7872" s="89" t="s">
        <v>679</v>
      </c>
    </row>
    <row r="7873" spans="1:16" ht="76.5">
      <c r="A7873" s="214">
        <v>10</v>
      </c>
      <c r="B7873" s="89"/>
      <c r="C7873" s="90" t="s">
        <v>44</v>
      </c>
      <c r="D7873" s="153">
        <v>43416</v>
      </c>
      <c r="E7873" s="89" t="s">
        <v>14405</v>
      </c>
      <c r="F7873" s="89" t="s">
        <v>15</v>
      </c>
      <c r="G7873" s="89">
        <v>885501</v>
      </c>
      <c r="H7873" s="89"/>
      <c r="I7873" s="93" t="s">
        <v>16596</v>
      </c>
      <c r="J7873" s="89"/>
      <c r="K7873" s="89"/>
      <c r="L7873" s="89"/>
      <c r="M7873" s="89"/>
      <c r="N7873" s="155">
        <v>50</v>
      </c>
      <c r="O7873" s="155">
        <v>0</v>
      </c>
      <c r="P7873" s="89" t="s">
        <v>679</v>
      </c>
    </row>
    <row r="7874" spans="1:16" ht="76.5">
      <c r="A7874" s="214">
        <v>25</v>
      </c>
      <c r="B7874" s="89"/>
      <c r="C7874" s="90" t="s">
        <v>48</v>
      </c>
      <c r="D7874" s="153">
        <v>43416</v>
      </c>
      <c r="E7874" s="89" t="s">
        <v>14406</v>
      </c>
      <c r="F7874" s="89" t="s">
        <v>680</v>
      </c>
      <c r="G7874" s="89">
        <v>181723</v>
      </c>
      <c r="H7874" s="89"/>
      <c r="I7874" s="93" t="s">
        <v>16597</v>
      </c>
      <c r="J7874" s="89"/>
      <c r="K7874" s="89"/>
      <c r="L7874" s="89"/>
      <c r="M7874" s="89"/>
      <c r="N7874" s="155">
        <v>3804486.62</v>
      </c>
      <c r="O7874" s="155">
        <v>0</v>
      </c>
      <c r="P7874" s="89" t="s">
        <v>679</v>
      </c>
    </row>
    <row r="7875" spans="1:16" ht="76.5">
      <c r="A7875" s="214">
        <v>25</v>
      </c>
      <c r="B7875" s="89"/>
      <c r="C7875" s="90" t="s">
        <v>48</v>
      </c>
      <c r="D7875" s="153">
        <v>43416</v>
      </c>
      <c r="E7875" s="89" t="s">
        <v>14406</v>
      </c>
      <c r="F7875" s="89" t="s">
        <v>680</v>
      </c>
      <c r="G7875" s="89">
        <v>181775</v>
      </c>
      <c r="H7875" s="89"/>
      <c r="I7875" s="93" t="s">
        <v>16598</v>
      </c>
      <c r="J7875" s="89"/>
      <c r="K7875" s="89"/>
      <c r="L7875" s="89"/>
      <c r="M7875" s="89"/>
      <c r="N7875" s="155">
        <v>209689.66</v>
      </c>
      <c r="O7875" s="155">
        <v>0</v>
      </c>
      <c r="P7875" s="89" t="s">
        <v>679</v>
      </c>
    </row>
    <row r="7876" spans="1:16" ht="76.5">
      <c r="A7876" s="214">
        <v>25</v>
      </c>
      <c r="B7876" s="89"/>
      <c r="C7876" s="90" t="s">
        <v>48</v>
      </c>
      <c r="D7876" s="153">
        <v>43416</v>
      </c>
      <c r="E7876" s="89" t="s">
        <v>14406</v>
      </c>
      <c r="F7876" s="89" t="s">
        <v>680</v>
      </c>
      <c r="G7876" s="89">
        <v>181776</v>
      </c>
      <c r="H7876" s="89"/>
      <c r="I7876" s="93" t="s">
        <v>16599</v>
      </c>
      <c r="J7876" s="89"/>
      <c r="K7876" s="89"/>
      <c r="L7876" s="89"/>
      <c r="M7876" s="89"/>
      <c r="N7876" s="155">
        <v>1069249.1499999999</v>
      </c>
      <c r="O7876" s="155">
        <v>0</v>
      </c>
      <c r="P7876" s="89" t="s">
        <v>679</v>
      </c>
    </row>
    <row r="7877" spans="1:16" ht="76.5">
      <c r="A7877" s="214">
        <v>25</v>
      </c>
      <c r="B7877" s="89"/>
      <c r="C7877" s="90" t="s">
        <v>48</v>
      </c>
      <c r="D7877" s="153">
        <v>43416</v>
      </c>
      <c r="E7877" s="89" t="s">
        <v>14406</v>
      </c>
      <c r="F7877" s="89" t="s">
        <v>680</v>
      </c>
      <c r="G7877" s="89">
        <v>181715</v>
      </c>
      <c r="H7877" s="89"/>
      <c r="I7877" s="93" t="s">
        <v>16600</v>
      </c>
      <c r="J7877" s="89"/>
      <c r="K7877" s="89"/>
      <c r="L7877" s="89"/>
      <c r="M7877" s="89"/>
      <c r="N7877" s="155">
        <v>52464.160000000003</v>
      </c>
      <c r="O7877" s="155">
        <v>0</v>
      </c>
      <c r="P7877" s="89" t="s">
        <v>679</v>
      </c>
    </row>
    <row r="7878" spans="1:16" ht="89.25">
      <c r="A7878" s="214">
        <v>25</v>
      </c>
      <c r="B7878" s="89"/>
      <c r="C7878" s="90" t="s">
        <v>48</v>
      </c>
      <c r="D7878" s="153">
        <v>43416</v>
      </c>
      <c r="E7878" s="89" t="s">
        <v>14406</v>
      </c>
      <c r="F7878" s="89" t="s">
        <v>680</v>
      </c>
      <c r="G7878" s="89">
        <v>181777</v>
      </c>
      <c r="H7878" s="89"/>
      <c r="I7878" s="93" t="s">
        <v>16601</v>
      </c>
      <c r="J7878" s="89"/>
      <c r="K7878" s="89"/>
      <c r="L7878" s="89"/>
      <c r="M7878" s="89"/>
      <c r="N7878" s="155">
        <v>490783.07</v>
      </c>
      <c r="O7878" s="155">
        <v>0</v>
      </c>
      <c r="P7878" s="89" t="s">
        <v>679</v>
      </c>
    </row>
    <row r="7879" spans="1:16" ht="89.25">
      <c r="A7879" s="214">
        <v>25</v>
      </c>
      <c r="B7879" s="89"/>
      <c r="C7879" s="90" t="s">
        <v>48</v>
      </c>
      <c r="D7879" s="153">
        <v>43416</v>
      </c>
      <c r="E7879" s="89" t="s">
        <v>14406</v>
      </c>
      <c r="F7879" s="89" t="s">
        <v>680</v>
      </c>
      <c r="G7879" s="89">
        <v>181792</v>
      </c>
      <c r="H7879" s="89"/>
      <c r="I7879" s="93" t="s">
        <v>16602</v>
      </c>
      <c r="J7879" s="89"/>
      <c r="K7879" s="89"/>
      <c r="L7879" s="89"/>
      <c r="M7879" s="89"/>
      <c r="N7879" s="155">
        <v>433369.73</v>
      </c>
      <c r="O7879" s="155">
        <v>0</v>
      </c>
      <c r="P7879" s="89" t="s">
        <v>679</v>
      </c>
    </row>
    <row r="7880" spans="1:16" ht="76.5">
      <c r="A7880" s="214">
        <v>25</v>
      </c>
      <c r="B7880" s="89"/>
      <c r="C7880" s="90" t="s">
        <v>48</v>
      </c>
      <c r="D7880" s="153">
        <v>43416</v>
      </c>
      <c r="E7880" s="89" t="s">
        <v>14406</v>
      </c>
      <c r="F7880" s="89" t="s">
        <v>680</v>
      </c>
      <c r="G7880" s="89">
        <v>181779</v>
      </c>
      <c r="H7880" s="89"/>
      <c r="I7880" s="93" t="s">
        <v>16603</v>
      </c>
      <c r="J7880" s="89"/>
      <c r="K7880" s="89"/>
      <c r="L7880" s="89"/>
      <c r="M7880" s="89"/>
      <c r="N7880" s="155">
        <v>513815.25</v>
      </c>
      <c r="O7880" s="155">
        <v>0</v>
      </c>
      <c r="P7880" s="89" t="s">
        <v>679</v>
      </c>
    </row>
    <row r="7881" spans="1:16" ht="76.5">
      <c r="A7881" s="214">
        <v>25</v>
      </c>
      <c r="B7881" s="89"/>
      <c r="C7881" s="90" t="s">
        <v>48</v>
      </c>
      <c r="D7881" s="153">
        <v>43416</v>
      </c>
      <c r="E7881" s="89" t="s">
        <v>14406</v>
      </c>
      <c r="F7881" s="89" t="s">
        <v>680</v>
      </c>
      <c r="G7881" s="89">
        <v>181716</v>
      </c>
      <c r="H7881" s="89"/>
      <c r="I7881" s="93" t="s">
        <v>16604</v>
      </c>
      <c r="J7881" s="89"/>
      <c r="K7881" s="89"/>
      <c r="L7881" s="89"/>
      <c r="M7881" s="89"/>
      <c r="N7881" s="155">
        <v>357446.09</v>
      </c>
      <c r="O7881" s="155">
        <v>0</v>
      </c>
      <c r="P7881" s="89" t="s">
        <v>679</v>
      </c>
    </row>
    <row r="7882" spans="1:16" ht="76.5">
      <c r="A7882" s="214">
        <v>25</v>
      </c>
      <c r="B7882" s="89"/>
      <c r="C7882" s="90" t="s">
        <v>48</v>
      </c>
      <c r="D7882" s="153">
        <v>43416</v>
      </c>
      <c r="E7882" s="89" t="s">
        <v>14406</v>
      </c>
      <c r="F7882" s="89" t="s">
        <v>680</v>
      </c>
      <c r="G7882" s="89">
        <v>181781</v>
      </c>
      <c r="H7882" s="89"/>
      <c r="I7882" s="93" t="s">
        <v>16605</v>
      </c>
      <c r="J7882" s="89"/>
      <c r="K7882" s="89"/>
      <c r="L7882" s="89"/>
      <c r="M7882" s="89"/>
      <c r="N7882" s="155">
        <v>951848.97</v>
      </c>
      <c r="O7882" s="155">
        <v>0</v>
      </c>
      <c r="P7882" s="89" t="s">
        <v>679</v>
      </c>
    </row>
    <row r="7883" spans="1:16" ht="76.5">
      <c r="A7883" s="214">
        <v>25</v>
      </c>
      <c r="B7883" s="89"/>
      <c r="C7883" s="90" t="s">
        <v>48</v>
      </c>
      <c r="D7883" s="153">
        <v>43416</v>
      </c>
      <c r="E7883" s="89" t="s">
        <v>14406</v>
      </c>
      <c r="F7883" s="89" t="s">
        <v>680</v>
      </c>
      <c r="G7883" s="89">
        <v>181793</v>
      </c>
      <c r="H7883" s="89"/>
      <c r="I7883" s="93" t="s">
        <v>16606</v>
      </c>
      <c r="J7883" s="89"/>
      <c r="K7883" s="89"/>
      <c r="L7883" s="89"/>
      <c r="M7883" s="89"/>
      <c r="N7883" s="155">
        <v>573524.94999999995</v>
      </c>
      <c r="O7883" s="155">
        <v>0</v>
      </c>
      <c r="P7883" s="89" t="s">
        <v>679</v>
      </c>
    </row>
    <row r="7884" spans="1:16" ht="76.5">
      <c r="A7884" s="214">
        <v>25</v>
      </c>
      <c r="B7884" s="89"/>
      <c r="C7884" s="90" t="s">
        <v>48</v>
      </c>
      <c r="D7884" s="153">
        <v>43416</v>
      </c>
      <c r="E7884" s="89" t="s">
        <v>14406</v>
      </c>
      <c r="F7884" s="89" t="s">
        <v>680</v>
      </c>
      <c r="G7884" s="89">
        <v>181782</v>
      </c>
      <c r="H7884" s="89"/>
      <c r="I7884" s="93" t="s">
        <v>16607</v>
      </c>
      <c r="J7884" s="89"/>
      <c r="K7884" s="89"/>
      <c r="L7884" s="89"/>
      <c r="M7884" s="89"/>
      <c r="N7884" s="155">
        <v>189575</v>
      </c>
      <c r="O7884" s="155">
        <v>0</v>
      </c>
      <c r="P7884" s="89" t="s">
        <v>679</v>
      </c>
    </row>
    <row r="7885" spans="1:16" ht="76.5">
      <c r="A7885" s="214">
        <v>25</v>
      </c>
      <c r="B7885" s="89"/>
      <c r="C7885" s="90" t="s">
        <v>48</v>
      </c>
      <c r="D7885" s="153">
        <v>43416</v>
      </c>
      <c r="E7885" s="89" t="s">
        <v>14406</v>
      </c>
      <c r="F7885" s="89" t="s">
        <v>680</v>
      </c>
      <c r="G7885" s="89">
        <v>181717</v>
      </c>
      <c r="H7885" s="89"/>
      <c r="I7885" s="93" t="s">
        <v>16608</v>
      </c>
      <c r="J7885" s="89"/>
      <c r="K7885" s="89"/>
      <c r="L7885" s="89"/>
      <c r="M7885" s="89"/>
      <c r="N7885" s="155">
        <v>473045.04</v>
      </c>
      <c r="O7885" s="155">
        <v>0</v>
      </c>
      <c r="P7885" s="89" t="s">
        <v>679</v>
      </c>
    </row>
    <row r="7886" spans="1:16" ht="76.5">
      <c r="A7886" s="214">
        <v>25</v>
      </c>
      <c r="B7886" s="89"/>
      <c r="C7886" s="90" t="s">
        <v>48</v>
      </c>
      <c r="D7886" s="153">
        <v>43416</v>
      </c>
      <c r="E7886" s="89" t="s">
        <v>14406</v>
      </c>
      <c r="F7886" s="89" t="s">
        <v>680</v>
      </c>
      <c r="G7886" s="89">
        <v>181783</v>
      </c>
      <c r="H7886" s="89"/>
      <c r="I7886" s="93" t="s">
        <v>16609</v>
      </c>
      <c r="J7886" s="89"/>
      <c r="K7886" s="89"/>
      <c r="L7886" s="89"/>
      <c r="M7886" s="89"/>
      <c r="N7886" s="155">
        <v>866979.4</v>
      </c>
      <c r="O7886" s="155">
        <v>0</v>
      </c>
      <c r="P7886" s="89" t="s">
        <v>679</v>
      </c>
    </row>
    <row r="7887" spans="1:16" ht="76.5">
      <c r="A7887" s="214">
        <v>25</v>
      </c>
      <c r="B7887" s="89"/>
      <c r="C7887" s="90" t="s">
        <v>48</v>
      </c>
      <c r="D7887" s="153">
        <v>43416</v>
      </c>
      <c r="E7887" s="89" t="s">
        <v>14406</v>
      </c>
      <c r="F7887" s="89" t="s">
        <v>680</v>
      </c>
      <c r="G7887" s="89">
        <v>181725</v>
      </c>
      <c r="H7887" s="89"/>
      <c r="I7887" s="93" t="s">
        <v>16610</v>
      </c>
      <c r="J7887" s="89"/>
      <c r="K7887" s="89"/>
      <c r="L7887" s="89"/>
      <c r="M7887" s="89"/>
      <c r="N7887" s="155">
        <v>1015023.45</v>
      </c>
      <c r="O7887" s="155">
        <v>0</v>
      </c>
      <c r="P7887" s="89" t="s">
        <v>679</v>
      </c>
    </row>
    <row r="7888" spans="1:16" ht="76.5">
      <c r="A7888" s="214">
        <v>25</v>
      </c>
      <c r="B7888" s="89"/>
      <c r="C7888" s="90" t="s">
        <v>48</v>
      </c>
      <c r="D7888" s="153">
        <v>43416</v>
      </c>
      <c r="E7888" s="89" t="s">
        <v>14406</v>
      </c>
      <c r="F7888" s="89" t="s">
        <v>680</v>
      </c>
      <c r="G7888" s="89">
        <v>181785</v>
      </c>
      <c r="H7888" s="89"/>
      <c r="I7888" s="93" t="s">
        <v>16611</v>
      </c>
      <c r="J7888" s="89"/>
      <c r="K7888" s="89"/>
      <c r="L7888" s="89"/>
      <c r="M7888" s="89"/>
      <c r="N7888" s="155">
        <v>426148.37</v>
      </c>
      <c r="O7888" s="155">
        <v>0</v>
      </c>
      <c r="P7888" s="89" t="s">
        <v>679</v>
      </c>
    </row>
    <row r="7889" spans="1:16" ht="76.5">
      <c r="A7889" s="214">
        <v>25</v>
      </c>
      <c r="B7889" s="89"/>
      <c r="C7889" s="90" t="s">
        <v>48</v>
      </c>
      <c r="D7889" s="153">
        <v>43416</v>
      </c>
      <c r="E7889" s="89" t="s">
        <v>14406</v>
      </c>
      <c r="F7889" s="89" t="s">
        <v>680</v>
      </c>
      <c r="G7889" s="89">
        <v>181718</v>
      </c>
      <c r="H7889" s="89"/>
      <c r="I7889" s="93" t="s">
        <v>16612</v>
      </c>
      <c r="J7889" s="89"/>
      <c r="K7889" s="89"/>
      <c r="L7889" s="89"/>
      <c r="M7889" s="89"/>
      <c r="N7889" s="155">
        <v>1235395.73</v>
      </c>
      <c r="O7889" s="155">
        <v>0</v>
      </c>
      <c r="P7889" s="89" t="s">
        <v>679</v>
      </c>
    </row>
    <row r="7890" spans="1:16" ht="76.5">
      <c r="A7890" s="214">
        <v>25</v>
      </c>
      <c r="B7890" s="89"/>
      <c r="C7890" s="90" t="s">
        <v>48</v>
      </c>
      <c r="D7890" s="153">
        <v>43416</v>
      </c>
      <c r="E7890" s="89" t="s">
        <v>14406</v>
      </c>
      <c r="F7890" s="89" t="s">
        <v>680</v>
      </c>
      <c r="G7890" s="89">
        <v>181787</v>
      </c>
      <c r="H7890" s="89"/>
      <c r="I7890" s="93" t="s">
        <v>16613</v>
      </c>
      <c r="J7890" s="89"/>
      <c r="K7890" s="89"/>
      <c r="L7890" s="89"/>
      <c r="M7890" s="89"/>
      <c r="N7890" s="155">
        <v>406518.76</v>
      </c>
      <c r="O7890" s="155">
        <v>0</v>
      </c>
      <c r="P7890" s="89" t="s">
        <v>679</v>
      </c>
    </row>
    <row r="7891" spans="1:16" ht="76.5">
      <c r="A7891" s="214">
        <v>25</v>
      </c>
      <c r="B7891" s="89"/>
      <c r="C7891" s="90" t="s">
        <v>48</v>
      </c>
      <c r="D7891" s="153">
        <v>43416</v>
      </c>
      <c r="E7891" s="89" t="s">
        <v>14406</v>
      </c>
      <c r="F7891" s="89" t="s">
        <v>680</v>
      </c>
      <c r="G7891" s="89">
        <v>181724</v>
      </c>
      <c r="H7891" s="89"/>
      <c r="I7891" s="93" t="s">
        <v>16614</v>
      </c>
      <c r="J7891" s="89"/>
      <c r="K7891" s="89"/>
      <c r="L7891" s="89"/>
      <c r="M7891" s="89"/>
      <c r="N7891" s="155">
        <v>200655.61</v>
      </c>
      <c r="O7891" s="155">
        <v>0</v>
      </c>
      <c r="P7891" s="89" t="s">
        <v>679</v>
      </c>
    </row>
    <row r="7892" spans="1:16" ht="76.5">
      <c r="A7892" s="214">
        <v>25</v>
      </c>
      <c r="B7892" s="89"/>
      <c r="C7892" s="90" t="s">
        <v>48</v>
      </c>
      <c r="D7892" s="153">
        <v>43416</v>
      </c>
      <c r="E7892" s="89" t="s">
        <v>14406</v>
      </c>
      <c r="F7892" s="89" t="s">
        <v>680</v>
      </c>
      <c r="G7892" s="89">
        <v>181789</v>
      </c>
      <c r="H7892" s="89"/>
      <c r="I7892" s="93" t="s">
        <v>16615</v>
      </c>
      <c r="J7892" s="89"/>
      <c r="K7892" s="89"/>
      <c r="L7892" s="89"/>
      <c r="M7892" s="89"/>
      <c r="N7892" s="155">
        <v>279957.90000000002</v>
      </c>
      <c r="O7892" s="155">
        <v>0</v>
      </c>
      <c r="P7892" s="89" t="s">
        <v>679</v>
      </c>
    </row>
    <row r="7893" spans="1:16" ht="76.5">
      <c r="A7893" s="214">
        <v>25</v>
      </c>
      <c r="B7893" s="89"/>
      <c r="C7893" s="90" t="s">
        <v>48</v>
      </c>
      <c r="D7893" s="153">
        <v>43416</v>
      </c>
      <c r="E7893" s="89" t="s">
        <v>14406</v>
      </c>
      <c r="F7893" s="89" t="s">
        <v>680</v>
      </c>
      <c r="G7893" s="89">
        <v>181722</v>
      </c>
      <c r="H7893" s="89"/>
      <c r="I7893" s="93" t="s">
        <v>16616</v>
      </c>
      <c r="J7893" s="89"/>
      <c r="K7893" s="89"/>
      <c r="L7893" s="89"/>
      <c r="M7893" s="89"/>
      <c r="N7893" s="155">
        <v>255021.29</v>
      </c>
      <c r="O7893" s="155">
        <v>0</v>
      </c>
      <c r="P7893" s="89" t="s">
        <v>679</v>
      </c>
    </row>
    <row r="7894" spans="1:16" ht="76.5">
      <c r="A7894" s="214">
        <v>25</v>
      </c>
      <c r="B7894" s="89"/>
      <c r="C7894" s="90" t="s">
        <v>48</v>
      </c>
      <c r="D7894" s="153">
        <v>43416</v>
      </c>
      <c r="E7894" s="89" t="s">
        <v>14406</v>
      </c>
      <c r="F7894" s="89" t="s">
        <v>680</v>
      </c>
      <c r="G7894" s="89">
        <v>181791</v>
      </c>
      <c r="H7894" s="89"/>
      <c r="I7894" s="93" t="s">
        <v>16617</v>
      </c>
      <c r="J7894" s="89"/>
      <c r="K7894" s="89"/>
      <c r="L7894" s="89"/>
      <c r="M7894" s="89"/>
      <c r="N7894" s="155">
        <v>463119.7</v>
      </c>
      <c r="O7894" s="155">
        <v>0</v>
      </c>
      <c r="P7894" s="89" t="s">
        <v>679</v>
      </c>
    </row>
    <row r="7895" spans="1:16" ht="76.5">
      <c r="A7895" s="214">
        <v>25</v>
      </c>
      <c r="B7895" s="89"/>
      <c r="C7895" s="90" t="s">
        <v>48</v>
      </c>
      <c r="D7895" s="153">
        <v>43416</v>
      </c>
      <c r="E7895" s="89" t="s">
        <v>14406</v>
      </c>
      <c r="F7895" s="89" t="s">
        <v>680</v>
      </c>
      <c r="G7895" s="89">
        <v>181720</v>
      </c>
      <c r="H7895" s="89"/>
      <c r="I7895" s="93" t="s">
        <v>16618</v>
      </c>
      <c r="J7895" s="89"/>
      <c r="K7895" s="89"/>
      <c r="L7895" s="89"/>
      <c r="M7895" s="89"/>
      <c r="N7895" s="155">
        <v>4036422.86</v>
      </c>
      <c r="O7895" s="155">
        <v>0</v>
      </c>
      <c r="P7895" s="89" t="s">
        <v>679</v>
      </c>
    </row>
    <row r="7896" spans="1:16" ht="63.75">
      <c r="A7896" s="214">
        <v>244</v>
      </c>
      <c r="B7896" s="89"/>
      <c r="C7896" s="90" t="s">
        <v>113</v>
      </c>
      <c r="D7896" s="153">
        <v>43416</v>
      </c>
      <c r="E7896" s="89" t="s">
        <v>14407</v>
      </c>
      <c r="F7896" s="89" t="s">
        <v>11</v>
      </c>
      <c r="G7896" s="89">
        <v>938329</v>
      </c>
      <c r="H7896" s="89"/>
      <c r="I7896" s="93" t="s">
        <v>16619</v>
      </c>
      <c r="J7896" s="89"/>
      <c r="K7896" s="89"/>
      <c r="L7896" s="89"/>
      <c r="M7896" s="89"/>
      <c r="N7896" s="155">
        <v>50</v>
      </c>
      <c r="O7896" s="155">
        <v>0</v>
      </c>
      <c r="P7896" s="89" t="s">
        <v>679</v>
      </c>
    </row>
    <row r="7897" spans="1:16" ht="76.5">
      <c r="A7897" s="214" t="s">
        <v>561</v>
      </c>
      <c r="B7897" s="89"/>
      <c r="C7897" s="90" t="s">
        <v>10493</v>
      </c>
      <c r="D7897" s="153">
        <v>43416</v>
      </c>
      <c r="E7897" s="89" t="s">
        <v>14408</v>
      </c>
      <c r="F7897" s="89" t="s">
        <v>13</v>
      </c>
      <c r="G7897" s="89">
        <v>938310</v>
      </c>
      <c r="H7897" s="89"/>
      <c r="I7897" s="93" t="s">
        <v>16620</v>
      </c>
      <c r="J7897" s="89"/>
      <c r="K7897" s="89"/>
      <c r="L7897" s="89"/>
      <c r="M7897" s="89"/>
      <c r="N7897" s="155">
        <v>2200</v>
      </c>
      <c r="O7897" s="155">
        <v>0</v>
      </c>
      <c r="P7897" s="89" t="s">
        <v>679</v>
      </c>
    </row>
    <row r="7898" spans="1:16" ht="76.5">
      <c r="A7898" s="214" t="s">
        <v>561</v>
      </c>
      <c r="B7898" s="89"/>
      <c r="C7898" s="90" t="s">
        <v>10493</v>
      </c>
      <c r="D7898" s="153">
        <v>43416</v>
      </c>
      <c r="E7898" s="89" t="s">
        <v>14409</v>
      </c>
      <c r="F7898" s="89" t="s">
        <v>11</v>
      </c>
      <c r="G7898" s="89">
        <v>938310</v>
      </c>
      <c r="H7898" s="89"/>
      <c r="I7898" s="93" t="s">
        <v>16621</v>
      </c>
      <c r="J7898" s="89"/>
      <c r="K7898" s="89"/>
      <c r="L7898" s="89"/>
      <c r="M7898" s="89"/>
      <c r="N7898" s="155">
        <v>50</v>
      </c>
      <c r="O7898" s="155">
        <v>0</v>
      </c>
      <c r="P7898" s="89" t="s">
        <v>679</v>
      </c>
    </row>
    <row r="7899" spans="1:16" ht="51">
      <c r="A7899" s="214">
        <v>119</v>
      </c>
      <c r="B7899" s="89"/>
      <c r="C7899" s="90" t="s">
        <v>66</v>
      </c>
      <c r="D7899" s="153">
        <v>43416</v>
      </c>
      <c r="E7899" s="89" t="s">
        <v>14410</v>
      </c>
      <c r="F7899" s="89" t="s">
        <v>11</v>
      </c>
      <c r="G7899" s="89">
        <v>938327</v>
      </c>
      <c r="H7899" s="89"/>
      <c r="I7899" s="93" t="s">
        <v>16622</v>
      </c>
      <c r="J7899" s="89"/>
      <c r="K7899" s="89"/>
      <c r="L7899" s="89"/>
      <c r="M7899" s="89"/>
      <c r="N7899" s="155">
        <v>50</v>
      </c>
      <c r="O7899" s="155">
        <v>0</v>
      </c>
      <c r="P7899" s="89" t="s">
        <v>679</v>
      </c>
    </row>
    <row r="7900" spans="1:16" ht="51">
      <c r="A7900" s="214" t="s">
        <v>561</v>
      </c>
      <c r="B7900" s="89"/>
      <c r="C7900" s="90" t="s">
        <v>10493</v>
      </c>
      <c r="D7900" s="153">
        <v>43416</v>
      </c>
      <c r="E7900" s="89" t="s">
        <v>14411</v>
      </c>
      <c r="F7900" s="89" t="s">
        <v>680</v>
      </c>
      <c r="G7900" s="89">
        <v>181784</v>
      </c>
      <c r="H7900" s="89"/>
      <c r="I7900" s="93" t="s">
        <v>16623</v>
      </c>
      <c r="J7900" s="89"/>
      <c r="K7900" s="89"/>
      <c r="L7900" s="89"/>
      <c r="M7900" s="89"/>
      <c r="N7900" s="155">
        <v>0</v>
      </c>
      <c r="O7900" s="155">
        <v>2288.12</v>
      </c>
      <c r="P7900" s="89" t="s">
        <v>679</v>
      </c>
    </row>
    <row r="7901" spans="1:16" ht="51">
      <c r="A7901" s="214" t="s">
        <v>561</v>
      </c>
      <c r="B7901" s="89"/>
      <c r="C7901" s="90" t="s">
        <v>10493</v>
      </c>
      <c r="D7901" s="153">
        <v>43416</v>
      </c>
      <c r="E7901" s="89" t="s">
        <v>14411</v>
      </c>
      <c r="F7901" s="89" t="s">
        <v>680</v>
      </c>
      <c r="G7901" s="89">
        <v>181788</v>
      </c>
      <c r="H7901" s="89"/>
      <c r="I7901" s="93" t="s">
        <v>16623</v>
      </c>
      <c r="J7901" s="89"/>
      <c r="K7901" s="89"/>
      <c r="L7901" s="89"/>
      <c r="M7901" s="89"/>
      <c r="N7901" s="155">
        <v>0</v>
      </c>
      <c r="O7901" s="155">
        <v>7501.5</v>
      </c>
      <c r="P7901" s="89" t="s">
        <v>679</v>
      </c>
    </row>
    <row r="7902" spans="1:16" ht="38.25">
      <c r="A7902" s="214" t="s">
        <v>561</v>
      </c>
      <c r="B7902" s="89"/>
      <c r="C7902" s="90" t="s">
        <v>10493</v>
      </c>
      <c r="D7902" s="153">
        <v>43416</v>
      </c>
      <c r="E7902" s="89" t="s">
        <v>14411</v>
      </c>
      <c r="F7902" s="89" t="s">
        <v>680</v>
      </c>
      <c r="G7902" s="89">
        <v>181771</v>
      </c>
      <c r="H7902" s="89"/>
      <c r="I7902" s="93" t="s">
        <v>16624</v>
      </c>
      <c r="J7902" s="89"/>
      <c r="K7902" s="89"/>
      <c r="L7902" s="89"/>
      <c r="M7902" s="89"/>
      <c r="N7902" s="155">
        <v>0</v>
      </c>
      <c r="O7902" s="155">
        <v>597.07000000000005</v>
      </c>
      <c r="P7902" s="89" t="s">
        <v>679</v>
      </c>
    </row>
    <row r="7903" spans="1:16" ht="63.75">
      <c r="A7903" s="214">
        <v>340</v>
      </c>
      <c r="B7903" s="89"/>
      <c r="C7903" s="90" t="s">
        <v>151</v>
      </c>
      <c r="D7903" s="153">
        <v>43417</v>
      </c>
      <c r="E7903" s="89" t="s">
        <v>14412</v>
      </c>
      <c r="F7903" s="89" t="s">
        <v>3</v>
      </c>
      <c r="G7903" s="89">
        <v>1681551</v>
      </c>
      <c r="H7903" s="89"/>
      <c r="I7903" s="93" t="s">
        <v>16625</v>
      </c>
      <c r="J7903" s="89"/>
      <c r="K7903" s="89"/>
      <c r="L7903" s="89"/>
      <c r="M7903" s="89"/>
      <c r="N7903" s="155">
        <v>0</v>
      </c>
      <c r="O7903" s="155">
        <v>763.2</v>
      </c>
      <c r="P7903" s="89" t="s">
        <v>679</v>
      </c>
    </row>
    <row r="7904" spans="1:16" ht="51">
      <c r="A7904" s="214" t="s">
        <v>569</v>
      </c>
      <c r="B7904" s="89"/>
      <c r="C7904" s="90" t="s">
        <v>621</v>
      </c>
      <c r="D7904" s="153">
        <v>43417</v>
      </c>
      <c r="E7904" s="89" t="s">
        <v>14413</v>
      </c>
      <c r="F7904" s="89" t="s">
        <v>3</v>
      </c>
      <c r="G7904" s="89">
        <v>1681550</v>
      </c>
      <c r="H7904" s="89"/>
      <c r="I7904" s="93" t="s">
        <v>16626</v>
      </c>
      <c r="J7904" s="89"/>
      <c r="K7904" s="89"/>
      <c r="L7904" s="89"/>
      <c r="M7904" s="89"/>
      <c r="N7904" s="155">
        <v>0</v>
      </c>
      <c r="O7904" s="155">
        <v>2000</v>
      </c>
      <c r="P7904" s="89" t="s">
        <v>679</v>
      </c>
    </row>
    <row r="7905" spans="1:16" ht="51">
      <c r="A7905" s="214">
        <v>340</v>
      </c>
      <c r="B7905" s="89"/>
      <c r="C7905" s="90" t="s">
        <v>151</v>
      </c>
      <c r="D7905" s="153">
        <v>43417</v>
      </c>
      <c r="E7905" s="89" t="s">
        <v>14414</v>
      </c>
      <c r="F7905" s="89" t="s">
        <v>3</v>
      </c>
      <c r="G7905" s="89">
        <v>1681549</v>
      </c>
      <c r="H7905" s="89"/>
      <c r="I7905" s="93" t="s">
        <v>16627</v>
      </c>
      <c r="J7905" s="89"/>
      <c r="K7905" s="89"/>
      <c r="L7905" s="89"/>
      <c r="M7905" s="89"/>
      <c r="N7905" s="155">
        <v>0</v>
      </c>
      <c r="O7905" s="155">
        <v>7950</v>
      </c>
      <c r="P7905" s="89" t="s">
        <v>679</v>
      </c>
    </row>
    <row r="7906" spans="1:16" ht="51">
      <c r="A7906" s="214">
        <v>373</v>
      </c>
      <c r="B7906" s="89"/>
      <c r="C7906" s="90" t="s">
        <v>644</v>
      </c>
      <c r="D7906" s="153">
        <v>43417</v>
      </c>
      <c r="E7906" s="89" t="s">
        <v>14415</v>
      </c>
      <c r="F7906" s="89" t="s">
        <v>3</v>
      </c>
      <c r="G7906" s="89">
        <v>1681537</v>
      </c>
      <c r="H7906" s="89"/>
      <c r="I7906" s="93" t="s">
        <v>16628</v>
      </c>
      <c r="J7906" s="89"/>
      <c r="K7906" s="89"/>
      <c r="L7906" s="89"/>
      <c r="M7906" s="89"/>
      <c r="N7906" s="155">
        <v>0</v>
      </c>
      <c r="O7906" s="155">
        <v>258.83</v>
      </c>
      <c r="P7906" s="89" t="s">
        <v>679</v>
      </c>
    </row>
    <row r="7907" spans="1:16" ht="38.25">
      <c r="A7907" s="214">
        <v>155</v>
      </c>
      <c r="B7907" s="89"/>
      <c r="C7907" s="90" t="s">
        <v>88</v>
      </c>
      <c r="D7907" s="153">
        <v>43417</v>
      </c>
      <c r="E7907" s="89" t="s">
        <v>14416</v>
      </c>
      <c r="F7907" s="89" t="s">
        <v>3</v>
      </c>
      <c r="G7907" s="89">
        <v>1681532</v>
      </c>
      <c r="H7907" s="89"/>
      <c r="I7907" s="93" t="s">
        <v>16629</v>
      </c>
      <c r="J7907" s="89"/>
      <c r="K7907" s="89"/>
      <c r="L7907" s="89"/>
      <c r="M7907" s="89"/>
      <c r="N7907" s="155">
        <v>0</v>
      </c>
      <c r="O7907" s="155">
        <v>460.2</v>
      </c>
      <c r="P7907" s="89" t="s">
        <v>679</v>
      </c>
    </row>
    <row r="7908" spans="1:16" ht="51">
      <c r="A7908" s="214">
        <v>526</v>
      </c>
      <c r="B7908" s="89"/>
      <c r="C7908" s="90" t="s">
        <v>616</v>
      </c>
      <c r="D7908" s="153">
        <v>43417</v>
      </c>
      <c r="E7908" s="89" t="s">
        <v>14417</v>
      </c>
      <c r="F7908" s="89" t="s">
        <v>3</v>
      </c>
      <c r="G7908" s="89">
        <v>1681596</v>
      </c>
      <c r="H7908" s="89"/>
      <c r="I7908" s="93" t="s">
        <v>16630</v>
      </c>
      <c r="J7908" s="89"/>
      <c r="K7908" s="89"/>
      <c r="L7908" s="89"/>
      <c r="M7908" s="89"/>
      <c r="N7908" s="155">
        <v>0</v>
      </c>
      <c r="O7908" s="155">
        <v>170</v>
      </c>
      <c r="P7908" s="89" t="s">
        <v>679</v>
      </c>
    </row>
    <row r="7909" spans="1:16" ht="38.25">
      <c r="A7909" s="214">
        <v>526</v>
      </c>
      <c r="B7909" s="89"/>
      <c r="C7909" s="90" t="s">
        <v>616</v>
      </c>
      <c r="D7909" s="153">
        <v>43417</v>
      </c>
      <c r="E7909" s="89" t="s">
        <v>14418</v>
      </c>
      <c r="F7909" s="89" t="s">
        <v>3</v>
      </c>
      <c r="G7909" s="89">
        <v>1681597</v>
      </c>
      <c r="H7909" s="89"/>
      <c r="I7909" s="93" t="s">
        <v>16631</v>
      </c>
      <c r="J7909" s="89"/>
      <c r="K7909" s="89"/>
      <c r="L7909" s="89"/>
      <c r="M7909" s="89"/>
      <c r="N7909" s="155">
        <v>0</v>
      </c>
      <c r="O7909" s="155">
        <v>170</v>
      </c>
      <c r="P7909" s="89" t="s">
        <v>679</v>
      </c>
    </row>
    <row r="7910" spans="1:16" ht="51">
      <c r="A7910" s="214">
        <v>46</v>
      </c>
      <c r="B7910" s="89"/>
      <c r="C7910" s="90" t="s">
        <v>51</v>
      </c>
      <c r="D7910" s="153">
        <v>43417</v>
      </c>
      <c r="E7910" s="89" t="s">
        <v>14419</v>
      </c>
      <c r="F7910" s="89" t="s">
        <v>3</v>
      </c>
      <c r="G7910" s="89">
        <v>1681615</v>
      </c>
      <c r="H7910" s="89"/>
      <c r="I7910" s="93" t="s">
        <v>16632</v>
      </c>
      <c r="J7910" s="89"/>
      <c r="K7910" s="89"/>
      <c r="L7910" s="89"/>
      <c r="M7910" s="89"/>
      <c r="N7910" s="155">
        <v>0</v>
      </c>
      <c r="O7910" s="155">
        <v>1000</v>
      </c>
      <c r="P7910" s="89" t="s">
        <v>679</v>
      </c>
    </row>
    <row r="7911" spans="1:16" ht="63.75">
      <c r="A7911" s="214" t="s">
        <v>569</v>
      </c>
      <c r="B7911" s="89"/>
      <c r="C7911" s="90" t="s">
        <v>621</v>
      </c>
      <c r="D7911" s="153">
        <v>43417</v>
      </c>
      <c r="E7911" s="89" t="s">
        <v>14420</v>
      </c>
      <c r="F7911" s="89" t="s">
        <v>3</v>
      </c>
      <c r="G7911" s="89">
        <v>1681622</v>
      </c>
      <c r="H7911" s="89"/>
      <c r="I7911" s="93" t="s">
        <v>16633</v>
      </c>
      <c r="J7911" s="89"/>
      <c r="K7911" s="89"/>
      <c r="L7911" s="89"/>
      <c r="M7911" s="89"/>
      <c r="N7911" s="155">
        <v>0</v>
      </c>
      <c r="O7911" s="155">
        <v>4.96</v>
      </c>
      <c r="P7911" s="89" t="s">
        <v>679</v>
      </c>
    </row>
    <row r="7912" spans="1:16" ht="51">
      <c r="A7912" s="214">
        <v>81</v>
      </c>
      <c r="B7912" s="89"/>
      <c r="C7912" s="90" t="s">
        <v>58</v>
      </c>
      <c r="D7912" s="153">
        <v>43417</v>
      </c>
      <c r="E7912" s="89" t="s">
        <v>14421</v>
      </c>
      <c r="F7912" s="89" t="s">
        <v>3</v>
      </c>
      <c r="G7912" s="89">
        <v>1681482</v>
      </c>
      <c r="H7912" s="89"/>
      <c r="I7912" s="93" t="s">
        <v>16634</v>
      </c>
      <c r="J7912" s="89"/>
      <c r="K7912" s="89"/>
      <c r="L7912" s="89"/>
      <c r="M7912" s="89"/>
      <c r="N7912" s="155">
        <v>0</v>
      </c>
      <c r="O7912" s="155">
        <v>525</v>
      </c>
      <c r="P7912" s="89" t="s">
        <v>679</v>
      </c>
    </row>
    <row r="7913" spans="1:16" ht="51">
      <c r="A7913" s="214">
        <v>87</v>
      </c>
      <c r="B7913" s="89"/>
      <c r="C7913" s="90" t="s">
        <v>60</v>
      </c>
      <c r="D7913" s="153">
        <v>43417</v>
      </c>
      <c r="E7913" s="89" t="s">
        <v>14422</v>
      </c>
      <c r="F7913" s="89" t="s">
        <v>3</v>
      </c>
      <c r="G7913" s="89">
        <v>1681484</v>
      </c>
      <c r="H7913" s="89"/>
      <c r="I7913" s="93" t="s">
        <v>16635</v>
      </c>
      <c r="J7913" s="89"/>
      <c r="K7913" s="89"/>
      <c r="L7913" s="89"/>
      <c r="M7913" s="89"/>
      <c r="N7913" s="155">
        <v>0</v>
      </c>
      <c r="O7913" s="155">
        <v>2042</v>
      </c>
      <c r="P7913" s="89" t="s">
        <v>679</v>
      </c>
    </row>
    <row r="7914" spans="1:16" ht="63.75">
      <c r="A7914" s="214">
        <v>680</v>
      </c>
      <c r="B7914" s="89"/>
      <c r="C7914" s="90" t="s">
        <v>195</v>
      </c>
      <c r="D7914" s="153">
        <v>43417</v>
      </c>
      <c r="E7914" s="89" t="s">
        <v>14423</v>
      </c>
      <c r="F7914" s="89" t="s">
        <v>3</v>
      </c>
      <c r="G7914" s="89">
        <v>1681486</v>
      </c>
      <c r="H7914" s="89"/>
      <c r="I7914" s="93" t="s">
        <v>16636</v>
      </c>
      <c r="J7914" s="89"/>
      <c r="K7914" s="89"/>
      <c r="L7914" s="89"/>
      <c r="M7914" s="89"/>
      <c r="N7914" s="155">
        <v>0</v>
      </c>
      <c r="O7914" s="155">
        <v>191596</v>
      </c>
      <c r="P7914" s="89" t="s">
        <v>679</v>
      </c>
    </row>
    <row r="7915" spans="1:16" ht="38.25">
      <c r="A7915" s="214" t="s">
        <v>569</v>
      </c>
      <c r="B7915" s="89"/>
      <c r="C7915" s="90" t="s">
        <v>621</v>
      </c>
      <c r="D7915" s="153">
        <v>43417</v>
      </c>
      <c r="E7915" s="89" t="s">
        <v>14424</v>
      </c>
      <c r="F7915" s="89" t="s">
        <v>3</v>
      </c>
      <c r="G7915" s="89">
        <v>1681500</v>
      </c>
      <c r="H7915" s="89"/>
      <c r="I7915" s="93" t="s">
        <v>16637</v>
      </c>
      <c r="J7915" s="89"/>
      <c r="K7915" s="89"/>
      <c r="L7915" s="89"/>
      <c r="M7915" s="89"/>
      <c r="N7915" s="155">
        <v>0</v>
      </c>
      <c r="O7915" s="155">
        <v>165.77</v>
      </c>
      <c r="P7915" s="89" t="s">
        <v>679</v>
      </c>
    </row>
    <row r="7916" spans="1:16" ht="63.75">
      <c r="A7916" s="214">
        <v>598</v>
      </c>
      <c r="B7916" s="89"/>
      <c r="C7916" s="90" t="s">
        <v>754</v>
      </c>
      <c r="D7916" s="153">
        <v>43417</v>
      </c>
      <c r="E7916" s="89" t="s">
        <v>14425</v>
      </c>
      <c r="F7916" s="89" t="s">
        <v>3</v>
      </c>
      <c r="G7916" s="89">
        <v>1681525</v>
      </c>
      <c r="H7916" s="89"/>
      <c r="I7916" s="93" t="s">
        <v>16638</v>
      </c>
      <c r="J7916" s="89"/>
      <c r="K7916" s="89"/>
      <c r="L7916" s="89"/>
      <c r="M7916" s="89"/>
      <c r="N7916" s="155">
        <v>0</v>
      </c>
      <c r="O7916" s="155">
        <v>699.2</v>
      </c>
      <c r="P7916" s="89" t="s">
        <v>679</v>
      </c>
    </row>
    <row r="7917" spans="1:16" ht="63.75">
      <c r="A7917" s="214">
        <v>592</v>
      </c>
      <c r="B7917" s="89"/>
      <c r="C7917" s="90" t="s">
        <v>653</v>
      </c>
      <c r="D7917" s="153">
        <v>43417</v>
      </c>
      <c r="E7917" s="89" t="s">
        <v>14426</v>
      </c>
      <c r="F7917" s="89" t="s">
        <v>3</v>
      </c>
      <c r="G7917" s="89">
        <v>1681733</v>
      </c>
      <c r="H7917" s="89"/>
      <c r="I7917" s="93" t="s">
        <v>16639</v>
      </c>
      <c r="J7917" s="89"/>
      <c r="K7917" s="89"/>
      <c r="L7917" s="89"/>
      <c r="M7917" s="89"/>
      <c r="N7917" s="155">
        <v>0</v>
      </c>
      <c r="O7917" s="155">
        <v>30251.200000000001</v>
      </c>
      <c r="P7917" s="89" t="s">
        <v>679</v>
      </c>
    </row>
    <row r="7918" spans="1:16" ht="51">
      <c r="A7918" s="214">
        <v>592</v>
      </c>
      <c r="B7918" s="89"/>
      <c r="C7918" s="90" t="s">
        <v>653</v>
      </c>
      <c r="D7918" s="153">
        <v>43417</v>
      </c>
      <c r="E7918" s="89" t="s">
        <v>14427</v>
      </c>
      <c r="F7918" s="89" t="s">
        <v>3</v>
      </c>
      <c r="G7918" s="89">
        <v>1681734</v>
      </c>
      <c r="H7918" s="89"/>
      <c r="I7918" s="93" t="s">
        <v>16640</v>
      </c>
      <c r="J7918" s="89"/>
      <c r="K7918" s="89"/>
      <c r="L7918" s="89"/>
      <c r="M7918" s="89"/>
      <c r="N7918" s="155">
        <v>0</v>
      </c>
      <c r="O7918" s="155">
        <v>137.5</v>
      </c>
      <c r="P7918" s="89" t="s">
        <v>679</v>
      </c>
    </row>
    <row r="7919" spans="1:16" ht="51">
      <c r="A7919" s="214">
        <v>592</v>
      </c>
      <c r="B7919" s="89"/>
      <c r="C7919" s="90" t="s">
        <v>653</v>
      </c>
      <c r="D7919" s="153">
        <v>43417</v>
      </c>
      <c r="E7919" s="89" t="s">
        <v>14428</v>
      </c>
      <c r="F7919" s="89" t="s">
        <v>3</v>
      </c>
      <c r="G7919" s="89">
        <v>1681735</v>
      </c>
      <c r="H7919" s="89"/>
      <c r="I7919" s="93" t="s">
        <v>16641</v>
      </c>
      <c r="J7919" s="89"/>
      <c r="K7919" s="89"/>
      <c r="L7919" s="89"/>
      <c r="M7919" s="89"/>
      <c r="N7919" s="155">
        <v>0</v>
      </c>
      <c r="O7919" s="155">
        <v>1123</v>
      </c>
      <c r="P7919" s="89" t="s">
        <v>679</v>
      </c>
    </row>
    <row r="7920" spans="1:16" ht="51">
      <c r="A7920" s="214">
        <v>592</v>
      </c>
      <c r="B7920" s="89"/>
      <c r="C7920" s="90" t="s">
        <v>653</v>
      </c>
      <c r="D7920" s="153">
        <v>43417</v>
      </c>
      <c r="E7920" s="89" t="s">
        <v>14429</v>
      </c>
      <c r="F7920" s="89" t="s">
        <v>3</v>
      </c>
      <c r="G7920" s="89">
        <v>1681738</v>
      </c>
      <c r="H7920" s="89"/>
      <c r="I7920" s="93" t="s">
        <v>16642</v>
      </c>
      <c r="J7920" s="89"/>
      <c r="K7920" s="89"/>
      <c r="L7920" s="89"/>
      <c r="M7920" s="89"/>
      <c r="N7920" s="155">
        <v>0</v>
      </c>
      <c r="O7920" s="155">
        <v>1052</v>
      </c>
      <c r="P7920" s="89" t="s">
        <v>679</v>
      </c>
    </row>
    <row r="7921" spans="1:16" ht="38.25">
      <c r="A7921" s="214">
        <v>592</v>
      </c>
      <c r="B7921" s="89"/>
      <c r="C7921" s="90" t="s">
        <v>653</v>
      </c>
      <c r="D7921" s="153">
        <v>43417</v>
      </c>
      <c r="E7921" s="89" t="s">
        <v>14430</v>
      </c>
      <c r="F7921" s="89" t="s">
        <v>3</v>
      </c>
      <c r="G7921" s="89">
        <v>1681740</v>
      </c>
      <c r="H7921" s="89"/>
      <c r="I7921" s="93" t="s">
        <v>16643</v>
      </c>
      <c r="J7921" s="89"/>
      <c r="K7921" s="89"/>
      <c r="L7921" s="89"/>
      <c r="M7921" s="89"/>
      <c r="N7921" s="155">
        <v>0</v>
      </c>
      <c r="O7921" s="155">
        <v>3267</v>
      </c>
      <c r="P7921" s="89" t="s">
        <v>679</v>
      </c>
    </row>
    <row r="7922" spans="1:16" ht="51">
      <c r="A7922" s="214">
        <v>592</v>
      </c>
      <c r="B7922" s="89"/>
      <c r="C7922" s="90" t="s">
        <v>653</v>
      </c>
      <c r="D7922" s="153">
        <v>43417</v>
      </c>
      <c r="E7922" s="89" t="s">
        <v>14431</v>
      </c>
      <c r="F7922" s="89" t="s">
        <v>3</v>
      </c>
      <c r="G7922" s="89">
        <v>1681741</v>
      </c>
      <c r="H7922" s="89"/>
      <c r="I7922" s="93" t="s">
        <v>16644</v>
      </c>
      <c r="J7922" s="89"/>
      <c r="K7922" s="89"/>
      <c r="L7922" s="89"/>
      <c r="M7922" s="89"/>
      <c r="N7922" s="155">
        <v>0</v>
      </c>
      <c r="O7922" s="155">
        <v>1288</v>
      </c>
      <c r="P7922" s="89" t="s">
        <v>679</v>
      </c>
    </row>
    <row r="7923" spans="1:16" ht="38.25">
      <c r="A7923" s="214">
        <v>592</v>
      </c>
      <c r="B7923" s="89"/>
      <c r="C7923" s="90" t="s">
        <v>653</v>
      </c>
      <c r="D7923" s="153">
        <v>43417</v>
      </c>
      <c r="E7923" s="89" t="s">
        <v>14432</v>
      </c>
      <c r="F7923" s="89" t="s">
        <v>3</v>
      </c>
      <c r="G7923" s="89">
        <v>1681742</v>
      </c>
      <c r="H7923" s="89"/>
      <c r="I7923" s="93" t="s">
        <v>16645</v>
      </c>
      <c r="J7923" s="89"/>
      <c r="K7923" s="89"/>
      <c r="L7923" s="89"/>
      <c r="M7923" s="89"/>
      <c r="N7923" s="155">
        <v>0</v>
      </c>
      <c r="O7923" s="155">
        <v>2.2000000000000002</v>
      </c>
      <c r="P7923" s="89" t="s">
        <v>679</v>
      </c>
    </row>
    <row r="7924" spans="1:16" ht="38.25">
      <c r="A7924" s="214" t="s">
        <v>569</v>
      </c>
      <c r="B7924" s="89"/>
      <c r="C7924" s="90" t="s">
        <v>621</v>
      </c>
      <c r="D7924" s="153">
        <v>43417</v>
      </c>
      <c r="E7924" s="89" t="s">
        <v>14433</v>
      </c>
      <c r="F7924" s="89" t="s">
        <v>3</v>
      </c>
      <c r="G7924" s="89">
        <v>1681626</v>
      </c>
      <c r="H7924" s="89"/>
      <c r="I7924" s="93" t="s">
        <v>16646</v>
      </c>
      <c r="J7924" s="89"/>
      <c r="K7924" s="89"/>
      <c r="L7924" s="89"/>
      <c r="M7924" s="89"/>
      <c r="N7924" s="155">
        <v>0</v>
      </c>
      <c r="O7924" s="155">
        <v>358.6</v>
      </c>
      <c r="P7924" s="89" t="s">
        <v>679</v>
      </c>
    </row>
    <row r="7925" spans="1:16" ht="63.75">
      <c r="A7925" s="214">
        <v>48</v>
      </c>
      <c r="B7925" s="89"/>
      <c r="C7925" s="90" t="s">
        <v>53</v>
      </c>
      <c r="D7925" s="153">
        <v>43417</v>
      </c>
      <c r="E7925" s="89" t="s">
        <v>14434</v>
      </c>
      <c r="F7925" s="89" t="s">
        <v>3</v>
      </c>
      <c r="G7925" s="89">
        <v>1681634</v>
      </c>
      <c r="H7925" s="89"/>
      <c r="I7925" s="93" t="s">
        <v>16647</v>
      </c>
      <c r="J7925" s="89"/>
      <c r="K7925" s="89"/>
      <c r="L7925" s="89"/>
      <c r="M7925" s="89"/>
      <c r="N7925" s="155">
        <v>0</v>
      </c>
      <c r="O7925" s="155">
        <v>10613</v>
      </c>
      <c r="P7925" s="89" t="s">
        <v>679</v>
      </c>
    </row>
    <row r="7926" spans="1:16" ht="38.25">
      <c r="A7926" s="214" t="s">
        <v>569</v>
      </c>
      <c r="B7926" s="89"/>
      <c r="C7926" s="90" t="s">
        <v>621</v>
      </c>
      <c r="D7926" s="153">
        <v>43417</v>
      </c>
      <c r="E7926" s="89" t="s">
        <v>14435</v>
      </c>
      <c r="F7926" s="89" t="s">
        <v>3</v>
      </c>
      <c r="G7926" s="89">
        <v>1681648</v>
      </c>
      <c r="H7926" s="89"/>
      <c r="I7926" s="93" t="s">
        <v>16648</v>
      </c>
      <c r="J7926" s="89"/>
      <c r="K7926" s="89"/>
      <c r="L7926" s="89"/>
      <c r="M7926" s="89"/>
      <c r="N7926" s="155">
        <v>0</v>
      </c>
      <c r="O7926" s="155">
        <v>6490.88</v>
      </c>
      <c r="P7926" s="89" t="s">
        <v>679</v>
      </c>
    </row>
    <row r="7927" spans="1:16" ht="38.25">
      <c r="A7927" s="214">
        <v>206</v>
      </c>
      <c r="B7927" s="89"/>
      <c r="C7927" s="90" t="s">
        <v>100</v>
      </c>
      <c r="D7927" s="153">
        <v>43417</v>
      </c>
      <c r="E7927" s="89" t="s">
        <v>14436</v>
      </c>
      <c r="F7927" s="89" t="s">
        <v>3</v>
      </c>
      <c r="G7927" s="89">
        <v>1681654</v>
      </c>
      <c r="H7927" s="89"/>
      <c r="I7927" s="93" t="s">
        <v>16649</v>
      </c>
      <c r="J7927" s="89"/>
      <c r="K7927" s="89"/>
      <c r="L7927" s="89"/>
      <c r="M7927" s="89"/>
      <c r="N7927" s="155">
        <v>0</v>
      </c>
      <c r="O7927" s="155">
        <v>20</v>
      </c>
      <c r="P7927" s="89" t="s">
        <v>679</v>
      </c>
    </row>
    <row r="7928" spans="1:16" ht="38.25">
      <c r="A7928" s="214">
        <v>66</v>
      </c>
      <c r="B7928" s="89"/>
      <c r="C7928" s="90" t="s">
        <v>55</v>
      </c>
      <c r="D7928" s="153">
        <v>43417</v>
      </c>
      <c r="E7928" s="89" t="s">
        <v>14437</v>
      </c>
      <c r="F7928" s="89" t="s">
        <v>3</v>
      </c>
      <c r="G7928" s="89">
        <v>1681655</v>
      </c>
      <c r="H7928" s="89"/>
      <c r="I7928" s="93" t="s">
        <v>16650</v>
      </c>
      <c r="J7928" s="89"/>
      <c r="K7928" s="89"/>
      <c r="L7928" s="89"/>
      <c r="M7928" s="89"/>
      <c r="N7928" s="155">
        <v>0</v>
      </c>
      <c r="O7928" s="155">
        <v>30</v>
      </c>
      <c r="P7928" s="89" t="s">
        <v>679</v>
      </c>
    </row>
    <row r="7929" spans="1:16" ht="63.75">
      <c r="A7929" s="214">
        <v>86</v>
      </c>
      <c r="B7929" s="89"/>
      <c r="C7929" s="90" t="s">
        <v>59</v>
      </c>
      <c r="D7929" s="153">
        <v>43417</v>
      </c>
      <c r="E7929" s="89" t="s">
        <v>14438</v>
      </c>
      <c r="F7929" s="89" t="s">
        <v>3</v>
      </c>
      <c r="G7929" s="89">
        <v>1681670</v>
      </c>
      <c r="H7929" s="89"/>
      <c r="I7929" s="93" t="s">
        <v>16651</v>
      </c>
      <c r="J7929" s="89"/>
      <c r="K7929" s="89"/>
      <c r="L7929" s="89"/>
      <c r="M7929" s="89"/>
      <c r="N7929" s="155">
        <v>0</v>
      </c>
      <c r="O7929" s="155">
        <v>187</v>
      </c>
      <c r="P7929" s="89" t="s">
        <v>679</v>
      </c>
    </row>
    <row r="7930" spans="1:16" ht="51">
      <c r="A7930" s="214">
        <v>681</v>
      </c>
      <c r="B7930" s="89"/>
      <c r="C7930" s="90" t="s">
        <v>196</v>
      </c>
      <c r="D7930" s="153">
        <v>43417</v>
      </c>
      <c r="E7930" s="89" t="s">
        <v>14439</v>
      </c>
      <c r="F7930" s="89" t="s">
        <v>3</v>
      </c>
      <c r="G7930" s="89">
        <v>1681673</v>
      </c>
      <c r="H7930" s="89"/>
      <c r="I7930" s="93" t="s">
        <v>16652</v>
      </c>
      <c r="J7930" s="89"/>
      <c r="K7930" s="89"/>
      <c r="L7930" s="89"/>
      <c r="M7930" s="89"/>
      <c r="N7930" s="155">
        <v>0</v>
      </c>
      <c r="O7930" s="155">
        <v>500</v>
      </c>
      <c r="P7930" s="89" t="s">
        <v>679</v>
      </c>
    </row>
    <row r="7931" spans="1:16" ht="51">
      <c r="A7931" s="214">
        <v>681</v>
      </c>
      <c r="B7931" s="89"/>
      <c r="C7931" s="90" t="s">
        <v>196</v>
      </c>
      <c r="D7931" s="153">
        <v>43417</v>
      </c>
      <c r="E7931" s="89" t="s">
        <v>14440</v>
      </c>
      <c r="F7931" s="89" t="s">
        <v>3</v>
      </c>
      <c r="G7931" s="89">
        <v>1681679</v>
      </c>
      <c r="H7931" s="89"/>
      <c r="I7931" s="93" t="s">
        <v>16653</v>
      </c>
      <c r="J7931" s="89"/>
      <c r="K7931" s="89"/>
      <c r="L7931" s="89"/>
      <c r="M7931" s="89"/>
      <c r="N7931" s="155">
        <v>0</v>
      </c>
      <c r="O7931" s="155">
        <v>4760</v>
      </c>
      <c r="P7931" s="89" t="s">
        <v>679</v>
      </c>
    </row>
    <row r="7932" spans="1:16" ht="51">
      <c r="A7932" s="214">
        <v>681</v>
      </c>
      <c r="B7932" s="89"/>
      <c r="C7932" s="90" t="s">
        <v>196</v>
      </c>
      <c r="D7932" s="153">
        <v>43417</v>
      </c>
      <c r="E7932" s="89" t="s">
        <v>14441</v>
      </c>
      <c r="F7932" s="89" t="s">
        <v>3</v>
      </c>
      <c r="G7932" s="89">
        <v>1681684</v>
      </c>
      <c r="H7932" s="89"/>
      <c r="I7932" s="93" t="s">
        <v>16653</v>
      </c>
      <c r="J7932" s="89"/>
      <c r="K7932" s="89"/>
      <c r="L7932" s="89"/>
      <c r="M7932" s="89"/>
      <c r="N7932" s="155">
        <v>0</v>
      </c>
      <c r="O7932" s="155">
        <v>5527</v>
      </c>
      <c r="P7932" s="89" t="s">
        <v>679</v>
      </c>
    </row>
    <row r="7933" spans="1:16" ht="51">
      <c r="A7933" s="214">
        <v>132</v>
      </c>
      <c r="B7933" s="89"/>
      <c r="C7933" s="90" t="s">
        <v>71</v>
      </c>
      <c r="D7933" s="153">
        <v>43417</v>
      </c>
      <c r="E7933" s="89" t="s">
        <v>14442</v>
      </c>
      <c r="F7933" s="89" t="s">
        <v>3</v>
      </c>
      <c r="G7933" s="89">
        <v>1681726</v>
      </c>
      <c r="H7933" s="89"/>
      <c r="I7933" s="93" t="s">
        <v>16654</v>
      </c>
      <c r="J7933" s="89"/>
      <c r="K7933" s="89"/>
      <c r="L7933" s="89"/>
      <c r="M7933" s="89"/>
      <c r="N7933" s="155">
        <v>0</v>
      </c>
      <c r="O7933" s="155">
        <v>36</v>
      </c>
      <c r="P7933" s="89" t="s">
        <v>679</v>
      </c>
    </row>
    <row r="7934" spans="1:16" ht="51">
      <c r="A7934" s="214">
        <v>212</v>
      </c>
      <c r="B7934" s="89"/>
      <c r="C7934" s="90" t="s">
        <v>103</v>
      </c>
      <c r="D7934" s="153">
        <v>43417</v>
      </c>
      <c r="E7934" s="89" t="s">
        <v>14443</v>
      </c>
      <c r="F7934" s="89" t="s">
        <v>3</v>
      </c>
      <c r="G7934" s="89">
        <v>1681431</v>
      </c>
      <c r="H7934" s="89"/>
      <c r="I7934" s="93" t="s">
        <v>16655</v>
      </c>
      <c r="J7934" s="89"/>
      <c r="K7934" s="89"/>
      <c r="L7934" s="89"/>
      <c r="M7934" s="89"/>
      <c r="N7934" s="155">
        <v>0</v>
      </c>
      <c r="O7934" s="155">
        <v>15</v>
      </c>
      <c r="P7934" s="89" t="s">
        <v>679</v>
      </c>
    </row>
    <row r="7935" spans="1:16" ht="51">
      <c r="A7935" s="214">
        <v>212</v>
      </c>
      <c r="B7935" s="89"/>
      <c r="C7935" s="90" t="s">
        <v>103</v>
      </c>
      <c r="D7935" s="153">
        <v>43417</v>
      </c>
      <c r="E7935" s="89" t="s">
        <v>14444</v>
      </c>
      <c r="F7935" s="89" t="s">
        <v>3</v>
      </c>
      <c r="G7935" s="89">
        <v>1681437</v>
      </c>
      <c r="H7935" s="89"/>
      <c r="I7935" s="93" t="s">
        <v>16656</v>
      </c>
      <c r="J7935" s="89"/>
      <c r="K7935" s="89"/>
      <c r="L7935" s="89"/>
      <c r="M7935" s="89"/>
      <c r="N7935" s="155">
        <v>0</v>
      </c>
      <c r="O7935" s="155">
        <v>15</v>
      </c>
      <c r="P7935" s="89" t="s">
        <v>679</v>
      </c>
    </row>
    <row r="7936" spans="1:16" ht="51">
      <c r="A7936" s="214">
        <v>212</v>
      </c>
      <c r="B7936" s="89"/>
      <c r="C7936" s="90" t="s">
        <v>103</v>
      </c>
      <c r="D7936" s="153">
        <v>43417</v>
      </c>
      <c r="E7936" s="89" t="s">
        <v>14445</v>
      </c>
      <c r="F7936" s="89" t="s">
        <v>3</v>
      </c>
      <c r="G7936" s="89">
        <v>1681438</v>
      </c>
      <c r="H7936" s="89"/>
      <c r="I7936" s="93" t="s">
        <v>16657</v>
      </c>
      <c r="J7936" s="89"/>
      <c r="K7936" s="89"/>
      <c r="L7936" s="89"/>
      <c r="M7936" s="89"/>
      <c r="N7936" s="155">
        <v>0</v>
      </c>
      <c r="O7936" s="155">
        <v>501</v>
      </c>
      <c r="P7936" s="89" t="s">
        <v>679</v>
      </c>
    </row>
    <row r="7937" spans="1:16" ht="51">
      <c r="A7937" s="214">
        <v>212</v>
      </c>
      <c r="B7937" s="89"/>
      <c r="C7937" s="90" t="s">
        <v>103</v>
      </c>
      <c r="D7937" s="153">
        <v>43417</v>
      </c>
      <c r="E7937" s="89" t="s">
        <v>14446</v>
      </c>
      <c r="F7937" s="89" t="s">
        <v>3</v>
      </c>
      <c r="G7937" s="89">
        <v>1681440</v>
      </c>
      <c r="H7937" s="89"/>
      <c r="I7937" s="93" t="s">
        <v>16658</v>
      </c>
      <c r="J7937" s="89"/>
      <c r="K7937" s="89"/>
      <c r="L7937" s="89"/>
      <c r="M7937" s="89"/>
      <c r="N7937" s="155">
        <v>0</v>
      </c>
      <c r="O7937" s="155">
        <v>1322</v>
      </c>
      <c r="P7937" s="89" t="s">
        <v>679</v>
      </c>
    </row>
    <row r="7938" spans="1:16" ht="51">
      <c r="A7938" s="214">
        <v>212</v>
      </c>
      <c r="B7938" s="89"/>
      <c r="C7938" s="90" t="s">
        <v>103</v>
      </c>
      <c r="D7938" s="153">
        <v>43417</v>
      </c>
      <c r="E7938" s="89" t="s">
        <v>14447</v>
      </c>
      <c r="F7938" s="89" t="s">
        <v>3</v>
      </c>
      <c r="G7938" s="89">
        <v>1681442</v>
      </c>
      <c r="H7938" s="89"/>
      <c r="I7938" s="93" t="s">
        <v>16659</v>
      </c>
      <c r="J7938" s="89"/>
      <c r="K7938" s="89"/>
      <c r="L7938" s="89"/>
      <c r="M7938" s="89"/>
      <c r="N7938" s="155">
        <v>0</v>
      </c>
      <c r="O7938" s="155">
        <v>111.8</v>
      </c>
      <c r="P7938" s="89" t="s">
        <v>679</v>
      </c>
    </row>
    <row r="7939" spans="1:16" ht="51">
      <c r="A7939" s="214">
        <v>212</v>
      </c>
      <c r="B7939" s="89"/>
      <c r="C7939" s="90" t="s">
        <v>103</v>
      </c>
      <c r="D7939" s="153">
        <v>43417</v>
      </c>
      <c r="E7939" s="89" t="s">
        <v>14448</v>
      </c>
      <c r="F7939" s="89" t="s">
        <v>3</v>
      </c>
      <c r="G7939" s="89">
        <v>1681443</v>
      </c>
      <c r="H7939" s="89"/>
      <c r="I7939" s="93" t="s">
        <v>16660</v>
      </c>
      <c r="J7939" s="89"/>
      <c r="K7939" s="89"/>
      <c r="L7939" s="89"/>
      <c r="M7939" s="89"/>
      <c r="N7939" s="155">
        <v>0</v>
      </c>
      <c r="O7939" s="155">
        <v>68</v>
      </c>
      <c r="P7939" s="89" t="s">
        <v>679</v>
      </c>
    </row>
    <row r="7940" spans="1:16" ht="51">
      <c r="A7940" s="214">
        <v>212</v>
      </c>
      <c r="B7940" s="89"/>
      <c r="C7940" s="90" t="s">
        <v>103</v>
      </c>
      <c r="D7940" s="153">
        <v>43417</v>
      </c>
      <c r="E7940" s="89" t="s">
        <v>14449</v>
      </c>
      <c r="F7940" s="89" t="s">
        <v>3</v>
      </c>
      <c r="G7940" s="89">
        <v>1681444</v>
      </c>
      <c r="H7940" s="89"/>
      <c r="I7940" s="93" t="s">
        <v>16661</v>
      </c>
      <c r="J7940" s="89"/>
      <c r="K7940" s="89"/>
      <c r="L7940" s="89"/>
      <c r="M7940" s="89"/>
      <c r="N7940" s="155">
        <v>0</v>
      </c>
      <c r="O7940" s="155">
        <v>596</v>
      </c>
      <c r="P7940" s="89" t="s">
        <v>679</v>
      </c>
    </row>
    <row r="7941" spans="1:16" ht="51">
      <c r="A7941" s="214">
        <v>212</v>
      </c>
      <c r="B7941" s="89"/>
      <c r="C7941" s="90" t="s">
        <v>103</v>
      </c>
      <c r="D7941" s="153">
        <v>43417</v>
      </c>
      <c r="E7941" s="89" t="s">
        <v>14450</v>
      </c>
      <c r="F7941" s="89" t="s">
        <v>3</v>
      </c>
      <c r="G7941" s="89">
        <v>1681445</v>
      </c>
      <c r="H7941" s="89"/>
      <c r="I7941" s="93" t="s">
        <v>16662</v>
      </c>
      <c r="J7941" s="89"/>
      <c r="K7941" s="89"/>
      <c r="L7941" s="89"/>
      <c r="M7941" s="89"/>
      <c r="N7941" s="155">
        <v>0</v>
      </c>
      <c r="O7941" s="155">
        <v>596</v>
      </c>
      <c r="P7941" s="89" t="s">
        <v>679</v>
      </c>
    </row>
    <row r="7942" spans="1:16" ht="51">
      <c r="A7942" s="214">
        <v>212</v>
      </c>
      <c r="B7942" s="89"/>
      <c r="C7942" s="90" t="s">
        <v>103</v>
      </c>
      <c r="D7942" s="153">
        <v>43417</v>
      </c>
      <c r="E7942" s="89" t="s">
        <v>14451</v>
      </c>
      <c r="F7942" s="89" t="s">
        <v>3</v>
      </c>
      <c r="G7942" s="89">
        <v>1681446</v>
      </c>
      <c r="H7942" s="89"/>
      <c r="I7942" s="93" t="s">
        <v>16663</v>
      </c>
      <c r="J7942" s="89"/>
      <c r="K7942" s="89"/>
      <c r="L7942" s="89"/>
      <c r="M7942" s="89"/>
      <c r="N7942" s="155">
        <v>0</v>
      </c>
      <c r="O7942" s="155">
        <v>596</v>
      </c>
      <c r="P7942" s="89" t="s">
        <v>679</v>
      </c>
    </row>
    <row r="7943" spans="1:16" ht="51">
      <c r="A7943" s="214" t="s">
        <v>569</v>
      </c>
      <c r="B7943" s="89"/>
      <c r="C7943" s="90" t="s">
        <v>621</v>
      </c>
      <c r="D7943" s="153">
        <v>43417</v>
      </c>
      <c r="E7943" s="89" t="s">
        <v>14452</v>
      </c>
      <c r="F7943" s="89" t="s">
        <v>3</v>
      </c>
      <c r="G7943" s="89">
        <v>1681451</v>
      </c>
      <c r="H7943" s="89"/>
      <c r="I7943" s="93" t="s">
        <v>16664</v>
      </c>
      <c r="J7943" s="89"/>
      <c r="K7943" s="89"/>
      <c r="L7943" s="89"/>
      <c r="M7943" s="89"/>
      <c r="N7943" s="155">
        <v>0</v>
      </c>
      <c r="O7943" s="155">
        <v>7532.68</v>
      </c>
      <c r="P7943" s="89" t="s">
        <v>679</v>
      </c>
    </row>
    <row r="7944" spans="1:16" ht="63.75">
      <c r="A7944" s="214" t="s">
        <v>569</v>
      </c>
      <c r="B7944" s="89"/>
      <c r="C7944" s="90" t="s">
        <v>621</v>
      </c>
      <c r="D7944" s="153">
        <v>43417</v>
      </c>
      <c r="E7944" s="89" t="s">
        <v>14453</v>
      </c>
      <c r="F7944" s="89" t="s">
        <v>3</v>
      </c>
      <c r="G7944" s="89">
        <v>1681485</v>
      </c>
      <c r="H7944" s="89"/>
      <c r="I7944" s="93" t="s">
        <v>16665</v>
      </c>
      <c r="J7944" s="89"/>
      <c r="K7944" s="89"/>
      <c r="L7944" s="89"/>
      <c r="M7944" s="89"/>
      <c r="N7944" s="155">
        <v>0</v>
      </c>
      <c r="O7944" s="155">
        <v>9216.8700000000008</v>
      </c>
      <c r="P7944" s="89" t="s">
        <v>679</v>
      </c>
    </row>
    <row r="7945" spans="1:16" ht="51">
      <c r="A7945" s="214">
        <v>283</v>
      </c>
      <c r="B7945" s="89"/>
      <c r="C7945" s="90" t="s">
        <v>129</v>
      </c>
      <c r="D7945" s="153">
        <v>43417</v>
      </c>
      <c r="E7945" s="89" t="s">
        <v>14454</v>
      </c>
      <c r="F7945" s="89" t="s">
        <v>3</v>
      </c>
      <c r="G7945" s="89">
        <v>1681491</v>
      </c>
      <c r="H7945" s="89"/>
      <c r="I7945" s="93" t="s">
        <v>16666</v>
      </c>
      <c r="J7945" s="89"/>
      <c r="K7945" s="89"/>
      <c r="L7945" s="89"/>
      <c r="M7945" s="89"/>
      <c r="N7945" s="155">
        <v>0</v>
      </c>
      <c r="O7945" s="155">
        <v>25381.940000000002</v>
      </c>
      <c r="P7945" s="89" t="s">
        <v>679</v>
      </c>
    </row>
    <row r="7946" spans="1:16" ht="63.75">
      <c r="A7946" s="214">
        <v>292</v>
      </c>
      <c r="B7946" s="89"/>
      <c r="C7946" s="90" t="s">
        <v>134</v>
      </c>
      <c r="D7946" s="153">
        <v>43417</v>
      </c>
      <c r="E7946" s="89" t="s">
        <v>14455</v>
      </c>
      <c r="F7946" s="89" t="s">
        <v>3</v>
      </c>
      <c r="G7946" s="89">
        <v>1681492</v>
      </c>
      <c r="H7946" s="89"/>
      <c r="I7946" s="93" t="s">
        <v>16667</v>
      </c>
      <c r="J7946" s="89"/>
      <c r="K7946" s="89"/>
      <c r="L7946" s="89"/>
      <c r="M7946" s="89"/>
      <c r="N7946" s="155">
        <v>0</v>
      </c>
      <c r="O7946" s="155">
        <v>16843.62</v>
      </c>
      <c r="P7946" s="89" t="s">
        <v>679</v>
      </c>
    </row>
    <row r="7947" spans="1:16" ht="51">
      <c r="A7947" s="214">
        <v>283</v>
      </c>
      <c r="B7947" s="89"/>
      <c r="C7947" s="90" t="s">
        <v>129</v>
      </c>
      <c r="D7947" s="153">
        <v>43417</v>
      </c>
      <c r="E7947" s="89" t="s">
        <v>14456</v>
      </c>
      <c r="F7947" s="89" t="s">
        <v>3</v>
      </c>
      <c r="G7947" s="89">
        <v>1681493</v>
      </c>
      <c r="H7947" s="89"/>
      <c r="I7947" s="93" t="s">
        <v>16668</v>
      </c>
      <c r="J7947" s="89"/>
      <c r="K7947" s="89"/>
      <c r="L7947" s="89"/>
      <c r="M7947" s="89"/>
      <c r="N7947" s="155">
        <v>0</v>
      </c>
      <c r="O7947" s="155">
        <v>389.96000000000004</v>
      </c>
      <c r="P7947" s="89" t="s">
        <v>679</v>
      </c>
    </row>
    <row r="7948" spans="1:16" ht="51">
      <c r="A7948" s="214">
        <v>283</v>
      </c>
      <c r="B7948" s="89"/>
      <c r="C7948" s="90" t="s">
        <v>129</v>
      </c>
      <c r="D7948" s="153">
        <v>43417</v>
      </c>
      <c r="E7948" s="89" t="s">
        <v>14457</v>
      </c>
      <c r="F7948" s="89" t="s">
        <v>3</v>
      </c>
      <c r="G7948" s="89">
        <v>1681495</v>
      </c>
      <c r="H7948" s="89"/>
      <c r="I7948" s="93" t="s">
        <v>16669</v>
      </c>
      <c r="J7948" s="89"/>
      <c r="K7948" s="89"/>
      <c r="L7948" s="89"/>
      <c r="M7948" s="89"/>
      <c r="N7948" s="155">
        <v>0</v>
      </c>
      <c r="O7948" s="155">
        <v>333</v>
      </c>
      <c r="P7948" s="89" t="s">
        <v>679</v>
      </c>
    </row>
    <row r="7949" spans="1:16" ht="63.75">
      <c r="A7949" s="214" t="s">
        <v>560</v>
      </c>
      <c r="B7949" s="89"/>
      <c r="C7949" s="90" t="s">
        <v>622</v>
      </c>
      <c r="D7949" s="153">
        <v>43417</v>
      </c>
      <c r="E7949" s="89" t="s">
        <v>14458</v>
      </c>
      <c r="F7949" s="89" t="s">
        <v>3</v>
      </c>
      <c r="G7949" s="89">
        <v>1681536</v>
      </c>
      <c r="H7949" s="89"/>
      <c r="I7949" s="93" t="s">
        <v>16670</v>
      </c>
      <c r="J7949" s="89"/>
      <c r="K7949" s="89"/>
      <c r="L7949" s="89"/>
      <c r="M7949" s="89"/>
      <c r="N7949" s="155">
        <v>0</v>
      </c>
      <c r="O7949" s="155">
        <v>70</v>
      </c>
      <c r="P7949" s="89" t="s">
        <v>679</v>
      </c>
    </row>
    <row r="7950" spans="1:16" ht="51">
      <c r="A7950" s="214">
        <v>157</v>
      </c>
      <c r="B7950" s="89"/>
      <c r="C7950" s="90" t="s">
        <v>90</v>
      </c>
      <c r="D7950" s="153">
        <v>43417</v>
      </c>
      <c r="E7950" s="89" t="s">
        <v>14459</v>
      </c>
      <c r="F7950" s="89" t="s">
        <v>3</v>
      </c>
      <c r="G7950" s="89">
        <v>1681414</v>
      </c>
      <c r="H7950" s="89"/>
      <c r="I7950" s="93" t="s">
        <v>16671</v>
      </c>
      <c r="J7950" s="89"/>
      <c r="K7950" s="89"/>
      <c r="L7950" s="89"/>
      <c r="M7950" s="89"/>
      <c r="N7950" s="155">
        <v>0</v>
      </c>
      <c r="O7950" s="155">
        <v>742</v>
      </c>
      <c r="P7950" s="89" t="s">
        <v>679</v>
      </c>
    </row>
    <row r="7951" spans="1:16" ht="51">
      <c r="A7951" s="214">
        <v>157</v>
      </c>
      <c r="B7951" s="89"/>
      <c r="C7951" s="90" t="s">
        <v>90</v>
      </c>
      <c r="D7951" s="153">
        <v>43417</v>
      </c>
      <c r="E7951" s="89" t="s">
        <v>14460</v>
      </c>
      <c r="F7951" s="89" t="s">
        <v>3</v>
      </c>
      <c r="G7951" s="89">
        <v>1681417</v>
      </c>
      <c r="H7951" s="89"/>
      <c r="I7951" s="93" t="s">
        <v>16672</v>
      </c>
      <c r="J7951" s="89"/>
      <c r="K7951" s="89"/>
      <c r="L7951" s="89"/>
      <c r="M7951" s="89"/>
      <c r="N7951" s="155">
        <v>0</v>
      </c>
      <c r="O7951" s="155">
        <v>348</v>
      </c>
      <c r="P7951" s="89" t="s">
        <v>679</v>
      </c>
    </row>
    <row r="7952" spans="1:16" ht="38.25">
      <c r="A7952" s="214" t="s">
        <v>569</v>
      </c>
      <c r="B7952" s="89"/>
      <c r="C7952" s="90" t="s">
        <v>621</v>
      </c>
      <c r="D7952" s="153">
        <v>43417</v>
      </c>
      <c r="E7952" s="89" t="s">
        <v>14461</v>
      </c>
      <c r="F7952" s="89" t="s">
        <v>3</v>
      </c>
      <c r="G7952" s="89">
        <v>1681430</v>
      </c>
      <c r="H7952" s="89"/>
      <c r="I7952" s="93" t="s">
        <v>16673</v>
      </c>
      <c r="J7952" s="89"/>
      <c r="K7952" s="89"/>
      <c r="L7952" s="89"/>
      <c r="M7952" s="89"/>
      <c r="N7952" s="155">
        <v>0</v>
      </c>
      <c r="O7952" s="155">
        <v>1120</v>
      </c>
      <c r="P7952" s="89" t="s">
        <v>679</v>
      </c>
    </row>
    <row r="7953" spans="1:16" ht="38.25">
      <c r="A7953" s="214" t="s">
        <v>569</v>
      </c>
      <c r="B7953" s="89"/>
      <c r="C7953" s="90" t="s">
        <v>621</v>
      </c>
      <c r="D7953" s="153">
        <v>43417</v>
      </c>
      <c r="E7953" s="89" t="s">
        <v>14462</v>
      </c>
      <c r="F7953" s="89" t="s">
        <v>3</v>
      </c>
      <c r="G7953" s="89">
        <v>1681433</v>
      </c>
      <c r="H7953" s="89"/>
      <c r="I7953" s="93" t="s">
        <v>16674</v>
      </c>
      <c r="J7953" s="89"/>
      <c r="K7953" s="89"/>
      <c r="L7953" s="89"/>
      <c r="M7953" s="89"/>
      <c r="N7953" s="155">
        <v>0</v>
      </c>
      <c r="O7953" s="155">
        <v>7</v>
      </c>
      <c r="P7953" s="89" t="s">
        <v>679</v>
      </c>
    </row>
    <row r="7954" spans="1:16" ht="38.25">
      <c r="A7954" s="214" t="s">
        <v>569</v>
      </c>
      <c r="B7954" s="89"/>
      <c r="C7954" s="90" t="s">
        <v>621</v>
      </c>
      <c r="D7954" s="153">
        <v>43417</v>
      </c>
      <c r="E7954" s="89" t="s">
        <v>14463</v>
      </c>
      <c r="F7954" s="89" t="s">
        <v>3</v>
      </c>
      <c r="G7954" s="89">
        <v>1681434</v>
      </c>
      <c r="H7954" s="89"/>
      <c r="I7954" s="93" t="s">
        <v>16675</v>
      </c>
      <c r="J7954" s="89"/>
      <c r="K7954" s="89"/>
      <c r="L7954" s="89"/>
      <c r="M7954" s="89"/>
      <c r="N7954" s="155">
        <v>0</v>
      </c>
      <c r="O7954" s="155">
        <v>40</v>
      </c>
      <c r="P7954" s="89" t="s">
        <v>679</v>
      </c>
    </row>
    <row r="7955" spans="1:16" ht="38.25">
      <c r="A7955" s="214" t="s">
        <v>569</v>
      </c>
      <c r="B7955" s="89"/>
      <c r="C7955" s="90" t="s">
        <v>621</v>
      </c>
      <c r="D7955" s="153">
        <v>43417</v>
      </c>
      <c r="E7955" s="89" t="s">
        <v>14464</v>
      </c>
      <c r="F7955" s="89" t="s">
        <v>3</v>
      </c>
      <c r="G7955" s="89">
        <v>1681435</v>
      </c>
      <c r="H7955" s="89"/>
      <c r="I7955" s="93" t="s">
        <v>16676</v>
      </c>
      <c r="J7955" s="89"/>
      <c r="K7955" s="89"/>
      <c r="L7955" s="89"/>
      <c r="M7955" s="89"/>
      <c r="N7955" s="155">
        <v>0</v>
      </c>
      <c r="O7955" s="155">
        <v>132.53</v>
      </c>
      <c r="P7955" s="89" t="s">
        <v>679</v>
      </c>
    </row>
    <row r="7956" spans="1:16" ht="51">
      <c r="A7956" s="214" t="s">
        <v>569</v>
      </c>
      <c r="B7956" s="89"/>
      <c r="C7956" s="90" t="s">
        <v>621</v>
      </c>
      <c r="D7956" s="153">
        <v>43417</v>
      </c>
      <c r="E7956" s="89" t="s">
        <v>14465</v>
      </c>
      <c r="F7956" s="89" t="s">
        <v>3</v>
      </c>
      <c r="G7956" s="89">
        <v>1681453</v>
      </c>
      <c r="H7956" s="89"/>
      <c r="I7956" s="93" t="s">
        <v>16677</v>
      </c>
      <c r="J7956" s="89"/>
      <c r="K7956" s="89"/>
      <c r="L7956" s="89"/>
      <c r="M7956" s="89"/>
      <c r="N7956" s="155">
        <v>0</v>
      </c>
      <c r="O7956" s="155">
        <v>1187</v>
      </c>
      <c r="P7956" s="89" t="s">
        <v>679</v>
      </c>
    </row>
    <row r="7957" spans="1:16" ht="76.5">
      <c r="A7957" s="214">
        <v>41</v>
      </c>
      <c r="B7957" s="89"/>
      <c r="C7957" s="90" t="s">
        <v>50</v>
      </c>
      <c r="D7957" s="153">
        <v>43417</v>
      </c>
      <c r="E7957" s="89" t="s">
        <v>14466</v>
      </c>
      <c r="F7957" s="89" t="s">
        <v>636</v>
      </c>
      <c r="G7957" s="89">
        <v>181802</v>
      </c>
      <c r="H7957" s="89"/>
      <c r="I7957" s="93" t="s">
        <v>16678</v>
      </c>
      <c r="J7957" s="89"/>
      <c r="K7957" s="89"/>
      <c r="L7957" s="89"/>
      <c r="M7957" s="89"/>
      <c r="N7957" s="155">
        <v>0</v>
      </c>
      <c r="O7957" s="155">
        <v>291276</v>
      </c>
      <c r="P7957" s="89" t="s">
        <v>679</v>
      </c>
    </row>
    <row r="7958" spans="1:16" ht="89.25">
      <c r="A7958" s="214">
        <v>25</v>
      </c>
      <c r="B7958" s="89"/>
      <c r="C7958" s="90" t="s">
        <v>48</v>
      </c>
      <c r="D7958" s="153">
        <v>43417</v>
      </c>
      <c r="E7958" s="89" t="s">
        <v>14467</v>
      </c>
      <c r="F7958" s="89" t="s">
        <v>680</v>
      </c>
      <c r="G7958" s="89">
        <v>181709</v>
      </c>
      <c r="H7958" s="89"/>
      <c r="I7958" s="93" t="s">
        <v>16679</v>
      </c>
      <c r="J7958" s="89"/>
      <c r="K7958" s="89"/>
      <c r="L7958" s="89"/>
      <c r="M7958" s="89"/>
      <c r="N7958" s="155">
        <v>429590.13</v>
      </c>
      <c r="O7958" s="155">
        <v>0</v>
      </c>
      <c r="P7958" s="89" t="s">
        <v>679</v>
      </c>
    </row>
    <row r="7959" spans="1:16" ht="89.25">
      <c r="A7959" s="214">
        <v>25</v>
      </c>
      <c r="B7959" s="89"/>
      <c r="C7959" s="90" t="s">
        <v>48</v>
      </c>
      <c r="D7959" s="153">
        <v>43417</v>
      </c>
      <c r="E7959" s="89" t="s">
        <v>14467</v>
      </c>
      <c r="F7959" s="89" t="s">
        <v>680</v>
      </c>
      <c r="G7959" s="89">
        <v>181710</v>
      </c>
      <c r="H7959" s="89"/>
      <c r="I7959" s="93" t="s">
        <v>16680</v>
      </c>
      <c r="J7959" s="89"/>
      <c r="K7959" s="89"/>
      <c r="L7959" s="89"/>
      <c r="M7959" s="89"/>
      <c r="N7959" s="155">
        <v>1428172.29</v>
      </c>
      <c r="O7959" s="155">
        <v>0</v>
      </c>
      <c r="P7959" s="89" t="s">
        <v>679</v>
      </c>
    </row>
    <row r="7960" spans="1:16" ht="76.5">
      <c r="A7960" s="214">
        <v>25</v>
      </c>
      <c r="B7960" s="89"/>
      <c r="C7960" s="90" t="s">
        <v>48</v>
      </c>
      <c r="D7960" s="153">
        <v>43417</v>
      </c>
      <c r="E7960" s="89" t="s">
        <v>14467</v>
      </c>
      <c r="F7960" s="89" t="s">
        <v>680</v>
      </c>
      <c r="G7960" s="89">
        <v>181714</v>
      </c>
      <c r="H7960" s="89"/>
      <c r="I7960" s="93" t="s">
        <v>16681</v>
      </c>
      <c r="J7960" s="89"/>
      <c r="K7960" s="89"/>
      <c r="L7960" s="89"/>
      <c r="M7960" s="89"/>
      <c r="N7960" s="155">
        <v>320817.89</v>
      </c>
      <c r="O7960" s="155">
        <v>0</v>
      </c>
      <c r="P7960" s="89" t="s">
        <v>679</v>
      </c>
    </row>
    <row r="7961" spans="1:16" ht="76.5">
      <c r="A7961" s="214">
        <v>25</v>
      </c>
      <c r="B7961" s="89"/>
      <c r="C7961" s="90" t="s">
        <v>48</v>
      </c>
      <c r="D7961" s="153">
        <v>43417</v>
      </c>
      <c r="E7961" s="89" t="s">
        <v>14467</v>
      </c>
      <c r="F7961" s="89" t="s">
        <v>680</v>
      </c>
      <c r="G7961" s="214">
        <v>181712</v>
      </c>
      <c r="H7961" s="89"/>
      <c r="I7961" s="93" t="s">
        <v>16682</v>
      </c>
      <c r="J7961" s="89"/>
      <c r="K7961" s="89"/>
      <c r="L7961" s="89"/>
      <c r="M7961" s="89"/>
      <c r="N7961" s="155">
        <v>134888.14000000001</v>
      </c>
      <c r="O7961" s="155">
        <v>0</v>
      </c>
      <c r="P7961" s="89" t="s">
        <v>679</v>
      </c>
    </row>
    <row r="7962" spans="1:16" ht="76.5">
      <c r="A7962" s="214">
        <v>25</v>
      </c>
      <c r="B7962" s="89"/>
      <c r="C7962" s="90" t="s">
        <v>48</v>
      </c>
      <c r="D7962" s="153">
        <v>43417</v>
      </c>
      <c r="E7962" s="89" t="s">
        <v>14467</v>
      </c>
      <c r="F7962" s="89" t="s">
        <v>680</v>
      </c>
      <c r="G7962" s="89">
        <v>181713</v>
      </c>
      <c r="H7962" s="89"/>
      <c r="I7962" s="93" t="s">
        <v>16683</v>
      </c>
      <c r="J7962" s="89"/>
      <c r="K7962" s="89"/>
      <c r="L7962" s="89"/>
      <c r="M7962" s="89"/>
      <c r="N7962" s="155">
        <v>128775.03</v>
      </c>
      <c r="O7962" s="155">
        <v>0</v>
      </c>
      <c r="P7962" s="89" t="s">
        <v>679</v>
      </c>
    </row>
    <row r="7963" spans="1:16" ht="76.5">
      <c r="A7963" s="214">
        <v>25</v>
      </c>
      <c r="B7963" s="89"/>
      <c r="C7963" s="90" t="s">
        <v>48</v>
      </c>
      <c r="D7963" s="153">
        <v>43417</v>
      </c>
      <c r="E7963" s="89" t="s">
        <v>14467</v>
      </c>
      <c r="F7963" s="89" t="s">
        <v>680</v>
      </c>
      <c r="G7963" s="89">
        <v>181708</v>
      </c>
      <c r="H7963" s="89"/>
      <c r="I7963" s="93" t="s">
        <v>16684</v>
      </c>
      <c r="J7963" s="89"/>
      <c r="K7963" s="89"/>
      <c r="L7963" s="89"/>
      <c r="M7963" s="89"/>
      <c r="N7963" s="155">
        <v>137623.94</v>
      </c>
      <c r="O7963" s="155">
        <v>0</v>
      </c>
      <c r="P7963" s="89" t="s">
        <v>679</v>
      </c>
    </row>
    <row r="7964" spans="1:16" ht="76.5">
      <c r="A7964" s="214">
        <v>25</v>
      </c>
      <c r="B7964" s="89"/>
      <c r="C7964" s="90" t="s">
        <v>48</v>
      </c>
      <c r="D7964" s="153">
        <v>43417</v>
      </c>
      <c r="E7964" s="89" t="s">
        <v>14467</v>
      </c>
      <c r="F7964" s="89" t="s">
        <v>680</v>
      </c>
      <c r="G7964" s="89">
        <v>181711</v>
      </c>
      <c r="H7964" s="89"/>
      <c r="I7964" s="93" t="s">
        <v>16685</v>
      </c>
      <c r="J7964" s="89"/>
      <c r="K7964" s="89"/>
      <c r="L7964" s="89"/>
      <c r="M7964" s="89"/>
      <c r="N7964" s="155">
        <v>588410.65</v>
      </c>
      <c r="O7964" s="155">
        <v>0</v>
      </c>
      <c r="P7964" s="89" t="s">
        <v>679</v>
      </c>
    </row>
    <row r="7965" spans="1:16" ht="63.75">
      <c r="A7965" s="214">
        <v>578</v>
      </c>
      <c r="B7965" s="89"/>
      <c r="C7965" s="90" t="s">
        <v>183</v>
      </c>
      <c r="D7965" s="153">
        <v>43417</v>
      </c>
      <c r="E7965" s="89" t="s">
        <v>14468</v>
      </c>
      <c r="F7965" s="89" t="s">
        <v>15</v>
      </c>
      <c r="G7965" s="89">
        <v>6473</v>
      </c>
      <c r="H7965" s="89"/>
      <c r="I7965" s="93" t="s">
        <v>16686</v>
      </c>
      <c r="J7965" s="89"/>
      <c r="K7965" s="89"/>
      <c r="L7965" s="89"/>
      <c r="M7965" s="89"/>
      <c r="N7965" s="155">
        <v>380.17</v>
      </c>
      <c r="O7965" s="155">
        <v>0</v>
      </c>
      <c r="P7965" s="89" t="s">
        <v>679</v>
      </c>
    </row>
    <row r="7966" spans="1:16" ht="89.25">
      <c r="A7966" s="214">
        <v>6</v>
      </c>
      <c r="B7966" s="89"/>
      <c r="C7966" s="90" t="s">
        <v>43</v>
      </c>
      <c r="D7966" s="153">
        <v>43417</v>
      </c>
      <c r="E7966" s="89" t="s">
        <v>14469</v>
      </c>
      <c r="F7966" s="89" t="s">
        <v>15</v>
      </c>
      <c r="G7966" s="89">
        <v>6479</v>
      </c>
      <c r="H7966" s="89"/>
      <c r="I7966" s="93" t="s">
        <v>16687</v>
      </c>
      <c r="J7966" s="89"/>
      <c r="K7966" s="89"/>
      <c r="L7966" s="89"/>
      <c r="M7966" s="89"/>
      <c r="N7966" s="155">
        <v>276.93</v>
      </c>
      <c r="O7966" s="155">
        <v>0</v>
      </c>
      <c r="P7966" s="89" t="s">
        <v>679</v>
      </c>
    </row>
    <row r="7967" spans="1:16" ht="63.75">
      <c r="A7967" s="214">
        <v>578</v>
      </c>
      <c r="B7967" s="89"/>
      <c r="C7967" s="90" t="s">
        <v>183</v>
      </c>
      <c r="D7967" s="153">
        <v>43417</v>
      </c>
      <c r="E7967" s="89" t="s">
        <v>14470</v>
      </c>
      <c r="F7967" s="89" t="s">
        <v>15</v>
      </c>
      <c r="G7967" s="89">
        <v>6478</v>
      </c>
      <c r="H7967" s="89"/>
      <c r="I7967" s="93" t="s">
        <v>16688</v>
      </c>
      <c r="J7967" s="89"/>
      <c r="K7967" s="89"/>
      <c r="L7967" s="89"/>
      <c r="M7967" s="89"/>
      <c r="N7967" s="155">
        <v>300.66000000000003</v>
      </c>
      <c r="O7967" s="155">
        <v>0</v>
      </c>
      <c r="P7967" s="89" t="s">
        <v>679</v>
      </c>
    </row>
    <row r="7968" spans="1:16" ht="63.75">
      <c r="A7968" s="214">
        <v>578</v>
      </c>
      <c r="B7968" s="89"/>
      <c r="C7968" s="90" t="s">
        <v>183</v>
      </c>
      <c r="D7968" s="153">
        <v>43417</v>
      </c>
      <c r="E7968" s="89" t="s">
        <v>14471</v>
      </c>
      <c r="F7968" s="89" t="s">
        <v>15</v>
      </c>
      <c r="G7968" s="89">
        <v>6476</v>
      </c>
      <c r="H7968" s="89"/>
      <c r="I7968" s="93" t="s">
        <v>16689</v>
      </c>
      <c r="J7968" s="89"/>
      <c r="K7968" s="89"/>
      <c r="L7968" s="89"/>
      <c r="M7968" s="89"/>
      <c r="N7968" s="155">
        <v>294.01</v>
      </c>
      <c r="O7968" s="155">
        <v>0</v>
      </c>
      <c r="P7968" s="89" t="s">
        <v>679</v>
      </c>
    </row>
    <row r="7969" spans="1:16" ht="63.75">
      <c r="A7969" s="214">
        <v>578</v>
      </c>
      <c r="B7969" s="89"/>
      <c r="C7969" s="90" t="s">
        <v>183</v>
      </c>
      <c r="D7969" s="153">
        <v>43417</v>
      </c>
      <c r="E7969" s="89" t="s">
        <v>14472</v>
      </c>
      <c r="F7969" s="89" t="s">
        <v>15</v>
      </c>
      <c r="G7969" s="89">
        <v>6475</v>
      </c>
      <c r="H7969" s="89"/>
      <c r="I7969" s="93" t="s">
        <v>16690</v>
      </c>
      <c r="J7969" s="89"/>
      <c r="K7969" s="89"/>
      <c r="L7969" s="89"/>
      <c r="M7969" s="89"/>
      <c r="N7969" s="155">
        <v>510.37</v>
      </c>
      <c r="O7969" s="155">
        <v>0</v>
      </c>
      <c r="P7969" s="89" t="s">
        <v>679</v>
      </c>
    </row>
    <row r="7970" spans="1:16" ht="63.75">
      <c r="A7970" s="214">
        <v>578</v>
      </c>
      <c r="B7970" s="89"/>
      <c r="C7970" s="90" t="s">
        <v>183</v>
      </c>
      <c r="D7970" s="153">
        <v>43417</v>
      </c>
      <c r="E7970" s="89" t="s">
        <v>14473</v>
      </c>
      <c r="F7970" s="89" t="s">
        <v>15</v>
      </c>
      <c r="G7970" s="89">
        <v>6477</v>
      </c>
      <c r="H7970" s="89"/>
      <c r="I7970" s="93" t="s">
        <v>16691</v>
      </c>
      <c r="J7970" s="89"/>
      <c r="K7970" s="89"/>
      <c r="L7970" s="89"/>
      <c r="M7970" s="89"/>
      <c r="N7970" s="155">
        <v>286.45999999999998</v>
      </c>
      <c r="O7970" s="155">
        <v>0</v>
      </c>
      <c r="P7970" s="89" t="s">
        <v>679</v>
      </c>
    </row>
    <row r="7971" spans="1:16" ht="89.25">
      <c r="A7971" s="214">
        <v>526</v>
      </c>
      <c r="B7971" s="89"/>
      <c r="C7971" s="90" t="s">
        <v>616</v>
      </c>
      <c r="D7971" s="153">
        <v>43417</v>
      </c>
      <c r="E7971" s="89" t="s">
        <v>14474</v>
      </c>
      <c r="F7971" s="89" t="s">
        <v>15</v>
      </c>
      <c r="G7971" s="89">
        <v>6484</v>
      </c>
      <c r="H7971" s="89"/>
      <c r="I7971" s="93" t="s">
        <v>16692</v>
      </c>
      <c r="J7971" s="89"/>
      <c r="K7971" s="89"/>
      <c r="L7971" s="89"/>
      <c r="M7971" s="89"/>
      <c r="N7971" s="155">
        <v>311.85000000000002</v>
      </c>
      <c r="O7971" s="155">
        <v>0</v>
      </c>
      <c r="P7971" s="89" t="s">
        <v>679</v>
      </c>
    </row>
    <row r="7972" spans="1:16" ht="89.25">
      <c r="A7972" s="214">
        <v>10</v>
      </c>
      <c r="B7972" s="89"/>
      <c r="C7972" s="90" t="s">
        <v>44</v>
      </c>
      <c r="D7972" s="153">
        <v>43417</v>
      </c>
      <c r="E7972" s="89" t="s">
        <v>14475</v>
      </c>
      <c r="F7972" s="89" t="s">
        <v>15</v>
      </c>
      <c r="G7972" s="89">
        <v>6482</v>
      </c>
      <c r="H7972" s="89"/>
      <c r="I7972" s="93" t="s">
        <v>16693</v>
      </c>
      <c r="J7972" s="89"/>
      <c r="K7972" s="89"/>
      <c r="L7972" s="89"/>
      <c r="M7972" s="89"/>
      <c r="N7972" s="155">
        <v>391.22</v>
      </c>
      <c r="O7972" s="155">
        <v>0</v>
      </c>
      <c r="P7972" s="89" t="s">
        <v>679</v>
      </c>
    </row>
    <row r="7973" spans="1:16" ht="89.25">
      <c r="A7973" s="214">
        <v>10</v>
      </c>
      <c r="B7973" s="89"/>
      <c r="C7973" s="90" t="s">
        <v>44</v>
      </c>
      <c r="D7973" s="153">
        <v>43417</v>
      </c>
      <c r="E7973" s="89" t="s">
        <v>14476</v>
      </c>
      <c r="F7973" s="89" t="s">
        <v>15</v>
      </c>
      <c r="G7973" s="89">
        <v>6481</v>
      </c>
      <c r="H7973" s="89"/>
      <c r="I7973" s="93" t="s">
        <v>16694</v>
      </c>
      <c r="J7973" s="89"/>
      <c r="K7973" s="89"/>
      <c r="L7973" s="89"/>
      <c r="M7973" s="89"/>
      <c r="N7973" s="155">
        <v>314.18</v>
      </c>
      <c r="O7973" s="155">
        <v>0</v>
      </c>
      <c r="P7973" s="89" t="s">
        <v>679</v>
      </c>
    </row>
    <row r="7974" spans="1:16" ht="89.25">
      <c r="A7974" s="214">
        <v>47</v>
      </c>
      <c r="B7974" s="89"/>
      <c r="C7974" s="90" t="s">
        <v>52</v>
      </c>
      <c r="D7974" s="153">
        <v>43417</v>
      </c>
      <c r="E7974" s="89" t="s">
        <v>14477</v>
      </c>
      <c r="F7974" s="89" t="s">
        <v>15</v>
      </c>
      <c r="G7974" s="89">
        <v>6485</v>
      </c>
      <c r="H7974" s="89"/>
      <c r="I7974" s="93" t="s">
        <v>16695</v>
      </c>
      <c r="J7974" s="89"/>
      <c r="K7974" s="89"/>
      <c r="L7974" s="89"/>
      <c r="M7974" s="89"/>
      <c r="N7974" s="155">
        <v>299.36</v>
      </c>
      <c r="O7974" s="155">
        <v>0</v>
      </c>
      <c r="P7974" s="89" t="s">
        <v>679</v>
      </c>
    </row>
    <row r="7975" spans="1:16" ht="76.5">
      <c r="A7975" s="214">
        <v>578</v>
      </c>
      <c r="B7975" s="89"/>
      <c r="C7975" s="90" t="s">
        <v>183</v>
      </c>
      <c r="D7975" s="153">
        <v>43417</v>
      </c>
      <c r="E7975" s="89" t="s">
        <v>14478</v>
      </c>
      <c r="F7975" s="89" t="s">
        <v>15</v>
      </c>
      <c r="G7975" s="89">
        <v>6474</v>
      </c>
      <c r="H7975" s="89"/>
      <c r="I7975" s="93" t="s">
        <v>16696</v>
      </c>
      <c r="J7975" s="89"/>
      <c r="K7975" s="89"/>
      <c r="L7975" s="89"/>
      <c r="M7975" s="89"/>
      <c r="N7975" s="155">
        <v>352.59</v>
      </c>
      <c r="O7975" s="155">
        <v>0</v>
      </c>
      <c r="P7975" s="89" t="s">
        <v>679</v>
      </c>
    </row>
    <row r="7976" spans="1:16" ht="63.75">
      <c r="A7976" s="214">
        <v>578</v>
      </c>
      <c r="B7976" s="89"/>
      <c r="C7976" s="90" t="s">
        <v>183</v>
      </c>
      <c r="D7976" s="153">
        <v>43417</v>
      </c>
      <c r="E7976" s="89" t="s">
        <v>14479</v>
      </c>
      <c r="F7976" s="89" t="s">
        <v>15</v>
      </c>
      <c r="G7976" s="89">
        <v>6483</v>
      </c>
      <c r="H7976" s="89"/>
      <c r="I7976" s="93" t="s">
        <v>16697</v>
      </c>
      <c r="J7976" s="89"/>
      <c r="K7976" s="89"/>
      <c r="L7976" s="89"/>
      <c r="M7976" s="89"/>
      <c r="N7976" s="155">
        <v>1710.6</v>
      </c>
      <c r="O7976" s="155">
        <v>0</v>
      </c>
      <c r="P7976" s="89" t="s">
        <v>679</v>
      </c>
    </row>
    <row r="7977" spans="1:16" ht="63.75">
      <c r="A7977" s="214">
        <v>513</v>
      </c>
      <c r="B7977" s="89"/>
      <c r="C7977" s="90" t="s">
        <v>175</v>
      </c>
      <c r="D7977" s="153">
        <v>43417</v>
      </c>
      <c r="E7977" s="89" t="s">
        <v>14480</v>
      </c>
      <c r="F7977" s="89" t="s">
        <v>6</v>
      </c>
      <c r="G7977" s="89">
        <v>1045408</v>
      </c>
      <c r="H7977" s="89"/>
      <c r="I7977" s="93" t="s">
        <v>16698</v>
      </c>
      <c r="J7977" s="89"/>
      <c r="K7977" s="89"/>
      <c r="L7977" s="89"/>
      <c r="M7977" s="89"/>
      <c r="N7977" s="155">
        <v>0</v>
      </c>
      <c r="O7977" s="155">
        <v>270</v>
      </c>
      <c r="P7977" s="89" t="s">
        <v>679</v>
      </c>
    </row>
    <row r="7978" spans="1:16" ht="76.5">
      <c r="A7978" s="214">
        <v>513</v>
      </c>
      <c r="B7978" s="89"/>
      <c r="C7978" s="90" t="s">
        <v>175</v>
      </c>
      <c r="D7978" s="153">
        <v>43417</v>
      </c>
      <c r="E7978" s="89" t="s">
        <v>14481</v>
      </c>
      <c r="F7978" s="89" t="s">
        <v>15</v>
      </c>
      <c r="G7978" s="89">
        <v>6514</v>
      </c>
      <c r="H7978" s="89"/>
      <c r="I7978" s="93" t="s">
        <v>16699</v>
      </c>
      <c r="J7978" s="89"/>
      <c r="K7978" s="89"/>
      <c r="L7978" s="89"/>
      <c r="M7978" s="89"/>
      <c r="N7978" s="155">
        <v>50</v>
      </c>
      <c r="O7978" s="155">
        <v>0</v>
      </c>
      <c r="P7978" s="89" t="s">
        <v>679</v>
      </c>
    </row>
    <row r="7979" spans="1:16" ht="76.5">
      <c r="A7979" s="214">
        <v>513</v>
      </c>
      <c r="B7979" s="89"/>
      <c r="C7979" s="90" t="s">
        <v>175</v>
      </c>
      <c r="D7979" s="153">
        <v>43417</v>
      </c>
      <c r="E7979" s="89" t="s">
        <v>14482</v>
      </c>
      <c r="F7979" s="89" t="s">
        <v>15</v>
      </c>
      <c r="G7979" s="89">
        <v>6511</v>
      </c>
      <c r="H7979" s="89"/>
      <c r="I7979" s="93" t="s">
        <v>16700</v>
      </c>
      <c r="J7979" s="89"/>
      <c r="K7979" s="89"/>
      <c r="L7979" s="89"/>
      <c r="M7979" s="89"/>
      <c r="N7979" s="155">
        <v>50</v>
      </c>
      <c r="O7979" s="155">
        <v>0</v>
      </c>
      <c r="P7979" s="89" t="s">
        <v>679</v>
      </c>
    </row>
    <row r="7980" spans="1:16" ht="76.5">
      <c r="A7980" s="214">
        <v>513</v>
      </c>
      <c r="B7980" s="89"/>
      <c r="C7980" s="90" t="s">
        <v>175</v>
      </c>
      <c r="D7980" s="153">
        <v>43417</v>
      </c>
      <c r="E7980" s="89" t="s">
        <v>14483</v>
      </c>
      <c r="F7980" s="89" t="s">
        <v>15</v>
      </c>
      <c r="G7980" s="89">
        <v>6510</v>
      </c>
      <c r="H7980" s="89"/>
      <c r="I7980" s="93" t="s">
        <v>16701</v>
      </c>
      <c r="J7980" s="89"/>
      <c r="K7980" s="89"/>
      <c r="L7980" s="89"/>
      <c r="M7980" s="89"/>
      <c r="N7980" s="155">
        <v>50</v>
      </c>
      <c r="O7980" s="155">
        <v>0</v>
      </c>
      <c r="P7980" s="89" t="s">
        <v>679</v>
      </c>
    </row>
    <row r="7981" spans="1:16" ht="51">
      <c r="A7981" s="214">
        <v>513</v>
      </c>
      <c r="B7981" s="89"/>
      <c r="C7981" s="90" t="s">
        <v>175</v>
      </c>
      <c r="D7981" s="153">
        <v>43417</v>
      </c>
      <c r="E7981" s="89" t="s">
        <v>14484</v>
      </c>
      <c r="F7981" s="89" t="s">
        <v>11</v>
      </c>
      <c r="G7981" s="89">
        <v>938448</v>
      </c>
      <c r="H7981" s="89"/>
      <c r="I7981" s="93" t="s">
        <v>16702</v>
      </c>
      <c r="J7981" s="89"/>
      <c r="K7981" s="89"/>
      <c r="L7981" s="89"/>
      <c r="M7981" s="89"/>
      <c r="N7981" s="155">
        <v>50</v>
      </c>
      <c r="O7981" s="155">
        <v>0</v>
      </c>
      <c r="P7981" s="89" t="s">
        <v>679</v>
      </c>
    </row>
    <row r="7982" spans="1:16" ht="63.75">
      <c r="A7982" s="214" t="s">
        <v>560</v>
      </c>
      <c r="B7982" s="89"/>
      <c r="C7982" s="90" t="s">
        <v>622</v>
      </c>
      <c r="D7982" s="153">
        <v>43417</v>
      </c>
      <c r="E7982" s="89" t="s">
        <v>14485</v>
      </c>
      <c r="F7982" s="89" t="s">
        <v>6</v>
      </c>
      <c r="G7982" s="89">
        <v>1045528</v>
      </c>
      <c r="H7982" s="89"/>
      <c r="I7982" s="93" t="s">
        <v>16703</v>
      </c>
      <c r="J7982" s="89"/>
      <c r="K7982" s="89"/>
      <c r="L7982" s="89"/>
      <c r="M7982" s="89"/>
      <c r="N7982" s="155">
        <v>0</v>
      </c>
      <c r="O7982" s="155">
        <v>225</v>
      </c>
      <c r="P7982" s="89" t="s">
        <v>679</v>
      </c>
    </row>
    <row r="7983" spans="1:16" ht="89.25">
      <c r="A7983" s="214">
        <v>10</v>
      </c>
      <c r="B7983" s="89"/>
      <c r="C7983" s="90" t="s">
        <v>44</v>
      </c>
      <c r="D7983" s="153">
        <v>43417</v>
      </c>
      <c r="E7983" s="89" t="s">
        <v>14486</v>
      </c>
      <c r="F7983" s="89" t="s">
        <v>15</v>
      </c>
      <c r="G7983" s="89">
        <v>6521</v>
      </c>
      <c r="H7983" s="89"/>
      <c r="I7983" s="93" t="s">
        <v>16704</v>
      </c>
      <c r="J7983" s="89"/>
      <c r="K7983" s="89"/>
      <c r="L7983" s="89"/>
      <c r="M7983" s="89"/>
      <c r="N7983" s="155">
        <v>2008.25</v>
      </c>
      <c r="O7983" s="155">
        <v>0</v>
      </c>
      <c r="P7983" s="89" t="s">
        <v>679</v>
      </c>
    </row>
    <row r="7984" spans="1:16" ht="76.5">
      <c r="A7984" s="214" t="s">
        <v>561</v>
      </c>
      <c r="B7984" s="89"/>
      <c r="C7984" s="90" t="s">
        <v>10493</v>
      </c>
      <c r="D7984" s="153">
        <v>43417</v>
      </c>
      <c r="E7984" s="89" t="s">
        <v>14487</v>
      </c>
      <c r="F7984" s="89" t="s">
        <v>6</v>
      </c>
      <c r="G7984" s="89">
        <v>938430</v>
      </c>
      <c r="H7984" s="89"/>
      <c r="I7984" s="93" t="s">
        <v>16705</v>
      </c>
      <c r="J7984" s="89"/>
      <c r="K7984" s="89"/>
      <c r="L7984" s="89"/>
      <c r="M7984" s="89"/>
      <c r="N7984" s="155">
        <v>0</v>
      </c>
      <c r="O7984" s="155">
        <v>1903252.1</v>
      </c>
      <c r="P7984" s="89" t="s">
        <v>679</v>
      </c>
    </row>
    <row r="7985" spans="1:16" ht="89.25">
      <c r="A7985" s="214">
        <v>596</v>
      </c>
      <c r="B7985" s="89"/>
      <c r="C7985" s="90" t="s">
        <v>11085</v>
      </c>
      <c r="D7985" s="153">
        <v>43417</v>
      </c>
      <c r="E7985" s="89" t="s">
        <v>14488</v>
      </c>
      <c r="F7985" s="89" t="s">
        <v>15</v>
      </c>
      <c r="G7985" s="89">
        <v>6523</v>
      </c>
      <c r="H7985" s="89"/>
      <c r="I7985" s="93" t="s">
        <v>16706</v>
      </c>
      <c r="J7985" s="89"/>
      <c r="K7985" s="89"/>
      <c r="L7985" s="89"/>
      <c r="M7985" s="89"/>
      <c r="N7985" s="155">
        <v>287.36</v>
      </c>
      <c r="O7985" s="155">
        <v>0</v>
      </c>
      <c r="P7985" s="89" t="s">
        <v>679</v>
      </c>
    </row>
    <row r="7986" spans="1:16" ht="76.5">
      <c r="A7986" s="214">
        <v>132</v>
      </c>
      <c r="B7986" s="89"/>
      <c r="C7986" s="90" t="s">
        <v>71</v>
      </c>
      <c r="D7986" s="153">
        <v>43417</v>
      </c>
      <c r="E7986" s="89" t="s">
        <v>14489</v>
      </c>
      <c r="F7986" s="89" t="s">
        <v>11</v>
      </c>
      <c r="G7986" s="89">
        <v>938441</v>
      </c>
      <c r="H7986" s="89"/>
      <c r="I7986" s="93" t="s">
        <v>16707</v>
      </c>
      <c r="J7986" s="89"/>
      <c r="K7986" s="89"/>
      <c r="L7986" s="89"/>
      <c r="M7986" s="89"/>
      <c r="N7986" s="155">
        <v>1021.99</v>
      </c>
      <c r="O7986" s="155">
        <v>0</v>
      </c>
      <c r="P7986" s="89" t="s">
        <v>679</v>
      </c>
    </row>
    <row r="7987" spans="1:16" ht="102">
      <c r="A7987" s="214">
        <v>10</v>
      </c>
      <c r="B7987" s="89"/>
      <c r="C7987" s="90" t="s">
        <v>44</v>
      </c>
      <c r="D7987" s="153">
        <v>43417</v>
      </c>
      <c r="E7987" s="89" t="s">
        <v>14490</v>
      </c>
      <c r="F7987" s="89" t="s">
        <v>15</v>
      </c>
      <c r="G7987" s="89">
        <v>6520</v>
      </c>
      <c r="H7987" s="89"/>
      <c r="I7987" s="93" t="s">
        <v>16708</v>
      </c>
      <c r="J7987" s="89"/>
      <c r="K7987" s="89"/>
      <c r="L7987" s="89"/>
      <c r="M7987" s="89"/>
      <c r="N7987" s="155">
        <v>475.8</v>
      </c>
      <c r="O7987" s="155">
        <v>0</v>
      </c>
      <c r="P7987" s="89" t="s">
        <v>679</v>
      </c>
    </row>
    <row r="7988" spans="1:16" ht="89.25">
      <c r="A7988" s="214">
        <v>10</v>
      </c>
      <c r="B7988" s="89"/>
      <c r="C7988" s="90" t="s">
        <v>44</v>
      </c>
      <c r="D7988" s="153">
        <v>43417</v>
      </c>
      <c r="E7988" s="89" t="s">
        <v>14491</v>
      </c>
      <c r="F7988" s="89" t="s">
        <v>15</v>
      </c>
      <c r="G7988" s="89">
        <v>6518</v>
      </c>
      <c r="H7988" s="89"/>
      <c r="I7988" s="93" t="s">
        <v>16709</v>
      </c>
      <c r="J7988" s="89"/>
      <c r="K7988" s="89"/>
      <c r="L7988" s="89"/>
      <c r="M7988" s="89"/>
      <c r="N7988" s="155">
        <v>308.76</v>
      </c>
      <c r="O7988" s="155">
        <v>0</v>
      </c>
      <c r="P7988" s="89" t="s">
        <v>679</v>
      </c>
    </row>
    <row r="7989" spans="1:16" ht="76.5">
      <c r="A7989" s="214">
        <v>10</v>
      </c>
      <c r="B7989" s="89"/>
      <c r="C7989" s="90" t="s">
        <v>44</v>
      </c>
      <c r="D7989" s="153">
        <v>43417</v>
      </c>
      <c r="E7989" s="89" t="s">
        <v>14492</v>
      </c>
      <c r="F7989" s="89" t="s">
        <v>15</v>
      </c>
      <c r="G7989" s="89">
        <v>6522</v>
      </c>
      <c r="H7989" s="89"/>
      <c r="I7989" s="93" t="s">
        <v>16710</v>
      </c>
      <c r="J7989" s="89"/>
      <c r="K7989" s="89"/>
      <c r="L7989" s="89"/>
      <c r="M7989" s="89"/>
      <c r="N7989" s="155">
        <v>360.96</v>
      </c>
      <c r="O7989" s="155">
        <v>0</v>
      </c>
      <c r="P7989" s="89" t="s">
        <v>679</v>
      </c>
    </row>
    <row r="7990" spans="1:16" ht="63.75">
      <c r="A7990" s="214">
        <v>578</v>
      </c>
      <c r="B7990" s="89"/>
      <c r="C7990" s="90" t="s">
        <v>183</v>
      </c>
      <c r="D7990" s="153">
        <v>43417</v>
      </c>
      <c r="E7990" s="89" t="s">
        <v>14493</v>
      </c>
      <c r="F7990" s="89" t="s">
        <v>15</v>
      </c>
      <c r="G7990" s="89">
        <v>6486</v>
      </c>
      <c r="H7990" s="89"/>
      <c r="I7990" s="93" t="s">
        <v>16711</v>
      </c>
      <c r="J7990" s="89"/>
      <c r="K7990" s="89"/>
      <c r="L7990" s="89"/>
      <c r="M7990" s="89"/>
      <c r="N7990" s="155">
        <v>3606.16</v>
      </c>
      <c r="O7990" s="155">
        <v>0</v>
      </c>
      <c r="P7990" s="89" t="s">
        <v>679</v>
      </c>
    </row>
    <row r="7991" spans="1:16" ht="89.25">
      <c r="A7991" s="214">
        <v>578</v>
      </c>
      <c r="B7991" s="89"/>
      <c r="C7991" s="90" t="s">
        <v>183</v>
      </c>
      <c r="D7991" s="153">
        <v>43417</v>
      </c>
      <c r="E7991" s="89" t="s">
        <v>14494</v>
      </c>
      <c r="F7991" s="89" t="s">
        <v>15</v>
      </c>
      <c r="G7991" s="89">
        <v>6487</v>
      </c>
      <c r="H7991" s="89"/>
      <c r="I7991" s="93" t="s">
        <v>16712</v>
      </c>
      <c r="J7991" s="89"/>
      <c r="K7991" s="89"/>
      <c r="L7991" s="89"/>
      <c r="M7991" s="89"/>
      <c r="N7991" s="155">
        <v>515.86</v>
      </c>
      <c r="O7991" s="155">
        <v>0</v>
      </c>
      <c r="P7991" s="89" t="s">
        <v>679</v>
      </c>
    </row>
    <row r="7992" spans="1:16" ht="63.75">
      <c r="A7992" s="214">
        <v>578</v>
      </c>
      <c r="B7992" s="89"/>
      <c r="C7992" s="90" t="s">
        <v>183</v>
      </c>
      <c r="D7992" s="153">
        <v>43417</v>
      </c>
      <c r="E7992" s="89" t="s">
        <v>14495</v>
      </c>
      <c r="F7992" s="89" t="s">
        <v>15</v>
      </c>
      <c r="G7992" s="89">
        <v>6488</v>
      </c>
      <c r="H7992" s="89"/>
      <c r="I7992" s="93" t="s">
        <v>16713</v>
      </c>
      <c r="J7992" s="89"/>
      <c r="K7992" s="89"/>
      <c r="L7992" s="89"/>
      <c r="M7992" s="89"/>
      <c r="N7992" s="155">
        <v>730.99</v>
      </c>
      <c r="O7992" s="155">
        <v>0</v>
      </c>
      <c r="P7992" s="89" t="s">
        <v>679</v>
      </c>
    </row>
    <row r="7993" spans="1:16" ht="63.75">
      <c r="A7993" s="214">
        <v>578</v>
      </c>
      <c r="B7993" s="89"/>
      <c r="C7993" s="90" t="s">
        <v>183</v>
      </c>
      <c r="D7993" s="153">
        <v>43417</v>
      </c>
      <c r="E7993" s="89" t="s">
        <v>14496</v>
      </c>
      <c r="F7993" s="89" t="s">
        <v>15</v>
      </c>
      <c r="G7993" s="89">
        <v>6489</v>
      </c>
      <c r="H7993" s="89"/>
      <c r="I7993" s="93" t="s">
        <v>16714</v>
      </c>
      <c r="J7993" s="89"/>
      <c r="K7993" s="89"/>
      <c r="L7993" s="89"/>
      <c r="M7993" s="89"/>
      <c r="N7993" s="155">
        <v>401.03</v>
      </c>
      <c r="O7993" s="155">
        <v>0</v>
      </c>
      <c r="P7993" s="89" t="s">
        <v>679</v>
      </c>
    </row>
    <row r="7994" spans="1:16" ht="89.25">
      <c r="A7994" s="214">
        <v>25</v>
      </c>
      <c r="B7994" s="89"/>
      <c r="C7994" s="90" t="s">
        <v>48</v>
      </c>
      <c r="D7994" s="153">
        <v>43417</v>
      </c>
      <c r="E7994" s="89" t="s">
        <v>14497</v>
      </c>
      <c r="F7994" s="89" t="s">
        <v>15</v>
      </c>
      <c r="G7994" s="89">
        <v>6493</v>
      </c>
      <c r="H7994" s="89"/>
      <c r="I7994" s="93" t="s">
        <v>16715</v>
      </c>
      <c r="J7994" s="89"/>
      <c r="K7994" s="89"/>
      <c r="L7994" s="89"/>
      <c r="M7994" s="89"/>
      <c r="N7994" s="155">
        <v>396.43</v>
      </c>
      <c r="O7994" s="155">
        <v>0</v>
      </c>
      <c r="P7994" s="89" t="s">
        <v>679</v>
      </c>
    </row>
    <row r="7995" spans="1:16" ht="89.25">
      <c r="A7995" s="214">
        <v>25</v>
      </c>
      <c r="B7995" s="89"/>
      <c r="C7995" s="90" t="s">
        <v>48</v>
      </c>
      <c r="D7995" s="153">
        <v>43417</v>
      </c>
      <c r="E7995" s="89" t="s">
        <v>14498</v>
      </c>
      <c r="F7995" s="89" t="s">
        <v>15</v>
      </c>
      <c r="G7995" s="89">
        <v>6492</v>
      </c>
      <c r="H7995" s="89"/>
      <c r="I7995" s="93" t="s">
        <v>16716</v>
      </c>
      <c r="J7995" s="89"/>
      <c r="K7995" s="89"/>
      <c r="L7995" s="89"/>
      <c r="M7995" s="89"/>
      <c r="N7995" s="155">
        <v>292.83999999999997</v>
      </c>
      <c r="O7995" s="155">
        <v>0</v>
      </c>
      <c r="P7995" s="89" t="s">
        <v>679</v>
      </c>
    </row>
    <row r="7996" spans="1:16" ht="102">
      <c r="A7996" s="214">
        <v>20</v>
      </c>
      <c r="B7996" s="89"/>
      <c r="C7996" s="90" t="s">
        <v>47</v>
      </c>
      <c r="D7996" s="153">
        <v>43417</v>
      </c>
      <c r="E7996" s="89" t="s">
        <v>14499</v>
      </c>
      <c r="F7996" s="89" t="s">
        <v>11</v>
      </c>
      <c r="G7996" s="89">
        <v>938424</v>
      </c>
      <c r="H7996" s="89"/>
      <c r="I7996" s="93" t="s">
        <v>16717</v>
      </c>
      <c r="J7996" s="89"/>
      <c r="K7996" s="89"/>
      <c r="L7996" s="89"/>
      <c r="M7996" s="89"/>
      <c r="N7996" s="155">
        <v>680.02</v>
      </c>
      <c r="O7996" s="155">
        <v>0</v>
      </c>
      <c r="P7996" s="89" t="s">
        <v>679</v>
      </c>
    </row>
    <row r="7997" spans="1:16" ht="63.75">
      <c r="A7997" s="214" t="s">
        <v>561</v>
      </c>
      <c r="B7997" s="89"/>
      <c r="C7997" s="90" t="s">
        <v>10493</v>
      </c>
      <c r="D7997" s="153">
        <v>43417</v>
      </c>
      <c r="E7997" s="89" t="s">
        <v>14500</v>
      </c>
      <c r="F7997" s="89" t="s">
        <v>11</v>
      </c>
      <c r="G7997" s="89">
        <v>938436</v>
      </c>
      <c r="H7997" s="89"/>
      <c r="I7997" s="93" t="s">
        <v>16718</v>
      </c>
      <c r="J7997" s="89"/>
      <c r="K7997" s="89"/>
      <c r="L7997" s="89"/>
      <c r="M7997" s="89"/>
      <c r="N7997" s="155">
        <v>220</v>
      </c>
      <c r="O7997" s="155">
        <v>0</v>
      </c>
      <c r="P7997" s="89" t="s">
        <v>679</v>
      </c>
    </row>
    <row r="7998" spans="1:16" ht="89.25">
      <c r="A7998" s="214">
        <v>132</v>
      </c>
      <c r="B7998" s="89"/>
      <c r="C7998" s="90" t="s">
        <v>71</v>
      </c>
      <c r="D7998" s="153">
        <v>43417</v>
      </c>
      <c r="E7998" s="89" t="s">
        <v>14501</v>
      </c>
      <c r="F7998" s="89" t="s">
        <v>11</v>
      </c>
      <c r="G7998" s="89">
        <v>938440</v>
      </c>
      <c r="H7998" s="89"/>
      <c r="I7998" s="93" t="s">
        <v>16719</v>
      </c>
      <c r="J7998" s="89"/>
      <c r="K7998" s="89"/>
      <c r="L7998" s="89"/>
      <c r="M7998" s="89"/>
      <c r="N7998" s="155">
        <v>711.3</v>
      </c>
      <c r="O7998" s="155">
        <v>0</v>
      </c>
      <c r="P7998" s="89" t="s">
        <v>679</v>
      </c>
    </row>
    <row r="7999" spans="1:16" ht="89.25">
      <c r="A7999" s="214">
        <v>10</v>
      </c>
      <c r="B7999" s="89"/>
      <c r="C7999" s="90" t="s">
        <v>44</v>
      </c>
      <c r="D7999" s="153">
        <v>43417</v>
      </c>
      <c r="E7999" s="89" t="s">
        <v>14502</v>
      </c>
      <c r="F7999" s="89" t="s">
        <v>15</v>
      </c>
      <c r="G7999" s="89">
        <v>6516</v>
      </c>
      <c r="H7999" s="89"/>
      <c r="I7999" s="93" t="s">
        <v>16720</v>
      </c>
      <c r="J7999" s="89"/>
      <c r="K7999" s="89"/>
      <c r="L7999" s="89"/>
      <c r="M7999" s="89"/>
      <c r="N7999" s="155">
        <v>307.25</v>
      </c>
      <c r="O7999" s="155">
        <v>0</v>
      </c>
      <c r="P7999" s="89" t="s">
        <v>679</v>
      </c>
    </row>
    <row r="8000" spans="1:16" ht="51">
      <c r="A8000" s="214">
        <v>340</v>
      </c>
      <c r="B8000" s="89"/>
      <c r="C8000" s="90" t="s">
        <v>151</v>
      </c>
      <c r="D8000" s="153">
        <v>43417</v>
      </c>
      <c r="E8000" s="89" t="s">
        <v>14503</v>
      </c>
      <c r="F8000" s="89" t="s">
        <v>6</v>
      </c>
      <c r="G8000" s="89">
        <v>887553</v>
      </c>
      <c r="H8000" s="89"/>
      <c r="I8000" s="93" t="s">
        <v>16721</v>
      </c>
      <c r="J8000" s="89"/>
      <c r="K8000" s="89"/>
      <c r="L8000" s="89"/>
      <c r="M8000" s="89"/>
      <c r="N8000" s="155">
        <v>0</v>
      </c>
      <c r="O8000" s="155">
        <v>8897.42</v>
      </c>
      <c r="P8000" s="89" t="s">
        <v>679</v>
      </c>
    </row>
    <row r="8001" spans="1:16" ht="51">
      <c r="A8001" s="214" t="s">
        <v>560</v>
      </c>
      <c r="B8001" s="89"/>
      <c r="C8001" s="90" t="s">
        <v>622</v>
      </c>
      <c r="D8001" s="153">
        <v>43417</v>
      </c>
      <c r="E8001" s="89" t="s">
        <v>14504</v>
      </c>
      <c r="F8001" s="89" t="s">
        <v>6</v>
      </c>
      <c r="G8001" s="89">
        <v>1045699</v>
      </c>
      <c r="H8001" s="89"/>
      <c r="I8001" s="93" t="s">
        <v>16722</v>
      </c>
      <c r="J8001" s="89"/>
      <c r="K8001" s="89"/>
      <c r="L8001" s="89"/>
      <c r="M8001" s="89"/>
      <c r="N8001" s="155">
        <v>0</v>
      </c>
      <c r="O8001" s="155">
        <v>29638.32</v>
      </c>
      <c r="P8001" s="89" t="s">
        <v>679</v>
      </c>
    </row>
    <row r="8002" spans="1:16" ht="76.5">
      <c r="A8002" s="214" t="s">
        <v>561</v>
      </c>
      <c r="B8002" s="89"/>
      <c r="C8002" s="90" t="s">
        <v>10493</v>
      </c>
      <c r="D8002" s="153">
        <v>43417</v>
      </c>
      <c r="E8002" s="89" t="s">
        <v>14505</v>
      </c>
      <c r="F8002" s="89" t="s">
        <v>6</v>
      </c>
      <c r="G8002" s="89">
        <v>1045701</v>
      </c>
      <c r="H8002" s="89"/>
      <c r="I8002" s="93" t="s">
        <v>16723</v>
      </c>
      <c r="J8002" s="89"/>
      <c r="K8002" s="89"/>
      <c r="L8002" s="89"/>
      <c r="M8002" s="89"/>
      <c r="N8002" s="155">
        <v>0</v>
      </c>
      <c r="O8002" s="155">
        <v>88000</v>
      </c>
      <c r="P8002" s="89" t="s">
        <v>679</v>
      </c>
    </row>
    <row r="8003" spans="1:16" ht="102">
      <c r="A8003" s="214">
        <v>25</v>
      </c>
      <c r="B8003" s="89"/>
      <c r="C8003" s="90" t="s">
        <v>48</v>
      </c>
      <c r="D8003" s="153">
        <v>43417</v>
      </c>
      <c r="E8003" s="89" t="s">
        <v>14506</v>
      </c>
      <c r="F8003" s="89" t="s">
        <v>15</v>
      </c>
      <c r="G8003" s="89">
        <v>6491</v>
      </c>
      <c r="H8003" s="89"/>
      <c r="I8003" s="93" t="s">
        <v>16724</v>
      </c>
      <c r="J8003" s="89"/>
      <c r="K8003" s="89"/>
      <c r="L8003" s="89"/>
      <c r="M8003" s="89"/>
      <c r="N8003" s="155">
        <v>318.02</v>
      </c>
      <c r="O8003" s="155">
        <v>0</v>
      </c>
      <c r="P8003" s="89" t="s">
        <v>679</v>
      </c>
    </row>
    <row r="8004" spans="1:16" ht="102">
      <c r="A8004" s="214">
        <v>25</v>
      </c>
      <c r="B8004" s="89"/>
      <c r="C8004" s="90" t="s">
        <v>48</v>
      </c>
      <c r="D8004" s="153">
        <v>43417</v>
      </c>
      <c r="E8004" s="89" t="s">
        <v>14507</v>
      </c>
      <c r="F8004" s="89" t="s">
        <v>15</v>
      </c>
      <c r="G8004" s="89">
        <v>6490</v>
      </c>
      <c r="H8004" s="89"/>
      <c r="I8004" s="93" t="s">
        <v>16725</v>
      </c>
      <c r="J8004" s="89"/>
      <c r="K8004" s="89"/>
      <c r="L8004" s="89"/>
      <c r="M8004" s="89"/>
      <c r="N8004" s="155">
        <v>274.60000000000002</v>
      </c>
      <c r="O8004" s="155">
        <v>0</v>
      </c>
      <c r="P8004" s="89" t="s">
        <v>679</v>
      </c>
    </row>
    <row r="8005" spans="1:16" ht="89.25">
      <c r="A8005" s="214">
        <v>578</v>
      </c>
      <c r="B8005" s="89"/>
      <c r="C8005" s="90" t="s">
        <v>183</v>
      </c>
      <c r="D8005" s="153">
        <v>43417</v>
      </c>
      <c r="E8005" s="89" t="s">
        <v>14508</v>
      </c>
      <c r="F8005" s="89" t="s">
        <v>15</v>
      </c>
      <c r="G8005" s="89">
        <v>6494</v>
      </c>
      <c r="H8005" s="89"/>
      <c r="I8005" s="93" t="s">
        <v>16726</v>
      </c>
      <c r="J8005" s="89"/>
      <c r="K8005" s="89"/>
      <c r="L8005" s="89"/>
      <c r="M8005" s="89"/>
      <c r="N8005" s="155">
        <v>604.49</v>
      </c>
      <c r="O8005" s="155">
        <v>0</v>
      </c>
      <c r="P8005" s="89" t="s">
        <v>679</v>
      </c>
    </row>
    <row r="8006" spans="1:16" ht="102">
      <c r="A8006" s="214">
        <v>6</v>
      </c>
      <c r="B8006" s="89"/>
      <c r="C8006" s="90" t="s">
        <v>43</v>
      </c>
      <c r="D8006" s="153">
        <v>43417</v>
      </c>
      <c r="E8006" s="89" t="s">
        <v>14509</v>
      </c>
      <c r="F8006" s="89" t="s">
        <v>637</v>
      </c>
      <c r="G8006" s="89">
        <v>6439</v>
      </c>
      <c r="H8006" s="89"/>
      <c r="I8006" s="93" t="s">
        <v>16727</v>
      </c>
      <c r="J8006" s="89"/>
      <c r="K8006" s="89"/>
      <c r="L8006" s="89"/>
      <c r="M8006" s="89"/>
      <c r="N8006" s="155">
        <v>90.61</v>
      </c>
      <c r="O8006" s="155">
        <v>0</v>
      </c>
      <c r="P8006" s="89" t="s">
        <v>679</v>
      </c>
    </row>
    <row r="8007" spans="1:16" ht="63.75">
      <c r="A8007" s="214">
        <v>10</v>
      </c>
      <c r="B8007" s="89"/>
      <c r="C8007" s="90" t="s">
        <v>44</v>
      </c>
      <c r="D8007" s="153">
        <v>43417</v>
      </c>
      <c r="E8007" s="89" t="s">
        <v>14510</v>
      </c>
      <c r="F8007" s="89" t="s">
        <v>15</v>
      </c>
      <c r="G8007" s="89">
        <v>887556</v>
      </c>
      <c r="H8007" s="89"/>
      <c r="I8007" s="93" t="s">
        <v>16728</v>
      </c>
      <c r="J8007" s="89"/>
      <c r="K8007" s="89"/>
      <c r="L8007" s="89"/>
      <c r="M8007" s="89"/>
      <c r="N8007" s="155">
        <v>50</v>
      </c>
      <c r="O8007" s="155">
        <v>0</v>
      </c>
      <c r="P8007" s="89" t="s">
        <v>679</v>
      </c>
    </row>
    <row r="8008" spans="1:16" ht="63.75">
      <c r="A8008" s="214">
        <v>10</v>
      </c>
      <c r="B8008" s="89"/>
      <c r="C8008" s="90" t="s">
        <v>44</v>
      </c>
      <c r="D8008" s="153">
        <v>43417</v>
      </c>
      <c r="E8008" s="89" t="s">
        <v>14511</v>
      </c>
      <c r="F8008" s="89" t="s">
        <v>15</v>
      </c>
      <c r="G8008" s="89">
        <v>887537</v>
      </c>
      <c r="H8008" s="89"/>
      <c r="I8008" s="93" t="s">
        <v>16729</v>
      </c>
      <c r="J8008" s="89"/>
      <c r="K8008" s="89"/>
      <c r="L8008" s="89"/>
      <c r="M8008" s="89"/>
      <c r="N8008" s="155">
        <v>50</v>
      </c>
      <c r="O8008" s="155">
        <v>0</v>
      </c>
      <c r="P8008" s="89" t="s">
        <v>679</v>
      </c>
    </row>
    <row r="8009" spans="1:16" ht="51">
      <c r="A8009" s="214">
        <v>513</v>
      </c>
      <c r="B8009" s="89"/>
      <c r="C8009" s="90" t="s">
        <v>175</v>
      </c>
      <c r="D8009" s="153">
        <v>43417</v>
      </c>
      <c r="E8009" s="89" t="s">
        <v>14512</v>
      </c>
      <c r="F8009" s="89" t="s">
        <v>15</v>
      </c>
      <c r="G8009" s="89">
        <v>887548</v>
      </c>
      <c r="H8009" s="89"/>
      <c r="I8009" s="93" t="s">
        <v>3376</v>
      </c>
      <c r="J8009" s="89"/>
      <c r="K8009" s="89"/>
      <c r="L8009" s="89"/>
      <c r="M8009" s="89"/>
      <c r="N8009" s="155">
        <v>50</v>
      </c>
      <c r="O8009" s="155">
        <v>0</v>
      </c>
      <c r="P8009" s="89" t="s">
        <v>679</v>
      </c>
    </row>
    <row r="8010" spans="1:16" ht="38.25">
      <c r="A8010" s="214">
        <v>340</v>
      </c>
      <c r="B8010" s="89"/>
      <c r="C8010" s="90" t="s">
        <v>151</v>
      </c>
      <c r="D8010" s="153">
        <v>43417</v>
      </c>
      <c r="E8010" s="89" t="s">
        <v>14513</v>
      </c>
      <c r="F8010" s="89" t="s">
        <v>15</v>
      </c>
      <c r="G8010" s="89">
        <v>887554</v>
      </c>
      <c r="H8010" s="89"/>
      <c r="I8010" s="93" t="s">
        <v>16730</v>
      </c>
      <c r="J8010" s="89"/>
      <c r="K8010" s="89"/>
      <c r="L8010" s="89"/>
      <c r="M8010" s="89"/>
      <c r="N8010" s="155">
        <v>50</v>
      </c>
      <c r="O8010" s="155">
        <v>0</v>
      </c>
      <c r="P8010" s="89" t="s">
        <v>679</v>
      </c>
    </row>
    <row r="8011" spans="1:16" ht="89.25">
      <c r="A8011" s="214">
        <v>6</v>
      </c>
      <c r="B8011" s="89"/>
      <c r="C8011" s="90" t="s">
        <v>43</v>
      </c>
      <c r="D8011" s="153">
        <v>43417</v>
      </c>
      <c r="E8011" s="89" t="s">
        <v>14514</v>
      </c>
      <c r="F8011" s="89" t="s">
        <v>15</v>
      </c>
      <c r="G8011" s="89">
        <v>6439</v>
      </c>
      <c r="H8011" s="89"/>
      <c r="I8011" s="93" t="s">
        <v>16731</v>
      </c>
      <c r="J8011" s="89"/>
      <c r="K8011" s="89"/>
      <c r="L8011" s="89"/>
      <c r="M8011" s="89"/>
      <c r="N8011" s="155">
        <v>272.26</v>
      </c>
      <c r="O8011" s="155">
        <v>0</v>
      </c>
      <c r="P8011" s="89" t="s">
        <v>679</v>
      </c>
    </row>
    <row r="8012" spans="1:16" ht="76.5">
      <c r="A8012" s="214">
        <v>16</v>
      </c>
      <c r="B8012" s="89"/>
      <c r="C8012" s="90" t="s">
        <v>46</v>
      </c>
      <c r="D8012" s="153">
        <v>43417</v>
      </c>
      <c r="E8012" s="89" t="s">
        <v>14515</v>
      </c>
      <c r="F8012" s="89" t="s">
        <v>6</v>
      </c>
      <c r="G8012" s="89">
        <v>887828</v>
      </c>
      <c r="H8012" s="89"/>
      <c r="I8012" s="93" t="s">
        <v>16732</v>
      </c>
      <c r="J8012" s="89"/>
      <c r="K8012" s="89"/>
      <c r="L8012" s="89"/>
      <c r="M8012" s="89"/>
      <c r="N8012" s="155">
        <v>0</v>
      </c>
      <c r="O8012" s="155">
        <v>76.06</v>
      </c>
      <c r="P8012" s="89" t="s">
        <v>679</v>
      </c>
    </row>
    <row r="8013" spans="1:16" ht="89.25">
      <c r="A8013" s="214">
        <v>291</v>
      </c>
      <c r="B8013" s="89"/>
      <c r="C8013" s="90" t="s">
        <v>133</v>
      </c>
      <c r="D8013" s="153">
        <v>43417</v>
      </c>
      <c r="E8013" s="89" t="s">
        <v>14516</v>
      </c>
      <c r="F8013" s="89" t="s">
        <v>6</v>
      </c>
      <c r="G8013" s="89">
        <v>938459</v>
      </c>
      <c r="H8013" s="89"/>
      <c r="I8013" s="93" t="s">
        <v>16733</v>
      </c>
      <c r="J8013" s="89"/>
      <c r="K8013" s="89"/>
      <c r="L8013" s="89"/>
      <c r="M8013" s="89"/>
      <c r="N8013" s="155">
        <v>0</v>
      </c>
      <c r="O8013" s="155">
        <v>80000</v>
      </c>
      <c r="P8013" s="89" t="s">
        <v>679</v>
      </c>
    </row>
    <row r="8014" spans="1:16" ht="76.5">
      <c r="A8014" s="214">
        <v>10</v>
      </c>
      <c r="B8014" s="89"/>
      <c r="C8014" s="90" t="s">
        <v>44</v>
      </c>
      <c r="D8014" s="153">
        <v>43417</v>
      </c>
      <c r="E8014" s="89" t="s">
        <v>14517</v>
      </c>
      <c r="F8014" s="89" t="s">
        <v>15</v>
      </c>
      <c r="G8014" s="89">
        <v>887705</v>
      </c>
      <c r="H8014" s="89"/>
      <c r="I8014" s="93" t="s">
        <v>16734</v>
      </c>
      <c r="J8014" s="89"/>
      <c r="K8014" s="89"/>
      <c r="L8014" s="89"/>
      <c r="M8014" s="89"/>
      <c r="N8014" s="155">
        <v>50</v>
      </c>
      <c r="O8014" s="155">
        <v>0</v>
      </c>
      <c r="P8014" s="89" t="s">
        <v>679</v>
      </c>
    </row>
    <row r="8015" spans="1:16" ht="51">
      <c r="A8015" s="214">
        <v>513</v>
      </c>
      <c r="B8015" s="89"/>
      <c r="C8015" s="90" t="s">
        <v>175</v>
      </c>
      <c r="D8015" s="153">
        <v>43417</v>
      </c>
      <c r="E8015" s="89" t="s">
        <v>14518</v>
      </c>
      <c r="F8015" s="89" t="s">
        <v>15</v>
      </c>
      <c r="G8015" s="89">
        <v>887708</v>
      </c>
      <c r="H8015" s="89"/>
      <c r="I8015" s="93" t="s">
        <v>16735</v>
      </c>
      <c r="J8015" s="89"/>
      <c r="K8015" s="89"/>
      <c r="L8015" s="89"/>
      <c r="M8015" s="89"/>
      <c r="N8015" s="155">
        <v>50</v>
      </c>
      <c r="O8015" s="155">
        <v>0</v>
      </c>
      <c r="P8015" s="89" t="s">
        <v>679</v>
      </c>
    </row>
    <row r="8016" spans="1:16" ht="51">
      <c r="A8016" s="214">
        <v>513</v>
      </c>
      <c r="B8016" s="89"/>
      <c r="C8016" s="90" t="s">
        <v>175</v>
      </c>
      <c r="D8016" s="153">
        <v>43417</v>
      </c>
      <c r="E8016" s="89" t="s">
        <v>14519</v>
      </c>
      <c r="F8016" s="89" t="s">
        <v>11</v>
      </c>
      <c r="G8016" s="89">
        <v>938511</v>
      </c>
      <c r="H8016" s="89"/>
      <c r="I8016" s="93" t="s">
        <v>16736</v>
      </c>
      <c r="J8016" s="89"/>
      <c r="K8016" s="89"/>
      <c r="L8016" s="89"/>
      <c r="M8016" s="89"/>
      <c r="N8016" s="155">
        <v>100</v>
      </c>
      <c r="O8016" s="155">
        <v>0</v>
      </c>
      <c r="P8016" s="89" t="s">
        <v>679</v>
      </c>
    </row>
    <row r="8017" spans="1:16" ht="51">
      <c r="A8017" s="214">
        <v>119</v>
      </c>
      <c r="B8017" s="89"/>
      <c r="C8017" s="90" t="s">
        <v>66</v>
      </c>
      <c r="D8017" s="153">
        <v>43417</v>
      </c>
      <c r="E8017" s="89" t="s">
        <v>14520</v>
      </c>
      <c r="F8017" s="89" t="s">
        <v>11</v>
      </c>
      <c r="G8017" s="89">
        <v>938509</v>
      </c>
      <c r="H8017" s="89"/>
      <c r="I8017" s="93" t="s">
        <v>16737</v>
      </c>
      <c r="J8017" s="89"/>
      <c r="K8017" s="89"/>
      <c r="L8017" s="89"/>
      <c r="M8017" s="89"/>
      <c r="N8017" s="155">
        <v>50</v>
      </c>
      <c r="O8017" s="155">
        <v>0</v>
      </c>
      <c r="P8017" s="89" t="s">
        <v>679</v>
      </c>
    </row>
    <row r="8018" spans="1:16" ht="51">
      <c r="A8018" s="214">
        <v>117</v>
      </c>
      <c r="B8018" s="89"/>
      <c r="C8018" s="90" t="s">
        <v>65</v>
      </c>
      <c r="D8018" s="153">
        <v>43417</v>
      </c>
      <c r="E8018" s="89" t="s">
        <v>14521</v>
      </c>
      <c r="F8018" s="89" t="s">
        <v>11</v>
      </c>
      <c r="G8018" s="89">
        <v>938508</v>
      </c>
      <c r="H8018" s="89"/>
      <c r="I8018" s="93" t="s">
        <v>16738</v>
      </c>
      <c r="J8018" s="89"/>
      <c r="K8018" s="89"/>
      <c r="L8018" s="89"/>
      <c r="M8018" s="89"/>
      <c r="N8018" s="155">
        <v>50</v>
      </c>
      <c r="O8018" s="155">
        <v>0</v>
      </c>
      <c r="P8018" s="89" t="s">
        <v>679</v>
      </c>
    </row>
    <row r="8019" spans="1:16" ht="51">
      <c r="A8019" s="214">
        <v>119</v>
      </c>
      <c r="B8019" s="89"/>
      <c r="C8019" s="90" t="s">
        <v>66</v>
      </c>
      <c r="D8019" s="153">
        <v>43417</v>
      </c>
      <c r="E8019" s="89" t="s">
        <v>14522</v>
      </c>
      <c r="F8019" s="89" t="s">
        <v>11</v>
      </c>
      <c r="G8019" s="89">
        <v>938507</v>
      </c>
      <c r="H8019" s="89"/>
      <c r="I8019" s="93" t="s">
        <v>16739</v>
      </c>
      <c r="J8019" s="89"/>
      <c r="K8019" s="89"/>
      <c r="L8019" s="89"/>
      <c r="M8019" s="89"/>
      <c r="N8019" s="155">
        <v>50</v>
      </c>
      <c r="O8019" s="155">
        <v>0</v>
      </c>
      <c r="P8019" s="89" t="s">
        <v>679</v>
      </c>
    </row>
    <row r="8020" spans="1:16" ht="89.25">
      <c r="A8020" s="214" t="s">
        <v>561</v>
      </c>
      <c r="B8020" s="89"/>
      <c r="C8020" s="90" t="s">
        <v>10493</v>
      </c>
      <c r="D8020" s="153">
        <v>43417</v>
      </c>
      <c r="E8020" s="89" t="s">
        <v>14523</v>
      </c>
      <c r="F8020" s="89" t="s">
        <v>11</v>
      </c>
      <c r="G8020" s="89">
        <v>938453</v>
      </c>
      <c r="H8020" s="89"/>
      <c r="I8020" s="93" t="s">
        <v>16740</v>
      </c>
      <c r="J8020" s="89"/>
      <c r="K8020" s="89"/>
      <c r="L8020" s="89"/>
      <c r="M8020" s="89"/>
      <c r="N8020" s="155">
        <v>50</v>
      </c>
      <c r="O8020" s="155">
        <v>0</v>
      </c>
      <c r="P8020" s="89" t="s">
        <v>679</v>
      </c>
    </row>
    <row r="8021" spans="1:16" ht="89.25">
      <c r="A8021" s="214" t="s">
        <v>561</v>
      </c>
      <c r="B8021" s="89"/>
      <c r="C8021" s="90" t="s">
        <v>10493</v>
      </c>
      <c r="D8021" s="153">
        <v>43417</v>
      </c>
      <c r="E8021" s="89" t="s">
        <v>14524</v>
      </c>
      <c r="F8021" s="89" t="s">
        <v>13</v>
      </c>
      <c r="G8021" s="89">
        <v>938453</v>
      </c>
      <c r="H8021" s="89"/>
      <c r="I8021" s="93" t="s">
        <v>16741</v>
      </c>
      <c r="J8021" s="89"/>
      <c r="K8021" s="89"/>
      <c r="L8021" s="89"/>
      <c r="M8021" s="89"/>
      <c r="N8021" s="155">
        <v>948019</v>
      </c>
      <c r="O8021" s="155">
        <v>0</v>
      </c>
      <c r="P8021" s="89" t="s">
        <v>679</v>
      </c>
    </row>
    <row r="8022" spans="1:16" ht="51">
      <c r="A8022" s="214" t="s">
        <v>561</v>
      </c>
      <c r="B8022" s="89"/>
      <c r="C8022" s="90" t="s">
        <v>10493</v>
      </c>
      <c r="D8022" s="153">
        <v>43417</v>
      </c>
      <c r="E8022" s="89" t="s">
        <v>14525</v>
      </c>
      <c r="F8022" s="89" t="s">
        <v>11</v>
      </c>
      <c r="G8022" s="89">
        <v>11548</v>
      </c>
      <c r="H8022" s="89"/>
      <c r="I8022" s="93" t="s">
        <v>16742</v>
      </c>
      <c r="J8022" s="89"/>
      <c r="K8022" s="89"/>
      <c r="L8022" s="89"/>
      <c r="M8022" s="89"/>
      <c r="N8022" s="155">
        <v>1478.18</v>
      </c>
      <c r="O8022" s="155">
        <v>0</v>
      </c>
      <c r="P8022" s="89" t="s">
        <v>679</v>
      </c>
    </row>
    <row r="8023" spans="1:16" ht="51">
      <c r="A8023" s="214">
        <v>10</v>
      </c>
      <c r="B8023" s="89"/>
      <c r="C8023" s="90" t="s">
        <v>44</v>
      </c>
      <c r="D8023" s="153">
        <v>43417</v>
      </c>
      <c r="E8023" s="89" t="s">
        <v>14526</v>
      </c>
      <c r="F8023" s="89" t="s">
        <v>15</v>
      </c>
      <c r="G8023" s="89">
        <v>887827</v>
      </c>
      <c r="H8023" s="89"/>
      <c r="I8023" s="93" t="s">
        <v>16743</v>
      </c>
      <c r="J8023" s="89"/>
      <c r="K8023" s="89"/>
      <c r="L8023" s="89"/>
      <c r="M8023" s="89"/>
      <c r="N8023" s="155">
        <v>50</v>
      </c>
      <c r="O8023" s="155">
        <v>0</v>
      </c>
      <c r="P8023" s="89" t="s">
        <v>679</v>
      </c>
    </row>
    <row r="8024" spans="1:16" ht="76.5">
      <c r="A8024" s="214">
        <v>16</v>
      </c>
      <c r="B8024" s="89"/>
      <c r="C8024" s="90" t="s">
        <v>46</v>
      </c>
      <c r="D8024" s="153">
        <v>43417</v>
      </c>
      <c r="E8024" s="89" t="s">
        <v>14527</v>
      </c>
      <c r="F8024" s="89" t="s">
        <v>15</v>
      </c>
      <c r="G8024" s="89">
        <v>6448</v>
      </c>
      <c r="H8024" s="89"/>
      <c r="I8024" s="93" t="s">
        <v>16744</v>
      </c>
      <c r="J8024" s="89"/>
      <c r="K8024" s="89"/>
      <c r="L8024" s="89"/>
      <c r="M8024" s="89"/>
      <c r="N8024" s="155">
        <v>441.98</v>
      </c>
      <c r="O8024" s="155">
        <v>0</v>
      </c>
      <c r="P8024" s="89" t="s">
        <v>679</v>
      </c>
    </row>
    <row r="8025" spans="1:16" ht="51">
      <c r="A8025" s="214">
        <v>292</v>
      </c>
      <c r="B8025" s="89"/>
      <c r="C8025" s="90" t="s">
        <v>134</v>
      </c>
      <c r="D8025" s="153">
        <v>43418</v>
      </c>
      <c r="E8025" s="89" t="s">
        <v>14528</v>
      </c>
      <c r="F8025" s="89" t="s">
        <v>3</v>
      </c>
      <c r="G8025" s="89">
        <v>1682102</v>
      </c>
      <c r="H8025" s="89"/>
      <c r="I8025" s="93" t="s">
        <v>12637</v>
      </c>
      <c r="J8025" s="89"/>
      <c r="K8025" s="89"/>
      <c r="L8025" s="89"/>
      <c r="M8025" s="89"/>
      <c r="N8025" s="155">
        <v>0</v>
      </c>
      <c r="O8025" s="155">
        <v>62</v>
      </c>
      <c r="P8025" s="89" t="s">
        <v>679</v>
      </c>
    </row>
    <row r="8026" spans="1:16" ht="51">
      <c r="A8026" s="214">
        <v>292</v>
      </c>
      <c r="B8026" s="89"/>
      <c r="C8026" s="90" t="s">
        <v>134</v>
      </c>
      <c r="D8026" s="153">
        <v>43418</v>
      </c>
      <c r="E8026" s="89" t="s">
        <v>14529</v>
      </c>
      <c r="F8026" s="89" t="s">
        <v>3</v>
      </c>
      <c r="G8026" s="89">
        <v>1682101</v>
      </c>
      <c r="H8026" s="89"/>
      <c r="I8026" s="93" t="s">
        <v>16745</v>
      </c>
      <c r="J8026" s="89"/>
      <c r="K8026" s="89"/>
      <c r="L8026" s="89"/>
      <c r="M8026" s="89"/>
      <c r="N8026" s="155">
        <v>0</v>
      </c>
      <c r="O8026" s="155">
        <v>43</v>
      </c>
      <c r="P8026" s="89" t="s">
        <v>679</v>
      </c>
    </row>
    <row r="8027" spans="1:16" ht="51">
      <c r="A8027" s="214">
        <v>292</v>
      </c>
      <c r="B8027" s="89"/>
      <c r="C8027" s="90" t="s">
        <v>134</v>
      </c>
      <c r="D8027" s="153">
        <v>43418</v>
      </c>
      <c r="E8027" s="89" t="s">
        <v>14530</v>
      </c>
      <c r="F8027" s="89" t="s">
        <v>3</v>
      </c>
      <c r="G8027" s="89">
        <v>1682099</v>
      </c>
      <c r="H8027" s="89"/>
      <c r="I8027" s="93" t="s">
        <v>16745</v>
      </c>
      <c r="J8027" s="89"/>
      <c r="K8027" s="89"/>
      <c r="L8027" s="89"/>
      <c r="M8027" s="89"/>
      <c r="N8027" s="155">
        <v>0</v>
      </c>
      <c r="O8027" s="155">
        <v>45</v>
      </c>
      <c r="P8027" s="89" t="s">
        <v>679</v>
      </c>
    </row>
    <row r="8028" spans="1:16" ht="51">
      <c r="A8028" s="214">
        <v>292</v>
      </c>
      <c r="B8028" s="89"/>
      <c r="C8028" s="90" t="s">
        <v>134</v>
      </c>
      <c r="D8028" s="153">
        <v>43418</v>
      </c>
      <c r="E8028" s="89" t="s">
        <v>14531</v>
      </c>
      <c r="F8028" s="89" t="s">
        <v>3</v>
      </c>
      <c r="G8028" s="89">
        <v>1682098</v>
      </c>
      <c r="H8028" s="89"/>
      <c r="I8028" s="93" t="s">
        <v>16745</v>
      </c>
      <c r="J8028" s="89"/>
      <c r="K8028" s="89"/>
      <c r="L8028" s="89"/>
      <c r="M8028" s="89"/>
      <c r="N8028" s="155">
        <v>0</v>
      </c>
      <c r="O8028" s="155">
        <v>29</v>
      </c>
      <c r="P8028" s="89" t="s">
        <v>679</v>
      </c>
    </row>
    <row r="8029" spans="1:16" ht="51">
      <c r="A8029" s="214" t="s">
        <v>569</v>
      </c>
      <c r="B8029" s="89"/>
      <c r="C8029" s="90" t="s">
        <v>621</v>
      </c>
      <c r="D8029" s="153">
        <v>43418</v>
      </c>
      <c r="E8029" s="89" t="s">
        <v>14532</v>
      </c>
      <c r="F8029" s="89" t="s">
        <v>3</v>
      </c>
      <c r="G8029" s="89">
        <v>1682096</v>
      </c>
      <c r="H8029" s="89"/>
      <c r="I8029" s="93" t="s">
        <v>16746</v>
      </c>
      <c r="J8029" s="89"/>
      <c r="K8029" s="89"/>
      <c r="L8029" s="89"/>
      <c r="M8029" s="89"/>
      <c r="N8029" s="155">
        <v>0</v>
      </c>
      <c r="O8029" s="155">
        <v>1750.65</v>
      </c>
      <c r="P8029" s="89" t="s">
        <v>679</v>
      </c>
    </row>
    <row r="8030" spans="1:16" ht="51">
      <c r="A8030" s="214">
        <v>292</v>
      </c>
      <c r="B8030" s="89"/>
      <c r="C8030" s="90" t="s">
        <v>134</v>
      </c>
      <c r="D8030" s="153">
        <v>43418</v>
      </c>
      <c r="E8030" s="89" t="s">
        <v>14533</v>
      </c>
      <c r="F8030" s="89" t="s">
        <v>3</v>
      </c>
      <c r="G8030" s="89">
        <v>1682095</v>
      </c>
      <c r="H8030" s="89"/>
      <c r="I8030" s="93" t="s">
        <v>12637</v>
      </c>
      <c r="J8030" s="89"/>
      <c r="K8030" s="89"/>
      <c r="L8030" s="89"/>
      <c r="M8030" s="89"/>
      <c r="N8030" s="155">
        <v>0</v>
      </c>
      <c r="O8030" s="155">
        <v>62</v>
      </c>
      <c r="P8030" s="89" t="s">
        <v>679</v>
      </c>
    </row>
    <row r="8031" spans="1:16" ht="51">
      <c r="A8031" s="214">
        <v>47</v>
      </c>
      <c r="B8031" s="89"/>
      <c r="C8031" s="90" t="s">
        <v>52</v>
      </c>
      <c r="D8031" s="153">
        <v>43418</v>
      </c>
      <c r="E8031" s="89" t="s">
        <v>14534</v>
      </c>
      <c r="F8031" s="89" t="s">
        <v>3</v>
      </c>
      <c r="G8031" s="89">
        <v>1682084</v>
      </c>
      <c r="H8031" s="89"/>
      <c r="I8031" s="93" t="s">
        <v>16747</v>
      </c>
      <c r="J8031" s="89"/>
      <c r="K8031" s="89"/>
      <c r="L8031" s="89"/>
      <c r="M8031" s="89"/>
      <c r="N8031" s="155">
        <v>0</v>
      </c>
      <c r="O8031" s="155">
        <v>40</v>
      </c>
      <c r="P8031" s="89" t="s">
        <v>679</v>
      </c>
    </row>
    <row r="8032" spans="1:16" ht="51">
      <c r="A8032" s="214">
        <v>292</v>
      </c>
      <c r="B8032" s="89"/>
      <c r="C8032" s="90" t="s">
        <v>134</v>
      </c>
      <c r="D8032" s="153">
        <v>43418</v>
      </c>
      <c r="E8032" s="89" t="s">
        <v>14535</v>
      </c>
      <c r="F8032" s="89" t="s">
        <v>3</v>
      </c>
      <c r="G8032" s="89">
        <v>1682103</v>
      </c>
      <c r="H8032" s="89"/>
      <c r="I8032" s="93" t="s">
        <v>12637</v>
      </c>
      <c r="J8032" s="89"/>
      <c r="K8032" s="89"/>
      <c r="L8032" s="89"/>
      <c r="M8032" s="89"/>
      <c r="N8032" s="155">
        <v>0</v>
      </c>
      <c r="O8032" s="155">
        <v>66</v>
      </c>
      <c r="P8032" s="89" t="s">
        <v>679</v>
      </c>
    </row>
    <row r="8033" spans="1:16" ht="51">
      <c r="A8033" s="214">
        <v>292</v>
      </c>
      <c r="B8033" s="89"/>
      <c r="C8033" s="90" t="s">
        <v>134</v>
      </c>
      <c r="D8033" s="153">
        <v>43418</v>
      </c>
      <c r="E8033" s="89" t="s">
        <v>14536</v>
      </c>
      <c r="F8033" s="89" t="s">
        <v>3</v>
      </c>
      <c r="G8033" s="89">
        <v>1682104</v>
      </c>
      <c r="H8033" s="89"/>
      <c r="I8033" s="93" t="s">
        <v>12637</v>
      </c>
      <c r="J8033" s="89"/>
      <c r="K8033" s="89"/>
      <c r="L8033" s="89"/>
      <c r="M8033" s="89"/>
      <c r="N8033" s="155">
        <v>0</v>
      </c>
      <c r="O8033" s="155">
        <v>67</v>
      </c>
      <c r="P8033" s="89" t="s">
        <v>679</v>
      </c>
    </row>
    <row r="8034" spans="1:16" ht="51">
      <c r="A8034" s="214">
        <v>292</v>
      </c>
      <c r="B8034" s="89"/>
      <c r="C8034" s="90" t="s">
        <v>134</v>
      </c>
      <c r="D8034" s="153">
        <v>43418</v>
      </c>
      <c r="E8034" s="89" t="s">
        <v>14537</v>
      </c>
      <c r="F8034" s="89" t="s">
        <v>3</v>
      </c>
      <c r="G8034" s="89">
        <v>1682106</v>
      </c>
      <c r="H8034" s="89"/>
      <c r="I8034" s="93" t="s">
        <v>12637</v>
      </c>
      <c r="J8034" s="89"/>
      <c r="K8034" s="89"/>
      <c r="L8034" s="89"/>
      <c r="M8034" s="89"/>
      <c r="N8034" s="155">
        <v>0</v>
      </c>
      <c r="O8034" s="155">
        <v>56</v>
      </c>
      <c r="P8034" s="89" t="s">
        <v>679</v>
      </c>
    </row>
    <row r="8035" spans="1:16" ht="51">
      <c r="A8035" s="214">
        <v>292</v>
      </c>
      <c r="B8035" s="89"/>
      <c r="C8035" s="90" t="s">
        <v>134</v>
      </c>
      <c r="D8035" s="153">
        <v>43418</v>
      </c>
      <c r="E8035" s="89" t="s">
        <v>14538</v>
      </c>
      <c r="F8035" s="89" t="s">
        <v>3</v>
      </c>
      <c r="G8035" s="89">
        <v>1682107</v>
      </c>
      <c r="H8035" s="89"/>
      <c r="I8035" s="93" t="s">
        <v>12637</v>
      </c>
      <c r="J8035" s="89"/>
      <c r="K8035" s="89"/>
      <c r="L8035" s="89"/>
      <c r="M8035" s="89"/>
      <c r="N8035" s="155">
        <v>0</v>
      </c>
      <c r="O8035" s="155">
        <v>62</v>
      </c>
      <c r="P8035" s="89" t="s">
        <v>679</v>
      </c>
    </row>
    <row r="8036" spans="1:16" ht="51">
      <c r="A8036" s="214">
        <v>292</v>
      </c>
      <c r="B8036" s="89"/>
      <c r="C8036" s="90" t="s">
        <v>134</v>
      </c>
      <c r="D8036" s="153">
        <v>43418</v>
      </c>
      <c r="E8036" s="89" t="s">
        <v>14539</v>
      </c>
      <c r="F8036" s="89" t="s">
        <v>3</v>
      </c>
      <c r="G8036" s="89">
        <v>1682109</v>
      </c>
      <c r="H8036" s="89"/>
      <c r="I8036" s="93" t="s">
        <v>12637</v>
      </c>
      <c r="J8036" s="89"/>
      <c r="K8036" s="89"/>
      <c r="L8036" s="89"/>
      <c r="M8036" s="89"/>
      <c r="N8036" s="155">
        <v>0</v>
      </c>
      <c r="O8036" s="155">
        <v>46</v>
      </c>
      <c r="P8036" s="89" t="s">
        <v>679</v>
      </c>
    </row>
    <row r="8037" spans="1:16" ht="38.25">
      <c r="A8037" s="214" t="s">
        <v>569</v>
      </c>
      <c r="B8037" s="89"/>
      <c r="C8037" s="90" t="s">
        <v>621</v>
      </c>
      <c r="D8037" s="153">
        <v>43418</v>
      </c>
      <c r="E8037" s="89" t="s">
        <v>14540</v>
      </c>
      <c r="F8037" s="89" t="s">
        <v>3</v>
      </c>
      <c r="G8037" s="89">
        <v>1682110</v>
      </c>
      <c r="H8037" s="89"/>
      <c r="I8037" s="93" t="s">
        <v>3270</v>
      </c>
      <c r="J8037" s="89"/>
      <c r="K8037" s="89"/>
      <c r="L8037" s="89"/>
      <c r="M8037" s="89"/>
      <c r="N8037" s="155">
        <v>0</v>
      </c>
      <c r="O8037" s="155">
        <v>1100</v>
      </c>
      <c r="P8037" s="89" t="s">
        <v>679</v>
      </c>
    </row>
    <row r="8038" spans="1:16" ht="38.25">
      <c r="A8038" s="214">
        <v>526</v>
      </c>
      <c r="B8038" s="89"/>
      <c r="C8038" s="90" t="s">
        <v>616</v>
      </c>
      <c r="D8038" s="153">
        <v>43418</v>
      </c>
      <c r="E8038" s="89" t="s">
        <v>14541</v>
      </c>
      <c r="F8038" s="89" t="s">
        <v>3</v>
      </c>
      <c r="G8038" s="89">
        <v>1682118</v>
      </c>
      <c r="H8038" s="89"/>
      <c r="I8038" s="93" t="s">
        <v>16748</v>
      </c>
      <c r="J8038" s="89"/>
      <c r="K8038" s="89"/>
      <c r="L8038" s="89"/>
      <c r="M8038" s="89"/>
      <c r="N8038" s="155">
        <v>0</v>
      </c>
      <c r="O8038" s="155">
        <v>53</v>
      </c>
      <c r="P8038" s="89" t="s">
        <v>679</v>
      </c>
    </row>
    <row r="8039" spans="1:16" ht="51">
      <c r="A8039" s="214">
        <v>293</v>
      </c>
      <c r="B8039" s="89"/>
      <c r="C8039" s="90" t="s">
        <v>135</v>
      </c>
      <c r="D8039" s="153">
        <v>43418</v>
      </c>
      <c r="E8039" s="89" t="s">
        <v>14542</v>
      </c>
      <c r="F8039" s="89" t="s">
        <v>3</v>
      </c>
      <c r="G8039" s="89">
        <v>1682123</v>
      </c>
      <c r="H8039" s="89"/>
      <c r="I8039" s="93" t="s">
        <v>16749</v>
      </c>
      <c r="J8039" s="89"/>
      <c r="K8039" s="89"/>
      <c r="L8039" s="89"/>
      <c r="M8039" s="89"/>
      <c r="N8039" s="155">
        <v>0</v>
      </c>
      <c r="O8039" s="155">
        <v>41.300000000000004</v>
      </c>
      <c r="P8039" s="89" t="s">
        <v>679</v>
      </c>
    </row>
    <row r="8040" spans="1:16" ht="51">
      <c r="A8040" s="214" t="s">
        <v>569</v>
      </c>
      <c r="B8040" s="89"/>
      <c r="C8040" s="90" t="s">
        <v>621</v>
      </c>
      <c r="D8040" s="153">
        <v>43418</v>
      </c>
      <c r="E8040" s="89" t="s">
        <v>14543</v>
      </c>
      <c r="F8040" s="89" t="s">
        <v>3</v>
      </c>
      <c r="G8040" s="89">
        <v>1682021</v>
      </c>
      <c r="H8040" s="89"/>
      <c r="I8040" s="93" t="s">
        <v>16750</v>
      </c>
      <c r="J8040" s="89"/>
      <c r="K8040" s="89"/>
      <c r="L8040" s="89"/>
      <c r="M8040" s="89"/>
      <c r="N8040" s="155">
        <v>0</v>
      </c>
      <c r="O8040" s="155">
        <v>1702.22</v>
      </c>
      <c r="P8040" s="89" t="s">
        <v>679</v>
      </c>
    </row>
    <row r="8041" spans="1:16" ht="51">
      <c r="A8041" s="214">
        <v>591</v>
      </c>
      <c r="B8041" s="89"/>
      <c r="C8041" s="90" t="s">
        <v>11084</v>
      </c>
      <c r="D8041" s="153">
        <v>43418</v>
      </c>
      <c r="E8041" s="89" t="s">
        <v>14544</v>
      </c>
      <c r="F8041" s="89" t="s">
        <v>3</v>
      </c>
      <c r="G8041" s="89">
        <v>1682036</v>
      </c>
      <c r="H8041" s="89"/>
      <c r="I8041" s="93" t="s">
        <v>16751</v>
      </c>
      <c r="J8041" s="89"/>
      <c r="K8041" s="89"/>
      <c r="L8041" s="89"/>
      <c r="M8041" s="89"/>
      <c r="N8041" s="155">
        <v>0</v>
      </c>
      <c r="O8041" s="155">
        <v>48</v>
      </c>
      <c r="P8041" s="89" t="s">
        <v>679</v>
      </c>
    </row>
    <row r="8042" spans="1:16" ht="51">
      <c r="A8042" s="214" t="s">
        <v>569</v>
      </c>
      <c r="B8042" s="89"/>
      <c r="C8042" s="90" t="s">
        <v>621</v>
      </c>
      <c r="D8042" s="153">
        <v>43418</v>
      </c>
      <c r="E8042" s="89" t="s">
        <v>14545</v>
      </c>
      <c r="F8042" s="89" t="s">
        <v>3</v>
      </c>
      <c r="G8042" s="89">
        <v>1682039</v>
      </c>
      <c r="H8042" s="89"/>
      <c r="I8042" s="93" t="s">
        <v>16752</v>
      </c>
      <c r="J8042" s="89"/>
      <c r="K8042" s="89"/>
      <c r="L8042" s="89"/>
      <c r="M8042" s="89"/>
      <c r="N8042" s="155">
        <v>0</v>
      </c>
      <c r="O8042" s="155">
        <v>1127.7</v>
      </c>
      <c r="P8042" s="89" t="s">
        <v>679</v>
      </c>
    </row>
    <row r="8043" spans="1:16" ht="51">
      <c r="A8043" s="214" t="s">
        <v>569</v>
      </c>
      <c r="B8043" s="89"/>
      <c r="C8043" s="90" t="s">
        <v>621</v>
      </c>
      <c r="D8043" s="153">
        <v>43418</v>
      </c>
      <c r="E8043" s="89" t="s">
        <v>14546</v>
      </c>
      <c r="F8043" s="89" t="s">
        <v>3</v>
      </c>
      <c r="G8043" s="89">
        <v>1682042</v>
      </c>
      <c r="H8043" s="89"/>
      <c r="I8043" s="93" t="s">
        <v>16753</v>
      </c>
      <c r="J8043" s="89"/>
      <c r="K8043" s="89"/>
      <c r="L8043" s="89"/>
      <c r="M8043" s="89"/>
      <c r="N8043" s="155">
        <v>0</v>
      </c>
      <c r="O8043" s="155">
        <v>20</v>
      </c>
      <c r="P8043" s="89" t="s">
        <v>679</v>
      </c>
    </row>
    <row r="8044" spans="1:16" ht="51">
      <c r="A8044" s="214" t="s">
        <v>569</v>
      </c>
      <c r="B8044" s="89"/>
      <c r="C8044" s="90" t="s">
        <v>621</v>
      </c>
      <c r="D8044" s="153">
        <v>43418</v>
      </c>
      <c r="E8044" s="89" t="s">
        <v>14547</v>
      </c>
      <c r="F8044" s="89" t="s">
        <v>3</v>
      </c>
      <c r="G8044" s="89">
        <v>1682043</v>
      </c>
      <c r="H8044" s="89"/>
      <c r="I8044" s="93" t="s">
        <v>16754</v>
      </c>
      <c r="J8044" s="89"/>
      <c r="K8044" s="89"/>
      <c r="L8044" s="89"/>
      <c r="M8044" s="89"/>
      <c r="N8044" s="155">
        <v>0</v>
      </c>
      <c r="O8044" s="155">
        <v>75923</v>
      </c>
      <c r="P8044" s="89" t="s">
        <v>679</v>
      </c>
    </row>
    <row r="8045" spans="1:16" ht="51">
      <c r="A8045" s="214">
        <v>132</v>
      </c>
      <c r="B8045" s="89"/>
      <c r="C8045" s="90" t="s">
        <v>71</v>
      </c>
      <c r="D8045" s="153">
        <v>43418</v>
      </c>
      <c r="E8045" s="89" t="s">
        <v>14548</v>
      </c>
      <c r="F8045" s="89" t="s">
        <v>3</v>
      </c>
      <c r="G8045" s="89">
        <v>1682047</v>
      </c>
      <c r="H8045" s="89"/>
      <c r="I8045" s="93" t="s">
        <v>16755</v>
      </c>
      <c r="J8045" s="89"/>
      <c r="K8045" s="89"/>
      <c r="L8045" s="89"/>
      <c r="M8045" s="89"/>
      <c r="N8045" s="155">
        <v>0</v>
      </c>
      <c r="O8045" s="155">
        <v>900</v>
      </c>
      <c r="P8045" s="89" t="s">
        <v>679</v>
      </c>
    </row>
    <row r="8046" spans="1:16" ht="38.25">
      <c r="A8046" s="214">
        <v>16</v>
      </c>
      <c r="B8046" s="89"/>
      <c r="C8046" s="90" t="s">
        <v>46</v>
      </c>
      <c r="D8046" s="153">
        <v>43418</v>
      </c>
      <c r="E8046" s="89" t="s">
        <v>14549</v>
      </c>
      <c r="F8046" s="89" t="s">
        <v>3</v>
      </c>
      <c r="G8046" s="89">
        <v>1682065</v>
      </c>
      <c r="H8046" s="89"/>
      <c r="I8046" s="93" t="s">
        <v>16756</v>
      </c>
      <c r="J8046" s="89"/>
      <c r="K8046" s="89"/>
      <c r="L8046" s="89"/>
      <c r="M8046" s="89"/>
      <c r="N8046" s="155">
        <v>0</v>
      </c>
      <c r="O8046" s="155">
        <v>1850</v>
      </c>
      <c r="P8046" s="89" t="s">
        <v>679</v>
      </c>
    </row>
    <row r="8047" spans="1:16" ht="38.25">
      <c r="A8047" s="214" t="s">
        <v>569</v>
      </c>
      <c r="B8047" s="89"/>
      <c r="C8047" s="90" t="s">
        <v>621</v>
      </c>
      <c r="D8047" s="153">
        <v>43418</v>
      </c>
      <c r="E8047" s="89" t="s">
        <v>14550</v>
      </c>
      <c r="F8047" s="89" t="s">
        <v>3</v>
      </c>
      <c r="G8047" s="89">
        <v>1682076</v>
      </c>
      <c r="H8047" s="89"/>
      <c r="I8047" s="93" t="s">
        <v>16757</v>
      </c>
      <c r="J8047" s="89"/>
      <c r="K8047" s="89"/>
      <c r="L8047" s="89"/>
      <c r="M8047" s="89"/>
      <c r="N8047" s="155">
        <v>0</v>
      </c>
      <c r="O8047" s="155">
        <v>6590.34</v>
      </c>
      <c r="P8047" s="89" t="s">
        <v>679</v>
      </c>
    </row>
    <row r="8048" spans="1:16" ht="51">
      <c r="A8048" s="214">
        <v>47</v>
      </c>
      <c r="B8048" s="89"/>
      <c r="C8048" s="90" t="s">
        <v>52</v>
      </c>
      <c r="D8048" s="153">
        <v>43418</v>
      </c>
      <c r="E8048" s="89" t="s">
        <v>14551</v>
      </c>
      <c r="F8048" s="89" t="s">
        <v>3</v>
      </c>
      <c r="G8048" s="89">
        <v>1682078</v>
      </c>
      <c r="H8048" s="89"/>
      <c r="I8048" s="93" t="s">
        <v>16758</v>
      </c>
      <c r="J8048" s="89"/>
      <c r="K8048" s="89"/>
      <c r="L8048" s="89"/>
      <c r="M8048" s="89"/>
      <c r="N8048" s="155">
        <v>0</v>
      </c>
      <c r="O8048" s="155">
        <v>540</v>
      </c>
      <c r="P8048" s="89" t="s">
        <v>679</v>
      </c>
    </row>
    <row r="8049" spans="1:16" ht="63.75">
      <c r="A8049" s="214">
        <v>48</v>
      </c>
      <c r="B8049" s="89"/>
      <c r="C8049" s="90" t="s">
        <v>53</v>
      </c>
      <c r="D8049" s="153">
        <v>43418</v>
      </c>
      <c r="E8049" s="89" t="s">
        <v>14552</v>
      </c>
      <c r="F8049" s="89" t="s">
        <v>3</v>
      </c>
      <c r="G8049" s="89">
        <v>1682124</v>
      </c>
      <c r="H8049" s="89"/>
      <c r="I8049" s="93" t="s">
        <v>16759</v>
      </c>
      <c r="J8049" s="89"/>
      <c r="K8049" s="89"/>
      <c r="L8049" s="89"/>
      <c r="M8049" s="89"/>
      <c r="N8049" s="155">
        <v>0</v>
      </c>
      <c r="O8049" s="155">
        <v>1558.2</v>
      </c>
      <c r="P8049" s="89" t="s">
        <v>679</v>
      </c>
    </row>
    <row r="8050" spans="1:16" ht="51">
      <c r="A8050" s="214">
        <v>16</v>
      </c>
      <c r="B8050" s="89"/>
      <c r="C8050" s="90" t="s">
        <v>46</v>
      </c>
      <c r="D8050" s="153">
        <v>43418</v>
      </c>
      <c r="E8050" s="89" t="s">
        <v>14553</v>
      </c>
      <c r="F8050" s="89" t="s">
        <v>3</v>
      </c>
      <c r="G8050" s="89">
        <v>1682149</v>
      </c>
      <c r="H8050" s="89"/>
      <c r="I8050" s="93" t="s">
        <v>16760</v>
      </c>
      <c r="J8050" s="89"/>
      <c r="K8050" s="89"/>
      <c r="L8050" s="89"/>
      <c r="M8050" s="89"/>
      <c r="N8050" s="155">
        <v>0</v>
      </c>
      <c r="O8050" s="155">
        <v>3800</v>
      </c>
      <c r="P8050" s="89" t="s">
        <v>679</v>
      </c>
    </row>
    <row r="8051" spans="1:16" ht="51">
      <c r="A8051" s="214">
        <v>592</v>
      </c>
      <c r="B8051" s="89"/>
      <c r="C8051" s="90" t="s">
        <v>653</v>
      </c>
      <c r="D8051" s="153">
        <v>43418</v>
      </c>
      <c r="E8051" s="89" t="s">
        <v>14554</v>
      </c>
      <c r="F8051" s="89" t="s">
        <v>3</v>
      </c>
      <c r="G8051" s="89">
        <v>1682153</v>
      </c>
      <c r="H8051" s="89"/>
      <c r="I8051" s="93" t="s">
        <v>16761</v>
      </c>
      <c r="J8051" s="89"/>
      <c r="K8051" s="89"/>
      <c r="L8051" s="89"/>
      <c r="M8051" s="89"/>
      <c r="N8051" s="155">
        <v>0</v>
      </c>
      <c r="O8051" s="155">
        <v>8133</v>
      </c>
      <c r="P8051" s="89" t="s">
        <v>679</v>
      </c>
    </row>
    <row r="8052" spans="1:16" ht="38.25">
      <c r="A8052" s="214" t="s">
        <v>569</v>
      </c>
      <c r="B8052" s="89"/>
      <c r="C8052" s="90" t="s">
        <v>621</v>
      </c>
      <c r="D8052" s="153">
        <v>43418</v>
      </c>
      <c r="E8052" s="89" t="s">
        <v>14555</v>
      </c>
      <c r="F8052" s="89" t="s">
        <v>3</v>
      </c>
      <c r="G8052" s="89">
        <v>1682156</v>
      </c>
      <c r="H8052" s="89"/>
      <c r="I8052" s="93" t="s">
        <v>16762</v>
      </c>
      <c r="J8052" s="89"/>
      <c r="K8052" s="89"/>
      <c r="L8052" s="89"/>
      <c r="M8052" s="89"/>
      <c r="N8052" s="155">
        <v>0</v>
      </c>
      <c r="O8052" s="155">
        <v>10000</v>
      </c>
      <c r="P8052" s="89" t="s">
        <v>679</v>
      </c>
    </row>
    <row r="8053" spans="1:16" ht="51">
      <c r="A8053" s="214" t="s">
        <v>569</v>
      </c>
      <c r="B8053" s="89"/>
      <c r="C8053" s="90" t="s">
        <v>621</v>
      </c>
      <c r="D8053" s="153">
        <v>43418</v>
      </c>
      <c r="E8053" s="89" t="s">
        <v>14556</v>
      </c>
      <c r="F8053" s="89" t="s">
        <v>3</v>
      </c>
      <c r="G8053" s="89">
        <v>1682161</v>
      </c>
      <c r="H8053" s="89"/>
      <c r="I8053" s="93" t="s">
        <v>16763</v>
      </c>
      <c r="J8053" s="89"/>
      <c r="K8053" s="89"/>
      <c r="L8053" s="89"/>
      <c r="M8053" s="89"/>
      <c r="N8053" s="155">
        <v>0</v>
      </c>
      <c r="O8053" s="155">
        <v>69800</v>
      </c>
      <c r="P8053" s="89" t="s">
        <v>679</v>
      </c>
    </row>
    <row r="8054" spans="1:16" ht="63.75">
      <c r="A8054" s="214">
        <v>85</v>
      </c>
      <c r="B8054" s="89"/>
      <c r="C8054" s="90" t="s">
        <v>2578</v>
      </c>
      <c r="D8054" s="153">
        <v>43418</v>
      </c>
      <c r="E8054" s="89" t="s">
        <v>14557</v>
      </c>
      <c r="F8054" s="89" t="s">
        <v>3</v>
      </c>
      <c r="G8054" s="89">
        <v>1682162</v>
      </c>
      <c r="H8054" s="89"/>
      <c r="I8054" s="93" t="s">
        <v>16764</v>
      </c>
      <c r="J8054" s="89"/>
      <c r="K8054" s="89"/>
      <c r="L8054" s="89"/>
      <c r="M8054" s="89"/>
      <c r="N8054" s="155">
        <v>0</v>
      </c>
      <c r="O8054" s="155">
        <v>240</v>
      </c>
      <c r="P8054" s="89" t="s">
        <v>679</v>
      </c>
    </row>
    <row r="8055" spans="1:16" ht="51">
      <c r="A8055" s="214">
        <v>130</v>
      </c>
      <c r="B8055" s="89"/>
      <c r="C8055" s="90" t="s">
        <v>70</v>
      </c>
      <c r="D8055" s="153">
        <v>43418</v>
      </c>
      <c r="E8055" s="89" t="s">
        <v>14558</v>
      </c>
      <c r="F8055" s="89" t="s">
        <v>3</v>
      </c>
      <c r="G8055" s="89">
        <v>1682182</v>
      </c>
      <c r="H8055" s="89"/>
      <c r="I8055" s="93" t="s">
        <v>16765</v>
      </c>
      <c r="J8055" s="89"/>
      <c r="K8055" s="89"/>
      <c r="L8055" s="89"/>
      <c r="M8055" s="89"/>
      <c r="N8055" s="155">
        <v>0</v>
      </c>
      <c r="O8055" s="155">
        <v>34</v>
      </c>
      <c r="P8055" s="89" t="s">
        <v>679</v>
      </c>
    </row>
    <row r="8056" spans="1:16" ht="51">
      <c r="A8056" s="214">
        <v>593</v>
      </c>
      <c r="B8056" s="89"/>
      <c r="C8056" s="90" t="s">
        <v>618</v>
      </c>
      <c r="D8056" s="153">
        <v>43418</v>
      </c>
      <c r="E8056" s="89" t="s">
        <v>14559</v>
      </c>
      <c r="F8056" s="89" t="s">
        <v>3</v>
      </c>
      <c r="G8056" s="89">
        <v>1681969</v>
      </c>
      <c r="H8056" s="89"/>
      <c r="I8056" s="93" t="s">
        <v>16766</v>
      </c>
      <c r="J8056" s="89"/>
      <c r="K8056" s="89"/>
      <c r="L8056" s="89"/>
      <c r="M8056" s="89"/>
      <c r="N8056" s="155">
        <v>0</v>
      </c>
      <c r="O8056" s="155">
        <v>142598.82</v>
      </c>
      <c r="P8056" s="89" t="s">
        <v>679</v>
      </c>
    </row>
    <row r="8057" spans="1:16" ht="51">
      <c r="A8057" s="214">
        <v>292</v>
      </c>
      <c r="B8057" s="89"/>
      <c r="C8057" s="90" t="s">
        <v>134</v>
      </c>
      <c r="D8057" s="153">
        <v>43418</v>
      </c>
      <c r="E8057" s="89" t="s">
        <v>14560</v>
      </c>
      <c r="F8057" s="89" t="s">
        <v>3</v>
      </c>
      <c r="G8057" s="89">
        <v>1682018</v>
      </c>
      <c r="H8057" s="89"/>
      <c r="I8057" s="93" t="s">
        <v>16767</v>
      </c>
      <c r="J8057" s="89"/>
      <c r="K8057" s="89"/>
      <c r="L8057" s="89"/>
      <c r="M8057" s="89"/>
      <c r="N8057" s="155">
        <v>0</v>
      </c>
      <c r="O8057" s="155">
        <v>23571.95</v>
      </c>
      <c r="P8057" s="89" t="s">
        <v>679</v>
      </c>
    </row>
    <row r="8058" spans="1:16" ht="51">
      <c r="A8058" s="214" t="s">
        <v>560</v>
      </c>
      <c r="B8058" s="89"/>
      <c r="C8058" s="90" t="s">
        <v>622</v>
      </c>
      <c r="D8058" s="153">
        <v>43418</v>
      </c>
      <c r="E8058" s="89" t="s">
        <v>14561</v>
      </c>
      <c r="F8058" s="89" t="s">
        <v>3</v>
      </c>
      <c r="G8058" s="89">
        <v>1681877</v>
      </c>
      <c r="H8058" s="89"/>
      <c r="I8058" s="93" t="s">
        <v>16768</v>
      </c>
      <c r="J8058" s="89"/>
      <c r="K8058" s="89"/>
      <c r="L8058" s="89"/>
      <c r="M8058" s="89"/>
      <c r="N8058" s="155">
        <v>0</v>
      </c>
      <c r="O8058" s="155">
        <v>802.48</v>
      </c>
      <c r="P8058" s="89" t="s">
        <v>679</v>
      </c>
    </row>
    <row r="8059" spans="1:16" ht="51">
      <c r="A8059" s="214">
        <v>41</v>
      </c>
      <c r="B8059" s="89"/>
      <c r="C8059" s="90" t="s">
        <v>50</v>
      </c>
      <c r="D8059" s="153">
        <v>43418</v>
      </c>
      <c r="E8059" s="89" t="s">
        <v>14562</v>
      </c>
      <c r="F8059" s="89" t="s">
        <v>3</v>
      </c>
      <c r="G8059" s="89">
        <v>1681878</v>
      </c>
      <c r="H8059" s="89"/>
      <c r="I8059" s="93" t="s">
        <v>16769</v>
      </c>
      <c r="J8059" s="89"/>
      <c r="K8059" s="89"/>
      <c r="L8059" s="89"/>
      <c r="M8059" s="89"/>
      <c r="N8059" s="155">
        <v>0</v>
      </c>
      <c r="O8059" s="155">
        <v>1420073.83</v>
      </c>
      <c r="P8059" s="89" t="s">
        <v>679</v>
      </c>
    </row>
    <row r="8060" spans="1:16" ht="63.75">
      <c r="A8060" s="214">
        <v>201</v>
      </c>
      <c r="B8060" s="89"/>
      <c r="C8060" s="90" t="s">
        <v>98</v>
      </c>
      <c r="D8060" s="153">
        <v>43418</v>
      </c>
      <c r="E8060" s="89" t="s">
        <v>14563</v>
      </c>
      <c r="F8060" s="89" t="s">
        <v>3</v>
      </c>
      <c r="G8060" s="89">
        <v>1681880</v>
      </c>
      <c r="H8060" s="89"/>
      <c r="I8060" s="93" t="s">
        <v>16770</v>
      </c>
      <c r="J8060" s="89"/>
      <c r="K8060" s="89"/>
      <c r="L8060" s="89"/>
      <c r="M8060" s="89"/>
      <c r="N8060" s="155">
        <v>0</v>
      </c>
      <c r="O8060" s="155">
        <v>3640.85</v>
      </c>
      <c r="P8060" s="89" t="s">
        <v>679</v>
      </c>
    </row>
    <row r="8061" spans="1:16" ht="51">
      <c r="A8061" s="214">
        <v>41</v>
      </c>
      <c r="B8061" s="89"/>
      <c r="C8061" s="90" t="s">
        <v>50</v>
      </c>
      <c r="D8061" s="153">
        <v>43418</v>
      </c>
      <c r="E8061" s="89" t="s">
        <v>14564</v>
      </c>
      <c r="F8061" s="89" t="s">
        <v>3</v>
      </c>
      <c r="G8061" s="89">
        <v>1681884</v>
      </c>
      <c r="H8061" s="89"/>
      <c r="I8061" s="93" t="s">
        <v>16771</v>
      </c>
      <c r="J8061" s="89"/>
      <c r="K8061" s="89"/>
      <c r="L8061" s="89"/>
      <c r="M8061" s="89"/>
      <c r="N8061" s="155">
        <v>0</v>
      </c>
      <c r="O8061" s="155">
        <v>167659.26999999999</v>
      </c>
      <c r="P8061" s="89" t="s">
        <v>679</v>
      </c>
    </row>
    <row r="8062" spans="1:16" ht="63.75">
      <c r="A8062" s="214">
        <v>201</v>
      </c>
      <c r="B8062" s="89"/>
      <c r="C8062" s="90" t="s">
        <v>98</v>
      </c>
      <c r="D8062" s="153">
        <v>43418</v>
      </c>
      <c r="E8062" s="89" t="s">
        <v>14565</v>
      </c>
      <c r="F8062" s="89" t="s">
        <v>3</v>
      </c>
      <c r="G8062" s="89">
        <v>1681888</v>
      </c>
      <c r="H8062" s="89"/>
      <c r="I8062" s="93" t="s">
        <v>16772</v>
      </c>
      <c r="J8062" s="89"/>
      <c r="K8062" s="89"/>
      <c r="L8062" s="89"/>
      <c r="M8062" s="89"/>
      <c r="N8062" s="155">
        <v>0</v>
      </c>
      <c r="O8062" s="155">
        <v>44835.67</v>
      </c>
      <c r="P8062" s="89" t="s">
        <v>679</v>
      </c>
    </row>
    <row r="8063" spans="1:16" ht="51">
      <c r="A8063" s="214" t="s">
        <v>569</v>
      </c>
      <c r="B8063" s="89"/>
      <c r="C8063" s="90" t="s">
        <v>621</v>
      </c>
      <c r="D8063" s="153">
        <v>43418</v>
      </c>
      <c r="E8063" s="89" t="s">
        <v>14566</v>
      </c>
      <c r="F8063" s="89" t="s">
        <v>3</v>
      </c>
      <c r="G8063" s="89">
        <v>1681906</v>
      </c>
      <c r="H8063" s="89"/>
      <c r="I8063" s="93" t="s">
        <v>16773</v>
      </c>
      <c r="J8063" s="89"/>
      <c r="K8063" s="89"/>
      <c r="L8063" s="89"/>
      <c r="M8063" s="89"/>
      <c r="N8063" s="155">
        <v>0</v>
      </c>
      <c r="O8063" s="155">
        <v>1345.71</v>
      </c>
      <c r="P8063" s="89" t="s">
        <v>679</v>
      </c>
    </row>
    <row r="8064" spans="1:16" ht="51">
      <c r="A8064" s="214" t="s">
        <v>569</v>
      </c>
      <c r="B8064" s="89"/>
      <c r="C8064" s="90" t="s">
        <v>621</v>
      </c>
      <c r="D8064" s="153">
        <v>43418</v>
      </c>
      <c r="E8064" s="89" t="s">
        <v>14567</v>
      </c>
      <c r="F8064" s="89" t="s">
        <v>3</v>
      </c>
      <c r="G8064" s="89">
        <v>1681911</v>
      </c>
      <c r="H8064" s="89"/>
      <c r="I8064" s="93" t="s">
        <v>16774</v>
      </c>
      <c r="J8064" s="89"/>
      <c r="K8064" s="89"/>
      <c r="L8064" s="89"/>
      <c r="M8064" s="89"/>
      <c r="N8064" s="155">
        <v>0</v>
      </c>
      <c r="O8064" s="155">
        <v>1236.4000000000001</v>
      </c>
      <c r="P8064" s="89" t="s">
        <v>679</v>
      </c>
    </row>
    <row r="8065" spans="1:16" ht="63.75">
      <c r="A8065" s="214">
        <v>70</v>
      </c>
      <c r="B8065" s="89"/>
      <c r="C8065" s="90" t="s">
        <v>56</v>
      </c>
      <c r="D8065" s="153">
        <v>43418</v>
      </c>
      <c r="E8065" s="89" t="s">
        <v>14568</v>
      </c>
      <c r="F8065" s="89" t="s">
        <v>3</v>
      </c>
      <c r="G8065" s="89">
        <v>1681930</v>
      </c>
      <c r="H8065" s="89"/>
      <c r="I8065" s="93" t="s">
        <v>16775</v>
      </c>
      <c r="J8065" s="89"/>
      <c r="K8065" s="89"/>
      <c r="L8065" s="89"/>
      <c r="M8065" s="89"/>
      <c r="N8065" s="155">
        <v>0</v>
      </c>
      <c r="O8065" s="155">
        <v>45</v>
      </c>
      <c r="P8065" s="89" t="s">
        <v>679</v>
      </c>
    </row>
    <row r="8066" spans="1:16" ht="51">
      <c r="A8066" s="214">
        <v>25</v>
      </c>
      <c r="B8066" s="89"/>
      <c r="C8066" s="90" t="s">
        <v>48</v>
      </c>
      <c r="D8066" s="153">
        <v>43418</v>
      </c>
      <c r="E8066" s="89" t="s">
        <v>14569</v>
      </c>
      <c r="F8066" s="89" t="s">
        <v>3</v>
      </c>
      <c r="G8066" s="89">
        <v>1681958</v>
      </c>
      <c r="H8066" s="89"/>
      <c r="I8066" s="93" t="s">
        <v>16776</v>
      </c>
      <c r="J8066" s="89"/>
      <c r="K8066" s="89"/>
      <c r="L8066" s="89"/>
      <c r="M8066" s="89"/>
      <c r="N8066" s="155">
        <v>0</v>
      </c>
      <c r="O8066" s="155">
        <v>9777.9</v>
      </c>
      <c r="P8066" s="89" t="s">
        <v>679</v>
      </c>
    </row>
    <row r="8067" spans="1:16" ht="51">
      <c r="A8067" s="214">
        <v>15</v>
      </c>
      <c r="B8067" s="89"/>
      <c r="C8067" s="90" t="s">
        <v>45</v>
      </c>
      <c r="D8067" s="153">
        <v>43418</v>
      </c>
      <c r="E8067" s="89" t="s">
        <v>14570</v>
      </c>
      <c r="F8067" s="89" t="s">
        <v>3</v>
      </c>
      <c r="G8067" s="89">
        <v>1681959</v>
      </c>
      <c r="H8067" s="89"/>
      <c r="I8067" s="93" t="s">
        <v>16777</v>
      </c>
      <c r="J8067" s="89"/>
      <c r="K8067" s="89"/>
      <c r="L8067" s="89"/>
      <c r="M8067" s="89"/>
      <c r="N8067" s="155">
        <v>0</v>
      </c>
      <c r="O8067" s="155">
        <v>15871.5</v>
      </c>
      <c r="P8067" s="89" t="s">
        <v>679</v>
      </c>
    </row>
    <row r="8068" spans="1:16" ht="51">
      <c r="A8068" s="214">
        <v>212</v>
      </c>
      <c r="B8068" s="89"/>
      <c r="C8068" s="90" t="s">
        <v>103</v>
      </c>
      <c r="D8068" s="153">
        <v>43418</v>
      </c>
      <c r="E8068" s="89" t="s">
        <v>14571</v>
      </c>
      <c r="F8068" s="89" t="s">
        <v>3</v>
      </c>
      <c r="G8068" s="89">
        <v>1681934</v>
      </c>
      <c r="H8068" s="89"/>
      <c r="I8068" s="93" t="s">
        <v>16778</v>
      </c>
      <c r="J8068" s="89"/>
      <c r="K8068" s="89"/>
      <c r="L8068" s="89"/>
      <c r="M8068" s="89"/>
      <c r="N8068" s="155">
        <v>0</v>
      </c>
      <c r="O8068" s="155">
        <v>311</v>
      </c>
      <c r="P8068" s="89" t="s">
        <v>679</v>
      </c>
    </row>
    <row r="8069" spans="1:16" ht="51">
      <c r="A8069" s="214">
        <v>212</v>
      </c>
      <c r="B8069" s="89"/>
      <c r="C8069" s="90" t="s">
        <v>103</v>
      </c>
      <c r="D8069" s="153">
        <v>43418</v>
      </c>
      <c r="E8069" s="89" t="s">
        <v>14572</v>
      </c>
      <c r="F8069" s="89" t="s">
        <v>3</v>
      </c>
      <c r="G8069" s="89">
        <v>1681935</v>
      </c>
      <c r="H8069" s="89"/>
      <c r="I8069" s="93" t="s">
        <v>16778</v>
      </c>
      <c r="J8069" s="89"/>
      <c r="K8069" s="89"/>
      <c r="L8069" s="89"/>
      <c r="M8069" s="89"/>
      <c r="N8069" s="155">
        <v>0</v>
      </c>
      <c r="O8069" s="155">
        <v>233</v>
      </c>
      <c r="P8069" s="89" t="s">
        <v>679</v>
      </c>
    </row>
    <row r="8070" spans="1:16" ht="38.25">
      <c r="A8070" s="214">
        <v>373</v>
      </c>
      <c r="B8070" s="89"/>
      <c r="C8070" s="90" t="s">
        <v>644</v>
      </c>
      <c r="D8070" s="153">
        <v>43418</v>
      </c>
      <c r="E8070" s="89" t="s">
        <v>14573</v>
      </c>
      <c r="F8070" s="89" t="s">
        <v>3</v>
      </c>
      <c r="G8070" s="89">
        <v>1681940</v>
      </c>
      <c r="H8070" s="89"/>
      <c r="I8070" s="93" t="s">
        <v>16779</v>
      </c>
      <c r="J8070" s="89"/>
      <c r="K8070" s="89"/>
      <c r="L8070" s="89"/>
      <c r="M8070" s="89"/>
      <c r="N8070" s="155">
        <v>0</v>
      </c>
      <c r="O8070" s="155">
        <v>3569.5</v>
      </c>
      <c r="P8070" s="89" t="s">
        <v>679</v>
      </c>
    </row>
    <row r="8071" spans="1:16" ht="51">
      <c r="A8071" s="214">
        <v>41</v>
      </c>
      <c r="B8071" s="89"/>
      <c r="C8071" s="90" t="s">
        <v>50</v>
      </c>
      <c r="D8071" s="153">
        <v>43418</v>
      </c>
      <c r="E8071" s="89" t="s">
        <v>14574</v>
      </c>
      <c r="F8071" s="89" t="s">
        <v>3</v>
      </c>
      <c r="G8071" s="89">
        <v>1681942</v>
      </c>
      <c r="H8071" s="89"/>
      <c r="I8071" s="93" t="s">
        <v>16780</v>
      </c>
      <c r="J8071" s="89"/>
      <c r="K8071" s="89"/>
      <c r="L8071" s="89"/>
      <c r="M8071" s="89"/>
      <c r="N8071" s="155">
        <v>0</v>
      </c>
      <c r="O8071" s="155">
        <v>0.5</v>
      </c>
      <c r="P8071" s="89" t="s">
        <v>679</v>
      </c>
    </row>
    <row r="8072" spans="1:16" ht="63.75">
      <c r="A8072" s="214">
        <v>48</v>
      </c>
      <c r="B8072" s="89"/>
      <c r="C8072" s="90" t="s">
        <v>53</v>
      </c>
      <c r="D8072" s="153">
        <v>43418</v>
      </c>
      <c r="E8072" s="89" t="s">
        <v>14575</v>
      </c>
      <c r="F8072" s="89" t="s">
        <v>3</v>
      </c>
      <c r="G8072" s="89">
        <v>1681945</v>
      </c>
      <c r="H8072" s="89"/>
      <c r="I8072" s="93" t="s">
        <v>16781</v>
      </c>
      <c r="J8072" s="89"/>
      <c r="K8072" s="89"/>
      <c r="L8072" s="89"/>
      <c r="M8072" s="89"/>
      <c r="N8072" s="155">
        <v>0</v>
      </c>
      <c r="O8072" s="155">
        <v>24</v>
      </c>
      <c r="P8072" s="89" t="s">
        <v>679</v>
      </c>
    </row>
    <row r="8073" spans="1:16" ht="38.25">
      <c r="A8073" s="214">
        <v>47</v>
      </c>
      <c r="B8073" s="89"/>
      <c r="C8073" s="90" t="s">
        <v>52</v>
      </c>
      <c r="D8073" s="153">
        <v>43418</v>
      </c>
      <c r="E8073" s="89" t="s">
        <v>14576</v>
      </c>
      <c r="F8073" s="89" t="s">
        <v>3</v>
      </c>
      <c r="G8073" s="89">
        <v>1681974</v>
      </c>
      <c r="H8073" s="89"/>
      <c r="I8073" s="93" t="s">
        <v>16782</v>
      </c>
      <c r="J8073" s="89"/>
      <c r="K8073" s="89"/>
      <c r="L8073" s="89"/>
      <c r="M8073" s="89"/>
      <c r="N8073" s="155">
        <v>0</v>
      </c>
      <c r="O8073" s="155">
        <v>4837.2</v>
      </c>
      <c r="P8073" s="89" t="s">
        <v>679</v>
      </c>
    </row>
    <row r="8074" spans="1:16" ht="51">
      <c r="A8074" s="214">
        <v>47</v>
      </c>
      <c r="B8074" s="89"/>
      <c r="C8074" s="90" t="s">
        <v>52</v>
      </c>
      <c r="D8074" s="153">
        <v>43418</v>
      </c>
      <c r="E8074" s="89" t="s">
        <v>14577</v>
      </c>
      <c r="F8074" s="89" t="s">
        <v>3</v>
      </c>
      <c r="G8074" s="89">
        <v>1681978</v>
      </c>
      <c r="H8074" s="89"/>
      <c r="I8074" s="93" t="s">
        <v>16783</v>
      </c>
      <c r="J8074" s="89"/>
      <c r="K8074" s="89"/>
      <c r="L8074" s="89"/>
      <c r="M8074" s="89"/>
      <c r="N8074" s="155">
        <v>0</v>
      </c>
      <c r="O8074" s="155">
        <v>30.69</v>
      </c>
      <c r="P8074" s="89" t="s">
        <v>679</v>
      </c>
    </row>
    <row r="8075" spans="1:16" ht="38.25">
      <c r="A8075" s="214">
        <v>47</v>
      </c>
      <c r="B8075" s="89"/>
      <c r="C8075" s="90" t="s">
        <v>52</v>
      </c>
      <c r="D8075" s="153">
        <v>43418</v>
      </c>
      <c r="E8075" s="89" t="s">
        <v>14578</v>
      </c>
      <c r="F8075" s="89" t="s">
        <v>3</v>
      </c>
      <c r="G8075" s="89">
        <v>1681982</v>
      </c>
      <c r="H8075" s="89"/>
      <c r="I8075" s="93" t="s">
        <v>16784</v>
      </c>
      <c r="J8075" s="89"/>
      <c r="K8075" s="89"/>
      <c r="L8075" s="89"/>
      <c r="M8075" s="89"/>
      <c r="N8075" s="155">
        <v>0</v>
      </c>
      <c r="O8075" s="155">
        <v>568.11</v>
      </c>
      <c r="P8075" s="89" t="s">
        <v>679</v>
      </c>
    </row>
    <row r="8076" spans="1:16" ht="51">
      <c r="A8076" s="214">
        <v>309</v>
      </c>
      <c r="B8076" s="89"/>
      <c r="C8076" s="90" t="s">
        <v>11071</v>
      </c>
      <c r="D8076" s="153">
        <v>43418</v>
      </c>
      <c r="E8076" s="89" t="s">
        <v>14579</v>
      </c>
      <c r="F8076" s="89" t="s">
        <v>3</v>
      </c>
      <c r="G8076" s="89">
        <v>1681984</v>
      </c>
      <c r="H8076" s="89"/>
      <c r="I8076" s="93" t="s">
        <v>16785</v>
      </c>
      <c r="J8076" s="89"/>
      <c r="K8076" s="89"/>
      <c r="L8076" s="89"/>
      <c r="M8076" s="89"/>
      <c r="N8076" s="155">
        <v>0</v>
      </c>
      <c r="O8076" s="155">
        <v>45</v>
      </c>
      <c r="P8076" s="89" t="s">
        <v>2900</v>
      </c>
    </row>
    <row r="8077" spans="1:16" ht="51">
      <c r="A8077" s="214">
        <v>309</v>
      </c>
      <c r="B8077" s="89"/>
      <c r="C8077" s="90" t="s">
        <v>11071</v>
      </c>
      <c r="D8077" s="153">
        <v>43418</v>
      </c>
      <c r="E8077" s="89" t="s">
        <v>14580</v>
      </c>
      <c r="F8077" s="89" t="s">
        <v>3</v>
      </c>
      <c r="G8077" s="89">
        <v>1681986</v>
      </c>
      <c r="H8077" s="89"/>
      <c r="I8077" s="93" t="s">
        <v>16786</v>
      </c>
      <c r="J8077" s="89"/>
      <c r="K8077" s="89"/>
      <c r="L8077" s="89"/>
      <c r="M8077" s="89"/>
      <c r="N8077" s="155">
        <v>0</v>
      </c>
      <c r="O8077" s="155">
        <v>82</v>
      </c>
      <c r="P8077" s="89" t="s">
        <v>679</v>
      </c>
    </row>
    <row r="8078" spans="1:16" ht="51">
      <c r="A8078" s="214" t="s">
        <v>569</v>
      </c>
      <c r="B8078" s="89"/>
      <c r="C8078" s="90" t="s">
        <v>621</v>
      </c>
      <c r="D8078" s="153">
        <v>43418</v>
      </c>
      <c r="E8078" s="89" t="s">
        <v>14581</v>
      </c>
      <c r="F8078" s="89" t="s">
        <v>3</v>
      </c>
      <c r="G8078" s="89">
        <v>1681921</v>
      </c>
      <c r="H8078" s="89"/>
      <c r="I8078" s="93" t="s">
        <v>16787</v>
      </c>
      <c r="J8078" s="89"/>
      <c r="K8078" s="89"/>
      <c r="L8078" s="89"/>
      <c r="M8078" s="89"/>
      <c r="N8078" s="155">
        <v>0</v>
      </c>
      <c r="O8078" s="155">
        <v>1000</v>
      </c>
      <c r="P8078" s="89" t="s">
        <v>679</v>
      </c>
    </row>
    <row r="8079" spans="1:16" ht="38.25">
      <c r="A8079" s="214" t="s">
        <v>569</v>
      </c>
      <c r="B8079" s="89"/>
      <c r="C8079" s="90" t="s">
        <v>621</v>
      </c>
      <c r="D8079" s="153">
        <v>43418</v>
      </c>
      <c r="E8079" s="89" t="s">
        <v>14582</v>
      </c>
      <c r="F8079" s="89" t="s">
        <v>3</v>
      </c>
      <c r="G8079" s="89">
        <v>1681909</v>
      </c>
      <c r="H8079" s="89"/>
      <c r="I8079" s="93" t="s">
        <v>16788</v>
      </c>
      <c r="J8079" s="89"/>
      <c r="K8079" s="89"/>
      <c r="L8079" s="89"/>
      <c r="M8079" s="89"/>
      <c r="N8079" s="155">
        <v>0</v>
      </c>
      <c r="O8079" s="155">
        <v>20</v>
      </c>
      <c r="P8079" s="89" t="s">
        <v>679</v>
      </c>
    </row>
    <row r="8080" spans="1:16" ht="38.25">
      <c r="A8080" s="214" t="s">
        <v>569</v>
      </c>
      <c r="B8080" s="89"/>
      <c r="C8080" s="90" t="s">
        <v>621</v>
      </c>
      <c r="D8080" s="153">
        <v>43418</v>
      </c>
      <c r="E8080" s="89" t="s">
        <v>14583</v>
      </c>
      <c r="F8080" s="89" t="s">
        <v>3</v>
      </c>
      <c r="G8080" s="89">
        <v>1681908</v>
      </c>
      <c r="H8080" s="89"/>
      <c r="I8080" s="93" t="s">
        <v>16788</v>
      </c>
      <c r="J8080" s="89"/>
      <c r="K8080" s="89"/>
      <c r="L8080" s="89"/>
      <c r="M8080" s="89"/>
      <c r="N8080" s="155">
        <v>0</v>
      </c>
      <c r="O8080" s="155">
        <v>160</v>
      </c>
      <c r="P8080" s="89" t="s">
        <v>679</v>
      </c>
    </row>
    <row r="8081" spans="1:16" ht="51">
      <c r="A8081" s="214" t="s">
        <v>569</v>
      </c>
      <c r="B8081" s="89"/>
      <c r="C8081" s="90" t="s">
        <v>621</v>
      </c>
      <c r="D8081" s="153">
        <v>43418</v>
      </c>
      <c r="E8081" s="89" t="s">
        <v>14584</v>
      </c>
      <c r="F8081" s="89" t="s">
        <v>3</v>
      </c>
      <c r="G8081" s="89">
        <v>1681882</v>
      </c>
      <c r="H8081" s="89"/>
      <c r="I8081" s="93" t="s">
        <v>16789</v>
      </c>
      <c r="J8081" s="89"/>
      <c r="K8081" s="89"/>
      <c r="L8081" s="89"/>
      <c r="M8081" s="89"/>
      <c r="N8081" s="155">
        <v>0</v>
      </c>
      <c r="O8081" s="155">
        <v>1429.6000000000001</v>
      </c>
      <c r="P8081" s="89" t="s">
        <v>679</v>
      </c>
    </row>
    <row r="8082" spans="1:16" ht="51">
      <c r="A8082" s="214">
        <v>10</v>
      </c>
      <c r="B8082" s="89"/>
      <c r="C8082" s="90" t="s">
        <v>44</v>
      </c>
      <c r="D8082" s="153">
        <v>43418</v>
      </c>
      <c r="E8082" s="89" t="s">
        <v>14585</v>
      </c>
      <c r="F8082" s="89" t="s">
        <v>3</v>
      </c>
      <c r="G8082" s="89">
        <v>1681879</v>
      </c>
      <c r="H8082" s="89"/>
      <c r="I8082" s="93" t="s">
        <v>16790</v>
      </c>
      <c r="J8082" s="89"/>
      <c r="K8082" s="89"/>
      <c r="L8082" s="89"/>
      <c r="M8082" s="89"/>
      <c r="N8082" s="155">
        <v>0</v>
      </c>
      <c r="O8082" s="155">
        <v>1515</v>
      </c>
      <c r="P8082" s="89" t="s">
        <v>2900</v>
      </c>
    </row>
    <row r="8083" spans="1:16" ht="76.5">
      <c r="A8083" s="214">
        <v>373</v>
      </c>
      <c r="B8083" s="89"/>
      <c r="C8083" s="90" t="s">
        <v>644</v>
      </c>
      <c r="D8083" s="153">
        <v>43418</v>
      </c>
      <c r="E8083" s="89" t="s">
        <v>14586</v>
      </c>
      <c r="F8083" s="89" t="s">
        <v>680</v>
      </c>
      <c r="G8083" s="89">
        <v>181848</v>
      </c>
      <c r="H8083" s="89"/>
      <c r="I8083" s="93" t="s">
        <v>16791</v>
      </c>
      <c r="J8083" s="89"/>
      <c r="K8083" s="89"/>
      <c r="L8083" s="89"/>
      <c r="M8083" s="89"/>
      <c r="N8083" s="155">
        <v>0</v>
      </c>
      <c r="O8083" s="155">
        <v>16624296.050000001</v>
      </c>
      <c r="P8083" s="89" t="s">
        <v>679</v>
      </c>
    </row>
    <row r="8084" spans="1:16" ht="89.25">
      <c r="A8084" s="214">
        <v>10</v>
      </c>
      <c r="B8084" s="89"/>
      <c r="C8084" s="90" t="s">
        <v>44</v>
      </c>
      <c r="D8084" s="153">
        <v>43418</v>
      </c>
      <c r="E8084" s="89" t="s">
        <v>14587</v>
      </c>
      <c r="F8084" s="89" t="s">
        <v>15</v>
      </c>
      <c r="G8084" s="89">
        <v>6517</v>
      </c>
      <c r="H8084" s="89"/>
      <c r="I8084" s="93" t="s">
        <v>16792</v>
      </c>
      <c r="J8084" s="89"/>
      <c r="K8084" s="89"/>
      <c r="L8084" s="89"/>
      <c r="M8084" s="89"/>
      <c r="N8084" s="155">
        <v>23118.79</v>
      </c>
      <c r="O8084" s="155">
        <v>0</v>
      </c>
      <c r="P8084" s="89" t="s">
        <v>679</v>
      </c>
    </row>
    <row r="8085" spans="1:16" ht="38.25">
      <c r="A8085" s="214">
        <v>35</v>
      </c>
      <c r="B8085" s="89"/>
      <c r="C8085" s="90" t="s">
        <v>49</v>
      </c>
      <c r="D8085" s="153">
        <v>43418</v>
      </c>
      <c r="E8085" s="89" t="s">
        <v>14588</v>
      </c>
      <c r="F8085" s="89" t="s">
        <v>680</v>
      </c>
      <c r="G8085" s="89">
        <v>181849</v>
      </c>
      <c r="H8085" s="89"/>
      <c r="I8085" s="93" t="s">
        <v>16793</v>
      </c>
      <c r="J8085" s="89"/>
      <c r="K8085" s="89"/>
      <c r="L8085" s="89"/>
      <c r="M8085" s="89"/>
      <c r="N8085" s="155">
        <v>0</v>
      </c>
      <c r="O8085" s="155">
        <v>68371.009999999995</v>
      </c>
      <c r="P8085" s="89" t="s">
        <v>679</v>
      </c>
    </row>
    <row r="8086" spans="1:16" ht="89.25">
      <c r="A8086" s="214">
        <v>25</v>
      </c>
      <c r="B8086" s="89"/>
      <c r="C8086" s="90" t="s">
        <v>48</v>
      </c>
      <c r="D8086" s="153">
        <v>43418</v>
      </c>
      <c r="E8086" s="89" t="s">
        <v>14589</v>
      </c>
      <c r="F8086" s="89" t="s">
        <v>680</v>
      </c>
      <c r="G8086" s="89">
        <v>181805</v>
      </c>
      <c r="H8086" s="89"/>
      <c r="I8086" s="93" t="s">
        <v>16794</v>
      </c>
      <c r="J8086" s="89"/>
      <c r="K8086" s="89"/>
      <c r="L8086" s="89"/>
      <c r="M8086" s="89"/>
      <c r="N8086" s="155">
        <v>154284.73000000001</v>
      </c>
      <c r="O8086" s="155">
        <v>0</v>
      </c>
      <c r="P8086" s="89" t="s">
        <v>679</v>
      </c>
    </row>
    <row r="8087" spans="1:16" ht="89.25">
      <c r="A8087" s="214">
        <v>25</v>
      </c>
      <c r="B8087" s="89"/>
      <c r="C8087" s="90" t="s">
        <v>48</v>
      </c>
      <c r="D8087" s="153">
        <v>43418</v>
      </c>
      <c r="E8087" s="89" t="s">
        <v>14589</v>
      </c>
      <c r="F8087" s="89" t="s">
        <v>680</v>
      </c>
      <c r="G8087" s="89">
        <v>181826</v>
      </c>
      <c r="H8087" s="89"/>
      <c r="I8087" s="93" t="s">
        <v>16795</v>
      </c>
      <c r="J8087" s="89"/>
      <c r="K8087" s="89"/>
      <c r="L8087" s="89"/>
      <c r="M8087" s="89"/>
      <c r="N8087" s="155">
        <v>36540.480000000003</v>
      </c>
      <c r="O8087" s="155">
        <v>0</v>
      </c>
      <c r="P8087" s="89" t="s">
        <v>679</v>
      </c>
    </row>
    <row r="8088" spans="1:16" ht="76.5">
      <c r="A8088" s="214">
        <v>25</v>
      </c>
      <c r="B8088" s="89"/>
      <c r="C8088" s="90" t="s">
        <v>48</v>
      </c>
      <c r="D8088" s="153">
        <v>43418</v>
      </c>
      <c r="E8088" s="89" t="s">
        <v>14589</v>
      </c>
      <c r="F8088" s="89" t="s">
        <v>680</v>
      </c>
      <c r="G8088" s="89">
        <v>181825</v>
      </c>
      <c r="H8088" s="89"/>
      <c r="I8088" s="93" t="s">
        <v>16796</v>
      </c>
      <c r="J8088" s="89"/>
      <c r="K8088" s="89"/>
      <c r="L8088" s="89"/>
      <c r="M8088" s="89"/>
      <c r="N8088" s="155">
        <v>91642.21</v>
      </c>
      <c r="O8088" s="155">
        <v>0</v>
      </c>
      <c r="P8088" s="89" t="s">
        <v>679</v>
      </c>
    </row>
    <row r="8089" spans="1:16" ht="51">
      <c r="A8089" s="214">
        <v>343</v>
      </c>
      <c r="B8089" s="89"/>
      <c r="C8089" s="90" t="s">
        <v>153</v>
      </c>
      <c r="D8089" s="153">
        <v>43418</v>
      </c>
      <c r="E8089" s="89" t="s">
        <v>14590</v>
      </c>
      <c r="F8089" s="89" t="s">
        <v>6</v>
      </c>
      <c r="G8089" s="89">
        <v>1045997</v>
      </c>
      <c r="H8089" s="89"/>
      <c r="I8089" s="93" t="s">
        <v>7611</v>
      </c>
      <c r="J8089" s="89"/>
      <c r="K8089" s="89"/>
      <c r="L8089" s="89"/>
      <c r="M8089" s="89"/>
      <c r="N8089" s="155">
        <v>0</v>
      </c>
      <c r="O8089" s="155">
        <v>2940933.95</v>
      </c>
      <c r="P8089" s="89" t="s">
        <v>679</v>
      </c>
    </row>
    <row r="8090" spans="1:16" ht="89.25">
      <c r="A8090" s="214">
        <v>25</v>
      </c>
      <c r="B8090" s="89"/>
      <c r="C8090" s="90" t="s">
        <v>48</v>
      </c>
      <c r="D8090" s="153">
        <v>43418</v>
      </c>
      <c r="E8090" s="89" t="s">
        <v>14591</v>
      </c>
      <c r="F8090" s="89" t="s">
        <v>15</v>
      </c>
      <c r="G8090" s="89">
        <v>6532</v>
      </c>
      <c r="H8090" s="89"/>
      <c r="I8090" s="93" t="s">
        <v>16797</v>
      </c>
      <c r="J8090" s="89"/>
      <c r="K8090" s="89"/>
      <c r="L8090" s="89"/>
      <c r="M8090" s="89"/>
      <c r="N8090" s="155">
        <v>50</v>
      </c>
      <c r="O8090" s="155">
        <v>0</v>
      </c>
      <c r="P8090" s="89" t="s">
        <v>679</v>
      </c>
    </row>
    <row r="8091" spans="1:16" ht="63.75">
      <c r="A8091" s="214">
        <v>373</v>
      </c>
      <c r="B8091" s="89"/>
      <c r="C8091" s="90" t="s">
        <v>644</v>
      </c>
      <c r="D8091" s="153">
        <v>43418</v>
      </c>
      <c r="E8091" s="89" t="s">
        <v>14592</v>
      </c>
      <c r="F8091" s="89" t="s">
        <v>680</v>
      </c>
      <c r="G8091" s="89">
        <v>181851</v>
      </c>
      <c r="H8091" s="89"/>
      <c r="I8091" s="93" t="s">
        <v>16798</v>
      </c>
      <c r="J8091" s="89"/>
      <c r="K8091" s="89"/>
      <c r="L8091" s="89"/>
      <c r="M8091" s="89"/>
      <c r="N8091" s="155">
        <v>0</v>
      </c>
      <c r="O8091" s="155">
        <v>4796773.47</v>
      </c>
      <c r="P8091" s="89" t="s">
        <v>679</v>
      </c>
    </row>
    <row r="8092" spans="1:16" ht="51">
      <c r="A8092" s="214">
        <v>373</v>
      </c>
      <c r="B8092" s="89"/>
      <c r="C8092" s="90" t="s">
        <v>644</v>
      </c>
      <c r="D8092" s="153">
        <v>43418</v>
      </c>
      <c r="E8092" s="89" t="s">
        <v>14593</v>
      </c>
      <c r="F8092" s="89" t="s">
        <v>680</v>
      </c>
      <c r="G8092" s="89">
        <v>181852</v>
      </c>
      <c r="H8092" s="89"/>
      <c r="I8092" s="93" t="s">
        <v>16799</v>
      </c>
      <c r="J8092" s="89"/>
      <c r="K8092" s="89"/>
      <c r="L8092" s="89"/>
      <c r="M8092" s="89"/>
      <c r="N8092" s="155">
        <v>0</v>
      </c>
      <c r="O8092" s="155">
        <v>1439032.04</v>
      </c>
      <c r="P8092" s="89" t="s">
        <v>679</v>
      </c>
    </row>
    <row r="8093" spans="1:16" ht="51">
      <c r="A8093" s="214">
        <v>513</v>
      </c>
      <c r="B8093" s="89"/>
      <c r="C8093" s="90" t="s">
        <v>175</v>
      </c>
      <c r="D8093" s="153">
        <v>43418</v>
      </c>
      <c r="E8093" s="89" t="s">
        <v>14594</v>
      </c>
      <c r="F8093" s="89" t="s">
        <v>15</v>
      </c>
      <c r="G8093" s="89">
        <v>888852</v>
      </c>
      <c r="H8093" s="89"/>
      <c r="I8093" s="93" t="s">
        <v>4424</v>
      </c>
      <c r="J8093" s="89"/>
      <c r="K8093" s="89"/>
      <c r="L8093" s="89"/>
      <c r="M8093" s="89"/>
      <c r="N8093" s="155">
        <v>50</v>
      </c>
      <c r="O8093" s="155">
        <v>0</v>
      </c>
      <c r="P8093" s="89" t="s">
        <v>679</v>
      </c>
    </row>
    <row r="8094" spans="1:16" ht="51">
      <c r="A8094" s="214">
        <v>117</v>
      </c>
      <c r="B8094" s="89"/>
      <c r="C8094" s="90" t="s">
        <v>65</v>
      </c>
      <c r="D8094" s="153">
        <v>43418</v>
      </c>
      <c r="E8094" s="89" t="s">
        <v>14595</v>
      </c>
      <c r="F8094" s="89" t="s">
        <v>11</v>
      </c>
      <c r="G8094" s="89">
        <v>938569</v>
      </c>
      <c r="H8094" s="89"/>
      <c r="I8094" s="93" t="s">
        <v>16800</v>
      </c>
      <c r="J8094" s="89"/>
      <c r="K8094" s="89"/>
      <c r="L8094" s="89"/>
      <c r="M8094" s="89"/>
      <c r="N8094" s="155">
        <v>50</v>
      </c>
      <c r="O8094" s="155">
        <v>0</v>
      </c>
      <c r="P8094" s="89" t="s">
        <v>679</v>
      </c>
    </row>
    <row r="8095" spans="1:16" ht="63.75">
      <c r="A8095" s="214">
        <v>10</v>
      </c>
      <c r="B8095" s="89"/>
      <c r="C8095" s="90" t="s">
        <v>44</v>
      </c>
      <c r="D8095" s="153">
        <v>43418</v>
      </c>
      <c r="E8095" s="89" t="s">
        <v>14596</v>
      </c>
      <c r="F8095" s="89" t="s">
        <v>15</v>
      </c>
      <c r="G8095" s="89">
        <v>888856</v>
      </c>
      <c r="H8095" s="89"/>
      <c r="I8095" s="93" t="s">
        <v>16801</v>
      </c>
      <c r="J8095" s="89"/>
      <c r="K8095" s="89"/>
      <c r="L8095" s="89"/>
      <c r="M8095" s="89"/>
      <c r="N8095" s="155">
        <v>50</v>
      </c>
      <c r="O8095" s="155">
        <v>0</v>
      </c>
      <c r="P8095" s="89" t="s">
        <v>679</v>
      </c>
    </row>
    <row r="8096" spans="1:16" ht="51">
      <c r="A8096" s="214">
        <v>10</v>
      </c>
      <c r="B8096" s="89"/>
      <c r="C8096" s="90" t="s">
        <v>44</v>
      </c>
      <c r="D8096" s="153">
        <v>43418</v>
      </c>
      <c r="E8096" s="89" t="s">
        <v>14597</v>
      </c>
      <c r="F8096" s="89" t="s">
        <v>15</v>
      </c>
      <c r="G8096" s="89">
        <v>888858</v>
      </c>
      <c r="H8096" s="89"/>
      <c r="I8096" s="93" t="s">
        <v>16802</v>
      </c>
      <c r="J8096" s="89"/>
      <c r="K8096" s="89"/>
      <c r="L8096" s="89"/>
      <c r="M8096" s="89"/>
      <c r="N8096" s="155">
        <v>50</v>
      </c>
      <c r="O8096" s="155">
        <v>0</v>
      </c>
      <c r="P8096" s="89" t="s">
        <v>679</v>
      </c>
    </row>
    <row r="8097" spans="1:16" ht="51">
      <c r="A8097" s="214">
        <v>513</v>
      </c>
      <c r="B8097" s="89"/>
      <c r="C8097" s="90" t="s">
        <v>175</v>
      </c>
      <c r="D8097" s="153">
        <v>43418</v>
      </c>
      <c r="E8097" s="89" t="s">
        <v>14598</v>
      </c>
      <c r="F8097" s="89" t="s">
        <v>15</v>
      </c>
      <c r="G8097" s="89">
        <v>888870</v>
      </c>
      <c r="H8097" s="89"/>
      <c r="I8097" s="93" t="s">
        <v>16803</v>
      </c>
      <c r="J8097" s="89"/>
      <c r="K8097" s="89"/>
      <c r="L8097" s="89"/>
      <c r="M8097" s="89"/>
      <c r="N8097" s="155">
        <v>50</v>
      </c>
      <c r="O8097" s="155">
        <v>0</v>
      </c>
      <c r="P8097" s="89" t="s">
        <v>679</v>
      </c>
    </row>
    <row r="8098" spans="1:16" ht="51">
      <c r="A8098" s="214">
        <v>513</v>
      </c>
      <c r="B8098" s="89"/>
      <c r="C8098" s="90" t="s">
        <v>175</v>
      </c>
      <c r="D8098" s="153">
        <v>43418</v>
      </c>
      <c r="E8098" s="89" t="s">
        <v>14599</v>
      </c>
      <c r="F8098" s="89" t="s">
        <v>15</v>
      </c>
      <c r="G8098" s="89">
        <v>888872</v>
      </c>
      <c r="H8098" s="89"/>
      <c r="I8098" s="93" t="s">
        <v>3326</v>
      </c>
      <c r="J8098" s="89"/>
      <c r="K8098" s="89"/>
      <c r="L8098" s="89"/>
      <c r="M8098" s="89"/>
      <c r="N8098" s="155">
        <v>50</v>
      </c>
      <c r="O8098" s="155">
        <v>0</v>
      </c>
      <c r="P8098" s="89" t="s">
        <v>679</v>
      </c>
    </row>
    <row r="8099" spans="1:16" ht="76.5">
      <c r="A8099" s="214" t="s">
        <v>561</v>
      </c>
      <c r="B8099" s="89"/>
      <c r="C8099" s="90" t="s">
        <v>10493</v>
      </c>
      <c r="D8099" s="153">
        <v>43418</v>
      </c>
      <c r="E8099" s="89" t="s">
        <v>14600</v>
      </c>
      <c r="F8099" s="89" t="s">
        <v>13</v>
      </c>
      <c r="G8099" s="89">
        <v>938560</v>
      </c>
      <c r="H8099" s="89"/>
      <c r="I8099" s="93" t="s">
        <v>16804</v>
      </c>
      <c r="J8099" s="89"/>
      <c r="K8099" s="89"/>
      <c r="L8099" s="89"/>
      <c r="M8099" s="89"/>
      <c r="N8099" s="155">
        <v>12240</v>
      </c>
      <c r="O8099" s="155">
        <v>0</v>
      </c>
      <c r="P8099" s="89" t="s">
        <v>679</v>
      </c>
    </row>
    <row r="8100" spans="1:16" ht="76.5">
      <c r="A8100" s="214" t="s">
        <v>561</v>
      </c>
      <c r="B8100" s="89"/>
      <c r="C8100" s="90" t="s">
        <v>10493</v>
      </c>
      <c r="D8100" s="153">
        <v>43418</v>
      </c>
      <c r="E8100" s="89" t="s">
        <v>14601</v>
      </c>
      <c r="F8100" s="89" t="s">
        <v>11</v>
      </c>
      <c r="G8100" s="89">
        <v>938560</v>
      </c>
      <c r="H8100" s="89"/>
      <c r="I8100" s="93" t="s">
        <v>16805</v>
      </c>
      <c r="J8100" s="89"/>
      <c r="K8100" s="89"/>
      <c r="L8100" s="89"/>
      <c r="M8100" s="89"/>
      <c r="N8100" s="155">
        <v>50</v>
      </c>
      <c r="O8100" s="155">
        <v>0</v>
      </c>
      <c r="P8100" s="89" t="s">
        <v>679</v>
      </c>
    </row>
    <row r="8101" spans="1:16" ht="51">
      <c r="A8101" s="214">
        <v>119</v>
      </c>
      <c r="B8101" s="89"/>
      <c r="C8101" s="90" t="s">
        <v>66</v>
      </c>
      <c r="D8101" s="153">
        <v>43418</v>
      </c>
      <c r="E8101" s="89" t="s">
        <v>14602</v>
      </c>
      <c r="F8101" s="89" t="s">
        <v>11</v>
      </c>
      <c r="G8101" s="89">
        <v>938563</v>
      </c>
      <c r="H8101" s="89"/>
      <c r="I8101" s="93" t="s">
        <v>16806</v>
      </c>
      <c r="J8101" s="89"/>
      <c r="K8101" s="89"/>
      <c r="L8101" s="89"/>
      <c r="M8101" s="89"/>
      <c r="N8101" s="155">
        <v>50</v>
      </c>
      <c r="O8101" s="155">
        <v>0</v>
      </c>
      <c r="P8101" s="89" t="s">
        <v>679</v>
      </c>
    </row>
    <row r="8102" spans="1:16" ht="63.75">
      <c r="A8102" s="214">
        <v>10</v>
      </c>
      <c r="B8102" s="89"/>
      <c r="C8102" s="90" t="s">
        <v>44</v>
      </c>
      <c r="D8102" s="153">
        <v>43418</v>
      </c>
      <c r="E8102" s="89" t="s">
        <v>14603</v>
      </c>
      <c r="F8102" s="89" t="s">
        <v>15</v>
      </c>
      <c r="G8102" s="89">
        <v>888854</v>
      </c>
      <c r="H8102" s="89"/>
      <c r="I8102" s="93" t="s">
        <v>16807</v>
      </c>
      <c r="J8102" s="89"/>
      <c r="K8102" s="89"/>
      <c r="L8102" s="89"/>
      <c r="M8102" s="89"/>
      <c r="N8102" s="155">
        <v>50</v>
      </c>
      <c r="O8102" s="155">
        <v>0</v>
      </c>
      <c r="P8102" s="89" t="s">
        <v>679</v>
      </c>
    </row>
    <row r="8103" spans="1:16" ht="76.5">
      <c r="A8103" s="214">
        <v>10</v>
      </c>
      <c r="B8103" s="89"/>
      <c r="C8103" s="90" t="s">
        <v>44</v>
      </c>
      <c r="D8103" s="153">
        <v>43418</v>
      </c>
      <c r="E8103" s="89" t="s">
        <v>14604</v>
      </c>
      <c r="F8103" s="89" t="s">
        <v>15</v>
      </c>
      <c r="G8103" s="89">
        <v>888989</v>
      </c>
      <c r="H8103" s="89"/>
      <c r="I8103" s="93" t="s">
        <v>16808</v>
      </c>
      <c r="J8103" s="89"/>
      <c r="K8103" s="89"/>
      <c r="L8103" s="89"/>
      <c r="M8103" s="89"/>
      <c r="N8103" s="155">
        <v>50</v>
      </c>
      <c r="O8103" s="155">
        <v>0</v>
      </c>
      <c r="P8103" s="89" t="s">
        <v>679</v>
      </c>
    </row>
    <row r="8104" spans="1:16" ht="51">
      <c r="A8104" s="214">
        <v>10</v>
      </c>
      <c r="B8104" s="89"/>
      <c r="C8104" s="90" t="s">
        <v>44</v>
      </c>
      <c r="D8104" s="153">
        <v>43418</v>
      </c>
      <c r="E8104" s="89" t="s">
        <v>14605</v>
      </c>
      <c r="F8104" s="89" t="s">
        <v>15</v>
      </c>
      <c r="G8104" s="89">
        <v>888991</v>
      </c>
      <c r="H8104" s="89"/>
      <c r="I8104" s="93" t="s">
        <v>16809</v>
      </c>
      <c r="J8104" s="89"/>
      <c r="K8104" s="89"/>
      <c r="L8104" s="89"/>
      <c r="M8104" s="89"/>
      <c r="N8104" s="155">
        <v>50</v>
      </c>
      <c r="O8104" s="155">
        <v>0</v>
      </c>
      <c r="P8104" s="89" t="s">
        <v>679</v>
      </c>
    </row>
    <row r="8105" spans="1:16" ht="51">
      <c r="A8105" s="214">
        <v>119</v>
      </c>
      <c r="B8105" s="89"/>
      <c r="C8105" s="90" t="s">
        <v>66</v>
      </c>
      <c r="D8105" s="153">
        <v>43418</v>
      </c>
      <c r="E8105" s="89" t="s">
        <v>14606</v>
      </c>
      <c r="F8105" s="89" t="s">
        <v>11</v>
      </c>
      <c r="G8105" s="89">
        <v>938603</v>
      </c>
      <c r="H8105" s="89"/>
      <c r="I8105" s="93" t="s">
        <v>16810</v>
      </c>
      <c r="J8105" s="89"/>
      <c r="K8105" s="89"/>
      <c r="L8105" s="89"/>
      <c r="M8105" s="89"/>
      <c r="N8105" s="155">
        <v>50</v>
      </c>
      <c r="O8105" s="155">
        <v>0</v>
      </c>
      <c r="P8105" s="89" t="s">
        <v>679</v>
      </c>
    </row>
    <row r="8106" spans="1:16" ht="51">
      <c r="A8106" s="214">
        <v>119</v>
      </c>
      <c r="B8106" s="89"/>
      <c r="C8106" s="90" t="s">
        <v>66</v>
      </c>
      <c r="D8106" s="153">
        <v>43418</v>
      </c>
      <c r="E8106" s="89" t="s">
        <v>14607</v>
      </c>
      <c r="F8106" s="89" t="s">
        <v>11</v>
      </c>
      <c r="G8106" s="89">
        <v>938601</v>
      </c>
      <c r="H8106" s="89"/>
      <c r="I8106" s="93" t="s">
        <v>16811</v>
      </c>
      <c r="J8106" s="89"/>
      <c r="K8106" s="89"/>
      <c r="L8106" s="89"/>
      <c r="M8106" s="89"/>
      <c r="N8106" s="155">
        <v>50</v>
      </c>
      <c r="O8106" s="155">
        <v>0</v>
      </c>
      <c r="P8106" s="89" t="s">
        <v>679</v>
      </c>
    </row>
    <row r="8107" spans="1:16" ht="51">
      <c r="A8107" s="214">
        <v>119</v>
      </c>
      <c r="B8107" s="89"/>
      <c r="C8107" s="90" t="s">
        <v>66</v>
      </c>
      <c r="D8107" s="153">
        <v>43418</v>
      </c>
      <c r="E8107" s="89" t="s">
        <v>14608</v>
      </c>
      <c r="F8107" s="89" t="s">
        <v>11</v>
      </c>
      <c r="G8107" s="89">
        <v>938600</v>
      </c>
      <c r="H8107" s="89"/>
      <c r="I8107" s="93" t="s">
        <v>16812</v>
      </c>
      <c r="J8107" s="89"/>
      <c r="K8107" s="89"/>
      <c r="L8107" s="89"/>
      <c r="M8107" s="89"/>
      <c r="N8107" s="155">
        <v>50</v>
      </c>
      <c r="O8107" s="155">
        <v>0</v>
      </c>
      <c r="P8107" s="89" t="s">
        <v>679</v>
      </c>
    </row>
    <row r="8108" spans="1:16" ht="76.5">
      <c r="A8108" s="214">
        <v>10</v>
      </c>
      <c r="B8108" s="89"/>
      <c r="C8108" s="90" t="s">
        <v>44</v>
      </c>
      <c r="D8108" s="153">
        <v>43418</v>
      </c>
      <c r="E8108" s="89" t="s">
        <v>14609</v>
      </c>
      <c r="F8108" s="89" t="s">
        <v>15</v>
      </c>
      <c r="G8108" s="89">
        <v>888993</v>
      </c>
      <c r="H8108" s="89"/>
      <c r="I8108" s="93" t="s">
        <v>16813</v>
      </c>
      <c r="J8108" s="89"/>
      <c r="K8108" s="89"/>
      <c r="L8108" s="89"/>
      <c r="M8108" s="89"/>
      <c r="N8108" s="155">
        <v>50</v>
      </c>
      <c r="O8108" s="155">
        <v>0</v>
      </c>
      <c r="P8108" s="89" t="s">
        <v>679</v>
      </c>
    </row>
    <row r="8109" spans="1:16" ht="63.75">
      <c r="A8109" s="214">
        <v>10</v>
      </c>
      <c r="B8109" s="89"/>
      <c r="C8109" s="90" t="s">
        <v>44</v>
      </c>
      <c r="D8109" s="153">
        <v>43418</v>
      </c>
      <c r="E8109" s="89" t="s">
        <v>14610</v>
      </c>
      <c r="F8109" s="89" t="s">
        <v>15</v>
      </c>
      <c r="G8109" s="89">
        <v>888995</v>
      </c>
      <c r="H8109" s="89"/>
      <c r="I8109" s="93" t="s">
        <v>16814</v>
      </c>
      <c r="J8109" s="89"/>
      <c r="K8109" s="89"/>
      <c r="L8109" s="89"/>
      <c r="M8109" s="89"/>
      <c r="N8109" s="155">
        <v>50</v>
      </c>
      <c r="O8109" s="155">
        <v>0</v>
      </c>
      <c r="P8109" s="89" t="s">
        <v>679</v>
      </c>
    </row>
    <row r="8110" spans="1:16" ht="63.75">
      <c r="A8110" s="214">
        <v>10</v>
      </c>
      <c r="B8110" s="89"/>
      <c r="C8110" s="90" t="s">
        <v>44</v>
      </c>
      <c r="D8110" s="153">
        <v>43418</v>
      </c>
      <c r="E8110" s="89" t="s">
        <v>14611</v>
      </c>
      <c r="F8110" s="89" t="s">
        <v>15</v>
      </c>
      <c r="G8110" s="89">
        <v>888997</v>
      </c>
      <c r="H8110" s="89"/>
      <c r="I8110" s="93" t="s">
        <v>16815</v>
      </c>
      <c r="J8110" s="89"/>
      <c r="K8110" s="89"/>
      <c r="L8110" s="89"/>
      <c r="M8110" s="89"/>
      <c r="N8110" s="155">
        <v>50</v>
      </c>
      <c r="O8110" s="155">
        <v>0</v>
      </c>
      <c r="P8110" s="89" t="s">
        <v>679</v>
      </c>
    </row>
    <row r="8111" spans="1:16" ht="63.75">
      <c r="A8111" s="214">
        <v>10</v>
      </c>
      <c r="B8111" s="89"/>
      <c r="C8111" s="90" t="s">
        <v>44</v>
      </c>
      <c r="D8111" s="153">
        <v>43418</v>
      </c>
      <c r="E8111" s="89" t="s">
        <v>14612</v>
      </c>
      <c r="F8111" s="89" t="s">
        <v>15</v>
      </c>
      <c r="G8111" s="89">
        <v>888999</v>
      </c>
      <c r="H8111" s="89"/>
      <c r="I8111" s="93" t="s">
        <v>16816</v>
      </c>
      <c r="J8111" s="89"/>
      <c r="K8111" s="89"/>
      <c r="L8111" s="89"/>
      <c r="M8111" s="89"/>
      <c r="N8111" s="155">
        <v>50</v>
      </c>
      <c r="O8111" s="155">
        <v>0</v>
      </c>
      <c r="P8111" s="89" t="s">
        <v>679</v>
      </c>
    </row>
    <row r="8112" spans="1:16" ht="76.5">
      <c r="A8112" s="214">
        <v>41</v>
      </c>
      <c r="B8112" s="89"/>
      <c r="C8112" s="90" t="s">
        <v>50</v>
      </c>
      <c r="D8112" s="153">
        <v>43418</v>
      </c>
      <c r="E8112" s="89" t="s">
        <v>14613</v>
      </c>
      <c r="F8112" s="89" t="s">
        <v>636</v>
      </c>
      <c r="G8112" s="89">
        <v>181839</v>
      </c>
      <c r="H8112" s="89"/>
      <c r="I8112" s="93" t="s">
        <v>16817</v>
      </c>
      <c r="J8112" s="89"/>
      <c r="K8112" s="89"/>
      <c r="L8112" s="89"/>
      <c r="M8112" s="89"/>
      <c r="N8112" s="155">
        <v>0</v>
      </c>
      <c r="O8112" s="155">
        <v>521478</v>
      </c>
      <c r="P8112" s="89" t="s">
        <v>679</v>
      </c>
    </row>
    <row r="8113" spans="1:16" ht="76.5">
      <c r="A8113" s="214">
        <v>41</v>
      </c>
      <c r="B8113" s="89"/>
      <c r="C8113" s="90" t="s">
        <v>50</v>
      </c>
      <c r="D8113" s="153">
        <v>43418</v>
      </c>
      <c r="E8113" s="89" t="s">
        <v>14613</v>
      </c>
      <c r="F8113" s="89" t="s">
        <v>636</v>
      </c>
      <c r="G8113" s="89">
        <v>181832</v>
      </c>
      <c r="H8113" s="89"/>
      <c r="I8113" s="93" t="s">
        <v>16818</v>
      </c>
      <c r="J8113" s="89"/>
      <c r="K8113" s="89"/>
      <c r="L8113" s="89"/>
      <c r="M8113" s="89"/>
      <c r="N8113" s="155">
        <v>0</v>
      </c>
      <c r="O8113" s="155">
        <v>9396</v>
      </c>
      <c r="P8113" s="89" t="s">
        <v>679</v>
      </c>
    </row>
    <row r="8114" spans="1:16" ht="76.5">
      <c r="A8114" s="214">
        <v>41</v>
      </c>
      <c r="B8114" s="89"/>
      <c r="C8114" s="90" t="s">
        <v>50</v>
      </c>
      <c r="D8114" s="153">
        <v>43418</v>
      </c>
      <c r="E8114" s="89" t="s">
        <v>14613</v>
      </c>
      <c r="F8114" s="89" t="s">
        <v>636</v>
      </c>
      <c r="G8114" s="89">
        <v>181836</v>
      </c>
      <c r="H8114" s="89"/>
      <c r="I8114" s="93" t="s">
        <v>16819</v>
      </c>
      <c r="J8114" s="89"/>
      <c r="K8114" s="89"/>
      <c r="L8114" s="89"/>
      <c r="M8114" s="89"/>
      <c r="N8114" s="155">
        <v>0</v>
      </c>
      <c r="O8114" s="155">
        <v>140940</v>
      </c>
      <c r="P8114" s="89" t="s">
        <v>679</v>
      </c>
    </row>
    <row r="8115" spans="1:16" ht="76.5">
      <c r="A8115" s="214">
        <v>41</v>
      </c>
      <c r="B8115" s="89"/>
      <c r="C8115" s="90" t="s">
        <v>50</v>
      </c>
      <c r="D8115" s="153">
        <v>43418</v>
      </c>
      <c r="E8115" s="89" t="s">
        <v>14613</v>
      </c>
      <c r="F8115" s="89" t="s">
        <v>636</v>
      </c>
      <c r="G8115" s="89">
        <v>181834</v>
      </c>
      <c r="H8115" s="89"/>
      <c r="I8115" s="93" t="s">
        <v>16820</v>
      </c>
      <c r="J8115" s="89"/>
      <c r="K8115" s="89"/>
      <c r="L8115" s="89"/>
      <c r="M8115" s="89"/>
      <c r="N8115" s="155">
        <v>0</v>
      </c>
      <c r="O8115" s="155">
        <v>32886</v>
      </c>
      <c r="P8115" s="89" t="s">
        <v>679</v>
      </c>
    </row>
    <row r="8116" spans="1:16" ht="76.5">
      <c r="A8116" s="214">
        <v>41</v>
      </c>
      <c r="B8116" s="89"/>
      <c r="C8116" s="90" t="s">
        <v>50</v>
      </c>
      <c r="D8116" s="153">
        <v>43418</v>
      </c>
      <c r="E8116" s="89" t="s">
        <v>14613</v>
      </c>
      <c r="F8116" s="89" t="s">
        <v>636</v>
      </c>
      <c r="G8116" s="89">
        <v>181838</v>
      </c>
      <c r="H8116" s="89"/>
      <c r="I8116" s="93" t="s">
        <v>16821</v>
      </c>
      <c r="J8116" s="89"/>
      <c r="K8116" s="89"/>
      <c r="L8116" s="89"/>
      <c r="M8116" s="89"/>
      <c r="N8116" s="155">
        <v>0</v>
      </c>
      <c r="O8116" s="155">
        <v>316332</v>
      </c>
      <c r="P8116" s="89" t="s">
        <v>679</v>
      </c>
    </row>
    <row r="8117" spans="1:16" ht="76.5">
      <c r="A8117" s="214">
        <v>41</v>
      </c>
      <c r="B8117" s="89"/>
      <c r="C8117" s="90" t="s">
        <v>50</v>
      </c>
      <c r="D8117" s="153">
        <v>43418</v>
      </c>
      <c r="E8117" s="89" t="s">
        <v>14613</v>
      </c>
      <c r="F8117" s="89" t="s">
        <v>636</v>
      </c>
      <c r="G8117" s="89">
        <v>181835</v>
      </c>
      <c r="H8117" s="89"/>
      <c r="I8117" s="93" t="s">
        <v>16822</v>
      </c>
      <c r="J8117" s="89"/>
      <c r="K8117" s="89"/>
      <c r="L8117" s="89"/>
      <c r="M8117" s="89"/>
      <c r="N8117" s="155">
        <v>0</v>
      </c>
      <c r="O8117" s="155">
        <v>244296</v>
      </c>
      <c r="P8117" s="89" t="s">
        <v>679</v>
      </c>
    </row>
    <row r="8118" spans="1:16" ht="76.5">
      <c r="A8118" s="214">
        <v>41</v>
      </c>
      <c r="B8118" s="89"/>
      <c r="C8118" s="90" t="s">
        <v>50</v>
      </c>
      <c r="D8118" s="153">
        <v>43418</v>
      </c>
      <c r="E8118" s="89" t="s">
        <v>14613</v>
      </c>
      <c r="F8118" s="89" t="s">
        <v>636</v>
      </c>
      <c r="G8118" s="89">
        <v>181833</v>
      </c>
      <c r="H8118" s="89"/>
      <c r="I8118" s="93" t="s">
        <v>16823</v>
      </c>
      <c r="J8118" s="89"/>
      <c r="K8118" s="89"/>
      <c r="L8118" s="89"/>
      <c r="M8118" s="89"/>
      <c r="N8118" s="155">
        <v>0</v>
      </c>
      <c r="O8118" s="155">
        <v>363312</v>
      </c>
      <c r="P8118" s="89" t="s">
        <v>679</v>
      </c>
    </row>
    <row r="8119" spans="1:16" ht="51">
      <c r="A8119" s="214">
        <v>86</v>
      </c>
      <c r="B8119" s="89"/>
      <c r="C8119" s="90" t="s">
        <v>59</v>
      </c>
      <c r="D8119" s="153">
        <v>43419</v>
      </c>
      <c r="E8119" s="89" t="s">
        <v>14614</v>
      </c>
      <c r="F8119" s="89" t="s">
        <v>3</v>
      </c>
      <c r="G8119" s="89">
        <v>1682433</v>
      </c>
      <c r="H8119" s="89"/>
      <c r="I8119" s="93" t="s">
        <v>16824</v>
      </c>
      <c r="J8119" s="89"/>
      <c r="K8119" s="89"/>
      <c r="L8119" s="89"/>
      <c r="M8119" s="89"/>
      <c r="N8119" s="155">
        <v>0</v>
      </c>
      <c r="O8119" s="155">
        <v>243.18</v>
      </c>
      <c r="P8119" s="89" t="s">
        <v>679</v>
      </c>
    </row>
    <row r="8120" spans="1:16" ht="51">
      <c r="A8120" s="214" t="s">
        <v>569</v>
      </c>
      <c r="B8120" s="89"/>
      <c r="C8120" s="90" t="s">
        <v>621</v>
      </c>
      <c r="D8120" s="153">
        <v>43419</v>
      </c>
      <c r="E8120" s="89" t="s">
        <v>14615</v>
      </c>
      <c r="F8120" s="89" t="s">
        <v>3</v>
      </c>
      <c r="G8120" s="89">
        <v>1682445</v>
      </c>
      <c r="H8120" s="89"/>
      <c r="I8120" s="93" t="s">
        <v>16825</v>
      </c>
      <c r="J8120" s="89"/>
      <c r="K8120" s="89"/>
      <c r="L8120" s="89"/>
      <c r="M8120" s="89"/>
      <c r="N8120" s="155">
        <v>0</v>
      </c>
      <c r="O8120" s="155">
        <v>159075.53</v>
      </c>
      <c r="P8120" s="89" t="s">
        <v>679</v>
      </c>
    </row>
    <row r="8121" spans="1:16" ht="51">
      <c r="A8121" s="214" t="s">
        <v>569</v>
      </c>
      <c r="B8121" s="89"/>
      <c r="C8121" s="90" t="s">
        <v>621</v>
      </c>
      <c r="D8121" s="153">
        <v>43419</v>
      </c>
      <c r="E8121" s="89" t="s">
        <v>14616</v>
      </c>
      <c r="F8121" s="89" t="s">
        <v>3</v>
      </c>
      <c r="G8121" s="89">
        <v>1682446</v>
      </c>
      <c r="H8121" s="89"/>
      <c r="I8121" s="93" t="s">
        <v>16826</v>
      </c>
      <c r="J8121" s="89"/>
      <c r="K8121" s="89"/>
      <c r="L8121" s="89"/>
      <c r="M8121" s="89"/>
      <c r="N8121" s="155">
        <v>0</v>
      </c>
      <c r="O8121" s="155">
        <v>2967.33</v>
      </c>
      <c r="P8121" s="89" t="s">
        <v>679</v>
      </c>
    </row>
    <row r="8122" spans="1:16" ht="51">
      <c r="A8122" s="214">
        <v>20</v>
      </c>
      <c r="B8122" s="89"/>
      <c r="C8122" s="90" t="s">
        <v>47</v>
      </c>
      <c r="D8122" s="153">
        <v>43419</v>
      </c>
      <c r="E8122" s="89" t="s">
        <v>14617</v>
      </c>
      <c r="F8122" s="89" t="s">
        <v>3</v>
      </c>
      <c r="G8122" s="89">
        <v>1682479</v>
      </c>
      <c r="H8122" s="89"/>
      <c r="I8122" s="93" t="s">
        <v>16827</v>
      </c>
      <c r="J8122" s="89"/>
      <c r="K8122" s="89"/>
      <c r="L8122" s="89"/>
      <c r="M8122" s="89"/>
      <c r="N8122" s="155">
        <v>0</v>
      </c>
      <c r="O8122" s="155">
        <v>440.56</v>
      </c>
      <c r="P8122" s="89" t="s">
        <v>679</v>
      </c>
    </row>
    <row r="8123" spans="1:16" ht="51">
      <c r="A8123" s="214">
        <v>212</v>
      </c>
      <c r="B8123" s="89"/>
      <c r="C8123" s="90" t="s">
        <v>103</v>
      </c>
      <c r="D8123" s="153">
        <v>43419</v>
      </c>
      <c r="E8123" s="89" t="s">
        <v>14618</v>
      </c>
      <c r="F8123" s="89" t="s">
        <v>3</v>
      </c>
      <c r="G8123" s="89">
        <v>1682322</v>
      </c>
      <c r="H8123" s="89"/>
      <c r="I8123" s="93" t="s">
        <v>16828</v>
      </c>
      <c r="J8123" s="89"/>
      <c r="K8123" s="89"/>
      <c r="L8123" s="89"/>
      <c r="M8123" s="89"/>
      <c r="N8123" s="155">
        <v>0</v>
      </c>
      <c r="O8123" s="155">
        <v>60</v>
      </c>
      <c r="P8123" s="89" t="s">
        <v>679</v>
      </c>
    </row>
    <row r="8124" spans="1:16" ht="63.75">
      <c r="A8124" s="214" t="s">
        <v>569</v>
      </c>
      <c r="B8124" s="89"/>
      <c r="C8124" s="90" t="s">
        <v>621</v>
      </c>
      <c r="D8124" s="153">
        <v>43419</v>
      </c>
      <c r="E8124" s="89" t="s">
        <v>14619</v>
      </c>
      <c r="F8124" s="89" t="s">
        <v>3</v>
      </c>
      <c r="G8124" s="89">
        <v>1682337</v>
      </c>
      <c r="H8124" s="89"/>
      <c r="I8124" s="93" t="s">
        <v>16829</v>
      </c>
      <c r="J8124" s="89"/>
      <c r="K8124" s="89"/>
      <c r="L8124" s="89"/>
      <c r="M8124" s="89"/>
      <c r="N8124" s="155">
        <v>0</v>
      </c>
      <c r="O8124" s="155">
        <v>3.09</v>
      </c>
      <c r="P8124" s="89" t="s">
        <v>679</v>
      </c>
    </row>
    <row r="8125" spans="1:16" ht="51">
      <c r="A8125" s="214" t="s">
        <v>569</v>
      </c>
      <c r="B8125" s="89"/>
      <c r="C8125" s="90" t="s">
        <v>621</v>
      </c>
      <c r="D8125" s="153">
        <v>43419</v>
      </c>
      <c r="E8125" s="89" t="s">
        <v>14620</v>
      </c>
      <c r="F8125" s="89" t="s">
        <v>3</v>
      </c>
      <c r="G8125" s="89">
        <v>1682348</v>
      </c>
      <c r="H8125" s="89"/>
      <c r="I8125" s="93" t="s">
        <v>16830</v>
      </c>
      <c r="J8125" s="89"/>
      <c r="K8125" s="89"/>
      <c r="L8125" s="89"/>
      <c r="M8125" s="89"/>
      <c r="N8125" s="155">
        <v>0</v>
      </c>
      <c r="O8125" s="155">
        <v>861.17000000000007</v>
      </c>
      <c r="P8125" s="89" t="s">
        <v>679</v>
      </c>
    </row>
    <row r="8126" spans="1:16" ht="51">
      <c r="A8126" s="214" t="s">
        <v>569</v>
      </c>
      <c r="B8126" s="89"/>
      <c r="C8126" s="90" t="s">
        <v>621</v>
      </c>
      <c r="D8126" s="153">
        <v>43419</v>
      </c>
      <c r="E8126" s="89" t="s">
        <v>14621</v>
      </c>
      <c r="F8126" s="89" t="s">
        <v>3</v>
      </c>
      <c r="G8126" s="89">
        <v>1682384</v>
      </c>
      <c r="H8126" s="89"/>
      <c r="I8126" s="93" t="s">
        <v>16831</v>
      </c>
      <c r="J8126" s="89"/>
      <c r="K8126" s="89"/>
      <c r="L8126" s="89"/>
      <c r="M8126" s="89"/>
      <c r="N8126" s="155">
        <v>0</v>
      </c>
      <c r="O8126" s="155">
        <v>1.3</v>
      </c>
      <c r="P8126" s="89" t="s">
        <v>679</v>
      </c>
    </row>
    <row r="8127" spans="1:16" ht="51">
      <c r="A8127" s="214" t="s">
        <v>569</v>
      </c>
      <c r="B8127" s="89"/>
      <c r="C8127" s="90" t="s">
        <v>621</v>
      </c>
      <c r="D8127" s="153">
        <v>43419</v>
      </c>
      <c r="E8127" s="89" t="s">
        <v>14622</v>
      </c>
      <c r="F8127" s="89" t="s">
        <v>3</v>
      </c>
      <c r="G8127" s="89">
        <v>1682387</v>
      </c>
      <c r="H8127" s="89"/>
      <c r="I8127" s="93" t="s">
        <v>16832</v>
      </c>
      <c r="J8127" s="89"/>
      <c r="K8127" s="89"/>
      <c r="L8127" s="89"/>
      <c r="M8127" s="89"/>
      <c r="N8127" s="155">
        <v>0</v>
      </c>
      <c r="O8127" s="155">
        <v>400</v>
      </c>
      <c r="P8127" s="89" t="s">
        <v>679</v>
      </c>
    </row>
    <row r="8128" spans="1:16" ht="63.75">
      <c r="A8128" s="214">
        <v>6</v>
      </c>
      <c r="B8128" s="89"/>
      <c r="C8128" s="90" t="s">
        <v>43</v>
      </c>
      <c r="D8128" s="153">
        <v>43419</v>
      </c>
      <c r="E8128" s="89" t="s">
        <v>14623</v>
      </c>
      <c r="F8128" s="89" t="s">
        <v>3</v>
      </c>
      <c r="G8128" s="89">
        <v>1682496</v>
      </c>
      <c r="H8128" s="89"/>
      <c r="I8128" s="93" t="s">
        <v>16833</v>
      </c>
      <c r="J8128" s="89"/>
      <c r="K8128" s="89"/>
      <c r="L8128" s="89"/>
      <c r="M8128" s="89"/>
      <c r="N8128" s="155">
        <v>0</v>
      </c>
      <c r="O8128" s="155">
        <v>9.6300000000000008</v>
      </c>
      <c r="P8128" s="89" t="s">
        <v>679</v>
      </c>
    </row>
    <row r="8129" spans="1:16" ht="63.75">
      <c r="A8129" s="214">
        <v>6</v>
      </c>
      <c r="B8129" s="89"/>
      <c r="C8129" s="90" t="s">
        <v>43</v>
      </c>
      <c r="D8129" s="153">
        <v>43419</v>
      </c>
      <c r="E8129" s="89" t="s">
        <v>14624</v>
      </c>
      <c r="F8129" s="89" t="s">
        <v>3</v>
      </c>
      <c r="G8129" s="89">
        <v>1682498</v>
      </c>
      <c r="H8129" s="89"/>
      <c r="I8129" s="93" t="s">
        <v>16834</v>
      </c>
      <c r="J8129" s="89"/>
      <c r="K8129" s="89"/>
      <c r="L8129" s="89"/>
      <c r="M8129" s="89"/>
      <c r="N8129" s="155">
        <v>0</v>
      </c>
      <c r="O8129" s="155">
        <v>15.32</v>
      </c>
      <c r="P8129" s="89" t="s">
        <v>679</v>
      </c>
    </row>
    <row r="8130" spans="1:16" ht="51">
      <c r="A8130" s="214">
        <v>526</v>
      </c>
      <c r="B8130" s="89"/>
      <c r="C8130" s="90" t="s">
        <v>616</v>
      </c>
      <c r="D8130" s="153">
        <v>43419</v>
      </c>
      <c r="E8130" s="89" t="s">
        <v>14625</v>
      </c>
      <c r="F8130" s="89" t="s">
        <v>3</v>
      </c>
      <c r="G8130" s="89">
        <v>1682536</v>
      </c>
      <c r="H8130" s="89"/>
      <c r="I8130" s="93" t="s">
        <v>16835</v>
      </c>
      <c r="J8130" s="89"/>
      <c r="K8130" s="89"/>
      <c r="L8130" s="89"/>
      <c r="M8130" s="89"/>
      <c r="N8130" s="155">
        <v>0</v>
      </c>
      <c r="O8130" s="155">
        <v>152</v>
      </c>
      <c r="P8130" s="89" t="s">
        <v>679</v>
      </c>
    </row>
    <row r="8131" spans="1:16" ht="63.75">
      <c r="A8131" s="214" t="s">
        <v>569</v>
      </c>
      <c r="B8131" s="89"/>
      <c r="C8131" s="90" t="s">
        <v>621</v>
      </c>
      <c r="D8131" s="153">
        <v>43419</v>
      </c>
      <c r="E8131" s="89" t="s">
        <v>14626</v>
      </c>
      <c r="F8131" s="89" t="s">
        <v>3</v>
      </c>
      <c r="G8131" s="89">
        <v>1682537</v>
      </c>
      <c r="H8131" s="89"/>
      <c r="I8131" s="93" t="s">
        <v>16836</v>
      </c>
      <c r="J8131" s="89"/>
      <c r="K8131" s="89"/>
      <c r="L8131" s="89"/>
      <c r="M8131" s="89"/>
      <c r="N8131" s="155">
        <v>0</v>
      </c>
      <c r="O8131" s="155">
        <v>2216</v>
      </c>
      <c r="P8131" s="89" t="s">
        <v>679</v>
      </c>
    </row>
    <row r="8132" spans="1:16" ht="63.75">
      <c r="A8132" s="214" t="s">
        <v>569</v>
      </c>
      <c r="B8132" s="89"/>
      <c r="C8132" s="90" t="s">
        <v>621</v>
      </c>
      <c r="D8132" s="153">
        <v>43419</v>
      </c>
      <c r="E8132" s="89" t="s">
        <v>14627</v>
      </c>
      <c r="F8132" s="89" t="s">
        <v>3</v>
      </c>
      <c r="G8132" s="89">
        <v>1682538</v>
      </c>
      <c r="H8132" s="89"/>
      <c r="I8132" s="93" t="s">
        <v>16837</v>
      </c>
      <c r="J8132" s="89"/>
      <c r="K8132" s="89"/>
      <c r="L8132" s="89"/>
      <c r="M8132" s="89"/>
      <c r="N8132" s="155">
        <v>0</v>
      </c>
      <c r="O8132" s="155">
        <v>2532</v>
      </c>
      <c r="P8132" s="89" t="s">
        <v>679</v>
      </c>
    </row>
    <row r="8133" spans="1:16" ht="51">
      <c r="A8133" s="214" t="s">
        <v>569</v>
      </c>
      <c r="B8133" s="89"/>
      <c r="C8133" s="90" t="s">
        <v>621</v>
      </c>
      <c r="D8133" s="153">
        <v>43419</v>
      </c>
      <c r="E8133" s="89" t="s">
        <v>14628</v>
      </c>
      <c r="F8133" s="89" t="s">
        <v>3</v>
      </c>
      <c r="G8133" s="89">
        <v>1682548</v>
      </c>
      <c r="H8133" s="89"/>
      <c r="I8133" s="93" t="s">
        <v>16838</v>
      </c>
      <c r="J8133" s="89"/>
      <c r="K8133" s="89"/>
      <c r="L8133" s="89"/>
      <c r="M8133" s="89"/>
      <c r="N8133" s="155">
        <v>0</v>
      </c>
      <c r="O8133" s="155">
        <v>2.5100000000000002</v>
      </c>
      <c r="P8133" s="89" t="s">
        <v>679</v>
      </c>
    </row>
    <row r="8134" spans="1:16" ht="51">
      <c r="A8134" s="214" t="s">
        <v>569</v>
      </c>
      <c r="B8134" s="89"/>
      <c r="C8134" s="90" t="s">
        <v>621</v>
      </c>
      <c r="D8134" s="153">
        <v>43419</v>
      </c>
      <c r="E8134" s="89" t="s">
        <v>14629</v>
      </c>
      <c r="F8134" s="89" t="s">
        <v>3</v>
      </c>
      <c r="G8134" s="89">
        <v>1682576</v>
      </c>
      <c r="H8134" s="89"/>
      <c r="I8134" s="93" t="s">
        <v>16839</v>
      </c>
      <c r="J8134" s="89"/>
      <c r="K8134" s="89"/>
      <c r="L8134" s="89"/>
      <c r="M8134" s="89"/>
      <c r="N8134" s="155">
        <v>0</v>
      </c>
      <c r="O8134" s="155">
        <v>1483.67</v>
      </c>
      <c r="P8134" s="89" t="s">
        <v>679</v>
      </c>
    </row>
    <row r="8135" spans="1:16" ht="38.25">
      <c r="A8135" s="214">
        <v>212</v>
      </c>
      <c r="B8135" s="89"/>
      <c r="C8135" s="90" t="s">
        <v>103</v>
      </c>
      <c r="D8135" s="153">
        <v>43419</v>
      </c>
      <c r="E8135" s="89" t="s">
        <v>14630</v>
      </c>
      <c r="F8135" s="89" t="s">
        <v>3</v>
      </c>
      <c r="G8135" s="89">
        <v>1682580</v>
      </c>
      <c r="H8135" s="89"/>
      <c r="I8135" s="93" t="s">
        <v>16840</v>
      </c>
      <c r="J8135" s="89"/>
      <c r="K8135" s="89"/>
      <c r="L8135" s="89"/>
      <c r="M8135" s="89"/>
      <c r="N8135" s="155">
        <v>0</v>
      </c>
      <c r="O8135" s="155">
        <v>399.71000000000004</v>
      </c>
      <c r="P8135" s="89" t="s">
        <v>679</v>
      </c>
    </row>
    <row r="8136" spans="1:16" ht="38.25">
      <c r="A8136" s="214">
        <v>212</v>
      </c>
      <c r="B8136" s="89"/>
      <c r="C8136" s="90" t="s">
        <v>103</v>
      </c>
      <c r="D8136" s="153">
        <v>43419</v>
      </c>
      <c r="E8136" s="89" t="s">
        <v>14631</v>
      </c>
      <c r="F8136" s="89" t="s">
        <v>3</v>
      </c>
      <c r="G8136" s="89">
        <v>1682584</v>
      </c>
      <c r="H8136" s="89"/>
      <c r="I8136" s="93" t="s">
        <v>16840</v>
      </c>
      <c r="J8136" s="89"/>
      <c r="K8136" s="89"/>
      <c r="L8136" s="89"/>
      <c r="M8136" s="89"/>
      <c r="N8136" s="155">
        <v>0</v>
      </c>
      <c r="O8136" s="155">
        <v>129.87</v>
      </c>
      <c r="P8136" s="89" t="s">
        <v>679</v>
      </c>
    </row>
    <row r="8137" spans="1:16" ht="51">
      <c r="A8137" s="214">
        <v>47</v>
      </c>
      <c r="B8137" s="89"/>
      <c r="C8137" s="90" t="s">
        <v>52</v>
      </c>
      <c r="D8137" s="153">
        <v>43419</v>
      </c>
      <c r="E8137" s="89" t="s">
        <v>14632</v>
      </c>
      <c r="F8137" s="89" t="s">
        <v>3</v>
      </c>
      <c r="G8137" s="89">
        <v>1682368</v>
      </c>
      <c r="H8137" s="89"/>
      <c r="I8137" s="93" t="s">
        <v>16841</v>
      </c>
      <c r="J8137" s="89"/>
      <c r="K8137" s="89"/>
      <c r="L8137" s="89"/>
      <c r="M8137" s="89"/>
      <c r="N8137" s="155">
        <v>0</v>
      </c>
      <c r="O8137" s="155">
        <v>386.46000000000004</v>
      </c>
      <c r="P8137" s="89" t="s">
        <v>679</v>
      </c>
    </row>
    <row r="8138" spans="1:16" ht="51">
      <c r="A8138" s="214" t="s">
        <v>567</v>
      </c>
      <c r="B8138" s="89"/>
      <c r="C8138" s="90" t="s">
        <v>620</v>
      </c>
      <c r="D8138" s="153">
        <v>43419</v>
      </c>
      <c r="E8138" s="89" t="s">
        <v>14633</v>
      </c>
      <c r="F8138" s="89" t="s">
        <v>3</v>
      </c>
      <c r="G8138" s="89">
        <v>1682396</v>
      </c>
      <c r="H8138" s="89"/>
      <c r="I8138" s="93" t="s">
        <v>16842</v>
      </c>
      <c r="J8138" s="89"/>
      <c r="K8138" s="89"/>
      <c r="L8138" s="89"/>
      <c r="M8138" s="89"/>
      <c r="N8138" s="155">
        <v>0</v>
      </c>
      <c r="O8138" s="155">
        <v>292.32</v>
      </c>
      <c r="P8138" s="89" t="s">
        <v>679</v>
      </c>
    </row>
    <row r="8139" spans="1:16" ht="63.75">
      <c r="A8139" s="214">
        <v>221</v>
      </c>
      <c r="B8139" s="89"/>
      <c r="C8139" s="90" t="s">
        <v>105</v>
      </c>
      <c r="D8139" s="153">
        <v>43419</v>
      </c>
      <c r="E8139" s="89" t="s">
        <v>14634</v>
      </c>
      <c r="F8139" s="89" t="s">
        <v>3</v>
      </c>
      <c r="G8139" s="89">
        <v>1682398</v>
      </c>
      <c r="H8139" s="89"/>
      <c r="I8139" s="93" t="s">
        <v>16843</v>
      </c>
      <c r="J8139" s="89"/>
      <c r="K8139" s="89"/>
      <c r="L8139" s="89"/>
      <c r="M8139" s="89"/>
      <c r="N8139" s="155">
        <v>0</v>
      </c>
      <c r="O8139" s="155">
        <v>5</v>
      </c>
      <c r="P8139" s="89" t="s">
        <v>679</v>
      </c>
    </row>
    <row r="8140" spans="1:16" ht="51">
      <c r="A8140" s="214" t="s">
        <v>569</v>
      </c>
      <c r="B8140" s="89"/>
      <c r="C8140" s="90" t="s">
        <v>621</v>
      </c>
      <c r="D8140" s="153">
        <v>43419</v>
      </c>
      <c r="E8140" s="89" t="s">
        <v>14635</v>
      </c>
      <c r="F8140" s="89" t="s">
        <v>3</v>
      </c>
      <c r="G8140" s="89">
        <v>1682403</v>
      </c>
      <c r="H8140" s="89"/>
      <c r="I8140" s="93" t="s">
        <v>16844</v>
      </c>
      <c r="J8140" s="89"/>
      <c r="K8140" s="89"/>
      <c r="L8140" s="89"/>
      <c r="M8140" s="89"/>
      <c r="N8140" s="155">
        <v>0</v>
      </c>
      <c r="O8140" s="155">
        <v>277</v>
      </c>
      <c r="P8140" s="89" t="s">
        <v>679</v>
      </c>
    </row>
    <row r="8141" spans="1:16" ht="51">
      <c r="A8141" s="214">
        <v>592</v>
      </c>
      <c r="B8141" s="89"/>
      <c r="C8141" s="90" t="s">
        <v>653</v>
      </c>
      <c r="D8141" s="153">
        <v>43419</v>
      </c>
      <c r="E8141" s="89" t="s">
        <v>14636</v>
      </c>
      <c r="F8141" s="89" t="s">
        <v>3</v>
      </c>
      <c r="G8141" s="89">
        <v>1682327</v>
      </c>
      <c r="H8141" s="89"/>
      <c r="I8141" s="93" t="s">
        <v>16845</v>
      </c>
      <c r="J8141" s="89"/>
      <c r="K8141" s="89"/>
      <c r="L8141" s="89"/>
      <c r="M8141" s="89"/>
      <c r="N8141" s="155">
        <v>0</v>
      </c>
      <c r="O8141" s="155">
        <v>68273</v>
      </c>
      <c r="P8141" s="89" t="s">
        <v>679</v>
      </c>
    </row>
    <row r="8142" spans="1:16" ht="51">
      <c r="A8142" s="214">
        <v>46</v>
      </c>
      <c r="B8142" s="89"/>
      <c r="C8142" s="90" t="s">
        <v>51</v>
      </c>
      <c r="D8142" s="153">
        <v>43419</v>
      </c>
      <c r="E8142" s="89" t="s">
        <v>14637</v>
      </c>
      <c r="F8142" s="89" t="s">
        <v>3</v>
      </c>
      <c r="G8142" s="89">
        <v>1682330</v>
      </c>
      <c r="H8142" s="89"/>
      <c r="I8142" s="93" t="s">
        <v>16846</v>
      </c>
      <c r="J8142" s="89"/>
      <c r="K8142" s="89"/>
      <c r="L8142" s="89"/>
      <c r="M8142" s="89"/>
      <c r="N8142" s="155">
        <v>0</v>
      </c>
      <c r="O8142" s="155">
        <v>2285</v>
      </c>
      <c r="P8142" s="89" t="s">
        <v>679</v>
      </c>
    </row>
    <row r="8143" spans="1:16" ht="63.75">
      <c r="A8143" s="214">
        <v>591</v>
      </c>
      <c r="B8143" s="89"/>
      <c r="C8143" s="90" t="s">
        <v>11084</v>
      </c>
      <c r="D8143" s="153">
        <v>43419</v>
      </c>
      <c r="E8143" s="89" t="s">
        <v>14638</v>
      </c>
      <c r="F8143" s="89" t="s">
        <v>3</v>
      </c>
      <c r="G8143" s="89">
        <v>1682338</v>
      </c>
      <c r="H8143" s="89"/>
      <c r="I8143" s="93" t="s">
        <v>16847</v>
      </c>
      <c r="J8143" s="89"/>
      <c r="K8143" s="89"/>
      <c r="L8143" s="89"/>
      <c r="M8143" s="89"/>
      <c r="N8143" s="155">
        <v>0</v>
      </c>
      <c r="O8143" s="155">
        <v>8500</v>
      </c>
      <c r="P8143" s="89" t="s">
        <v>679</v>
      </c>
    </row>
    <row r="8144" spans="1:16" ht="63.75">
      <c r="A8144" s="214">
        <v>591</v>
      </c>
      <c r="B8144" s="89"/>
      <c r="C8144" s="90" t="s">
        <v>11084</v>
      </c>
      <c r="D8144" s="153">
        <v>43419</v>
      </c>
      <c r="E8144" s="89" t="s">
        <v>14639</v>
      </c>
      <c r="F8144" s="89" t="s">
        <v>3</v>
      </c>
      <c r="G8144" s="89">
        <v>1682340</v>
      </c>
      <c r="H8144" s="89"/>
      <c r="I8144" s="93" t="s">
        <v>16848</v>
      </c>
      <c r="J8144" s="89"/>
      <c r="K8144" s="89"/>
      <c r="L8144" s="89"/>
      <c r="M8144" s="89"/>
      <c r="N8144" s="155">
        <v>0</v>
      </c>
      <c r="O8144" s="155">
        <v>35000</v>
      </c>
      <c r="P8144" s="89" t="s">
        <v>679</v>
      </c>
    </row>
    <row r="8145" spans="1:16" ht="51">
      <c r="A8145" s="214">
        <v>291</v>
      </c>
      <c r="B8145" s="89"/>
      <c r="C8145" s="90" t="s">
        <v>133</v>
      </c>
      <c r="D8145" s="153">
        <v>43419</v>
      </c>
      <c r="E8145" s="89" t="s">
        <v>14640</v>
      </c>
      <c r="F8145" s="89" t="s">
        <v>3</v>
      </c>
      <c r="G8145" s="89">
        <v>1682341</v>
      </c>
      <c r="H8145" s="89"/>
      <c r="I8145" s="93" t="s">
        <v>16849</v>
      </c>
      <c r="J8145" s="89"/>
      <c r="K8145" s="89"/>
      <c r="L8145" s="89"/>
      <c r="M8145" s="89"/>
      <c r="N8145" s="155">
        <v>0</v>
      </c>
      <c r="O8145" s="155">
        <v>38573.96</v>
      </c>
      <c r="P8145" s="89" t="s">
        <v>679</v>
      </c>
    </row>
    <row r="8146" spans="1:16" ht="63.75">
      <c r="A8146" s="214">
        <v>591</v>
      </c>
      <c r="B8146" s="89"/>
      <c r="C8146" s="90" t="s">
        <v>11084</v>
      </c>
      <c r="D8146" s="153">
        <v>43419</v>
      </c>
      <c r="E8146" s="89" t="s">
        <v>14641</v>
      </c>
      <c r="F8146" s="89" t="s">
        <v>3</v>
      </c>
      <c r="G8146" s="89">
        <v>1682342</v>
      </c>
      <c r="H8146" s="89"/>
      <c r="I8146" s="93" t="s">
        <v>16850</v>
      </c>
      <c r="J8146" s="89"/>
      <c r="K8146" s="89"/>
      <c r="L8146" s="89"/>
      <c r="M8146" s="89"/>
      <c r="N8146" s="155">
        <v>0</v>
      </c>
      <c r="O8146" s="155">
        <v>5428.8</v>
      </c>
      <c r="P8146" s="89" t="s">
        <v>679</v>
      </c>
    </row>
    <row r="8147" spans="1:16" ht="51">
      <c r="A8147" s="214">
        <v>283</v>
      </c>
      <c r="B8147" s="89"/>
      <c r="C8147" s="90" t="s">
        <v>129</v>
      </c>
      <c r="D8147" s="153">
        <v>43419</v>
      </c>
      <c r="E8147" s="89" t="s">
        <v>14642</v>
      </c>
      <c r="F8147" s="89" t="s">
        <v>3</v>
      </c>
      <c r="G8147" s="89">
        <v>1682343</v>
      </c>
      <c r="H8147" s="89"/>
      <c r="I8147" s="93" t="s">
        <v>16851</v>
      </c>
      <c r="J8147" s="89"/>
      <c r="K8147" s="89"/>
      <c r="L8147" s="89"/>
      <c r="M8147" s="89"/>
      <c r="N8147" s="155">
        <v>0</v>
      </c>
      <c r="O8147" s="155">
        <v>582.4</v>
      </c>
      <c r="P8147" s="89" t="s">
        <v>679</v>
      </c>
    </row>
    <row r="8148" spans="1:16" ht="51">
      <c r="A8148" s="214" t="s">
        <v>569</v>
      </c>
      <c r="B8148" s="89"/>
      <c r="C8148" s="90" t="s">
        <v>621</v>
      </c>
      <c r="D8148" s="153">
        <v>43419</v>
      </c>
      <c r="E8148" s="89" t="s">
        <v>14643</v>
      </c>
      <c r="F8148" s="89" t="s">
        <v>3</v>
      </c>
      <c r="G8148" s="89">
        <v>1682344</v>
      </c>
      <c r="H8148" s="89"/>
      <c r="I8148" s="93" t="s">
        <v>16852</v>
      </c>
      <c r="J8148" s="89"/>
      <c r="K8148" s="89"/>
      <c r="L8148" s="89"/>
      <c r="M8148" s="89"/>
      <c r="N8148" s="155">
        <v>0</v>
      </c>
      <c r="O8148" s="155">
        <v>3753.53</v>
      </c>
      <c r="P8148" s="89" t="s">
        <v>679</v>
      </c>
    </row>
    <row r="8149" spans="1:16" ht="51">
      <c r="A8149" s="214">
        <v>283</v>
      </c>
      <c r="B8149" s="89"/>
      <c r="C8149" s="90" t="s">
        <v>129</v>
      </c>
      <c r="D8149" s="153">
        <v>43419</v>
      </c>
      <c r="E8149" s="89" t="s">
        <v>14644</v>
      </c>
      <c r="F8149" s="89" t="s">
        <v>3</v>
      </c>
      <c r="G8149" s="89">
        <v>1682345</v>
      </c>
      <c r="H8149" s="89"/>
      <c r="I8149" s="93" t="s">
        <v>16853</v>
      </c>
      <c r="J8149" s="89"/>
      <c r="K8149" s="89"/>
      <c r="L8149" s="89"/>
      <c r="M8149" s="89"/>
      <c r="N8149" s="155">
        <v>0</v>
      </c>
      <c r="O8149" s="155">
        <v>64686982.509999998</v>
      </c>
      <c r="P8149" s="89" t="s">
        <v>679</v>
      </c>
    </row>
    <row r="8150" spans="1:16" ht="63.75">
      <c r="A8150" s="214">
        <v>591</v>
      </c>
      <c r="B8150" s="89"/>
      <c r="C8150" s="90" t="s">
        <v>11084</v>
      </c>
      <c r="D8150" s="153">
        <v>43419</v>
      </c>
      <c r="E8150" s="89" t="s">
        <v>14645</v>
      </c>
      <c r="F8150" s="89" t="s">
        <v>3</v>
      </c>
      <c r="G8150" s="89">
        <v>1682346</v>
      </c>
      <c r="H8150" s="89"/>
      <c r="I8150" s="93" t="s">
        <v>16854</v>
      </c>
      <c r="J8150" s="89"/>
      <c r="K8150" s="89"/>
      <c r="L8150" s="89"/>
      <c r="M8150" s="89"/>
      <c r="N8150" s="155">
        <v>0</v>
      </c>
      <c r="O8150" s="155">
        <v>30</v>
      </c>
      <c r="P8150" s="89" t="s">
        <v>679</v>
      </c>
    </row>
    <row r="8151" spans="1:16" ht="63.75">
      <c r="A8151" s="214">
        <v>660</v>
      </c>
      <c r="B8151" s="89"/>
      <c r="C8151" s="90" t="s">
        <v>192</v>
      </c>
      <c r="D8151" s="153">
        <v>43419</v>
      </c>
      <c r="E8151" s="89" t="s">
        <v>14646</v>
      </c>
      <c r="F8151" s="89" t="s">
        <v>3</v>
      </c>
      <c r="G8151" s="89">
        <v>1682351</v>
      </c>
      <c r="H8151" s="89"/>
      <c r="I8151" s="93" t="s">
        <v>16855</v>
      </c>
      <c r="J8151" s="89"/>
      <c r="K8151" s="89"/>
      <c r="L8151" s="89"/>
      <c r="M8151" s="89"/>
      <c r="N8151" s="155">
        <v>0</v>
      </c>
      <c r="O8151" s="155">
        <v>48</v>
      </c>
      <c r="P8151" s="89" t="s">
        <v>679</v>
      </c>
    </row>
    <row r="8152" spans="1:16" ht="63.75">
      <c r="A8152" s="214">
        <v>591</v>
      </c>
      <c r="B8152" s="89"/>
      <c r="C8152" s="90" t="s">
        <v>11084</v>
      </c>
      <c r="D8152" s="153">
        <v>43419</v>
      </c>
      <c r="E8152" s="89" t="s">
        <v>14647</v>
      </c>
      <c r="F8152" s="89" t="s">
        <v>3</v>
      </c>
      <c r="G8152" s="89">
        <v>1682353</v>
      </c>
      <c r="H8152" s="89"/>
      <c r="I8152" s="93" t="s">
        <v>16856</v>
      </c>
      <c r="J8152" s="89"/>
      <c r="K8152" s="89"/>
      <c r="L8152" s="89"/>
      <c r="M8152" s="89"/>
      <c r="N8152" s="155">
        <v>0</v>
      </c>
      <c r="O8152" s="155">
        <v>35000</v>
      </c>
      <c r="P8152" s="89" t="s">
        <v>679</v>
      </c>
    </row>
    <row r="8153" spans="1:16" ht="63.75">
      <c r="A8153" s="214">
        <v>660</v>
      </c>
      <c r="B8153" s="89"/>
      <c r="C8153" s="90" t="s">
        <v>192</v>
      </c>
      <c r="D8153" s="153">
        <v>43419</v>
      </c>
      <c r="E8153" s="89" t="s">
        <v>14648</v>
      </c>
      <c r="F8153" s="89" t="s">
        <v>3</v>
      </c>
      <c r="G8153" s="89">
        <v>1682356</v>
      </c>
      <c r="H8153" s="89"/>
      <c r="I8153" s="93" t="s">
        <v>16857</v>
      </c>
      <c r="J8153" s="89"/>
      <c r="K8153" s="89"/>
      <c r="L8153" s="89"/>
      <c r="M8153" s="89"/>
      <c r="N8153" s="155">
        <v>0</v>
      </c>
      <c r="O8153" s="155">
        <v>1</v>
      </c>
      <c r="P8153" s="89" t="s">
        <v>679</v>
      </c>
    </row>
    <row r="8154" spans="1:16" ht="51">
      <c r="A8154" s="214">
        <v>591</v>
      </c>
      <c r="B8154" s="89"/>
      <c r="C8154" s="90" t="s">
        <v>11084</v>
      </c>
      <c r="D8154" s="153">
        <v>43419</v>
      </c>
      <c r="E8154" s="89" t="s">
        <v>14649</v>
      </c>
      <c r="F8154" s="89" t="s">
        <v>3</v>
      </c>
      <c r="G8154" s="89">
        <v>1682357</v>
      </c>
      <c r="H8154" s="89"/>
      <c r="I8154" s="93" t="s">
        <v>16858</v>
      </c>
      <c r="J8154" s="89"/>
      <c r="K8154" s="89"/>
      <c r="L8154" s="89"/>
      <c r="M8154" s="89"/>
      <c r="N8154" s="155">
        <v>0</v>
      </c>
      <c r="O8154" s="155">
        <v>2088</v>
      </c>
      <c r="P8154" s="89" t="s">
        <v>679</v>
      </c>
    </row>
    <row r="8155" spans="1:16" ht="51">
      <c r="A8155" s="214">
        <v>591</v>
      </c>
      <c r="B8155" s="89"/>
      <c r="C8155" s="90" t="s">
        <v>11084</v>
      </c>
      <c r="D8155" s="153">
        <v>43419</v>
      </c>
      <c r="E8155" s="89" t="s">
        <v>14650</v>
      </c>
      <c r="F8155" s="89" t="s">
        <v>3</v>
      </c>
      <c r="G8155" s="89">
        <v>1682361</v>
      </c>
      <c r="H8155" s="89"/>
      <c r="I8155" s="93" t="s">
        <v>16859</v>
      </c>
      <c r="J8155" s="89"/>
      <c r="K8155" s="89"/>
      <c r="L8155" s="89"/>
      <c r="M8155" s="89"/>
      <c r="N8155" s="155">
        <v>0</v>
      </c>
      <c r="O8155" s="155">
        <v>4000</v>
      </c>
      <c r="P8155" s="89" t="s">
        <v>679</v>
      </c>
    </row>
    <row r="8156" spans="1:16" ht="63.75">
      <c r="A8156" s="214">
        <v>591</v>
      </c>
      <c r="B8156" s="89"/>
      <c r="C8156" s="90" t="s">
        <v>11084</v>
      </c>
      <c r="D8156" s="153">
        <v>43419</v>
      </c>
      <c r="E8156" s="89" t="s">
        <v>14651</v>
      </c>
      <c r="F8156" s="89" t="s">
        <v>3</v>
      </c>
      <c r="G8156" s="89">
        <v>1682363</v>
      </c>
      <c r="H8156" s="89"/>
      <c r="I8156" s="93" t="s">
        <v>16860</v>
      </c>
      <c r="J8156" s="89"/>
      <c r="K8156" s="89"/>
      <c r="L8156" s="89"/>
      <c r="M8156" s="89"/>
      <c r="N8156" s="155">
        <v>0</v>
      </c>
      <c r="O8156" s="155">
        <v>2079</v>
      </c>
      <c r="P8156" s="89" t="s">
        <v>679</v>
      </c>
    </row>
    <row r="8157" spans="1:16" ht="51">
      <c r="A8157" s="214">
        <v>25</v>
      </c>
      <c r="B8157" s="89"/>
      <c r="C8157" s="90" t="s">
        <v>48</v>
      </c>
      <c r="D8157" s="153">
        <v>43419</v>
      </c>
      <c r="E8157" s="89" t="s">
        <v>14652</v>
      </c>
      <c r="F8157" s="89" t="s">
        <v>3</v>
      </c>
      <c r="G8157" s="89">
        <v>1682367</v>
      </c>
      <c r="H8157" s="89"/>
      <c r="I8157" s="93" t="s">
        <v>16861</v>
      </c>
      <c r="J8157" s="89"/>
      <c r="K8157" s="89"/>
      <c r="L8157" s="89"/>
      <c r="M8157" s="89"/>
      <c r="N8157" s="155">
        <v>0</v>
      </c>
      <c r="O8157" s="155">
        <v>907.1</v>
      </c>
      <c r="P8157" s="89" t="s">
        <v>679</v>
      </c>
    </row>
    <row r="8158" spans="1:16" ht="102">
      <c r="A8158" s="214">
        <v>197</v>
      </c>
      <c r="B8158" s="89"/>
      <c r="C8158" s="90" t="s">
        <v>11069</v>
      </c>
      <c r="D8158" s="153">
        <v>43419</v>
      </c>
      <c r="E8158" s="89" t="s">
        <v>14653</v>
      </c>
      <c r="F8158" s="89" t="s">
        <v>637</v>
      </c>
      <c r="G8158" s="89">
        <v>6533</v>
      </c>
      <c r="H8158" s="89"/>
      <c r="I8158" s="93" t="s">
        <v>16862</v>
      </c>
      <c r="J8158" s="89"/>
      <c r="K8158" s="89"/>
      <c r="L8158" s="89"/>
      <c r="M8158" s="89"/>
      <c r="N8158" s="155">
        <v>1365.2</v>
      </c>
      <c r="O8158" s="155">
        <v>0</v>
      </c>
      <c r="P8158" s="89" t="s">
        <v>679</v>
      </c>
    </row>
    <row r="8159" spans="1:16" ht="89.25">
      <c r="A8159" s="214">
        <v>197</v>
      </c>
      <c r="B8159" s="89"/>
      <c r="C8159" s="90" t="s">
        <v>11069</v>
      </c>
      <c r="D8159" s="153">
        <v>43419</v>
      </c>
      <c r="E8159" s="89" t="s">
        <v>14654</v>
      </c>
      <c r="F8159" s="89" t="s">
        <v>15</v>
      </c>
      <c r="G8159" s="89">
        <v>6533</v>
      </c>
      <c r="H8159" s="89"/>
      <c r="I8159" s="93" t="s">
        <v>16863</v>
      </c>
      <c r="J8159" s="89"/>
      <c r="K8159" s="89"/>
      <c r="L8159" s="89"/>
      <c r="M8159" s="89"/>
      <c r="N8159" s="155">
        <v>336.34</v>
      </c>
      <c r="O8159" s="155">
        <v>0</v>
      </c>
      <c r="P8159" s="89" t="s">
        <v>679</v>
      </c>
    </row>
    <row r="8160" spans="1:16" ht="63.75">
      <c r="A8160" s="214" t="s">
        <v>561</v>
      </c>
      <c r="B8160" s="89"/>
      <c r="C8160" s="90" t="s">
        <v>10493</v>
      </c>
      <c r="D8160" s="153">
        <v>43419</v>
      </c>
      <c r="E8160" s="89" t="s">
        <v>14655</v>
      </c>
      <c r="F8160" s="89" t="s">
        <v>11</v>
      </c>
      <c r="G8160" s="89">
        <v>11462</v>
      </c>
      <c r="H8160" s="89"/>
      <c r="I8160" s="93" t="s">
        <v>16864</v>
      </c>
      <c r="J8160" s="89"/>
      <c r="K8160" s="89"/>
      <c r="L8160" s="89"/>
      <c r="M8160" s="89"/>
      <c r="N8160" s="155">
        <v>668.63</v>
      </c>
      <c r="O8160" s="155">
        <v>0</v>
      </c>
      <c r="P8160" s="89" t="s">
        <v>679</v>
      </c>
    </row>
    <row r="8161" spans="1:16" ht="51">
      <c r="A8161" s="214" t="s">
        <v>561</v>
      </c>
      <c r="B8161" s="89"/>
      <c r="C8161" s="90" t="s">
        <v>10493</v>
      </c>
      <c r="D8161" s="153">
        <v>43419</v>
      </c>
      <c r="E8161" s="89" t="s">
        <v>14656</v>
      </c>
      <c r="F8161" s="89" t="s">
        <v>11</v>
      </c>
      <c r="G8161" s="89">
        <v>11464</v>
      </c>
      <c r="H8161" s="89"/>
      <c r="I8161" s="93" t="s">
        <v>16865</v>
      </c>
      <c r="J8161" s="89"/>
      <c r="K8161" s="89"/>
      <c r="L8161" s="89"/>
      <c r="M8161" s="89"/>
      <c r="N8161" s="155">
        <v>842.88</v>
      </c>
      <c r="O8161" s="155">
        <v>0</v>
      </c>
      <c r="P8161" s="89" t="s">
        <v>679</v>
      </c>
    </row>
    <row r="8162" spans="1:16" ht="63.75">
      <c r="A8162" s="214" t="s">
        <v>561</v>
      </c>
      <c r="B8162" s="89"/>
      <c r="C8162" s="90" t="s">
        <v>10493</v>
      </c>
      <c r="D8162" s="153">
        <v>43419</v>
      </c>
      <c r="E8162" s="89" t="s">
        <v>14657</v>
      </c>
      <c r="F8162" s="89" t="s">
        <v>11</v>
      </c>
      <c r="G8162" s="89">
        <v>11582</v>
      </c>
      <c r="H8162" s="89"/>
      <c r="I8162" s="93" t="s">
        <v>16866</v>
      </c>
      <c r="J8162" s="89"/>
      <c r="K8162" s="89"/>
      <c r="L8162" s="89"/>
      <c r="M8162" s="89"/>
      <c r="N8162" s="155">
        <v>2805.8</v>
      </c>
      <c r="O8162" s="155">
        <v>0</v>
      </c>
      <c r="P8162" s="89" t="s">
        <v>2900</v>
      </c>
    </row>
    <row r="8163" spans="1:16" ht="89.25">
      <c r="A8163" s="214">
        <v>10</v>
      </c>
      <c r="B8163" s="89"/>
      <c r="C8163" s="90" t="s">
        <v>44</v>
      </c>
      <c r="D8163" s="153">
        <v>43419</v>
      </c>
      <c r="E8163" s="89" t="s">
        <v>14658</v>
      </c>
      <c r="F8163" s="89" t="s">
        <v>15</v>
      </c>
      <c r="G8163" s="89">
        <v>6529</v>
      </c>
      <c r="H8163" s="89"/>
      <c r="I8163" s="93" t="s">
        <v>16867</v>
      </c>
      <c r="J8163" s="89"/>
      <c r="K8163" s="89"/>
      <c r="L8163" s="89"/>
      <c r="M8163" s="89"/>
      <c r="N8163" s="155">
        <v>5883.05</v>
      </c>
      <c r="O8163" s="155">
        <v>0</v>
      </c>
      <c r="P8163" s="89" t="s">
        <v>679</v>
      </c>
    </row>
    <row r="8164" spans="1:16" ht="51">
      <c r="A8164" s="214">
        <v>16</v>
      </c>
      <c r="B8164" s="89"/>
      <c r="C8164" s="90" t="s">
        <v>46</v>
      </c>
      <c r="D8164" s="153">
        <v>43419</v>
      </c>
      <c r="E8164" s="89" t="s">
        <v>14659</v>
      </c>
      <c r="F8164" s="89" t="s">
        <v>15</v>
      </c>
      <c r="G8164" s="89">
        <v>6531</v>
      </c>
      <c r="H8164" s="89"/>
      <c r="I8164" s="93" t="s">
        <v>16868</v>
      </c>
      <c r="J8164" s="89"/>
      <c r="K8164" s="89"/>
      <c r="L8164" s="89"/>
      <c r="M8164" s="89"/>
      <c r="N8164" s="155">
        <v>353.28</v>
      </c>
      <c r="O8164" s="155">
        <v>0</v>
      </c>
      <c r="P8164" s="89" t="s">
        <v>2900</v>
      </c>
    </row>
    <row r="8165" spans="1:16" ht="51">
      <c r="A8165" s="214">
        <v>16</v>
      </c>
      <c r="B8165" s="89"/>
      <c r="C8165" s="90" t="s">
        <v>46</v>
      </c>
      <c r="D8165" s="153">
        <v>43419</v>
      </c>
      <c r="E8165" s="89" t="s">
        <v>14660</v>
      </c>
      <c r="F8165" s="89" t="s">
        <v>15</v>
      </c>
      <c r="G8165" s="89">
        <v>6530</v>
      </c>
      <c r="H8165" s="89"/>
      <c r="I8165" s="93" t="s">
        <v>16869</v>
      </c>
      <c r="J8165" s="89"/>
      <c r="K8165" s="89"/>
      <c r="L8165" s="89"/>
      <c r="M8165" s="89"/>
      <c r="N8165" s="155">
        <v>313.01</v>
      </c>
      <c r="O8165" s="155">
        <v>0</v>
      </c>
      <c r="P8165" s="89" t="s">
        <v>679</v>
      </c>
    </row>
    <row r="8166" spans="1:16" ht="76.5">
      <c r="A8166" s="214">
        <v>578</v>
      </c>
      <c r="B8166" s="89"/>
      <c r="C8166" s="90" t="s">
        <v>183</v>
      </c>
      <c r="D8166" s="153">
        <v>43419</v>
      </c>
      <c r="E8166" s="89" t="s">
        <v>14661</v>
      </c>
      <c r="F8166" s="89" t="s">
        <v>15</v>
      </c>
      <c r="G8166" s="89">
        <v>6540</v>
      </c>
      <c r="H8166" s="89"/>
      <c r="I8166" s="93" t="s">
        <v>16870</v>
      </c>
      <c r="J8166" s="89"/>
      <c r="K8166" s="89"/>
      <c r="L8166" s="89"/>
      <c r="M8166" s="89"/>
      <c r="N8166" s="155">
        <v>1779.2</v>
      </c>
      <c r="O8166" s="155">
        <v>0</v>
      </c>
      <c r="P8166" s="89" t="s">
        <v>679</v>
      </c>
    </row>
    <row r="8167" spans="1:16" ht="76.5">
      <c r="A8167" s="214">
        <v>578</v>
      </c>
      <c r="B8167" s="89"/>
      <c r="C8167" s="90" t="s">
        <v>183</v>
      </c>
      <c r="D8167" s="153">
        <v>43419</v>
      </c>
      <c r="E8167" s="89" t="s">
        <v>14662</v>
      </c>
      <c r="F8167" s="89" t="s">
        <v>15</v>
      </c>
      <c r="G8167" s="89">
        <v>6541</v>
      </c>
      <c r="H8167" s="89"/>
      <c r="I8167" s="93" t="s">
        <v>16871</v>
      </c>
      <c r="J8167" s="89"/>
      <c r="K8167" s="89"/>
      <c r="L8167" s="89"/>
      <c r="M8167" s="89"/>
      <c r="N8167" s="155">
        <v>284.95</v>
      </c>
      <c r="O8167" s="155">
        <v>0</v>
      </c>
      <c r="P8167" s="89" t="s">
        <v>679</v>
      </c>
    </row>
    <row r="8168" spans="1:16" ht="76.5">
      <c r="A8168" s="214">
        <v>578</v>
      </c>
      <c r="B8168" s="89"/>
      <c r="C8168" s="90" t="s">
        <v>183</v>
      </c>
      <c r="D8168" s="153">
        <v>43419</v>
      </c>
      <c r="E8168" s="89" t="s">
        <v>14663</v>
      </c>
      <c r="F8168" s="89" t="s">
        <v>15</v>
      </c>
      <c r="G8168" s="89">
        <v>6542</v>
      </c>
      <c r="H8168" s="89"/>
      <c r="I8168" s="93" t="s">
        <v>16872</v>
      </c>
      <c r="J8168" s="89"/>
      <c r="K8168" s="89"/>
      <c r="L8168" s="89"/>
      <c r="M8168" s="89"/>
      <c r="N8168" s="155">
        <v>329.34</v>
      </c>
      <c r="O8168" s="155">
        <v>0</v>
      </c>
      <c r="P8168" s="89" t="s">
        <v>679</v>
      </c>
    </row>
    <row r="8169" spans="1:16" ht="51">
      <c r="A8169" s="214">
        <v>578</v>
      </c>
      <c r="B8169" s="89"/>
      <c r="C8169" s="90" t="s">
        <v>183</v>
      </c>
      <c r="D8169" s="153">
        <v>43419</v>
      </c>
      <c r="E8169" s="89" t="s">
        <v>14664</v>
      </c>
      <c r="F8169" s="89" t="s">
        <v>15</v>
      </c>
      <c r="G8169" s="89">
        <v>6543</v>
      </c>
      <c r="H8169" s="89"/>
      <c r="I8169" s="93" t="s">
        <v>16873</v>
      </c>
      <c r="J8169" s="89"/>
      <c r="K8169" s="89"/>
      <c r="L8169" s="89"/>
      <c r="M8169" s="89"/>
      <c r="N8169" s="155">
        <v>367.82</v>
      </c>
      <c r="O8169" s="155">
        <v>0</v>
      </c>
      <c r="P8169" s="89" t="s">
        <v>679</v>
      </c>
    </row>
    <row r="8170" spans="1:16" ht="63.75">
      <c r="A8170" s="214">
        <v>578</v>
      </c>
      <c r="B8170" s="89"/>
      <c r="C8170" s="90" t="s">
        <v>183</v>
      </c>
      <c r="D8170" s="153">
        <v>43419</v>
      </c>
      <c r="E8170" s="89" t="s">
        <v>14665</v>
      </c>
      <c r="F8170" s="89" t="s">
        <v>15</v>
      </c>
      <c r="G8170" s="89">
        <v>6544</v>
      </c>
      <c r="H8170" s="89"/>
      <c r="I8170" s="93" t="s">
        <v>16874</v>
      </c>
      <c r="J8170" s="89"/>
      <c r="K8170" s="89"/>
      <c r="L8170" s="89"/>
      <c r="M8170" s="89"/>
      <c r="N8170" s="155">
        <v>454.74</v>
      </c>
      <c r="O8170" s="155">
        <v>0</v>
      </c>
      <c r="P8170" s="89" t="s">
        <v>679</v>
      </c>
    </row>
    <row r="8171" spans="1:16" ht="63.75">
      <c r="A8171" s="214">
        <v>578</v>
      </c>
      <c r="B8171" s="89"/>
      <c r="C8171" s="90" t="s">
        <v>183</v>
      </c>
      <c r="D8171" s="153">
        <v>43419</v>
      </c>
      <c r="E8171" s="89" t="s">
        <v>14666</v>
      </c>
      <c r="F8171" s="89" t="s">
        <v>15</v>
      </c>
      <c r="G8171" s="89">
        <v>6539</v>
      </c>
      <c r="H8171" s="89"/>
      <c r="I8171" s="93" t="s">
        <v>16875</v>
      </c>
      <c r="J8171" s="89"/>
      <c r="K8171" s="89"/>
      <c r="L8171" s="89"/>
      <c r="M8171" s="89"/>
      <c r="N8171" s="155">
        <v>422.98</v>
      </c>
      <c r="O8171" s="155">
        <v>0</v>
      </c>
      <c r="P8171" s="89" t="s">
        <v>679</v>
      </c>
    </row>
    <row r="8172" spans="1:16" ht="76.5">
      <c r="A8172" s="214">
        <v>578</v>
      </c>
      <c r="B8172" s="89"/>
      <c r="C8172" s="90" t="s">
        <v>183</v>
      </c>
      <c r="D8172" s="153">
        <v>43419</v>
      </c>
      <c r="E8172" s="89" t="s">
        <v>14667</v>
      </c>
      <c r="F8172" s="89" t="s">
        <v>15</v>
      </c>
      <c r="G8172" s="89">
        <v>6538</v>
      </c>
      <c r="H8172" s="89"/>
      <c r="I8172" s="93" t="s">
        <v>16876</v>
      </c>
      <c r="J8172" s="89"/>
      <c r="K8172" s="89"/>
      <c r="L8172" s="89"/>
      <c r="M8172" s="89"/>
      <c r="N8172" s="155">
        <v>294.35000000000002</v>
      </c>
      <c r="O8172" s="155">
        <v>0</v>
      </c>
      <c r="P8172" s="89" t="s">
        <v>679</v>
      </c>
    </row>
    <row r="8173" spans="1:16" ht="102">
      <c r="A8173" s="214">
        <v>20</v>
      </c>
      <c r="B8173" s="89"/>
      <c r="C8173" s="90" t="s">
        <v>47</v>
      </c>
      <c r="D8173" s="153">
        <v>43419</v>
      </c>
      <c r="E8173" s="89" t="s">
        <v>14668</v>
      </c>
      <c r="F8173" s="89" t="s">
        <v>11</v>
      </c>
      <c r="G8173" s="89">
        <v>938686</v>
      </c>
      <c r="H8173" s="89"/>
      <c r="I8173" s="93" t="s">
        <v>16877</v>
      </c>
      <c r="J8173" s="89"/>
      <c r="K8173" s="89"/>
      <c r="L8173" s="89"/>
      <c r="M8173" s="89"/>
      <c r="N8173" s="155">
        <v>1896.3</v>
      </c>
      <c r="O8173" s="155">
        <v>0</v>
      </c>
      <c r="P8173" s="89" t="s">
        <v>679</v>
      </c>
    </row>
    <row r="8174" spans="1:16" ht="76.5">
      <c r="A8174" s="214" t="s">
        <v>561</v>
      </c>
      <c r="B8174" s="89"/>
      <c r="C8174" s="90" t="s">
        <v>10493</v>
      </c>
      <c r="D8174" s="153">
        <v>43419</v>
      </c>
      <c r="E8174" s="89" t="s">
        <v>14669</v>
      </c>
      <c r="F8174" s="89" t="s">
        <v>6</v>
      </c>
      <c r="G8174" s="89">
        <v>1046783</v>
      </c>
      <c r="H8174" s="89"/>
      <c r="I8174" s="93" t="s">
        <v>16878</v>
      </c>
      <c r="J8174" s="89"/>
      <c r="K8174" s="89"/>
      <c r="L8174" s="89"/>
      <c r="M8174" s="89"/>
      <c r="N8174" s="155">
        <v>0</v>
      </c>
      <c r="O8174" s="155">
        <v>5000</v>
      </c>
      <c r="P8174" s="89" t="s">
        <v>679</v>
      </c>
    </row>
    <row r="8175" spans="1:16" ht="38.25">
      <c r="A8175" s="214">
        <v>572</v>
      </c>
      <c r="B8175" s="89"/>
      <c r="C8175" s="90" t="s">
        <v>181</v>
      </c>
      <c r="D8175" s="153">
        <v>43419</v>
      </c>
      <c r="E8175" s="89" t="s">
        <v>14670</v>
      </c>
      <c r="F8175" s="89" t="s">
        <v>6</v>
      </c>
      <c r="G8175" s="89">
        <v>1046830</v>
      </c>
      <c r="H8175" s="89"/>
      <c r="I8175" s="93" t="s">
        <v>16879</v>
      </c>
      <c r="J8175" s="89"/>
      <c r="K8175" s="89"/>
      <c r="L8175" s="89"/>
      <c r="M8175" s="89"/>
      <c r="N8175" s="155">
        <v>0</v>
      </c>
      <c r="O8175" s="155">
        <v>14259422.52</v>
      </c>
      <c r="P8175" s="89" t="s">
        <v>679</v>
      </c>
    </row>
    <row r="8176" spans="1:16" ht="51">
      <c r="A8176" s="214">
        <v>119</v>
      </c>
      <c r="B8176" s="89"/>
      <c r="C8176" s="90" t="s">
        <v>66</v>
      </c>
      <c r="D8176" s="153">
        <v>43419</v>
      </c>
      <c r="E8176" s="89" t="s">
        <v>14671</v>
      </c>
      <c r="F8176" s="89" t="s">
        <v>11</v>
      </c>
      <c r="G8176" s="89">
        <v>938703</v>
      </c>
      <c r="H8176" s="89"/>
      <c r="I8176" s="93" t="s">
        <v>16880</v>
      </c>
      <c r="J8176" s="89"/>
      <c r="K8176" s="89"/>
      <c r="L8176" s="89"/>
      <c r="M8176" s="89"/>
      <c r="N8176" s="155">
        <v>50</v>
      </c>
      <c r="O8176" s="155">
        <v>0</v>
      </c>
      <c r="P8176" s="89" t="s">
        <v>679</v>
      </c>
    </row>
    <row r="8177" spans="1:16" ht="63.75">
      <c r="A8177" s="214">
        <v>119</v>
      </c>
      <c r="B8177" s="89"/>
      <c r="C8177" s="90" t="s">
        <v>66</v>
      </c>
      <c r="D8177" s="153">
        <v>43419</v>
      </c>
      <c r="E8177" s="89" t="s">
        <v>14672</v>
      </c>
      <c r="F8177" s="89" t="s">
        <v>11</v>
      </c>
      <c r="G8177" s="89">
        <v>938688</v>
      </c>
      <c r="H8177" s="89"/>
      <c r="I8177" s="93" t="s">
        <v>16881</v>
      </c>
      <c r="J8177" s="89"/>
      <c r="K8177" s="89"/>
      <c r="L8177" s="89"/>
      <c r="M8177" s="89"/>
      <c r="N8177" s="155">
        <v>50</v>
      </c>
      <c r="O8177" s="155">
        <v>0</v>
      </c>
      <c r="P8177" s="89" t="s">
        <v>679</v>
      </c>
    </row>
    <row r="8178" spans="1:16" ht="63.75">
      <c r="A8178" s="214">
        <v>119</v>
      </c>
      <c r="B8178" s="89"/>
      <c r="C8178" s="90" t="s">
        <v>66</v>
      </c>
      <c r="D8178" s="153">
        <v>43419</v>
      </c>
      <c r="E8178" s="89" t="s">
        <v>14673</v>
      </c>
      <c r="F8178" s="89" t="s">
        <v>11</v>
      </c>
      <c r="G8178" s="89">
        <v>938687</v>
      </c>
      <c r="H8178" s="89"/>
      <c r="I8178" s="93" t="s">
        <v>16882</v>
      </c>
      <c r="J8178" s="89"/>
      <c r="K8178" s="89"/>
      <c r="L8178" s="89"/>
      <c r="M8178" s="89"/>
      <c r="N8178" s="155">
        <v>50</v>
      </c>
      <c r="O8178" s="155">
        <v>0</v>
      </c>
      <c r="P8178" s="89" t="s">
        <v>679</v>
      </c>
    </row>
    <row r="8179" spans="1:16" ht="51">
      <c r="A8179" s="214">
        <v>117</v>
      </c>
      <c r="B8179" s="89"/>
      <c r="C8179" s="90" t="s">
        <v>65</v>
      </c>
      <c r="D8179" s="153">
        <v>43419</v>
      </c>
      <c r="E8179" s="89" t="s">
        <v>14674</v>
      </c>
      <c r="F8179" s="89" t="s">
        <v>11</v>
      </c>
      <c r="G8179" s="89">
        <v>938668</v>
      </c>
      <c r="H8179" s="89"/>
      <c r="I8179" s="93" t="s">
        <v>16883</v>
      </c>
      <c r="J8179" s="89"/>
      <c r="K8179" s="89"/>
      <c r="L8179" s="89"/>
      <c r="M8179" s="89"/>
      <c r="N8179" s="155">
        <v>50</v>
      </c>
      <c r="O8179" s="155">
        <v>0</v>
      </c>
      <c r="P8179" s="89" t="s">
        <v>679</v>
      </c>
    </row>
    <row r="8180" spans="1:16" ht="51">
      <c r="A8180" s="214">
        <v>119</v>
      </c>
      <c r="B8180" s="89"/>
      <c r="C8180" s="90" t="s">
        <v>66</v>
      </c>
      <c r="D8180" s="153">
        <v>43419</v>
      </c>
      <c r="E8180" s="89" t="s">
        <v>14675</v>
      </c>
      <c r="F8180" s="89" t="s">
        <v>11</v>
      </c>
      <c r="G8180" s="89">
        <v>938666</v>
      </c>
      <c r="H8180" s="89"/>
      <c r="I8180" s="93" t="s">
        <v>16884</v>
      </c>
      <c r="J8180" s="89"/>
      <c r="K8180" s="89"/>
      <c r="L8180" s="89"/>
      <c r="M8180" s="89"/>
      <c r="N8180" s="155">
        <v>50</v>
      </c>
      <c r="O8180" s="155">
        <v>0</v>
      </c>
      <c r="P8180" s="89" t="s">
        <v>679</v>
      </c>
    </row>
    <row r="8181" spans="1:16" ht="51">
      <c r="A8181" s="214">
        <v>117</v>
      </c>
      <c r="B8181" s="89"/>
      <c r="C8181" s="90" t="s">
        <v>65</v>
      </c>
      <c r="D8181" s="153">
        <v>43419</v>
      </c>
      <c r="E8181" s="89" t="s">
        <v>14676</v>
      </c>
      <c r="F8181" s="89" t="s">
        <v>11</v>
      </c>
      <c r="G8181" s="89">
        <v>938664</v>
      </c>
      <c r="H8181" s="89"/>
      <c r="I8181" s="93" t="s">
        <v>16885</v>
      </c>
      <c r="J8181" s="89"/>
      <c r="K8181" s="89"/>
      <c r="L8181" s="89"/>
      <c r="M8181" s="89"/>
      <c r="N8181" s="155">
        <v>50</v>
      </c>
      <c r="O8181" s="155">
        <v>0</v>
      </c>
      <c r="P8181" s="89" t="s">
        <v>679</v>
      </c>
    </row>
    <row r="8182" spans="1:16" ht="76.5">
      <c r="A8182" s="214">
        <v>16</v>
      </c>
      <c r="B8182" s="89"/>
      <c r="C8182" s="90" t="s">
        <v>46</v>
      </c>
      <c r="D8182" s="153">
        <v>43419</v>
      </c>
      <c r="E8182" s="89" t="s">
        <v>14677</v>
      </c>
      <c r="F8182" s="89" t="s">
        <v>15</v>
      </c>
      <c r="G8182" s="89">
        <v>6515</v>
      </c>
      <c r="H8182" s="89"/>
      <c r="I8182" s="93" t="s">
        <v>16886</v>
      </c>
      <c r="J8182" s="89"/>
      <c r="K8182" s="89"/>
      <c r="L8182" s="89"/>
      <c r="M8182" s="89"/>
      <c r="N8182" s="155">
        <v>466.74</v>
      </c>
      <c r="O8182" s="155">
        <v>0</v>
      </c>
      <c r="P8182" s="89" t="s">
        <v>679</v>
      </c>
    </row>
    <row r="8183" spans="1:16" ht="76.5">
      <c r="A8183" s="214">
        <v>16</v>
      </c>
      <c r="B8183" s="89"/>
      <c r="C8183" s="90" t="s">
        <v>46</v>
      </c>
      <c r="D8183" s="153">
        <v>43419</v>
      </c>
      <c r="E8183" s="89" t="s">
        <v>14678</v>
      </c>
      <c r="F8183" s="89" t="s">
        <v>637</v>
      </c>
      <c r="G8183" s="89">
        <v>6515</v>
      </c>
      <c r="H8183" s="89"/>
      <c r="I8183" s="93" t="s">
        <v>16887</v>
      </c>
      <c r="J8183" s="89"/>
      <c r="K8183" s="89"/>
      <c r="L8183" s="89"/>
      <c r="M8183" s="89"/>
      <c r="N8183" s="155">
        <v>1236.3800000000001</v>
      </c>
      <c r="O8183" s="155">
        <v>0</v>
      </c>
      <c r="P8183" s="89" t="s">
        <v>679</v>
      </c>
    </row>
    <row r="8184" spans="1:16" ht="63.75">
      <c r="A8184" s="214">
        <v>513</v>
      </c>
      <c r="B8184" s="89"/>
      <c r="C8184" s="90" t="s">
        <v>175</v>
      </c>
      <c r="D8184" s="153">
        <v>43419</v>
      </c>
      <c r="E8184" s="89" t="s">
        <v>14679</v>
      </c>
      <c r="F8184" s="89" t="s">
        <v>15</v>
      </c>
      <c r="G8184" s="89">
        <v>890376</v>
      </c>
      <c r="H8184" s="89"/>
      <c r="I8184" s="93" t="s">
        <v>5194</v>
      </c>
      <c r="J8184" s="89"/>
      <c r="K8184" s="89"/>
      <c r="L8184" s="89"/>
      <c r="M8184" s="89"/>
      <c r="N8184" s="155">
        <v>50</v>
      </c>
      <c r="O8184" s="155">
        <v>0</v>
      </c>
      <c r="P8184" s="89" t="s">
        <v>679</v>
      </c>
    </row>
    <row r="8185" spans="1:16" ht="63.75">
      <c r="A8185" s="214">
        <v>10</v>
      </c>
      <c r="B8185" s="89"/>
      <c r="C8185" s="90" t="s">
        <v>44</v>
      </c>
      <c r="D8185" s="153">
        <v>43419</v>
      </c>
      <c r="E8185" s="89" t="s">
        <v>14680</v>
      </c>
      <c r="F8185" s="89" t="s">
        <v>15</v>
      </c>
      <c r="G8185" s="89">
        <v>890365</v>
      </c>
      <c r="H8185" s="89"/>
      <c r="I8185" s="93" t="s">
        <v>16888</v>
      </c>
      <c r="J8185" s="89"/>
      <c r="K8185" s="89"/>
      <c r="L8185" s="89"/>
      <c r="M8185" s="89"/>
      <c r="N8185" s="155">
        <v>50</v>
      </c>
      <c r="O8185" s="155">
        <v>0</v>
      </c>
      <c r="P8185" s="89" t="s">
        <v>679</v>
      </c>
    </row>
    <row r="8186" spans="1:16" ht="63.75">
      <c r="A8186" s="214">
        <v>10</v>
      </c>
      <c r="B8186" s="89"/>
      <c r="C8186" s="90" t="s">
        <v>44</v>
      </c>
      <c r="D8186" s="153">
        <v>43419</v>
      </c>
      <c r="E8186" s="89" t="s">
        <v>14681</v>
      </c>
      <c r="F8186" s="89" t="s">
        <v>15</v>
      </c>
      <c r="G8186" s="89">
        <v>890367</v>
      </c>
      <c r="H8186" s="89"/>
      <c r="I8186" s="93" t="s">
        <v>16889</v>
      </c>
      <c r="J8186" s="89"/>
      <c r="K8186" s="89"/>
      <c r="L8186" s="89"/>
      <c r="M8186" s="89"/>
      <c r="N8186" s="155">
        <v>50</v>
      </c>
      <c r="O8186" s="155">
        <v>0</v>
      </c>
      <c r="P8186" s="89" t="s">
        <v>679</v>
      </c>
    </row>
    <row r="8187" spans="1:16" ht="63.75">
      <c r="A8187" s="214">
        <v>10</v>
      </c>
      <c r="B8187" s="89"/>
      <c r="C8187" s="90" t="s">
        <v>44</v>
      </c>
      <c r="D8187" s="153">
        <v>43419</v>
      </c>
      <c r="E8187" s="89" t="s">
        <v>14682</v>
      </c>
      <c r="F8187" s="89" t="s">
        <v>15</v>
      </c>
      <c r="G8187" s="89">
        <v>890373</v>
      </c>
      <c r="H8187" s="89"/>
      <c r="I8187" s="93" t="s">
        <v>4407</v>
      </c>
      <c r="J8187" s="89"/>
      <c r="K8187" s="89"/>
      <c r="L8187" s="89"/>
      <c r="M8187" s="89"/>
      <c r="N8187" s="155">
        <v>50</v>
      </c>
      <c r="O8187" s="155">
        <v>0</v>
      </c>
      <c r="P8187" s="89" t="s">
        <v>679</v>
      </c>
    </row>
    <row r="8188" spans="1:16" ht="51">
      <c r="A8188" s="214">
        <v>513</v>
      </c>
      <c r="B8188" s="89"/>
      <c r="C8188" s="90" t="s">
        <v>175</v>
      </c>
      <c r="D8188" s="153">
        <v>43419</v>
      </c>
      <c r="E8188" s="89" t="s">
        <v>14683</v>
      </c>
      <c r="F8188" s="89" t="s">
        <v>11</v>
      </c>
      <c r="G8188" s="89">
        <v>938714</v>
      </c>
      <c r="H8188" s="89"/>
      <c r="I8188" s="93" t="s">
        <v>16890</v>
      </c>
      <c r="J8188" s="89"/>
      <c r="K8188" s="89"/>
      <c r="L8188" s="89"/>
      <c r="M8188" s="89"/>
      <c r="N8188" s="155">
        <v>50</v>
      </c>
      <c r="O8188" s="155">
        <v>0</v>
      </c>
      <c r="P8188" s="89" t="s">
        <v>679</v>
      </c>
    </row>
    <row r="8189" spans="1:16" ht="102">
      <c r="A8189" s="214">
        <v>599</v>
      </c>
      <c r="B8189" s="89"/>
      <c r="C8189" s="90" t="s">
        <v>11086</v>
      </c>
      <c r="D8189" s="153">
        <v>43419</v>
      </c>
      <c r="E8189" s="89" t="s">
        <v>14684</v>
      </c>
      <c r="F8189" s="89" t="s">
        <v>11</v>
      </c>
      <c r="G8189" s="89">
        <v>938684</v>
      </c>
      <c r="H8189" s="89"/>
      <c r="I8189" s="93" t="s">
        <v>16891</v>
      </c>
      <c r="J8189" s="89"/>
      <c r="K8189" s="89"/>
      <c r="L8189" s="89"/>
      <c r="M8189" s="89"/>
      <c r="N8189" s="155">
        <v>50</v>
      </c>
      <c r="O8189" s="155">
        <v>0</v>
      </c>
      <c r="P8189" s="89" t="s">
        <v>679</v>
      </c>
    </row>
    <row r="8190" spans="1:16" ht="89.25">
      <c r="A8190" s="214">
        <v>587</v>
      </c>
      <c r="B8190" s="89"/>
      <c r="C8190" s="90" t="s">
        <v>2113</v>
      </c>
      <c r="D8190" s="153">
        <v>43420</v>
      </c>
      <c r="E8190" s="89" t="s">
        <v>14685</v>
      </c>
      <c r="F8190" s="89" t="s">
        <v>3</v>
      </c>
      <c r="G8190" s="89">
        <v>1682885</v>
      </c>
      <c r="H8190" s="89"/>
      <c r="I8190" s="93" t="s">
        <v>16892</v>
      </c>
      <c r="J8190" s="89"/>
      <c r="K8190" s="89"/>
      <c r="L8190" s="89"/>
      <c r="M8190" s="89"/>
      <c r="N8190" s="155">
        <v>0</v>
      </c>
      <c r="O8190" s="155">
        <v>178.08</v>
      </c>
      <c r="P8190" s="89" t="s">
        <v>679</v>
      </c>
    </row>
    <row r="8191" spans="1:16" ht="51">
      <c r="A8191" s="214">
        <v>586</v>
      </c>
      <c r="B8191" s="89"/>
      <c r="C8191" s="90" t="s">
        <v>188</v>
      </c>
      <c r="D8191" s="153">
        <v>43420</v>
      </c>
      <c r="E8191" s="89" t="s">
        <v>14686</v>
      </c>
      <c r="F8191" s="89" t="s">
        <v>3</v>
      </c>
      <c r="G8191" s="89">
        <v>1682883</v>
      </c>
      <c r="H8191" s="89"/>
      <c r="I8191" s="93" t="s">
        <v>16893</v>
      </c>
      <c r="J8191" s="89"/>
      <c r="K8191" s="89"/>
      <c r="L8191" s="89"/>
      <c r="M8191" s="89"/>
      <c r="N8191" s="155">
        <v>0</v>
      </c>
      <c r="O8191" s="155">
        <v>765</v>
      </c>
      <c r="P8191" s="89" t="s">
        <v>679</v>
      </c>
    </row>
    <row r="8192" spans="1:16" ht="51">
      <c r="A8192" s="214">
        <v>586</v>
      </c>
      <c r="B8192" s="89"/>
      <c r="C8192" s="90" t="s">
        <v>188</v>
      </c>
      <c r="D8192" s="153">
        <v>43420</v>
      </c>
      <c r="E8192" s="89" t="s">
        <v>14687</v>
      </c>
      <c r="F8192" s="89" t="s">
        <v>3</v>
      </c>
      <c r="G8192" s="89">
        <v>1682881</v>
      </c>
      <c r="H8192" s="89"/>
      <c r="I8192" s="93" t="s">
        <v>16894</v>
      </c>
      <c r="J8192" s="89"/>
      <c r="K8192" s="89"/>
      <c r="L8192" s="89"/>
      <c r="M8192" s="89"/>
      <c r="N8192" s="155">
        <v>0</v>
      </c>
      <c r="O8192" s="155">
        <v>765</v>
      </c>
      <c r="P8192" s="89" t="s">
        <v>679</v>
      </c>
    </row>
    <row r="8193" spans="1:16" ht="51">
      <c r="A8193" s="214">
        <v>586</v>
      </c>
      <c r="B8193" s="89"/>
      <c r="C8193" s="90" t="s">
        <v>188</v>
      </c>
      <c r="D8193" s="153">
        <v>43420</v>
      </c>
      <c r="E8193" s="89" t="s">
        <v>14688</v>
      </c>
      <c r="F8193" s="89" t="s">
        <v>3</v>
      </c>
      <c r="G8193" s="89">
        <v>1682880</v>
      </c>
      <c r="H8193" s="89"/>
      <c r="I8193" s="93" t="s">
        <v>16895</v>
      </c>
      <c r="J8193" s="89"/>
      <c r="K8193" s="89"/>
      <c r="L8193" s="89"/>
      <c r="M8193" s="89"/>
      <c r="N8193" s="155">
        <v>0</v>
      </c>
      <c r="O8193" s="155">
        <v>765</v>
      </c>
      <c r="P8193" s="89" t="s">
        <v>679</v>
      </c>
    </row>
    <row r="8194" spans="1:16" ht="63.75">
      <c r="A8194" s="214">
        <v>35</v>
      </c>
      <c r="B8194" s="89"/>
      <c r="C8194" s="90" t="s">
        <v>49</v>
      </c>
      <c r="D8194" s="153">
        <v>43420</v>
      </c>
      <c r="E8194" s="89" t="s">
        <v>14689</v>
      </c>
      <c r="F8194" s="89" t="s">
        <v>3</v>
      </c>
      <c r="G8194" s="89">
        <v>1682869</v>
      </c>
      <c r="H8194" s="89"/>
      <c r="I8194" s="93" t="s">
        <v>16896</v>
      </c>
      <c r="J8194" s="89"/>
      <c r="K8194" s="89"/>
      <c r="L8194" s="89"/>
      <c r="M8194" s="89"/>
      <c r="N8194" s="155">
        <v>0</v>
      </c>
      <c r="O8194" s="155">
        <v>477.94</v>
      </c>
      <c r="P8194" s="89" t="s">
        <v>679</v>
      </c>
    </row>
    <row r="8195" spans="1:16" ht="38.25">
      <c r="A8195" s="214" t="s">
        <v>569</v>
      </c>
      <c r="B8195" s="89"/>
      <c r="C8195" s="90" t="s">
        <v>621</v>
      </c>
      <c r="D8195" s="153">
        <v>43420</v>
      </c>
      <c r="E8195" s="89" t="s">
        <v>14690</v>
      </c>
      <c r="F8195" s="89" t="s">
        <v>3</v>
      </c>
      <c r="G8195" s="89">
        <v>1682867</v>
      </c>
      <c r="H8195" s="89"/>
      <c r="I8195" s="93" t="s">
        <v>16897</v>
      </c>
      <c r="J8195" s="89"/>
      <c r="K8195" s="89"/>
      <c r="L8195" s="89"/>
      <c r="M8195" s="89"/>
      <c r="N8195" s="155">
        <v>0</v>
      </c>
      <c r="O8195" s="155">
        <v>6239</v>
      </c>
      <c r="P8195" s="89" t="s">
        <v>679</v>
      </c>
    </row>
    <row r="8196" spans="1:16" ht="63.75">
      <c r="A8196" s="214" t="s">
        <v>569</v>
      </c>
      <c r="B8196" s="89"/>
      <c r="C8196" s="90" t="s">
        <v>621</v>
      </c>
      <c r="D8196" s="153">
        <v>43420</v>
      </c>
      <c r="E8196" s="89" t="s">
        <v>14691</v>
      </c>
      <c r="F8196" s="89" t="s">
        <v>3</v>
      </c>
      <c r="G8196" s="89">
        <v>1682889</v>
      </c>
      <c r="H8196" s="89"/>
      <c r="I8196" s="93" t="s">
        <v>16898</v>
      </c>
      <c r="J8196" s="89"/>
      <c r="K8196" s="89"/>
      <c r="L8196" s="89"/>
      <c r="M8196" s="89"/>
      <c r="N8196" s="155">
        <v>0</v>
      </c>
      <c r="O8196" s="155">
        <v>601.5</v>
      </c>
      <c r="P8196" s="89" t="s">
        <v>679</v>
      </c>
    </row>
    <row r="8197" spans="1:16" ht="51">
      <c r="A8197" s="214">
        <v>20</v>
      </c>
      <c r="B8197" s="89"/>
      <c r="C8197" s="90" t="s">
        <v>47</v>
      </c>
      <c r="D8197" s="153">
        <v>43420</v>
      </c>
      <c r="E8197" s="89" t="s">
        <v>14692</v>
      </c>
      <c r="F8197" s="89" t="s">
        <v>3</v>
      </c>
      <c r="G8197" s="89">
        <v>1682890</v>
      </c>
      <c r="H8197" s="89"/>
      <c r="I8197" s="93" t="s">
        <v>16899</v>
      </c>
      <c r="J8197" s="89"/>
      <c r="K8197" s="89"/>
      <c r="L8197" s="89"/>
      <c r="M8197" s="89"/>
      <c r="N8197" s="155">
        <v>0</v>
      </c>
      <c r="O8197" s="155">
        <v>332</v>
      </c>
      <c r="P8197" s="89" t="s">
        <v>679</v>
      </c>
    </row>
    <row r="8198" spans="1:16" ht="51">
      <c r="A8198" s="214">
        <v>35</v>
      </c>
      <c r="B8198" s="89"/>
      <c r="C8198" s="90" t="s">
        <v>49</v>
      </c>
      <c r="D8198" s="153">
        <v>43420</v>
      </c>
      <c r="E8198" s="89" t="s">
        <v>14693</v>
      </c>
      <c r="F8198" s="89" t="s">
        <v>3</v>
      </c>
      <c r="G8198" s="89">
        <v>1682891</v>
      </c>
      <c r="H8198" s="89"/>
      <c r="I8198" s="93" t="s">
        <v>16900</v>
      </c>
      <c r="J8198" s="89"/>
      <c r="K8198" s="89"/>
      <c r="L8198" s="89"/>
      <c r="M8198" s="89"/>
      <c r="N8198" s="155">
        <v>0</v>
      </c>
      <c r="O8198" s="155">
        <v>1200</v>
      </c>
      <c r="P8198" s="89" t="s">
        <v>679</v>
      </c>
    </row>
    <row r="8199" spans="1:16" ht="38.25">
      <c r="A8199" s="214">
        <v>212</v>
      </c>
      <c r="B8199" s="89"/>
      <c r="C8199" s="90" t="s">
        <v>103</v>
      </c>
      <c r="D8199" s="153">
        <v>43420</v>
      </c>
      <c r="E8199" s="89" t="s">
        <v>14694</v>
      </c>
      <c r="F8199" s="89" t="s">
        <v>3</v>
      </c>
      <c r="G8199" s="89">
        <v>1682895</v>
      </c>
      <c r="H8199" s="89"/>
      <c r="I8199" s="93" t="s">
        <v>16901</v>
      </c>
      <c r="J8199" s="89"/>
      <c r="K8199" s="89"/>
      <c r="L8199" s="89"/>
      <c r="M8199" s="89"/>
      <c r="N8199" s="155">
        <v>0</v>
      </c>
      <c r="O8199" s="155">
        <v>233</v>
      </c>
      <c r="P8199" s="89" t="s">
        <v>679</v>
      </c>
    </row>
    <row r="8200" spans="1:16" ht="38.25">
      <c r="A8200" s="214">
        <v>212</v>
      </c>
      <c r="B8200" s="89"/>
      <c r="C8200" s="90" t="s">
        <v>103</v>
      </c>
      <c r="D8200" s="153">
        <v>43420</v>
      </c>
      <c r="E8200" s="89" t="s">
        <v>14695</v>
      </c>
      <c r="F8200" s="89" t="s">
        <v>3</v>
      </c>
      <c r="G8200" s="89">
        <v>1682897</v>
      </c>
      <c r="H8200" s="89"/>
      <c r="I8200" s="93" t="s">
        <v>16901</v>
      </c>
      <c r="J8200" s="89"/>
      <c r="K8200" s="89"/>
      <c r="L8200" s="89"/>
      <c r="M8200" s="89"/>
      <c r="N8200" s="155">
        <v>0</v>
      </c>
      <c r="O8200" s="155">
        <v>311</v>
      </c>
      <c r="P8200" s="89" t="s">
        <v>679</v>
      </c>
    </row>
    <row r="8201" spans="1:16" ht="51">
      <c r="A8201" s="214">
        <v>46</v>
      </c>
      <c r="B8201" s="89"/>
      <c r="C8201" s="90" t="s">
        <v>51</v>
      </c>
      <c r="D8201" s="153">
        <v>43420</v>
      </c>
      <c r="E8201" s="89" t="s">
        <v>14696</v>
      </c>
      <c r="F8201" s="89" t="s">
        <v>3</v>
      </c>
      <c r="G8201" s="89">
        <v>1682906</v>
      </c>
      <c r="H8201" s="89"/>
      <c r="I8201" s="93" t="s">
        <v>16902</v>
      </c>
      <c r="J8201" s="89"/>
      <c r="K8201" s="89"/>
      <c r="L8201" s="89"/>
      <c r="M8201" s="89"/>
      <c r="N8201" s="155">
        <v>0</v>
      </c>
      <c r="O8201" s="155">
        <v>276.14</v>
      </c>
      <c r="P8201" s="89" t="s">
        <v>679</v>
      </c>
    </row>
    <row r="8202" spans="1:16" ht="63.75">
      <c r="A8202" s="214">
        <v>221</v>
      </c>
      <c r="B8202" s="89"/>
      <c r="C8202" s="90" t="s">
        <v>105</v>
      </c>
      <c r="D8202" s="153">
        <v>43420</v>
      </c>
      <c r="E8202" s="89" t="s">
        <v>14697</v>
      </c>
      <c r="F8202" s="89" t="s">
        <v>3</v>
      </c>
      <c r="G8202" s="89">
        <v>1682775</v>
      </c>
      <c r="H8202" s="89"/>
      <c r="I8202" s="93" t="s">
        <v>16903</v>
      </c>
      <c r="J8202" s="89"/>
      <c r="K8202" s="89"/>
      <c r="L8202" s="89"/>
      <c r="M8202" s="89"/>
      <c r="N8202" s="155">
        <v>0</v>
      </c>
      <c r="O8202" s="155">
        <v>16.77</v>
      </c>
      <c r="P8202" s="89" t="s">
        <v>679</v>
      </c>
    </row>
    <row r="8203" spans="1:16" ht="51">
      <c r="A8203" s="214">
        <v>526</v>
      </c>
      <c r="B8203" s="89"/>
      <c r="C8203" s="90" t="s">
        <v>616</v>
      </c>
      <c r="D8203" s="153">
        <v>43420</v>
      </c>
      <c r="E8203" s="89" t="s">
        <v>14698</v>
      </c>
      <c r="F8203" s="89" t="s">
        <v>3</v>
      </c>
      <c r="G8203" s="89">
        <v>1682777</v>
      </c>
      <c r="H8203" s="89"/>
      <c r="I8203" s="93" t="s">
        <v>16904</v>
      </c>
      <c r="J8203" s="89"/>
      <c r="K8203" s="89"/>
      <c r="L8203" s="89"/>
      <c r="M8203" s="89"/>
      <c r="N8203" s="155">
        <v>0</v>
      </c>
      <c r="O8203" s="155">
        <v>651</v>
      </c>
      <c r="P8203" s="89" t="s">
        <v>679</v>
      </c>
    </row>
    <row r="8204" spans="1:16" ht="51">
      <c r="A8204" s="214">
        <v>20</v>
      </c>
      <c r="B8204" s="89"/>
      <c r="C8204" s="90" t="s">
        <v>47</v>
      </c>
      <c r="D8204" s="153">
        <v>43420</v>
      </c>
      <c r="E8204" s="89" t="s">
        <v>14699</v>
      </c>
      <c r="F8204" s="89" t="s">
        <v>3</v>
      </c>
      <c r="G8204" s="89">
        <v>1682778</v>
      </c>
      <c r="H8204" s="89"/>
      <c r="I8204" s="93" t="s">
        <v>16905</v>
      </c>
      <c r="J8204" s="89"/>
      <c r="K8204" s="89"/>
      <c r="L8204" s="89"/>
      <c r="M8204" s="89"/>
      <c r="N8204" s="155">
        <v>0</v>
      </c>
      <c r="O8204" s="155">
        <v>2455.23</v>
      </c>
      <c r="P8204" s="89" t="s">
        <v>679</v>
      </c>
    </row>
    <row r="8205" spans="1:16" ht="51">
      <c r="A8205" s="214">
        <v>20</v>
      </c>
      <c r="B8205" s="89"/>
      <c r="C8205" s="90" t="s">
        <v>47</v>
      </c>
      <c r="D8205" s="153">
        <v>43420</v>
      </c>
      <c r="E8205" s="89" t="s">
        <v>14700</v>
      </c>
      <c r="F8205" s="89" t="s">
        <v>3</v>
      </c>
      <c r="G8205" s="89">
        <v>1682779</v>
      </c>
      <c r="H8205" s="89"/>
      <c r="I8205" s="93" t="s">
        <v>16906</v>
      </c>
      <c r="J8205" s="89"/>
      <c r="K8205" s="89"/>
      <c r="L8205" s="89"/>
      <c r="M8205" s="89"/>
      <c r="N8205" s="155">
        <v>0</v>
      </c>
      <c r="O8205" s="155">
        <v>1100</v>
      </c>
      <c r="P8205" s="89" t="s">
        <v>679</v>
      </c>
    </row>
    <row r="8206" spans="1:16" ht="51">
      <c r="A8206" s="214">
        <v>20</v>
      </c>
      <c r="B8206" s="89"/>
      <c r="C8206" s="90" t="s">
        <v>47</v>
      </c>
      <c r="D8206" s="153">
        <v>43420</v>
      </c>
      <c r="E8206" s="89" t="s">
        <v>14701</v>
      </c>
      <c r="F8206" s="89" t="s">
        <v>3</v>
      </c>
      <c r="G8206" s="89">
        <v>1682780</v>
      </c>
      <c r="H8206" s="89"/>
      <c r="I8206" s="93" t="s">
        <v>16907</v>
      </c>
      <c r="J8206" s="89"/>
      <c r="K8206" s="89"/>
      <c r="L8206" s="89"/>
      <c r="M8206" s="89"/>
      <c r="N8206" s="155">
        <v>0</v>
      </c>
      <c r="O8206" s="155">
        <v>10289.800000000001</v>
      </c>
      <c r="P8206" s="89" t="s">
        <v>679</v>
      </c>
    </row>
    <row r="8207" spans="1:16" ht="51">
      <c r="A8207" s="214">
        <v>20</v>
      </c>
      <c r="B8207" s="89"/>
      <c r="C8207" s="90" t="s">
        <v>47</v>
      </c>
      <c r="D8207" s="153">
        <v>43420</v>
      </c>
      <c r="E8207" s="89" t="s">
        <v>14702</v>
      </c>
      <c r="F8207" s="89" t="s">
        <v>3</v>
      </c>
      <c r="G8207" s="89">
        <v>1682784</v>
      </c>
      <c r="H8207" s="89"/>
      <c r="I8207" s="93" t="s">
        <v>16908</v>
      </c>
      <c r="J8207" s="89"/>
      <c r="K8207" s="89"/>
      <c r="L8207" s="89"/>
      <c r="M8207" s="89"/>
      <c r="N8207" s="155">
        <v>0</v>
      </c>
      <c r="O8207" s="155">
        <v>7761.31</v>
      </c>
      <c r="P8207" s="89" t="s">
        <v>679</v>
      </c>
    </row>
    <row r="8208" spans="1:16" ht="51">
      <c r="A8208" s="214">
        <v>46</v>
      </c>
      <c r="B8208" s="89"/>
      <c r="C8208" s="90" t="s">
        <v>51</v>
      </c>
      <c r="D8208" s="153">
        <v>43420</v>
      </c>
      <c r="E8208" s="89" t="s">
        <v>14703</v>
      </c>
      <c r="F8208" s="89" t="s">
        <v>3</v>
      </c>
      <c r="G8208" s="89">
        <v>1682785</v>
      </c>
      <c r="H8208" s="89"/>
      <c r="I8208" s="93" t="s">
        <v>16909</v>
      </c>
      <c r="J8208" s="89"/>
      <c r="K8208" s="89"/>
      <c r="L8208" s="89"/>
      <c r="M8208" s="89"/>
      <c r="N8208" s="155">
        <v>0</v>
      </c>
      <c r="O8208" s="155">
        <v>10</v>
      </c>
      <c r="P8208" s="89" t="s">
        <v>679</v>
      </c>
    </row>
    <row r="8209" spans="1:16" ht="38.25">
      <c r="A8209" s="214">
        <v>86</v>
      </c>
      <c r="B8209" s="89"/>
      <c r="C8209" s="90" t="s">
        <v>59</v>
      </c>
      <c r="D8209" s="153">
        <v>43420</v>
      </c>
      <c r="E8209" s="89" t="s">
        <v>14704</v>
      </c>
      <c r="F8209" s="89" t="s">
        <v>3</v>
      </c>
      <c r="G8209" s="89">
        <v>1682794</v>
      </c>
      <c r="H8209" s="89"/>
      <c r="I8209" s="93" t="s">
        <v>16910</v>
      </c>
      <c r="J8209" s="89"/>
      <c r="K8209" s="89"/>
      <c r="L8209" s="89"/>
      <c r="M8209" s="89"/>
      <c r="N8209" s="155">
        <v>0</v>
      </c>
      <c r="O8209" s="155">
        <v>2.4</v>
      </c>
      <c r="P8209" s="89" t="s">
        <v>679</v>
      </c>
    </row>
    <row r="8210" spans="1:16" ht="51">
      <c r="A8210" s="214" t="s">
        <v>569</v>
      </c>
      <c r="B8210" s="89"/>
      <c r="C8210" s="90" t="s">
        <v>621</v>
      </c>
      <c r="D8210" s="153">
        <v>43420</v>
      </c>
      <c r="E8210" s="89" t="s">
        <v>14705</v>
      </c>
      <c r="F8210" s="89" t="s">
        <v>3</v>
      </c>
      <c r="G8210" s="89">
        <v>1682817</v>
      </c>
      <c r="H8210" s="89"/>
      <c r="I8210" s="93" t="s">
        <v>16911</v>
      </c>
      <c r="J8210" s="89"/>
      <c r="K8210" s="89"/>
      <c r="L8210" s="89"/>
      <c r="M8210" s="89"/>
      <c r="N8210" s="155">
        <v>0</v>
      </c>
      <c r="O8210" s="155">
        <v>110</v>
      </c>
      <c r="P8210" s="89" t="s">
        <v>679</v>
      </c>
    </row>
    <row r="8211" spans="1:16" ht="63.75">
      <c r="A8211" s="214" t="s">
        <v>569</v>
      </c>
      <c r="B8211" s="89"/>
      <c r="C8211" s="90" t="s">
        <v>621</v>
      </c>
      <c r="D8211" s="153">
        <v>43420</v>
      </c>
      <c r="E8211" s="89" t="s">
        <v>14706</v>
      </c>
      <c r="F8211" s="89" t="s">
        <v>3</v>
      </c>
      <c r="G8211" s="89">
        <v>1682830</v>
      </c>
      <c r="H8211" s="89"/>
      <c r="I8211" s="93" t="s">
        <v>16912</v>
      </c>
      <c r="J8211" s="89"/>
      <c r="K8211" s="89"/>
      <c r="L8211" s="89"/>
      <c r="M8211" s="89"/>
      <c r="N8211" s="155">
        <v>0</v>
      </c>
      <c r="O8211" s="155">
        <v>8382.6200000000008</v>
      </c>
      <c r="P8211" s="89" t="s">
        <v>679</v>
      </c>
    </row>
    <row r="8212" spans="1:16" ht="38.25">
      <c r="A8212" s="214">
        <v>20</v>
      </c>
      <c r="B8212" s="89"/>
      <c r="C8212" s="90" t="s">
        <v>47</v>
      </c>
      <c r="D8212" s="153">
        <v>43420</v>
      </c>
      <c r="E8212" s="89" t="s">
        <v>14707</v>
      </c>
      <c r="F8212" s="89" t="s">
        <v>3</v>
      </c>
      <c r="G8212" s="89">
        <v>1682838</v>
      </c>
      <c r="H8212" s="89"/>
      <c r="I8212" s="93" t="s">
        <v>8849</v>
      </c>
      <c r="J8212" s="89"/>
      <c r="K8212" s="89"/>
      <c r="L8212" s="89"/>
      <c r="M8212" s="89"/>
      <c r="N8212" s="155">
        <v>0</v>
      </c>
      <c r="O8212" s="155">
        <v>58.300000000000004</v>
      </c>
      <c r="P8212" s="89" t="s">
        <v>679</v>
      </c>
    </row>
    <row r="8213" spans="1:16" ht="63.75">
      <c r="A8213" s="214">
        <v>190</v>
      </c>
      <c r="B8213" s="89"/>
      <c r="C8213" s="90" t="s">
        <v>95</v>
      </c>
      <c r="D8213" s="153">
        <v>43420</v>
      </c>
      <c r="E8213" s="89" t="s">
        <v>14708</v>
      </c>
      <c r="F8213" s="89" t="s">
        <v>3</v>
      </c>
      <c r="G8213" s="89">
        <v>1682910</v>
      </c>
      <c r="H8213" s="89"/>
      <c r="I8213" s="93" t="s">
        <v>16913</v>
      </c>
      <c r="J8213" s="89"/>
      <c r="K8213" s="89"/>
      <c r="L8213" s="89"/>
      <c r="M8213" s="89"/>
      <c r="N8213" s="155">
        <v>0</v>
      </c>
      <c r="O8213" s="155">
        <v>377</v>
      </c>
      <c r="P8213" s="89" t="s">
        <v>679</v>
      </c>
    </row>
    <row r="8214" spans="1:16" ht="51">
      <c r="A8214" s="214">
        <v>290</v>
      </c>
      <c r="B8214" s="89"/>
      <c r="C8214" s="90" t="s">
        <v>132</v>
      </c>
      <c r="D8214" s="153">
        <v>43420</v>
      </c>
      <c r="E8214" s="89" t="s">
        <v>14709</v>
      </c>
      <c r="F8214" s="89" t="s">
        <v>3</v>
      </c>
      <c r="G8214" s="89">
        <v>1682911</v>
      </c>
      <c r="H8214" s="89"/>
      <c r="I8214" s="93" t="s">
        <v>16914</v>
      </c>
      <c r="J8214" s="89"/>
      <c r="K8214" s="89"/>
      <c r="L8214" s="89"/>
      <c r="M8214" s="89"/>
      <c r="N8214" s="155">
        <v>0</v>
      </c>
      <c r="O8214" s="155">
        <v>90</v>
      </c>
      <c r="P8214" s="89" t="s">
        <v>679</v>
      </c>
    </row>
    <row r="8215" spans="1:16" ht="63.75">
      <c r="A8215" s="214">
        <v>190</v>
      </c>
      <c r="B8215" s="89"/>
      <c r="C8215" s="90" t="s">
        <v>95</v>
      </c>
      <c r="D8215" s="153">
        <v>43420</v>
      </c>
      <c r="E8215" s="89" t="s">
        <v>14710</v>
      </c>
      <c r="F8215" s="89" t="s">
        <v>3</v>
      </c>
      <c r="G8215" s="89">
        <v>1682913</v>
      </c>
      <c r="H8215" s="89"/>
      <c r="I8215" s="93" t="s">
        <v>16915</v>
      </c>
      <c r="J8215" s="89"/>
      <c r="K8215" s="89"/>
      <c r="L8215" s="89"/>
      <c r="M8215" s="89"/>
      <c r="N8215" s="155">
        <v>0</v>
      </c>
      <c r="O8215" s="155">
        <v>665</v>
      </c>
      <c r="P8215" s="89" t="s">
        <v>679</v>
      </c>
    </row>
    <row r="8216" spans="1:16" ht="63.75">
      <c r="A8216" s="214">
        <v>190</v>
      </c>
      <c r="B8216" s="89"/>
      <c r="C8216" s="90" t="s">
        <v>95</v>
      </c>
      <c r="D8216" s="153">
        <v>43420</v>
      </c>
      <c r="E8216" s="89" t="s">
        <v>14711</v>
      </c>
      <c r="F8216" s="89" t="s">
        <v>3</v>
      </c>
      <c r="G8216" s="89">
        <v>1682918</v>
      </c>
      <c r="H8216" s="89"/>
      <c r="I8216" s="93" t="s">
        <v>16916</v>
      </c>
      <c r="J8216" s="89"/>
      <c r="K8216" s="89"/>
      <c r="L8216" s="89"/>
      <c r="M8216" s="89"/>
      <c r="N8216" s="155">
        <v>0</v>
      </c>
      <c r="O8216" s="155">
        <v>377</v>
      </c>
      <c r="P8216" s="89" t="s">
        <v>679</v>
      </c>
    </row>
    <row r="8217" spans="1:16" ht="63.75">
      <c r="A8217" s="214">
        <v>190</v>
      </c>
      <c r="B8217" s="89"/>
      <c r="C8217" s="90" t="s">
        <v>95</v>
      </c>
      <c r="D8217" s="153">
        <v>43420</v>
      </c>
      <c r="E8217" s="89" t="s">
        <v>14712</v>
      </c>
      <c r="F8217" s="89" t="s">
        <v>3</v>
      </c>
      <c r="G8217" s="89">
        <v>1682920</v>
      </c>
      <c r="H8217" s="89"/>
      <c r="I8217" s="93" t="s">
        <v>16917</v>
      </c>
      <c r="J8217" s="89"/>
      <c r="K8217" s="89"/>
      <c r="L8217" s="89"/>
      <c r="M8217" s="89"/>
      <c r="N8217" s="155">
        <v>0</v>
      </c>
      <c r="O8217" s="155">
        <v>155</v>
      </c>
      <c r="P8217" s="89" t="s">
        <v>679</v>
      </c>
    </row>
    <row r="8218" spans="1:16" ht="63.75">
      <c r="A8218" s="214">
        <v>190</v>
      </c>
      <c r="B8218" s="89"/>
      <c r="C8218" s="90" t="s">
        <v>95</v>
      </c>
      <c r="D8218" s="153">
        <v>43420</v>
      </c>
      <c r="E8218" s="89" t="s">
        <v>14713</v>
      </c>
      <c r="F8218" s="89" t="s">
        <v>3</v>
      </c>
      <c r="G8218" s="89">
        <v>1682922</v>
      </c>
      <c r="H8218" s="89"/>
      <c r="I8218" s="93" t="s">
        <v>16918</v>
      </c>
      <c r="J8218" s="89"/>
      <c r="K8218" s="89"/>
      <c r="L8218" s="89"/>
      <c r="M8218" s="89"/>
      <c r="N8218" s="155">
        <v>0</v>
      </c>
      <c r="O8218" s="155">
        <v>155</v>
      </c>
      <c r="P8218" s="89" t="s">
        <v>679</v>
      </c>
    </row>
    <row r="8219" spans="1:16" ht="51">
      <c r="A8219" s="214">
        <v>190</v>
      </c>
      <c r="B8219" s="89"/>
      <c r="C8219" s="90" t="s">
        <v>95</v>
      </c>
      <c r="D8219" s="153">
        <v>43420</v>
      </c>
      <c r="E8219" s="89" t="s">
        <v>14714</v>
      </c>
      <c r="F8219" s="89" t="s">
        <v>3</v>
      </c>
      <c r="G8219" s="89">
        <v>1682924</v>
      </c>
      <c r="H8219" s="89"/>
      <c r="I8219" s="93" t="s">
        <v>16919</v>
      </c>
      <c r="J8219" s="89"/>
      <c r="K8219" s="89"/>
      <c r="L8219" s="89"/>
      <c r="M8219" s="89"/>
      <c r="N8219" s="155">
        <v>0</v>
      </c>
      <c r="O8219" s="155">
        <v>155</v>
      </c>
      <c r="P8219" s="89" t="s">
        <v>679</v>
      </c>
    </row>
    <row r="8220" spans="1:16" ht="63.75">
      <c r="A8220" s="214">
        <v>190</v>
      </c>
      <c r="B8220" s="89"/>
      <c r="C8220" s="90" t="s">
        <v>95</v>
      </c>
      <c r="D8220" s="153">
        <v>43420</v>
      </c>
      <c r="E8220" s="89" t="s">
        <v>14715</v>
      </c>
      <c r="F8220" s="89" t="s">
        <v>3</v>
      </c>
      <c r="G8220" s="89">
        <v>1682929</v>
      </c>
      <c r="H8220" s="89"/>
      <c r="I8220" s="93" t="s">
        <v>16920</v>
      </c>
      <c r="J8220" s="89"/>
      <c r="K8220" s="89"/>
      <c r="L8220" s="89"/>
      <c r="M8220" s="89"/>
      <c r="N8220" s="155">
        <v>0</v>
      </c>
      <c r="O8220" s="155">
        <v>155</v>
      </c>
      <c r="P8220" s="89" t="s">
        <v>679</v>
      </c>
    </row>
    <row r="8221" spans="1:16" ht="63.75">
      <c r="A8221" s="214">
        <v>190</v>
      </c>
      <c r="B8221" s="89"/>
      <c r="C8221" s="90" t="s">
        <v>95</v>
      </c>
      <c r="D8221" s="153">
        <v>43420</v>
      </c>
      <c r="E8221" s="89" t="s">
        <v>14716</v>
      </c>
      <c r="F8221" s="89" t="s">
        <v>3</v>
      </c>
      <c r="G8221" s="89">
        <v>1682930</v>
      </c>
      <c r="H8221" s="89"/>
      <c r="I8221" s="93" t="s">
        <v>16921</v>
      </c>
      <c r="J8221" s="89"/>
      <c r="K8221" s="89"/>
      <c r="L8221" s="89"/>
      <c r="M8221" s="89"/>
      <c r="N8221" s="155">
        <v>0</v>
      </c>
      <c r="O8221" s="155">
        <v>155</v>
      </c>
      <c r="P8221" s="89" t="s">
        <v>679</v>
      </c>
    </row>
    <row r="8222" spans="1:16" ht="51">
      <c r="A8222" s="214">
        <v>190</v>
      </c>
      <c r="B8222" s="89"/>
      <c r="C8222" s="90" t="s">
        <v>95</v>
      </c>
      <c r="D8222" s="153">
        <v>43420</v>
      </c>
      <c r="E8222" s="89" t="s">
        <v>14717</v>
      </c>
      <c r="F8222" s="89" t="s">
        <v>3</v>
      </c>
      <c r="G8222" s="89">
        <v>1682932</v>
      </c>
      <c r="H8222" s="89"/>
      <c r="I8222" s="93" t="s">
        <v>16922</v>
      </c>
      <c r="J8222" s="89"/>
      <c r="K8222" s="89"/>
      <c r="L8222" s="89"/>
      <c r="M8222" s="89"/>
      <c r="N8222" s="155">
        <v>0</v>
      </c>
      <c r="O8222" s="155">
        <v>155</v>
      </c>
      <c r="P8222" s="89" t="s">
        <v>679</v>
      </c>
    </row>
    <row r="8223" spans="1:16" ht="63.75">
      <c r="A8223" s="214">
        <v>20</v>
      </c>
      <c r="B8223" s="89"/>
      <c r="C8223" s="90" t="s">
        <v>47</v>
      </c>
      <c r="D8223" s="153">
        <v>43420</v>
      </c>
      <c r="E8223" s="89" t="s">
        <v>14718</v>
      </c>
      <c r="F8223" s="89" t="s">
        <v>3</v>
      </c>
      <c r="G8223" s="89">
        <v>1682943</v>
      </c>
      <c r="H8223" s="89"/>
      <c r="I8223" s="93" t="s">
        <v>16923</v>
      </c>
      <c r="J8223" s="89"/>
      <c r="K8223" s="89"/>
      <c r="L8223" s="89"/>
      <c r="M8223" s="89"/>
      <c r="N8223" s="155">
        <v>0</v>
      </c>
      <c r="O8223" s="155">
        <v>62.800000000000004</v>
      </c>
      <c r="P8223" s="89" t="s">
        <v>679</v>
      </c>
    </row>
    <row r="8224" spans="1:16" ht="51">
      <c r="A8224" s="214">
        <v>20</v>
      </c>
      <c r="B8224" s="89"/>
      <c r="C8224" s="90" t="s">
        <v>47</v>
      </c>
      <c r="D8224" s="153">
        <v>43420</v>
      </c>
      <c r="E8224" s="89" t="s">
        <v>14719</v>
      </c>
      <c r="F8224" s="89" t="s">
        <v>3</v>
      </c>
      <c r="G8224" s="89">
        <v>1682956</v>
      </c>
      <c r="H8224" s="89"/>
      <c r="I8224" s="93" t="s">
        <v>16924</v>
      </c>
      <c r="J8224" s="89"/>
      <c r="K8224" s="89"/>
      <c r="L8224" s="89"/>
      <c r="M8224" s="89"/>
      <c r="N8224" s="155">
        <v>0</v>
      </c>
      <c r="O8224" s="155">
        <v>150</v>
      </c>
      <c r="P8224" s="89" t="s">
        <v>679</v>
      </c>
    </row>
    <row r="8225" spans="1:16" ht="38.25">
      <c r="A8225" s="214" t="s">
        <v>569</v>
      </c>
      <c r="B8225" s="89"/>
      <c r="C8225" s="90" t="s">
        <v>621</v>
      </c>
      <c r="D8225" s="153">
        <v>43420</v>
      </c>
      <c r="E8225" s="89" t="s">
        <v>14720</v>
      </c>
      <c r="F8225" s="89" t="s">
        <v>3</v>
      </c>
      <c r="G8225" s="89">
        <v>1682966</v>
      </c>
      <c r="H8225" s="89"/>
      <c r="I8225" s="93" t="s">
        <v>16925</v>
      </c>
      <c r="J8225" s="89"/>
      <c r="K8225" s="89"/>
      <c r="L8225" s="89"/>
      <c r="M8225" s="89"/>
      <c r="N8225" s="155">
        <v>0</v>
      </c>
      <c r="O8225" s="155">
        <v>99.81</v>
      </c>
      <c r="P8225" s="89" t="s">
        <v>679</v>
      </c>
    </row>
    <row r="8226" spans="1:16" ht="51">
      <c r="A8226" s="214" t="s">
        <v>569</v>
      </c>
      <c r="B8226" s="89"/>
      <c r="C8226" s="90" t="s">
        <v>621</v>
      </c>
      <c r="D8226" s="153">
        <v>43420</v>
      </c>
      <c r="E8226" s="89" t="s">
        <v>14721</v>
      </c>
      <c r="F8226" s="89" t="s">
        <v>3</v>
      </c>
      <c r="G8226" s="89">
        <v>1682975</v>
      </c>
      <c r="H8226" s="89"/>
      <c r="I8226" s="93" t="s">
        <v>16926</v>
      </c>
      <c r="J8226" s="89"/>
      <c r="K8226" s="89"/>
      <c r="L8226" s="89"/>
      <c r="M8226" s="89"/>
      <c r="N8226" s="155">
        <v>0</v>
      </c>
      <c r="O8226" s="155">
        <v>1307.6100000000001</v>
      </c>
      <c r="P8226" s="89" t="s">
        <v>679</v>
      </c>
    </row>
    <row r="8227" spans="1:16" ht="63.75">
      <c r="A8227" s="214">
        <v>598</v>
      </c>
      <c r="B8227" s="89"/>
      <c r="C8227" s="90" t="s">
        <v>754</v>
      </c>
      <c r="D8227" s="153">
        <v>43420</v>
      </c>
      <c r="E8227" s="89" t="s">
        <v>14722</v>
      </c>
      <c r="F8227" s="89" t="s">
        <v>3</v>
      </c>
      <c r="G8227" s="89">
        <v>1682978</v>
      </c>
      <c r="H8227" s="89"/>
      <c r="I8227" s="93" t="s">
        <v>16927</v>
      </c>
      <c r="J8227" s="89"/>
      <c r="K8227" s="89"/>
      <c r="L8227" s="89"/>
      <c r="M8227" s="89"/>
      <c r="N8227" s="155">
        <v>0</v>
      </c>
      <c r="O8227" s="155">
        <v>292.10000000000002</v>
      </c>
      <c r="P8227" s="89" t="s">
        <v>679</v>
      </c>
    </row>
    <row r="8228" spans="1:16" ht="51">
      <c r="A8228" s="214">
        <v>86</v>
      </c>
      <c r="B8228" s="89"/>
      <c r="C8228" s="90" t="s">
        <v>59</v>
      </c>
      <c r="D8228" s="153">
        <v>43420</v>
      </c>
      <c r="E8228" s="89" t="s">
        <v>14723</v>
      </c>
      <c r="F8228" s="89" t="s">
        <v>3</v>
      </c>
      <c r="G8228" s="89">
        <v>1683006</v>
      </c>
      <c r="H8228" s="89"/>
      <c r="I8228" s="93" t="s">
        <v>16928</v>
      </c>
      <c r="J8228" s="89"/>
      <c r="K8228" s="89"/>
      <c r="L8228" s="89"/>
      <c r="M8228" s="89"/>
      <c r="N8228" s="155">
        <v>0</v>
      </c>
      <c r="O8228" s="155">
        <v>296.60000000000002</v>
      </c>
      <c r="P8228" s="89" t="s">
        <v>679</v>
      </c>
    </row>
    <row r="8229" spans="1:16" ht="51">
      <c r="A8229" s="214" t="s">
        <v>569</v>
      </c>
      <c r="B8229" s="89"/>
      <c r="C8229" s="90" t="s">
        <v>621</v>
      </c>
      <c r="D8229" s="153">
        <v>43420</v>
      </c>
      <c r="E8229" s="89" t="s">
        <v>14724</v>
      </c>
      <c r="F8229" s="89" t="s">
        <v>3</v>
      </c>
      <c r="G8229" s="89">
        <v>1682812</v>
      </c>
      <c r="H8229" s="89"/>
      <c r="I8229" s="93" t="s">
        <v>16929</v>
      </c>
      <c r="J8229" s="89"/>
      <c r="K8229" s="89"/>
      <c r="L8229" s="89"/>
      <c r="M8229" s="89"/>
      <c r="N8229" s="155">
        <v>0</v>
      </c>
      <c r="O8229" s="155">
        <v>2735</v>
      </c>
      <c r="P8229" s="89" t="s">
        <v>679</v>
      </c>
    </row>
    <row r="8230" spans="1:16" ht="51">
      <c r="A8230" s="214" t="s">
        <v>569</v>
      </c>
      <c r="B8230" s="89"/>
      <c r="C8230" s="90" t="s">
        <v>621</v>
      </c>
      <c r="D8230" s="153">
        <v>43420</v>
      </c>
      <c r="E8230" s="89" t="s">
        <v>14725</v>
      </c>
      <c r="F8230" s="89" t="s">
        <v>3</v>
      </c>
      <c r="G8230" s="89">
        <v>1682814</v>
      </c>
      <c r="H8230" s="89"/>
      <c r="I8230" s="93" t="s">
        <v>16930</v>
      </c>
      <c r="J8230" s="89"/>
      <c r="K8230" s="89"/>
      <c r="L8230" s="89"/>
      <c r="M8230" s="89"/>
      <c r="N8230" s="155">
        <v>0</v>
      </c>
      <c r="O8230" s="155">
        <v>441</v>
      </c>
      <c r="P8230" s="89" t="s">
        <v>679</v>
      </c>
    </row>
    <row r="8231" spans="1:16" ht="63.75">
      <c r="A8231" s="214">
        <v>155</v>
      </c>
      <c r="B8231" s="89"/>
      <c r="C8231" s="90" t="s">
        <v>88</v>
      </c>
      <c r="D8231" s="153">
        <v>43420</v>
      </c>
      <c r="E8231" s="89" t="s">
        <v>14726</v>
      </c>
      <c r="F8231" s="89" t="s">
        <v>3</v>
      </c>
      <c r="G8231" s="89">
        <v>1682815</v>
      </c>
      <c r="H8231" s="89"/>
      <c r="I8231" s="93" t="s">
        <v>16931</v>
      </c>
      <c r="J8231" s="89"/>
      <c r="K8231" s="89"/>
      <c r="L8231" s="89"/>
      <c r="M8231" s="89"/>
      <c r="N8231" s="155">
        <v>0</v>
      </c>
      <c r="O8231" s="155">
        <v>4120</v>
      </c>
      <c r="P8231" s="89" t="s">
        <v>679</v>
      </c>
    </row>
    <row r="8232" spans="1:16" ht="51">
      <c r="A8232" s="214" t="s">
        <v>569</v>
      </c>
      <c r="B8232" s="89"/>
      <c r="C8232" s="90" t="s">
        <v>621</v>
      </c>
      <c r="D8232" s="153">
        <v>43420</v>
      </c>
      <c r="E8232" s="89" t="s">
        <v>14727</v>
      </c>
      <c r="F8232" s="89" t="s">
        <v>3</v>
      </c>
      <c r="G8232" s="89">
        <v>1682816</v>
      </c>
      <c r="H8232" s="89"/>
      <c r="I8232" s="93" t="s">
        <v>16932</v>
      </c>
      <c r="J8232" s="89"/>
      <c r="K8232" s="89"/>
      <c r="L8232" s="89"/>
      <c r="M8232" s="89"/>
      <c r="N8232" s="155">
        <v>0</v>
      </c>
      <c r="O8232" s="155">
        <v>61.65</v>
      </c>
      <c r="P8232" s="89" t="s">
        <v>679</v>
      </c>
    </row>
    <row r="8233" spans="1:16" ht="51">
      <c r="A8233" s="214" t="s">
        <v>567</v>
      </c>
      <c r="B8233" s="89"/>
      <c r="C8233" s="90" t="s">
        <v>620</v>
      </c>
      <c r="D8233" s="153">
        <v>43420</v>
      </c>
      <c r="E8233" s="89" t="s">
        <v>14728</v>
      </c>
      <c r="F8233" s="89" t="s">
        <v>3</v>
      </c>
      <c r="G8233" s="89">
        <v>1682837</v>
      </c>
      <c r="H8233" s="89"/>
      <c r="I8233" s="93" t="s">
        <v>16933</v>
      </c>
      <c r="J8233" s="89"/>
      <c r="K8233" s="89"/>
      <c r="L8233" s="89"/>
      <c r="M8233" s="89"/>
      <c r="N8233" s="155">
        <v>0</v>
      </c>
      <c r="O8233" s="155">
        <v>19609.310000000001</v>
      </c>
      <c r="P8233" s="89" t="s">
        <v>679</v>
      </c>
    </row>
    <row r="8234" spans="1:16" ht="51">
      <c r="A8234" s="214" t="s">
        <v>567</v>
      </c>
      <c r="B8234" s="89"/>
      <c r="C8234" s="90" t="s">
        <v>620</v>
      </c>
      <c r="D8234" s="153">
        <v>43420</v>
      </c>
      <c r="E8234" s="89" t="s">
        <v>14729</v>
      </c>
      <c r="F8234" s="89" t="s">
        <v>3</v>
      </c>
      <c r="G8234" s="89">
        <v>1682839</v>
      </c>
      <c r="H8234" s="89"/>
      <c r="I8234" s="93" t="s">
        <v>16934</v>
      </c>
      <c r="J8234" s="89"/>
      <c r="K8234" s="89"/>
      <c r="L8234" s="89"/>
      <c r="M8234" s="89"/>
      <c r="N8234" s="155">
        <v>0</v>
      </c>
      <c r="O8234" s="155">
        <v>240130.73</v>
      </c>
      <c r="P8234" s="89" t="s">
        <v>679</v>
      </c>
    </row>
    <row r="8235" spans="1:16" ht="51">
      <c r="A8235" s="214">
        <v>290</v>
      </c>
      <c r="B8235" s="89"/>
      <c r="C8235" s="90" t="s">
        <v>132</v>
      </c>
      <c r="D8235" s="153">
        <v>43420</v>
      </c>
      <c r="E8235" s="89" t="s">
        <v>14730</v>
      </c>
      <c r="F8235" s="89" t="s">
        <v>3</v>
      </c>
      <c r="G8235" s="89">
        <v>1682840</v>
      </c>
      <c r="H8235" s="89"/>
      <c r="I8235" s="93" t="s">
        <v>16935</v>
      </c>
      <c r="J8235" s="89"/>
      <c r="K8235" s="89"/>
      <c r="L8235" s="89"/>
      <c r="M8235" s="89"/>
      <c r="N8235" s="155">
        <v>0</v>
      </c>
      <c r="O8235" s="155">
        <v>2186.5</v>
      </c>
      <c r="P8235" s="89" t="s">
        <v>679</v>
      </c>
    </row>
    <row r="8236" spans="1:16" ht="51">
      <c r="A8236" s="214">
        <v>290</v>
      </c>
      <c r="B8236" s="89"/>
      <c r="C8236" s="90" t="s">
        <v>132</v>
      </c>
      <c r="D8236" s="153">
        <v>43420</v>
      </c>
      <c r="E8236" s="89" t="s">
        <v>14731</v>
      </c>
      <c r="F8236" s="89" t="s">
        <v>3</v>
      </c>
      <c r="G8236" s="89">
        <v>1682842</v>
      </c>
      <c r="H8236" s="89"/>
      <c r="I8236" s="93" t="s">
        <v>16936</v>
      </c>
      <c r="J8236" s="89"/>
      <c r="K8236" s="89"/>
      <c r="L8236" s="89"/>
      <c r="M8236" s="89"/>
      <c r="N8236" s="155">
        <v>0</v>
      </c>
      <c r="O8236" s="155">
        <v>8156.09</v>
      </c>
      <c r="P8236" s="89" t="s">
        <v>679</v>
      </c>
    </row>
    <row r="8237" spans="1:16" ht="63.75">
      <c r="A8237" s="214">
        <v>290</v>
      </c>
      <c r="B8237" s="89"/>
      <c r="C8237" s="90" t="s">
        <v>132</v>
      </c>
      <c r="D8237" s="153">
        <v>43420</v>
      </c>
      <c r="E8237" s="89" t="s">
        <v>14732</v>
      </c>
      <c r="F8237" s="89" t="s">
        <v>3</v>
      </c>
      <c r="G8237" s="89">
        <v>1682845</v>
      </c>
      <c r="H8237" s="89"/>
      <c r="I8237" s="93" t="s">
        <v>16937</v>
      </c>
      <c r="J8237" s="89"/>
      <c r="K8237" s="89"/>
      <c r="L8237" s="89"/>
      <c r="M8237" s="89"/>
      <c r="N8237" s="155">
        <v>0</v>
      </c>
      <c r="O8237" s="155">
        <v>3701.96</v>
      </c>
      <c r="P8237" s="89" t="s">
        <v>679</v>
      </c>
    </row>
    <row r="8238" spans="1:16" ht="63.75">
      <c r="A8238" s="214">
        <v>290</v>
      </c>
      <c r="B8238" s="89"/>
      <c r="C8238" s="90" t="s">
        <v>132</v>
      </c>
      <c r="D8238" s="153">
        <v>43420</v>
      </c>
      <c r="E8238" s="89" t="s">
        <v>14733</v>
      </c>
      <c r="F8238" s="89" t="s">
        <v>3</v>
      </c>
      <c r="G8238" s="89">
        <v>1682846</v>
      </c>
      <c r="H8238" s="89"/>
      <c r="I8238" s="93" t="s">
        <v>16938</v>
      </c>
      <c r="J8238" s="89"/>
      <c r="K8238" s="89"/>
      <c r="L8238" s="89"/>
      <c r="M8238" s="89"/>
      <c r="N8238" s="155">
        <v>0</v>
      </c>
      <c r="O8238" s="155">
        <v>285</v>
      </c>
      <c r="P8238" s="89" t="s">
        <v>679</v>
      </c>
    </row>
    <row r="8239" spans="1:16" ht="63.75">
      <c r="A8239" s="214">
        <v>290</v>
      </c>
      <c r="B8239" s="89"/>
      <c r="C8239" s="90" t="s">
        <v>132</v>
      </c>
      <c r="D8239" s="153">
        <v>43420</v>
      </c>
      <c r="E8239" s="89" t="s">
        <v>14734</v>
      </c>
      <c r="F8239" s="89" t="s">
        <v>3</v>
      </c>
      <c r="G8239" s="89">
        <v>1682848</v>
      </c>
      <c r="H8239" s="89"/>
      <c r="I8239" s="93" t="s">
        <v>16939</v>
      </c>
      <c r="J8239" s="89"/>
      <c r="K8239" s="89"/>
      <c r="L8239" s="89"/>
      <c r="M8239" s="89"/>
      <c r="N8239" s="155">
        <v>0</v>
      </c>
      <c r="O8239" s="155">
        <v>968</v>
      </c>
      <c r="P8239" s="89" t="s">
        <v>679</v>
      </c>
    </row>
    <row r="8240" spans="1:16" ht="51">
      <c r="A8240" s="214">
        <v>212</v>
      </c>
      <c r="B8240" s="89"/>
      <c r="C8240" s="90" t="s">
        <v>103</v>
      </c>
      <c r="D8240" s="153">
        <v>43420</v>
      </c>
      <c r="E8240" s="89" t="s">
        <v>14735</v>
      </c>
      <c r="F8240" s="89" t="s">
        <v>3</v>
      </c>
      <c r="G8240" s="89">
        <v>1682707</v>
      </c>
      <c r="H8240" s="89"/>
      <c r="I8240" s="93" t="s">
        <v>16940</v>
      </c>
      <c r="J8240" s="89"/>
      <c r="K8240" s="89"/>
      <c r="L8240" s="89"/>
      <c r="M8240" s="89"/>
      <c r="N8240" s="155">
        <v>0</v>
      </c>
      <c r="O8240" s="155">
        <v>1437</v>
      </c>
      <c r="P8240" s="89" t="s">
        <v>679</v>
      </c>
    </row>
    <row r="8241" spans="1:16" ht="63.75">
      <c r="A8241" s="214">
        <v>41</v>
      </c>
      <c r="B8241" s="89"/>
      <c r="C8241" s="90" t="s">
        <v>50</v>
      </c>
      <c r="D8241" s="153">
        <v>43420</v>
      </c>
      <c r="E8241" s="89" t="s">
        <v>14736</v>
      </c>
      <c r="F8241" s="89" t="s">
        <v>3</v>
      </c>
      <c r="G8241" s="89">
        <v>1682708</v>
      </c>
      <c r="H8241" s="89"/>
      <c r="I8241" s="93" t="s">
        <v>16941</v>
      </c>
      <c r="J8241" s="89"/>
      <c r="K8241" s="89"/>
      <c r="L8241" s="89"/>
      <c r="M8241" s="89"/>
      <c r="N8241" s="155">
        <v>0</v>
      </c>
      <c r="O8241" s="155">
        <v>41100</v>
      </c>
      <c r="P8241" s="89" t="s">
        <v>679</v>
      </c>
    </row>
    <row r="8242" spans="1:16" ht="51">
      <c r="A8242" s="214">
        <v>212</v>
      </c>
      <c r="B8242" s="89"/>
      <c r="C8242" s="90" t="s">
        <v>103</v>
      </c>
      <c r="D8242" s="153">
        <v>43420</v>
      </c>
      <c r="E8242" s="89" t="s">
        <v>14737</v>
      </c>
      <c r="F8242" s="89" t="s">
        <v>3</v>
      </c>
      <c r="G8242" s="89">
        <v>1682710</v>
      </c>
      <c r="H8242" s="89"/>
      <c r="I8242" s="93" t="s">
        <v>16942</v>
      </c>
      <c r="J8242" s="89"/>
      <c r="K8242" s="89"/>
      <c r="L8242" s="89"/>
      <c r="M8242" s="89"/>
      <c r="N8242" s="155">
        <v>0</v>
      </c>
      <c r="O8242" s="155">
        <v>444</v>
      </c>
      <c r="P8242" s="89" t="s">
        <v>679</v>
      </c>
    </row>
    <row r="8243" spans="1:16" ht="51">
      <c r="A8243" s="214">
        <v>212</v>
      </c>
      <c r="B8243" s="89"/>
      <c r="C8243" s="90" t="s">
        <v>103</v>
      </c>
      <c r="D8243" s="153">
        <v>43420</v>
      </c>
      <c r="E8243" s="89" t="s">
        <v>14738</v>
      </c>
      <c r="F8243" s="89" t="s">
        <v>3</v>
      </c>
      <c r="G8243" s="89">
        <v>1682714</v>
      </c>
      <c r="H8243" s="89"/>
      <c r="I8243" s="93" t="s">
        <v>16943</v>
      </c>
      <c r="J8243" s="89"/>
      <c r="K8243" s="89"/>
      <c r="L8243" s="89"/>
      <c r="M8243" s="89"/>
      <c r="N8243" s="155">
        <v>0</v>
      </c>
      <c r="O8243" s="155">
        <v>8</v>
      </c>
      <c r="P8243" s="89" t="s">
        <v>679</v>
      </c>
    </row>
    <row r="8244" spans="1:16" ht="51">
      <c r="A8244" s="214">
        <v>212</v>
      </c>
      <c r="B8244" s="89"/>
      <c r="C8244" s="90" t="s">
        <v>103</v>
      </c>
      <c r="D8244" s="153">
        <v>43420</v>
      </c>
      <c r="E8244" s="89" t="s">
        <v>14739</v>
      </c>
      <c r="F8244" s="89" t="s">
        <v>3</v>
      </c>
      <c r="G8244" s="89">
        <v>1682719</v>
      </c>
      <c r="H8244" s="89"/>
      <c r="I8244" s="93" t="s">
        <v>16944</v>
      </c>
      <c r="J8244" s="89"/>
      <c r="K8244" s="89"/>
      <c r="L8244" s="89"/>
      <c r="M8244" s="89"/>
      <c r="N8244" s="155">
        <v>0</v>
      </c>
      <c r="O8244" s="155">
        <v>3996</v>
      </c>
      <c r="P8244" s="89" t="s">
        <v>679</v>
      </c>
    </row>
    <row r="8245" spans="1:16" ht="51">
      <c r="A8245" s="214">
        <v>212</v>
      </c>
      <c r="B8245" s="89"/>
      <c r="C8245" s="90" t="s">
        <v>103</v>
      </c>
      <c r="D8245" s="153">
        <v>43420</v>
      </c>
      <c r="E8245" s="89" t="s">
        <v>14740</v>
      </c>
      <c r="F8245" s="89" t="s">
        <v>3</v>
      </c>
      <c r="G8245" s="89">
        <v>1682722</v>
      </c>
      <c r="H8245" s="89"/>
      <c r="I8245" s="93" t="s">
        <v>16945</v>
      </c>
      <c r="J8245" s="89"/>
      <c r="K8245" s="89"/>
      <c r="L8245" s="89"/>
      <c r="M8245" s="89"/>
      <c r="N8245" s="155">
        <v>0</v>
      </c>
      <c r="O8245" s="155">
        <v>132</v>
      </c>
      <c r="P8245" s="89" t="s">
        <v>679</v>
      </c>
    </row>
    <row r="8246" spans="1:16" ht="51">
      <c r="A8246" s="214">
        <v>212</v>
      </c>
      <c r="B8246" s="89"/>
      <c r="C8246" s="90" t="s">
        <v>103</v>
      </c>
      <c r="D8246" s="153">
        <v>43420</v>
      </c>
      <c r="E8246" s="89" t="s">
        <v>14741</v>
      </c>
      <c r="F8246" s="89" t="s">
        <v>3</v>
      </c>
      <c r="G8246" s="89">
        <v>1682724</v>
      </c>
      <c r="H8246" s="89"/>
      <c r="I8246" s="93" t="s">
        <v>16946</v>
      </c>
      <c r="J8246" s="89"/>
      <c r="K8246" s="89"/>
      <c r="L8246" s="89"/>
      <c r="M8246" s="89"/>
      <c r="N8246" s="155">
        <v>0</v>
      </c>
      <c r="O8246" s="155">
        <v>1193</v>
      </c>
      <c r="P8246" s="89" t="s">
        <v>679</v>
      </c>
    </row>
    <row r="8247" spans="1:16" ht="51">
      <c r="A8247" s="214">
        <v>212</v>
      </c>
      <c r="B8247" s="89"/>
      <c r="C8247" s="90" t="s">
        <v>103</v>
      </c>
      <c r="D8247" s="153">
        <v>43420</v>
      </c>
      <c r="E8247" s="89" t="s">
        <v>14742</v>
      </c>
      <c r="F8247" s="89" t="s">
        <v>3</v>
      </c>
      <c r="G8247" s="89">
        <v>1682726</v>
      </c>
      <c r="H8247" s="89"/>
      <c r="I8247" s="93" t="s">
        <v>16947</v>
      </c>
      <c r="J8247" s="89"/>
      <c r="K8247" s="89"/>
      <c r="L8247" s="89"/>
      <c r="M8247" s="89"/>
      <c r="N8247" s="155">
        <v>0</v>
      </c>
      <c r="O8247" s="155">
        <v>1138</v>
      </c>
      <c r="P8247" s="89" t="s">
        <v>2900</v>
      </c>
    </row>
    <row r="8248" spans="1:16" ht="51">
      <c r="A8248" s="214">
        <v>212</v>
      </c>
      <c r="B8248" s="89"/>
      <c r="C8248" s="90" t="s">
        <v>103</v>
      </c>
      <c r="D8248" s="153">
        <v>43420</v>
      </c>
      <c r="E8248" s="89" t="s">
        <v>14743</v>
      </c>
      <c r="F8248" s="89" t="s">
        <v>3</v>
      </c>
      <c r="G8248" s="89">
        <v>1682727</v>
      </c>
      <c r="H8248" s="89"/>
      <c r="I8248" s="93" t="s">
        <v>16948</v>
      </c>
      <c r="J8248" s="89"/>
      <c r="K8248" s="89"/>
      <c r="L8248" s="89"/>
      <c r="M8248" s="89"/>
      <c r="N8248" s="155">
        <v>0</v>
      </c>
      <c r="O8248" s="155">
        <v>66</v>
      </c>
      <c r="P8248" s="89" t="s">
        <v>679</v>
      </c>
    </row>
    <row r="8249" spans="1:16" ht="51">
      <c r="A8249" s="214">
        <v>212</v>
      </c>
      <c r="B8249" s="89"/>
      <c r="C8249" s="90" t="s">
        <v>103</v>
      </c>
      <c r="D8249" s="153">
        <v>43420</v>
      </c>
      <c r="E8249" s="89" t="s">
        <v>14744</v>
      </c>
      <c r="F8249" s="89" t="s">
        <v>3</v>
      </c>
      <c r="G8249" s="89">
        <v>1682729</v>
      </c>
      <c r="H8249" s="89"/>
      <c r="I8249" s="93" t="s">
        <v>16949</v>
      </c>
      <c r="J8249" s="89"/>
      <c r="K8249" s="89"/>
      <c r="L8249" s="89"/>
      <c r="M8249" s="89"/>
      <c r="N8249" s="155">
        <v>0</v>
      </c>
      <c r="O8249" s="155">
        <v>392.40000000000003</v>
      </c>
      <c r="P8249" s="89" t="s">
        <v>679</v>
      </c>
    </row>
    <row r="8250" spans="1:16" ht="51">
      <c r="A8250" s="214">
        <v>212</v>
      </c>
      <c r="B8250" s="89"/>
      <c r="C8250" s="90" t="s">
        <v>103</v>
      </c>
      <c r="D8250" s="153">
        <v>43420</v>
      </c>
      <c r="E8250" s="89" t="s">
        <v>14745</v>
      </c>
      <c r="F8250" s="89" t="s">
        <v>3</v>
      </c>
      <c r="G8250" s="89">
        <v>1682732</v>
      </c>
      <c r="H8250" s="89"/>
      <c r="I8250" s="93" t="s">
        <v>16950</v>
      </c>
      <c r="J8250" s="89"/>
      <c r="K8250" s="89"/>
      <c r="L8250" s="89"/>
      <c r="M8250" s="89"/>
      <c r="N8250" s="155">
        <v>0</v>
      </c>
      <c r="O8250" s="155">
        <v>1665</v>
      </c>
      <c r="P8250" s="89" t="s">
        <v>679</v>
      </c>
    </row>
    <row r="8251" spans="1:16" ht="51">
      <c r="A8251" s="214">
        <v>212</v>
      </c>
      <c r="B8251" s="89"/>
      <c r="C8251" s="90" t="s">
        <v>103</v>
      </c>
      <c r="D8251" s="153">
        <v>43420</v>
      </c>
      <c r="E8251" s="89" t="s">
        <v>14746</v>
      </c>
      <c r="F8251" s="89" t="s">
        <v>3</v>
      </c>
      <c r="G8251" s="89">
        <v>1682733</v>
      </c>
      <c r="H8251" s="89"/>
      <c r="I8251" s="93" t="s">
        <v>16951</v>
      </c>
      <c r="J8251" s="89"/>
      <c r="K8251" s="89"/>
      <c r="L8251" s="89"/>
      <c r="M8251" s="89"/>
      <c r="N8251" s="155">
        <v>0</v>
      </c>
      <c r="O8251" s="155">
        <v>1097.2</v>
      </c>
      <c r="P8251" s="89" t="s">
        <v>679</v>
      </c>
    </row>
    <row r="8252" spans="1:16" ht="51">
      <c r="A8252" s="214">
        <v>212</v>
      </c>
      <c r="B8252" s="89"/>
      <c r="C8252" s="90" t="s">
        <v>103</v>
      </c>
      <c r="D8252" s="153">
        <v>43420</v>
      </c>
      <c r="E8252" s="89" t="s">
        <v>14747</v>
      </c>
      <c r="F8252" s="89" t="s">
        <v>3</v>
      </c>
      <c r="G8252" s="89">
        <v>1682734</v>
      </c>
      <c r="H8252" s="89"/>
      <c r="I8252" s="93" t="s">
        <v>16952</v>
      </c>
      <c r="J8252" s="89"/>
      <c r="K8252" s="89"/>
      <c r="L8252" s="89"/>
      <c r="M8252" s="89"/>
      <c r="N8252" s="155">
        <v>0</v>
      </c>
      <c r="O8252" s="155">
        <v>555</v>
      </c>
      <c r="P8252" s="89" t="s">
        <v>679</v>
      </c>
    </row>
    <row r="8253" spans="1:16" ht="51">
      <c r="A8253" s="214">
        <v>212</v>
      </c>
      <c r="B8253" s="89"/>
      <c r="C8253" s="90" t="s">
        <v>103</v>
      </c>
      <c r="D8253" s="153">
        <v>43420</v>
      </c>
      <c r="E8253" s="89" t="s">
        <v>14748</v>
      </c>
      <c r="F8253" s="89" t="s">
        <v>3</v>
      </c>
      <c r="G8253" s="89">
        <v>1682739</v>
      </c>
      <c r="H8253" s="89"/>
      <c r="I8253" s="93" t="s">
        <v>16953</v>
      </c>
      <c r="J8253" s="89"/>
      <c r="K8253" s="89"/>
      <c r="L8253" s="89"/>
      <c r="M8253" s="89"/>
      <c r="N8253" s="155">
        <v>0</v>
      </c>
      <c r="O8253" s="155">
        <v>179</v>
      </c>
      <c r="P8253" s="89" t="s">
        <v>679</v>
      </c>
    </row>
    <row r="8254" spans="1:16" ht="51">
      <c r="A8254" s="214">
        <v>86</v>
      </c>
      <c r="B8254" s="89"/>
      <c r="C8254" s="90" t="s">
        <v>59</v>
      </c>
      <c r="D8254" s="153">
        <v>43420</v>
      </c>
      <c r="E8254" s="89" t="s">
        <v>14749</v>
      </c>
      <c r="F8254" s="89" t="s">
        <v>3</v>
      </c>
      <c r="G8254" s="89">
        <v>1682740</v>
      </c>
      <c r="H8254" s="89"/>
      <c r="I8254" s="93" t="s">
        <v>16954</v>
      </c>
      <c r="J8254" s="89"/>
      <c r="K8254" s="89"/>
      <c r="L8254" s="89"/>
      <c r="M8254" s="89"/>
      <c r="N8254" s="155">
        <v>0</v>
      </c>
      <c r="O8254" s="155">
        <v>132676.32</v>
      </c>
      <c r="P8254" s="89" t="s">
        <v>679</v>
      </c>
    </row>
    <row r="8255" spans="1:16" ht="51">
      <c r="A8255" s="214">
        <v>212</v>
      </c>
      <c r="B8255" s="89"/>
      <c r="C8255" s="90" t="s">
        <v>103</v>
      </c>
      <c r="D8255" s="153">
        <v>43420</v>
      </c>
      <c r="E8255" s="89" t="s">
        <v>14750</v>
      </c>
      <c r="F8255" s="89" t="s">
        <v>3</v>
      </c>
      <c r="G8255" s="89">
        <v>1682746</v>
      </c>
      <c r="H8255" s="89"/>
      <c r="I8255" s="93" t="s">
        <v>16955</v>
      </c>
      <c r="J8255" s="89"/>
      <c r="K8255" s="89"/>
      <c r="L8255" s="89"/>
      <c r="M8255" s="89"/>
      <c r="N8255" s="155">
        <v>0</v>
      </c>
      <c r="O8255" s="155">
        <v>130</v>
      </c>
      <c r="P8255" s="89" t="s">
        <v>679</v>
      </c>
    </row>
    <row r="8256" spans="1:16" ht="63.75">
      <c r="A8256" s="214">
        <v>81</v>
      </c>
      <c r="B8256" s="89"/>
      <c r="C8256" s="90" t="s">
        <v>58</v>
      </c>
      <c r="D8256" s="153">
        <v>43420</v>
      </c>
      <c r="E8256" s="89" t="s">
        <v>14751</v>
      </c>
      <c r="F8256" s="89" t="s">
        <v>3</v>
      </c>
      <c r="G8256" s="89">
        <v>1682792</v>
      </c>
      <c r="H8256" s="89"/>
      <c r="I8256" s="93" t="s">
        <v>16956</v>
      </c>
      <c r="J8256" s="89"/>
      <c r="K8256" s="89"/>
      <c r="L8256" s="89"/>
      <c r="M8256" s="89"/>
      <c r="N8256" s="155">
        <v>0</v>
      </c>
      <c r="O8256" s="155">
        <v>44529.590000000004</v>
      </c>
      <c r="P8256" s="89" t="s">
        <v>679</v>
      </c>
    </row>
    <row r="8257" spans="1:16" ht="63.75">
      <c r="A8257" s="214">
        <v>48</v>
      </c>
      <c r="B8257" s="89"/>
      <c r="C8257" s="90" t="s">
        <v>53</v>
      </c>
      <c r="D8257" s="153">
        <v>43420</v>
      </c>
      <c r="E8257" s="89" t="s">
        <v>14752</v>
      </c>
      <c r="F8257" s="89" t="s">
        <v>3</v>
      </c>
      <c r="G8257" s="89">
        <v>1682799</v>
      </c>
      <c r="H8257" s="89"/>
      <c r="I8257" s="93" t="s">
        <v>16957</v>
      </c>
      <c r="J8257" s="89"/>
      <c r="K8257" s="89"/>
      <c r="L8257" s="89"/>
      <c r="M8257" s="89"/>
      <c r="N8257" s="155">
        <v>0</v>
      </c>
      <c r="O8257" s="155">
        <v>19356.84</v>
      </c>
      <c r="P8257" s="89" t="s">
        <v>679</v>
      </c>
    </row>
    <row r="8258" spans="1:16" ht="63.75">
      <c r="A8258" s="214">
        <v>86</v>
      </c>
      <c r="B8258" s="89"/>
      <c r="C8258" s="90" t="s">
        <v>59</v>
      </c>
      <c r="D8258" s="153">
        <v>43420</v>
      </c>
      <c r="E8258" s="89" t="s">
        <v>14753</v>
      </c>
      <c r="F8258" s="89" t="s">
        <v>3</v>
      </c>
      <c r="G8258" s="89">
        <v>1682803</v>
      </c>
      <c r="H8258" s="89"/>
      <c r="I8258" s="93" t="s">
        <v>16958</v>
      </c>
      <c r="J8258" s="89"/>
      <c r="K8258" s="89"/>
      <c r="L8258" s="89"/>
      <c r="M8258" s="89"/>
      <c r="N8258" s="155">
        <v>0</v>
      </c>
      <c r="O8258" s="155">
        <v>76259.460000000006</v>
      </c>
      <c r="P8258" s="89" t="s">
        <v>679</v>
      </c>
    </row>
    <row r="8259" spans="1:16" ht="51">
      <c r="A8259" s="214">
        <v>226</v>
      </c>
      <c r="B8259" s="89"/>
      <c r="C8259" s="90" t="s">
        <v>110</v>
      </c>
      <c r="D8259" s="153">
        <v>43420</v>
      </c>
      <c r="E8259" s="89" t="s">
        <v>14754</v>
      </c>
      <c r="F8259" s="89" t="s">
        <v>3</v>
      </c>
      <c r="G8259" s="89">
        <v>1682805</v>
      </c>
      <c r="H8259" s="89"/>
      <c r="I8259" s="93" t="s">
        <v>16959</v>
      </c>
      <c r="J8259" s="89"/>
      <c r="K8259" s="89"/>
      <c r="L8259" s="89"/>
      <c r="M8259" s="89"/>
      <c r="N8259" s="155">
        <v>0</v>
      </c>
      <c r="O8259" s="155">
        <v>330</v>
      </c>
      <c r="P8259" s="89" t="s">
        <v>679</v>
      </c>
    </row>
    <row r="8260" spans="1:16" ht="51">
      <c r="A8260" s="214">
        <v>378</v>
      </c>
      <c r="B8260" s="89"/>
      <c r="C8260" s="90" t="s">
        <v>647</v>
      </c>
      <c r="D8260" s="153">
        <v>43420</v>
      </c>
      <c r="E8260" s="89" t="s">
        <v>14755</v>
      </c>
      <c r="F8260" s="89" t="s">
        <v>3</v>
      </c>
      <c r="G8260" s="89">
        <v>1682698</v>
      </c>
      <c r="H8260" s="89"/>
      <c r="I8260" s="93" t="s">
        <v>16960</v>
      </c>
      <c r="J8260" s="89"/>
      <c r="K8260" s="89"/>
      <c r="L8260" s="89"/>
      <c r="M8260" s="89"/>
      <c r="N8260" s="155">
        <v>0</v>
      </c>
      <c r="O8260" s="155">
        <v>38.69</v>
      </c>
      <c r="P8260" s="89" t="s">
        <v>679</v>
      </c>
    </row>
    <row r="8261" spans="1:16" ht="51">
      <c r="A8261" s="214">
        <v>378</v>
      </c>
      <c r="B8261" s="89"/>
      <c r="C8261" s="90" t="s">
        <v>647</v>
      </c>
      <c r="D8261" s="153">
        <v>43420</v>
      </c>
      <c r="E8261" s="89" t="s">
        <v>14756</v>
      </c>
      <c r="F8261" s="89" t="s">
        <v>3</v>
      </c>
      <c r="G8261" s="89">
        <v>1682699</v>
      </c>
      <c r="H8261" s="89"/>
      <c r="I8261" s="93" t="s">
        <v>16961</v>
      </c>
      <c r="J8261" s="89"/>
      <c r="K8261" s="89"/>
      <c r="L8261" s="89"/>
      <c r="M8261" s="89"/>
      <c r="N8261" s="155">
        <v>0</v>
      </c>
      <c r="O8261" s="155">
        <v>184.59</v>
      </c>
      <c r="P8261" s="89" t="s">
        <v>679</v>
      </c>
    </row>
    <row r="8262" spans="1:16" ht="51">
      <c r="A8262" s="214">
        <v>270</v>
      </c>
      <c r="B8262" s="89"/>
      <c r="C8262" s="90" t="s">
        <v>124</v>
      </c>
      <c r="D8262" s="153">
        <v>43420</v>
      </c>
      <c r="E8262" s="89" t="s">
        <v>14757</v>
      </c>
      <c r="F8262" s="89" t="s">
        <v>3</v>
      </c>
      <c r="G8262" s="89">
        <v>1682713</v>
      </c>
      <c r="H8262" s="89"/>
      <c r="I8262" s="93" t="s">
        <v>16962</v>
      </c>
      <c r="J8262" s="89"/>
      <c r="K8262" s="89"/>
      <c r="L8262" s="89"/>
      <c r="M8262" s="89"/>
      <c r="N8262" s="155">
        <v>0</v>
      </c>
      <c r="O8262" s="155">
        <v>278.13</v>
      </c>
      <c r="P8262" s="89" t="s">
        <v>679</v>
      </c>
    </row>
    <row r="8263" spans="1:16" ht="51">
      <c r="A8263" s="214" t="s">
        <v>569</v>
      </c>
      <c r="B8263" s="89"/>
      <c r="C8263" s="90" t="s">
        <v>621</v>
      </c>
      <c r="D8263" s="153">
        <v>43420</v>
      </c>
      <c r="E8263" s="89" t="s">
        <v>14758</v>
      </c>
      <c r="F8263" s="89" t="s">
        <v>3</v>
      </c>
      <c r="G8263" s="89">
        <v>1682753</v>
      </c>
      <c r="H8263" s="89"/>
      <c r="I8263" s="93" t="s">
        <v>16963</v>
      </c>
      <c r="J8263" s="89"/>
      <c r="K8263" s="89"/>
      <c r="L8263" s="89"/>
      <c r="M8263" s="89"/>
      <c r="N8263" s="155">
        <v>0</v>
      </c>
      <c r="O8263" s="155">
        <v>185.5</v>
      </c>
      <c r="P8263" s="89" t="s">
        <v>679</v>
      </c>
    </row>
    <row r="8264" spans="1:16" ht="51">
      <c r="A8264" s="214" t="s">
        <v>569</v>
      </c>
      <c r="B8264" s="89"/>
      <c r="C8264" s="90" t="s">
        <v>621</v>
      </c>
      <c r="D8264" s="153">
        <v>43420</v>
      </c>
      <c r="E8264" s="89" t="s">
        <v>14759</v>
      </c>
      <c r="F8264" s="89" t="s">
        <v>3</v>
      </c>
      <c r="G8264" s="89">
        <v>1682759</v>
      </c>
      <c r="H8264" s="89"/>
      <c r="I8264" s="93" t="s">
        <v>16964</v>
      </c>
      <c r="J8264" s="89"/>
      <c r="K8264" s="89"/>
      <c r="L8264" s="89"/>
      <c r="M8264" s="89"/>
      <c r="N8264" s="155">
        <v>0</v>
      </c>
      <c r="O8264" s="155">
        <v>7826.37</v>
      </c>
      <c r="P8264" s="89" t="s">
        <v>679</v>
      </c>
    </row>
    <row r="8265" spans="1:16" ht="76.5">
      <c r="A8265" s="214">
        <v>41</v>
      </c>
      <c r="B8265" s="89"/>
      <c r="C8265" s="90" t="s">
        <v>50</v>
      </c>
      <c r="D8265" s="153">
        <v>43420</v>
      </c>
      <c r="E8265" s="89" t="s">
        <v>14760</v>
      </c>
      <c r="F8265" s="89" t="s">
        <v>636</v>
      </c>
      <c r="G8265" s="89">
        <v>181894</v>
      </c>
      <c r="H8265" s="89"/>
      <c r="I8265" s="93" t="s">
        <v>16965</v>
      </c>
      <c r="J8265" s="89"/>
      <c r="K8265" s="89"/>
      <c r="L8265" s="89"/>
      <c r="M8265" s="89"/>
      <c r="N8265" s="155">
        <v>0</v>
      </c>
      <c r="O8265" s="155">
        <v>430650</v>
      </c>
      <c r="P8265" s="89" t="s">
        <v>679</v>
      </c>
    </row>
    <row r="8266" spans="1:16" ht="76.5">
      <c r="A8266" s="214">
        <v>41</v>
      </c>
      <c r="B8266" s="89"/>
      <c r="C8266" s="90" t="s">
        <v>50</v>
      </c>
      <c r="D8266" s="153">
        <v>43420</v>
      </c>
      <c r="E8266" s="89" t="s">
        <v>14760</v>
      </c>
      <c r="F8266" s="89" t="s">
        <v>636</v>
      </c>
      <c r="G8266" s="89">
        <v>181840</v>
      </c>
      <c r="H8266" s="89"/>
      <c r="I8266" s="93" t="s">
        <v>16966</v>
      </c>
      <c r="J8266" s="89"/>
      <c r="K8266" s="89"/>
      <c r="L8266" s="89"/>
      <c r="M8266" s="89"/>
      <c r="N8266" s="155">
        <v>0</v>
      </c>
      <c r="O8266" s="155">
        <v>125280</v>
      </c>
      <c r="P8266" s="89" t="s">
        <v>679</v>
      </c>
    </row>
    <row r="8267" spans="1:16" ht="76.5">
      <c r="A8267" s="214">
        <v>41</v>
      </c>
      <c r="B8267" s="89"/>
      <c r="C8267" s="90" t="s">
        <v>50</v>
      </c>
      <c r="D8267" s="153">
        <v>43420</v>
      </c>
      <c r="E8267" s="89" t="s">
        <v>14760</v>
      </c>
      <c r="F8267" s="89" t="s">
        <v>636</v>
      </c>
      <c r="G8267" s="89">
        <v>181837</v>
      </c>
      <c r="H8267" s="89"/>
      <c r="I8267" s="93" t="s">
        <v>16967</v>
      </c>
      <c r="J8267" s="89"/>
      <c r="K8267" s="89"/>
      <c r="L8267" s="89"/>
      <c r="M8267" s="89"/>
      <c r="N8267" s="155">
        <v>0</v>
      </c>
      <c r="O8267" s="155">
        <v>1071720</v>
      </c>
      <c r="P8267" s="89" t="s">
        <v>679</v>
      </c>
    </row>
    <row r="8268" spans="1:16" ht="76.5">
      <c r="A8268" s="214">
        <v>41</v>
      </c>
      <c r="B8268" s="89"/>
      <c r="C8268" s="90" t="s">
        <v>50</v>
      </c>
      <c r="D8268" s="153">
        <v>43420</v>
      </c>
      <c r="E8268" s="89" t="s">
        <v>14760</v>
      </c>
      <c r="F8268" s="89" t="s">
        <v>636</v>
      </c>
      <c r="G8268" s="89">
        <v>181841</v>
      </c>
      <c r="H8268" s="89"/>
      <c r="I8268" s="93" t="s">
        <v>16968</v>
      </c>
      <c r="J8268" s="89"/>
      <c r="K8268" s="89"/>
      <c r="L8268" s="89"/>
      <c r="M8268" s="89"/>
      <c r="N8268" s="155">
        <v>0</v>
      </c>
      <c r="O8268" s="155">
        <v>358614</v>
      </c>
      <c r="P8268" s="89" t="s">
        <v>679</v>
      </c>
    </row>
    <row r="8269" spans="1:16" ht="63.75">
      <c r="A8269" s="214">
        <v>41</v>
      </c>
      <c r="B8269" s="89"/>
      <c r="C8269" s="90" t="s">
        <v>50</v>
      </c>
      <c r="D8269" s="153">
        <v>43420</v>
      </c>
      <c r="E8269" s="89" t="s">
        <v>14760</v>
      </c>
      <c r="F8269" s="89" t="s">
        <v>636</v>
      </c>
      <c r="G8269" s="89">
        <v>181828</v>
      </c>
      <c r="H8269" s="89"/>
      <c r="I8269" s="93" t="s">
        <v>16969</v>
      </c>
      <c r="J8269" s="89"/>
      <c r="K8269" s="89"/>
      <c r="L8269" s="89"/>
      <c r="M8269" s="89"/>
      <c r="N8269" s="155">
        <v>0</v>
      </c>
      <c r="O8269" s="155">
        <v>198882</v>
      </c>
      <c r="P8269" s="89" t="s">
        <v>679</v>
      </c>
    </row>
    <row r="8270" spans="1:16" ht="63.75">
      <c r="A8270" s="214">
        <v>41</v>
      </c>
      <c r="B8270" s="89"/>
      <c r="C8270" s="90" t="s">
        <v>50</v>
      </c>
      <c r="D8270" s="153">
        <v>43420</v>
      </c>
      <c r="E8270" s="89" t="s">
        <v>14760</v>
      </c>
      <c r="F8270" s="89" t="s">
        <v>636</v>
      </c>
      <c r="G8270" s="89">
        <v>181182</v>
      </c>
      <c r="H8270" s="89"/>
      <c r="I8270" s="93" t="s">
        <v>16970</v>
      </c>
      <c r="J8270" s="89"/>
      <c r="K8270" s="89"/>
      <c r="L8270" s="89"/>
      <c r="M8270" s="89"/>
      <c r="N8270" s="155">
        <v>0</v>
      </c>
      <c r="O8270" s="155">
        <v>65772</v>
      </c>
      <c r="P8270" s="89" t="s">
        <v>679</v>
      </c>
    </row>
    <row r="8271" spans="1:16" ht="76.5">
      <c r="A8271" s="214">
        <v>41</v>
      </c>
      <c r="B8271" s="89"/>
      <c r="C8271" s="90" t="s">
        <v>50</v>
      </c>
      <c r="D8271" s="153">
        <v>43420</v>
      </c>
      <c r="E8271" s="89" t="s">
        <v>14760</v>
      </c>
      <c r="F8271" s="89" t="s">
        <v>636</v>
      </c>
      <c r="G8271" s="89">
        <v>181892</v>
      </c>
      <c r="H8271" s="89"/>
      <c r="I8271" s="93" t="s">
        <v>16971</v>
      </c>
      <c r="J8271" s="89"/>
      <c r="K8271" s="89"/>
      <c r="L8271" s="89"/>
      <c r="M8271" s="89"/>
      <c r="N8271" s="155">
        <v>0</v>
      </c>
      <c r="O8271" s="155">
        <v>23490</v>
      </c>
      <c r="P8271" s="89" t="s">
        <v>679</v>
      </c>
    </row>
    <row r="8272" spans="1:16" ht="76.5">
      <c r="A8272" s="214">
        <v>25</v>
      </c>
      <c r="B8272" s="89"/>
      <c r="C8272" s="90" t="s">
        <v>48</v>
      </c>
      <c r="D8272" s="153">
        <v>43420</v>
      </c>
      <c r="E8272" s="89" t="s">
        <v>14761</v>
      </c>
      <c r="F8272" s="89" t="s">
        <v>680</v>
      </c>
      <c r="G8272" s="89">
        <v>181858</v>
      </c>
      <c r="H8272" s="89"/>
      <c r="I8272" s="93" t="s">
        <v>16972</v>
      </c>
      <c r="J8272" s="89"/>
      <c r="K8272" s="89"/>
      <c r="L8272" s="89"/>
      <c r="M8272" s="89"/>
      <c r="N8272" s="155">
        <v>714.52</v>
      </c>
      <c r="O8272" s="155">
        <v>0</v>
      </c>
      <c r="P8272" s="89" t="s">
        <v>679</v>
      </c>
    </row>
    <row r="8273" spans="1:16" ht="76.5">
      <c r="A8273" s="214">
        <v>25</v>
      </c>
      <c r="B8273" s="89"/>
      <c r="C8273" s="90" t="s">
        <v>48</v>
      </c>
      <c r="D8273" s="153">
        <v>43420</v>
      </c>
      <c r="E8273" s="89" t="s">
        <v>14761</v>
      </c>
      <c r="F8273" s="89" t="s">
        <v>680</v>
      </c>
      <c r="G8273" s="89">
        <v>181860</v>
      </c>
      <c r="H8273" s="89"/>
      <c r="I8273" s="93" t="s">
        <v>16973</v>
      </c>
      <c r="J8273" s="89"/>
      <c r="K8273" s="89"/>
      <c r="L8273" s="89"/>
      <c r="M8273" s="89"/>
      <c r="N8273" s="155">
        <v>408.59</v>
      </c>
      <c r="O8273" s="155">
        <v>0</v>
      </c>
      <c r="P8273" s="89" t="s">
        <v>679</v>
      </c>
    </row>
    <row r="8274" spans="1:16" ht="76.5">
      <c r="A8274" s="214">
        <v>25</v>
      </c>
      <c r="B8274" s="89"/>
      <c r="C8274" s="90" t="s">
        <v>48</v>
      </c>
      <c r="D8274" s="153">
        <v>43420</v>
      </c>
      <c r="E8274" s="89" t="s">
        <v>14761</v>
      </c>
      <c r="F8274" s="89" t="s">
        <v>680</v>
      </c>
      <c r="G8274" s="89">
        <v>181862</v>
      </c>
      <c r="H8274" s="89"/>
      <c r="I8274" s="93" t="s">
        <v>16974</v>
      </c>
      <c r="J8274" s="89"/>
      <c r="K8274" s="89"/>
      <c r="L8274" s="89"/>
      <c r="M8274" s="89"/>
      <c r="N8274" s="155">
        <v>4057.43</v>
      </c>
      <c r="O8274" s="155">
        <v>0</v>
      </c>
      <c r="P8274" s="89" t="s">
        <v>679</v>
      </c>
    </row>
    <row r="8275" spans="1:16" ht="76.5">
      <c r="A8275" s="214">
        <v>25</v>
      </c>
      <c r="B8275" s="89"/>
      <c r="C8275" s="90" t="s">
        <v>48</v>
      </c>
      <c r="D8275" s="153">
        <v>43420</v>
      </c>
      <c r="E8275" s="89" t="s">
        <v>14761</v>
      </c>
      <c r="F8275" s="89" t="s">
        <v>680</v>
      </c>
      <c r="G8275" s="89">
        <v>181882</v>
      </c>
      <c r="H8275" s="89"/>
      <c r="I8275" s="93" t="s">
        <v>16975</v>
      </c>
      <c r="J8275" s="89"/>
      <c r="K8275" s="89"/>
      <c r="L8275" s="89"/>
      <c r="M8275" s="89"/>
      <c r="N8275" s="155">
        <v>165080.91</v>
      </c>
      <c r="O8275" s="155">
        <v>0</v>
      </c>
      <c r="P8275" s="89" t="s">
        <v>679</v>
      </c>
    </row>
    <row r="8276" spans="1:16" ht="76.5">
      <c r="A8276" s="214">
        <v>25</v>
      </c>
      <c r="B8276" s="89"/>
      <c r="C8276" s="90" t="s">
        <v>48</v>
      </c>
      <c r="D8276" s="153">
        <v>43420</v>
      </c>
      <c r="E8276" s="89" t="s">
        <v>14761</v>
      </c>
      <c r="F8276" s="89" t="s">
        <v>680</v>
      </c>
      <c r="G8276" s="89">
        <v>181880</v>
      </c>
      <c r="H8276" s="89"/>
      <c r="I8276" s="93" t="s">
        <v>16976</v>
      </c>
      <c r="J8276" s="89"/>
      <c r="K8276" s="89"/>
      <c r="L8276" s="89"/>
      <c r="M8276" s="89"/>
      <c r="N8276" s="155">
        <v>355.08</v>
      </c>
      <c r="O8276" s="155">
        <v>0</v>
      </c>
      <c r="P8276" s="89" t="s">
        <v>679</v>
      </c>
    </row>
    <row r="8277" spans="1:16" ht="76.5">
      <c r="A8277" s="214">
        <v>25</v>
      </c>
      <c r="B8277" s="89"/>
      <c r="C8277" s="90" t="s">
        <v>48</v>
      </c>
      <c r="D8277" s="153">
        <v>43420</v>
      </c>
      <c r="E8277" s="89" t="s">
        <v>14761</v>
      </c>
      <c r="F8277" s="89" t="s">
        <v>680</v>
      </c>
      <c r="G8277" s="89">
        <v>181866</v>
      </c>
      <c r="H8277" s="89"/>
      <c r="I8277" s="93" t="s">
        <v>16977</v>
      </c>
      <c r="J8277" s="89"/>
      <c r="K8277" s="89"/>
      <c r="L8277" s="89"/>
      <c r="M8277" s="89"/>
      <c r="N8277" s="155">
        <v>289267.77</v>
      </c>
      <c r="O8277" s="155">
        <v>0</v>
      </c>
      <c r="P8277" s="89" t="s">
        <v>679</v>
      </c>
    </row>
    <row r="8278" spans="1:16" ht="89.25">
      <c r="A8278" s="214">
        <v>25</v>
      </c>
      <c r="B8278" s="89"/>
      <c r="C8278" s="90" t="s">
        <v>48</v>
      </c>
      <c r="D8278" s="153">
        <v>43420</v>
      </c>
      <c r="E8278" s="89" t="s">
        <v>14762</v>
      </c>
      <c r="F8278" s="89" t="s">
        <v>680</v>
      </c>
      <c r="G8278" s="89">
        <v>181871</v>
      </c>
      <c r="H8278" s="89"/>
      <c r="I8278" s="93" t="s">
        <v>16978</v>
      </c>
      <c r="J8278" s="89"/>
      <c r="K8278" s="89"/>
      <c r="L8278" s="89"/>
      <c r="M8278" s="89"/>
      <c r="N8278" s="155">
        <v>0.27</v>
      </c>
      <c r="O8278" s="155">
        <v>0</v>
      </c>
      <c r="P8278" s="89" t="s">
        <v>679</v>
      </c>
    </row>
    <row r="8279" spans="1:16" ht="76.5">
      <c r="A8279" s="214">
        <v>25</v>
      </c>
      <c r="B8279" s="89"/>
      <c r="C8279" s="90" t="s">
        <v>48</v>
      </c>
      <c r="D8279" s="153">
        <v>43420</v>
      </c>
      <c r="E8279" s="89" t="s">
        <v>14762</v>
      </c>
      <c r="F8279" s="89" t="s">
        <v>680</v>
      </c>
      <c r="G8279" s="89">
        <v>181870</v>
      </c>
      <c r="H8279" s="89"/>
      <c r="I8279" s="93" t="s">
        <v>16979</v>
      </c>
      <c r="J8279" s="89"/>
      <c r="K8279" s="89"/>
      <c r="L8279" s="89"/>
      <c r="M8279" s="89"/>
      <c r="N8279" s="155">
        <v>0.14000000000000001</v>
      </c>
      <c r="O8279" s="155">
        <v>0</v>
      </c>
      <c r="P8279" s="89" t="s">
        <v>679</v>
      </c>
    </row>
    <row r="8280" spans="1:16" ht="76.5">
      <c r="A8280" s="214">
        <v>25</v>
      </c>
      <c r="B8280" s="89"/>
      <c r="C8280" s="90" t="s">
        <v>48</v>
      </c>
      <c r="D8280" s="153">
        <v>43420</v>
      </c>
      <c r="E8280" s="89" t="s">
        <v>14762</v>
      </c>
      <c r="F8280" s="89" t="s">
        <v>680</v>
      </c>
      <c r="G8280" s="89">
        <v>181874</v>
      </c>
      <c r="H8280" s="89"/>
      <c r="I8280" s="93" t="s">
        <v>16980</v>
      </c>
      <c r="J8280" s="89"/>
      <c r="K8280" s="89"/>
      <c r="L8280" s="89"/>
      <c r="M8280" s="89"/>
      <c r="N8280" s="155">
        <v>103.11</v>
      </c>
      <c r="O8280" s="155">
        <v>0</v>
      </c>
      <c r="P8280" s="89" t="s">
        <v>679</v>
      </c>
    </row>
    <row r="8281" spans="1:16" ht="76.5">
      <c r="A8281" s="214">
        <v>25</v>
      </c>
      <c r="B8281" s="89"/>
      <c r="C8281" s="90" t="s">
        <v>48</v>
      </c>
      <c r="D8281" s="153">
        <v>43420</v>
      </c>
      <c r="E8281" s="89" t="s">
        <v>14762</v>
      </c>
      <c r="F8281" s="89" t="s">
        <v>680</v>
      </c>
      <c r="G8281" s="89">
        <v>181869</v>
      </c>
      <c r="H8281" s="89"/>
      <c r="I8281" s="93" t="s">
        <v>16981</v>
      </c>
      <c r="J8281" s="89"/>
      <c r="K8281" s="89"/>
      <c r="L8281" s="89"/>
      <c r="M8281" s="89"/>
      <c r="N8281" s="155">
        <v>0.31</v>
      </c>
      <c r="O8281" s="155">
        <v>0</v>
      </c>
      <c r="P8281" s="89" t="s">
        <v>679</v>
      </c>
    </row>
    <row r="8282" spans="1:16" ht="76.5">
      <c r="A8282" s="214">
        <v>25</v>
      </c>
      <c r="B8282" s="89"/>
      <c r="C8282" s="90" t="s">
        <v>48</v>
      </c>
      <c r="D8282" s="153">
        <v>43420</v>
      </c>
      <c r="E8282" s="89" t="s">
        <v>14762</v>
      </c>
      <c r="F8282" s="89" t="s">
        <v>680</v>
      </c>
      <c r="G8282" s="89">
        <v>181876</v>
      </c>
      <c r="H8282" s="89"/>
      <c r="I8282" s="93" t="s">
        <v>16982</v>
      </c>
      <c r="J8282" s="89"/>
      <c r="K8282" s="89"/>
      <c r="L8282" s="89"/>
      <c r="M8282" s="89"/>
      <c r="N8282" s="155">
        <v>75.39</v>
      </c>
      <c r="O8282" s="155">
        <v>0</v>
      </c>
      <c r="P8282" s="89" t="s">
        <v>679</v>
      </c>
    </row>
    <row r="8283" spans="1:16" ht="76.5">
      <c r="A8283" s="214">
        <v>25</v>
      </c>
      <c r="B8283" s="89"/>
      <c r="C8283" s="90" t="s">
        <v>48</v>
      </c>
      <c r="D8283" s="153">
        <v>43420</v>
      </c>
      <c r="E8283" s="89" t="s">
        <v>14762</v>
      </c>
      <c r="F8283" s="89" t="s">
        <v>680</v>
      </c>
      <c r="G8283" s="89">
        <v>181873</v>
      </c>
      <c r="H8283" s="89"/>
      <c r="I8283" s="93" t="s">
        <v>16983</v>
      </c>
      <c r="J8283" s="89"/>
      <c r="K8283" s="89"/>
      <c r="L8283" s="89"/>
      <c r="M8283" s="89"/>
      <c r="N8283" s="155">
        <v>1255.26</v>
      </c>
      <c r="O8283" s="155">
        <v>0</v>
      </c>
      <c r="P8283" s="89" t="s">
        <v>679</v>
      </c>
    </row>
    <row r="8284" spans="1:16" ht="89.25">
      <c r="A8284" s="214">
        <v>25</v>
      </c>
      <c r="B8284" s="89"/>
      <c r="C8284" s="90" t="s">
        <v>48</v>
      </c>
      <c r="D8284" s="153">
        <v>43420</v>
      </c>
      <c r="E8284" s="89" t="s">
        <v>14762</v>
      </c>
      <c r="F8284" s="89" t="s">
        <v>680</v>
      </c>
      <c r="G8284" s="89">
        <v>181877</v>
      </c>
      <c r="H8284" s="89"/>
      <c r="I8284" s="93" t="s">
        <v>16984</v>
      </c>
      <c r="J8284" s="89"/>
      <c r="K8284" s="89"/>
      <c r="L8284" s="89"/>
      <c r="M8284" s="89"/>
      <c r="N8284" s="155">
        <v>4.04</v>
      </c>
      <c r="O8284" s="155">
        <v>0</v>
      </c>
      <c r="P8284" s="89" t="s">
        <v>679</v>
      </c>
    </row>
    <row r="8285" spans="1:16" ht="89.25">
      <c r="A8285" s="214">
        <v>513</v>
      </c>
      <c r="B8285" s="89"/>
      <c r="C8285" s="90" t="s">
        <v>175</v>
      </c>
      <c r="D8285" s="153">
        <v>43420</v>
      </c>
      <c r="E8285" s="89" t="s">
        <v>14763</v>
      </c>
      <c r="F8285" s="89" t="s">
        <v>15</v>
      </c>
      <c r="G8285" s="89">
        <v>6551</v>
      </c>
      <c r="H8285" s="89"/>
      <c r="I8285" s="93" t="s">
        <v>16985</v>
      </c>
      <c r="J8285" s="89"/>
      <c r="K8285" s="89"/>
      <c r="L8285" s="89"/>
      <c r="M8285" s="89"/>
      <c r="N8285" s="155">
        <v>9472.2099999999991</v>
      </c>
      <c r="O8285" s="155">
        <v>0</v>
      </c>
      <c r="P8285" s="89" t="s">
        <v>679</v>
      </c>
    </row>
    <row r="8286" spans="1:16" ht="51">
      <c r="A8286" s="214">
        <v>513</v>
      </c>
      <c r="B8286" s="89"/>
      <c r="C8286" s="90" t="s">
        <v>175</v>
      </c>
      <c r="D8286" s="153">
        <v>43420</v>
      </c>
      <c r="E8286" s="89" t="s">
        <v>14764</v>
      </c>
      <c r="F8286" s="89" t="s">
        <v>11</v>
      </c>
      <c r="G8286" s="89">
        <v>938814</v>
      </c>
      <c r="H8286" s="89"/>
      <c r="I8286" s="93" t="s">
        <v>16986</v>
      </c>
      <c r="J8286" s="89"/>
      <c r="K8286" s="89"/>
      <c r="L8286" s="89"/>
      <c r="M8286" s="89"/>
      <c r="N8286" s="155">
        <v>50</v>
      </c>
      <c r="O8286" s="155">
        <v>0</v>
      </c>
      <c r="P8286" s="89" t="s">
        <v>679</v>
      </c>
    </row>
    <row r="8287" spans="1:16" ht="89.25">
      <c r="A8287" s="214">
        <v>15</v>
      </c>
      <c r="B8287" s="89"/>
      <c r="C8287" s="90" t="s">
        <v>45</v>
      </c>
      <c r="D8287" s="153">
        <v>43420</v>
      </c>
      <c r="E8287" s="89" t="s">
        <v>14765</v>
      </c>
      <c r="F8287" s="89" t="s">
        <v>15</v>
      </c>
      <c r="G8287" s="89">
        <v>6547</v>
      </c>
      <c r="H8287" s="89"/>
      <c r="I8287" s="93" t="s">
        <v>16987</v>
      </c>
      <c r="J8287" s="89"/>
      <c r="K8287" s="89"/>
      <c r="L8287" s="89"/>
      <c r="M8287" s="89"/>
      <c r="N8287" s="155">
        <v>556.34</v>
      </c>
      <c r="O8287" s="155">
        <v>0</v>
      </c>
      <c r="P8287" s="89" t="s">
        <v>679</v>
      </c>
    </row>
    <row r="8288" spans="1:16" ht="102">
      <c r="A8288" s="214">
        <v>249</v>
      </c>
      <c r="B8288" s="89"/>
      <c r="C8288" s="90" t="s">
        <v>115</v>
      </c>
      <c r="D8288" s="153">
        <v>43420</v>
      </c>
      <c r="E8288" s="89" t="s">
        <v>14766</v>
      </c>
      <c r="F8288" s="89" t="s">
        <v>15</v>
      </c>
      <c r="G8288" s="89">
        <v>6548</v>
      </c>
      <c r="H8288" s="89"/>
      <c r="I8288" s="93" t="s">
        <v>16988</v>
      </c>
      <c r="J8288" s="89"/>
      <c r="K8288" s="89"/>
      <c r="L8288" s="89"/>
      <c r="M8288" s="89"/>
      <c r="N8288" s="155">
        <v>796.85</v>
      </c>
      <c r="O8288" s="155">
        <v>0</v>
      </c>
      <c r="P8288" s="89" t="s">
        <v>679</v>
      </c>
    </row>
    <row r="8289" spans="1:16" ht="89.25">
      <c r="A8289" s="214">
        <v>578</v>
      </c>
      <c r="B8289" s="89"/>
      <c r="C8289" s="90" t="s">
        <v>183</v>
      </c>
      <c r="D8289" s="153">
        <v>43420</v>
      </c>
      <c r="E8289" s="89" t="s">
        <v>14767</v>
      </c>
      <c r="F8289" s="89" t="s">
        <v>15</v>
      </c>
      <c r="G8289" s="89">
        <v>6537</v>
      </c>
      <c r="H8289" s="89"/>
      <c r="I8289" s="93" t="s">
        <v>16989</v>
      </c>
      <c r="J8289" s="89"/>
      <c r="K8289" s="89"/>
      <c r="L8289" s="89"/>
      <c r="M8289" s="89"/>
      <c r="N8289" s="155">
        <v>953.32</v>
      </c>
      <c r="O8289" s="155">
        <v>0</v>
      </c>
      <c r="P8289" s="89" t="s">
        <v>679</v>
      </c>
    </row>
    <row r="8290" spans="1:16" ht="89.25">
      <c r="A8290" s="214">
        <v>340</v>
      </c>
      <c r="B8290" s="89"/>
      <c r="C8290" s="90" t="s">
        <v>151</v>
      </c>
      <c r="D8290" s="153">
        <v>43420</v>
      </c>
      <c r="E8290" s="89" t="s">
        <v>14768</v>
      </c>
      <c r="F8290" s="89" t="s">
        <v>15</v>
      </c>
      <c r="G8290" s="89">
        <v>6545</v>
      </c>
      <c r="H8290" s="89"/>
      <c r="I8290" s="93" t="s">
        <v>16990</v>
      </c>
      <c r="J8290" s="89"/>
      <c r="K8290" s="89"/>
      <c r="L8290" s="89"/>
      <c r="M8290" s="89"/>
      <c r="N8290" s="155">
        <v>290.64999999999998</v>
      </c>
      <c r="O8290" s="155">
        <v>0</v>
      </c>
      <c r="P8290" s="89" t="s">
        <v>679</v>
      </c>
    </row>
    <row r="8291" spans="1:16" ht="76.5">
      <c r="A8291" s="214">
        <v>578</v>
      </c>
      <c r="B8291" s="89"/>
      <c r="C8291" s="90" t="s">
        <v>183</v>
      </c>
      <c r="D8291" s="153">
        <v>43420</v>
      </c>
      <c r="E8291" s="89" t="s">
        <v>14769</v>
      </c>
      <c r="F8291" s="89" t="s">
        <v>15</v>
      </c>
      <c r="G8291" s="89">
        <v>6552</v>
      </c>
      <c r="H8291" s="89"/>
      <c r="I8291" s="93" t="s">
        <v>16991</v>
      </c>
      <c r="J8291" s="89"/>
      <c r="K8291" s="89"/>
      <c r="L8291" s="89"/>
      <c r="M8291" s="89"/>
      <c r="N8291" s="155">
        <v>1350.45</v>
      </c>
      <c r="O8291" s="155">
        <v>0</v>
      </c>
      <c r="P8291" s="89" t="s">
        <v>679</v>
      </c>
    </row>
    <row r="8292" spans="1:16" ht="76.5">
      <c r="A8292" s="214">
        <v>578</v>
      </c>
      <c r="B8292" s="89"/>
      <c r="C8292" s="90" t="s">
        <v>183</v>
      </c>
      <c r="D8292" s="153">
        <v>43420</v>
      </c>
      <c r="E8292" s="89" t="s">
        <v>14770</v>
      </c>
      <c r="F8292" s="89" t="s">
        <v>15</v>
      </c>
      <c r="G8292" s="89">
        <v>6553</v>
      </c>
      <c r="H8292" s="89"/>
      <c r="I8292" s="93" t="s">
        <v>16992</v>
      </c>
      <c r="J8292" s="89"/>
      <c r="K8292" s="89"/>
      <c r="L8292" s="89"/>
      <c r="M8292" s="89"/>
      <c r="N8292" s="155">
        <v>526.29</v>
      </c>
      <c r="O8292" s="155">
        <v>0</v>
      </c>
      <c r="P8292" s="89" t="s">
        <v>679</v>
      </c>
    </row>
    <row r="8293" spans="1:16" ht="102">
      <c r="A8293" s="214">
        <v>513</v>
      </c>
      <c r="B8293" s="89"/>
      <c r="C8293" s="90" t="s">
        <v>175</v>
      </c>
      <c r="D8293" s="153">
        <v>43420</v>
      </c>
      <c r="E8293" s="89" t="s">
        <v>14771</v>
      </c>
      <c r="F8293" s="89" t="s">
        <v>15</v>
      </c>
      <c r="G8293" s="89">
        <v>6560</v>
      </c>
      <c r="H8293" s="89"/>
      <c r="I8293" s="93" t="s">
        <v>16993</v>
      </c>
      <c r="J8293" s="89"/>
      <c r="K8293" s="89"/>
      <c r="L8293" s="89"/>
      <c r="M8293" s="89"/>
      <c r="N8293" s="155">
        <v>39752.730000000003</v>
      </c>
      <c r="O8293" s="155">
        <v>0</v>
      </c>
      <c r="P8293" s="89" t="s">
        <v>679</v>
      </c>
    </row>
    <row r="8294" spans="1:16" ht="76.5">
      <c r="A8294" s="214">
        <v>578</v>
      </c>
      <c r="B8294" s="89"/>
      <c r="C8294" s="90" t="s">
        <v>183</v>
      </c>
      <c r="D8294" s="153">
        <v>43420</v>
      </c>
      <c r="E8294" s="89" t="s">
        <v>14772</v>
      </c>
      <c r="F8294" s="89" t="s">
        <v>15</v>
      </c>
      <c r="G8294" s="89">
        <v>6557</v>
      </c>
      <c r="H8294" s="89"/>
      <c r="I8294" s="93" t="s">
        <v>16994</v>
      </c>
      <c r="J8294" s="89"/>
      <c r="K8294" s="89"/>
      <c r="L8294" s="89"/>
      <c r="M8294" s="89"/>
      <c r="N8294" s="155">
        <v>1086.3399999999999</v>
      </c>
      <c r="O8294" s="155">
        <v>0</v>
      </c>
      <c r="P8294" s="89" t="s">
        <v>679</v>
      </c>
    </row>
    <row r="8295" spans="1:16" ht="51">
      <c r="A8295" s="214">
        <v>513</v>
      </c>
      <c r="B8295" s="89"/>
      <c r="C8295" s="90" t="s">
        <v>175</v>
      </c>
      <c r="D8295" s="153">
        <v>43420</v>
      </c>
      <c r="E8295" s="89" t="s">
        <v>14773</v>
      </c>
      <c r="F8295" s="89" t="s">
        <v>15</v>
      </c>
      <c r="G8295" s="89">
        <v>891335</v>
      </c>
      <c r="H8295" s="89"/>
      <c r="I8295" s="93" t="s">
        <v>3376</v>
      </c>
      <c r="J8295" s="89"/>
      <c r="K8295" s="89"/>
      <c r="L8295" s="89"/>
      <c r="M8295" s="89"/>
      <c r="N8295" s="155">
        <v>50</v>
      </c>
      <c r="O8295" s="155">
        <v>0</v>
      </c>
      <c r="P8295" s="89" t="s">
        <v>679</v>
      </c>
    </row>
    <row r="8296" spans="1:16" ht="51">
      <c r="A8296" s="214">
        <v>513</v>
      </c>
      <c r="B8296" s="89"/>
      <c r="C8296" s="90" t="s">
        <v>175</v>
      </c>
      <c r="D8296" s="153">
        <v>43420</v>
      </c>
      <c r="E8296" s="89" t="s">
        <v>14774</v>
      </c>
      <c r="F8296" s="89" t="s">
        <v>15</v>
      </c>
      <c r="G8296" s="89">
        <v>891343</v>
      </c>
      <c r="H8296" s="89"/>
      <c r="I8296" s="93" t="s">
        <v>8507</v>
      </c>
      <c r="J8296" s="89"/>
      <c r="K8296" s="89"/>
      <c r="L8296" s="89"/>
      <c r="M8296" s="89"/>
      <c r="N8296" s="155">
        <v>50</v>
      </c>
      <c r="O8296" s="155">
        <v>0</v>
      </c>
      <c r="P8296" s="89" t="s">
        <v>679</v>
      </c>
    </row>
    <row r="8297" spans="1:16" ht="51">
      <c r="A8297" s="214">
        <v>513</v>
      </c>
      <c r="B8297" s="89"/>
      <c r="C8297" s="90" t="s">
        <v>175</v>
      </c>
      <c r="D8297" s="153">
        <v>43420</v>
      </c>
      <c r="E8297" s="89" t="s">
        <v>14775</v>
      </c>
      <c r="F8297" s="89" t="s">
        <v>15</v>
      </c>
      <c r="G8297" s="89">
        <v>891473</v>
      </c>
      <c r="H8297" s="89"/>
      <c r="I8297" s="93" t="s">
        <v>13330</v>
      </c>
      <c r="J8297" s="89"/>
      <c r="K8297" s="89"/>
      <c r="L8297" s="89"/>
      <c r="M8297" s="89"/>
      <c r="N8297" s="155">
        <v>50</v>
      </c>
      <c r="O8297" s="155">
        <v>0</v>
      </c>
      <c r="P8297" s="89" t="s">
        <v>679</v>
      </c>
    </row>
    <row r="8298" spans="1:16" ht="51">
      <c r="A8298" s="214">
        <v>119</v>
      </c>
      <c r="B8298" s="89"/>
      <c r="C8298" s="90" t="s">
        <v>66</v>
      </c>
      <c r="D8298" s="153">
        <v>43420</v>
      </c>
      <c r="E8298" s="89" t="s">
        <v>14776</v>
      </c>
      <c r="F8298" s="89" t="s">
        <v>11</v>
      </c>
      <c r="G8298" s="89">
        <v>938788</v>
      </c>
      <c r="H8298" s="89"/>
      <c r="I8298" s="93" t="s">
        <v>16995</v>
      </c>
      <c r="J8298" s="89"/>
      <c r="K8298" s="89"/>
      <c r="L8298" s="89"/>
      <c r="M8298" s="89"/>
      <c r="N8298" s="155">
        <v>50</v>
      </c>
      <c r="O8298" s="155">
        <v>0</v>
      </c>
      <c r="P8298" s="89" t="s">
        <v>679</v>
      </c>
    </row>
    <row r="8299" spans="1:16" ht="51">
      <c r="A8299" s="214">
        <v>119</v>
      </c>
      <c r="B8299" s="89"/>
      <c r="C8299" s="90" t="s">
        <v>66</v>
      </c>
      <c r="D8299" s="153">
        <v>43420</v>
      </c>
      <c r="E8299" s="89" t="s">
        <v>14777</v>
      </c>
      <c r="F8299" s="89" t="s">
        <v>11</v>
      </c>
      <c r="G8299" s="89">
        <v>938789</v>
      </c>
      <c r="H8299" s="89"/>
      <c r="I8299" s="93" t="s">
        <v>16996</v>
      </c>
      <c r="J8299" s="89"/>
      <c r="K8299" s="89"/>
      <c r="L8299" s="89"/>
      <c r="M8299" s="89"/>
      <c r="N8299" s="155">
        <v>50</v>
      </c>
      <c r="O8299" s="155">
        <v>0</v>
      </c>
      <c r="P8299" s="89" t="s">
        <v>679</v>
      </c>
    </row>
    <row r="8300" spans="1:16" ht="76.5">
      <c r="A8300" s="214" t="s">
        <v>561</v>
      </c>
      <c r="B8300" s="89"/>
      <c r="C8300" s="90" t="s">
        <v>10493</v>
      </c>
      <c r="D8300" s="153">
        <v>43420</v>
      </c>
      <c r="E8300" s="89" t="s">
        <v>14778</v>
      </c>
      <c r="F8300" s="89" t="s">
        <v>13</v>
      </c>
      <c r="G8300" s="89">
        <v>938794</v>
      </c>
      <c r="H8300" s="89"/>
      <c r="I8300" s="93" t="s">
        <v>16997</v>
      </c>
      <c r="J8300" s="89"/>
      <c r="K8300" s="89"/>
      <c r="L8300" s="89"/>
      <c r="M8300" s="89"/>
      <c r="N8300" s="155">
        <v>4800</v>
      </c>
      <c r="O8300" s="155">
        <v>0</v>
      </c>
      <c r="P8300" s="89" t="s">
        <v>679</v>
      </c>
    </row>
    <row r="8301" spans="1:16" ht="76.5">
      <c r="A8301" s="214" t="s">
        <v>561</v>
      </c>
      <c r="B8301" s="89"/>
      <c r="C8301" s="90" t="s">
        <v>10493</v>
      </c>
      <c r="D8301" s="153">
        <v>43420</v>
      </c>
      <c r="E8301" s="89" t="s">
        <v>14779</v>
      </c>
      <c r="F8301" s="89" t="s">
        <v>11</v>
      </c>
      <c r="G8301" s="89">
        <v>938794</v>
      </c>
      <c r="H8301" s="89"/>
      <c r="I8301" s="93" t="s">
        <v>16998</v>
      </c>
      <c r="J8301" s="89"/>
      <c r="K8301" s="89"/>
      <c r="L8301" s="89"/>
      <c r="M8301" s="89"/>
      <c r="N8301" s="155">
        <v>50</v>
      </c>
      <c r="O8301" s="155">
        <v>0</v>
      </c>
      <c r="P8301" s="89" t="s">
        <v>679</v>
      </c>
    </row>
    <row r="8302" spans="1:16" ht="63.75">
      <c r="A8302" s="214">
        <v>117</v>
      </c>
      <c r="B8302" s="89"/>
      <c r="C8302" s="90" t="s">
        <v>65</v>
      </c>
      <c r="D8302" s="153">
        <v>43420</v>
      </c>
      <c r="E8302" s="89" t="s">
        <v>14780</v>
      </c>
      <c r="F8302" s="89" t="s">
        <v>11</v>
      </c>
      <c r="G8302" s="89">
        <v>938799</v>
      </c>
      <c r="H8302" s="89"/>
      <c r="I8302" s="93" t="s">
        <v>16999</v>
      </c>
      <c r="J8302" s="89"/>
      <c r="K8302" s="89"/>
      <c r="L8302" s="89"/>
      <c r="M8302" s="89"/>
      <c r="N8302" s="155">
        <v>50</v>
      </c>
      <c r="O8302" s="155">
        <v>0</v>
      </c>
      <c r="P8302" s="89" t="s">
        <v>679</v>
      </c>
    </row>
    <row r="8303" spans="1:16" ht="89.25">
      <c r="A8303" s="214">
        <v>340</v>
      </c>
      <c r="B8303" s="89"/>
      <c r="C8303" s="90" t="s">
        <v>151</v>
      </c>
      <c r="D8303" s="153">
        <v>43420</v>
      </c>
      <c r="E8303" s="89" t="s">
        <v>14781</v>
      </c>
      <c r="F8303" s="89" t="s">
        <v>15</v>
      </c>
      <c r="G8303" s="89">
        <v>6546</v>
      </c>
      <c r="H8303" s="89"/>
      <c r="I8303" s="93" t="s">
        <v>17000</v>
      </c>
      <c r="J8303" s="89"/>
      <c r="K8303" s="89"/>
      <c r="L8303" s="89"/>
      <c r="M8303" s="89"/>
      <c r="N8303" s="155">
        <v>318.91000000000003</v>
      </c>
      <c r="O8303" s="155">
        <v>0</v>
      </c>
      <c r="P8303" s="89" t="s">
        <v>679</v>
      </c>
    </row>
    <row r="8304" spans="1:16" ht="76.5">
      <c r="A8304" s="214">
        <v>373</v>
      </c>
      <c r="B8304" s="89"/>
      <c r="C8304" s="90" t="s">
        <v>644</v>
      </c>
      <c r="D8304" s="153">
        <v>43420</v>
      </c>
      <c r="E8304" s="89" t="s">
        <v>14782</v>
      </c>
      <c r="F8304" s="89" t="s">
        <v>680</v>
      </c>
      <c r="G8304" s="89">
        <v>181946</v>
      </c>
      <c r="H8304" s="89"/>
      <c r="I8304" s="93" t="s">
        <v>17001</v>
      </c>
      <c r="J8304" s="89"/>
      <c r="K8304" s="89"/>
      <c r="L8304" s="89"/>
      <c r="M8304" s="89"/>
      <c r="N8304" s="155">
        <v>0</v>
      </c>
      <c r="O8304" s="155">
        <v>16634956.16</v>
      </c>
      <c r="P8304" s="89" t="s">
        <v>679</v>
      </c>
    </row>
    <row r="8305" spans="1:16" ht="63.75">
      <c r="A8305" s="214">
        <v>578</v>
      </c>
      <c r="B8305" s="89"/>
      <c r="C8305" s="90" t="s">
        <v>183</v>
      </c>
      <c r="D8305" s="153">
        <v>43420</v>
      </c>
      <c r="E8305" s="89" t="s">
        <v>14783</v>
      </c>
      <c r="F8305" s="89" t="s">
        <v>13</v>
      </c>
      <c r="G8305" s="89">
        <v>938831</v>
      </c>
      <c r="H8305" s="89"/>
      <c r="I8305" s="93" t="s">
        <v>17002</v>
      </c>
      <c r="J8305" s="89"/>
      <c r="K8305" s="89"/>
      <c r="L8305" s="89"/>
      <c r="M8305" s="89"/>
      <c r="N8305" s="155">
        <v>348</v>
      </c>
      <c r="O8305" s="155">
        <v>0</v>
      </c>
      <c r="P8305" s="89" t="s">
        <v>679</v>
      </c>
    </row>
    <row r="8306" spans="1:16" ht="51">
      <c r="A8306" s="214">
        <v>513</v>
      </c>
      <c r="B8306" s="89"/>
      <c r="C8306" s="90" t="s">
        <v>175</v>
      </c>
      <c r="D8306" s="153">
        <v>43420</v>
      </c>
      <c r="E8306" s="89" t="s">
        <v>14784</v>
      </c>
      <c r="F8306" s="89" t="s">
        <v>11</v>
      </c>
      <c r="G8306" s="89">
        <v>938826</v>
      </c>
      <c r="H8306" s="89"/>
      <c r="I8306" s="93" t="s">
        <v>17003</v>
      </c>
      <c r="J8306" s="89"/>
      <c r="K8306" s="89"/>
      <c r="L8306" s="89"/>
      <c r="M8306" s="89"/>
      <c r="N8306" s="155">
        <v>50</v>
      </c>
      <c r="O8306" s="155">
        <v>0</v>
      </c>
      <c r="P8306" s="89" t="s">
        <v>679</v>
      </c>
    </row>
    <row r="8307" spans="1:16" ht="51">
      <c r="A8307" s="214">
        <v>117</v>
      </c>
      <c r="B8307" s="89"/>
      <c r="C8307" s="90" t="s">
        <v>65</v>
      </c>
      <c r="D8307" s="153">
        <v>43420</v>
      </c>
      <c r="E8307" s="89" t="s">
        <v>14785</v>
      </c>
      <c r="F8307" s="89" t="s">
        <v>11</v>
      </c>
      <c r="G8307" s="89">
        <v>938824</v>
      </c>
      <c r="H8307" s="89"/>
      <c r="I8307" s="93" t="s">
        <v>17004</v>
      </c>
      <c r="J8307" s="89"/>
      <c r="K8307" s="89"/>
      <c r="L8307" s="89"/>
      <c r="M8307" s="89"/>
      <c r="N8307" s="155">
        <v>50</v>
      </c>
      <c r="O8307" s="155">
        <v>0</v>
      </c>
      <c r="P8307" s="89" t="s">
        <v>679</v>
      </c>
    </row>
    <row r="8308" spans="1:16" ht="89.25">
      <c r="A8308" s="214">
        <v>293</v>
      </c>
      <c r="B8308" s="89"/>
      <c r="C8308" s="90" t="s">
        <v>135</v>
      </c>
      <c r="D8308" s="153">
        <v>43420</v>
      </c>
      <c r="E8308" s="89" t="s">
        <v>14786</v>
      </c>
      <c r="F8308" s="89" t="s">
        <v>6</v>
      </c>
      <c r="G8308" s="89">
        <v>938833</v>
      </c>
      <c r="H8308" s="89"/>
      <c r="I8308" s="93" t="s">
        <v>17005</v>
      </c>
      <c r="J8308" s="89"/>
      <c r="K8308" s="89"/>
      <c r="L8308" s="89"/>
      <c r="M8308" s="89"/>
      <c r="N8308" s="155">
        <v>0</v>
      </c>
      <c r="O8308" s="155">
        <v>2450</v>
      </c>
      <c r="P8308" s="89" t="s">
        <v>679</v>
      </c>
    </row>
    <row r="8309" spans="1:16" ht="38.25">
      <c r="A8309" s="214" t="s">
        <v>569</v>
      </c>
      <c r="B8309" s="89"/>
      <c r="C8309" s="90" t="s">
        <v>621</v>
      </c>
      <c r="D8309" s="153">
        <v>43423</v>
      </c>
      <c r="E8309" s="89" t="s">
        <v>14787</v>
      </c>
      <c r="F8309" s="89" t="s">
        <v>3</v>
      </c>
      <c r="G8309" s="89">
        <v>1683235</v>
      </c>
      <c r="H8309" s="89"/>
      <c r="I8309" s="93" t="s">
        <v>17006</v>
      </c>
      <c r="J8309" s="89"/>
      <c r="K8309" s="89"/>
      <c r="L8309" s="89"/>
      <c r="M8309" s="89"/>
      <c r="N8309" s="155">
        <v>0</v>
      </c>
      <c r="O8309" s="155">
        <v>7375.1900000000005</v>
      </c>
      <c r="P8309" s="89" t="s">
        <v>679</v>
      </c>
    </row>
    <row r="8310" spans="1:16" ht="51">
      <c r="A8310" s="214">
        <v>20</v>
      </c>
      <c r="B8310" s="89"/>
      <c r="C8310" s="90" t="s">
        <v>47</v>
      </c>
      <c r="D8310" s="153">
        <v>43423</v>
      </c>
      <c r="E8310" s="89" t="s">
        <v>14788</v>
      </c>
      <c r="F8310" s="89" t="s">
        <v>3</v>
      </c>
      <c r="G8310" s="89">
        <v>1683241</v>
      </c>
      <c r="H8310" s="89"/>
      <c r="I8310" s="93" t="s">
        <v>17007</v>
      </c>
      <c r="J8310" s="89"/>
      <c r="K8310" s="89"/>
      <c r="L8310" s="89"/>
      <c r="M8310" s="89"/>
      <c r="N8310" s="155">
        <v>0</v>
      </c>
      <c r="O8310" s="155">
        <v>80</v>
      </c>
      <c r="P8310" s="89" t="s">
        <v>679</v>
      </c>
    </row>
    <row r="8311" spans="1:16" ht="51">
      <c r="A8311" s="214">
        <v>670</v>
      </c>
      <c r="B8311" s="89"/>
      <c r="C8311" s="90" t="s">
        <v>194</v>
      </c>
      <c r="D8311" s="153">
        <v>43423</v>
      </c>
      <c r="E8311" s="89" t="s">
        <v>14789</v>
      </c>
      <c r="F8311" s="89" t="s">
        <v>3</v>
      </c>
      <c r="G8311" s="89">
        <v>1683242</v>
      </c>
      <c r="H8311" s="89"/>
      <c r="I8311" s="93" t="s">
        <v>17008</v>
      </c>
      <c r="J8311" s="89"/>
      <c r="K8311" s="89"/>
      <c r="L8311" s="89"/>
      <c r="M8311" s="89"/>
      <c r="N8311" s="155">
        <v>0</v>
      </c>
      <c r="O8311" s="155">
        <v>0.1</v>
      </c>
      <c r="P8311" s="89" t="s">
        <v>679</v>
      </c>
    </row>
    <row r="8312" spans="1:16" ht="63.75">
      <c r="A8312" s="214">
        <v>660</v>
      </c>
      <c r="B8312" s="89"/>
      <c r="C8312" s="90" t="s">
        <v>192</v>
      </c>
      <c r="D8312" s="153">
        <v>43423</v>
      </c>
      <c r="E8312" s="89" t="s">
        <v>14790</v>
      </c>
      <c r="F8312" s="89" t="s">
        <v>3</v>
      </c>
      <c r="G8312" s="89">
        <v>1683265</v>
      </c>
      <c r="H8312" s="89"/>
      <c r="I8312" s="93" t="s">
        <v>17009</v>
      </c>
      <c r="J8312" s="89"/>
      <c r="K8312" s="89"/>
      <c r="L8312" s="89"/>
      <c r="M8312" s="89"/>
      <c r="N8312" s="155">
        <v>0</v>
      </c>
      <c r="O8312" s="155">
        <v>327.71</v>
      </c>
      <c r="P8312" s="89" t="s">
        <v>679</v>
      </c>
    </row>
    <row r="8313" spans="1:16" ht="51">
      <c r="A8313" s="214">
        <v>526</v>
      </c>
      <c r="B8313" s="89"/>
      <c r="C8313" s="90" t="s">
        <v>616</v>
      </c>
      <c r="D8313" s="153">
        <v>43423</v>
      </c>
      <c r="E8313" s="89" t="s">
        <v>14791</v>
      </c>
      <c r="F8313" s="89" t="s">
        <v>3</v>
      </c>
      <c r="G8313" s="89">
        <v>1683266</v>
      </c>
      <c r="H8313" s="89"/>
      <c r="I8313" s="93" t="s">
        <v>17010</v>
      </c>
      <c r="J8313" s="89"/>
      <c r="K8313" s="89"/>
      <c r="L8313" s="89"/>
      <c r="M8313" s="89"/>
      <c r="N8313" s="155">
        <v>0</v>
      </c>
      <c r="O8313" s="155">
        <v>152</v>
      </c>
      <c r="P8313" s="89" t="s">
        <v>679</v>
      </c>
    </row>
    <row r="8314" spans="1:16" ht="38.25">
      <c r="A8314" s="214">
        <v>526</v>
      </c>
      <c r="B8314" s="89"/>
      <c r="C8314" s="90" t="s">
        <v>616</v>
      </c>
      <c r="D8314" s="153">
        <v>43423</v>
      </c>
      <c r="E8314" s="89" t="s">
        <v>14792</v>
      </c>
      <c r="F8314" s="89" t="s">
        <v>3</v>
      </c>
      <c r="G8314" s="89">
        <v>1683323</v>
      </c>
      <c r="H8314" s="89"/>
      <c r="I8314" s="93" t="s">
        <v>17011</v>
      </c>
      <c r="J8314" s="89"/>
      <c r="K8314" s="89"/>
      <c r="L8314" s="89"/>
      <c r="M8314" s="89"/>
      <c r="N8314" s="155">
        <v>0</v>
      </c>
      <c r="O8314" s="155">
        <v>651</v>
      </c>
      <c r="P8314" s="89" t="s">
        <v>679</v>
      </c>
    </row>
    <row r="8315" spans="1:16" ht="51">
      <c r="A8315" s="214" t="s">
        <v>569</v>
      </c>
      <c r="B8315" s="89"/>
      <c r="C8315" s="90" t="s">
        <v>621</v>
      </c>
      <c r="D8315" s="153">
        <v>43423</v>
      </c>
      <c r="E8315" s="89" t="s">
        <v>14793</v>
      </c>
      <c r="F8315" s="89" t="s">
        <v>3</v>
      </c>
      <c r="G8315" s="89">
        <v>1683176</v>
      </c>
      <c r="H8315" s="89"/>
      <c r="I8315" s="93" t="s">
        <v>17012</v>
      </c>
      <c r="J8315" s="89"/>
      <c r="K8315" s="89"/>
      <c r="L8315" s="89"/>
      <c r="M8315" s="89"/>
      <c r="N8315" s="155">
        <v>0</v>
      </c>
      <c r="O8315" s="155">
        <v>1060.0999999999999</v>
      </c>
      <c r="P8315" s="89" t="s">
        <v>679</v>
      </c>
    </row>
    <row r="8316" spans="1:16" ht="51">
      <c r="A8316" s="214">
        <v>378</v>
      </c>
      <c r="B8316" s="89"/>
      <c r="C8316" s="90" t="s">
        <v>647</v>
      </c>
      <c r="D8316" s="153">
        <v>43423</v>
      </c>
      <c r="E8316" s="89" t="s">
        <v>14794</v>
      </c>
      <c r="F8316" s="89" t="s">
        <v>3</v>
      </c>
      <c r="G8316" s="89">
        <v>1683197</v>
      </c>
      <c r="H8316" s="89"/>
      <c r="I8316" s="93" t="s">
        <v>17013</v>
      </c>
      <c r="J8316" s="89"/>
      <c r="K8316" s="89"/>
      <c r="L8316" s="89"/>
      <c r="M8316" s="89"/>
      <c r="N8316" s="155">
        <v>0</v>
      </c>
      <c r="O8316" s="155">
        <v>1815.93</v>
      </c>
      <c r="P8316" s="89" t="s">
        <v>679</v>
      </c>
    </row>
    <row r="8317" spans="1:16" ht="63.75">
      <c r="A8317" s="214">
        <v>373</v>
      </c>
      <c r="B8317" s="89"/>
      <c r="C8317" s="90" t="s">
        <v>644</v>
      </c>
      <c r="D8317" s="153">
        <v>43423</v>
      </c>
      <c r="E8317" s="89" t="s">
        <v>14795</v>
      </c>
      <c r="F8317" s="89" t="s">
        <v>3</v>
      </c>
      <c r="G8317" s="89">
        <v>1683206</v>
      </c>
      <c r="H8317" s="89"/>
      <c r="I8317" s="93" t="s">
        <v>17014</v>
      </c>
      <c r="J8317" s="89"/>
      <c r="K8317" s="89"/>
      <c r="L8317" s="89"/>
      <c r="M8317" s="89"/>
      <c r="N8317" s="155">
        <v>0</v>
      </c>
      <c r="O8317" s="155">
        <v>1984.22</v>
      </c>
      <c r="P8317" s="89" t="s">
        <v>679</v>
      </c>
    </row>
    <row r="8318" spans="1:16" ht="51">
      <c r="A8318" s="214">
        <v>373</v>
      </c>
      <c r="B8318" s="89"/>
      <c r="C8318" s="90" t="s">
        <v>644</v>
      </c>
      <c r="D8318" s="153">
        <v>43423</v>
      </c>
      <c r="E8318" s="89" t="s">
        <v>14796</v>
      </c>
      <c r="F8318" s="89" t="s">
        <v>3</v>
      </c>
      <c r="G8318" s="89">
        <v>1683208</v>
      </c>
      <c r="H8318" s="89"/>
      <c r="I8318" s="93" t="s">
        <v>17015</v>
      </c>
      <c r="J8318" s="89"/>
      <c r="K8318" s="89"/>
      <c r="L8318" s="89"/>
      <c r="M8318" s="89"/>
      <c r="N8318" s="155">
        <v>0</v>
      </c>
      <c r="O8318" s="155">
        <v>1000</v>
      </c>
      <c r="P8318" s="89" t="s">
        <v>679</v>
      </c>
    </row>
    <row r="8319" spans="1:16" ht="51">
      <c r="A8319" s="214">
        <v>594</v>
      </c>
      <c r="B8319" s="89"/>
      <c r="C8319" s="90" t="s">
        <v>101</v>
      </c>
      <c r="D8319" s="153">
        <v>43423</v>
      </c>
      <c r="E8319" s="89" t="s">
        <v>14797</v>
      </c>
      <c r="F8319" s="89" t="s">
        <v>3</v>
      </c>
      <c r="G8319" s="89">
        <v>1683373</v>
      </c>
      <c r="H8319" s="89"/>
      <c r="I8319" s="93" t="s">
        <v>17016</v>
      </c>
      <c r="J8319" s="89"/>
      <c r="K8319" s="89"/>
      <c r="L8319" s="89"/>
      <c r="M8319" s="89"/>
      <c r="N8319" s="155">
        <v>0</v>
      </c>
      <c r="O8319" s="155">
        <v>123.58</v>
      </c>
      <c r="P8319" s="89" t="s">
        <v>679</v>
      </c>
    </row>
    <row r="8320" spans="1:16" ht="63.75">
      <c r="A8320" s="214">
        <v>373</v>
      </c>
      <c r="B8320" s="89"/>
      <c r="C8320" s="90" t="s">
        <v>644</v>
      </c>
      <c r="D8320" s="153">
        <v>43423</v>
      </c>
      <c r="E8320" s="89" t="s">
        <v>14798</v>
      </c>
      <c r="F8320" s="89" t="s">
        <v>3</v>
      </c>
      <c r="G8320" s="89">
        <v>1683396</v>
      </c>
      <c r="H8320" s="89"/>
      <c r="I8320" s="93" t="s">
        <v>17017</v>
      </c>
      <c r="J8320" s="89"/>
      <c r="K8320" s="89"/>
      <c r="L8320" s="89"/>
      <c r="M8320" s="89"/>
      <c r="N8320" s="155">
        <v>0</v>
      </c>
      <c r="O8320" s="155">
        <v>5296.1</v>
      </c>
      <c r="P8320" s="89" t="s">
        <v>679</v>
      </c>
    </row>
    <row r="8321" spans="1:16" ht="63.75">
      <c r="A8321" s="214">
        <v>599</v>
      </c>
      <c r="B8321" s="89"/>
      <c r="C8321" s="90" t="s">
        <v>11086</v>
      </c>
      <c r="D8321" s="153">
        <v>43423</v>
      </c>
      <c r="E8321" s="89" t="s">
        <v>14799</v>
      </c>
      <c r="F8321" s="89" t="s">
        <v>3</v>
      </c>
      <c r="G8321" s="89">
        <v>1683403</v>
      </c>
      <c r="H8321" s="89"/>
      <c r="I8321" s="93" t="s">
        <v>17018</v>
      </c>
      <c r="J8321" s="89"/>
      <c r="K8321" s="89"/>
      <c r="L8321" s="89"/>
      <c r="M8321" s="89"/>
      <c r="N8321" s="155">
        <v>0</v>
      </c>
      <c r="O8321" s="155">
        <v>338</v>
      </c>
      <c r="P8321" s="89" t="s">
        <v>679</v>
      </c>
    </row>
    <row r="8322" spans="1:16" ht="63.75">
      <c r="A8322" s="214">
        <v>48</v>
      </c>
      <c r="B8322" s="89"/>
      <c r="C8322" s="90" t="s">
        <v>53</v>
      </c>
      <c r="D8322" s="153">
        <v>43423</v>
      </c>
      <c r="E8322" s="89" t="s">
        <v>14800</v>
      </c>
      <c r="F8322" s="89" t="s">
        <v>3</v>
      </c>
      <c r="G8322" s="89">
        <v>1683404</v>
      </c>
      <c r="H8322" s="89"/>
      <c r="I8322" s="93" t="s">
        <v>17019</v>
      </c>
      <c r="J8322" s="89"/>
      <c r="K8322" s="89"/>
      <c r="L8322" s="89"/>
      <c r="M8322" s="89"/>
      <c r="N8322" s="155">
        <v>0</v>
      </c>
      <c r="O8322" s="155">
        <v>2</v>
      </c>
      <c r="P8322" s="89" t="s">
        <v>679</v>
      </c>
    </row>
    <row r="8323" spans="1:16" ht="63.75">
      <c r="A8323" s="214">
        <v>48</v>
      </c>
      <c r="B8323" s="89"/>
      <c r="C8323" s="90" t="s">
        <v>53</v>
      </c>
      <c r="D8323" s="153">
        <v>43423</v>
      </c>
      <c r="E8323" s="89" t="s">
        <v>14801</v>
      </c>
      <c r="F8323" s="89" t="s">
        <v>3</v>
      </c>
      <c r="G8323" s="89">
        <v>1683407</v>
      </c>
      <c r="H8323" s="89"/>
      <c r="I8323" s="93" t="s">
        <v>17020</v>
      </c>
      <c r="J8323" s="89"/>
      <c r="K8323" s="89"/>
      <c r="L8323" s="89"/>
      <c r="M8323" s="89"/>
      <c r="N8323" s="155">
        <v>0</v>
      </c>
      <c r="O8323" s="155">
        <v>2</v>
      </c>
      <c r="P8323" s="89" t="s">
        <v>679</v>
      </c>
    </row>
    <row r="8324" spans="1:16" ht="38.25">
      <c r="A8324" s="214" t="s">
        <v>569</v>
      </c>
      <c r="B8324" s="89"/>
      <c r="C8324" s="90" t="s">
        <v>621</v>
      </c>
      <c r="D8324" s="153">
        <v>43423</v>
      </c>
      <c r="E8324" s="89" t="s">
        <v>14802</v>
      </c>
      <c r="F8324" s="89" t="s">
        <v>3</v>
      </c>
      <c r="G8324" s="89">
        <v>1683429</v>
      </c>
      <c r="H8324" s="89"/>
      <c r="I8324" s="93" t="s">
        <v>17021</v>
      </c>
      <c r="J8324" s="89"/>
      <c r="K8324" s="89"/>
      <c r="L8324" s="89"/>
      <c r="M8324" s="89"/>
      <c r="N8324" s="155">
        <v>0</v>
      </c>
      <c r="O8324" s="155">
        <v>7340.99</v>
      </c>
      <c r="P8324" s="89" t="s">
        <v>679</v>
      </c>
    </row>
    <row r="8325" spans="1:16" ht="51">
      <c r="A8325" s="214" t="s">
        <v>569</v>
      </c>
      <c r="B8325" s="89"/>
      <c r="C8325" s="90" t="s">
        <v>621</v>
      </c>
      <c r="D8325" s="153">
        <v>43423</v>
      </c>
      <c r="E8325" s="89" t="s">
        <v>14803</v>
      </c>
      <c r="F8325" s="89" t="s">
        <v>3</v>
      </c>
      <c r="G8325" s="89">
        <v>1683439</v>
      </c>
      <c r="H8325" s="89"/>
      <c r="I8325" s="93" t="s">
        <v>17022</v>
      </c>
      <c r="J8325" s="89"/>
      <c r="K8325" s="89"/>
      <c r="L8325" s="89"/>
      <c r="M8325" s="89"/>
      <c r="N8325" s="155">
        <v>0</v>
      </c>
      <c r="O8325" s="155">
        <v>5138.43</v>
      </c>
      <c r="P8325" s="89" t="s">
        <v>679</v>
      </c>
    </row>
    <row r="8326" spans="1:16" ht="51">
      <c r="A8326" s="214">
        <v>20</v>
      </c>
      <c r="B8326" s="89"/>
      <c r="C8326" s="90" t="s">
        <v>47</v>
      </c>
      <c r="D8326" s="153">
        <v>43423</v>
      </c>
      <c r="E8326" s="89" t="s">
        <v>14804</v>
      </c>
      <c r="F8326" s="89" t="s">
        <v>3</v>
      </c>
      <c r="G8326" s="89">
        <v>1683459</v>
      </c>
      <c r="H8326" s="89"/>
      <c r="I8326" s="93" t="s">
        <v>17023</v>
      </c>
      <c r="J8326" s="89"/>
      <c r="K8326" s="89"/>
      <c r="L8326" s="89"/>
      <c r="M8326" s="89"/>
      <c r="N8326" s="155">
        <v>0</v>
      </c>
      <c r="O8326" s="155">
        <v>192.1</v>
      </c>
      <c r="P8326" s="89" t="s">
        <v>679</v>
      </c>
    </row>
    <row r="8327" spans="1:16" ht="51">
      <c r="A8327" s="214">
        <v>526</v>
      </c>
      <c r="B8327" s="89"/>
      <c r="C8327" s="90" t="s">
        <v>616</v>
      </c>
      <c r="D8327" s="153">
        <v>43423</v>
      </c>
      <c r="E8327" s="89" t="s">
        <v>14805</v>
      </c>
      <c r="F8327" s="89" t="s">
        <v>3</v>
      </c>
      <c r="G8327" s="89">
        <v>1683465</v>
      </c>
      <c r="H8327" s="89"/>
      <c r="I8327" s="93" t="s">
        <v>17024</v>
      </c>
      <c r="J8327" s="89"/>
      <c r="K8327" s="89"/>
      <c r="L8327" s="89"/>
      <c r="M8327" s="89"/>
      <c r="N8327" s="155">
        <v>0</v>
      </c>
      <c r="O8327" s="155">
        <v>61</v>
      </c>
      <c r="P8327" s="89" t="s">
        <v>679</v>
      </c>
    </row>
    <row r="8328" spans="1:16" ht="51">
      <c r="A8328" s="214" t="s">
        <v>569</v>
      </c>
      <c r="B8328" s="89"/>
      <c r="C8328" s="90" t="s">
        <v>621</v>
      </c>
      <c r="D8328" s="153">
        <v>43423</v>
      </c>
      <c r="E8328" s="89" t="s">
        <v>14806</v>
      </c>
      <c r="F8328" s="89" t="s">
        <v>3</v>
      </c>
      <c r="G8328" s="89">
        <v>1683325</v>
      </c>
      <c r="H8328" s="89"/>
      <c r="I8328" s="93" t="s">
        <v>17025</v>
      </c>
      <c r="J8328" s="89"/>
      <c r="K8328" s="89"/>
      <c r="L8328" s="89"/>
      <c r="M8328" s="89"/>
      <c r="N8328" s="155">
        <v>0</v>
      </c>
      <c r="O8328" s="155">
        <v>981.43000000000006</v>
      </c>
      <c r="P8328" s="89" t="s">
        <v>679</v>
      </c>
    </row>
    <row r="8329" spans="1:16" ht="51">
      <c r="A8329" s="214">
        <v>526</v>
      </c>
      <c r="B8329" s="89"/>
      <c r="C8329" s="90" t="s">
        <v>616</v>
      </c>
      <c r="D8329" s="153">
        <v>43423</v>
      </c>
      <c r="E8329" s="89" t="s">
        <v>14807</v>
      </c>
      <c r="F8329" s="89" t="s">
        <v>3</v>
      </c>
      <c r="G8329" s="89">
        <v>1683326</v>
      </c>
      <c r="H8329" s="89"/>
      <c r="I8329" s="93" t="s">
        <v>17026</v>
      </c>
      <c r="J8329" s="89"/>
      <c r="K8329" s="89"/>
      <c r="L8329" s="89"/>
      <c r="M8329" s="89"/>
      <c r="N8329" s="155">
        <v>0</v>
      </c>
      <c r="O8329" s="155">
        <v>651</v>
      </c>
      <c r="P8329" s="89" t="s">
        <v>679</v>
      </c>
    </row>
    <row r="8330" spans="1:16" ht="38.25">
      <c r="A8330" s="214">
        <v>526</v>
      </c>
      <c r="B8330" s="89"/>
      <c r="C8330" s="90" t="s">
        <v>616</v>
      </c>
      <c r="D8330" s="153">
        <v>43423</v>
      </c>
      <c r="E8330" s="89" t="s">
        <v>14808</v>
      </c>
      <c r="F8330" s="89" t="s">
        <v>3</v>
      </c>
      <c r="G8330" s="89">
        <v>1683327</v>
      </c>
      <c r="H8330" s="89"/>
      <c r="I8330" s="93" t="s">
        <v>17027</v>
      </c>
      <c r="J8330" s="89"/>
      <c r="K8330" s="89"/>
      <c r="L8330" s="89"/>
      <c r="M8330" s="89"/>
      <c r="N8330" s="155">
        <v>0</v>
      </c>
      <c r="O8330" s="155">
        <v>651</v>
      </c>
      <c r="P8330" s="89" t="s">
        <v>679</v>
      </c>
    </row>
    <row r="8331" spans="1:16" ht="38.25">
      <c r="A8331" s="214">
        <v>526</v>
      </c>
      <c r="B8331" s="89"/>
      <c r="C8331" s="90" t="s">
        <v>616</v>
      </c>
      <c r="D8331" s="153">
        <v>43423</v>
      </c>
      <c r="E8331" s="89" t="s">
        <v>14809</v>
      </c>
      <c r="F8331" s="89" t="s">
        <v>3</v>
      </c>
      <c r="G8331" s="89">
        <v>1683328</v>
      </c>
      <c r="H8331" s="89"/>
      <c r="I8331" s="93" t="s">
        <v>17028</v>
      </c>
      <c r="J8331" s="89"/>
      <c r="K8331" s="89"/>
      <c r="L8331" s="89"/>
      <c r="M8331" s="89"/>
      <c r="N8331" s="155">
        <v>0</v>
      </c>
      <c r="O8331" s="155">
        <v>651</v>
      </c>
      <c r="P8331" s="89" t="s">
        <v>679</v>
      </c>
    </row>
    <row r="8332" spans="1:16" ht="51">
      <c r="A8332" s="214" t="s">
        <v>569</v>
      </c>
      <c r="B8332" s="89"/>
      <c r="C8332" s="90" t="s">
        <v>621</v>
      </c>
      <c r="D8332" s="153">
        <v>43423</v>
      </c>
      <c r="E8332" s="89" t="s">
        <v>14810</v>
      </c>
      <c r="F8332" s="89" t="s">
        <v>3</v>
      </c>
      <c r="G8332" s="89">
        <v>1683329</v>
      </c>
      <c r="H8332" s="89"/>
      <c r="I8332" s="93" t="s">
        <v>17029</v>
      </c>
      <c r="J8332" s="89"/>
      <c r="K8332" s="89"/>
      <c r="L8332" s="89"/>
      <c r="M8332" s="89"/>
      <c r="N8332" s="155">
        <v>0</v>
      </c>
      <c r="O8332" s="155">
        <v>99</v>
      </c>
      <c r="P8332" s="89" t="s">
        <v>679</v>
      </c>
    </row>
    <row r="8333" spans="1:16" ht="51">
      <c r="A8333" s="214" t="s">
        <v>569</v>
      </c>
      <c r="B8333" s="89"/>
      <c r="C8333" s="90" t="s">
        <v>621</v>
      </c>
      <c r="D8333" s="153">
        <v>43423</v>
      </c>
      <c r="E8333" s="89" t="s">
        <v>14811</v>
      </c>
      <c r="F8333" s="89" t="s">
        <v>3</v>
      </c>
      <c r="G8333" s="89">
        <v>1683330</v>
      </c>
      <c r="H8333" s="89"/>
      <c r="I8333" s="93" t="s">
        <v>17030</v>
      </c>
      <c r="J8333" s="89"/>
      <c r="K8333" s="89"/>
      <c r="L8333" s="89"/>
      <c r="M8333" s="89"/>
      <c r="N8333" s="155">
        <v>0</v>
      </c>
      <c r="O8333" s="155">
        <v>79</v>
      </c>
      <c r="P8333" s="89" t="s">
        <v>679</v>
      </c>
    </row>
    <row r="8334" spans="1:16" ht="51">
      <c r="A8334" s="214">
        <v>81</v>
      </c>
      <c r="B8334" s="89"/>
      <c r="C8334" s="90" t="s">
        <v>58</v>
      </c>
      <c r="D8334" s="153">
        <v>43423</v>
      </c>
      <c r="E8334" s="89" t="s">
        <v>14812</v>
      </c>
      <c r="F8334" s="89" t="s">
        <v>3</v>
      </c>
      <c r="G8334" s="89">
        <v>1683347</v>
      </c>
      <c r="H8334" s="89"/>
      <c r="I8334" s="93" t="s">
        <v>17031</v>
      </c>
      <c r="J8334" s="89"/>
      <c r="K8334" s="89"/>
      <c r="L8334" s="89"/>
      <c r="M8334" s="89"/>
      <c r="N8334" s="155">
        <v>0</v>
      </c>
      <c r="O8334" s="155">
        <v>50</v>
      </c>
      <c r="P8334" s="89" t="s">
        <v>679</v>
      </c>
    </row>
    <row r="8335" spans="1:16" ht="38.25">
      <c r="A8335" s="214">
        <v>15</v>
      </c>
      <c r="B8335" s="89"/>
      <c r="C8335" s="90" t="s">
        <v>45</v>
      </c>
      <c r="D8335" s="153">
        <v>43423</v>
      </c>
      <c r="E8335" s="89" t="s">
        <v>14813</v>
      </c>
      <c r="F8335" s="89" t="s">
        <v>3</v>
      </c>
      <c r="G8335" s="89">
        <v>1683350</v>
      </c>
      <c r="H8335" s="89"/>
      <c r="I8335" s="93" t="s">
        <v>17032</v>
      </c>
      <c r="J8335" s="89"/>
      <c r="K8335" s="89"/>
      <c r="L8335" s="89"/>
      <c r="M8335" s="89"/>
      <c r="N8335" s="155">
        <v>0</v>
      </c>
      <c r="O8335" s="155">
        <v>0.97</v>
      </c>
      <c r="P8335" s="89" t="s">
        <v>2900</v>
      </c>
    </row>
    <row r="8336" spans="1:16" ht="51">
      <c r="A8336" s="214">
        <v>224</v>
      </c>
      <c r="B8336" s="89"/>
      <c r="C8336" s="90" t="s">
        <v>108</v>
      </c>
      <c r="D8336" s="153">
        <v>43423</v>
      </c>
      <c r="E8336" s="89" t="s">
        <v>14814</v>
      </c>
      <c r="F8336" s="89" t="s">
        <v>3</v>
      </c>
      <c r="G8336" s="89">
        <v>1683357</v>
      </c>
      <c r="H8336" s="89"/>
      <c r="I8336" s="93" t="s">
        <v>17033</v>
      </c>
      <c r="J8336" s="89"/>
      <c r="K8336" s="89"/>
      <c r="L8336" s="89"/>
      <c r="M8336" s="89"/>
      <c r="N8336" s="155">
        <v>0</v>
      </c>
      <c r="O8336" s="155">
        <v>287</v>
      </c>
      <c r="P8336" s="89" t="s">
        <v>679</v>
      </c>
    </row>
    <row r="8337" spans="1:16" ht="51">
      <c r="A8337" s="214">
        <v>224</v>
      </c>
      <c r="B8337" s="89"/>
      <c r="C8337" s="90" t="s">
        <v>108</v>
      </c>
      <c r="D8337" s="153">
        <v>43423</v>
      </c>
      <c r="E8337" s="89" t="s">
        <v>14815</v>
      </c>
      <c r="F8337" s="89" t="s">
        <v>3</v>
      </c>
      <c r="G8337" s="89">
        <v>1683360</v>
      </c>
      <c r="H8337" s="89"/>
      <c r="I8337" s="93" t="s">
        <v>17034</v>
      </c>
      <c r="J8337" s="89"/>
      <c r="K8337" s="89"/>
      <c r="L8337" s="89"/>
      <c r="M8337" s="89"/>
      <c r="N8337" s="155">
        <v>0</v>
      </c>
      <c r="O8337" s="155">
        <v>28583.46</v>
      </c>
      <c r="P8337" s="89" t="s">
        <v>679</v>
      </c>
    </row>
    <row r="8338" spans="1:16" ht="51">
      <c r="A8338" s="214">
        <v>224</v>
      </c>
      <c r="B8338" s="89"/>
      <c r="C8338" s="90" t="s">
        <v>108</v>
      </c>
      <c r="D8338" s="153">
        <v>43423</v>
      </c>
      <c r="E8338" s="89" t="s">
        <v>14816</v>
      </c>
      <c r="F8338" s="89" t="s">
        <v>3</v>
      </c>
      <c r="G8338" s="89">
        <v>1683361</v>
      </c>
      <c r="H8338" s="89"/>
      <c r="I8338" s="93" t="s">
        <v>17035</v>
      </c>
      <c r="J8338" s="89"/>
      <c r="K8338" s="89"/>
      <c r="L8338" s="89"/>
      <c r="M8338" s="89"/>
      <c r="N8338" s="155">
        <v>0</v>
      </c>
      <c r="O8338" s="155">
        <v>1660.75</v>
      </c>
      <c r="P8338" s="89" t="s">
        <v>679</v>
      </c>
    </row>
    <row r="8339" spans="1:16" ht="51">
      <c r="A8339" s="214">
        <v>224</v>
      </c>
      <c r="B8339" s="89"/>
      <c r="C8339" s="90" t="s">
        <v>108</v>
      </c>
      <c r="D8339" s="153">
        <v>43423</v>
      </c>
      <c r="E8339" s="89" t="s">
        <v>14817</v>
      </c>
      <c r="F8339" s="89" t="s">
        <v>3</v>
      </c>
      <c r="G8339" s="89">
        <v>1683363</v>
      </c>
      <c r="H8339" s="89"/>
      <c r="I8339" s="93" t="s">
        <v>17036</v>
      </c>
      <c r="J8339" s="89"/>
      <c r="K8339" s="89"/>
      <c r="L8339" s="89"/>
      <c r="M8339" s="89"/>
      <c r="N8339" s="155">
        <v>0</v>
      </c>
      <c r="O8339" s="155">
        <v>360</v>
      </c>
      <c r="P8339" s="89" t="s">
        <v>679</v>
      </c>
    </row>
    <row r="8340" spans="1:16" ht="51">
      <c r="A8340" s="214">
        <v>526</v>
      </c>
      <c r="B8340" s="89"/>
      <c r="C8340" s="90" t="s">
        <v>616</v>
      </c>
      <c r="D8340" s="153">
        <v>43423</v>
      </c>
      <c r="E8340" s="89" t="s">
        <v>14818</v>
      </c>
      <c r="F8340" s="89" t="s">
        <v>3</v>
      </c>
      <c r="G8340" s="89">
        <v>1683364</v>
      </c>
      <c r="H8340" s="89"/>
      <c r="I8340" s="93" t="s">
        <v>17037</v>
      </c>
      <c r="J8340" s="89"/>
      <c r="K8340" s="89"/>
      <c r="L8340" s="89"/>
      <c r="M8340" s="89"/>
      <c r="N8340" s="155">
        <v>0</v>
      </c>
      <c r="O8340" s="155">
        <v>651</v>
      </c>
      <c r="P8340" s="89" t="s">
        <v>679</v>
      </c>
    </row>
    <row r="8341" spans="1:16" ht="51">
      <c r="A8341" s="214">
        <v>526</v>
      </c>
      <c r="B8341" s="89"/>
      <c r="C8341" s="90" t="s">
        <v>616</v>
      </c>
      <c r="D8341" s="153">
        <v>43423</v>
      </c>
      <c r="E8341" s="89" t="s">
        <v>14819</v>
      </c>
      <c r="F8341" s="89" t="s">
        <v>3</v>
      </c>
      <c r="G8341" s="89">
        <v>1683369</v>
      </c>
      <c r="H8341" s="89"/>
      <c r="I8341" s="93" t="s">
        <v>17038</v>
      </c>
      <c r="J8341" s="89"/>
      <c r="K8341" s="89"/>
      <c r="L8341" s="89"/>
      <c r="M8341" s="89"/>
      <c r="N8341" s="155">
        <v>0</v>
      </c>
      <c r="O8341" s="155">
        <v>651</v>
      </c>
      <c r="P8341" s="89" t="s">
        <v>679</v>
      </c>
    </row>
    <row r="8342" spans="1:16" ht="63.75">
      <c r="A8342" s="214">
        <v>580</v>
      </c>
      <c r="B8342" s="89"/>
      <c r="C8342" s="90" t="s">
        <v>184</v>
      </c>
      <c r="D8342" s="153">
        <v>43423</v>
      </c>
      <c r="E8342" s="89" t="s">
        <v>14820</v>
      </c>
      <c r="F8342" s="89" t="s">
        <v>3</v>
      </c>
      <c r="G8342" s="89">
        <v>1683273</v>
      </c>
      <c r="H8342" s="89"/>
      <c r="I8342" s="93" t="s">
        <v>17039</v>
      </c>
      <c r="J8342" s="89"/>
      <c r="K8342" s="89"/>
      <c r="L8342" s="89"/>
      <c r="M8342" s="89"/>
      <c r="N8342" s="155">
        <v>0</v>
      </c>
      <c r="O8342" s="155">
        <v>10442.469999999999</v>
      </c>
      <c r="P8342" s="89" t="s">
        <v>679</v>
      </c>
    </row>
    <row r="8343" spans="1:16" ht="63.75">
      <c r="A8343" s="214">
        <v>580</v>
      </c>
      <c r="B8343" s="89"/>
      <c r="C8343" s="90" t="s">
        <v>184</v>
      </c>
      <c r="D8343" s="153">
        <v>43423</v>
      </c>
      <c r="E8343" s="89" t="s">
        <v>14821</v>
      </c>
      <c r="F8343" s="89" t="s">
        <v>3</v>
      </c>
      <c r="G8343" s="89">
        <v>1683276</v>
      </c>
      <c r="H8343" s="89"/>
      <c r="I8343" s="93" t="s">
        <v>17040</v>
      </c>
      <c r="J8343" s="89"/>
      <c r="K8343" s="89"/>
      <c r="L8343" s="89"/>
      <c r="M8343" s="89"/>
      <c r="N8343" s="155">
        <v>0</v>
      </c>
      <c r="O8343" s="155">
        <v>20939.47</v>
      </c>
      <c r="P8343" s="89" t="s">
        <v>679</v>
      </c>
    </row>
    <row r="8344" spans="1:16" ht="63.75">
      <c r="A8344" s="214">
        <v>580</v>
      </c>
      <c r="B8344" s="89"/>
      <c r="C8344" s="90" t="s">
        <v>184</v>
      </c>
      <c r="D8344" s="153">
        <v>43423</v>
      </c>
      <c r="E8344" s="89" t="s">
        <v>14822</v>
      </c>
      <c r="F8344" s="89" t="s">
        <v>3</v>
      </c>
      <c r="G8344" s="89">
        <v>1683277</v>
      </c>
      <c r="H8344" s="89"/>
      <c r="I8344" s="93" t="s">
        <v>17041</v>
      </c>
      <c r="J8344" s="89"/>
      <c r="K8344" s="89"/>
      <c r="L8344" s="89"/>
      <c r="M8344" s="89"/>
      <c r="N8344" s="155">
        <v>0</v>
      </c>
      <c r="O8344" s="155">
        <v>10327.35</v>
      </c>
      <c r="P8344" s="89" t="s">
        <v>679</v>
      </c>
    </row>
    <row r="8345" spans="1:16" ht="63.75">
      <c r="A8345" s="214">
        <v>47</v>
      </c>
      <c r="B8345" s="89"/>
      <c r="C8345" s="90" t="s">
        <v>52</v>
      </c>
      <c r="D8345" s="153">
        <v>43423</v>
      </c>
      <c r="E8345" s="89" t="s">
        <v>14823</v>
      </c>
      <c r="F8345" s="89" t="s">
        <v>3</v>
      </c>
      <c r="G8345" s="89">
        <v>1683284</v>
      </c>
      <c r="H8345" s="89"/>
      <c r="I8345" s="93" t="s">
        <v>17042</v>
      </c>
      <c r="J8345" s="89"/>
      <c r="K8345" s="89"/>
      <c r="L8345" s="89"/>
      <c r="M8345" s="89"/>
      <c r="N8345" s="155">
        <v>0</v>
      </c>
      <c r="O8345" s="155">
        <v>107800.33</v>
      </c>
      <c r="P8345" s="89" t="s">
        <v>679</v>
      </c>
    </row>
    <row r="8346" spans="1:16" ht="63.75">
      <c r="A8346" s="214">
        <v>47</v>
      </c>
      <c r="B8346" s="89"/>
      <c r="C8346" s="90" t="s">
        <v>52</v>
      </c>
      <c r="D8346" s="153">
        <v>43423</v>
      </c>
      <c r="E8346" s="89" t="s">
        <v>14824</v>
      </c>
      <c r="F8346" s="89" t="s">
        <v>3</v>
      </c>
      <c r="G8346" s="89">
        <v>1683288</v>
      </c>
      <c r="H8346" s="89"/>
      <c r="I8346" s="93" t="s">
        <v>17043</v>
      </c>
      <c r="J8346" s="89"/>
      <c r="K8346" s="89"/>
      <c r="L8346" s="89"/>
      <c r="M8346" s="89"/>
      <c r="N8346" s="155">
        <v>0</v>
      </c>
      <c r="O8346" s="155">
        <v>129657.21</v>
      </c>
      <c r="P8346" s="89" t="s">
        <v>679</v>
      </c>
    </row>
    <row r="8347" spans="1:16" ht="63.75">
      <c r="A8347" s="214">
        <v>47</v>
      </c>
      <c r="B8347" s="89"/>
      <c r="C8347" s="90" t="s">
        <v>52</v>
      </c>
      <c r="D8347" s="153">
        <v>43423</v>
      </c>
      <c r="E8347" s="89" t="s">
        <v>14825</v>
      </c>
      <c r="F8347" s="89" t="s">
        <v>3</v>
      </c>
      <c r="G8347" s="89">
        <v>1683292</v>
      </c>
      <c r="H8347" s="89"/>
      <c r="I8347" s="93" t="s">
        <v>17044</v>
      </c>
      <c r="J8347" s="89"/>
      <c r="K8347" s="89"/>
      <c r="L8347" s="89"/>
      <c r="M8347" s="89"/>
      <c r="N8347" s="155">
        <v>0</v>
      </c>
      <c r="O8347" s="155">
        <v>25022</v>
      </c>
      <c r="P8347" s="89" t="s">
        <v>2900</v>
      </c>
    </row>
    <row r="8348" spans="1:16" ht="63.75">
      <c r="A8348" s="214">
        <v>47</v>
      </c>
      <c r="B8348" s="89"/>
      <c r="C8348" s="90" t="s">
        <v>52</v>
      </c>
      <c r="D8348" s="153">
        <v>43423</v>
      </c>
      <c r="E8348" s="89" t="s">
        <v>14826</v>
      </c>
      <c r="F8348" s="89" t="s">
        <v>3</v>
      </c>
      <c r="G8348" s="89">
        <v>1683295</v>
      </c>
      <c r="H8348" s="89"/>
      <c r="I8348" s="93" t="s">
        <v>17045</v>
      </c>
      <c r="J8348" s="89"/>
      <c r="K8348" s="89"/>
      <c r="L8348" s="89"/>
      <c r="M8348" s="89"/>
      <c r="N8348" s="155">
        <v>0</v>
      </c>
      <c r="O8348" s="155">
        <v>407626</v>
      </c>
      <c r="P8348" s="89" t="s">
        <v>679</v>
      </c>
    </row>
    <row r="8349" spans="1:16" ht="51">
      <c r="A8349" s="214">
        <v>212</v>
      </c>
      <c r="B8349" s="89"/>
      <c r="C8349" s="90" t="s">
        <v>103</v>
      </c>
      <c r="D8349" s="153">
        <v>43423</v>
      </c>
      <c r="E8349" s="89" t="s">
        <v>14827</v>
      </c>
      <c r="F8349" s="89" t="s">
        <v>3</v>
      </c>
      <c r="G8349" s="89">
        <v>1683170</v>
      </c>
      <c r="H8349" s="89"/>
      <c r="I8349" s="93" t="s">
        <v>17046</v>
      </c>
      <c r="J8349" s="89"/>
      <c r="K8349" s="89"/>
      <c r="L8349" s="89"/>
      <c r="M8349" s="89"/>
      <c r="N8349" s="155">
        <v>0</v>
      </c>
      <c r="O8349" s="155">
        <v>135</v>
      </c>
      <c r="P8349" s="89" t="s">
        <v>679</v>
      </c>
    </row>
    <row r="8350" spans="1:16" ht="38.25">
      <c r="A8350" s="214">
        <v>15</v>
      </c>
      <c r="B8350" s="89"/>
      <c r="C8350" s="90" t="s">
        <v>45</v>
      </c>
      <c r="D8350" s="153">
        <v>43423</v>
      </c>
      <c r="E8350" s="89" t="s">
        <v>14828</v>
      </c>
      <c r="F8350" s="89" t="s">
        <v>3</v>
      </c>
      <c r="G8350" s="89">
        <v>1683172</v>
      </c>
      <c r="H8350" s="89"/>
      <c r="I8350" s="93" t="s">
        <v>17047</v>
      </c>
      <c r="J8350" s="89"/>
      <c r="K8350" s="89"/>
      <c r="L8350" s="89"/>
      <c r="M8350" s="89"/>
      <c r="N8350" s="155">
        <v>0</v>
      </c>
      <c r="O8350" s="155">
        <v>250926.5</v>
      </c>
      <c r="P8350" s="89" t="s">
        <v>679</v>
      </c>
    </row>
    <row r="8351" spans="1:16" ht="51">
      <c r="A8351" s="214">
        <v>15</v>
      </c>
      <c r="B8351" s="89"/>
      <c r="C8351" s="90" t="s">
        <v>45</v>
      </c>
      <c r="D8351" s="153">
        <v>43423</v>
      </c>
      <c r="E8351" s="89" t="s">
        <v>14829</v>
      </c>
      <c r="F8351" s="89" t="s">
        <v>3</v>
      </c>
      <c r="G8351" s="89">
        <v>1683174</v>
      </c>
      <c r="H8351" s="89"/>
      <c r="I8351" s="93" t="s">
        <v>17048</v>
      </c>
      <c r="J8351" s="89"/>
      <c r="K8351" s="89"/>
      <c r="L8351" s="89"/>
      <c r="M8351" s="89"/>
      <c r="N8351" s="155">
        <v>0</v>
      </c>
      <c r="O8351" s="155">
        <v>2000000</v>
      </c>
      <c r="P8351" s="89" t="s">
        <v>679</v>
      </c>
    </row>
    <row r="8352" spans="1:16" ht="63.75">
      <c r="A8352" s="214">
        <v>35</v>
      </c>
      <c r="B8352" s="89"/>
      <c r="C8352" s="90" t="s">
        <v>49</v>
      </c>
      <c r="D8352" s="153">
        <v>43423</v>
      </c>
      <c r="E8352" s="89" t="s">
        <v>14830</v>
      </c>
      <c r="F8352" s="89" t="s">
        <v>3</v>
      </c>
      <c r="G8352" s="89">
        <v>1683236</v>
      </c>
      <c r="H8352" s="89"/>
      <c r="I8352" s="93" t="s">
        <v>17049</v>
      </c>
      <c r="J8352" s="89"/>
      <c r="K8352" s="89"/>
      <c r="L8352" s="89"/>
      <c r="M8352" s="89"/>
      <c r="N8352" s="155">
        <v>0</v>
      </c>
      <c r="O8352" s="155">
        <v>1027.3499999999999</v>
      </c>
      <c r="P8352" s="89" t="s">
        <v>679</v>
      </c>
    </row>
    <row r="8353" spans="1:16" ht="51">
      <c r="A8353" s="214">
        <v>670</v>
      </c>
      <c r="B8353" s="89"/>
      <c r="C8353" s="90" t="s">
        <v>194</v>
      </c>
      <c r="D8353" s="153">
        <v>43423</v>
      </c>
      <c r="E8353" s="89" t="s">
        <v>14831</v>
      </c>
      <c r="F8353" s="89" t="s">
        <v>3</v>
      </c>
      <c r="G8353" s="89">
        <v>1683237</v>
      </c>
      <c r="H8353" s="89"/>
      <c r="I8353" s="93" t="s">
        <v>17050</v>
      </c>
      <c r="J8353" s="89"/>
      <c r="K8353" s="89"/>
      <c r="L8353" s="89"/>
      <c r="M8353" s="89"/>
      <c r="N8353" s="155">
        <v>0</v>
      </c>
      <c r="O8353" s="155">
        <v>4112.28</v>
      </c>
      <c r="P8353" s="89" t="s">
        <v>679</v>
      </c>
    </row>
    <row r="8354" spans="1:16" ht="63.75">
      <c r="A8354" s="214">
        <v>580</v>
      </c>
      <c r="B8354" s="89"/>
      <c r="C8354" s="90" t="s">
        <v>184</v>
      </c>
      <c r="D8354" s="153">
        <v>43423</v>
      </c>
      <c r="E8354" s="89" t="s">
        <v>14832</v>
      </c>
      <c r="F8354" s="89" t="s">
        <v>3</v>
      </c>
      <c r="G8354" s="89">
        <v>1683264</v>
      </c>
      <c r="H8354" s="89"/>
      <c r="I8354" s="93" t="s">
        <v>17051</v>
      </c>
      <c r="J8354" s="89"/>
      <c r="K8354" s="89"/>
      <c r="L8354" s="89"/>
      <c r="M8354" s="89"/>
      <c r="N8354" s="155">
        <v>0</v>
      </c>
      <c r="O8354" s="155">
        <v>500</v>
      </c>
      <c r="P8354" s="89" t="s">
        <v>679</v>
      </c>
    </row>
    <row r="8355" spans="1:16" ht="63.75">
      <c r="A8355" s="214">
        <v>580</v>
      </c>
      <c r="B8355" s="89"/>
      <c r="C8355" s="90" t="s">
        <v>184</v>
      </c>
      <c r="D8355" s="153">
        <v>43423</v>
      </c>
      <c r="E8355" s="89" t="s">
        <v>14833</v>
      </c>
      <c r="F8355" s="89" t="s">
        <v>3</v>
      </c>
      <c r="G8355" s="89">
        <v>1683268</v>
      </c>
      <c r="H8355" s="89"/>
      <c r="I8355" s="93" t="s">
        <v>17052</v>
      </c>
      <c r="J8355" s="89"/>
      <c r="K8355" s="89"/>
      <c r="L8355" s="89"/>
      <c r="M8355" s="89"/>
      <c r="N8355" s="155">
        <v>0</v>
      </c>
      <c r="O8355" s="155">
        <v>750</v>
      </c>
      <c r="P8355" s="89" t="s">
        <v>679</v>
      </c>
    </row>
    <row r="8356" spans="1:16" ht="63.75">
      <c r="A8356" s="214">
        <v>580</v>
      </c>
      <c r="B8356" s="89"/>
      <c r="C8356" s="90" t="s">
        <v>184</v>
      </c>
      <c r="D8356" s="153">
        <v>43423</v>
      </c>
      <c r="E8356" s="89" t="s">
        <v>14834</v>
      </c>
      <c r="F8356" s="89" t="s">
        <v>3</v>
      </c>
      <c r="G8356" s="89">
        <v>1683269</v>
      </c>
      <c r="H8356" s="89"/>
      <c r="I8356" s="93" t="s">
        <v>17053</v>
      </c>
      <c r="J8356" s="89"/>
      <c r="K8356" s="89"/>
      <c r="L8356" s="89"/>
      <c r="M8356" s="89"/>
      <c r="N8356" s="155">
        <v>0</v>
      </c>
      <c r="O8356" s="155">
        <v>900</v>
      </c>
      <c r="P8356" s="89" t="s">
        <v>679</v>
      </c>
    </row>
    <row r="8357" spans="1:16" ht="63.75">
      <c r="A8357" s="214">
        <v>580</v>
      </c>
      <c r="B8357" s="89"/>
      <c r="C8357" s="90" t="s">
        <v>184</v>
      </c>
      <c r="D8357" s="153">
        <v>43423</v>
      </c>
      <c r="E8357" s="89" t="s">
        <v>14835</v>
      </c>
      <c r="F8357" s="89" t="s">
        <v>3</v>
      </c>
      <c r="G8357" s="89">
        <v>1683270</v>
      </c>
      <c r="H8357" s="89"/>
      <c r="I8357" s="93" t="s">
        <v>17054</v>
      </c>
      <c r="J8357" s="89"/>
      <c r="K8357" s="89"/>
      <c r="L8357" s="89"/>
      <c r="M8357" s="89"/>
      <c r="N8357" s="155">
        <v>0</v>
      </c>
      <c r="O8357" s="155">
        <v>794.84</v>
      </c>
      <c r="P8357" s="89" t="s">
        <v>679</v>
      </c>
    </row>
    <row r="8358" spans="1:16" ht="63.75">
      <c r="A8358" s="214">
        <v>580</v>
      </c>
      <c r="B8358" s="89"/>
      <c r="C8358" s="90" t="s">
        <v>184</v>
      </c>
      <c r="D8358" s="153">
        <v>43423</v>
      </c>
      <c r="E8358" s="89" t="s">
        <v>14836</v>
      </c>
      <c r="F8358" s="89" t="s">
        <v>3</v>
      </c>
      <c r="G8358" s="89">
        <v>1683271</v>
      </c>
      <c r="H8358" s="89"/>
      <c r="I8358" s="93" t="s">
        <v>17055</v>
      </c>
      <c r="J8358" s="89"/>
      <c r="K8358" s="89"/>
      <c r="L8358" s="89"/>
      <c r="M8358" s="89"/>
      <c r="N8358" s="155">
        <v>0</v>
      </c>
      <c r="O8358" s="155">
        <v>544.25</v>
      </c>
      <c r="P8358" s="89" t="s">
        <v>679</v>
      </c>
    </row>
    <row r="8359" spans="1:16" ht="63.75">
      <c r="A8359" s="214">
        <v>290</v>
      </c>
      <c r="B8359" s="89"/>
      <c r="C8359" s="90" t="s">
        <v>132</v>
      </c>
      <c r="D8359" s="153">
        <v>43423</v>
      </c>
      <c r="E8359" s="89" t="s">
        <v>14837</v>
      </c>
      <c r="F8359" s="89" t="s">
        <v>3</v>
      </c>
      <c r="G8359" s="89">
        <v>1683272</v>
      </c>
      <c r="H8359" s="89"/>
      <c r="I8359" s="93" t="s">
        <v>17056</v>
      </c>
      <c r="J8359" s="89"/>
      <c r="K8359" s="89"/>
      <c r="L8359" s="89"/>
      <c r="M8359" s="89"/>
      <c r="N8359" s="155">
        <v>0</v>
      </c>
      <c r="O8359" s="155">
        <v>2390</v>
      </c>
      <c r="P8359" s="89" t="s">
        <v>679</v>
      </c>
    </row>
    <row r="8360" spans="1:16" ht="76.5">
      <c r="A8360" s="214">
        <v>25</v>
      </c>
      <c r="B8360" s="89"/>
      <c r="C8360" s="90" t="s">
        <v>48</v>
      </c>
      <c r="D8360" s="153">
        <v>43423</v>
      </c>
      <c r="E8360" s="89" t="s">
        <v>14838</v>
      </c>
      <c r="F8360" s="89" t="s">
        <v>680</v>
      </c>
      <c r="G8360" s="89">
        <v>181859</v>
      </c>
      <c r="H8360" s="89"/>
      <c r="I8360" s="93" t="s">
        <v>17057</v>
      </c>
      <c r="J8360" s="89"/>
      <c r="K8360" s="89"/>
      <c r="L8360" s="89"/>
      <c r="M8360" s="89"/>
      <c r="N8360" s="155">
        <v>503866.39</v>
      </c>
      <c r="O8360" s="155">
        <v>0</v>
      </c>
      <c r="P8360" s="89" t="s">
        <v>679</v>
      </c>
    </row>
    <row r="8361" spans="1:16" ht="76.5">
      <c r="A8361" s="214">
        <v>25</v>
      </c>
      <c r="B8361" s="89"/>
      <c r="C8361" s="90" t="s">
        <v>48</v>
      </c>
      <c r="D8361" s="153">
        <v>43423</v>
      </c>
      <c r="E8361" s="89" t="s">
        <v>14838</v>
      </c>
      <c r="F8361" s="89" t="s">
        <v>680</v>
      </c>
      <c r="G8361" s="89">
        <v>181861</v>
      </c>
      <c r="H8361" s="89"/>
      <c r="I8361" s="93" t="s">
        <v>17058</v>
      </c>
      <c r="J8361" s="89"/>
      <c r="K8361" s="89"/>
      <c r="L8361" s="89"/>
      <c r="M8361" s="89"/>
      <c r="N8361" s="155">
        <v>1098545.06</v>
      </c>
      <c r="O8361" s="155">
        <v>0</v>
      </c>
      <c r="P8361" s="89" t="s">
        <v>679</v>
      </c>
    </row>
    <row r="8362" spans="1:16" ht="89.25">
      <c r="A8362" s="214">
        <v>25</v>
      </c>
      <c r="B8362" s="89"/>
      <c r="C8362" s="90" t="s">
        <v>48</v>
      </c>
      <c r="D8362" s="153">
        <v>43423</v>
      </c>
      <c r="E8362" s="89" t="s">
        <v>14838</v>
      </c>
      <c r="F8362" s="89" t="s">
        <v>680</v>
      </c>
      <c r="G8362" s="89">
        <v>181893</v>
      </c>
      <c r="H8362" s="89"/>
      <c r="I8362" s="93" t="s">
        <v>17059</v>
      </c>
      <c r="J8362" s="89"/>
      <c r="K8362" s="89"/>
      <c r="L8362" s="89"/>
      <c r="M8362" s="89"/>
      <c r="N8362" s="155">
        <v>863794.25</v>
      </c>
      <c r="O8362" s="155">
        <v>0</v>
      </c>
      <c r="P8362" s="89" t="s">
        <v>679</v>
      </c>
    </row>
    <row r="8363" spans="1:16" ht="76.5">
      <c r="A8363" s="214">
        <v>25</v>
      </c>
      <c r="B8363" s="89"/>
      <c r="C8363" s="90" t="s">
        <v>48</v>
      </c>
      <c r="D8363" s="153">
        <v>43423</v>
      </c>
      <c r="E8363" s="89" t="s">
        <v>14838</v>
      </c>
      <c r="F8363" s="89" t="s">
        <v>680</v>
      </c>
      <c r="G8363" s="89">
        <v>181895</v>
      </c>
      <c r="H8363" s="89"/>
      <c r="I8363" s="93" t="s">
        <v>17060</v>
      </c>
      <c r="J8363" s="89"/>
      <c r="K8363" s="89"/>
      <c r="L8363" s="89"/>
      <c r="M8363" s="89"/>
      <c r="N8363" s="155">
        <v>41377.629999999997</v>
      </c>
      <c r="O8363" s="155">
        <v>0</v>
      </c>
      <c r="P8363" s="89" t="s">
        <v>679</v>
      </c>
    </row>
    <row r="8364" spans="1:16" ht="89.25">
      <c r="A8364" s="214">
        <v>25</v>
      </c>
      <c r="B8364" s="89"/>
      <c r="C8364" s="90" t="s">
        <v>48</v>
      </c>
      <c r="D8364" s="153">
        <v>43423</v>
      </c>
      <c r="E8364" s="89" t="s">
        <v>14838</v>
      </c>
      <c r="F8364" s="89" t="s">
        <v>680</v>
      </c>
      <c r="G8364" s="89">
        <v>181896</v>
      </c>
      <c r="H8364" s="89"/>
      <c r="I8364" s="93" t="s">
        <v>17061</v>
      </c>
      <c r="J8364" s="89"/>
      <c r="K8364" s="89"/>
      <c r="L8364" s="89"/>
      <c r="M8364" s="89"/>
      <c r="N8364" s="155">
        <v>195962.99</v>
      </c>
      <c r="O8364" s="155">
        <v>0</v>
      </c>
      <c r="P8364" s="89" t="s">
        <v>679</v>
      </c>
    </row>
    <row r="8365" spans="1:16" ht="89.25">
      <c r="A8365" s="214">
        <v>25</v>
      </c>
      <c r="B8365" s="89"/>
      <c r="C8365" s="90" t="s">
        <v>48</v>
      </c>
      <c r="D8365" s="153">
        <v>43423</v>
      </c>
      <c r="E8365" s="89" t="s">
        <v>14838</v>
      </c>
      <c r="F8365" s="89" t="s">
        <v>680</v>
      </c>
      <c r="G8365" s="89">
        <v>181897</v>
      </c>
      <c r="H8365" s="89"/>
      <c r="I8365" s="93" t="s">
        <v>17062</v>
      </c>
      <c r="J8365" s="89"/>
      <c r="K8365" s="89"/>
      <c r="L8365" s="89"/>
      <c r="M8365" s="89"/>
      <c r="N8365" s="155">
        <v>187435.32</v>
      </c>
      <c r="O8365" s="155">
        <v>0</v>
      </c>
      <c r="P8365" s="89" t="s">
        <v>679</v>
      </c>
    </row>
    <row r="8366" spans="1:16" ht="76.5">
      <c r="A8366" s="214">
        <v>25</v>
      </c>
      <c r="B8366" s="89"/>
      <c r="C8366" s="90" t="s">
        <v>48</v>
      </c>
      <c r="D8366" s="153">
        <v>43423</v>
      </c>
      <c r="E8366" s="89" t="s">
        <v>14838</v>
      </c>
      <c r="F8366" s="89" t="s">
        <v>680</v>
      </c>
      <c r="G8366" s="89">
        <v>181899</v>
      </c>
      <c r="H8366" s="89"/>
      <c r="I8366" s="93" t="s">
        <v>17063</v>
      </c>
      <c r="J8366" s="89"/>
      <c r="K8366" s="89"/>
      <c r="L8366" s="89"/>
      <c r="M8366" s="89"/>
      <c r="N8366" s="155">
        <v>1082998.74</v>
      </c>
      <c r="O8366" s="155">
        <v>0</v>
      </c>
      <c r="P8366" s="89" t="s">
        <v>679</v>
      </c>
    </row>
    <row r="8367" spans="1:16" ht="38.25">
      <c r="A8367" s="214">
        <v>572</v>
      </c>
      <c r="B8367" s="89"/>
      <c r="C8367" s="90" t="s">
        <v>181</v>
      </c>
      <c r="D8367" s="153">
        <v>43423</v>
      </c>
      <c r="E8367" s="89" t="s">
        <v>14839</v>
      </c>
      <c r="F8367" s="89" t="s">
        <v>6</v>
      </c>
      <c r="G8367" s="89">
        <v>1047647</v>
      </c>
      <c r="H8367" s="89"/>
      <c r="I8367" s="93" t="s">
        <v>16879</v>
      </c>
      <c r="J8367" s="89"/>
      <c r="K8367" s="89"/>
      <c r="L8367" s="89"/>
      <c r="M8367" s="89"/>
      <c r="N8367" s="155">
        <v>0</v>
      </c>
      <c r="O8367" s="155">
        <v>2968467.56</v>
      </c>
      <c r="P8367" s="89" t="s">
        <v>679</v>
      </c>
    </row>
    <row r="8368" spans="1:16" ht="63.75">
      <c r="A8368" s="214">
        <v>578</v>
      </c>
      <c r="B8368" s="89"/>
      <c r="C8368" s="90" t="s">
        <v>183</v>
      </c>
      <c r="D8368" s="153">
        <v>43423</v>
      </c>
      <c r="E8368" s="89" t="s">
        <v>14840</v>
      </c>
      <c r="F8368" s="89" t="s">
        <v>15</v>
      </c>
      <c r="G8368" s="89">
        <v>6565</v>
      </c>
      <c r="H8368" s="89"/>
      <c r="I8368" s="93" t="s">
        <v>17064</v>
      </c>
      <c r="J8368" s="89"/>
      <c r="K8368" s="89"/>
      <c r="L8368" s="89"/>
      <c r="M8368" s="89"/>
      <c r="N8368" s="155">
        <v>311.43</v>
      </c>
      <c r="O8368" s="155">
        <v>0</v>
      </c>
      <c r="P8368" s="89" t="s">
        <v>679</v>
      </c>
    </row>
    <row r="8369" spans="1:16" ht="102">
      <c r="A8369" s="214">
        <v>20</v>
      </c>
      <c r="B8369" s="89"/>
      <c r="C8369" s="90" t="s">
        <v>47</v>
      </c>
      <c r="D8369" s="153">
        <v>43423</v>
      </c>
      <c r="E8369" s="89" t="s">
        <v>14841</v>
      </c>
      <c r="F8369" s="89" t="s">
        <v>15</v>
      </c>
      <c r="G8369" s="89">
        <v>6566</v>
      </c>
      <c r="H8369" s="89"/>
      <c r="I8369" s="93" t="s">
        <v>17065</v>
      </c>
      <c r="J8369" s="89"/>
      <c r="K8369" s="89"/>
      <c r="L8369" s="89"/>
      <c r="M8369" s="89"/>
      <c r="N8369" s="155">
        <v>270</v>
      </c>
      <c r="O8369" s="155">
        <v>0</v>
      </c>
      <c r="P8369" s="89" t="s">
        <v>679</v>
      </c>
    </row>
    <row r="8370" spans="1:16" ht="89.25">
      <c r="A8370" s="214">
        <v>132</v>
      </c>
      <c r="B8370" s="89"/>
      <c r="C8370" s="90" t="s">
        <v>71</v>
      </c>
      <c r="D8370" s="153">
        <v>43423</v>
      </c>
      <c r="E8370" s="89" t="s">
        <v>14842</v>
      </c>
      <c r="F8370" s="89" t="s">
        <v>15</v>
      </c>
      <c r="G8370" s="89">
        <v>6562</v>
      </c>
      <c r="H8370" s="89"/>
      <c r="I8370" s="93" t="s">
        <v>17066</v>
      </c>
      <c r="J8370" s="89"/>
      <c r="K8370" s="89"/>
      <c r="L8370" s="89"/>
      <c r="M8370" s="89"/>
      <c r="N8370" s="155">
        <v>7627.08</v>
      </c>
      <c r="O8370" s="155">
        <v>0</v>
      </c>
      <c r="P8370" s="89" t="s">
        <v>679</v>
      </c>
    </row>
    <row r="8371" spans="1:16" ht="89.25">
      <c r="A8371" s="214">
        <v>578</v>
      </c>
      <c r="B8371" s="89"/>
      <c r="C8371" s="90" t="s">
        <v>183</v>
      </c>
      <c r="D8371" s="153">
        <v>43423</v>
      </c>
      <c r="E8371" s="89" t="s">
        <v>14843</v>
      </c>
      <c r="F8371" s="89" t="s">
        <v>15</v>
      </c>
      <c r="G8371" s="89">
        <v>6564</v>
      </c>
      <c r="H8371" s="89"/>
      <c r="I8371" s="93" t="s">
        <v>17067</v>
      </c>
      <c r="J8371" s="89"/>
      <c r="K8371" s="89"/>
      <c r="L8371" s="89"/>
      <c r="M8371" s="89"/>
      <c r="N8371" s="155">
        <v>502.69</v>
      </c>
      <c r="O8371" s="155">
        <v>0</v>
      </c>
      <c r="P8371" s="89" t="s">
        <v>679</v>
      </c>
    </row>
    <row r="8372" spans="1:16" ht="51">
      <c r="A8372" s="214">
        <v>513</v>
      </c>
      <c r="B8372" s="89"/>
      <c r="C8372" s="90" t="s">
        <v>175</v>
      </c>
      <c r="D8372" s="153">
        <v>43423</v>
      </c>
      <c r="E8372" s="89" t="s">
        <v>14844</v>
      </c>
      <c r="F8372" s="89" t="s">
        <v>15</v>
      </c>
      <c r="G8372" s="89">
        <v>892584</v>
      </c>
      <c r="H8372" s="89"/>
      <c r="I8372" s="93" t="s">
        <v>3376</v>
      </c>
      <c r="J8372" s="89"/>
      <c r="K8372" s="89"/>
      <c r="L8372" s="89"/>
      <c r="M8372" s="89"/>
      <c r="N8372" s="155">
        <v>50</v>
      </c>
      <c r="O8372" s="155">
        <v>0</v>
      </c>
      <c r="P8372" s="89" t="s">
        <v>679</v>
      </c>
    </row>
    <row r="8373" spans="1:16" ht="76.5">
      <c r="A8373" s="214" t="s">
        <v>561</v>
      </c>
      <c r="B8373" s="89"/>
      <c r="C8373" s="90" t="s">
        <v>10493</v>
      </c>
      <c r="D8373" s="153">
        <v>43423</v>
      </c>
      <c r="E8373" s="89" t="s">
        <v>14845</v>
      </c>
      <c r="F8373" s="89" t="s">
        <v>6</v>
      </c>
      <c r="G8373" s="89">
        <v>1047871</v>
      </c>
      <c r="H8373" s="89"/>
      <c r="I8373" s="93" t="s">
        <v>17068</v>
      </c>
      <c r="J8373" s="89"/>
      <c r="K8373" s="89"/>
      <c r="L8373" s="89"/>
      <c r="M8373" s="89"/>
      <c r="N8373" s="155">
        <v>0</v>
      </c>
      <c r="O8373" s="155">
        <v>20000</v>
      </c>
      <c r="P8373" s="89" t="s">
        <v>679</v>
      </c>
    </row>
    <row r="8374" spans="1:16" ht="76.5">
      <c r="A8374" s="214">
        <v>578</v>
      </c>
      <c r="B8374" s="89"/>
      <c r="C8374" s="90" t="s">
        <v>183</v>
      </c>
      <c r="D8374" s="153">
        <v>43423</v>
      </c>
      <c r="E8374" s="89" t="s">
        <v>14846</v>
      </c>
      <c r="F8374" s="89" t="s">
        <v>15</v>
      </c>
      <c r="G8374" s="89">
        <v>6554</v>
      </c>
      <c r="H8374" s="89"/>
      <c r="I8374" s="93" t="s">
        <v>17069</v>
      </c>
      <c r="J8374" s="89"/>
      <c r="K8374" s="89"/>
      <c r="L8374" s="89"/>
      <c r="M8374" s="89"/>
      <c r="N8374" s="155">
        <v>385.32</v>
      </c>
      <c r="O8374" s="155">
        <v>0</v>
      </c>
      <c r="P8374" s="89" t="s">
        <v>679</v>
      </c>
    </row>
    <row r="8375" spans="1:16" ht="63.75">
      <c r="A8375" s="214">
        <v>578</v>
      </c>
      <c r="B8375" s="89"/>
      <c r="C8375" s="90" t="s">
        <v>183</v>
      </c>
      <c r="D8375" s="153">
        <v>43423</v>
      </c>
      <c r="E8375" s="89" t="s">
        <v>14847</v>
      </c>
      <c r="F8375" s="89" t="s">
        <v>15</v>
      </c>
      <c r="G8375" s="89">
        <v>6555</v>
      </c>
      <c r="H8375" s="89"/>
      <c r="I8375" s="93" t="s">
        <v>17070</v>
      </c>
      <c r="J8375" s="89"/>
      <c r="K8375" s="89"/>
      <c r="L8375" s="89"/>
      <c r="M8375" s="89"/>
      <c r="N8375" s="155">
        <v>306.36</v>
      </c>
      <c r="O8375" s="155">
        <v>0</v>
      </c>
      <c r="P8375" s="89" t="s">
        <v>679</v>
      </c>
    </row>
    <row r="8376" spans="1:16" ht="51">
      <c r="A8376" s="214">
        <v>117</v>
      </c>
      <c r="B8376" s="89"/>
      <c r="C8376" s="90" t="s">
        <v>65</v>
      </c>
      <c r="D8376" s="153">
        <v>43423</v>
      </c>
      <c r="E8376" s="89" t="s">
        <v>14848</v>
      </c>
      <c r="F8376" s="89" t="s">
        <v>11</v>
      </c>
      <c r="G8376" s="89">
        <v>938875</v>
      </c>
      <c r="H8376" s="89"/>
      <c r="I8376" s="93" t="s">
        <v>17071</v>
      </c>
      <c r="J8376" s="89"/>
      <c r="K8376" s="89"/>
      <c r="L8376" s="89"/>
      <c r="M8376" s="89"/>
      <c r="N8376" s="155">
        <v>50</v>
      </c>
      <c r="O8376" s="155">
        <v>0</v>
      </c>
      <c r="P8376" s="89" t="s">
        <v>679</v>
      </c>
    </row>
    <row r="8377" spans="1:16" ht="89.25">
      <c r="A8377" s="214">
        <v>132</v>
      </c>
      <c r="B8377" s="89"/>
      <c r="C8377" s="90" t="s">
        <v>71</v>
      </c>
      <c r="D8377" s="153">
        <v>43423</v>
      </c>
      <c r="E8377" s="89" t="s">
        <v>14849</v>
      </c>
      <c r="F8377" s="89" t="s">
        <v>15</v>
      </c>
      <c r="G8377" s="89">
        <v>6558</v>
      </c>
      <c r="H8377" s="89"/>
      <c r="I8377" s="93" t="s">
        <v>17072</v>
      </c>
      <c r="J8377" s="89"/>
      <c r="K8377" s="89"/>
      <c r="L8377" s="89"/>
      <c r="M8377" s="89"/>
      <c r="N8377" s="155">
        <v>357.47</v>
      </c>
      <c r="O8377" s="155">
        <v>0</v>
      </c>
      <c r="P8377" s="89" t="s">
        <v>679</v>
      </c>
    </row>
    <row r="8378" spans="1:16" ht="89.25">
      <c r="A8378" s="214">
        <v>578</v>
      </c>
      <c r="B8378" s="89"/>
      <c r="C8378" s="90" t="s">
        <v>183</v>
      </c>
      <c r="D8378" s="153">
        <v>43423</v>
      </c>
      <c r="E8378" s="89" t="s">
        <v>14850</v>
      </c>
      <c r="F8378" s="89" t="s">
        <v>15</v>
      </c>
      <c r="G8378" s="89">
        <v>6556</v>
      </c>
      <c r="H8378" s="89"/>
      <c r="I8378" s="93" t="s">
        <v>17073</v>
      </c>
      <c r="J8378" s="89"/>
      <c r="K8378" s="89"/>
      <c r="L8378" s="89"/>
      <c r="M8378" s="89"/>
      <c r="N8378" s="155">
        <v>484.86</v>
      </c>
      <c r="O8378" s="155">
        <v>0</v>
      </c>
      <c r="P8378" s="89" t="s">
        <v>679</v>
      </c>
    </row>
    <row r="8379" spans="1:16" ht="89.25">
      <c r="A8379" s="214">
        <v>35</v>
      </c>
      <c r="B8379" s="89"/>
      <c r="C8379" s="90" t="s">
        <v>49</v>
      </c>
      <c r="D8379" s="153">
        <v>43423</v>
      </c>
      <c r="E8379" s="89" t="s">
        <v>14851</v>
      </c>
      <c r="F8379" s="89" t="s">
        <v>15</v>
      </c>
      <c r="G8379" s="89">
        <v>6561</v>
      </c>
      <c r="H8379" s="89"/>
      <c r="I8379" s="93" t="s">
        <v>17074</v>
      </c>
      <c r="J8379" s="89"/>
      <c r="K8379" s="89"/>
      <c r="L8379" s="89"/>
      <c r="M8379" s="89"/>
      <c r="N8379" s="155">
        <v>510.1</v>
      </c>
      <c r="O8379" s="155">
        <v>0</v>
      </c>
      <c r="P8379" s="89" t="s">
        <v>679</v>
      </c>
    </row>
    <row r="8380" spans="1:16" ht="89.25">
      <c r="A8380" s="214">
        <v>594</v>
      </c>
      <c r="B8380" s="89"/>
      <c r="C8380" s="90" t="s">
        <v>101</v>
      </c>
      <c r="D8380" s="153">
        <v>43423</v>
      </c>
      <c r="E8380" s="89" t="s">
        <v>14852</v>
      </c>
      <c r="F8380" s="89" t="s">
        <v>15</v>
      </c>
      <c r="G8380" s="89">
        <v>6563</v>
      </c>
      <c r="H8380" s="89"/>
      <c r="I8380" s="93" t="s">
        <v>17075</v>
      </c>
      <c r="J8380" s="89"/>
      <c r="K8380" s="89"/>
      <c r="L8380" s="89"/>
      <c r="M8380" s="89"/>
      <c r="N8380" s="155">
        <v>649.22</v>
      </c>
      <c r="O8380" s="155">
        <v>0</v>
      </c>
      <c r="P8380" s="89" t="s">
        <v>679</v>
      </c>
    </row>
    <row r="8381" spans="1:16" ht="89.25">
      <c r="A8381" s="214">
        <v>47</v>
      </c>
      <c r="B8381" s="89"/>
      <c r="C8381" s="90" t="s">
        <v>52</v>
      </c>
      <c r="D8381" s="153">
        <v>43423</v>
      </c>
      <c r="E8381" s="89" t="s">
        <v>14853</v>
      </c>
      <c r="F8381" s="89" t="s">
        <v>637</v>
      </c>
      <c r="G8381" s="89">
        <v>6536</v>
      </c>
      <c r="H8381" s="89"/>
      <c r="I8381" s="93" t="s">
        <v>17076</v>
      </c>
      <c r="J8381" s="89"/>
      <c r="K8381" s="89"/>
      <c r="L8381" s="89"/>
      <c r="M8381" s="89"/>
      <c r="N8381" s="155">
        <v>23307.62</v>
      </c>
      <c r="O8381" s="155">
        <v>0</v>
      </c>
      <c r="P8381" s="89" t="s">
        <v>679</v>
      </c>
    </row>
    <row r="8382" spans="1:16" ht="89.25">
      <c r="A8382" s="214">
        <v>47</v>
      </c>
      <c r="B8382" s="89"/>
      <c r="C8382" s="90" t="s">
        <v>52</v>
      </c>
      <c r="D8382" s="153">
        <v>43423</v>
      </c>
      <c r="E8382" s="89" t="s">
        <v>14854</v>
      </c>
      <c r="F8382" s="89" t="s">
        <v>15</v>
      </c>
      <c r="G8382" s="89">
        <v>6536</v>
      </c>
      <c r="H8382" s="89"/>
      <c r="I8382" s="93" t="s">
        <v>17077</v>
      </c>
      <c r="J8382" s="89"/>
      <c r="K8382" s="89"/>
      <c r="L8382" s="89"/>
      <c r="M8382" s="89"/>
      <c r="N8382" s="155">
        <v>1371.92</v>
      </c>
      <c r="O8382" s="155">
        <v>0</v>
      </c>
      <c r="P8382" s="89" t="s">
        <v>679</v>
      </c>
    </row>
    <row r="8383" spans="1:16" ht="76.5">
      <c r="A8383" s="214">
        <v>41</v>
      </c>
      <c r="B8383" s="89"/>
      <c r="C8383" s="90" t="s">
        <v>50</v>
      </c>
      <c r="D8383" s="153">
        <v>43423</v>
      </c>
      <c r="E8383" s="89" t="s">
        <v>14855</v>
      </c>
      <c r="F8383" s="89" t="s">
        <v>636</v>
      </c>
      <c r="G8383" s="89">
        <v>181850</v>
      </c>
      <c r="H8383" s="89"/>
      <c r="I8383" s="93" t="s">
        <v>17078</v>
      </c>
      <c r="J8383" s="89"/>
      <c r="K8383" s="89"/>
      <c r="L8383" s="89"/>
      <c r="M8383" s="89"/>
      <c r="N8383" s="155">
        <v>0</v>
      </c>
      <c r="O8383" s="155">
        <v>28188</v>
      </c>
      <c r="P8383" s="89" t="s">
        <v>679</v>
      </c>
    </row>
    <row r="8384" spans="1:16" ht="51">
      <c r="A8384" s="214" t="s">
        <v>563</v>
      </c>
      <c r="B8384" s="89"/>
      <c r="C8384" s="90" t="s">
        <v>9054</v>
      </c>
      <c r="D8384" s="153">
        <v>43423</v>
      </c>
      <c r="E8384" s="89" t="s">
        <v>14855</v>
      </c>
      <c r="F8384" s="89" t="s">
        <v>636</v>
      </c>
      <c r="G8384" s="89">
        <v>181970</v>
      </c>
      <c r="H8384" s="89"/>
      <c r="I8384" s="93" t="s">
        <v>17079</v>
      </c>
      <c r="J8384" s="89"/>
      <c r="K8384" s="89"/>
      <c r="L8384" s="89"/>
      <c r="M8384" s="89"/>
      <c r="N8384" s="155">
        <v>0</v>
      </c>
      <c r="O8384" s="155">
        <v>762108.72</v>
      </c>
      <c r="P8384" s="89" t="s">
        <v>679</v>
      </c>
    </row>
    <row r="8385" spans="1:16" ht="76.5">
      <c r="A8385" s="214">
        <v>41</v>
      </c>
      <c r="B8385" s="89"/>
      <c r="C8385" s="90" t="s">
        <v>50</v>
      </c>
      <c r="D8385" s="153">
        <v>43423</v>
      </c>
      <c r="E8385" s="89" t="s">
        <v>14855</v>
      </c>
      <c r="F8385" s="89" t="s">
        <v>636</v>
      </c>
      <c r="G8385" s="89">
        <v>181891</v>
      </c>
      <c r="H8385" s="89"/>
      <c r="I8385" s="93" t="s">
        <v>17080</v>
      </c>
      <c r="J8385" s="89"/>
      <c r="K8385" s="89"/>
      <c r="L8385" s="89"/>
      <c r="M8385" s="89"/>
      <c r="N8385" s="155">
        <v>0</v>
      </c>
      <c r="O8385" s="155">
        <v>92394</v>
      </c>
      <c r="P8385" s="89" t="s">
        <v>679</v>
      </c>
    </row>
    <row r="8386" spans="1:16" ht="76.5">
      <c r="A8386" s="214">
        <v>25</v>
      </c>
      <c r="B8386" s="89"/>
      <c r="C8386" s="90" t="s">
        <v>48</v>
      </c>
      <c r="D8386" s="153">
        <v>43423</v>
      </c>
      <c r="E8386" s="89" t="s">
        <v>14856</v>
      </c>
      <c r="F8386" s="89" t="s">
        <v>680</v>
      </c>
      <c r="G8386" s="89">
        <v>181908</v>
      </c>
      <c r="H8386" s="89"/>
      <c r="I8386" s="93" t="s">
        <v>17081</v>
      </c>
      <c r="J8386" s="89"/>
      <c r="K8386" s="89"/>
      <c r="L8386" s="89"/>
      <c r="M8386" s="89"/>
      <c r="N8386" s="155">
        <v>986899.62</v>
      </c>
      <c r="O8386" s="155">
        <v>0</v>
      </c>
      <c r="P8386" s="89" t="s">
        <v>679</v>
      </c>
    </row>
    <row r="8387" spans="1:16" ht="76.5">
      <c r="A8387" s="214">
        <v>25</v>
      </c>
      <c r="B8387" s="89"/>
      <c r="C8387" s="90" t="s">
        <v>48</v>
      </c>
      <c r="D8387" s="153">
        <v>43423</v>
      </c>
      <c r="E8387" s="89" t="s">
        <v>14856</v>
      </c>
      <c r="F8387" s="89" t="s">
        <v>680</v>
      </c>
      <c r="G8387" s="89">
        <v>181910</v>
      </c>
      <c r="H8387" s="89"/>
      <c r="I8387" s="93" t="s">
        <v>17082</v>
      </c>
      <c r="J8387" s="89"/>
      <c r="K8387" s="89"/>
      <c r="L8387" s="89"/>
      <c r="M8387" s="89"/>
      <c r="N8387" s="155">
        <v>2133359.31</v>
      </c>
      <c r="O8387" s="155">
        <v>0</v>
      </c>
      <c r="P8387" s="89" t="s">
        <v>679</v>
      </c>
    </row>
    <row r="8388" spans="1:16" ht="89.25">
      <c r="A8388" s="214">
        <v>25</v>
      </c>
      <c r="B8388" s="89"/>
      <c r="C8388" s="90" t="s">
        <v>48</v>
      </c>
      <c r="D8388" s="153">
        <v>43423</v>
      </c>
      <c r="E8388" s="89" t="s">
        <v>14856</v>
      </c>
      <c r="F8388" s="89" t="s">
        <v>680</v>
      </c>
      <c r="G8388" s="89">
        <v>181901</v>
      </c>
      <c r="H8388" s="89"/>
      <c r="I8388" s="93" t="s">
        <v>17083</v>
      </c>
      <c r="J8388" s="89"/>
      <c r="K8388" s="89"/>
      <c r="L8388" s="89"/>
      <c r="M8388" s="89"/>
      <c r="N8388" s="155">
        <v>78058.98</v>
      </c>
      <c r="O8388" s="155">
        <v>0</v>
      </c>
      <c r="P8388" s="89" t="s">
        <v>679</v>
      </c>
    </row>
    <row r="8389" spans="1:16" ht="76.5">
      <c r="A8389" s="214">
        <v>25</v>
      </c>
      <c r="B8389" s="89"/>
      <c r="C8389" s="90" t="s">
        <v>48</v>
      </c>
      <c r="D8389" s="153">
        <v>43423</v>
      </c>
      <c r="E8389" s="89" t="s">
        <v>14856</v>
      </c>
      <c r="F8389" s="89" t="s">
        <v>680</v>
      </c>
      <c r="G8389" s="89">
        <v>181907</v>
      </c>
      <c r="H8389" s="89"/>
      <c r="I8389" s="93" t="s">
        <v>17084</v>
      </c>
      <c r="J8389" s="89"/>
      <c r="K8389" s="89"/>
      <c r="L8389" s="89"/>
      <c r="M8389" s="89"/>
      <c r="N8389" s="155">
        <v>293967.48</v>
      </c>
      <c r="O8389" s="155">
        <v>0</v>
      </c>
      <c r="P8389" s="89" t="s">
        <v>679</v>
      </c>
    </row>
    <row r="8390" spans="1:16" ht="76.5">
      <c r="A8390" s="214">
        <v>25</v>
      </c>
      <c r="B8390" s="89"/>
      <c r="C8390" s="90" t="s">
        <v>48</v>
      </c>
      <c r="D8390" s="153">
        <v>43423</v>
      </c>
      <c r="E8390" s="89" t="s">
        <v>14856</v>
      </c>
      <c r="F8390" s="89" t="s">
        <v>680</v>
      </c>
      <c r="G8390" s="89">
        <v>181905</v>
      </c>
      <c r="H8390" s="89"/>
      <c r="I8390" s="93" t="s">
        <v>17085</v>
      </c>
      <c r="J8390" s="89"/>
      <c r="K8390" s="89"/>
      <c r="L8390" s="89"/>
      <c r="M8390" s="89"/>
      <c r="N8390" s="155">
        <v>438914.22</v>
      </c>
      <c r="O8390" s="155">
        <v>0</v>
      </c>
      <c r="P8390" s="89" t="s">
        <v>679</v>
      </c>
    </row>
    <row r="8391" spans="1:16" ht="76.5">
      <c r="A8391" s="214">
        <v>25</v>
      </c>
      <c r="B8391" s="89"/>
      <c r="C8391" s="90" t="s">
        <v>48</v>
      </c>
      <c r="D8391" s="153">
        <v>43423</v>
      </c>
      <c r="E8391" s="89" t="s">
        <v>14856</v>
      </c>
      <c r="F8391" s="89" t="s">
        <v>680</v>
      </c>
      <c r="G8391" s="89">
        <v>181904</v>
      </c>
      <c r="H8391" s="89"/>
      <c r="I8391" s="93" t="s">
        <v>17086</v>
      </c>
      <c r="J8391" s="89"/>
      <c r="K8391" s="89"/>
      <c r="L8391" s="89"/>
      <c r="M8391" s="89"/>
      <c r="N8391" s="155">
        <v>858326.8</v>
      </c>
      <c r="O8391" s="155">
        <v>0</v>
      </c>
      <c r="P8391" s="89" t="s">
        <v>679</v>
      </c>
    </row>
    <row r="8392" spans="1:16" ht="76.5">
      <c r="A8392" s="214">
        <v>25</v>
      </c>
      <c r="B8392" s="89"/>
      <c r="C8392" s="90" t="s">
        <v>48</v>
      </c>
      <c r="D8392" s="153">
        <v>43423</v>
      </c>
      <c r="E8392" s="89" t="s">
        <v>14856</v>
      </c>
      <c r="F8392" s="89" t="s">
        <v>680</v>
      </c>
      <c r="G8392" s="89">
        <v>181903</v>
      </c>
      <c r="H8392" s="89"/>
      <c r="I8392" s="93" t="s">
        <v>17087</v>
      </c>
      <c r="J8392" s="89"/>
      <c r="K8392" s="89"/>
      <c r="L8392" s="89"/>
      <c r="M8392" s="89"/>
      <c r="N8392" s="155">
        <v>28158.97</v>
      </c>
      <c r="O8392" s="155">
        <v>0</v>
      </c>
      <c r="P8392" s="89" t="s">
        <v>679</v>
      </c>
    </row>
    <row r="8393" spans="1:16" ht="76.5">
      <c r="A8393" s="214">
        <v>25</v>
      </c>
      <c r="B8393" s="89"/>
      <c r="C8393" s="90" t="s">
        <v>48</v>
      </c>
      <c r="D8393" s="153">
        <v>43423</v>
      </c>
      <c r="E8393" s="89" t="s">
        <v>14856</v>
      </c>
      <c r="F8393" s="89" t="s">
        <v>680</v>
      </c>
      <c r="G8393" s="89">
        <v>181902</v>
      </c>
      <c r="H8393" s="89"/>
      <c r="I8393" s="93" t="s">
        <v>17088</v>
      </c>
      <c r="J8393" s="89"/>
      <c r="K8393" s="89"/>
      <c r="L8393" s="89"/>
      <c r="M8393" s="89"/>
      <c r="N8393" s="155">
        <v>1650122.18</v>
      </c>
      <c r="O8393" s="155">
        <v>0</v>
      </c>
      <c r="P8393" s="89" t="s">
        <v>679</v>
      </c>
    </row>
    <row r="8394" spans="1:16" ht="76.5">
      <c r="A8394" s="214">
        <v>41</v>
      </c>
      <c r="B8394" s="89"/>
      <c r="C8394" s="90" t="s">
        <v>50</v>
      </c>
      <c r="D8394" s="153">
        <v>43423</v>
      </c>
      <c r="E8394" s="89" t="s">
        <v>14857</v>
      </c>
      <c r="F8394" s="89" t="s">
        <v>636</v>
      </c>
      <c r="G8394" s="89">
        <v>181906</v>
      </c>
      <c r="H8394" s="89"/>
      <c r="I8394" s="93" t="s">
        <v>17089</v>
      </c>
      <c r="J8394" s="89"/>
      <c r="K8394" s="89"/>
      <c r="L8394" s="89"/>
      <c r="M8394" s="89"/>
      <c r="N8394" s="155">
        <v>0</v>
      </c>
      <c r="O8394" s="155">
        <v>369576</v>
      </c>
      <c r="P8394" s="89" t="s">
        <v>679</v>
      </c>
    </row>
    <row r="8395" spans="1:16" ht="76.5">
      <c r="A8395" s="214">
        <v>41</v>
      </c>
      <c r="B8395" s="89"/>
      <c r="C8395" s="90" t="s">
        <v>50</v>
      </c>
      <c r="D8395" s="153">
        <v>43423</v>
      </c>
      <c r="E8395" s="89" t="s">
        <v>14857</v>
      </c>
      <c r="F8395" s="89" t="s">
        <v>636</v>
      </c>
      <c r="G8395" s="89">
        <v>181909</v>
      </c>
      <c r="H8395" s="89"/>
      <c r="I8395" s="93" t="s">
        <v>17090</v>
      </c>
      <c r="J8395" s="89"/>
      <c r="K8395" s="89"/>
      <c r="L8395" s="89"/>
      <c r="M8395" s="89"/>
      <c r="N8395" s="155">
        <v>0</v>
      </c>
      <c r="O8395" s="155">
        <v>36018</v>
      </c>
      <c r="P8395" s="89" t="s">
        <v>679</v>
      </c>
    </row>
    <row r="8396" spans="1:16" ht="76.5">
      <c r="A8396" s="214">
        <v>41</v>
      </c>
      <c r="B8396" s="89"/>
      <c r="C8396" s="90" t="s">
        <v>50</v>
      </c>
      <c r="D8396" s="153">
        <v>43423</v>
      </c>
      <c r="E8396" s="89" t="s">
        <v>14858</v>
      </c>
      <c r="F8396" s="89" t="s">
        <v>636</v>
      </c>
      <c r="G8396" s="89">
        <v>181900</v>
      </c>
      <c r="H8396" s="89"/>
      <c r="I8396" s="93" t="s">
        <v>17091</v>
      </c>
      <c r="J8396" s="89"/>
      <c r="K8396" s="89"/>
      <c r="L8396" s="89"/>
      <c r="M8396" s="89"/>
      <c r="N8396" s="155">
        <v>0</v>
      </c>
      <c r="O8396" s="155">
        <v>165996</v>
      </c>
      <c r="P8396" s="89" t="s">
        <v>679</v>
      </c>
    </row>
    <row r="8397" spans="1:16" ht="51">
      <c r="A8397" s="214">
        <v>41</v>
      </c>
      <c r="B8397" s="89"/>
      <c r="C8397" s="90" t="s">
        <v>50</v>
      </c>
      <c r="D8397" s="153">
        <v>43423</v>
      </c>
      <c r="E8397" s="89" t="s">
        <v>14859</v>
      </c>
      <c r="F8397" s="89" t="s">
        <v>6</v>
      </c>
      <c r="G8397" s="89">
        <v>938879</v>
      </c>
      <c r="H8397" s="89"/>
      <c r="I8397" s="93" t="s">
        <v>17092</v>
      </c>
      <c r="J8397" s="89"/>
      <c r="K8397" s="89"/>
      <c r="L8397" s="89"/>
      <c r="M8397" s="89"/>
      <c r="N8397" s="155">
        <v>0</v>
      </c>
      <c r="O8397" s="155">
        <v>341388</v>
      </c>
      <c r="P8397" s="89" t="s">
        <v>679</v>
      </c>
    </row>
    <row r="8398" spans="1:16" ht="76.5">
      <c r="A8398" s="214">
        <v>25</v>
      </c>
      <c r="B8398" s="89"/>
      <c r="C8398" s="90" t="s">
        <v>48</v>
      </c>
      <c r="D8398" s="153">
        <v>43423</v>
      </c>
      <c r="E8398" s="89" t="s">
        <v>14860</v>
      </c>
      <c r="F8398" s="89" t="s">
        <v>680</v>
      </c>
      <c r="G8398" s="89">
        <v>181924</v>
      </c>
      <c r="H8398" s="89"/>
      <c r="I8398" s="93" t="s">
        <v>17093</v>
      </c>
      <c r="J8398" s="89"/>
      <c r="K8398" s="89"/>
      <c r="L8398" s="89"/>
      <c r="M8398" s="89"/>
      <c r="N8398" s="155">
        <v>1137026.04</v>
      </c>
      <c r="O8398" s="155">
        <v>0</v>
      </c>
      <c r="P8398" s="89" t="s">
        <v>679</v>
      </c>
    </row>
    <row r="8399" spans="1:16" ht="76.5">
      <c r="A8399" s="214">
        <v>25</v>
      </c>
      <c r="B8399" s="89"/>
      <c r="C8399" s="90" t="s">
        <v>48</v>
      </c>
      <c r="D8399" s="153">
        <v>43423</v>
      </c>
      <c r="E8399" s="89" t="s">
        <v>14860</v>
      </c>
      <c r="F8399" s="89" t="s">
        <v>680</v>
      </c>
      <c r="G8399" s="89">
        <v>181920</v>
      </c>
      <c r="H8399" s="89"/>
      <c r="I8399" s="93" t="s">
        <v>17094</v>
      </c>
      <c r="J8399" s="89"/>
      <c r="K8399" s="89"/>
      <c r="L8399" s="89"/>
      <c r="M8399" s="89"/>
      <c r="N8399" s="155">
        <v>174822.43</v>
      </c>
      <c r="O8399" s="155">
        <v>0</v>
      </c>
      <c r="P8399" s="89" t="s">
        <v>679</v>
      </c>
    </row>
    <row r="8400" spans="1:16" ht="63.75">
      <c r="A8400" s="214" t="s">
        <v>561</v>
      </c>
      <c r="B8400" s="89"/>
      <c r="C8400" s="90" t="s">
        <v>10493</v>
      </c>
      <c r="D8400" s="153">
        <v>43423</v>
      </c>
      <c r="E8400" s="89" t="s">
        <v>14861</v>
      </c>
      <c r="F8400" s="89" t="s">
        <v>11</v>
      </c>
      <c r="G8400" s="89">
        <v>11453</v>
      </c>
      <c r="H8400" s="89"/>
      <c r="I8400" s="93" t="s">
        <v>17095</v>
      </c>
      <c r="J8400" s="89"/>
      <c r="K8400" s="89"/>
      <c r="L8400" s="89"/>
      <c r="M8400" s="89"/>
      <c r="N8400" s="155">
        <v>6347.75</v>
      </c>
      <c r="O8400" s="155">
        <v>0</v>
      </c>
      <c r="P8400" s="89" t="s">
        <v>679</v>
      </c>
    </row>
    <row r="8401" spans="1:16" ht="89.25">
      <c r="A8401" s="214">
        <v>25</v>
      </c>
      <c r="B8401" s="89"/>
      <c r="C8401" s="90" t="s">
        <v>48</v>
      </c>
      <c r="D8401" s="153">
        <v>43423</v>
      </c>
      <c r="E8401" s="89" t="s">
        <v>14860</v>
      </c>
      <c r="F8401" s="89" t="s">
        <v>680</v>
      </c>
      <c r="G8401" s="89">
        <v>181928</v>
      </c>
      <c r="H8401" s="89"/>
      <c r="I8401" s="93" t="s">
        <v>17096</v>
      </c>
      <c r="J8401" s="89"/>
      <c r="K8401" s="89"/>
      <c r="L8401" s="89"/>
      <c r="M8401" s="89"/>
      <c r="N8401" s="155">
        <v>123618.2</v>
      </c>
      <c r="O8401" s="155">
        <v>0</v>
      </c>
      <c r="P8401" s="89" t="s">
        <v>679</v>
      </c>
    </row>
    <row r="8402" spans="1:16" ht="89.25">
      <c r="A8402" s="214">
        <v>25</v>
      </c>
      <c r="B8402" s="89"/>
      <c r="C8402" s="90" t="s">
        <v>48</v>
      </c>
      <c r="D8402" s="153">
        <v>43423</v>
      </c>
      <c r="E8402" s="89" t="s">
        <v>14860</v>
      </c>
      <c r="F8402" s="89" t="s">
        <v>680</v>
      </c>
      <c r="G8402" s="89">
        <v>181926</v>
      </c>
      <c r="H8402" s="89"/>
      <c r="I8402" s="93" t="s">
        <v>17097</v>
      </c>
      <c r="J8402" s="89"/>
      <c r="K8402" s="89"/>
      <c r="L8402" s="89"/>
      <c r="M8402" s="89"/>
      <c r="N8402" s="155">
        <v>80065.350000000006</v>
      </c>
      <c r="O8402" s="155">
        <v>0</v>
      </c>
      <c r="P8402" s="89" t="s">
        <v>679</v>
      </c>
    </row>
    <row r="8403" spans="1:16" ht="76.5">
      <c r="A8403" s="214">
        <v>25</v>
      </c>
      <c r="B8403" s="89"/>
      <c r="C8403" s="90" t="s">
        <v>48</v>
      </c>
      <c r="D8403" s="153">
        <v>43423</v>
      </c>
      <c r="E8403" s="89" t="s">
        <v>14860</v>
      </c>
      <c r="F8403" s="89" t="s">
        <v>680</v>
      </c>
      <c r="G8403" s="89">
        <v>181925</v>
      </c>
      <c r="H8403" s="89"/>
      <c r="I8403" s="93" t="s">
        <v>17098</v>
      </c>
      <c r="J8403" s="89"/>
      <c r="K8403" s="89"/>
      <c r="L8403" s="89"/>
      <c r="M8403" s="89"/>
      <c r="N8403" s="155">
        <v>749771.58</v>
      </c>
      <c r="O8403" s="155">
        <v>0</v>
      </c>
      <c r="P8403" s="89" t="s">
        <v>679</v>
      </c>
    </row>
    <row r="8404" spans="1:16" ht="76.5">
      <c r="A8404" s="214">
        <v>25</v>
      </c>
      <c r="B8404" s="89"/>
      <c r="C8404" s="90" t="s">
        <v>48</v>
      </c>
      <c r="D8404" s="153">
        <v>43423</v>
      </c>
      <c r="E8404" s="89" t="s">
        <v>14860</v>
      </c>
      <c r="F8404" s="89" t="s">
        <v>680</v>
      </c>
      <c r="G8404" s="89">
        <v>181923</v>
      </c>
      <c r="H8404" s="89"/>
      <c r="I8404" s="93" t="s">
        <v>17099</v>
      </c>
      <c r="J8404" s="89"/>
      <c r="K8404" s="89"/>
      <c r="L8404" s="89"/>
      <c r="M8404" s="89"/>
      <c r="N8404" s="155">
        <v>733617.11</v>
      </c>
      <c r="O8404" s="155">
        <v>0</v>
      </c>
      <c r="P8404" s="89" t="s">
        <v>679</v>
      </c>
    </row>
    <row r="8405" spans="1:16" ht="76.5">
      <c r="A8405" s="214">
        <v>25</v>
      </c>
      <c r="B8405" s="89"/>
      <c r="C8405" s="90" t="s">
        <v>48</v>
      </c>
      <c r="D8405" s="153">
        <v>43423</v>
      </c>
      <c r="E8405" s="89" t="s">
        <v>14860</v>
      </c>
      <c r="F8405" s="89" t="s">
        <v>680</v>
      </c>
      <c r="G8405" s="89">
        <v>181922</v>
      </c>
      <c r="H8405" s="89"/>
      <c r="I8405" s="93" t="s">
        <v>17100</v>
      </c>
      <c r="J8405" s="89"/>
      <c r="K8405" s="89"/>
      <c r="L8405" s="89"/>
      <c r="M8405" s="89"/>
      <c r="N8405" s="155">
        <v>144736.46</v>
      </c>
      <c r="O8405" s="155">
        <v>0</v>
      </c>
      <c r="P8405" s="89" t="s">
        <v>679</v>
      </c>
    </row>
    <row r="8406" spans="1:16" ht="76.5">
      <c r="A8406" s="214">
        <v>25</v>
      </c>
      <c r="B8406" s="89"/>
      <c r="C8406" s="90" t="s">
        <v>48</v>
      </c>
      <c r="D8406" s="153">
        <v>43423</v>
      </c>
      <c r="E8406" s="89" t="s">
        <v>14860</v>
      </c>
      <c r="F8406" s="89" t="s">
        <v>680</v>
      </c>
      <c r="G8406" s="89">
        <v>181921</v>
      </c>
      <c r="H8406" s="89"/>
      <c r="I8406" s="93" t="s">
        <v>17101</v>
      </c>
      <c r="J8406" s="89"/>
      <c r="K8406" s="89"/>
      <c r="L8406" s="89"/>
      <c r="M8406" s="89"/>
      <c r="N8406" s="155">
        <v>394359.83</v>
      </c>
      <c r="O8406" s="155">
        <v>0</v>
      </c>
      <c r="P8406" s="89" t="s">
        <v>679</v>
      </c>
    </row>
    <row r="8407" spans="1:16" ht="76.5">
      <c r="A8407" s="214">
        <v>25</v>
      </c>
      <c r="B8407" s="89"/>
      <c r="C8407" s="90" t="s">
        <v>48</v>
      </c>
      <c r="D8407" s="153">
        <v>43423</v>
      </c>
      <c r="E8407" s="89" t="s">
        <v>14860</v>
      </c>
      <c r="F8407" s="89" t="s">
        <v>680</v>
      </c>
      <c r="G8407" s="89">
        <v>181914</v>
      </c>
      <c r="H8407" s="89"/>
      <c r="I8407" s="93" t="s">
        <v>17102</v>
      </c>
      <c r="J8407" s="89"/>
      <c r="K8407" s="89"/>
      <c r="L8407" s="89"/>
      <c r="M8407" s="89"/>
      <c r="N8407" s="155">
        <v>1418213.93</v>
      </c>
      <c r="O8407" s="155">
        <v>0</v>
      </c>
      <c r="P8407" s="89" t="s">
        <v>679</v>
      </c>
    </row>
    <row r="8408" spans="1:16" ht="76.5">
      <c r="A8408" s="214">
        <v>25</v>
      </c>
      <c r="B8408" s="89"/>
      <c r="C8408" s="90" t="s">
        <v>48</v>
      </c>
      <c r="D8408" s="153">
        <v>43423</v>
      </c>
      <c r="E8408" s="89" t="s">
        <v>14860</v>
      </c>
      <c r="F8408" s="89" t="s">
        <v>680</v>
      </c>
      <c r="G8408" s="89">
        <v>181929</v>
      </c>
      <c r="H8408" s="89"/>
      <c r="I8408" s="93" t="s">
        <v>17103</v>
      </c>
      <c r="J8408" s="89"/>
      <c r="K8408" s="89"/>
      <c r="L8408" s="89"/>
      <c r="M8408" s="89"/>
      <c r="N8408" s="155">
        <v>2262648.85</v>
      </c>
      <c r="O8408" s="155">
        <v>0</v>
      </c>
      <c r="P8408" s="89" t="s">
        <v>679</v>
      </c>
    </row>
    <row r="8409" spans="1:16" ht="76.5">
      <c r="A8409" s="214">
        <v>25</v>
      </c>
      <c r="B8409" s="89"/>
      <c r="C8409" s="90" t="s">
        <v>48</v>
      </c>
      <c r="D8409" s="153">
        <v>43423</v>
      </c>
      <c r="E8409" s="89" t="s">
        <v>14860</v>
      </c>
      <c r="F8409" s="89" t="s">
        <v>680</v>
      </c>
      <c r="G8409" s="89">
        <v>181917</v>
      </c>
      <c r="H8409" s="89"/>
      <c r="I8409" s="93" t="s">
        <v>17104</v>
      </c>
      <c r="J8409" s="89"/>
      <c r="K8409" s="89"/>
      <c r="L8409" s="89"/>
      <c r="M8409" s="89"/>
      <c r="N8409" s="155">
        <v>898007.31</v>
      </c>
      <c r="O8409" s="155">
        <v>0</v>
      </c>
      <c r="P8409" s="89" t="s">
        <v>679</v>
      </c>
    </row>
    <row r="8410" spans="1:16" ht="76.5">
      <c r="A8410" s="214">
        <v>25</v>
      </c>
      <c r="B8410" s="89"/>
      <c r="C8410" s="90" t="s">
        <v>48</v>
      </c>
      <c r="D8410" s="153">
        <v>43423</v>
      </c>
      <c r="E8410" s="89" t="s">
        <v>14860</v>
      </c>
      <c r="F8410" s="89" t="s">
        <v>680</v>
      </c>
      <c r="G8410" s="89">
        <v>181930</v>
      </c>
      <c r="H8410" s="89"/>
      <c r="I8410" s="93" t="s">
        <v>17105</v>
      </c>
      <c r="J8410" s="89"/>
      <c r="K8410" s="89"/>
      <c r="L8410" s="89"/>
      <c r="M8410" s="89"/>
      <c r="N8410" s="155">
        <v>1564507.84</v>
      </c>
      <c r="O8410" s="155">
        <v>0</v>
      </c>
      <c r="P8410" s="89" t="s">
        <v>679</v>
      </c>
    </row>
    <row r="8411" spans="1:16" ht="76.5">
      <c r="A8411" s="214">
        <v>25</v>
      </c>
      <c r="B8411" s="89"/>
      <c r="C8411" s="90" t="s">
        <v>48</v>
      </c>
      <c r="D8411" s="153">
        <v>43423</v>
      </c>
      <c r="E8411" s="89" t="s">
        <v>14860</v>
      </c>
      <c r="F8411" s="89" t="s">
        <v>680</v>
      </c>
      <c r="G8411" s="89">
        <v>181931</v>
      </c>
      <c r="H8411" s="89"/>
      <c r="I8411" s="93" t="s">
        <v>17106</v>
      </c>
      <c r="J8411" s="89"/>
      <c r="K8411" s="89"/>
      <c r="L8411" s="89"/>
      <c r="M8411" s="89"/>
      <c r="N8411" s="155">
        <v>496164.93</v>
      </c>
      <c r="O8411" s="155">
        <v>0</v>
      </c>
      <c r="P8411" s="89" t="s">
        <v>679</v>
      </c>
    </row>
    <row r="8412" spans="1:16" ht="76.5">
      <c r="A8412" s="214">
        <v>25</v>
      </c>
      <c r="B8412" s="89"/>
      <c r="C8412" s="90" t="s">
        <v>48</v>
      </c>
      <c r="D8412" s="153">
        <v>43423</v>
      </c>
      <c r="E8412" s="89" t="s">
        <v>14860</v>
      </c>
      <c r="F8412" s="89" t="s">
        <v>680</v>
      </c>
      <c r="G8412" s="89">
        <v>181916</v>
      </c>
      <c r="H8412" s="89"/>
      <c r="I8412" s="93" t="s">
        <v>17107</v>
      </c>
      <c r="J8412" s="89"/>
      <c r="K8412" s="89"/>
      <c r="L8412" s="89"/>
      <c r="M8412" s="89"/>
      <c r="N8412" s="155">
        <v>436870.47</v>
      </c>
      <c r="O8412" s="155">
        <v>0</v>
      </c>
      <c r="P8412" s="89" t="s">
        <v>679</v>
      </c>
    </row>
    <row r="8413" spans="1:16" ht="89.25">
      <c r="A8413" s="214">
        <v>25</v>
      </c>
      <c r="B8413" s="89"/>
      <c r="C8413" s="90" t="s">
        <v>48</v>
      </c>
      <c r="D8413" s="153">
        <v>43423</v>
      </c>
      <c r="E8413" s="89" t="s">
        <v>14860</v>
      </c>
      <c r="F8413" s="89" t="s">
        <v>680</v>
      </c>
      <c r="G8413" s="89">
        <v>181918</v>
      </c>
      <c r="H8413" s="89"/>
      <c r="I8413" s="93" t="s">
        <v>17108</v>
      </c>
      <c r="J8413" s="89"/>
      <c r="K8413" s="89"/>
      <c r="L8413" s="89"/>
      <c r="M8413" s="89"/>
      <c r="N8413" s="155">
        <v>1327996.07</v>
      </c>
      <c r="O8413" s="155">
        <v>0</v>
      </c>
      <c r="P8413" s="89" t="s">
        <v>679</v>
      </c>
    </row>
    <row r="8414" spans="1:16" ht="76.5">
      <c r="A8414" s="214">
        <v>25</v>
      </c>
      <c r="B8414" s="89"/>
      <c r="C8414" s="90" t="s">
        <v>48</v>
      </c>
      <c r="D8414" s="153">
        <v>43423</v>
      </c>
      <c r="E8414" s="89" t="s">
        <v>14860</v>
      </c>
      <c r="F8414" s="89" t="s">
        <v>680</v>
      </c>
      <c r="G8414" s="89">
        <v>181919</v>
      </c>
      <c r="H8414" s="89"/>
      <c r="I8414" s="93" t="s">
        <v>17109</v>
      </c>
      <c r="J8414" s="89"/>
      <c r="K8414" s="89"/>
      <c r="L8414" s="89"/>
      <c r="M8414" s="89"/>
      <c r="N8414" s="155">
        <v>272220.21000000002</v>
      </c>
      <c r="O8414" s="155">
        <v>0</v>
      </c>
      <c r="P8414" s="89" t="s">
        <v>679</v>
      </c>
    </row>
    <row r="8415" spans="1:16" ht="76.5">
      <c r="A8415" s="214">
        <v>25</v>
      </c>
      <c r="B8415" s="89"/>
      <c r="C8415" s="90" t="s">
        <v>48</v>
      </c>
      <c r="D8415" s="153">
        <v>43423</v>
      </c>
      <c r="E8415" s="89" t="s">
        <v>14860</v>
      </c>
      <c r="F8415" s="89" t="s">
        <v>680</v>
      </c>
      <c r="G8415" s="89">
        <v>181915</v>
      </c>
      <c r="H8415" s="89"/>
      <c r="I8415" s="93" t="s">
        <v>17110</v>
      </c>
      <c r="J8415" s="89"/>
      <c r="K8415" s="89"/>
      <c r="L8415" s="89"/>
      <c r="M8415" s="89"/>
      <c r="N8415" s="155">
        <v>1216153.06</v>
      </c>
      <c r="O8415" s="155">
        <v>0</v>
      </c>
      <c r="P8415" s="89" t="s">
        <v>679</v>
      </c>
    </row>
    <row r="8416" spans="1:16" ht="76.5">
      <c r="A8416" s="214">
        <v>25</v>
      </c>
      <c r="B8416" s="89"/>
      <c r="C8416" s="90" t="s">
        <v>48</v>
      </c>
      <c r="D8416" s="153">
        <v>43423</v>
      </c>
      <c r="E8416" s="89" t="s">
        <v>14860</v>
      </c>
      <c r="F8416" s="89" t="s">
        <v>680</v>
      </c>
      <c r="G8416" s="89">
        <v>181912</v>
      </c>
      <c r="H8416" s="89"/>
      <c r="I8416" s="93" t="s">
        <v>17111</v>
      </c>
      <c r="J8416" s="89"/>
      <c r="K8416" s="89"/>
      <c r="L8416" s="89"/>
      <c r="M8416" s="89"/>
      <c r="N8416" s="155">
        <v>1577263.61</v>
      </c>
      <c r="O8416" s="155">
        <v>0</v>
      </c>
      <c r="P8416" s="89" t="s">
        <v>679</v>
      </c>
    </row>
    <row r="8417" spans="1:16" ht="51">
      <c r="A8417" s="214" t="s">
        <v>569</v>
      </c>
      <c r="B8417" s="89"/>
      <c r="C8417" s="90" t="s">
        <v>621</v>
      </c>
      <c r="D8417" s="153">
        <v>43424</v>
      </c>
      <c r="E8417" s="89" t="s">
        <v>14862</v>
      </c>
      <c r="F8417" s="89" t="s">
        <v>3</v>
      </c>
      <c r="G8417" s="89">
        <v>1683765</v>
      </c>
      <c r="H8417" s="89"/>
      <c r="I8417" s="93" t="s">
        <v>17112</v>
      </c>
      <c r="J8417" s="89"/>
      <c r="K8417" s="89"/>
      <c r="L8417" s="89"/>
      <c r="M8417" s="89"/>
      <c r="N8417" s="155">
        <v>0</v>
      </c>
      <c r="O8417" s="155">
        <v>1073.47</v>
      </c>
      <c r="P8417" s="89" t="s">
        <v>679</v>
      </c>
    </row>
    <row r="8418" spans="1:16" ht="63.75">
      <c r="A8418" s="214">
        <v>20</v>
      </c>
      <c r="B8418" s="89"/>
      <c r="C8418" s="90" t="s">
        <v>47</v>
      </c>
      <c r="D8418" s="153">
        <v>43424</v>
      </c>
      <c r="E8418" s="89" t="s">
        <v>14863</v>
      </c>
      <c r="F8418" s="89" t="s">
        <v>3</v>
      </c>
      <c r="G8418" s="89">
        <v>1683764</v>
      </c>
      <c r="H8418" s="89"/>
      <c r="I8418" s="93" t="s">
        <v>17113</v>
      </c>
      <c r="J8418" s="89"/>
      <c r="K8418" s="89"/>
      <c r="L8418" s="89"/>
      <c r="M8418" s="89"/>
      <c r="N8418" s="155">
        <v>0</v>
      </c>
      <c r="O8418" s="155">
        <v>5.4</v>
      </c>
      <c r="P8418" s="89" t="s">
        <v>679</v>
      </c>
    </row>
    <row r="8419" spans="1:16" ht="63.75">
      <c r="A8419" s="214">
        <v>344</v>
      </c>
      <c r="B8419" s="89"/>
      <c r="C8419" s="90" t="s">
        <v>154</v>
      </c>
      <c r="D8419" s="153">
        <v>43424</v>
      </c>
      <c r="E8419" s="89" t="s">
        <v>14864</v>
      </c>
      <c r="F8419" s="89" t="s">
        <v>3</v>
      </c>
      <c r="G8419" s="89">
        <v>1683762</v>
      </c>
      <c r="H8419" s="89"/>
      <c r="I8419" s="93" t="s">
        <v>17114</v>
      </c>
      <c r="J8419" s="89"/>
      <c r="K8419" s="89"/>
      <c r="L8419" s="89"/>
      <c r="M8419" s="89"/>
      <c r="N8419" s="155">
        <v>0</v>
      </c>
      <c r="O8419" s="155">
        <v>160</v>
      </c>
      <c r="P8419" s="89" t="s">
        <v>679</v>
      </c>
    </row>
    <row r="8420" spans="1:16" ht="63.75">
      <c r="A8420" s="214">
        <v>344</v>
      </c>
      <c r="B8420" s="89"/>
      <c r="C8420" s="90" t="s">
        <v>154</v>
      </c>
      <c r="D8420" s="153">
        <v>43424</v>
      </c>
      <c r="E8420" s="89" t="s">
        <v>14865</v>
      </c>
      <c r="F8420" s="89" t="s">
        <v>3</v>
      </c>
      <c r="G8420" s="89">
        <v>1683761</v>
      </c>
      <c r="H8420" s="89"/>
      <c r="I8420" s="93" t="s">
        <v>17114</v>
      </c>
      <c r="J8420" s="89"/>
      <c r="K8420" s="89"/>
      <c r="L8420" s="89"/>
      <c r="M8420" s="89"/>
      <c r="N8420" s="155">
        <v>0</v>
      </c>
      <c r="O8420" s="155">
        <v>520</v>
      </c>
      <c r="P8420" s="89" t="s">
        <v>679</v>
      </c>
    </row>
    <row r="8421" spans="1:16" ht="63.75">
      <c r="A8421" s="214">
        <v>344</v>
      </c>
      <c r="B8421" s="89"/>
      <c r="C8421" s="90" t="s">
        <v>154</v>
      </c>
      <c r="D8421" s="153">
        <v>43424</v>
      </c>
      <c r="E8421" s="89" t="s">
        <v>14866</v>
      </c>
      <c r="F8421" s="89" t="s">
        <v>3</v>
      </c>
      <c r="G8421" s="89">
        <v>1683760</v>
      </c>
      <c r="H8421" s="89"/>
      <c r="I8421" s="93" t="s">
        <v>17114</v>
      </c>
      <c r="J8421" s="89"/>
      <c r="K8421" s="89"/>
      <c r="L8421" s="89"/>
      <c r="M8421" s="89"/>
      <c r="N8421" s="155">
        <v>0</v>
      </c>
      <c r="O8421" s="155">
        <v>8457.5</v>
      </c>
      <c r="P8421" s="89" t="s">
        <v>679</v>
      </c>
    </row>
    <row r="8422" spans="1:16" ht="63.75">
      <c r="A8422" s="214">
        <v>344</v>
      </c>
      <c r="B8422" s="89"/>
      <c r="C8422" s="90" t="s">
        <v>154</v>
      </c>
      <c r="D8422" s="153">
        <v>43424</v>
      </c>
      <c r="E8422" s="89" t="s">
        <v>14867</v>
      </c>
      <c r="F8422" s="89" t="s">
        <v>3</v>
      </c>
      <c r="G8422" s="89">
        <v>1683759</v>
      </c>
      <c r="H8422" s="89"/>
      <c r="I8422" s="93" t="s">
        <v>17114</v>
      </c>
      <c r="J8422" s="89"/>
      <c r="K8422" s="89"/>
      <c r="L8422" s="89"/>
      <c r="M8422" s="89"/>
      <c r="N8422" s="155">
        <v>0</v>
      </c>
      <c r="O8422" s="155">
        <v>4457.72</v>
      </c>
      <c r="P8422" s="89" t="s">
        <v>679</v>
      </c>
    </row>
    <row r="8423" spans="1:16" ht="51">
      <c r="A8423" s="214">
        <v>385</v>
      </c>
      <c r="B8423" s="89"/>
      <c r="C8423" s="90" t="s">
        <v>10494</v>
      </c>
      <c r="D8423" s="153">
        <v>43424</v>
      </c>
      <c r="E8423" s="89" t="s">
        <v>14868</v>
      </c>
      <c r="F8423" s="89" t="s">
        <v>3</v>
      </c>
      <c r="G8423" s="89">
        <v>1683756</v>
      </c>
      <c r="H8423" s="89"/>
      <c r="I8423" s="93" t="s">
        <v>17115</v>
      </c>
      <c r="J8423" s="89"/>
      <c r="K8423" s="89"/>
      <c r="L8423" s="89"/>
      <c r="M8423" s="89"/>
      <c r="N8423" s="155">
        <v>0</v>
      </c>
      <c r="O8423" s="155">
        <v>3860</v>
      </c>
      <c r="P8423" s="89" t="s">
        <v>679</v>
      </c>
    </row>
    <row r="8424" spans="1:16" ht="51">
      <c r="A8424" s="214" t="s">
        <v>569</v>
      </c>
      <c r="B8424" s="89"/>
      <c r="C8424" s="90" t="s">
        <v>621</v>
      </c>
      <c r="D8424" s="153">
        <v>43424</v>
      </c>
      <c r="E8424" s="89" t="s">
        <v>14869</v>
      </c>
      <c r="F8424" s="89" t="s">
        <v>3</v>
      </c>
      <c r="G8424" s="89">
        <v>1683752</v>
      </c>
      <c r="H8424" s="89"/>
      <c r="I8424" s="93" t="s">
        <v>17116</v>
      </c>
      <c r="J8424" s="89"/>
      <c r="K8424" s="89"/>
      <c r="L8424" s="89"/>
      <c r="M8424" s="89"/>
      <c r="N8424" s="155">
        <v>0</v>
      </c>
      <c r="O8424" s="155">
        <v>2580</v>
      </c>
      <c r="P8424" s="89" t="s">
        <v>679</v>
      </c>
    </row>
    <row r="8425" spans="1:16" ht="51">
      <c r="A8425" s="214" t="s">
        <v>569</v>
      </c>
      <c r="B8425" s="89"/>
      <c r="C8425" s="90" t="s">
        <v>621</v>
      </c>
      <c r="D8425" s="153">
        <v>43424</v>
      </c>
      <c r="E8425" s="89" t="s">
        <v>14870</v>
      </c>
      <c r="F8425" s="89" t="s">
        <v>3</v>
      </c>
      <c r="G8425" s="89">
        <v>1683774</v>
      </c>
      <c r="H8425" s="89"/>
      <c r="I8425" s="93" t="s">
        <v>17117</v>
      </c>
      <c r="J8425" s="89"/>
      <c r="K8425" s="89"/>
      <c r="L8425" s="89"/>
      <c r="M8425" s="89"/>
      <c r="N8425" s="155">
        <v>0</v>
      </c>
      <c r="O8425" s="155">
        <v>290</v>
      </c>
      <c r="P8425" s="89" t="s">
        <v>679</v>
      </c>
    </row>
    <row r="8426" spans="1:16" ht="51">
      <c r="A8426" s="214" t="s">
        <v>569</v>
      </c>
      <c r="B8426" s="89"/>
      <c r="C8426" s="90" t="s">
        <v>621</v>
      </c>
      <c r="D8426" s="153">
        <v>43424</v>
      </c>
      <c r="E8426" s="89" t="s">
        <v>14871</v>
      </c>
      <c r="F8426" s="89" t="s">
        <v>3</v>
      </c>
      <c r="G8426" s="89">
        <v>1683775</v>
      </c>
      <c r="H8426" s="89"/>
      <c r="I8426" s="93" t="s">
        <v>17118</v>
      </c>
      <c r="J8426" s="89"/>
      <c r="K8426" s="89"/>
      <c r="L8426" s="89"/>
      <c r="M8426" s="89"/>
      <c r="N8426" s="155">
        <v>0</v>
      </c>
      <c r="O8426" s="155">
        <v>150.41</v>
      </c>
      <c r="P8426" s="89" t="s">
        <v>679</v>
      </c>
    </row>
    <row r="8427" spans="1:16" ht="51">
      <c r="A8427" s="214" t="s">
        <v>569</v>
      </c>
      <c r="B8427" s="89"/>
      <c r="C8427" s="90" t="s">
        <v>621</v>
      </c>
      <c r="D8427" s="153">
        <v>43424</v>
      </c>
      <c r="E8427" s="89" t="s">
        <v>14872</v>
      </c>
      <c r="F8427" s="89" t="s">
        <v>3</v>
      </c>
      <c r="G8427" s="89">
        <v>1683776</v>
      </c>
      <c r="H8427" s="89"/>
      <c r="I8427" s="93" t="s">
        <v>17119</v>
      </c>
      <c r="J8427" s="89"/>
      <c r="K8427" s="89"/>
      <c r="L8427" s="89"/>
      <c r="M8427" s="89"/>
      <c r="N8427" s="155">
        <v>0</v>
      </c>
      <c r="O8427" s="155">
        <v>700</v>
      </c>
      <c r="P8427" s="89" t="s">
        <v>679</v>
      </c>
    </row>
    <row r="8428" spans="1:16" ht="51">
      <c r="A8428" s="214" t="s">
        <v>569</v>
      </c>
      <c r="B8428" s="89"/>
      <c r="C8428" s="90" t="s">
        <v>621</v>
      </c>
      <c r="D8428" s="153">
        <v>43424</v>
      </c>
      <c r="E8428" s="89" t="s">
        <v>14873</v>
      </c>
      <c r="F8428" s="89" t="s">
        <v>3</v>
      </c>
      <c r="G8428" s="89">
        <v>1683780</v>
      </c>
      <c r="H8428" s="89"/>
      <c r="I8428" s="93" t="s">
        <v>17117</v>
      </c>
      <c r="J8428" s="89"/>
      <c r="K8428" s="89"/>
      <c r="L8428" s="89"/>
      <c r="M8428" s="89"/>
      <c r="N8428" s="155">
        <v>0</v>
      </c>
      <c r="O8428" s="155">
        <v>224.1</v>
      </c>
      <c r="P8428" s="89" t="s">
        <v>679</v>
      </c>
    </row>
    <row r="8429" spans="1:16" ht="51">
      <c r="A8429" s="214">
        <v>46</v>
      </c>
      <c r="B8429" s="89"/>
      <c r="C8429" s="90" t="s">
        <v>51</v>
      </c>
      <c r="D8429" s="153">
        <v>43424</v>
      </c>
      <c r="E8429" s="89" t="s">
        <v>14874</v>
      </c>
      <c r="F8429" s="89" t="s">
        <v>3</v>
      </c>
      <c r="G8429" s="89">
        <v>1683784</v>
      </c>
      <c r="H8429" s="89"/>
      <c r="I8429" s="93" t="s">
        <v>17120</v>
      </c>
      <c r="J8429" s="89"/>
      <c r="K8429" s="89"/>
      <c r="L8429" s="89"/>
      <c r="M8429" s="89"/>
      <c r="N8429" s="155">
        <v>0</v>
      </c>
      <c r="O8429" s="155">
        <v>8000</v>
      </c>
      <c r="P8429" s="89" t="s">
        <v>679</v>
      </c>
    </row>
    <row r="8430" spans="1:16" ht="51">
      <c r="A8430" s="214">
        <v>212</v>
      </c>
      <c r="B8430" s="89"/>
      <c r="C8430" s="90" t="s">
        <v>103</v>
      </c>
      <c r="D8430" s="153">
        <v>43424</v>
      </c>
      <c r="E8430" s="89" t="s">
        <v>14875</v>
      </c>
      <c r="F8430" s="89" t="s">
        <v>3</v>
      </c>
      <c r="G8430" s="89">
        <v>1683795</v>
      </c>
      <c r="H8430" s="89"/>
      <c r="I8430" s="93" t="s">
        <v>17121</v>
      </c>
      <c r="J8430" s="89"/>
      <c r="K8430" s="89"/>
      <c r="L8430" s="89"/>
      <c r="M8430" s="89"/>
      <c r="N8430" s="155">
        <v>0</v>
      </c>
      <c r="O8430" s="155">
        <v>858</v>
      </c>
      <c r="P8430" s="89" t="s">
        <v>679</v>
      </c>
    </row>
    <row r="8431" spans="1:16" ht="89.25">
      <c r="A8431" s="214">
        <v>587</v>
      </c>
      <c r="B8431" s="89"/>
      <c r="C8431" s="90" t="s">
        <v>2113</v>
      </c>
      <c r="D8431" s="153">
        <v>43424</v>
      </c>
      <c r="E8431" s="89" t="s">
        <v>14876</v>
      </c>
      <c r="F8431" s="89" t="s">
        <v>3</v>
      </c>
      <c r="G8431" s="89">
        <v>1683642</v>
      </c>
      <c r="H8431" s="89"/>
      <c r="I8431" s="93" t="s">
        <v>17122</v>
      </c>
      <c r="J8431" s="89"/>
      <c r="K8431" s="89"/>
      <c r="L8431" s="89"/>
      <c r="M8431" s="89"/>
      <c r="N8431" s="155">
        <v>0</v>
      </c>
      <c r="O8431" s="155">
        <v>2340.0500000000002</v>
      </c>
      <c r="P8431" s="89" t="s">
        <v>679</v>
      </c>
    </row>
    <row r="8432" spans="1:16" ht="63.75">
      <c r="A8432" s="214">
        <v>512</v>
      </c>
      <c r="B8432" s="89"/>
      <c r="C8432" s="90" t="s">
        <v>10495</v>
      </c>
      <c r="D8432" s="153">
        <v>43424</v>
      </c>
      <c r="E8432" s="89" t="s">
        <v>14877</v>
      </c>
      <c r="F8432" s="89" t="s">
        <v>3</v>
      </c>
      <c r="G8432" s="89">
        <v>1683644</v>
      </c>
      <c r="H8432" s="89"/>
      <c r="I8432" s="93" t="s">
        <v>17123</v>
      </c>
      <c r="J8432" s="89"/>
      <c r="K8432" s="89"/>
      <c r="L8432" s="89"/>
      <c r="M8432" s="89"/>
      <c r="N8432" s="155">
        <v>0</v>
      </c>
      <c r="O8432" s="155">
        <v>161</v>
      </c>
      <c r="P8432" s="89" t="s">
        <v>679</v>
      </c>
    </row>
    <row r="8433" spans="1:16" ht="63.75">
      <c r="A8433" s="214">
        <v>681</v>
      </c>
      <c r="B8433" s="89"/>
      <c r="C8433" s="90" t="s">
        <v>196</v>
      </c>
      <c r="D8433" s="153">
        <v>43424</v>
      </c>
      <c r="E8433" s="89" t="s">
        <v>14878</v>
      </c>
      <c r="F8433" s="89" t="s">
        <v>3</v>
      </c>
      <c r="G8433" s="89">
        <v>1683645</v>
      </c>
      <c r="H8433" s="89"/>
      <c r="I8433" s="93" t="s">
        <v>17124</v>
      </c>
      <c r="J8433" s="89"/>
      <c r="K8433" s="89"/>
      <c r="L8433" s="89"/>
      <c r="M8433" s="89"/>
      <c r="N8433" s="155">
        <v>0</v>
      </c>
      <c r="O8433" s="155">
        <v>8</v>
      </c>
      <c r="P8433" s="89" t="s">
        <v>679</v>
      </c>
    </row>
    <row r="8434" spans="1:16" ht="63.75">
      <c r="A8434" s="214">
        <v>512</v>
      </c>
      <c r="B8434" s="89"/>
      <c r="C8434" s="90" t="s">
        <v>10495</v>
      </c>
      <c r="D8434" s="153">
        <v>43424</v>
      </c>
      <c r="E8434" s="89" t="s">
        <v>14879</v>
      </c>
      <c r="F8434" s="89" t="s">
        <v>3</v>
      </c>
      <c r="G8434" s="89">
        <v>1683646</v>
      </c>
      <c r="H8434" s="89"/>
      <c r="I8434" s="93" t="s">
        <v>17123</v>
      </c>
      <c r="J8434" s="89"/>
      <c r="K8434" s="89"/>
      <c r="L8434" s="89"/>
      <c r="M8434" s="89"/>
      <c r="N8434" s="155">
        <v>0</v>
      </c>
      <c r="O8434" s="155">
        <v>70</v>
      </c>
      <c r="P8434" s="89" t="s">
        <v>679</v>
      </c>
    </row>
    <row r="8435" spans="1:16" ht="63.75">
      <c r="A8435" s="214">
        <v>342</v>
      </c>
      <c r="B8435" s="89"/>
      <c r="C8435" s="90" t="s">
        <v>152</v>
      </c>
      <c r="D8435" s="153">
        <v>43424</v>
      </c>
      <c r="E8435" s="89" t="s">
        <v>14880</v>
      </c>
      <c r="F8435" s="89" t="s">
        <v>3</v>
      </c>
      <c r="G8435" s="89">
        <v>1683678</v>
      </c>
      <c r="H8435" s="89"/>
      <c r="I8435" s="93" t="s">
        <v>17125</v>
      </c>
      <c r="J8435" s="89"/>
      <c r="K8435" s="89"/>
      <c r="L8435" s="89"/>
      <c r="M8435" s="89"/>
      <c r="N8435" s="155">
        <v>0</v>
      </c>
      <c r="O8435" s="155">
        <v>4.55</v>
      </c>
      <c r="P8435" s="89" t="s">
        <v>679</v>
      </c>
    </row>
    <row r="8436" spans="1:16" ht="38.25">
      <c r="A8436" s="214">
        <v>206</v>
      </c>
      <c r="B8436" s="89"/>
      <c r="C8436" s="90" t="s">
        <v>100</v>
      </c>
      <c r="D8436" s="153">
        <v>43424</v>
      </c>
      <c r="E8436" s="89" t="s">
        <v>14881</v>
      </c>
      <c r="F8436" s="89" t="s">
        <v>3</v>
      </c>
      <c r="G8436" s="89">
        <v>1683682</v>
      </c>
      <c r="H8436" s="89"/>
      <c r="I8436" s="93" t="s">
        <v>17126</v>
      </c>
      <c r="J8436" s="89"/>
      <c r="K8436" s="89"/>
      <c r="L8436" s="89"/>
      <c r="M8436" s="89"/>
      <c r="N8436" s="155">
        <v>0</v>
      </c>
      <c r="O8436" s="155">
        <v>10</v>
      </c>
      <c r="P8436" s="89" t="s">
        <v>679</v>
      </c>
    </row>
    <row r="8437" spans="1:16" ht="51">
      <c r="A8437" s="214">
        <v>593</v>
      </c>
      <c r="B8437" s="89"/>
      <c r="C8437" s="90" t="s">
        <v>618</v>
      </c>
      <c r="D8437" s="153">
        <v>43424</v>
      </c>
      <c r="E8437" s="89" t="s">
        <v>14882</v>
      </c>
      <c r="F8437" s="89" t="s">
        <v>3</v>
      </c>
      <c r="G8437" s="89">
        <v>1683701</v>
      </c>
      <c r="H8437" s="89"/>
      <c r="I8437" s="93" t="s">
        <v>17127</v>
      </c>
      <c r="J8437" s="89"/>
      <c r="K8437" s="89"/>
      <c r="L8437" s="89"/>
      <c r="M8437" s="89"/>
      <c r="N8437" s="155">
        <v>0</v>
      </c>
      <c r="O8437" s="155">
        <v>109.79</v>
      </c>
      <c r="P8437" s="89" t="s">
        <v>679</v>
      </c>
    </row>
    <row r="8438" spans="1:16" ht="38.25">
      <c r="A8438" s="214" t="s">
        <v>569</v>
      </c>
      <c r="B8438" s="89"/>
      <c r="C8438" s="90" t="s">
        <v>621</v>
      </c>
      <c r="D8438" s="153">
        <v>43424</v>
      </c>
      <c r="E8438" s="89" t="s">
        <v>14883</v>
      </c>
      <c r="F8438" s="89" t="s">
        <v>3</v>
      </c>
      <c r="G8438" s="89">
        <v>1683704</v>
      </c>
      <c r="H8438" s="89"/>
      <c r="I8438" s="93" t="s">
        <v>17128</v>
      </c>
      <c r="J8438" s="89"/>
      <c r="K8438" s="89"/>
      <c r="L8438" s="89"/>
      <c r="M8438" s="89"/>
      <c r="N8438" s="155">
        <v>0</v>
      </c>
      <c r="O8438" s="155">
        <v>693</v>
      </c>
      <c r="P8438" s="89" t="s">
        <v>679</v>
      </c>
    </row>
    <row r="8439" spans="1:16" ht="63.75">
      <c r="A8439" s="214">
        <v>35</v>
      </c>
      <c r="B8439" s="89"/>
      <c r="C8439" s="90" t="s">
        <v>49</v>
      </c>
      <c r="D8439" s="153">
        <v>43424</v>
      </c>
      <c r="E8439" s="89" t="s">
        <v>14884</v>
      </c>
      <c r="F8439" s="89" t="s">
        <v>3</v>
      </c>
      <c r="G8439" s="89">
        <v>1683710</v>
      </c>
      <c r="H8439" s="89"/>
      <c r="I8439" s="93" t="s">
        <v>17129</v>
      </c>
      <c r="J8439" s="89"/>
      <c r="K8439" s="89"/>
      <c r="L8439" s="89"/>
      <c r="M8439" s="89"/>
      <c r="N8439" s="155">
        <v>0</v>
      </c>
      <c r="O8439" s="155">
        <v>2357</v>
      </c>
      <c r="P8439" s="89" t="s">
        <v>679</v>
      </c>
    </row>
    <row r="8440" spans="1:16" ht="51">
      <c r="A8440" s="214" t="s">
        <v>569</v>
      </c>
      <c r="B8440" s="89"/>
      <c r="C8440" s="90" t="s">
        <v>621</v>
      </c>
      <c r="D8440" s="153">
        <v>43424</v>
      </c>
      <c r="E8440" s="89" t="s">
        <v>14885</v>
      </c>
      <c r="F8440" s="89" t="s">
        <v>3</v>
      </c>
      <c r="G8440" s="89">
        <v>1683711</v>
      </c>
      <c r="H8440" s="89"/>
      <c r="I8440" s="93" t="s">
        <v>17130</v>
      </c>
      <c r="J8440" s="89"/>
      <c r="K8440" s="89"/>
      <c r="L8440" s="89"/>
      <c r="M8440" s="89"/>
      <c r="N8440" s="155">
        <v>0</v>
      </c>
      <c r="O8440" s="155">
        <v>1300</v>
      </c>
      <c r="P8440" s="89" t="s">
        <v>679</v>
      </c>
    </row>
    <row r="8441" spans="1:16" ht="51">
      <c r="A8441" s="214">
        <v>35</v>
      </c>
      <c r="B8441" s="89"/>
      <c r="C8441" s="90" t="s">
        <v>49</v>
      </c>
      <c r="D8441" s="153">
        <v>43424</v>
      </c>
      <c r="E8441" s="89" t="s">
        <v>14886</v>
      </c>
      <c r="F8441" s="89" t="s">
        <v>3</v>
      </c>
      <c r="G8441" s="89">
        <v>1683736</v>
      </c>
      <c r="H8441" s="89"/>
      <c r="I8441" s="93" t="s">
        <v>17131</v>
      </c>
      <c r="J8441" s="89"/>
      <c r="K8441" s="89"/>
      <c r="L8441" s="89"/>
      <c r="M8441" s="89"/>
      <c r="N8441" s="155">
        <v>0</v>
      </c>
      <c r="O8441" s="155">
        <v>2000</v>
      </c>
      <c r="P8441" s="89" t="s">
        <v>679</v>
      </c>
    </row>
    <row r="8442" spans="1:16" ht="63.75">
      <c r="A8442" s="214">
        <v>301</v>
      </c>
      <c r="B8442" s="89"/>
      <c r="C8442" s="90" t="s">
        <v>142</v>
      </c>
      <c r="D8442" s="153">
        <v>43424</v>
      </c>
      <c r="E8442" s="89" t="s">
        <v>14887</v>
      </c>
      <c r="F8442" s="89" t="s">
        <v>3</v>
      </c>
      <c r="G8442" s="89">
        <v>1683746</v>
      </c>
      <c r="H8442" s="89"/>
      <c r="I8442" s="93" t="s">
        <v>17132</v>
      </c>
      <c r="J8442" s="89"/>
      <c r="K8442" s="89"/>
      <c r="L8442" s="89"/>
      <c r="M8442" s="89"/>
      <c r="N8442" s="155">
        <v>0</v>
      </c>
      <c r="O8442" s="155">
        <v>1796</v>
      </c>
      <c r="P8442" s="89" t="s">
        <v>679</v>
      </c>
    </row>
    <row r="8443" spans="1:16" ht="63.75">
      <c r="A8443" s="214">
        <v>373</v>
      </c>
      <c r="B8443" s="89"/>
      <c r="C8443" s="90" t="s">
        <v>644</v>
      </c>
      <c r="D8443" s="153">
        <v>43424</v>
      </c>
      <c r="E8443" s="89" t="s">
        <v>14888</v>
      </c>
      <c r="F8443" s="89" t="s">
        <v>3</v>
      </c>
      <c r="G8443" s="89">
        <v>1683747</v>
      </c>
      <c r="H8443" s="89"/>
      <c r="I8443" s="93" t="s">
        <v>17133</v>
      </c>
      <c r="J8443" s="89"/>
      <c r="K8443" s="89"/>
      <c r="L8443" s="89"/>
      <c r="M8443" s="89"/>
      <c r="N8443" s="155">
        <v>0</v>
      </c>
      <c r="O8443" s="155">
        <v>4</v>
      </c>
      <c r="P8443" s="89" t="s">
        <v>679</v>
      </c>
    </row>
    <row r="8444" spans="1:16" ht="51">
      <c r="A8444" s="214">
        <v>526</v>
      </c>
      <c r="B8444" s="89"/>
      <c r="C8444" s="90" t="s">
        <v>616</v>
      </c>
      <c r="D8444" s="153">
        <v>43424</v>
      </c>
      <c r="E8444" s="89" t="s">
        <v>14889</v>
      </c>
      <c r="F8444" s="89" t="s">
        <v>3</v>
      </c>
      <c r="G8444" s="89">
        <v>1683748</v>
      </c>
      <c r="H8444" s="89"/>
      <c r="I8444" s="93" t="s">
        <v>17134</v>
      </c>
      <c r="J8444" s="89"/>
      <c r="K8444" s="89"/>
      <c r="L8444" s="89"/>
      <c r="M8444" s="89"/>
      <c r="N8444" s="155">
        <v>0</v>
      </c>
      <c r="O8444" s="155">
        <v>350</v>
      </c>
      <c r="P8444" s="89" t="s">
        <v>679</v>
      </c>
    </row>
    <row r="8445" spans="1:16" ht="51">
      <c r="A8445" s="214" t="s">
        <v>569</v>
      </c>
      <c r="B8445" s="89"/>
      <c r="C8445" s="90" t="s">
        <v>621</v>
      </c>
      <c r="D8445" s="153">
        <v>43424</v>
      </c>
      <c r="E8445" s="89" t="s">
        <v>14890</v>
      </c>
      <c r="F8445" s="89" t="s">
        <v>3</v>
      </c>
      <c r="G8445" s="89">
        <v>1683751</v>
      </c>
      <c r="H8445" s="89"/>
      <c r="I8445" s="93" t="s">
        <v>17116</v>
      </c>
      <c r="J8445" s="89"/>
      <c r="K8445" s="89"/>
      <c r="L8445" s="89"/>
      <c r="M8445" s="89"/>
      <c r="N8445" s="155">
        <v>0</v>
      </c>
      <c r="O8445" s="155">
        <v>4843.6000000000004</v>
      </c>
      <c r="P8445" s="89" t="s">
        <v>679</v>
      </c>
    </row>
    <row r="8446" spans="1:16" ht="51">
      <c r="A8446" s="214">
        <v>592</v>
      </c>
      <c r="B8446" s="89"/>
      <c r="C8446" s="90" t="s">
        <v>653</v>
      </c>
      <c r="D8446" s="153">
        <v>43424</v>
      </c>
      <c r="E8446" s="89" t="s">
        <v>14891</v>
      </c>
      <c r="F8446" s="89" t="s">
        <v>3</v>
      </c>
      <c r="G8446" s="89">
        <v>1683903</v>
      </c>
      <c r="H8446" s="89"/>
      <c r="I8446" s="93" t="s">
        <v>17135</v>
      </c>
      <c r="J8446" s="89"/>
      <c r="K8446" s="89"/>
      <c r="L8446" s="89"/>
      <c r="M8446" s="89"/>
      <c r="N8446" s="155">
        <v>0</v>
      </c>
      <c r="O8446" s="155">
        <v>21549.7</v>
      </c>
      <c r="P8446" s="89" t="s">
        <v>679</v>
      </c>
    </row>
    <row r="8447" spans="1:16" ht="51">
      <c r="A8447" s="214">
        <v>592</v>
      </c>
      <c r="B8447" s="89"/>
      <c r="C8447" s="90" t="s">
        <v>653</v>
      </c>
      <c r="D8447" s="153">
        <v>43424</v>
      </c>
      <c r="E8447" s="89" t="s">
        <v>14892</v>
      </c>
      <c r="F8447" s="89" t="s">
        <v>3</v>
      </c>
      <c r="G8447" s="89">
        <v>1683909</v>
      </c>
      <c r="H8447" s="89"/>
      <c r="I8447" s="93" t="s">
        <v>17136</v>
      </c>
      <c r="J8447" s="89"/>
      <c r="K8447" s="89"/>
      <c r="L8447" s="89"/>
      <c r="M8447" s="89"/>
      <c r="N8447" s="155">
        <v>0</v>
      </c>
      <c r="O8447" s="155">
        <v>224</v>
      </c>
      <c r="P8447" s="89" t="s">
        <v>679</v>
      </c>
    </row>
    <row r="8448" spans="1:16" ht="38.25">
      <c r="A8448" s="214">
        <v>592</v>
      </c>
      <c r="B8448" s="89"/>
      <c r="C8448" s="90" t="s">
        <v>653</v>
      </c>
      <c r="D8448" s="153">
        <v>43424</v>
      </c>
      <c r="E8448" s="89" t="s">
        <v>14893</v>
      </c>
      <c r="F8448" s="89" t="s">
        <v>3</v>
      </c>
      <c r="G8448" s="89">
        <v>1683911</v>
      </c>
      <c r="H8448" s="89"/>
      <c r="I8448" s="93" t="s">
        <v>17137</v>
      </c>
      <c r="J8448" s="89"/>
      <c r="K8448" s="89"/>
      <c r="L8448" s="89"/>
      <c r="M8448" s="89"/>
      <c r="N8448" s="155">
        <v>0</v>
      </c>
      <c r="O8448" s="155">
        <v>202</v>
      </c>
      <c r="P8448" s="89" t="s">
        <v>679</v>
      </c>
    </row>
    <row r="8449" spans="1:16" ht="51">
      <c r="A8449" s="214">
        <v>592</v>
      </c>
      <c r="B8449" s="89"/>
      <c r="C8449" s="90" t="s">
        <v>653</v>
      </c>
      <c r="D8449" s="153">
        <v>43424</v>
      </c>
      <c r="E8449" s="89" t="s">
        <v>14894</v>
      </c>
      <c r="F8449" s="89" t="s">
        <v>3</v>
      </c>
      <c r="G8449" s="89">
        <v>1683913</v>
      </c>
      <c r="H8449" s="89"/>
      <c r="I8449" s="93" t="s">
        <v>17138</v>
      </c>
      <c r="J8449" s="89"/>
      <c r="K8449" s="89"/>
      <c r="L8449" s="89"/>
      <c r="M8449" s="89"/>
      <c r="N8449" s="155">
        <v>0</v>
      </c>
      <c r="O8449" s="155">
        <v>2274</v>
      </c>
      <c r="P8449" s="89" t="s">
        <v>679</v>
      </c>
    </row>
    <row r="8450" spans="1:16" ht="51">
      <c r="A8450" s="214">
        <v>592</v>
      </c>
      <c r="B8450" s="89"/>
      <c r="C8450" s="90" t="s">
        <v>653</v>
      </c>
      <c r="D8450" s="153">
        <v>43424</v>
      </c>
      <c r="E8450" s="89" t="s">
        <v>14895</v>
      </c>
      <c r="F8450" s="89" t="s">
        <v>3</v>
      </c>
      <c r="G8450" s="89">
        <v>1683916</v>
      </c>
      <c r="H8450" s="89"/>
      <c r="I8450" s="93" t="s">
        <v>17139</v>
      </c>
      <c r="J8450" s="89"/>
      <c r="K8450" s="89"/>
      <c r="L8450" s="89"/>
      <c r="M8450" s="89"/>
      <c r="N8450" s="155">
        <v>0</v>
      </c>
      <c r="O8450" s="155">
        <v>6744</v>
      </c>
      <c r="P8450" s="89" t="s">
        <v>679</v>
      </c>
    </row>
    <row r="8451" spans="1:16" ht="38.25">
      <c r="A8451" s="214">
        <v>592</v>
      </c>
      <c r="B8451" s="89"/>
      <c r="C8451" s="90" t="s">
        <v>653</v>
      </c>
      <c r="D8451" s="153">
        <v>43424</v>
      </c>
      <c r="E8451" s="89" t="s">
        <v>14896</v>
      </c>
      <c r="F8451" s="89" t="s">
        <v>3</v>
      </c>
      <c r="G8451" s="89">
        <v>1683918</v>
      </c>
      <c r="H8451" s="89"/>
      <c r="I8451" s="93" t="s">
        <v>17140</v>
      </c>
      <c r="J8451" s="89"/>
      <c r="K8451" s="89"/>
      <c r="L8451" s="89"/>
      <c r="M8451" s="89"/>
      <c r="N8451" s="155">
        <v>0</v>
      </c>
      <c r="O8451" s="155">
        <v>4589</v>
      </c>
      <c r="P8451" s="89" t="s">
        <v>679</v>
      </c>
    </row>
    <row r="8452" spans="1:16" ht="38.25">
      <c r="A8452" s="214">
        <v>16</v>
      </c>
      <c r="B8452" s="89"/>
      <c r="C8452" s="90" t="s">
        <v>46</v>
      </c>
      <c r="D8452" s="153">
        <v>43424</v>
      </c>
      <c r="E8452" s="89" t="s">
        <v>14897</v>
      </c>
      <c r="F8452" s="89" t="s">
        <v>3</v>
      </c>
      <c r="G8452" s="89">
        <v>1683798</v>
      </c>
      <c r="H8452" s="89"/>
      <c r="I8452" s="93" t="s">
        <v>17141</v>
      </c>
      <c r="J8452" s="89"/>
      <c r="K8452" s="89"/>
      <c r="L8452" s="89"/>
      <c r="M8452" s="89"/>
      <c r="N8452" s="155">
        <v>0</v>
      </c>
      <c r="O8452" s="155">
        <v>20</v>
      </c>
      <c r="P8452" s="89" t="s">
        <v>679</v>
      </c>
    </row>
    <row r="8453" spans="1:16" ht="38.25">
      <c r="A8453" s="214" t="s">
        <v>569</v>
      </c>
      <c r="B8453" s="89"/>
      <c r="C8453" s="90" t="s">
        <v>621</v>
      </c>
      <c r="D8453" s="153">
        <v>43424</v>
      </c>
      <c r="E8453" s="89" t="s">
        <v>14898</v>
      </c>
      <c r="F8453" s="89" t="s">
        <v>3</v>
      </c>
      <c r="G8453" s="89">
        <v>1683807</v>
      </c>
      <c r="H8453" s="89"/>
      <c r="I8453" s="93" t="s">
        <v>8518</v>
      </c>
      <c r="J8453" s="89"/>
      <c r="K8453" s="89"/>
      <c r="L8453" s="89"/>
      <c r="M8453" s="89"/>
      <c r="N8453" s="155">
        <v>0</v>
      </c>
      <c r="O8453" s="155">
        <v>0.01</v>
      </c>
      <c r="P8453" s="89" t="s">
        <v>679</v>
      </c>
    </row>
    <row r="8454" spans="1:16" ht="51">
      <c r="A8454" s="214">
        <v>78</v>
      </c>
      <c r="B8454" s="89"/>
      <c r="C8454" s="90" t="s">
        <v>683</v>
      </c>
      <c r="D8454" s="153">
        <v>43424</v>
      </c>
      <c r="E8454" s="89" t="s">
        <v>14899</v>
      </c>
      <c r="F8454" s="89" t="s">
        <v>3</v>
      </c>
      <c r="G8454" s="89">
        <v>1683810</v>
      </c>
      <c r="H8454" s="89"/>
      <c r="I8454" s="93" t="s">
        <v>17142</v>
      </c>
      <c r="J8454" s="89"/>
      <c r="K8454" s="89"/>
      <c r="L8454" s="89"/>
      <c r="M8454" s="89"/>
      <c r="N8454" s="155">
        <v>0</v>
      </c>
      <c r="O8454" s="155">
        <v>6816.57</v>
      </c>
      <c r="P8454" s="89" t="s">
        <v>679</v>
      </c>
    </row>
    <row r="8455" spans="1:16" ht="51">
      <c r="A8455" s="214" t="s">
        <v>569</v>
      </c>
      <c r="B8455" s="89"/>
      <c r="C8455" s="90" t="s">
        <v>621</v>
      </c>
      <c r="D8455" s="153">
        <v>43424</v>
      </c>
      <c r="E8455" s="89" t="s">
        <v>14900</v>
      </c>
      <c r="F8455" s="89" t="s">
        <v>3</v>
      </c>
      <c r="G8455" s="89">
        <v>1683838</v>
      </c>
      <c r="H8455" s="89"/>
      <c r="I8455" s="93" t="s">
        <v>17143</v>
      </c>
      <c r="J8455" s="89"/>
      <c r="K8455" s="89"/>
      <c r="L8455" s="89"/>
      <c r="M8455" s="89"/>
      <c r="N8455" s="155">
        <v>0</v>
      </c>
      <c r="O8455" s="155">
        <v>561.37</v>
      </c>
      <c r="P8455" s="89" t="s">
        <v>679</v>
      </c>
    </row>
    <row r="8456" spans="1:16" ht="63.75">
      <c r="A8456" s="214">
        <v>512</v>
      </c>
      <c r="B8456" s="89"/>
      <c r="C8456" s="90" t="s">
        <v>10495</v>
      </c>
      <c r="D8456" s="153">
        <v>43424</v>
      </c>
      <c r="E8456" s="89" t="s">
        <v>14901</v>
      </c>
      <c r="F8456" s="89" t="s">
        <v>3</v>
      </c>
      <c r="G8456" s="89">
        <v>1683860</v>
      </c>
      <c r="H8456" s="89"/>
      <c r="I8456" s="93" t="s">
        <v>17144</v>
      </c>
      <c r="J8456" s="89"/>
      <c r="K8456" s="89"/>
      <c r="L8456" s="89"/>
      <c r="M8456" s="89"/>
      <c r="N8456" s="155">
        <v>0</v>
      </c>
      <c r="O8456" s="155">
        <v>108</v>
      </c>
      <c r="P8456" s="89" t="s">
        <v>679</v>
      </c>
    </row>
    <row r="8457" spans="1:16" ht="63.75">
      <c r="A8457" s="214">
        <v>512</v>
      </c>
      <c r="B8457" s="89"/>
      <c r="C8457" s="90" t="s">
        <v>10495</v>
      </c>
      <c r="D8457" s="153">
        <v>43424</v>
      </c>
      <c r="E8457" s="89" t="s">
        <v>14902</v>
      </c>
      <c r="F8457" s="89" t="s">
        <v>3</v>
      </c>
      <c r="G8457" s="89">
        <v>1683865</v>
      </c>
      <c r="H8457" s="89"/>
      <c r="I8457" s="93" t="s">
        <v>17145</v>
      </c>
      <c r="J8457" s="89"/>
      <c r="K8457" s="89"/>
      <c r="L8457" s="89"/>
      <c r="M8457" s="89"/>
      <c r="N8457" s="155">
        <v>0</v>
      </c>
      <c r="O8457" s="155">
        <v>525</v>
      </c>
      <c r="P8457" s="89" t="s">
        <v>679</v>
      </c>
    </row>
    <row r="8458" spans="1:16" ht="51">
      <c r="A8458" s="214" t="s">
        <v>569</v>
      </c>
      <c r="B8458" s="89"/>
      <c r="C8458" s="90" t="s">
        <v>621</v>
      </c>
      <c r="D8458" s="153">
        <v>43424</v>
      </c>
      <c r="E8458" s="89" t="s">
        <v>14903</v>
      </c>
      <c r="F8458" s="89" t="s">
        <v>3</v>
      </c>
      <c r="G8458" s="89">
        <v>1683867</v>
      </c>
      <c r="H8458" s="89"/>
      <c r="I8458" s="93" t="s">
        <v>17146</v>
      </c>
      <c r="J8458" s="89"/>
      <c r="K8458" s="89"/>
      <c r="L8458" s="89"/>
      <c r="M8458" s="89"/>
      <c r="N8458" s="155">
        <v>0</v>
      </c>
      <c r="O8458" s="155">
        <v>1.3</v>
      </c>
      <c r="P8458" s="89" t="s">
        <v>679</v>
      </c>
    </row>
    <row r="8459" spans="1:16" ht="63.75">
      <c r="A8459" s="214" t="s">
        <v>569</v>
      </c>
      <c r="B8459" s="89"/>
      <c r="C8459" s="90" t="s">
        <v>621</v>
      </c>
      <c r="D8459" s="153">
        <v>43424</v>
      </c>
      <c r="E8459" s="89" t="s">
        <v>14904</v>
      </c>
      <c r="F8459" s="89" t="s">
        <v>3</v>
      </c>
      <c r="G8459" s="89">
        <v>1683874</v>
      </c>
      <c r="H8459" s="89"/>
      <c r="I8459" s="93" t="s">
        <v>17147</v>
      </c>
      <c r="J8459" s="89"/>
      <c r="K8459" s="89"/>
      <c r="L8459" s="89"/>
      <c r="M8459" s="89"/>
      <c r="N8459" s="155">
        <v>0</v>
      </c>
      <c r="O8459" s="155">
        <v>11415.62</v>
      </c>
      <c r="P8459" s="89" t="s">
        <v>679</v>
      </c>
    </row>
    <row r="8460" spans="1:16" ht="38.25">
      <c r="A8460" s="214">
        <v>20</v>
      </c>
      <c r="B8460" s="89"/>
      <c r="C8460" s="90" t="s">
        <v>47</v>
      </c>
      <c r="D8460" s="153">
        <v>43424</v>
      </c>
      <c r="E8460" s="89" t="s">
        <v>14905</v>
      </c>
      <c r="F8460" s="89" t="s">
        <v>3</v>
      </c>
      <c r="G8460" s="89">
        <v>1683875</v>
      </c>
      <c r="H8460" s="89"/>
      <c r="I8460" s="93" t="s">
        <v>17148</v>
      </c>
      <c r="J8460" s="89"/>
      <c r="K8460" s="89"/>
      <c r="L8460" s="89"/>
      <c r="M8460" s="89"/>
      <c r="N8460" s="155">
        <v>0</v>
      </c>
      <c r="O8460" s="155">
        <v>1113</v>
      </c>
      <c r="P8460" s="89" t="s">
        <v>679</v>
      </c>
    </row>
    <row r="8461" spans="1:16" ht="51">
      <c r="A8461" s="214">
        <v>592</v>
      </c>
      <c r="B8461" s="89"/>
      <c r="C8461" s="90" t="s">
        <v>653</v>
      </c>
      <c r="D8461" s="153">
        <v>43424</v>
      </c>
      <c r="E8461" s="89" t="s">
        <v>14906</v>
      </c>
      <c r="F8461" s="89" t="s">
        <v>3</v>
      </c>
      <c r="G8461" s="89">
        <v>1683898</v>
      </c>
      <c r="H8461" s="89"/>
      <c r="I8461" s="93" t="s">
        <v>17149</v>
      </c>
      <c r="J8461" s="89"/>
      <c r="K8461" s="89"/>
      <c r="L8461" s="89"/>
      <c r="M8461" s="89"/>
      <c r="N8461" s="155">
        <v>0</v>
      </c>
      <c r="O8461" s="155">
        <v>105.7</v>
      </c>
      <c r="P8461" s="89" t="s">
        <v>679</v>
      </c>
    </row>
    <row r="8462" spans="1:16" ht="51">
      <c r="A8462" s="214">
        <v>86</v>
      </c>
      <c r="B8462" s="89"/>
      <c r="C8462" s="90" t="s">
        <v>59</v>
      </c>
      <c r="D8462" s="153">
        <v>43424</v>
      </c>
      <c r="E8462" s="89" t="s">
        <v>14907</v>
      </c>
      <c r="F8462" s="89" t="s">
        <v>3</v>
      </c>
      <c r="G8462" s="89">
        <v>1683707</v>
      </c>
      <c r="H8462" s="89"/>
      <c r="I8462" s="93" t="s">
        <v>17150</v>
      </c>
      <c r="J8462" s="89"/>
      <c r="K8462" s="89"/>
      <c r="L8462" s="89"/>
      <c r="M8462" s="89"/>
      <c r="N8462" s="155">
        <v>0</v>
      </c>
      <c r="O8462" s="155">
        <v>7785</v>
      </c>
      <c r="P8462" s="89" t="s">
        <v>679</v>
      </c>
    </row>
    <row r="8463" spans="1:16" ht="51">
      <c r="A8463" s="214">
        <v>86</v>
      </c>
      <c r="B8463" s="89"/>
      <c r="C8463" s="90" t="s">
        <v>59</v>
      </c>
      <c r="D8463" s="153">
        <v>43424</v>
      </c>
      <c r="E8463" s="89" t="s">
        <v>14908</v>
      </c>
      <c r="F8463" s="89" t="s">
        <v>3</v>
      </c>
      <c r="G8463" s="89">
        <v>1683709</v>
      </c>
      <c r="H8463" s="89"/>
      <c r="I8463" s="93" t="s">
        <v>17151</v>
      </c>
      <c r="J8463" s="89"/>
      <c r="K8463" s="89"/>
      <c r="L8463" s="89"/>
      <c r="M8463" s="89"/>
      <c r="N8463" s="155">
        <v>0</v>
      </c>
      <c r="O8463" s="155">
        <v>60000</v>
      </c>
      <c r="P8463" s="89" t="s">
        <v>679</v>
      </c>
    </row>
    <row r="8464" spans="1:16" ht="63.75">
      <c r="A8464" s="214">
        <v>301</v>
      </c>
      <c r="B8464" s="89"/>
      <c r="C8464" s="90" t="s">
        <v>142</v>
      </c>
      <c r="D8464" s="153">
        <v>43424</v>
      </c>
      <c r="E8464" s="89" t="s">
        <v>14909</v>
      </c>
      <c r="F8464" s="89" t="s">
        <v>3</v>
      </c>
      <c r="G8464" s="89">
        <v>1683715</v>
      </c>
      <c r="H8464" s="89"/>
      <c r="I8464" s="93" t="s">
        <v>17152</v>
      </c>
      <c r="J8464" s="89"/>
      <c r="K8464" s="89"/>
      <c r="L8464" s="89"/>
      <c r="M8464" s="89"/>
      <c r="N8464" s="155">
        <v>0</v>
      </c>
      <c r="O8464" s="155">
        <v>2000</v>
      </c>
      <c r="P8464" s="89" t="s">
        <v>679</v>
      </c>
    </row>
    <row r="8465" spans="1:16" ht="63.75">
      <c r="A8465" s="214">
        <v>81</v>
      </c>
      <c r="B8465" s="89"/>
      <c r="C8465" s="90" t="s">
        <v>58</v>
      </c>
      <c r="D8465" s="153">
        <v>43424</v>
      </c>
      <c r="E8465" s="89" t="s">
        <v>14910</v>
      </c>
      <c r="F8465" s="89" t="s">
        <v>3</v>
      </c>
      <c r="G8465" s="89">
        <v>1683576</v>
      </c>
      <c r="H8465" s="89"/>
      <c r="I8465" s="93" t="s">
        <v>17153</v>
      </c>
      <c r="J8465" s="89"/>
      <c r="K8465" s="89"/>
      <c r="L8465" s="89"/>
      <c r="M8465" s="89"/>
      <c r="N8465" s="155">
        <v>0</v>
      </c>
      <c r="O8465" s="155">
        <v>70000</v>
      </c>
      <c r="P8465" s="89" t="s">
        <v>679</v>
      </c>
    </row>
    <row r="8466" spans="1:16" ht="89.25">
      <c r="A8466" s="214">
        <v>587</v>
      </c>
      <c r="B8466" s="89"/>
      <c r="C8466" s="90" t="s">
        <v>2113</v>
      </c>
      <c r="D8466" s="153">
        <v>43424</v>
      </c>
      <c r="E8466" s="89" t="s">
        <v>14911</v>
      </c>
      <c r="F8466" s="89" t="s">
        <v>3</v>
      </c>
      <c r="G8466" s="89">
        <v>1683589</v>
      </c>
      <c r="H8466" s="89"/>
      <c r="I8466" s="93" t="s">
        <v>17154</v>
      </c>
      <c r="J8466" s="89"/>
      <c r="K8466" s="89"/>
      <c r="L8466" s="89"/>
      <c r="M8466" s="89"/>
      <c r="N8466" s="155">
        <v>0</v>
      </c>
      <c r="O8466" s="155">
        <v>639232.26</v>
      </c>
      <c r="P8466" s="89" t="s">
        <v>679</v>
      </c>
    </row>
    <row r="8467" spans="1:16" ht="51">
      <c r="A8467" s="214" t="s">
        <v>569</v>
      </c>
      <c r="B8467" s="89"/>
      <c r="C8467" s="90" t="s">
        <v>621</v>
      </c>
      <c r="D8467" s="153">
        <v>43424</v>
      </c>
      <c r="E8467" s="89" t="s">
        <v>14912</v>
      </c>
      <c r="F8467" s="89" t="s">
        <v>3</v>
      </c>
      <c r="G8467" s="89">
        <v>1683630</v>
      </c>
      <c r="H8467" s="89"/>
      <c r="I8467" s="93" t="s">
        <v>17155</v>
      </c>
      <c r="J8467" s="89"/>
      <c r="K8467" s="89"/>
      <c r="L8467" s="89"/>
      <c r="M8467" s="89"/>
      <c r="N8467" s="155">
        <v>0</v>
      </c>
      <c r="O8467" s="155">
        <v>364.18</v>
      </c>
      <c r="P8467" s="89" t="s">
        <v>679</v>
      </c>
    </row>
    <row r="8468" spans="1:16" ht="51">
      <c r="A8468" s="214" t="s">
        <v>569</v>
      </c>
      <c r="B8468" s="89"/>
      <c r="C8468" s="90" t="s">
        <v>621</v>
      </c>
      <c r="D8468" s="153">
        <v>43424</v>
      </c>
      <c r="E8468" s="89" t="s">
        <v>14913</v>
      </c>
      <c r="F8468" s="89" t="s">
        <v>3</v>
      </c>
      <c r="G8468" s="89">
        <v>1683632</v>
      </c>
      <c r="H8468" s="89"/>
      <c r="I8468" s="93" t="s">
        <v>17156</v>
      </c>
      <c r="J8468" s="89"/>
      <c r="K8468" s="89"/>
      <c r="L8468" s="89"/>
      <c r="M8468" s="89"/>
      <c r="N8468" s="155">
        <v>0</v>
      </c>
      <c r="O8468" s="155">
        <v>2969.64</v>
      </c>
      <c r="P8468" s="89" t="s">
        <v>679</v>
      </c>
    </row>
    <row r="8469" spans="1:16" ht="51">
      <c r="A8469" s="214">
        <v>206</v>
      </c>
      <c r="B8469" s="89"/>
      <c r="C8469" s="90" t="s">
        <v>100</v>
      </c>
      <c r="D8469" s="153">
        <v>43424</v>
      </c>
      <c r="E8469" s="89" t="s">
        <v>14914</v>
      </c>
      <c r="F8469" s="89" t="s">
        <v>3</v>
      </c>
      <c r="G8469" s="89">
        <v>1683675</v>
      </c>
      <c r="H8469" s="89"/>
      <c r="I8469" s="93" t="s">
        <v>17157</v>
      </c>
      <c r="J8469" s="89"/>
      <c r="K8469" s="89"/>
      <c r="L8469" s="89"/>
      <c r="M8469" s="89"/>
      <c r="N8469" s="155">
        <v>0</v>
      </c>
      <c r="O8469" s="155">
        <v>100</v>
      </c>
      <c r="P8469" s="89" t="s">
        <v>679</v>
      </c>
    </row>
    <row r="8470" spans="1:16" ht="51">
      <c r="A8470" s="214">
        <v>206</v>
      </c>
      <c r="B8470" s="89"/>
      <c r="C8470" s="90" t="s">
        <v>100</v>
      </c>
      <c r="D8470" s="153">
        <v>43424</v>
      </c>
      <c r="E8470" s="89" t="s">
        <v>14915</v>
      </c>
      <c r="F8470" s="89" t="s">
        <v>3</v>
      </c>
      <c r="G8470" s="89">
        <v>1683677</v>
      </c>
      <c r="H8470" s="89"/>
      <c r="I8470" s="93" t="s">
        <v>17158</v>
      </c>
      <c r="J8470" s="89"/>
      <c r="K8470" s="89"/>
      <c r="L8470" s="89"/>
      <c r="M8470" s="89"/>
      <c r="N8470" s="155">
        <v>0</v>
      </c>
      <c r="O8470" s="155">
        <v>220</v>
      </c>
      <c r="P8470" s="89" t="s">
        <v>679</v>
      </c>
    </row>
    <row r="8471" spans="1:16" ht="51">
      <c r="A8471" s="214">
        <v>206</v>
      </c>
      <c r="B8471" s="89"/>
      <c r="C8471" s="90" t="s">
        <v>100</v>
      </c>
      <c r="D8471" s="153">
        <v>43424</v>
      </c>
      <c r="E8471" s="89" t="s">
        <v>14916</v>
      </c>
      <c r="F8471" s="89" t="s">
        <v>3</v>
      </c>
      <c r="G8471" s="89">
        <v>1683680</v>
      </c>
      <c r="H8471" s="89"/>
      <c r="I8471" s="93" t="s">
        <v>17159</v>
      </c>
      <c r="J8471" s="89"/>
      <c r="K8471" s="89"/>
      <c r="L8471" s="89"/>
      <c r="M8471" s="89"/>
      <c r="N8471" s="155">
        <v>0</v>
      </c>
      <c r="O8471" s="155">
        <v>10</v>
      </c>
      <c r="P8471" s="89" t="s">
        <v>679</v>
      </c>
    </row>
    <row r="8472" spans="1:16" ht="51">
      <c r="A8472" s="214">
        <v>16</v>
      </c>
      <c r="B8472" s="89"/>
      <c r="C8472" s="90" t="s">
        <v>46</v>
      </c>
      <c r="D8472" s="153">
        <v>43424</v>
      </c>
      <c r="E8472" s="89" t="s">
        <v>14917</v>
      </c>
      <c r="F8472" s="89" t="s">
        <v>3</v>
      </c>
      <c r="G8472" s="89">
        <v>1683685</v>
      </c>
      <c r="H8472" s="89"/>
      <c r="I8472" s="93" t="s">
        <v>17160</v>
      </c>
      <c r="J8472" s="89"/>
      <c r="K8472" s="89"/>
      <c r="L8472" s="89"/>
      <c r="M8472" s="89"/>
      <c r="N8472" s="155">
        <v>0</v>
      </c>
      <c r="O8472" s="155">
        <v>3898.08</v>
      </c>
      <c r="P8472" s="89" t="s">
        <v>679</v>
      </c>
    </row>
    <row r="8473" spans="1:16" ht="63.75">
      <c r="A8473" s="214">
        <v>16</v>
      </c>
      <c r="B8473" s="89"/>
      <c r="C8473" s="90" t="s">
        <v>46</v>
      </c>
      <c r="D8473" s="153">
        <v>43424</v>
      </c>
      <c r="E8473" s="89" t="s">
        <v>14918</v>
      </c>
      <c r="F8473" s="89" t="s">
        <v>3</v>
      </c>
      <c r="G8473" s="89">
        <v>1683686</v>
      </c>
      <c r="H8473" s="89"/>
      <c r="I8473" s="93" t="s">
        <v>17161</v>
      </c>
      <c r="J8473" s="89"/>
      <c r="K8473" s="89"/>
      <c r="L8473" s="89"/>
      <c r="M8473" s="89"/>
      <c r="N8473" s="155">
        <v>0</v>
      </c>
      <c r="O8473" s="155">
        <v>1377.24</v>
      </c>
      <c r="P8473" s="89" t="s">
        <v>679</v>
      </c>
    </row>
    <row r="8474" spans="1:16" ht="63.75">
      <c r="A8474" s="214">
        <v>660</v>
      </c>
      <c r="B8474" s="89"/>
      <c r="C8474" s="90" t="s">
        <v>192</v>
      </c>
      <c r="D8474" s="153">
        <v>43424</v>
      </c>
      <c r="E8474" s="89" t="s">
        <v>14919</v>
      </c>
      <c r="F8474" s="89" t="s">
        <v>3</v>
      </c>
      <c r="G8474" s="89">
        <v>1683688</v>
      </c>
      <c r="H8474" s="89"/>
      <c r="I8474" s="93" t="s">
        <v>17162</v>
      </c>
      <c r="J8474" s="89"/>
      <c r="K8474" s="89"/>
      <c r="L8474" s="89"/>
      <c r="M8474" s="89"/>
      <c r="N8474" s="155">
        <v>0</v>
      </c>
      <c r="O8474" s="155">
        <v>2400</v>
      </c>
      <c r="P8474" s="89" t="s">
        <v>679</v>
      </c>
    </row>
    <row r="8475" spans="1:16" ht="51">
      <c r="A8475" s="214">
        <v>660</v>
      </c>
      <c r="B8475" s="89"/>
      <c r="C8475" s="90" t="s">
        <v>192</v>
      </c>
      <c r="D8475" s="153">
        <v>43424</v>
      </c>
      <c r="E8475" s="89" t="s">
        <v>14920</v>
      </c>
      <c r="F8475" s="89" t="s">
        <v>3</v>
      </c>
      <c r="G8475" s="89">
        <v>1683692</v>
      </c>
      <c r="H8475" s="89"/>
      <c r="I8475" s="93" t="s">
        <v>17163</v>
      </c>
      <c r="J8475" s="89"/>
      <c r="K8475" s="89"/>
      <c r="L8475" s="89"/>
      <c r="M8475" s="89"/>
      <c r="N8475" s="155">
        <v>0</v>
      </c>
      <c r="O8475" s="155">
        <v>784</v>
      </c>
      <c r="P8475" s="89" t="s">
        <v>679</v>
      </c>
    </row>
    <row r="8476" spans="1:16" ht="51">
      <c r="A8476" s="214">
        <v>660</v>
      </c>
      <c r="B8476" s="89"/>
      <c r="C8476" s="90" t="s">
        <v>192</v>
      </c>
      <c r="D8476" s="153">
        <v>43424</v>
      </c>
      <c r="E8476" s="89" t="s">
        <v>14921</v>
      </c>
      <c r="F8476" s="89" t="s">
        <v>3</v>
      </c>
      <c r="G8476" s="89">
        <v>1683693</v>
      </c>
      <c r="H8476" s="89"/>
      <c r="I8476" s="93" t="s">
        <v>17164</v>
      </c>
      <c r="J8476" s="89"/>
      <c r="K8476" s="89"/>
      <c r="L8476" s="89"/>
      <c r="M8476" s="89"/>
      <c r="N8476" s="155">
        <v>0</v>
      </c>
      <c r="O8476" s="155">
        <v>280</v>
      </c>
      <c r="P8476" s="89" t="s">
        <v>679</v>
      </c>
    </row>
    <row r="8477" spans="1:16" ht="51">
      <c r="A8477" s="214">
        <v>16</v>
      </c>
      <c r="B8477" s="89"/>
      <c r="C8477" s="90" t="s">
        <v>46</v>
      </c>
      <c r="D8477" s="153">
        <v>43424</v>
      </c>
      <c r="E8477" s="89" t="s">
        <v>14922</v>
      </c>
      <c r="F8477" s="89" t="s">
        <v>3</v>
      </c>
      <c r="G8477" s="89">
        <v>1683595</v>
      </c>
      <c r="H8477" s="89"/>
      <c r="I8477" s="93" t="s">
        <v>17165</v>
      </c>
      <c r="J8477" s="89"/>
      <c r="K8477" s="89"/>
      <c r="L8477" s="89"/>
      <c r="M8477" s="89"/>
      <c r="N8477" s="155">
        <v>0</v>
      </c>
      <c r="O8477" s="155">
        <v>379.89</v>
      </c>
      <c r="P8477" s="89" t="s">
        <v>679</v>
      </c>
    </row>
    <row r="8478" spans="1:16" ht="51">
      <c r="A8478" s="214">
        <v>78</v>
      </c>
      <c r="B8478" s="89"/>
      <c r="C8478" s="90" t="s">
        <v>683</v>
      </c>
      <c r="D8478" s="153">
        <v>43424</v>
      </c>
      <c r="E8478" s="89" t="s">
        <v>14923</v>
      </c>
      <c r="F8478" s="89" t="s">
        <v>3</v>
      </c>
      <c r="G8478" s="89">
        <v>1683601</v>
      </c>
      <c r="H8478" s="89"/>
      <c r="I8478" s="93" t="s">
        <v>17166</v>
      </c>
      <c r="J8478" s="89"/>
      <c r="K8478" s="89"/>
      <c r="L8478" s="89"/>
      <c r="M8478" s="89"/>
      <c r="N8478" s="155">
        <v>0</v>
      </c>
      <c r="O8478" s="155">
        <v>6816.57</v>
      </c>
      <c r="P8478" s="89" t="s">
        <v>679</v>
      </c>
    </row>
    <row r="8479" spans="1:16" ht="51">
      <c r="A8479" s="214">
        <v>47</v>
      </c>
      <c r="B8479" s="89"/>
      <c r="C8479" s="90" t="s">
        <v>52</v>
      </c>
      <c r="D8479" s="153">
        <v>43424</v>
      </c>
      <c r="E8479" s="89" t="s">
        <v>14924</v>
      </c>
      <c r="F8479" s="89" t="s">
        <v>3</v>
      </c>
      <c r="G8479" s="89">
        <v>1683602</v>
      </c>
      <c r="H8479" s="89"/>
      <c r="I8479" s="93" t="s">
        <v>17167</v>
      </c>
      <c r="J8479" s="89"/>
      <c r="K8479" s="89"/>
      <c r="L8479" s="89"/>
      <c r="M8479" s="89"/>
      <c r="N8479" s="155">
        <v>0</v>
      </c>
      <c r="O8479" s="155">
        <v>2920</v>
      </c>
      <c r="P8479" s="89" t="s">
        <v>679</v>
      </c>
    </row>
    <row r="8480" spans="1:16" ht="51">
      <c r="A8480" s="214">
        <v>78</v>
      </c>
      <c r="B8480" s="89"/>
      <c r="C8480" s="90" t="s">
        <v>683</v>
      </c>
      <c r="D8480" s="153">
        <v>43424</v>
      </c>
      <c r="E8480" s="89" t="s">
        <v>14925</v>
      </c>
      <c r="F8480" s="89" t="s">
        <v>3</v>
      </c>
      <c r="G8480" s="89">
        <v>1683603</v>
      </c>
      <c r="H8480" s="89"/>
      <c r="I8480" s="93" t="s">
        <v>17168</v>
      </c>
      <c r="J8480" s="89"/>
      <c r="K8480" s="89"/>
      <c r="L8480" s="89"/>
      <c r="M8480" s="89"/>
      <c r="N8480" s="155">
        <v>0</v>
      </c>
      <c r="O8480" s="155">
        <v>1130.49</v>
      </c>
      <c r="P8480" s="89" t="s">
        <v>679</v>
      </c>
    </row>
    <row r="8481" spans="1:16" ht="102">
      <c r="A8481" s="214">
        <v>41</v>
      </c>
      <c r="B8481" s="89"/>
      <c r="C8481" s="90" t="s">
        <v>50</v>
      </c>
      <c r="D8481" s="153">
        <v>43424</v>
      </c>
      <c r="E8481" s="89" t="s">
        <v>14926</v>
      </c>
      <c r="F8481" s="89" t="s">
        <v>680</v>
      </c>
      <c r="G8481" s="89">
        <v>181971</v>
      </c>
      <c r="H8481" s="89"/>
      <c r="I8481" s="93" t="s">
        <v>17169</v>
      </c>
      <c r="J8481" s="89"/>
      <c r="K8481" s="89"/>
      <c r="L8481" s="89"/>
      <c r="M8481" s="89"/>
      <c r="N8481" s="155">
        <v>0</v>
      </c>
      <c r="O8481" s="155">
        <v>34656.160000000003</v>
      </c>
      <c r="P8481" s="89" t="s">
        <v>679</v>
      </c>
    </row>
    <row r="8482" spans="1:16" ht="76.5">
      <c r="A8482" s="214">
        <v>129</v>
      </c>
      <c r="B8482" s="89"/>
      <c r="C8482" s="90" t="s">
        <v>69</v>
      </c>
      <c r="D8482" s="153">
        <v>43424</v>
      </c>
      <c r="E8482" s="89" t="s">
        <v>14927</v>
      </c>
      <c r="F8482" s="89" t="s">
        <v>680</v>
      </c>
      <c r="G8482" s="89">
        <v>181980</v>
      </c>
      <c r="H8482" s="89"/>
      <c r="I8482" s="93" t="s">
        <v>17170</v>
      </c>
      <c r="J8482" s="89"/>
      <c r="K8482" s="89"/>
      <c r="L8482" s="89"/>
      <c r="M8482" s="89"/>
      <c r="N8482" s="155">
        <v>0</v>
      </c>
      <c r="O8482" s="155">
        <v>3482</v>
      </c>
      <c r="P8482" s="89" t="s">
        <v>679</v>
      </c>
    </row>
    <row r="8483" spans="1:16" ht="76.5">
      <c r="A8483" s="214">
        <v>129</v>
      </c>
      <c r="B8483" s="89"/>
      <c r="C8483" s="90" t="s">
        <v>69</v>
      </c>
      <c r="D8483" s="153">
        <v>43424</v>
      </c>
      <c r="E8483" s="89" t="s">
        <v>14928</v>
      </c>
      <c r="F8483" s="89" t="s">
        <v>680</v>
      </c>
      <c r="G8483" s="89">
        <v>181981</v>
      </c>
      <c r="H8483" s="89"/>
      <c r="I8483" s="93" t="s">
        <v>17171</v>
      </c>
      <c r="J8483" s="89"/>
      <c r="K8483" s="89"/>
      <c r="L8483" s="89"/>
      <c r="M8483" s="89"/>
      <c r="N8483" s="155">
        <v>0</v>
      </c>
      <c r="O8483" s="155">
        <v>4979.33</v>
      </c>
      <c r="P8483" s="89" t="s">
        <v>679</v>
      </c>
    </row>
    <row r="8484" spans="1:16" ht="76.5">
      <c r="A8484" s="214">
        <v>206</v>
      </c>
      <c r="B8484" s="89"/>
      <c r="C8484" s="90" t="s">
        <v>100</v>
      </c>
      <c r="D8484" s="153">
        <v>43424</v>
      </c>
      <c r="E8484" s="89" t="s">
        <v>14929</v>
      </c>
      <c r="F8484" s="89" t="s">
        <v>680</v>
      </c>
      <c r="G8484" s="89">
        <v>181973</v>
      </c>
      <c r="H8484" s="89"/>
      <c r="I8484" s="93" t="s">
        <v>17172</v>
      </c>
      <c r="J8484" s="89"/>
      <c r="K8484" s="89"/>
      <c r="L8484" s="89"/>
      <c r="M8484" s="89"/>
      <c r="N8484" s="155">
        <v>0.04</v>
      </c>
      <c r="O8484" s="155">
        <v>0</v>
      </c>
      <c r="P8484" s="89" t="s">
        <v>679</v>
      </c>
    </row>
    <row r="8485" spans="1:16" ht="51">
      <c r="A8485" s="214">
        <v>163</v>
      </c>
      <c r="B8485" s="89"/>
      <c r="C8485" s="90" t="s">
        <v>91</v>
      </c>
      <c r="D8485" s="153">
        <v>43424</v>
      </c>
      <c r="E8485" s="89" t="s">
        <v>14930</v>
      </c>
      <c r="F8485" s="89" t="s">
        <v>680</v>
      </c>
      <c r="G8485" s="89">
        <v>181949</v>
      </c>
      <c r="H8485" s="89"/>
      <c r="I8485" s="93" t="s">
        <v>17173</v>
      </c>
      <c r="J8485" s="89"/>
      <c r="K8485" s="89"/>
      <c r="L8485" s="89"/>
      <c r="M8485" s="89"/>
      <c r="N8485" s="155">
        <v>48948.81</v>
      </c>
      <c r="O8485" s="155">
        <v>0</v>
      </c>
      <c r="P8485" s="89" t="s">
        <v>679</v>
      </c>
    </row>
    <row r="8486" spans="1:16" ht="63.75">
      <c r="A8486" s="214">
        <v>41</v>
      </c>
      <c r="B8486" s="89"/>
      <c r="C8486" s="90" t="s">
        <v>50</v>
      </c>
      <c r="D8486" s="153">
        <v>43424</v>
      </c>
      <c r="E8486" s="89" t="s">
        <v>14931</v>
      </c>
      <c r="F8486" s="89" t="s">
        <v>6</v>
      </c>
      <c r="G8486" s="89">
        <v>1048128</v>
      </c>
      <c r="H8486" s="89"/>
      <c r="I8486" s="93" t="s">
        <v>17174</v>
      </c>
      <c r="J8486" s="89"/>
      <c r="K8486" s="89"/>
      <c r="L8486" s="89"/>
      <c r="M8486" s="89"/>
      <c r="N8486" s="155">
        <v>0</v>
      </c>
      <c r="O8486" s="155">
        <v>385349</v>
      </c>
      <c r="P8486" s="89" t="s">
        <v>679</v>
      </c>
    </row>
    <row r="8487" spans="1:16" ht="63.75">
      <c r="A8487" s="214">
        <v>41</v>
      </c>
      <c r="B8487" s="89"/>
      <c r="C8487" s="90" t="s">
        <v>50</v>
      </c>
      <c r="D8487" s="153">
        <v>43424</v>
      </c>
      <c r="E8487" s="89" t="s">
        <v>14932</v>
      </c>
      <c r="F8487" s="89" t="s">
        <v>6</v>
      </c>
      <c r="G8487" s="89">
        <v>1048135</v>
      </c>
      <c r="H8487" s="89"/>
      <c r="I8487" s="93" t="s">
        <v>17175</v>
      </c>
      <c r="J8487" s="89"/>
      <c r="K8487" s="89"/>
      <c r="L8487" s="89"/>
      <c r="M8487" s="89"/>
      <c r="N8487" s="155">
        <v>0</v>
      </c>
      <c r="O8487" s="155">
        <v>400000</v>
      </c>
      <c r="P8487" s="89" t="s">
        <v>679</v>
      </c>
    </row>
    <row r="8488" spans="1:16" ht="102">
      <c r="A8488" s="214">
        <v>590</v>
      </c>
      <c r="B8488" s="89"/>
      <c r="C8488" s="90" t="s">
        <v>617</v>
      </c>
      <c r="D8488" s="153">
        <v>43424</v>
      </c>
      <c r="E8488" s="89" t="s">
        <v>14933</v>
      </c>
      <c r="F8488" s="89" t="s">
        <v>11</v>
      </c>
      <c r="G8488" s="89">
        <v>938941</v>
      </c>
      <c r="H8488" s="89"/>
      <c r="I8488" s="93" t="s">
        <v>17176</v>
      </c>
      <c r="J8488" s="89"/>
      <c r="K8488" s="89"/>
      <c r="L8488" s="89"/>
      <c r="M8488" s="89"/>
      <c r="N8488" s="155">
        <v>3024.36</v>
      </c>
      <c r="O8488" s="155">
        <v>0</v>
      </c>
      <c r="P8488" s="89" t="s">
        <v>2900</v>
      </c>
    </row>
    <row r="8489" spans="1:16" ht="76.5">
      <c r="A8489" s="214">
        <v>25</v>
      </c>
      <c r="B8489" s="89"/>
      <c r="C8489" s="90" t="s">
        <v>48</v>
      </c>
      <c r="D8489" s="153">
        <v>43424</v>
      </c>
      <c r="E8489" s="89" t="s">
        <v>14934</v>
      </c>
      <c r="F8489" s="89" t="s">
        <v>680</v>
      </c>
      <c r="G8489" s="89">
        <v>181939</v>
      </c>
      <c r="H8489" s="89"/>
      <c r="I8489" s="93" t="s">
        <v>17177</v>
      </c>
      <c r="J8489" s="89"/>
      <c r="K8489" s="89"/>
      <c r="L8489" s="89"/>
      <c r="M8489" s="89"/>
      <c r="N8489" s="155">
        <v>269914.25</v>
      </c>
      <c r="O8489" s="155">
        <v>0</v>
      </c>
      <c r="P8489" s="89" t="s">
        <v>679</v>
      </c>
    </row>
    <row r="8490" spans="1:16" ht="76.5">
      <c r="A8490" s="214">
        <v>25</v>
      </c>
      <c r="B8490" s="89"/>
      <c r="C8490" s="90" t="s">
        <v>48</v>
      </c>
      <c r="D8490" s="153">
        <v>43424</v>
      </c>
      <c r="E8490" s="89" t="s">
        <v>14934</v>
      </c>
      <c r="F8490" s="89" t="s">
        <v>680</v>
      </c>
      <c r="G8490" s="89">
        <v>181945</v>
      </c>
      <c r="H8490" s="89"/>
      <c r="I8490" s="93" t="s">
        <v>17178</v>
      </c>
      <c r="J8490" s="89"/>
      <c r="K8490" s="89"/>
      <c r="L8490" s="89"/>
      <c r="M8490" s="89"/>
      <c r="N8490" s="155">
        <v>214996.58</v>
      </c>
      <c r="O8490" s="155">
        <v>0</v>
      </c>
      <c r="P8490" s="89" t="s">
        <v>679</v>
      </c>
    </row>
    <row r="8491" spans="1:16" ht="76.5">
      <c r="A8491" s="214">
        <v>25</v>
      </c>
      <c r="B8491" s="89"/>
      <c r="C8491" s="90" t="s">
        <v>48</v>
      </c>
      <c r="D8491" s="153">
        <v>43424</v>
      </c>
      <c r="E8491" s="89" t="s">
        <v>14934</v>
      </c>
      <c r="F8491" s="89" t="s">
        <v>680</v>
      </c>
      <c r="G8491" s="89">
        <v>181950</v>
      </c>
      <c r="H8491" s="89"/>
      <c r="I8491" s="93" t="s">
        <v>17179</v>
      </c>
      <c r="J8491" s="89"/>
      <c r="K8491" s="89"/>
      <c r="L8491" s="89"/>
      <c r="M8491" s="89"/>
      <c r="N8491" s="155">
        <v>337709.59</v>
      </c>
      <c r="O8491" s="155">
        <v>0</v>
      </c>
      <c r="P8491" s="89" t="s">
        <v>679</v>
      </c>
    </row>
    <row r="8492" spans="1:16" ht="76.5">
      <c r="A8492" s="214">
        <v>25</v>
      </c>
      <c r="B8492" s="89"/>
      <c r="C8492" s="90" t="s">
        <v>48</v>
      </c>
      <c r="D8492" s="153">
        <v>43424</v>
      </c>
      <c r="E8492" s="89" t="s">
        <v>14934</v>
      </c>
      <c r="F8492" s="89" t="s">
        <v>680</v>
      </c>
      <c r="G8492" s="89">
        <v>181947</v>
      </c>
      <c r="H8492" s="89"/>
      <c r="I8492" s="93" t="s">
        <v>17180</v>
      </c>
      <c r="J8492" s="89"/>
      <c r="K8492" s="89"/>
      <c r="L8492" s="89"/>
      <c r="M8492" s="89"/>
      <c r="N8492" s="155">
        <v>316585.95</v>
      </c>
      <c r="O8492" s="155">
        <v>0</v>
      </c>
      <c r="P8492" s="89" t="s">
        <v>679</v>
      </c>
    </row>
    <row r="8493" spans="1:16" ht="76.5">
      <c r="A8493" s="214">
        <v>25</v>
      </c>
      <c r="B8493" s="89"/>
      <c r="C8493" s="90" t="s">
        <v>48</v>
      </c>
      <c r="D8493" s="153">
        <v>43424</v>
      </c>
      <c r="E8493" s="89" t="s">
        <v>14934</v>
      </c>
      <c r="F8493" s="89" t="s">
        <v>680</v>
      </c>
      <c r="G8493" s="89">
        <v>181948</v>
      </c>
      <c r="H8493" s="89"/>
      <c r="I8493" s="93" t="s">
        <v>17181</v>
      </c>
      <c r="J8493" s="89"/>
      <c r="K8493" s="89"/>
      <c r="L8493" s="89"/>
      <c r="M8493" s="89"/>
      <c r="N8493" s="155">
        <v>441228.82</v>
      </c>
      <c r="O8493" s="155">
        <v>0</v>
      </c>
      <c r="P8493" s="89" t="s">
        <v>679</v>
      </c>
    </row>
    <row r="8494" spans="1:16" ht="76.5">
      <c r="A8494" s="214">
        <v>25</v>
      </c>
      <c r="B8494" s="89"/>
      <c r="C8494" s="90" t="s">
        <v>48</v>
      </c>
      <c r="D8494" s="153">
        <v>43424</v>
      </c>
      <c r="E8494" s="89" t="s">
        <v>14934</v>
      </c>
      <c r="F8494" s="89" t="s">
        <v>680</v>
      </c>
      <c r="G8494" s="89">
        <v>181951</v>
      </c>
      <c r="H8494" s="89"/>
      <c r="I8494" s="93" t="s">
        <v>17182</v>
      </c>
      <c r="J8494" s="89"/>
      <c r="K8494" s="89"/>
      <c r="L8494" s="89"/>
      <c r="M8494" s="89"/>
      <c r="N8494" s="155">
        <v>438066.17</v>
      </c>
      <c r="O8494" s="155">
        <v>0</v>
      </c>
      <c r="P8494" s="89" t="s">
        <v>679</v>
      </c>
    </row>
    <row r="8495" spans="1:16" ht="76.5">
      <c r="A8495" s="214">
        <v>25</v>
      </c>
      <c r="B8495" s="89"/>
      <c r="C8495" s="90" t="s">
        <v>48</v>
      </c>
      <c r="D8495" s="153">
        <v>43424</v>
      </c>
      <c r="E8495" s="89" t="s">
        <v>14934</v>
      </c>
      <c r="F8495" s="89" t="s">
        <v>680</v>
      </c>
      <c r="G8495" s="89">
        <v>181961</v>
      </c>
      <c r="H8495" s="89"/>
      <c r="I8495" s="93" t="s">
        <v>17183</v>
      </c>
      <c r="J8495" s="89"/>
      <c r="K8495" s="89"/>
      <c r="L8495" s="89"/>
      <c r="M8495" s="89"/>
      <c r="N8495" s="155">
        <v>306868.64</v>
      </c>
      <c r="O8495" s="155">
        <v>0</v>
      </c>
      <c r="P8495" s="89" t="s">
        <v>679</v>
      </c>
    </row>
    <row r="8496" spans="1:16" ht="76.5">
      <c r="A8496" s="214">
        <v>25</v>
      </c>
      <c r="B8496" s="89"/>
      <c r="C8496" s="90" t="s">
        <v>48</v>
      </c>
      <c r="D8496" s="153">
        <v>43424</v>
      </c>
      <c r="E8496" s="89" t="s">
        <v>14934</v>
      </c>
      <c r="F8496" s="89" t="s">
        <v>680</v>
      </c>
      <c r="G8496" s="89">
        <v>181962</v>
      </c>
      <c r="H8496" s="89"/>
      <c r="I8496" s="93" t="s">
        <v>13272</v>
      </c>
      <c r="J8496" s="89"/>
      <c r="K8496" s="89"/>
      <c r="L8496" s="89"/>
      <c r="M8496" s="89"/>
      <c r="N8496" s="155">
        <v>585858.17000000004</v>
      </c>
      <c r="O8496" s="155">
        <v>0</v>
      </c>
      <c r="P8496" s="89" t="s">
        <v>679</v>
      </c>
    </row>
    <row r="8497" spans="1:16" ht="76.5">
      <c r="A8497" s="214">
        <v>25</v>
      </c>
      <c r="B8497" s="89"/>
      <c r="C8497" s="90" t="s">
        <v>48</v>
      </c>
      <c r="D8497" s="153">
        <v>43424</v>
      </c>
      <c r="E8497" s="89" t="s">
        <v>14934</v>
      </c>
      <c r="F8497" s="89" t="s">
        <v>680</v>
      </c>
      <c r="G8497" s="89">
        <v>181943</v>
      </c>
      <c r="H8497" s="89"/>
      <c r="I8497" s="93" t="s">
        <v>17184</v>
      </c>
      <c r="J8497" s="89"/>
      <c r="K8497" s="89"/>
      <c r="L8497" s="89"/>
      <c r="M8497" s="89"/>
      <c r="N8497" s="155">
        <v>310223.59999999998</v>
      </c>
      <c r="O8497" s="155">
        <v>0</v>
      </c>
      <c r="P8497" s="89" t="s">
        <v>679</v>
      </c>
    </row>
    <row r="8498" spans="1:16" ht="76.5">
      <c r="A8498" s="214">
        <v>25</v>
      </c>
      <c r="B8498" s="89"/>
      <c r="C8498" s="90" t="s">
        <v>48</v>
      </c>
      <c r="D8498" s="153">
        <v>43424</v>
      </c>
      <c r="E8498" s="89" t="s">
        <v>14934</v>
      </c>
      <c r="F8498" s="89" t="s">
        <v>680</v>
      </c>
      <c r="G8498" s="89">
        <v>181942</v>
      </c>
      <c r="H8498" s="89"/>
      <c r="I8498" s="93" t="s">
        <v>17185</v>
      </c>
      <c r="J8498" s="89"/>
      <c r="K8498" s="89"/>
      <c r="L8498" s="89"/>
      <c r="M8498" s="89"/>
      <c r="N8498" s="155">
        <v>682092.65</v>
      </c>
      <c r="O8498" s="155">
        <v>0</v>
      </c>
      <c r="P8498" s="89" t="s">
        <v>679</v>
      </c>
    </row>
    <row r="8499" spans="1:16" ht="76.5">
      <c r="A8499" s="214">
        <v>25</v>
      </c>
      <c r="B8499" s="89"/>
      <c r="C8499" s="90" t="s">
        <v>48</v>
      </c>
      <c r="D8499" s="153">
        <v>43424</v>
      </c>
      <c r="E8499" s="89" t="s">
        <v>14934</v>
      </c>
      <c r="F8499" s="89" t="s">
        <v>680</v>
      </c>
      <c r="G8499" s="89">
        <v>181940</v>
      </c>
      <c r="H8499" s="89"/>
      <c r="I8499" s="93" t="s">
        <v>17186</v>
      </c>
      <c r="J8499" s="89"/>
      <c r="K8499" s="89"/>
      <c r="L8499" s="89"/>
      <c r="M8499" s="89"/>
      <c r="N8499" s="155">
        <v>247990.56</v>
      </c>
      <c r="O8499" s="155">
        <v>0</v>
      </c>
      <c r="P8499" s="89" t="s">
        <v>679</v>
      </c>
    </row>
    <row r="8500" spans="1:16" ht="76.5">
      <c r="A8500" s="214">
        <v>25</v>
      </c>
      <c r="B8500" s="89"/>
      <c r="C8500" s="90" t="s">
        <v>48</v>
      </c>
      <c r="D8500" s="153">
        <v>43424</v>
      </c>
      <c r="E8500" s="89" t="s">
        <v>14934</v>
      </c>
      <c r="F8500" s="89" t="s">
        <v>680</v>
      </c>
      <c r="G8500" s="89">
        <v>181944</v>
      </c>
      <c r="H8500" s="89"/>
      <c r="I8500" s="93" t="s">
        <v>17187</v>
      </c>
      <c r="J8500" s="89"/>
      <c r="K8500" s="89"/>
      <c r="L8500" s="89"/>
      <c r="M8500" s="89"/>
      <c r="N8500" s="155">
        <v>559636.31999999995</v>
      </c>
      <c r="O8500" s="155">
        <v>0</v>
      </c>
      <c r="P8500" s="89" t="s">
        <v>679</v>
      </c>
    </row>
    <row r="8501" spans="1:16" ht="76.5">
      <c r="A8501" s="214">
        <v>25</v>
      </c>
      <c r="B8501" s="89"/>
      <c r="C8501" s="90" t="s">
        <v>48</v>
      </c>
      <c r="D8501" s="153">
        <v>43424</v>
      </c>
      <c r="E8501" s="89" t="s">
        <v>14935</v>
      </c>
      <c r="F8501" s="89" t="s">
        <v>680</v>
      </c>
      <c r="G8501" s="89">
        <v>181959</v>
      </c>
      <c r="H8501" s="89"/>
      <c r="I8501" s="93" t="s">
        <v>17188</v>
      </c>
      <c r="J8501" s="89"/>
      <c r="K8501" s="89"/>
      <c r="L8501" s="89"/>
      <c r="M8501" s="89"/>
      <c r="N8501" s="155">
        <v>333118.36</v>
      </c>
      <c r="O8501" s="155">
        <v>0</v>
      </c>
      <c r="P8501" s="89" t="s">
        <v>679</v>
      </c>
    </row>
    <row r="8502" spans="1:16" ht="89.25">
      <c r="A8502" s="214">
        <v>25</v>
      </c>
      <c r="B8502" s="89"/>
      <c r="C8502" s="90" t="s">
        <v>48</v>
      </c>
      <c r="D8502" s="153">
        <v>43424</v>
      </c>
      <c r="E8502" s="89" t="s">
        <v>14935</v>
      </c>
      <c r="F8502" s="89" t="s">
        <v>680</v>
      </c>
      <c r="G8502" s="89">
        <v>181977</v>
      </c>
      <c r="H8502" s="89"/>
      <c r="I8502" s="93" t="s">
        <v>17189</v>
      </c>
      <c r="J8502" s="89"/>
      <c r="K8502" s="89"/>
      <c r="L8502" s="89"/>
      <c r="M8502" s="89"/>
      <c r="N8502" s="155">
        <v>33450.28</v>
      </c>
      <c r="O8502" s="155">
        <v>0</v>
      </c>
      <c r="P8502" s="89" t="s">
        <v>679</v>
      </c>
    </row>
    <row r="8503" spans="1:16" ht="76.5">
      <c r="A8503" s="214">
        <v>25</v>
      </c>
      <c r="B8503" s="89"/>
      <c r="C8503" s="90" t="s">
        <v>48</v>
      </c>
      <c r="D8503" s="153">
        <v>43424</v>
      </c>
      <c r="E8503" s="89" t="s">
        <v>14935</v>
      </c>
      <c r="F8503" s="89" t="s">
        <v>680</v>
      </c>
      <c r="G8503" s="89">
        <v>181927</v>
      </c>
      <c r="H8503" s="89"/>
      <c r="I8503" s="93" t="s">
        <v>17190</v>
      </c>
      <c r="J8503" s="89"/>
      <c r="K8503" s="89"/>
      <c r="L8503" s="89"/>
      <c r="M8503" s="89"/>
      <c r="N8503" s="155">
        <v>332105.89</v>
      </c>
      <c r="O8503" s="155">
        <v>0</v>
      </c>
      <c r="P8503" s="89" t="s">
        <v>679</v>
      </c>
    </row>
    <row r="8504" spans="1:16" ht="76.5">
      <c r="A8504" s="214">
        <v>25</v>
      </c>
      <c r="B8504" s="89"/>
      <c r="C8504" s="90" t="s">
        <v>48</v>
      </c>
      <c r="D8504" s="153">
        <v>43424</v>
      </c>
      <c r="E8504" s="89" t="s">
        <v>14935</v>
      </c>
      <c r="F8504" s="89" t="s">
        <v>680</v>
      </c>
      <c r="G8504" s="89">
        <v>181960</v>
      </c>
      <c r="H8504" s="89"/>
      <c r="I8504" s="93" t="s">
        <v>17191</v>
      </c>
      <c r="J8504" s="89"/>
      <c r="K8504" s="89"/>
      <c r="L8504" s="89"/>
      <c r="M8504" s="89"/>
      <c r="N8504" s="155">
        <v>170595.84</v>
      </c>
      <c r="O8504" s="155">
        <v>0</v>
      </c>
      <c r="P8504" s="89" t="s">
        <v>679</v>
      </c>
    </row>
    <row r="8505" spans="1:16" ht="89.25">
      <c r="A8505" s="214">
        <v>25</v>
      </c>
      <c r="B8505" s="89"/>
      <c r="C8505" s="90" t="s">
        <v>48</v>
      </c>
      <c r="D8505" s="153">
        <v>43424</v>
      </c>
      <c r="E8505" s="89" t="s">
        <v>14935</v>
      </c>
      <c r="F8505" s="89" t="s">
        <v>680</v>
      </c>
      <c r="G8505" s="89">
        <v>181941</v>
      </c>
      <c r="H8505" s="89"/>
      <c r="I8505" s="93" t="s">
        <v>17192</v>
      </c>
      <c r="J8505" s="89"/>
      <c r="K8505" s="89"/>
      <c r="L8505" s="89"/>
      <c r="M8505" s="89"/>
      <c r="N8505" s="155">
        <v>54493.37</v>
      </c>
      <c r="O8505" s="155">
        <v>0</v>
      </c>
      <c r="P8505" s="89" t="s">
        <v>679</v>
      </c>
    </row>
    <row r="8506" spans="1:16" ht="76.5">
      <c r="A8506" s="214">
        <v>25</v>
      </c>
      <c r="B8506" s="89"/>
      <c r="C8506" s="90" t="s">
        <v>48</v>
      </c>
      <c r="D8506" s="153">
        <v>43424</v>
      </c>
      <c r="E8506" s="89" t="s">
        <v>14935</v>
      </c>
      <c r="F8506" s="89" t="s">
        <v>680</v>
      </c>
      <c r="G8506" s="89">
        <v>181955</v>
      </c>
      <c r="H8506" s="89"/>
      <c r="I8506" s="93" t="s">
        <v>17193</v>
      </c>
      <c r="J8506" s="89"/>
      <c r="K8506" s="89"/>
      <c r="L8506" s="89"/>
      <c r="M8506" s="89"/>
      <c r="N8506" s="155">
        <v>773597.38</v>
      </c>
      <c r="O8506" s="155">
        <v>0</v>
      </c>
      <c r="P8506" s="89" t="s">
        <v>679</v>
      </c>
    </row>
    <row r="8507" spans="1:16" ht="76.5">
      <c r="A8507" s="214">
        <v>25</v>
      </c>
      <c r="B8507" s="89"/>
      <c r="C8507" s="90" t="s">
        <v>48</v>
      </c>
      <c r="D8507" s="153">
        <v>43424</v>
      </c>
      <c r="E8507" s="89" t="s">
        <v>14935</v>
      </c>
      <c r="F8507" s="89" t="s">
        <v>680</v>
      </c>
      <c r="G8507" s="89">
        <v>181958</v>
      </c>
      <c r="H8507" s="89"/>
      <c r="I8507" s="93" t="s">
        <v>17194</v>
      </c>
      <c r="J8507" s="89"/>
      <c r="K8507" s="89"/>
      <c r="L8507" s="89"/>
      <c r="M8507" s="89"/>
      <c r="N8507" s="155">
        <v>328849.42</v>
      </c>
      <c r="O8507" s="155">
        <v>0</v>
      </c>
      <c r="P8507" s="89" t="s">
        <v>679</v>
      </c>
    </row>
    <row r="8508" spans="1:16" ht="76.5">
      <c r="A8508" s="214">
        <v>25</v>
      </c>
      <c r="B8508" s="89"/>
      <c r="C8508" s="90" t="s">
        <v>48</v>
      </c>
      <c r="D8508" s="153">
        <v>43424</v>
      </c>
      <c r="E8508" s="89" t="s">
        <v>14935</v>
      </c>
      <c r="F8508" s="89" t="s">
        <v>680</v>
      </c>
      <c r="G8508" s="89">
        <v>181954</v>
      </c>
      <c r="H8508" s="89"/>
      <c r="I8508" s="93" t="s">
        <v>17195</v>
      </c>
      <c r="J8508" s="89"/>
      <c r="K8508" s="89"/>
      <c r="L8508" s="89"/>
      <c r="M8508" s="89"/>
      <c r="N8508" s="155">
        <v>174051.74</v>
      </c>
      <c r="O8508" s="155">
        <v>0</v>
      </c>
      <c r="P8508" s="89" t="s">
        <v>679</v>
      </c>
    </row>
    <row r="8509" spans="1:16" ht="76.5">
      <c r="A8509" s="214">
        <v>25</v>
      </c>
      <c r="B8509" s="89"/>
      <c r="C8509" s="90" t="s">
        <v>48</v>
      </c>
      <c r="D8509" s="153">
        <v>43424</v>
      </c>
      <c r="E8509" s="89" t="s">
        <v>14935</v>
      </c>
      <c r="F8509" s="89" t="s">
        <v>680</v>
      </c>
      <c r="G8509" s="89">
        <v>181956</v>
      </c>
      <c r="H8509" s="89"/>
      <c r="I8509" s="93" t="s">
        <v>17196</v>
      </c>
      <c r="J8509" s="89"/>
      <c r="K8509" s="89"/>
      <c r="L8509" s="89"/>
      <c r="M8509" s="89"/>
      <c r="N8509" s="155">
        <v>418768.1</v>
      </c>
      <c r="O8509" s="155">
        <v>0</v>
      </c>
      <c r="P8509" s="89" t="s">
        <v>679</v>
      </c>
    </row>
    <row r="8510" spans="1:16" ht="89.25">
      <c r="A8510" s="214">
        <v>25</v>
      </c>
      <c r="B8510" s="89"/>
      <c r="C8510" s="90" t="s">
        <v>48</v>
      </c>
      <c r="D8510" s="153">
        <v>43424</v>
      </c>
      <c r="E8510" s="89" t="s">
        <v>14935</v>
      </c>
      <c r="F8510" s="89" t="s">
        <v>680</v>
      </c>
      <c r="G8510" s="89">
        <v>181953</v>
      </c>
      <c r="H8510" s="89"/>
      <c r="I8510" s="93" t="s">
        <v>17197</v>
      </c>
      <c r="J8510" s="89"/>
      <c r="K8510" s="89"/>
      <c r="L8510" s="89"/>
      <c r="M8510" s="89"/>
      <c r="N8510" s="155">
        <v>102215.14</v>
      </c>
      <c r="O8510" s="155">
        <v>0</v>
      </c>
      <c r="P8510" s="89" t="s">
        <v>679</v>
      </c>
    </row>
    <row r="8511" spans="1:16" ht="76.5">
      <c r="A8511" s="214">
        <v>25</v>
      </c>
      <c r="B8511" s="89"/>
      <c r="C8511" s="90" t="s">
        <v>48</v>
      </c>
      <c r="D8511" s="153">
        <v>43424</v>
      </c>
      <c r="E8511" s="89" t="s">
        <v>14935</v>
      </c>
      <c r="F8511" s="89" t="s">
        <v>680</v>
      </c>
      <c r="G8511" s="89">
        <v>181964</v>
      </c>
      <c r="H8511" s="89"/>
      <c r="I8511" s="93" t="s">
        <v>17198</v>
      </c>
      <c r="J8511" s="89"/>
      <c r="K8511" s="89"/>
      <c r="L8511" s="89"/>
      <c r="M8511" s="89"/>
      <c r="N8511" s="155">
        <v>442629.44</v>
      </c>
      <c r="O8511" s="155">
        <v>0</v>
      </c>
      <c r="P8511" s="89" t="s">
        <v>679</v>
      </c>
    </row>
    <row r="8512" spans="1:16" ht="89.25">
      <c r="A8512" s="214">
        <v>25</v>
      </c>
      <c r="B8512" s="89"/>
      <c r="C8512" s="90" t="s">
        <v>48</v>
      </c>
      <c r="D8512" s="153">
        <v>43424</v>
      </c>
      <c r="E8512" s="89" t="s">
        <v>14935</v>
      </c>
      <c r="F8512" s="89" t="s">
        <v>680</v>
      </c>
      <c r="G8512" s="89">
        <v>181965</v>
      </c>
      <c r="H8512" s="89"/>
      <c r="I8512" s="93" t="s">
        <v>17199</v>
      </c>
      <c r="J8512" s="89"/>
      <c r="K8512" s="89"/>
      <c r="L8512" s="89"/>
      <c r="M8512" s="89"/>
      <c r="N8512" s="155">
        <v>84232.2</v>
      </c>
      <c r="O8512" s="155">
        <v>0</v>
      </c>
      <c r="P8512" s="89" t="s">
        <v>679</v>
      </c>
    </row>
    <row r="8513" spans="1:16" ht="76.5">
      <c r="A8513" s="214">
        <v>25</v>
      </c>
      <c r="B8513" s="89"/>
      <c r="C8513" s="90" t="s">
        <v>48</v>
      </c>
      <c r="D8513" s="153">
        <v>43424</v>
      </c>
      <c r="E8513" s="89" t="s">
        <v>14935</v>
      </c>
      <c r="F8513" s="89" t="s">
        <v>680</v>
      </c>
      <c r="G8513" s="89">
        <v>181966</v>
      </c>
      <c r="H8513" s="89"/>
      <c r="I8513" s="93" t="s">
        <v>17200</v>
      </c>
      <c r="J8513" s="89"/>
      <c r="K8513" s="89"/>
      <c r="L8513" s="89"/>
      <c r="M8513" s="89"/>
      <c r="N8513" s="155">
        <v>179631.04</v>
      </c>
      <c r="O8513" s="155">
        <v>0</v>
      </c>
      <c r="P8513" s="89" t="s">
        <v>679</v>
      </c>
    </row>
    <row r="8514" spans="1:16" ht="76.5">
      <c r="A8514" s="214">
        <v>25</v>
      </c>
      <c r="B8514" s="89"/>
      <c r="C8514" s="90" t="s">
        <v>48</v>
      </c>
      <c r="D8514" s="153">
        <v>43424</v>
      </c>
      <c r="E8514" s="89" t="s">
        <v>14935</v>
      </c>
      <c r="F8514" s="89" t="s">
        <v>680</v>
      </c>
      <c r="G8514" s="89">
        <v>181967</v>
      </c>
      <c r="H8514" s="89"/>
      <c r="I8514" s="93" t="s">
        <v>17201</v>
      </c>
      <c r="J8514" s="89"/>
      <c r="K8514" s="89"/>
      <c r="L8514" s="89"/>
      <c r="M8514" s="89"/>
      <c r="N8514" s="155">
        <v>1200000</v>
      </c>
      <c r="O8514" s="155">
        <v>0</v>
      </c>
      <c r="P8514" s="89" t="s">
        <v>679</v>
      </c>
    </row>
    <row r="8515" spans="1:16" ht="76.5">
      <c r="A8515" s="214">
        <v>25</v>
      </c>
      <c r="B8515" s="89"/>
      <c r="C8515" s="90" t="s">
        <v>48</v>
      </c>
      <c r="D8515" s="153">
        <v>43424</v>
      </c>
      <c r="E8515" s="89" t="s">
        <v>14935</v>
      </c>
      <c r="F8515" s="89" t="s">
        <v>680</v>
      </c>
      <c r="G8515" s="89">
        <v>181957</v>
      </c>
      <c r="H8515" s="89"/>
      <c r="I8515" s="93" t="s">
        <v>17202</v>
      </c>
      <c r="J8515" s="89"/>
      <c r="K8515" s="89"/>
      <c r="L8515" s="89"/>
      <c r="M8515" s="89"/>
      <c r="N8515" s="155">
        <v>259179.23</v>
      </c>
      <c r="O8515" s="155">
        <v>0</v>
      </c>
      <c r="P8515" s="89" t="s">
        <v>679</v>
      </c>
    </row>
    <row r="8516" spans="1:16" ht="51">
      <c r="A8516" s="214">
        <v>340</v>
      </c>
      <c r="B8516" s="89"/>
      <c r="C8516" s="90" t="s">
        <v>151</v>
      </c>
      <c r="D8516" s="153">
        <v>43424</v>
      </c>
      <c r="E8516" s="89" t="s">
        <v>14936</v>
      </c>
      <c r="F8516" s="89" t="s">
        <v>6</v>
      </c>
      <c r="G8516" s="89">
        <v>893920</v>
      </c>
      <c r="H8516" s="89"/>
      <c r="I8516" s="93" t="s">
        <v>17203</v>
      </c>
      <c r="J8516" s="89"/>
      <c r="K8516" s="89"/>
      <c r="L8516" s="89"/>
      <c r="M8516" s="89"/>
      <c r="N8516" s="155">
        <v>0</v>
      </c>
      <c r="O8516" s="155">
        <v>52930.59</v>
      </c>
      <c r="P8516" s="89" t="s">
        <v>679</v>
      </c>
    </row>
    <row r="8517" spans="1:16" ht="63.75">
      <c r="A8517" s="214" t="s">
        <v>560</v>
      </c>
      <c r="B8517" s="89"/>
      <c r="C8517" s="90" t="s">
        <v>622</v>
      </c>
      <c r="D8517" s="153">
        <v>43424</v>
      </c>
      <c r="E8517" s="89" t="s">
        <v>14937</v>
      </c>
      <c r="F8517" s="89" t="s">
        <v>6</v>
      </c>
      <c r="G8517" s="89">
        <v>1048338</v>
      </c>
      <c r="H8517" s="89"/>
      <c r="I8517" s="93" t="s">
        <v>17204</v>
      </c>
      <c r="J8517" s="89"/>
      <c r="K8517" s="89"/>
      <c r="L8517" s="89"/>
      <c r="M8517" s="89"/>
      <c r="N8517" s="155">
        <v>0</v>
      </c>
      <c r="O8517" s="155">
        <v>208645.01</v>
      </c>
      <c r="P8517" s="89" t="s">
        <v>679</v>
      </c>
    </row>
    <row r="8518" spans="1:16" ht="76.5">
      <c r="A8518" s="214" t="s">
        <v>561</v>
      </c>
      <c r="B8518" s="89"/>
      <c r="C8518" s="90" t="s">
        <v>10493</v>
      </c>
      <c r="D8518" s="153">
        <v>43424</v>
      </c>
      <c r="E8518" s="89" t="s">
        <v>14938</v>
      </c>
      <c r="F8518" s="89" t="s">
        <v>6</v>
      </c>
      <c r="G8518" s="89">
        <v>1048430</v>
      </c>
      <c r="H8518" s="89"/>
      <c r="I8518" s="93" t="s">
        <v>17205</v>
      </c>
      <c r="J8518" s="89"/>
      <c r="K8518" s="89"/>
      <c r="L8518" s="89"/>
      <c r="M8518" s="89"/>
      <c r="N8518" s="155">
        <v>0</v>
      </c>
      <c r="O8518" s="155">
        <v>61000</v>
      </c>
      <c r="P8518" s="89" t="s">
        <v>679</v>
      </c>
    </row>
    <row r="8519" spans="1:16" ht="89.25">
      <c r="A8519" s="214">
        <v>224</v>
      </c>
      <c r="B8519" s="89"/>
      <c r="C8519" s="90" t="s">
        <v>108</v>
      </c>
      <c r="D8519" s="153">
        <v>43424</v>
      </c>
      <c r="E8519" s="89" t="s">
        <v>14939</v>
      </c>
      <c r="F8519" s="89" t="s">
        <v>11</v>
      </c>
      <c r="G8519" s="89">
        <v>939052</v>
      </c>
      <c r="H8519" s="89"/>
      <c r="I8519" s="93" t="s">
        <v>17206</v>
      </c>
      <c r="J8519" s="89"/>
      <c r="K8519" s="89"/>
      <c r="L8519" s="89"/>
      <c r="M8519" s="89"/>
      <c r="N8519" s="155">
        <v>781</v>
      </c>
      <c r="O8519" s="155">
        <v>0</v>
      </c>
      <c r="P8519" s="89" t="s">
        <v>679</v>
      </c>
    </row>
    <row r="8520" spans="1:16" ht="76.5">
      <c r="A8520" s="214">
        <v>291</v>
      </c>
      <c r="B8520" s="89"/>
      <c r="C8520" s="90" t="s">
        <v>133</v>
      </c>
      <c r="D8520" s="153">
        <v>43424</v>
      </c>
      <c r="E8520" s="89" t="s">
        <v>14940</v>
      </c>
      <c r="F8520" s="89" t="s">
        <v>11</v>
      </c>
      <c r="G8520" s="89">
        <v>893769</v>
      </c>
      <c r="H8520" s="89"/>
      <c r="I8520" s="93" t="s">
        <v>17207</v>
      </c>
      <c r="J8520" s="89"/>
      <c r="K8520" s="89"/>
      <c r="L8520" s="89"/>
      <c r="M8520" s="89"/>
      <c r="N8520" s="155">
        <v>50</v>
      </c>
      <c r="O8520" s="155">
        <v>0</v>
      </c>
      <c r="P8520" s="89" t="s">
        <v>679</v>
      </c>
    </row>
    <row r="8521" spans="1:16" ht="51">
      <c r="A8521" s="214">
        <v>513</v>
      </c>
      <c r="B8521" s="89"/>
      <c r="C8521" s="90" t="s">
        <v>175</v>
      </c>
      <c r="D8521" s="153">
        <v>43424</v>
      </c>
      <c r="E8521" s="89" t="s">
        <v>14941</v>
      </c>
      <c r="F8521" s="89" t="s">
        <v>15</v>
      </c>
      <c r="G8521" s="89">
        <v>893771</v>
      </c>
      <c r="H8521" s="89"/>
      <c r="I8521" s="93" t="s">
        <v>13707</v>
      </c>
      <c r="J8521" s="89"/>
      <c r="K8521" s="89"/>
      <c r="L8521" s="89"/>
      <c r="M8521" s="89"/>
      <c r="N8521" s="155">
        <v>50</v>
      </c>
      <c r="O8521" s="155">
        <v>0</v>
      </c>
      <c r="P8521" s="89" t="s">
        <v>679</v>
      </c>
    </row>
    <row r="8522" spans="1:16" ht="51">
      <c r="A8522" s="214">
        <v>16</v>
      </c>
      <c r="B8522" s="89"/>
      <c r="C8522" s="90" t="s">
        <v>46</v>
      </c>
      <c r="D8522" s="153">
        <v>43424</v>
      </c>
      <c r="E8522" s="89" t="s">
        <v>14942</v>
      </c>
      <c r="F8522" s="89" t="s">
        <v>15</v>
      </c>
      <c r="G8522" s="89">
        <v>6575</v>
      </c>
      <c r="H8522" s="89"/>
      <c r="I8522" s="93" t="s">
        <v>17208</v>
      </c>
      <c r="J8522" s="89"/>
      <c r="K8522" s="89"/>
      <c r="L8522" s="89"/>
      <c r="M8522" s="89"/>
      <c r="N8522" s="155">
        <v>308.42</v>
      </c>
      <c r="O8522" s="155">
        <v>0</v>
      </c>
      <c r="P8522" s="89" t="s">
        <v>679</v>
      </c>
    </row>
    <row r="8523" spans="1:16" ht="76.5">
      <c r="A8523" s="214">
        <v>578</v>
      </c>
      <c r="B8523" s="89"/>
      <c r="C8523" s="90" t="s">
        <v>183</v>
      </c>
      <c r="D8523" s="153">
        <v>43424</v>
      </c>
      <c r="E8523" s="89" t="s">
        <v>14943</v>
      </c>
      <c r="F8523" s="89" t="s">
        <v>15</v>
      </c>
      <c r="G8523" s="89">
        <v>6568</v>
      </c>
      <c r="H8523" s="89"/>
      <c r="I8523" s="93" t="s">
        <v>17209</v>
      </c>
      <c r="J8523" s="89"/>
      <c r="K8523" s="89"/>
      <c r="L8523" s="89"/>
      <c r="M8523" s="89"/>
      <c r="N8523" s="155">
        <v>329</v>
      </c>
      <c r="O8523" s="155">
        <v>0</v>
      </c>
      <c r="P8523" s="89" t="s">
        <v>679</v>
      </c>
    </row>
    <row r="8524" spans="1:16" ht="89.25">
      <c r="A8524" s="214">
        <v>10</v>
      </c>
      <c r="B8524" s="89"/>
      <c r="C8524" s="90" t="s">
        <v>44</v>
      </c>
      <c r="D8524" s="153">
        <v>43424</v>
      </c>
      <c r="E8524" s="89" t="s">
        <v>14944</v>
      </c>
      <c r="F8524" s="89" t="s">
        <v>15</v>
      </c>
      <c r="G8524" s="89">
        <v>6569</v>
      </c>
      <c r="H8524" s="89"/>
      <c r="I8524" s="93" t="s">
        <v>17210</v>
      </c>
      <c r="J8524" s="89"/>
      <c r="K8524" s="89"/>
      <c r="L8524" s="89"/>
      <c r="M8524" s="89"/>
      <c r="N8524" s="155">
        <v>399.45</v>
      </c>
      <c r="O8524" s="155">
        <v>0</v>
      </c>
      <c r="P8524" s="89" t="s">
        <v>679</v>
      </c>
    </row>
    <row r="8525" spans="1:16" ht="89.25">
      <c r="A8525" s="214">
        <v>10</v>
      </c>
      <c r="B8525" s="89"/>
      <c r="C8525" s="90" t="s">
        <v>44</v>
      </c>
      <c r="D8525" s="153">
        <v>43424</v>
      </c>
      <c r="E8525" s="89" t="s">
        <v>14945</v>
      </c>
      <c r="F8525" s="89" t="s">
        <v>15</v>
      </c>
      <c r="G8525" s="89">
        <v>6570</v>
      </c>
      <c r="H8525" s="89"/>
      <c r="I8525" s="93" t="s">
        <v>17211</v>
      </c>
      <c r="J8525" s="89"/>
      <c r="K8525" s="89"/>
      <c r="L8525" s="89"/>
      <c r="M8525" s="89"/>
      <c r="N8525" s="155">
        <v>326.60000000000002</v>
      </c>
      <c r="O8525" s="155">
        <v>0</v>
      </c>
      <c r="P8525" s="89" t="s">
        <v>679</v>
      </c>
    </row>
    <row r="8526" spans="1:16" ht="76.5">
      <c r="A8526" s="214">
        <v>10</v>
      </c>
      <c r="B8526" s="89"/>
      <c r="C8526" s="90" t="s">
        <v>44</v>
      </c>
      <c r="D8526" s="153">
        <v>43424</v>
      </c>
      <c r="E8526" s="89" t="s">
        <v>14946</v>
      </c>
      <c r="F8526" s="89" t="s">
        <v>15</v>
      </c>
      <c r="G8526" s="89">
        <v>6571</v>
      </c>
      <c r="H8526" s="89"/>
      <c r="I8526" s="93" t="s">
        <v>17212</v>
      </c>
      <c r="J8526" s="89"/>
      <c r="K8526" s="89"/>
      <c r="L8526" s="89"/>
      <c r="M8526" s="89"/>
      <c r="N8526" s="155">
        <v>359.59</v>
      </c>
      <c r="O8526" s="155">
        <v>0</v>
      </c>
      <c r="P8526" s="89" t="s">
        <v>679</v>
      </c>
    </row>
    <row r="8527" spans="1:16" ht="51">
      <c r="A8527" s="214">
        <v>340</v>
      </c>
      <c r="B8527" s="89"/>
      <c r="C8527" s="90" t="s">
        <v>151</v>
      </c>
      <c r="D8527" s="153">
        <v>43424</v>
      </c>
      <c r="E8527" s="89" t="s">
        <v>14947</v>
      </c>
      <c r="F8527" s="89" t="s">
        <v>15</v>
      </c>
      <c r="G8527" s="89">
        <v>893921</v>
      </c>
      <c r="H8527" s="89"/>
      <c r="I8527" s="93" t="s">
        <v>17213</v>
      </c>
      <c r="J8527" s="89"/>
      <c r="K8527" s="89"/>
      <c r="L8527" s="89"/>
      <c r="M8527" s="89"/>
      <c r="N8527" s="155">
        <v>50</v>
      </c>
      <c r="O8527" s="155">
        <v>0</v>
      </c>
      <c r="P8527" s="89" t="s">
        <v>679</v>
      </c>
    </row>
    <row r="8528" spans="1:16" ht="63.75">
      <c r="A8528" s="214">
        <v>10</v>
      </c>
      <c r="B8528" s="89"/>
      <c r="C8528" s="90" t="s">
        <v>44</v>
      </c>
      <c r="D8528" s="153">
        <v>43424</v>
      </c>
      <c r="E8528" s="89" t="s">
        <v>14948</v>
      </c>
      <c r="F8528" s="89" t="s">
        <v>15</v>
      </c>
      <c r="G8528" s="89">
        <v>893766</v>
      </c>
      <c r="H8528" s="89"/>
      <c r="I8528" s="93" t="s">
        <v>17214</v>
      </c>
      <c r="J8528" s="89"/>
      <c r="K8528" s="89"/>
      <c r="L8528" s="89"/>
      <c r="M8528" s="89"/>
      <c r="N8528" s="155">
        <v>50</v>
      </c>
      <c r="O8528" s="155">
        <v>0</v>
      </c>
      <c r="P8528" s="89" t="s">
        <v>679</v>
      </c>
    </row>
    <row r="8529" spans="1:16" ht="63.75">
      <c r="A8529" s="214">
        <v>513</v>
      </c>
      <c r="B8529" s="89"/>
      <c r="C8529" s="90" t="s">
        <v>175</v>
      </c>
      <c r="D8529" s="153">
        <v>43424</v>
      </c>
      <c r="E8529" s="89" t="s">
        <v>14949</v>
      </c>
      <c r="F8529" s="89" t="s">
        <v>635</v>
      </c>
      <c r="G8529" s="89">
        <v>939058</v>
      </c>
      <c r="H8529" s="89"/>
      <c r="I8529" s="93" t="s">
        <v>17215</v>
      </c>
      <c r="J8529" s="89"/>
      <c r="K8529" s="89"/>
      <c r="L8529" s="89"/>
      <c r="M8529" s="89"/>
      <c r="N8529" s="155">
        <v>0</v>
      </c>
      <c r="O8529" s="155">
        <v>750.07</v>
      </c>
      <c r="P8529" s="89" t="s">
        <v>679</v>
      </c>
    </row>
    <row r="8530" spans="1:16" ht="63.75">
      <c r="A8530" s="214">
        <v>373</v>
      </c>
      <c r="B8530" s="89"/>
      <c r="C8530" s="90" t="s">
        <v>644</v>
      </c>
      <c r="D8530" s="153">
        <v>43424</v>
      </c>
      <c r="E8530" s="89" t="s">
        <v>14950</v>
      </c>
      <c r="F8530" s="89" t="s">
        <v>680</v>
      </c>
      <c r="G8530" s="89">
        <v>181987</v>
      </c>
      <c r="H8530" s="89"/>
      <c r="I8530" s="93" t="s">
        <v>17216</v>
      </c>
      <c r="J8530" s="89"/>
      <c r="K8530" s="89"/>
      <c r="L8530" s="89"/>
      <c r="M8530" s="89"/>
      <c r="N8530" s="155">
        <v>458013.98</v>
      </c>
      <c r="O8530" s="155">
        <v>0</v>
      </c>
      <c r="P8530" s="89" t="s">
        <v>679</v>
      </c>
    </row>
    <row r="8531" spans="1:16" ht="51">
      <c r="A8531" s="214">
        <v>117</v>
      </c>
      <c r="B8531" s="89"/>
      <c r="C8531" s="90" t="s">
        <v>65</v>
      </c>
      <c r="D8531" s="153">
        <v>43424</v>
      </c>
      <c r="E8531" s="89" t="s">
        <v>14951</v>
      </c>
      <c r="F8531" s="89" t="s">
        <v>11</v>
      </c>
      <c r="G8531" s="89">
        <v>939055</v>
      </c>
      <c r="H8531" s="89"/>
      <c r="I8531" s="93" t="s">
        <v>17217</v>
      </c>
      <c r="J8531" s="89"/>
      <c r="K8531" s="89"/>
      <c r="L8531" s="89"/>
      <c r="M8531" s="89"/>
      <c r="N8531" s="155">
        <v>50</v>
      </c>
      <c r="O8531" s="155">
        <v>0</v>
      </c>
      <c r="P8531" s="89" t="s">
        <v>679</v>
      </c>
    </row>
    <row r="8532" spans="1:16" ht="51">
      <c r="A8532" s="214">
        <v>119</v>
      </c>
      <c r="B8532" s="89"/>
      <c r="C8532" s="90" t="s">
        <v>66</v>
      </c>
      <c r="D8532" s="153">
        <v>43424</v>
      </c>
      <c r="E8532" s="89" t="s">
        <v>14952</v>
      </c>
      <c r="F8532" s="89" t="s">
        <v>11</v>
      </c>
      <c r="G8532" s="89">
        <v>939068</v>
      </c>
      <c r="H8532" s="89"/>
      <c r="I8532" s="93" t="s">
        <v>17218</v>
      </c>
      <c r="J8532" s="89"/>
      <c r="K8532" s="89"/>
      <c r="L8532" s="89"/>
      <c r="M8532" s="89"/>
      <c r="N8532" s="155">
        <v>50</v>
      </c>
      <c r="O8532" s="155">
        <v>0</v>
      </c>
      <c r="P8532" s="89" t="s">
        <v>679</v>
      </c>
    </row>
    <row r="8533" spans="1:16" ht="38.25">
      <c r="A8533" s="214">
        <v>526</v>
      </c>
      <c r="B8533" s="89"/>
      <c r="C8533" s="90" t="s">
        <v>616</v>
      </c>
      <c r="D8533" s="153">
        <v>43425</v>
      </c>
      <c r="E8533" s="89" t="s">
        <v>14953</v>
      </c>
      <c r="F8533" s="89" t="s">
        <v>3</v>
      </c>
      <c r="G8533" s="89">
        <v>1684289</v>
      </c>
      <c r="H8533" s="89"/>
      <c r="I8533" s="93" t="s">
        <v>17219</v>
      </c>
      <c r="J8533" s="89"/>
      <c r="K8533" s="89"/>
      <c r="L8533" s="89"/>
      <c r="M8533" s="89"/>
      <c r="N8533" s="155">
        <v>0</v>
      </c>
      <c r="O8533" s="155">
        <v>213</v>
      </c>
      <c r="P8533" s="89" t="s">
        <v>679</v>
      </c>
    </row>
    <row r="8534" spans="1:16" ht="63.75">
      <c r="A8534" s="214">
        <v>81</v>
      </c>
      <c r="B8534" s="89"/>
      <c r="C8534" s="90" t="s">
        <v>58</v>
      </c>
      <c r="D8534" s="153">
        <v>43425</v>
      </c>
      <c r="E8534" s="89" t="s">
        <v>14954</v>
      </c>
      <c r="F8534" s="89" t="s">
        <v>3</v>
      </c>
      <c r="G8534" s="89">
        <v>1684317</v>
      </c>
      <c r="H8534" s="89"/>
      <c r="I8534" s="93" t="s">
        <v>17220</v>
      </c>
      <c r="J8534" s="89"/>
      <c r="K8534" s="89"/>
      <c r="L8534" s="89"/>
      <c r="M8534" s="89"/>
      <c r="N8534" s="155">
        <v>0</v>
      </c>
      <c r="O8534" s="155">
        <v>191.39000000000001</v>
      </c>
      <c r="P8534" s="89" t="s">
        <v>679</v>
      </c>
    </row>
    <row r="8535" spans="1:16" ht="51">
      <c r="A8535" s="214">
        <v>20</v>
      </c>
      <c r="B8535" s="89"/>
      <c r="C8535" s="90" t="s">
        <v>47</v>
      </c>
      <c r="D8535" s="153">
        <v>43425</v>
      </c>
      <c r="E8535" s="89" t="s">
        <v>14955</v>
      </c>
      <c r="F8535" s="89" t="s">
        <v>3</v>
      </c>
      <c r="G8535" s="89">
        <v>1684322</v>
      </c>
      <c r="H8535" s="89"/>
      <c r="I8535" s="93" t="s">
        <v>17221</v>
      </c>
      <c r="J8535" s="89"/>
      <c r="K8535" s="89"/>
      <c r="L8535" s="89"/>
      <c r="M8535" s="89"/>
      <c r="N8535" s="155">
        <v>0</v>
      </c>
      <c r="O8535" s="155">
        <v>100</v>
      </c>
      <c r="P8535" s="89" t="s">
        <v>679</v>
      </c>
    </row>
    <row r="8536" spans="1:16" ht="51">
      <c r="A8536" s="214" t="s">
        <v>569</v>
      </c>
      <c r="B8536" s="89"/>
      <c r="C8536" s="90" t="s">
        <v>621</v>
      </c>
      <c r="D8536" s="153">
        <v>43425</v>
      </c>
      <c r="E8536" s="89" t="s">
        <v>14956</v>
      </c>
      <c r="F8536" s="89" t="s">
        <v>3</v>
      </c>
      <c r="G8536" s="89">
        <v>1684332</v>
      </c>
      <c r="H8536" s="89"/>
      <c r="I8536" s="93" t="s">
        <v>17222</v>
      </c>
      <c r="J8536" s="89"/>
      <c r="K8536" s="89"/>
      <c r="L8536" s="89"/>
      <c r="M8536" s="89"/>
      <c r="N8536" s="155">
        <v>0</v>
      </c>
      <c r="O8536" s="155">
        <v>501.37</v>
      </c>
      <c r="P8536" s="89" t="s">
        <v>679</v>
      </c>
    </row>
    <row r="8537" spans="1:16" ht="38.25">
      <c r="A8537" s="214" t="s">
        <v>569</v>
      </c>
      <c r="B8537" s="89"/>
      <c r="C8537" s="90" t="s">
        <v>621</v>
      </c>
      <c r="D8537" s="153">
        <v>43425</v>
      </c>
      <c r="E8537" s="89" t="s">
        <v>14957</v>
      </c>
      <c r="F8537" s="89" t="s">
        <v>3</v>
      </c>
      <c r="G8537" s="89">
        <v>1684344</v>
      </c>
      <c r="H8537" s="89"/>
      <c r="I8537" s="93" t="s">
        <v>17223</v>
      </c>
      <c r="J8537" s="89"/>
      <c r="K8537" s="89"/>
      <c r="L8537" s="89"/>
      <c r="M8537" s="89"/>
      <c r="N8537" s="155">
        <v>0</v>
      </c>
      <c r="O8537" s="155">
        <v>50</v>
      </c>
      <c r="P8537" s="89" t="s">
        <v>679</v>
      </c>
    </row>
    <row r="8538" spans="1:16" ht="38.25">
      <c r="A8538" s="214">
        <v>206</v>
      </c>
      <c r="B8538" s="89"/>
      <c r="C8538" s="90" t="s">
        <v>100</v>
      </c>
      <c r="D8538" s="153">
        <v>43425</v>
      </c>
      <c r="E8538" s="89" t="s">
        <v>14958</v>
      </c>
      <c r="F8538" s="89" t="s">
        <v>3</v>
      </c>
      <c r="G8538" s="89">
        <v>1684371</v>
      </c>
      <c r="H8538" s="89"/>
      <c r="I8538" s="93" t="s">
        <v>17224</v>
      </c>
      <c r="J8538" s="89"/>
      <c r="K8538" s="89"/>
      <c r="L8538" s="89"/>
      <c r="M8538" s="89"/>
      <c r="N8538" s="155">
        <v>0</v>
      </c>
      <c r="O8538" s="155">
        <v>10</v>
      </c>
      <c r="P8538" s="89" t="s">
        <v>679</v>
      </c>
    </row>
    <row r="8539" spans="1:16" ht="51">
      <c r="A8539" s="214">
        <v>20</v>
      </c>
      <c r="B8539" s="89"/>
      <c r="C8539" s="90" t="s">
        <v>47</v>
      </c>
      <c r="D8539" s="153">
        <v>43425</v>
      </c>
      <c r="E8539" s="89" t="s">
        <v>14959</v>
      </c>
      <c r="F8539" s="89" t="s">
        <v>3</v>
      </c>
      <c r="G8539" s="89">
        <v>1684191</v>
      </c>
      <c r="H8539" s="89"/>
      <c r="I8539" s="93" t="s">
        <v>17225</v>
      </c>
      <c r="J8539" s="89"/>
      <c r="K8539" s="89"/>
      <c r="L8539" s="89"/>
      <c r="M8539" s="89"/>
      <c r="N8539" s="155">
        <v>0</v>
      </c>
      <c r="O8539" s="155">
        <v>108</v>
      </c>
      <c r="P8539" s="89" t="s">
        <v>679</v>
      </c>
    </row>
    <row r="8540" spans="1:16" ht="38.25">
      <c r="A8540" s="214">
        <v>526</v>
      </c>
      <c r="B8540" s="89"/>
      <c r="C8540" s="90" t="s">
        <v>616</v>
      </c>
      <c r="D8540" s="153">
        <v>43425</v>
      </c>
      <c r="E8540" s="89" t="s">
        <v>14960</v>
      </c>
      <c r="F8540" s="89" t="s">
        <v>3</v>
      </c>
      <c r="G8540" s="89">
        <v>1684200</v>
      </c>
      <c r="H8540" s="89"/>
      <c r="I8540" s="93" t="s">
        <v>8765</v>
      </c>
      <c r="J8540" s="89"/>
      <c r="K8540" s="89"/>
      <c r="L8540" s="89"/>
      <c r="M8540" s="89"/>
      <c r="N8540" s="155">
        <v>0</v>
      </c>
      <c r="O8540" s="155">
        <v>70</v>
      </c>
      <c r="P8540" s="89" t="s">
        <v>679</v>
      </c>
    </row>
    <row r="8541" spans="1:16" ht="63.75">
      <c r="A8541" s="214">
        <v>86</v>
      </c>
      <c r="B8541" s="89"/>
      <c r="C8541" s="90" t="s">
        <v>59</v>
      </c>
      <c r="D8541" s="153">
        <v>43425</v>
      </c>
      <c r="E8541" s="89" t="s">
        <v>14961</v>
      </c>
      <c r="F8541" s="89" t="s">
        <v>3</v>
      </c>
      <c r="G8541" s="89">
        <v>1684201</v>
      </c>
      <c r="H8541" s="89"/>
      <c r="I8541" s="93" t="s">
        <v>17226</v>
      </c>
      <c r="J8541" s="89"/>
      <c r="K8541" s="89"/>
      <c r="L8541" s="89"/>
      <c r="M8541" s="89"/>
      <c r="N8541" s="155">
        <v>0</v>
      </c>
      <c r="O8541" s="155">
        <v>1166</v>
      </c>
      <c r="P8541" s="89" t="s">
        <v>679</v>
      </c>
    </row>
    <row r="8542" spans="1:16" ht="38.25">
      <c r="A8542" s="214">
        <v>526</v>
      </c>
      <c r="B8542" s="89"/>
      <c r="C8542" s="90" t="s">
        <v>616</v>
      </c>
      <c r="D8542" s="153">
        <v>43425</v>
      </c>
      <c r="E8542" s="89" t="s">
        <v>14962</v>
      </c>
      <c r="F8542" s="89" t="s">
        <v>3</v>
      </c>
      <c r="G8542" s="89">
        <v>1684220</v>
      </c>
      <c r="H8542" s="89"/>
      <c r="I8542" s="93" t="s">
        <v>17227</v>
      </c>
      <c r="J8542" s="89"/>
      <c r="K8542" s="89"/>
      <c r="L8542" s="89"/>
      <c r="M8542" s="89"/>
      <c r="N8542" s="155">
        <v>0</v>
      </c>
      <c r="O8542" s="155">
        <v>651</v>
      </c>
      <c r="P8542" s="89" t="s">
        <v>679</v>
      </c>
    </row>
    <row r="8543" spans="1:16" ht="51">
      <c r="A8543" s="214">
        <v>526</v>
      </c>
      <c r="B8543" s="89"/>
      <c r="C8543" s="90" t="s">
        <v>616</v>
      </c>
      <c r="D8543" s="153">
        <v>43425</v>
      </c>
      <c r="E8543" s="89" t="s">
        <v>14963</v>
      </c>
      <c r="F8543" s="89" t="s">
        <v>3</v>
      </c>
      <c r="G8543" s="89">
        <v>1684222</v>
      </c>
      <c r="H8543" s="89"/>
      <c r="I8543" s="93" t="s">
        <v>17228</v>
      </c>
      <c r="J8543" s="89"/>
      <c r="K8543" s="89"/>
      <c r="L8543" s="89"/>
      <c r="M8543" s="89"/>
      <c r="N8543" s="155">
        <v>0</v>
      </c>
      <c r="O8543" s="155">
        <v>239</v>
      </c>
      <c r="P8543" s="89" t="s">
        <v>679</v>
      </c>
    </row>
    <row r="8544" spans="1:16" ht="51">
      <c r="A8544" s="214">
        <v>526</v>
      </c>
      <c r="B8544" s="89"/>
      <c r="C8544" s="90" t="s">
        <v>616</v>
      </c>
      <c r="D8544" s="153">
        <v>43425</v>
      </c>
      <c r="E8544" s="89" t="s">
        <v>14964</v>
      </c>
      <c r="F8544" s="89" t="s">
        <v>3</v>
      </c>
      <c r="G8544" s="89">
        <v>1684224</v>
      </c>
      <c r="H8544" s="89"/>
      <c r="I8544" s="93" t="s">
        <v>17229</v>
      </c>
      <c r="J8544" s="89"/>
      <c r="K8544" s="89"/>
      <c r="L8544" s="89"/>
      <c r="M8544" s="89"/>
      <c r="N8544" s="155">
        <v>0</v>
      </c>
      <c r="O8544" s="155">
        <v>109.96000000000001</v>
      </c>
      <c r="P8544" s="89" t="s">
        <v>679</v>
      </c>
    </row>
    <row r="8545" spans="1:16" ht="63.75">
      <c r="A8545" s="214">
        <v>46</v>
      </c>
      <c r="B8545" s="89"/>
      <c r="C8545" s="90" t="s">
        <v>51</v>
      </c>
      <c r="D8545" s="153">
        <v>43425</v>
      </c>
      <c r="E8545" s="89" t="s">
        <v>14965</v>
      </c>
      <c r="F8545" s="89" t="s">
        <v>3</v>
      </c>
      <c r="G8545" s="89">
        <v>1684250</v>
      </c>
      <c r="H8545" s="89"/>
      <c r="I8545" s="93" t="s">
        <v>17230</v>
      </c>
      <c r="J8545" s="89"/>
      <c r="K8545" s="89"/>
      <c r="L8545" s="89"/>
      <c r="M8545" s="89"/>
      <c r="N8545" s="155">
        <v>0</v>
      </c>
      <c r="O8545" s="155">
        <v>3342</v>
      </c>
      <c r="P8545" s="89" t="s">
        <v>679</v>
      </c>
    </row>
    <row r="8546" spans="1:16" ht="51">
      <c r="A8546" s="214">
        <v>46</v>
      </c>
      <c r="B8546" s="89"/>
      <c r="C8546" s="90" t="s">
        <v>51</v>
      </c>
      <c r="D8546" s="153">
        <v>43425</v>
      </c>
      <c r="E8546" s="89" t="s">
        <v>14966</v>
      </c>
      <c r="F8546" s="89" t="s">
        <v>3</v>
      </c>
      <c r="G8546" s="89">
        <v>1684253</v>
      </c>
      <c r="H8546" s="89"/>
      <c r="I8546" s="93" t="s">
        <v>17231</v>
      </c>
      <c r="J8546" s="89"/>
      <c r="K8546" s="89"/>
      <c r="L8546" s="89"/>
      <c r="M8546" s="89"/>
      <c r="N8546" s="155">
        <v>0</v>
      </c>
      <c r="O8546" s="155">
        <v>371</v>
      </c>
      <c r="P8546" s="89" t="s">
        <v>679</v>
      </c>
    </row>
    <row r="8547" spans="1:16" ht="51">
      <c r="A8547" s="214">
        <v>212</v>
      </c>
      <c r="B8547" s="89"/>
      <c r="C8547" s="90" t="s">
        <v>103</v>
      </c>
      <c r="D8547" s="153">
        <v>43425</v>
      </c>
      <c r="E8547" s="89" t="s">
        <v>14967</v>
      </c>
      <c r="F8547" s="89" t="s">
        <v>3</v>
      </c>
      <c r="G8547" s="89">
        <v>1684270</v>
      </c>
      <c r="H8547" s="89"/>
      <c r="I8547" s="93" t="s">
        <v>17232</v>
      </c>
      <c r="J8547" s="89"/>
      <c r="K8547" s="89"/>
      <c r="L8547" s="89"/>
      <c r="M8547" s="89"/>
      <c r="N8547" s="155">
        <v>0</v>
      </c>
      <c r="O8547" s="155">
        <v>202.02</v>
      </c>
      <c r="P8547" s="89" t="s">
        <v>679</v>
      </c>
    </row>
    <row r="8548" spans="1:16" ht="38.25">
      <c r="A8548" s="214">
        <v>526</v>
      </c>
      <c r="B8548" s="89"/>
      <c r="C8548" s="90" t="s">
        <v>616</v>
      </c>
      <c r="D8548" s="153">
        <v>43425</v>
      </c>
      <c r="E8548" s="89" t="s">
        <v>14968</v>
      </c>
      <c r="F8548" s="89" t="s">
        <v>3</v>
      </c>
      <c r="G8548" s="89">
        <v>1684272</v>
      </c>
      <c r="H8548" s="89"/>
      <c r="I8548" s="93" t="s">
        <v>17233</v>
      </c>
      <c r="J8548" s="89"/>
      <c r="K8548" s="89"/>
      <c r="L8548" s="89"/>
      <c r="M8548" s="89"/>
      <c r="N8548" s="155">
        <v>0</v>
      </c>
      <c r="O8548" s="155">
        <v>651</v>
      </c>
      <c r="P8548" s="89" t="s">
        <v>679</v>
      </c>
    </row>
    <row r="8549" spans="1:16" ht="51">
      <c r="A8549" s="214">
        <v>680</v>
      </c>
      <c r="B8549" s="89"/>
      <c r="C8549" s="90" t="s">
        <v>195</v>
      </c>
      <c r="D8549" s="153">
        <v>43425</v>
      </c>
      <c r="E8549" s="89" t="s">
        <v>14969</v>
      </c>
      <c r="F8549" s="89" t="s">
        <v>3</v>
      </c>
      <c r="G8549" s="89">
        <v>1684137</v>
      </c>
      <c r="H8549" s="89"/>
      <c r="I8549" s="93" t="s">
        <v>17234</v>
      </c>
      <c r="J8549" s="89"/>
      <c r="K8549" s="89"/>
      <c r="L8549" s="89"/>
      <c r="M8549" s="89"/>
      <c r="N8549" s="155">
        <v>0</v>
      </c>
      <c r="O8549" s="155">
        <v>4009.54</v>
      </c>
      <c r="P8549" s="89" t="s">
        <v>679</v>
      </c>
    </row>
    <row r="8550" spans="1:16" ht="63.75">
      <c r="A8550" s="214">
        <v>680</v>
      </c>
      <c r="B8550" s="89"/>
      <c r="C8550" s="90" t="s">
        <v>195</v>
      </c>
      <c r="D8550" s="153">
        <v>43425</v>
      </c>
      <c r="E8550" s="89" t="s">
        <v>14970</v>
      </c>
      <c r="F8550" s="89" t="s">
        <v>3</v>
      </c>
      <c r="G8550" s="89">
        <v>1684141</v>
      </c>
      <c r="H8550" s="89"/>
      <c r="I8550" s="93" t="s">
        <v>17235</v>
      </c>
      <c r="J8550" s="89"/>
      <c r="K8550" s="89"/>
      <c r="L8550" s="89"/>
      <c r="M8550" s="89"/>
      <c r="N8550" s="155">
        <v>0</v>
      </c>
      <c r="O8550" s="155">
        <v>4562.3500000000004</v>
      </c>
      <c r="P8550" s="89" t="s">
        <v>679</v>
      </c>
    </row>
    <row r="8551" spans="1:16" ht="63.75">
      <c r="A8551" s="214">
        <v>41</v>
      </c>
      <c r="B8551" s="89"/>
      <c r="C8551" s="90" t="s">
        <v>50</v>
      </c>
      <c r="D8551" s="153">
        <v>43425</v>
      </c>
      <c r="E8551" s="89" t="s">
        <v>14971</v>
      </c>
      <c r="F8551" s="89" t="s">
        <v>3</v>
      </c>
      <c r="G8551" s="89">
        <v>1684160</v>
      </c>
      <c r="H8551" s="89"/>
      <c r="I8551" s="93" t="s">
        <v>17236</v>
      </c>
      <c r="J8551" s="89"/>
      <c r="K8551" s="89"/>
      <c r="L8551" s="89"/>
      <c r="M8551" s="89"/>
      <c r="N8551" s="155">
        <v>0</v>
      </c>
      <c r="O8551" s="155">
        <v>4419.6000000000004</v>
      </c>
      <c r="P8551" s="89" t="s">
        <v>679</v>
      </c>
    </row>
    <row r="8552" spans="1:16" ht="63.75">
      <c r="A8552" s="214">
        <v>41</v>
      </c>
      <c r="B8552" s="89"/>
      <c r="C8552" s="90" t="s">
        <v>50</v>
      </c>
      <c r="D8552" s="153">
        <v>43425</v>
      </c>
      <c r="E8552" s="89" t="s">
        <v>14972</v>
      </c>
      <c r="F8552" s="89" t="s">
        <v>3</v>
      </c>
      <c r="G8552" s="89">
        <v>1684165</v>
      </c>
      <c r="H8552" s="89"/>
      <c r="I8552" s="93" t="s">
        <v>17237</v>
      </c>
      <c r="J8552" s="89"/>
      <c r="K8552" s="89"/>
      <c r="L8552" s="89"/>
      <c r="M8552" s="89"/>
      <c r="N8552" s="155">
        <v>0</v>
      </c>
      <c r="O8552" s="155">
        <v>13930</v>
      </c>
      <c r="P8552" s="89" t="s">
        <v>679</v>
      </c>
    </row>
    <row r="8553" spans="1:16" ht="63.75">
      <c r="A8553" s="214">
        <v>41</v>
      </c>
      <c r="B8553" s="89"/>
      <c r="C8553" s="90" t="s">
        <v>50</v>
      </c>
      <c r="D8553" s="153">
        <v>43425</v>
      </c>
      <c r="E8553" s="89" t="s">
        <v>14973</v>
      </c>
      <c r="F8553" s="89" t="s">
        <v>3</v>
      </c>
      <c r="G8553" s="89">
        <v>1684170</v>
      </c>
      <c r="H8553" s="89"/>
      <c r="I8553" s="93" t="s">
        <v>17238</v>
      </c>
      <c r="J8553" s="89"/>
      <c r="K8553" s="89"/>
      <c r="L8553" s="89"/>
      <c r="M8553" s="89"/>
      <c r="N8553" s="155">
        <v>0</v>
      </c>
      <c r="O8553" s="155">
        <v>9498.94</v>
      </c>
      <c r="P8553" s="89" t="s">
        <v>679</v>
      </c>
    </row>
    <row r="8554" spans="1:16" ht="51">
      <c r="A8554" s="214">
        <v>290</v>
      </c>
      <c r="B8554" s="89"/>
      <c r="C8554" s="90" t="s">
        <v>132</v>
      </c>
      <c r="D8554" s="153">
        <v>43425</v>
      </c>
      <c r="E8554" s="89" t="s">
        <v>14974</v>
      </c>
      <c r="F8554" s="89" t="s">
        <v>3</v>
      </c>
      <c r="G8554" s="89">
        <v>1684173</v>
      </c>
      <c r="H8554" s="89"/>
      <c r="I8554" s="93" t="s">
        <v>17239</v>
      </c>
      <c r="J8554" s="89"/>
      <c r="K8554" s="89"/>
      <c r="L8554" s="89"/>
      <c r="M8554" s="89"/>
      <c r="N8554" s="155">
        <v>0</v>
      </c>
      <c r="O8554" s="155">
        <v>229.67000000000002</v>
      </c>
      <c r="P8554" s="89" t="s">
        <v>679</v>
      </c>
    </row>
    <row r="8555" spans="1:16" ht="51">
      <c r="A8555" s="214">
        <v>290</v>
      </c>
      <c r="B8555" s="89"/>
      <c r="C8555" s="90" t="s">
        <v>132</v>
      </c>
      <c r="D8555" s="153">
        <v>43425</v>
      </c>
      <c r="E8555" s="89" t="s">
        <v>14975</v>
      </c>
      <c r="F8555" s="89" t="s">
        <v>3</v>
      </c>
      <c r="G8555" s="89">
        <v>1684177</v>
      </c>
      <c r="H8555" s="89"/>
      <c r="I8555" s="93" t="s">
        <v>17240</v>
      </c>
      <c r="J8555" s="89"/>
      <c r="K8555" s="89"/>
      <c r="L8555" s="89"/>
      <c r="M8555" s="89"/>
      <c r="N8555" s="155">
        <v>0</v>
      </c>
      <c r="O8555" s="155">
        <v>2000</v>
      </c>
      <c r="P8555" s="89" t="s">
        <v>679</v>
      </c>
    </row>
    <row r="8556" spans="1:16" ht="51">
      <c r="A8556" s="214">
        <v>290</v>
      </c>
      <c r="B8556" s="89"/>
      <c r="C8556" s="90" t="s">
        <v>132</v>
      </c>
      <c r="D8556" s="153">
        <v>43425</v>
      </c>
      <c r="E8556" s="89" t="s">
        <v>14976</v>
      </c>
      <c r="F8556" s="89" t="s">
        <v>3</v>
      </c>
      <c r="G8556" s="89">
        <v>1684184</v>
      </c>
      <c r="H8556" s="89"/>
      <c r="I8556" s="93" t="s">
        <v>17241</v>
      </c>
      <c r="J8556" s="89"/>
      <c r="K8556" s="89"/>
      <c r="L8556" s="89"/>
      <c r="M8556" s="89"/>
      <c r="N8556" s="155">
        <v>0</v>
      </c>
      <c r="O8556" s="155">
        <v>6094.33</v>
      </c>
      <c r="P8556" s="89" t="s">
        <v>679</v>
      </c>
    </row>
    <row r="8557" spans="1:16" ht="63.75">
      <c r="A8557" s="214">
        <v>290</v>
      </c>
      <c r="B8557" s="89"/>
      <c r="C8557" s="90" t="s">
        <v>132</v>
      </c>
      <c r="D8557" s="153">
        <v>43425</v>
      </c>
      <c r="E8557" s="89" t="s">
        <v>14977</v>
      </c>
      <c r="F8557" s="89" t="s">
        <v>3</v>
      </c>
      <c r="G8557" s="89">
        <v>1684187</v>
      </c>
      <c r="H8557" s="89"/>
      <c r="I8557" s="93" t="s">
        <v>17242</v>
      </c>
      <c r="J8557" s="89"/>
      <c r="K8557" s="89"/>
      <c r="L8557" s="89"/>
      <c r="M8557" s="89"/>
      <c r="N8557" s="155">
        <v>0</v>
      </c>
      <c r="O8557" s="155">
        <v>32817.230000000003</v>
      </c>
      <c r="P8557" s="89" t="s">
        <v>679</v>
      </c>
    </row>
    <row r="8558" spans="1:16" ht="51">
      <c r="A8558" s="214" t="s">
        <v>569</v>
      </c>
      <c r="B8558" s="89"/>
      <c r="C8558" s="90" t="s">
        <v>621</v>
      </c>
      <c r="D8558" s="153">
        <v>43425</v>
      </c>
      <c r="E8558" s="89" t="s">
        <v>14978</v>
      </c>
      <c r="F8558" s="89" t="s">
        <v>3</v>
      </c>
      <c r="G8558" s="89">
        <v>1684195</v>
      </c>
      <c r="H8558" s="89"/>
      <c r="I8558" s="93" t="s">
        <v>17243</v>
      </c>
      <c r="J8558" s="89"/>
      <c r="K8558" s="89"/>
      <c r="L8558" s="89"/>
      <c r="M8558" s="89"/>
      <c r="N8558" s="155">
        <v>0</v>
      </c>
      <c r="O8558" s="155">
        <v>1607.33</v>
      </c>
      <c r="P8558" s="89" t="s">
        <v>679</v>
      </c>
    </row>
    <row r="8559" spans="1:16" ht="51">
      <c r="A8559" s="214">
        <v>225</v>
      </c>
      <c r="B8559" s="89"/>
      <c r="C8559" s="90" t="s">
        <v>109</v>
      </c>
      <c r="D8559" s="153">
        <v>43425</v>
      </c>
      <c r="E8559" s="89" t="s">
        <v>14979</v>
      </c>
      <c r="F8559" s="89" t="s">
        <v>3</v>
      </c>
      <c r="G8559" s="89">
        <v>1684042</v>
      </c>
      <c r="H8559" s="89"/>
      <c r="I8559" s="93" t="s">
        <v>17244</v>
      </c>
      <c r="J8559" s="89"/>
      <c r="K8559" s="89"/>
      <c r="L8559" s="89"/>
      <c r="M8559" s="89"/>
      <c r="N8559" s="155">
        <v>0</v>
      </c>
      <c r="O8559" s="155">
        <v>17397.36</v>
      </c>
      <c r="P8559" s="89" t="s">
        <v>679</v>
      </c>
    </row>
    <row r="8560" spans="1:16" ht="63.75">
      <c r="A8560" s="214">
        <v>313</v>
      </c>
      <c r="B8560" s="89"/>
      <c r="C8560" s="90" t="s">
        <v>148</v>
      </c>
      <c r="D8560" s="153">
        <v>43425</v>
      </c>
      <c r="E8560" s="89" t="s">
        <v>14980</v>
      </c>
      <c r="F8560" s="89" t="s">
        <v>3</v>
      </c>
      <c r="G8560" s="89">
        <v>1684047</v>
      </c>
      <c r="H8560" s="89"/>
      <c r="I8560" s="93" t="s">
        <v>17245</v>
      </c>
      <c r="J8560" s="89"/>
      <c r="K8560" s="89"/>
      <c r="L8560" s="89"/>
      <c r="M8560" s="89"/>
      <c r="N8560" s="155">
        <v>0</v>
      </c>
      <c r="O8560" s="155">
        <v>10319.34</v>
      </c>
      <c r="P8560" s="89" t="s">
        <v>679</v>
      </c>
    </row>
    <row r="8561" spans="1:16" ht="63.75">
      <c r="A8561" s="214">
        <v>10</v>
      </c>
      <c r="B8561" s="89"/>
      <c r="C8561" s="90" t="s">
        <v>44</v>
      </c>
      <c r="D8561" s="153">
        <v>43425</v>
      </c>
      <c r="E8561" s="89" t="s">
        <v>14981</v>
      </c>
      <c r="F8561" s="89" t="s">
        <v>3</v>
      </c>
      <c r="G8561" s="89">
        <v>1684050</v>
      </c>
      <c r="H8561" s="89"/>
      <c r="I8561" s="93" t="s">
        <v>17246</v>
      </c>
      <c r="J8561" s="89"/>
      <c r="K8561" s="89"/>
      <c r="L8561" s="89"/>
      <c r="M8561" s="89"/>
      <c r="N8561" s="155">
        <v>0</v>
      </c>
      <c r="O8561" s="155">
        <v>4591.2</v>
      </c>
      <c r="P8561" s="89" t="s">
        <v>679</v>
      </c>
    </row>
    <row r="8562" spans="1:16" ht="63.75">
      <c r="A8562" s="214">
        <v>87</v>
      </c>
      <c r="B8562" s="89"/>
      <c r="C8562" s="90" t="s">
        <v>60</v>
      </c>
      <c r="D8562" s="153">
        <v>43425</v>
      </c>
      <c r="E8562" s="89" t="s">
        <v>14982</v>
      </c>
      <c r="F8562" s="89" t="s">
        <v>3</v>
      </c>
      <c r="G8562" s="89">
        <v>1684052</v>
      </c>
      <c r="H8562" s="89"/>
      <c r="I8562" s="93" t="s">
        <v>17247</v>
      </c>
      <c r="J8562" s="89"/>
      <c r="K8562" s="89"/>
      <c r="L8562" s="89"/>
      <c r="M8562" s="89"/>
      <c r="N8562" s="155">
        <v>0</v>
      </c>
      <c r="O8562" s="155">
        <v>667.88</v>
      </c>
      <c r="P8562" s="89" t="s">
        <v>679</v>
      </c>
    </row>
    <row r="8563" spans="1:16" ht="63.75">
      <c r="A8563" s="214">
        <v>595</v>
      </c>
      <c r="B8563" s="89"/>
      <c r="C8563" s="90" t="s">
        <v>648</v>
      </c>
      <c r="D8563" s="153">
        <v>43425</v>
      </c>
      <c r="E8563" s="89" t="s">
        <v>14983</v>
      </c>
      <c r="F8563" s="89" t="s">
        <v>3</v>
      </c>
      <c r="G8563" s="89">
        <v>1684053</v>
      </c>
      <c r="H8563" s="89"/>
      <c r="I8563" s="93" t="s">
        <v>17248</v>
      </c>
      <c r="J8563" s="89"/>
      <c r="K8563" s="89"/>
      <c r="L8563" s="89"/>
      <c r="M8563" s="89"/>
      <c r="N8563" s="155">
        <v>0</v>
      </c>
      <c r="O8563" s="155">
        <v>254.73000000000002</v>
      </c>
      <c r="P8563" s="89" t="s">
        <v>679</v>
      </c>
    </row>
    <row r="8564" spans="1:16" ht="63.75">
      <c r="A8564" s="214">
        <v>346</v>
      </c>
      <c r="B8564" s="89"/>
      <c r="C8564" s="90" t="s">
        <v>156</v>
      </c>
      <c r="D8564" s="153">
        <v>43425</v>
      </c>
      <c r="E8564" s="89" t="s">
        <v>14984</v>
      </c>
      <c r="F8564" s="89" t="s">
        <v>3</v>
      </c>
      <c r="G8564" s="89">
        <v>1684057</v>
      </c>
      <c r="H8564" s="89"/>
      <c r="I8564" s="93" t="s">
        <v>17249</v>
      </c>
      <c r="J8564" s="89"/>
      <c r="K8564" s="89"/>
      <c r="L8564" s="89"/>
      <c r="M8564" s="89"/>
      <c r="N8564" s="155">
        <v>0</v>
      </c>
      <c r="O8564" s="155">
        <v>8178.51</v>
      </c>
      <c r="P8564" s="89" t="s">
        <v>679</v>
      </c>
    </row>
    <row r="8565" spans="1:16" ht="63.75">
      <c r="A8565" s="214">
        <v>35</v>
      </c>
      <c r="B8565" s="89"/>
      <c r="C8565" s="90" t="s">
        <v>49</v>
      </c>
      <c r="D8565" s="153">
        <v>43425</v>
      </c>
      <c r="E8565" s="89" t="s">
        <v>14985</v>
      </c>
      <c r="F8565" s="89" t="s">
        <v>3</v>
      </c>
      <c r="G8565" s="89">
        <v>1684105</v>
      </c>
      <c r="H8565" s="89"/>
      <c r="I8565" s="93" t="s">
        <v>17250</v>
      </c>
      <c r="J8565" s="89"/>
      <c r="K8565" s="89"/>
      <c r="L8565" s="89"/>
      <c r="M8565" s="89"/>
      <c r="N8565" s="155">
        <v>0</v>
      </c>
      <c r="O8565" s="155">
        <v>9000</v>
      </c>
      <c r="P8565" s="89" t="s">
        <v>679</v>
      </c>
    </row>
    <row r="8566" spans="1:16" ht="51">
      <c r="A8566" s="214">
        <v>35</v>
      </c>
      <c r="B8566" s="89"/>
      <c r="C8566" s="90" t="s">
        <v>49</v>
      </c>
      <c r="D8566" s="153">
        <v>43425</v>
      </c>
      <c r="E8566" s="89" t="s">
        <v>14986</v>
      </c>
      <c r="F8566" s="89" t="s">
        <v>3</v>
      </c>
      <c r="G8566" s="89">
        <v>1684110</v>
      </c>
      <c r="H8566" s="89"/>
      <c r="I8566" s="93" t="s">
        <v>17251</v>
      </c>
      <c r="J8566" s="89"/>
      <c r="K8566" s="89"/>
      <c r="L8566" s="89"/>
      <c r="M8566" s="89"/>
      <c r="N8566" s="155">
        <v>0</v>
      </c>
      <c r="O8566" s="155">
        <v>2000</v>
      </c>
      <c r="P8566" s="89" t="s">
        <v>679</v>
      </c>
    </row>
    <row r="8567" spans="1:16" ht="51">
      <c r="A8567" s="214">
        <v>35</v>
      </c>
      <c r="B8567" s="89"/>
      <c r="C8567" s="90" t="s">
        <v>49</v>
      </c>
      <c r="D8567" s="153">
        <v>43425</v>
      </c>
      <c r="E8567" s="89" t="s">
        <v>14987</v>
      </c>
      <c r="F8567" s="89" t="s">
        <v>3</v>
      </c>
      <c r="G8567" s="89">
        <v>1684111</v>
      </c>
      <c r="H8567" s="89"/>
      <c r="I8567" s="93" t="s">
        <v>17252</v>
      </c>
      <c r="J8567" s="89"/>
      <c r="K8567" s="89"/>
      <c r="L8567" s="89"/>
      <c r="M8567" s="89"/>
      <c r="N8567" s="155">
        <v>0</v>
      </c>
      <c r="O8567" s="155">
        <v>779840</v>
      </c>
      <c r="P8567" s="89" t="s">
        <v>679</v>
      </c>
    </row>
    <row r="8568" spans="1:16" ht="63.75">
      <c r="A8568" s="214">
        <v>35</v>
      </c>
      <c r="B8568" s="89"/>
      <c r="C8568" s="90" t="s">
        <v>49</v>
      </c>
      <c r="D8568" s="153">
        <v>43425</v>
      </c>
      <c r="E8568" s="89" t="s">
        <v>14988</v>
      </c>
      <c r="F8568" s="89" t="s">
        <v>3</v>
      </c>
      <c r="G8568" s="89">
        <v>1684112</v>
      </c>
      <c r="H8568" s="89"/>
      <c r="I8568" s="93" t="s">
        <v>17253</v>
      </c>
      <c r="J8568" s="89"/>
      <c r="K8568" s="89"/>
      <c r="L8568" s="89"/>
      <c r="M8568" s="89"/>
      <c r="N8568" s="155">
        <v>0</v>
      </c>
      <c r="O8568" s="155">
        <v>300</v>
      </c>
      <c r="P8568" s="89" t="s">
        <v>679</v>
      </c>
    </row>
    <row r="8569" spans="1:16" ht="63.75">
      <c r="A8569" s="214">
        <v>35</v>
      </c>
      <c r="B8569" s="89"/>
      <c r="C8569" s="90" t="s">
        <v>49</v>
      </c>
      <c r="D8569" s="153">
        <v>43425</v>
      </c>
      <c r="E8569" s="89" t="s">
        <v>14989</v>
      </c>
      <c r="F8569" s="89" t="s">
        <v>3</v>
      </c>
      <c r="G8569" s="89">
        <v>1684113</v>
      </c>
      <c r="H8569" s="89"/>
      <c r="I8569" s="93" t="s">
        <v>17254</v>
      </c>
      <c r="J8569" s="89"/>
      <c r="K8569" s="89"/>
      <c r="L8569" s="89"/>
      <c r="M8569" s="89"/>
      <c r="N8569" s="155">
        <v>0</v>
      </c>
      <c r="O8569" s="155">
        <v>300</v>
      </c>
      <c r="P8569" s="89" t="s">
        <v>679</v>
      </c>
    </row>
    <row r="8570" spans="1:16" ht="51">
      <c r="A8570" s="214">
        <v>70</v>
      </c>
      <c r="B8570" s="89"/>
      <c r="C8570" s="90" t="s">
        <v>56</v>
      </c>
      <c r="D8570" s="153">
        <v>43425</v>
      </c>
      <c r="E8570" s="89" t="s">
        <v>14990</v>
      </c>
      <c r="F8570" s="89" t="s">
        <v>3</v>
      </c>
      <c r="G8570" s="89">
        <v>1684120</v>
      </c>
      <c r="H8570" s="89"/>
      <c r="I8570" s="93" t="s">
        <v>17255</v>
      </c>
      <c r="J8570" s="89"/>
      <c r="K8570" s="89"/>
      <c r="L8570" s="89"/>
      <c r="M8570" s="89"/>
      <c r="N8570" s="155">
        <v>0</v>
      </c>
      <c r="O8570" s="155">
        <v>1310</v>
      </c>
      <c r="P8570" s="89" t="s">
        <v>679</v>
      </c>
    </row>
    <row r="8571" spans="1:16" ht="63.75">
      <c r="A8571" s="214">
        <v>155</v>
      </c>
      <c r="B8571" s="89"/>
      <c r="C8571" s="90" t="s">
        <v>88</v>
      </c>
      <c r="D8571" s="153">
        <v>43425</v>
      </c>
      <c r="E8571" s="89" t="s">
        <v>14991</v>
      </c>
      <c r="F8571" s="89" t="s">
        <v>3</v>
      </c>
      <c r="G8571" s="89">
        <v>1684121</v>
      </c>
      <c r="H8571" s="89"/>
      <c r="I8571" s="93" t="s">
        <v>17256</v>
      </c>
      <c r="J8571" s="89"/>
      <c r="K8571" s="89"/>
      <c r="L8571" s="89"/>
      <c r="M8571" s="89"/>
      <c r="N8571" s="155">
        <v>0</v>
      </c>
      <c r="O8571" s="155">
        <v>4000</v>
      </c>
      <c r="P8571" s="89" t="s">
        <v>679</v>
      </c>
    </row>
    <row r="8572" spans="1:16" ht="51">
      <c r="A8572" s="214">
        <v>70</v>
      </c>
      <c r="B8572" s="89"/>
      <c r="C8572" s="90" t="s">
        <v>56</v>
      </c>
      <c r="D8572" s="153">
        <v>43425</v>
      </c>
      <c r="E8572" s="89" t="s">
        <v>14992</v>
      </c>
      <c r="F8572" s="89" t="s">
        <v>3</v>
      </c>
      <c r="G8572" s="89">
        <v>1684123</v>
      </c>
      <c r="H8572" s="89"/>
      <c r="I8572" s="93" t="s">
        <v>17257</v>
      </c>
      <c r="J8572" s="89"/>
      <c r="K8572" s="89"/>
      <c r="L8572" s="89"/>
      <c r="M8572" s="89"/>
      <c r="N8572" s="155">
        <v>0</v>
      </c>
      <c r="O8572" s="155">
        <v>5.5</v>
      </c>
      <c r="P8572" s="89" t="s">
        <v>679</v>
      </c>
    </row>
    <row r="8573" spans="1:16" ht="51">
      <c r="A8573" s="214">
        <v>342</v>
      </c>
      <c r="B8573" s="89"/>
      <c r="C8573" s="90" t="s">
        <v>152</v>
      </c>
      <c r="D8573" s="153">
        <v>43425</v>
      </c>
      <c r="E8573" s="89" t="s">
        <v>14993</v>
      </c>
      <c r="F8573" s="89" t="s">
        <v>3</v>
      </c>
      <c r="G8573" s="89">
        <v>1684130</v>
      </c>
      <c r="H8573" s="89"/>
      <c r="I8573" s="93" t="s">
        <v>17258</v>
      </c>
      <c r="J8573" s="89"/>
      <c r="K8573" s="89"/>
      <c r="L8573" s="89"/>
      <c r="M8573" s="89"/>
      <c r="N8573" s="155">
        <v>0</v>
      </c>
      <c r="O8573" s="155">
        <v>60</v>
      </c>
      <c r="P8573" s="89" t="s">
        <v>679</v>
      </c>
    </row>
    <row r="8574" spans="1:16" ht="51">
      <c r="A8574" s="214">
        <v>6</v>
      </c>
      <c r="B8574" s="89"/>
      <c r="C8574" s="90" t="s">
        <v>43</v>
      </c>
      <c r="D8574" s="153">
        <v>43425</v>
      </c>
      <c r="E8574" s="89" t="s">
        <v>14994</v>
      </c>
      <c r="F8574" s="89" t="s">
        <v>3</v>
      </c>
      <c r="G8574" s="89">
        <v>1684060</v>
      </c>
      <c r="H8574" s="89"/>
      <c r="I8574" s="93" t="s">
        <v>17259</v>
      </c>
      <c r="J8574" s="89"/>
      <c r="K8574" s="89"/>
      <c r="L8574" s="89"/>
      <c r="M8574" s="89"/>
      <c r="N8574" s="155">
        <v>0</v>
      </c>
      <c r="O8574" s="155">
        <v>22</v>
      </c>
      <c r="P8574" s="89" t="s">
        <v>679</v>
      </c>
    </row>
    <row r="8575" spans="1:16" ht="38.25">
      <c r="A8575" s="214">
        <v>212</v>
      </c>
      <c r="B8575" s="89"/>
      <c r="C8575" s="90" t="s">
        <v>103</v>
      </c>
      <c r="D8575" s="153">
        <v>43425</v>
      </c>
      <c r="E8575" s="89" t="s">
        <v>14995</v>
      </c>
      <c r="F8575" s="89" t="s">
        <v>3</v>
      </c>
      <c r="G8575" s="89">
        <v>1684063</v>
      </c>
      <c r="H8575" s="89"/>
      <c r="I8575" s="93" t="s">
        <v>17260</v>
      </c>
      <c r="J8575" s="89"/>
      <c r="K8575" s="89"/>
      <c r="L8575" s="89"/>
      <c r="M8575" s="89"/>
      <c r="N8575" s="155">
        <v>0</v>
      </c>
      <c r="O8575" s="155">
        <v>2919</v>
      </c>
      <c r="P8575" s="89" t="s">
        <v>679</v>
      </c>
    </row>
    <row r="8576" spans="1:16" ht="38.25">
      <c r="A8576" s="214">
        <v>526</v>
      </c>
      <c r="B8576" s="89"/>
      <c r="C8576" s="90" t="s">
        <v>616</v>
      </c>
      <c r="D8576" s="153">
        <v>43425</v>
      </c>
      <c r="E8576" s="89" t="s">
        <v>14996</v>
      </c>
      <c r="F8576" s="89" t="s">
        <v>3</v>
      </c>
      <c r="G8576" s="89">
        <v>1684064</v>
      </c>
      <c r="H8576" s="89"/>
      <c r="I8576" s="93" t="s">
        <v>12560</v>
      </c>
      <c r="J8576" s="89"/>
      <c r="K8576" s="89"/>
      <c r="L8576" s="89"/>
      <c r="M8576" s="89"/>
      <c r="N8576" s="155">
        <v>0</v>
      </c>
      <c r="O8576" s="155">
        <v>213</v>
      </c>
      <c r="P8576" s="89" t="s">
        <v>679</v>
      </c>
    </row>
    <row r="8577" spans="1:16" ht="38.25">
      <c r="A8577" s="214">
        <v>526</v>
      </c>
      <c r="B8577" s="89"/>
      <c r="C8577" s="90" t="s">
        <v>616</v>
      </c>
      <c r="D8577" s="153">
        <v>43425</v>
      </c>
      <c r="E8577" s="89" t="s">
        <v>14997</v>
      </c>
      <c r="F8577" s="89" t="s">
        <v>3</v>
      </c>
      <c r="G8577" s="89">
        <v>1684066</v>
      </c>
      <c r="H8577" s="89"/>
      <c r="I8577" s="93" t="s">
        <v>17261</v>
      </c>
      <c r="J8577" s="89"/>
      <c r="K8577" s="89"/>
      <c r="L8577" s="89"/>
      <c r="M8577" s="89"/>
      <c r="N8577" s="155">
        <v>0</v>
      </c>
      <c r="O8577" s="155">
        <v>210</v>
      </c>
      <c r="P8577" s="89" t="s">
        <v>679</v>
      </c>
    </row>
    <row r="8578" spans="1:16" ht="38.25">
      <c r="A8578" s="214">
        <v>526</v>
      </c>
      <c r="B8578" s="89"/>
      <c r="C8578" s="90" t="s">
        <v>616</v>
      </c>
      <c r="D8578" s="153">
        <v>43425</v>
      </c>
      <c r="E8578" s="89" t="s">
        <v>14998</v>
      </c>
      <c r="F8578" s="89" t="s">
        <v>3</v>
      </c>
      <c r="G8578" s="89">
        <v>1684068</v>
      </c>
      <c r="H8578" s="89"/>
      <c r="I8578" s="93" t="s">
        <v>17262</v>
      </c>
      <c r="J8578" s="89"/>
      <c r="K8578" s="89"/>
      <c r="L8578" s="89"/>
      <c r="M8578" s="89"/>
      <c r="N8578" s="155">
        <v>0</v>
      </c>
      <c r="O8578" s="155">
        <v>210</v>
      </c>
      <c r="P8578" s="89" t="s">
        <v>679</v>
      </c>
    </row>
    <row r="8579" spans="1:16" ht="51">
      <c r="A8579" s="214">
        <v>378</v>
      </c>
      <c r="B8579" s="89"/>
      <c r="C8579" s="90" t="s">
        <v>647</v>
      </c>
      <c r="D8579" s="153">
        <v>43425</v>
      </c>
      <c r="E8579" s="89" t="s">
        <v>14999</v>
      </c>
      <c r="F8579" s="89" t="s">
        <v>3</v>
      </c>
      <c r="G8579" s="89">
        <v>1684083</v>
      </c>
      <c r="H8579" s="89"/>
      <c r="I8579" s="93" t="s">
        <v>17263</v>
      </c>
      <c r="J8579" s="89"/>
      <c r="K8579" s="89"/>
      <c r="L8579" s="89"/>
      <c r="M8579" s="89"/>
      <c r="N8579" s="155">
        <v>0</v>
      </c>
      <c r="O8579" s="155">
        <v>13</v>
      </c>
      <c r="P8579" s="89" t="s">
        <v>679</v>
      </c>
    </row>
    <row r="8580" spans="1:16" ht="38.25">
      <c r="A8580" s="214">
        <v>378</v>
      </c>
      <c r="B8580" s="89"/>
      <c r="C8580" s="90" t="s">
        <v>647</v>
      </c>
      <c r="D8580" s="153">
        <v>43425</v>
      </c>
      <c r="E8580" s="89" t="s">
        <v>15000</v>
      </c>
      <c r="F8580" s="89" t="s">
        <v>3</v>
      </c>
      <c r="G8580" s="89">
        <v>1684084</v>
      </c>
      <c r="H8580" s="89"/>
      <c r="I8580" s="93" t="s">
        <v>17264</v>
      </c>
      <c r="J8580" s="89"/>
      <c r="K8580" s="89"/>
      <c r="L8580" s="89"/>
      <c r="M8580" s="89"/>
      <c r="N8580" s="155">
        <v>0</v>
      </c>
      <c r="O8580" s="155">
        <v>647.78</v>
      </c>
      <c r="P8580" s="89" t="s">
        <v>679</v>
      </c>
    </row>
    <row r="8581" spans="1:16" ht="51">
      <c r="A8581" s="214">
        <v>20</v>
      </c>
      <c r="B8581" s="89"/>
      <c r="C8581" s="90" t="s">
        <v>47</v>
      </c>
      <c r="D8581" s="153">
        <v>43425</v>
      </c>
      <c r="E8581" s="89" t="s">
        <v>15001</v>
      </c>
      <c r="F8581" s="89" t="s">
        <v>3</v>
      </c>
      <c r="G8581" s="89">
        <v>1684100</v>
      </c>
      <c r="H8581" s="89"/>
      <c r="I8581" s="93" t="s">
        <v>17265</v>
      </c>
      <c r="J8581" s="89"/>
      <c r="K8581" s="89"/>
      <c r="L8581" s="89"/>
      <c r="M8581" s="89"/>
      <c r="N8581" s="155">
        <v>0</v>
      </c>
      <c r="O8581" s="155">
        <v>47</v>
      </c>
      <c r="P8581" s="89" t="s">
        <v>679</v>
      </c>
    </row>
    <row r="8582" spans="1:16" ht="51">
      <c r="A8582" s="214" t="s">
        <v>569</v>
      </c>
      <c r="B8582" s="89"/>
      <c r="C8582" s="90" t="s">
        <v>621</v>
      </c>
      <c r="D8582" s="153">
        <v>43425</v>
      </c>
      <c r="E8582" s="89" t="s">
        <v>15002</v>
      </c>
      <c r="F8582" s="89" t="s">
        <v>3</v>
      </c>
      <c r="G8582" s="89">
        <v>1684116</v>
      </c>
      <c r="H8582" s="89"/>
      <c r="I8582" s="93" t="s">
        <v>17266</v>
      </c>
      <c r="J8582" s="89"/>
      <c r="K8582" s="89"/>
      <c r="L8582" s="89"/>
      <c r="M8582" s="89"/>
      <c r="N8582" s="155">
        <v>0</v>
      </c>
      <c r="O8582" s="155">
        <v>900</v>
      </c>
      <c r="P8582" s="89" t="s">
        <v>679</v>
      </c>
    </row>
    <row r="8583" spans="1:16" ht="51">
      <c r="A8583" s="214">
        <v>86</v>
      </c>
      <c r="B8583" s="89"/>
      <c r="C8583" s="90" t="s">
        <v>59</v>
      </c>
      <c r="D8583" s="153">
        <v>43425</v>
      </c>
      <c r="E8583" s="89" t="s">
        <v>15003</v>
      </c>
      <c r="F8583" s="89" t="s">
        <v>3</v>
      </c>
      <c r="G8583" s="89">
        <v>1684119</v>
      </c>
      <c r="H8583" s="89"/>
      <c r="I8583" s="93" t="s">
        <v>17267</v>
      </c>
      <c r="J8583" s="89"/>
      <c r="K8583" s="89"/>
      <c r="L8583" s="89"/>
      <c r="M8583" s="89"/>
      <c r="N8583" s="155">
        <v>0</v>
      </c>
      <c r="O8583" s="155">
        <v>18200</v>
      </c>
      <c r="P8583" s="89" t="s">
        <v>679</v>
      </c>
    </row>
    <row r="8584" spans="1:16" ht="38.25">
      <c r="A8584" s="214">
        <v>70</v>
      </c>
      <c r="B8584" s="89"/>
      <c r="C8584" s="90" t="s">
        <v>56</v>
      </c>
      <c r="D8584" s="153">
        <v>43425</v>
      </c>
      <c r="E8584" s="89" t="s">
        <v>15004</v>
      </c>
      <c r="F8584" s="89" t="s">
        <v>3</v>
      </c>
      <c r="G8584" s="89">
        <v>1684124</v>
      </c>
      <c r="H8584" s="89"/>
      <c r="I8584" s="93" t="s">
        <v>17268</v>
      </c>
      <c r="J8584" s="89"/>
      <c r="K8584" s="89"/>
      <c r="L8584" s="89"/>
      <c r="M8584" s="89"/>
      <c r="N8584" s="155">
        <v>0</v>
      </c>
      <c r="O8584" s="155">
        <v>834.75</v>
      </c>
      <c r="P8584" s="89" t="s">
        <v>679</v>
      </c>
    </row>
    <row r="8585" spans="1:16" ht="38.25">
      <c r="A8585" s="214">
        <v>46</v>
      </c>
      <c r="B8585" s="89"/>
      <c r="C8585" s="90" t="s">
        <v>51</v>
      </c>
      <c r="D8585" s="153">
        <v>43425</v>
      </c>
      <c r="E8585" s="89" t="s">
        <v>15005</v>
      </c>
      <c r="F8585" s="89" t="s">
        <v>3</v>
      </c>
      <c r="G8585" s="89">
        <v>1684040</v>
      </c>
      <c r="H8585" s="89"/>
      <c r="I8585" s="93" t="s">
        <v>17269</v>
      </c>
      <c r="J8585" s="89"/>
      <c r="K8585" s="89"/>
      <c r="L8585" s="89"/>
      <c r="M8585" s="89"/>
      <c r="N8585" s="155">
        <v>0</v>
      </c>
      <c r="O8585" s="155">
        <v>111</v>
      </c>
      <c r="P8585" s="89" t="s">
        <v>679</v>
      </c>
    </row>
    <row r="8586" spans="1:16" ht="89.25">
      <c r="A8586" s="214">
        <v>25</v>
      </c>
      <c r="B8586" s="89"/>
      <c r="C8586" s="90" t="s">
        <v>48</v>
      </c>
      <c r="D8586" s="153">
        <v>43425</v>
      </c>
      <c r="E8586" s="89" t="s">
        <v>15006</v>
      </c>
      <c r="F8586" s="89" t="s">
        <v>680</v>
      </c>
      <c r="G8586" s="89">
        <v>181952</v>
      </c>
      <c r="H8586" s="89"/>
      <c r="I8586" s="93" t="s">
        <v>17270</v>
      </c>
      <c r="J8586" s="89"/>
      <c r="K8586" s="89"/>
      <c r="L8586" s="89"/>
      <c r="M8586" s="89"/>
      <c r="N8586" s="155">
        <v>674262.52</v>
      </c>
      <c r="O8586" s="155">
        <v>0</v>
      </c>
      <c r="P8586" s="89" t="s">
        <v>679</v>
      </c>
    </row>
    <row r="8587" spans="1:16" ht="63.75">
      <c r="A8587" s="214">
        <v>16</v>
      </c>
      <c r="B8587" s="89"/>
      <c r="C8587" s="90" t="s">
        <v>46</v>
      </c>
      <c r="D8587" s="153">
        <v>43425</v>
      </c>
      <c r="E8587" s="89" t="s">
        <v>15007</v>
      </c>
      <c r="F8587" s="89" t="s">
        <v>15</v>
      </c>
      <c r="G8587" s="89">
        <v>6573</v>
      </c>
      <c r="H8587" s="89"/>
      <c r="I8587" s="93" t="s">
        <v>17271</v>
      </c>
      <c r="J8587" s="89"/>
      <c r="K8587" s="89"/>
      <c r="L8587" s="89"/>
      <c r="M8587" s="89"/>
      <c r="N8587" s="155">
        <v>328.52</v>
      </c>
      <c r="O8587" s="155">
        <v>0</v>
      </c>
      <c r="P8587" s="89" t="s">
        <v>679</v>
      </c>
    </row>
    <row r="8588" spans="1:16" ht="76.5">
      <c r="A8588" s="214">
        <v>16</v>
      </c>
      <c r="B8588" s="89"/>
      <c r="C8588" s="90" t="s">
        <v>46</v>
      </c>
      <c r="D8588" s="153">
        <v>43425</v>
      </c>
      <c r="E8588" s="89" t="s">
        <v>15008</v>
      </c>
      <c r="F8588" s="89" t="s">
        <v>637</v>
      </c>
      <c r="G8588" s="89">
        <v>6573</v>
      </c>
      <c r="H8588" s="89"/>
      <c r="I8588" s="93" t="s">
        <v>17272</v>
      </c>
      <c r="J8588" s="89"/>
      <c r="K8588" s="89"/>
      <c r="L8588" s="89"/>
      <c r="M8588" s="89"/>
      <c r="N8588" s="155">
        <v>991.95</v>
      </c>
      <c r="O8588" s="155">
        <v>0</v>
      </c>
      <c r="P8588" s="89" t="s">
        <v>679</v>
      </c>
    </row>
    <row r="8589" spans="1:16" ht="63.75">
      <c r="A8589" s="214">
        <v>16</v>
      </c>
      <c r="B8589" s="89"/>
      <c r="C8589" s="90" t="s">
        <v>46</v>
      </c>
      <c r="D8589" s="153">
        <v>43425</v>
      </c>
      <c r="E8589" s="89" t="s">
        <v>15009</v>
      </c>
      <c r="F8589" s="89" t="s">
        <v>15</v>
      </c>
      <c r="G8589" s="89">
        <v>6574</v>
      </c>
      <c r="H8589" s="89"/>
      <c r="I8589" s="93" t="s">
        <v>17273</v>
      </c>
      <c r="J8589" s="89"/>
      <c r="K8589" s="89"/>
      <c r="L8589" s="89"/>
      <c r="M8589" s="89"/>
      <c r="N8589" s="155">
        <v>308.95999999999998</v>
      </c>
      <c r="O8589" s="155">
        <v>0</v>
      </c>
      <c r="P8589" s="89" t="s">
        <v>679</v>
      </c>
    </row>
    <row r="8590" spans="1:16" ht="76.5">
      <c r="A8590" s="214">
        <v>16</v>
      </c>
      <c r="B8590" s="89"/>
      <c r="C8590" s="90" t="s">
        <v>46</v>
      </c>
      <c r="D8590" s="153">
        <v>43425</v>
      </c>
      <c r="E8590" s="89" t="s">
        <v>15010</v>
      </c>
      <c r="F8590" s="89" t="s">
        <v>637</v>
      </c>
      <c r="G8590" s="89">
        <v>6574</v>
      </c>
      <c r="H8590" s="89"/>
      <c r="I8590" s="93" t="s">
        <v>17274</v>
      </c>
      <c r="J8590" s="89"/>
      <c r="K8590" s="89"/>
      <c r="L8590" s="89"/>
      <c r="M8590" s="89"/>
      <c r="N8590" s="155">
        <v>661.3</v>
      </c>
      <c r="O8590" s="155">
        <v>0</v>
      </c>
      <c r="P8590" s="89" t="s">
        <v>679</v>
      </c>
    </row>
    <row r="8591" spans="1:16" ht="63.75">
      <c r="A8591" s="214">
        <v>16</v>
      </c>
      <c r="B8591" s="89"/>
      <c r="C8591" s="90" t="s">
        <v>46</v>
      </c>
      <c r="D8591" s="153">
        <v>43425</v>
      </c>
      <c r="E8591" s="89" t="s">
        <v>15011</v>
      </c>
      <c r="F8591" s="89" t="s">
        <v>15</v>
      </c>
      <c r="G8591" s="89">
        <v>6576</v>
      </c>
      <c r="H8591" s="89"/>
      <c r="I8591" s="93" t="s">
        <v>17275</v>
      </c>
      <c r="J8591" s="89"/>
      <c r="K8591" s="89"/>
      <c r="L8591" s="89"/>
      <c r="M8591" s="89"/>
      <c r="N8591" s="155">
        <v>310.54000000000002</v>
      </c>
      <c r="O8591" s="155">
        <v>0</v>
      </c>
      <c r="P8591" s="89" t="s">
        <v>679</v>
      </c>
    </row>
    <row r="8592" spans="1:16" ht="63.75">
      <c r="A8592" s="214">
        <v>16</v>
      </c>
      <c r="B8592" s="89"/>
      <c r="C8592" s="90" t="s">
        <v>46</v>
      </c>
      <c r="D8592" s="153">
        <v>43425</v>
      </c>
      <c r="E8592" s="89" t="s">
        <v>15012</v>
      </c>
      <c r="F8592" s="89" t="s">
        <v>637</v>
      </c>
      <c r="G8592" s="89">
        <v>6576</v>
      </c>
      <c r="H8592" s="89"/>
      <c r="I8592" s="93" t="s">
        <v>17276</v>
      </c>
      <c r="J8592" s="89"/>
      <c r="K8592" s="89"/>
      <c r="L8592" s="89"/>
      <c r="M8592" s="89"/>
      <c r="N8592" s="155">
        <v>687.75</v>
      </c>
      <c r="O8592" s="155">
        <v>0</v>
      </c>
      <c r="P8592" s="89" t="s">
        <v>679</v>
      </c>
    </row>
    <row r="8593" spans="1:16" ht="63.75">
      <c r="A8593" s="214" t="s">
        <v>560</v>
      </c>
      <c r="B8593" s="89"/>
      <c r="C8593" s="90" t="s">
        <v>622</v>
      </c>
      <c r="D8593" s="153">
        <v>43425</v>
      </c>
      <c r="E8593" s="89" t="s">
        <v>15013</v>
      </c>
      <c r="F8593" s="89" t="s">
        <v>6</v>
      </c>
      <c r="G8593" s="89">
        <v>1048600</v>
      </c>
      <c r="H8593" s="89"/>
      <c r="I8593" s="93" t="s">
        <v>17277</v>
      </c>
      <c r="J8593" s="89"/>
      <c r="K8593" s="89"/>
      <c r="L8593" s="89"/>
      <c r="M8593" s="89"/>
      <c r="N8593" s="155">
        <v>0</v>
      </c>
      <c r="O8593" s="155">
        <v>1458937.85</v>
      </c>
      <c r="P8593" s="89" t="s">
        <v>679</v>
      </c>
    </row>
    <row r="8594" spans="1:16" ht="63.75">
      <c r="A8594" s="214">
        <v>119</v>
      </c>
      <c r="B8594" s="89"/>
      <c r="C8594" s="90" t="s">
        <v>66</v>
      </c>
      <c r="D8594" s="153">
        <v>43425</v>
      </c>
      <c r="E8594" s="89" t="s">
        <v>15014</v>
      </c>
      <c r="F8594" s="89" t="s">
        <v>11</v>
      </c>
      <c r="G8594" s="89">
        <v>939086</v>
      </c>
      <c r="H8594" s="89"/>
      <c r="I8594" s="93" t="s">
        <v>17278</v>
      </c>
      <c r="J8594" s="89"/>
      <c r="K8594" s="89"/>
      <c r="L8594" s="89"/>
      <c r="M8594" s="89"/>
      <c r="N8594" s="155">
        <v>50</v>
      </c>
      <c r="O8594" s="155">
        <v>0</v>
      </c>
      <c r="P8594" s="89" t="s">
        <v>679</v>
      </c>
    </row>
    <row r="8595" spans="1:16" ht="76.5">
      <c r="A8595" s="214" t="s">
        <v>563</v>
      </c>
      <c r="B8595" s="89"/>
      <c r="C8595" s="90" t="s">
        <v>9054</v>
      </c>
      <c r="D8595" s="153">
        <v>43425</v>
      </c>
      <c r="E8595" s="89" t="s">
        <v>15015</v>
      </c>
      <c r="F8595" s="89" t="s">
        <v>636</v>
      </c>
      <c r="G8595" s="89">
        <v>182007</v>
      </c>
      <c r="H8595" s="89"/>
      <c r="I8595" s="93" t="s">
        <v>17279</v>
      </c>
      <c r="J8595" s="89"/>
      <c r="K8595" s="89"/>
      <c r="L8595" s="89"/>
      <c r="M8595" s="89"/>
      <c r="N8595" s="155">
        <v>0</v>
      </c>
      <c r="O8595" s="155">
        <v>6422.06</v>
      </c>
      <c r="P8595" s="89" t="s">
        <v>679</v>
      </c>
    </row>
    <row r="8596" spans="1:16" ht="63.75">
      <c r="A8596" s="214" t="s">
        <v>560</v>
      </c>
      <c r="B8596" s="89"/>
      <c r="C8596" s="90" t="s">
        <v>622</v>
      </c>
      <c r="D8596" s="153">
        <v>43425</v>
      </c>
      <c r="E8596" s="89" t="s">
        <v>15016</v>
      </c>
      <c r="F8596" s="89" t="s">
        <v>6</v>
      </c>
      <c r="G8596" s="89">
        <v>1048909</v>
      </c>
      <c r="H8596" s="89"/>
      <c r="I8596" s="93" t="s">
        <v>17280</v>
      </c>
      <c r="J8596" s="89"/>
      <c r="K8596" s="89"/>
      <c r="L8596" s="89"/>
      <c r="M8596" s="89"/>
      <c r="N8596" s="155">
        <v>0</v>
      </c>
      <c r="O8596" s="155">
        <v>4611.5200000000004</v>
      </c>
      <c r="P8596" s="89" t="s">
        <v>679</v>
      </c>
    </row>
    <row r="8597" spans="1:16" ht="63.75">
      <c r="A8597" s="214">
        <v>514</v>
      </c>
      <c r="B8597" s="89"/>
      <c r="C8597" s="90" t="s">
        <v>176</v>
      </c>
      <c r="D8597" s="153">
        <v>43425</v>
      </c>
      <c r="E8597" s="89" t="s">
        <v>15017</v>
      </c>
      <c r="F8597" s="89" t="s">
        <v>6</v>
      </c>
      <c r="G8597" s="89">
        <v>1048972</v>
      </c>
      <c r="H8597" s="89"/>
      <c r="I8597" s="93" t="s">
        <v>17281</v>
      </c>
      <c r="J8597" s="89"/>
      <c r="K8597" s="89"/>
      <c r="L8597" s="89"/>
      <c r="M8597" s="89"/>
      <c r="N8597" s="155">
        <v>0</v>
      </c>
      <c r="O8597" s="155">
        <v>50000000</v>
      </c>
      <c r="P8597" s="89" t="s">
        <v>679</v>
      </c>
    </row>
    <row r="8598" spans="1:16" ht="63.75">
      <c r="A8598" s="214" t="s">
        <v>561</v>
      </c>
      <c r="B8598" s="89"/>
      <c r="C8598" s="90" t="s">
        <v>10493</v>
      </c>
      <c r="D8598" s="153">
        <v>43425</v>
      </c>
      <c r="E8598" s="89" t="s">
        <v>15018</v>
      </c>
      <c r="F8598" s="89" t="s">
        <v>6</v>
      </c>
      <c r="G8598" s="89">
        <v>939185</v>
      </c>
      <c r="H8598" s="89"/>
      <c r="I8598" s="93" t="s">
        <v>17282</v>
      </c>
      <c r="J8598" s="89"/>
      <c r="K8598" s="89"/>
      <c r="L8598" s="89"/>
      <c r="M8598" s="89"/>
      <c r="N8598" s="155">
        <v>0</v>
      </c>
      <c r="O8598" s="155">
        <v>2357.0700000000002</v>
      </c>
      <c r="P8598" s="89" t="s">
        <v>679</v>
      </c>
    </row>
    <row r="8599" spans="1:16" ht="76.5">
      <c r="A8599" s="214">
        <v>578</v>
      </c>
      <c r="B8599" s="89"/>
      <c r="C8599" s="90" t="s">
        <v>183</v>
      </c>
      <c r="D8599" s="153">
        <v>43425</v>
      </c>
      <c r="E8599" s="89" t="s">
        <v>15019</v>
      </c>
      <c r="F8599" s="89" t="s">
        <v>15</v>
      </c>
      <c r="G8599" s="89">
        <v>6589</v>
      </c>
      <c r="H8599" s="89"/>
      <c r="I8599" s="93" t="s">
        <v>17283</v>
      </c>
      <c r="J8599" s="89"/>
      <c r="K8599" s="89"/>
      <c r="L8599" s="89"/>
      <c r="M8599" s="89"/>
      <c r="N8599" s="155">
        <v>2036.45</v>
      </c>
      <c r="O8599" s="155">
        <v>0</v>
      </c>
      <c r="P8599" s="89" t="s">
        <v>679</v>
      </c>
    </row>
    <row r="8600" spans="1:16" ht="76.5">
      <c r="A8600" s="214">
        <v>578</v>
      </c>
      <c r="B8600" s="89"/>
      <c r="C8600" s="90" t="s">
        <v>183</v>
      </c>
      <c r="D8600" s="153">
        <v>43425</v>
      </c>
      <c r="E8600" s="89" t="s">
        <v>15020</v>
      </c>
      <c r="F8600" s="89" t="s">
        <v>15</v>
      </c>
      <c r="G8600" s="89">
        <v>6588</v>
      </c>
      <c r="H8600" s="89"/>
      <c r="I8600" s="93" t="s">
        <v>17284</v>
      </c>
      <c r="J8600" s="89"/>
      <c r="K8600" s="89"/>
      <c r="L8600" s="89"/>
      <c r="M8600" s="89"/>
      <c r="N8600" s="155">
        <v>960.39</v>
      </c>
      <c r="O8600" s="155">
        <v>0</v>
      </c>
      <c r="P8600" s="89" t="s">
        <v>679</v>
      </c>
    </row>
    <row r="8601" spans="1:16" ht="63.75">
      <c r="A8601" s="214">
        <v>578</v>
      </c>
      <c r="B8601" s="89"/>
      <c r="C8601" s="90" t="s">
        <v>183</v>
      </c>
      <c r="D8601" s="153">
        <v>43425</v>
      </c>
      <c r="E8601" s="89" t="s">
        <v>15021</v>
      </c>
      <c r="F8601" s="89" t="s">
        <v>15</v>
      </c>
      <c r="G8601" s="89">
        <v>6587</v>
      </c>
      <c r="H8601" s="89"/>
      <c r="I8601" s="93" t="s">
        <v>17285</v>
      </c>
      <c r="J8601" s="89"/>
      <c r="K8601" s="89"/>
      <c r="L8601" s="89"/>
      <c r="M8601" s="89"/>
      <c r="N8601" s="155">
        <v>1089.43</v>
      </c>
      <c r="O8601" s="155">
        <v>0</v>
      </c>
      <c r="P8601" s="89" t="s">
        <v>679</v>
      </c>
    </row>
    <row r="8602" spans="1:16" ht="51">
      <c r="A8602" s="214">
        <v>16</v>
      </c>
      <c r="B8602" s="89"/>
      <c r="C8602" s="90" t="s">
        <v>46</v>
      </c>
      <c r="D8602" s="153">
        <v>43425</v>
      </c>
      <c r="E8602" s="89" t="s">
        <v>15022</v>
      </c>
      <c r="F8602" s="89" t="s">
        <v>15</v>
      </c>
      <c r="G8602" s="89">
        <v>6579</v>
      </c>
      <c r="H8602" s="89"/>
      <c r="I8602" s="93" t="s">
        <v>17286</v>
      </c>
      <c r="J8602" s="89"/>
      <c r="K8602" s="89"/>
      <c r="L8602" s="89"/>
      <c r="M8602" s="89"/>
      <c r="N8602" s="155">
        <v>294.01</v>
      </c>
      <c r="O8602" s="155">
        <v>0</v>
      </c>
      <c r="P8602" s="89" t="s">
        <v>679</v>
      </c>
    </row>
    <row r="8603" spans="1:16" ht="51">
      <c r="A8603" s="214">
        <v>513</v>
      </c>
      <c r="B8603" s="89"/>
      <c r="C8603" s="90" t="s">
        <v>175</v>
      </c>
      <c r="D8603" s="153">
        <v>43425</v>
      </c>
      <c r="E8603" s="89" t="s">
        <v>15023</v>
      </c>
      <c r="F8603" s="89" t="s">
        <v>15</v>
      </c>
      <c r="G8603" s="89">
        <v>895055</v>
      </c>
      <c r="H8603" s="89"/>
      <c r="I8603" s="93" t="s">
        <v>744</v>
      </c>
      <c r="J8603" s="89"/>
      <c r="K8603" s="89"/>
      <c r="L8603" s="89"/>
      <c r="M8603" s="89"/>
      <c r="N8603" s="155">
        <v>50</v>
      </c>
      <c r="O8603" s="155">
        <v>0</v>
      </c>
      <c r="P8603" s="89" t="s">
        <v>679</v>
      </c>
    </row>
    <row r="8604" spans="1:16" ht="51">
      <c r="A8604" s="214">
        <v>119</v>
      </c>
      <c r="B8604" s="89"/>
      <c r="C8604" s="90" t="s">
        <v>66</v>
      </c>
      <c r="D8604" s="153">
        <v>43425</v>
      </c>
      <c r="E8604" s="89" t="s">
        <v>15024</v>
      </c>
      <c r="F8604" s="89" t="s">
        <v>11</v>
      </c>
      <c r="G8604" s="89">
        <v>939153</v>
      </c>
      <c r="H8604" s="89"/>
      <c r="I8604" s="93" t="s">
        <v>17287</v>
      </c>
      <c r="J8604" s="89"/>
      <c r="K8604" s="89"/>
      <c r="L8604" s="89"/>
      <c r="M8604" s="89"/>
      <c r="N8604" s="155">
        <v>50</v>
      </c>
      <c r="O8604" s="155">
        <v>0</v>
      </c>
      <c r="P8604" s="89" t="s">
        <v>679</v>
      </c>
    </row>
    <row r="8605" spans="1:16" ht="51">
      <c r="A8605" s="214">
        <v>119</v>
      </c>
      <c r="B8605" s="89"/>
      <c r="C8605" s="90" t="s">
        <v>66</v>
      </c>
      <c r="D8605" s="153">
        <v>43425</v>
      </c>
      <c r="E8605" s="89" t="s">
        <v>15025</v>
      </c>
      <c r="F8605" s="89" t="s">
        <v>11</v>
      </c>
      <c r="G8605" s="89">
        <v>939155</v>
      </c>
      <c r="H8605" s="89"/>
      <c r="I8605" s="93" t="s">
        <v>17288</v>
      </c>
      <c r="J8605" s="89"/>
      <c r="K8605" s="89"/>
      <c r="L8605" s="89"/>
      <c r="M8605" s="89"/>
      <c r="N8605" s="155">
        <v>50</v>
      </c>
      <c r="O8605" s="155">
        <v>0</v>
      </c>
      <c r="P8605" s="89" t="s">
        <v>679</v>
      </c>
    </row>
    <row r="8606" spans="1:16" ht="51">
      <c r="A8606" s="214">
        <v>117</v>
      </c>
      <c r="B8606" s="89"/>
      <c r="C8606" s="90" t="s">
        <v>65</v>
      </c>
      <c r="D8606" s="153">
        <v>43425</v>
      </c>
      <c r="E8606" s="89" t="s">
        <v>15026</v>
      </c>
      <c r="F8606" s="89" t="s">
        <v>11</v>
      </c>
      <c r="G8606" s="89">
        <v>939156</v>
      </c>
      <c r="H8606" s="89"/>
      <c r="I8606" s="93" t="s">
        <v>17289</v>
      </c>
      <c r="J8606" s="89"/>
      <c r="K8606" s="89"/>
      <c r="L8606" s="89"/>
      <c r="M8606" s="89"/>
      <c r="N8606" s="155">
        <v>50</v>
      </c>
      <c r="O8606" s="155">
        <v>0</v>
      </c>
      <c r="P8606" s="89" t="s">
        <v>679</v>
      </c>
    </row>
    <row r="8607" spans="1:16" ht="51">
      <c r="A8607" s="214">
        <v>117</v>
      </c>
      <c r="B8607" s="89"/>
      <c r="C8607" s="90" t="s">
        <v>65</v>
      </c>
      <c r="D8607" s="153">
        <v>43425</v>
      </c>
      <c r="E8607" s="89" t="s">
        <v>15027</v>
      </c>
      <c r="F8607" s="89" t="s">
        <v>11</v>
      </c>
      <c r="G8607" s="89">
        <v>939159</v>
      </c>
      <c r="H8607" s="89"/>
      <c r="I8607" s="93" t="s">
        <v>17290</v>
      </c>
      <c r="J8607" s="89"/>
      <c r="K8607" s="89"/>
      <c r="L8607" s="89"/>
      <c r="M8607" s="89"/>
      <c r="N8607" s="155">
        <v>50</v>
      </c>
      <c r="O8607" s="155">
        <v>0</v>
      </c>
      <c r="P8607" s="89" t="s">
        <v>679</v>
      </c>
    </row>
    <row r="8608" spans="1:16" ht="63.75">
      <c r="A8608" s="214">
        <v>117</v>
      </c>
      <c r="B8608" s="89"/>
      <c r="C8608" s="90" t="s">
        <v>65</v>
      </c>
      <c r="D8608" s="153">
        <v>43425</v>
      </c>
      <c r="E8608" s="89" t="s">
        <v>15028</v>
      </c>
      <c r="F8608" s="89" t="s">
        <v>11</v>
      </c>
      <c r="G8608" s="89">
        <v>939183</v>
      </c>
      <c r="H8608" s="89"/>
      <c r="I8608" s="93" t="s">
        <v>17291</v>
      </c>
      <c r="J8608" s="89"/>
      <c r="K8608" s="89"/>
      <c r="L8608" s="89"/>
      <c r="M8608" s="89"/>
      <c r="N8608" s="155">
        <v>50</v>
      </c>
      <c r="O8608" s="155">
        <v>0</v>
      </c>
      <c r="P8608" s="89" t="s">
        <v>679</v>
      </c>
    </row>
    <row r="8609" spans="1:16" ht="63.75">
      <c r="A8609" s="214" t="s">
        <v>563</v>
      </c>
      <c r="B8609" s="89"/>
      <c r="C8609" s="90" t="s">
        <v>9054</v>
      </c>
      <c r="D8609" s="153">
        <v>43425</v>
      </c>
      <c r="E8609" s="89" t="s">
        <v>15029</v>
      </c>
      <c r="F8609" s="89" t="s">
        <v>636</v>
      </c>
      <c r="G8609" s="89">
        <v>182006</v>
      </c>
      <c r="H8609" s="89"/>
      <c r="I8609" s="93" t="s">
        <v>17292</v>
      </c>
      <c r="J8609" s="89"/>
      <c r="K8609" s="89"/>
      <c r="L8609" s="89"/>
      <c r="M8609" s="89"/>
      <c r="N8609" s="155">
        <v>0</v>
      </c>
      <c r="O8609" s="155">
        <v>142782.1</v>
      </c>
      <c r="P8609" s="89" t="s">
        <v>679</v>
      </c>
    </row>
    <row r="8610" spans="1:16" ht="76.5">
      <c r="A8610" s="214">
        <v>373</v>
      </c>
      <c r="B8610" s="89"/>
      <c r="C8610" s="90" t="s">
        <v>644</v>
      </c>
      <c r="D8610" s="153">
        <v>43425</v>
      </c>
      <c r="E8610" s="89" t="s">
        <v>15030</v>
      </c>
      <c r="F8610" s="89" t="s">
        <v>680</v>
      </c>
      <c r="G8610" s="89">
        <v>182009</v>
      </c>
      <c r="H8610" s="89"/>
      <c r="I8610" s="93" t="s">
        <v>17293</v>
      </c>
      <c r="J8610" s="89"/>
      <c r="K8610" s="89"/>
      <c r="L8610" s="89"/>
      <c r="M8610" s="89"/>
      <c r="N8610" s="155">
        <v>0</v>
      </c>
      <c r="O8610" s="155">
        <v>11440679.310000001</v>
      </c>
      <c r="P8610" s="89" t="s">
        <v>679</v>
      </c>
    </row>
    <row r="8611" spans="1:16" ht="76.5">
      <c r="A8611" s="214">
        <v>35</v>
      </c>
      <c r="B8611" s="89"/>
      <c r="C8611" s="90" t="s">
        <v>49</v>
      </c>
      <c r="D8611" s="153">
        <v>43425</v>
      </c>
      <c r="E8611" s="89" t="s">
        <v>15031</v>
      </c>
      <c r="F8611" s="89" t="s">
        <v>680</v>
      </c>
      <c r="G8611" s="89">
        <v>182001</v>
      </c>
      <c r="H8611" s="89"/>
      <c r="I8611" s="93" t="s">
        <v>17294</v>
      </c>
      <c r="J8611" s="89"/>
      <c r="K8611" s="89"/>
      <c r="L8611" s="89"/>
      <c r="M8611" s="89"/>
      <c r="N8611" s="155">
        <v>0</v>
      </c>
      <c r="O8611" s="155">
        <v>131510.32999999999</v>
      </c>
      <c r="P8611" s="89" t="s">
        <v>679</v>
      </c>
    </row>
    <row r="8612" spans="1:16" ht="102">
      <c r="A8612" s="214" t="s">
        <v>560</v>
      </c>
      <c r="B8612" s="89"/>
      <c r="C8612" s="90" t="s">
        <v>622</v>
      </c>
      <c r="D8612" s="153">
        <v>43425</v>
      </c>
      <c r="E8612" s="89" t="s">
        <v>15032</v>
      </c>
      <c r="F8612" s="89" t="s">
        <v>6</v>
      </c>
      <c r="G8612" s="89">
        <v>939213</v>
      </c>
      <c r="H8612" s="89"/>
      <c r="I8612" s="93" t="s">
        <v>17295</v>
      </c>
      <c r="J8612" s="89"/>
      <c r="K8612" s="89"/>
      <c r="L8612" s="89"/>
      <c r="M8612" s="89"/>
      <c r="N8612" s="155">
        <v>0</v>
      </c>
      <c r="O8612" s="155">
        <v>14396960</v>
      </c>
      <c r="P8612" s="89" t="s">
        <v>679</v>
      </c>
    </row>
    <row r="8613" spans="1:16" ht="102">
      <c r="A8613" s="214">
        <v>599</v>
      </c>
      <c r="B8613" s="89"/>
      <c r="C8613" s="90" t="s">
        <v>11086</v>
      </c>
      <c r="D8613" s="153">
        <v>43425</v>
      </c>
      <c r="E8613" s="89" t="s">
        <v>15033</v>
      </c>
      <c r="F8613" s="89" t="s">
        <v>637</v>
      </c>
      <c r="G8613" s="89">
        <v>6559</v>
      </c>
      <c r="H8613" s="89"/>
      <c r="I8613" s="93" t="s">
        <v>17296</v>
      </c>
      <c r="J8613" s="89"/>
      <c r="K8613" s="89"/>
      <c r="L8613" s="89"/>
      <c r="M8613" s="89"/>
      <c r="N8613" s="155">
        <v>82155.850000000006</v>
      </c>
      <c r="O8613" s="155">
        <v>0</v>
      </c>
      <c r="P8613" s="89" t="s">
        <v>679</v>
      </c>
    </row>
    <row r="8614" spans="1:16" ht="51">
      <c r="A8614" s="214">
        <v>117</v>
      </c>
      <c r="B8614" s="89"/>
      <c r="C8614" s="90" t="s">
        <v>65</v>
      </c>
      <c r="D8614" s="153">
        <v>43425</v>
      </c>
      <c r="E8614" s="89" t="s">
        <v>15034</v>
      </c>
      <c r="F8614" s="89" t="s">
        <v>11</v>
      </c>
      <c r="G8614" s="89">
        <v>939222</v>
      </c>
      <c r="H8614" s="89"/>
      <c r="I8614" s="93" t="s">
        <v>17297</v>
      </c>
      <c r="J8614" s="89"/>
      <c r="K8614" s="89"/>
      <c r="L8614" s="89"/>
      <c r="M8614" s="89"/>
      <c r="N8614" s="155">
        <v>50</v>
      </c>
      <c r="O8614" s="155">
        <v>0</v>
      </c>
      <c r="P8614" s="89" t="s">
        <v>679</v>
      </c>
    </row>
    <row r="8615" spans="1:16" ht="51">
      <c r="A8615" s="214">
        <v>513</v>
      </c>
      <c r="B8615" s="89"/>
      <c r="C8615" s="90" t="s">
        <v>175</v>
      </c>
      <c r="D8615" s="153">
        <v>43425</v>
      </c>
      <c r="E8615" s="89" t="s">
        <v>15035</v>
      </c>
      <c r="F8615" s="89" t="s">
        <v>15</v>
      </c>
      <c r="G8615" s="89">
        <v>895324</v>
      </c>
      <c r="H8615" s="89"/>
      <c r="I8615" s="93" t="s">
        <v>10301</v>
      </c>
      <c r="J8615" s="89"/>
      <c r="K8615" s="89"/>
      <c r="L8615" s="89"/>
      <c r="M8615" s="89"/>
      <c r="N8615" s="155">
        <v>50</v>
      </c>
      <c r="O8615" s="155">
        <v>0</v>
      </c>
      <c r="P8615" s="89" t="s">
        <v>679</v>
      </c>
    </row>
    <row r="8616" spans="1:16" ht="51">
      <c r="A8616" s="214">
        <v>513</v>
      </c>
      <c r="B8616" s="89"/>
      <c r="C8616" s="90" t="s">
        <v>175</v>
      </c>
      <c r="D8616" s="153">
        <v>43425</v>
      </c>
      <c r="E8616" s="89" t="s">
        <v>15036</v>
      </c>
      <c r="F8616" s="89" t="s">
        <v>15</v>
      </c>
      <c r="G8616" s="89">
        <v>895326</v>
      </c>
      <c r="H8616" s="89"/>
      <c r="I8616" s="93" t="s">
        <v>4290</v>
      </c>
      <c r="J8616" s="89"/>
      <c r="K8616" s="89"/>
      <c r="L8616" s="89"/>
      <c r="M8616" s="89"/>
      <c r="N8616" s="155">
        <v>50</v>
      </c>
      <c r="O8616" s="155">
        <v>0</v>
      </c>
      <c r="P8616" s="89" t="s">
        <v>679</v>
      </c>
    </row>
    <row r="8617" spans="1:16" ht="51">
      <c r="A8617" s="214">
        <v>513</v>
      </c>
      <c r="B8617" s="89"/>
      <c r="C8617" s="90" t="s">
        <v>175</v>
      </c>
      <c r="D8617" s="153">
        <v>43425</v>
      </c>
      <c r="E8617" s="89" t="s">
        <v>15037</v>
      </c>
      <c r="F8617" s="89" t="s">
        <v>15</v>
      </c>
      <c r="G8617" s="89">
        <v>895328</v>
      </c>
      <c r="H8617" s="89"/>
      <c r="I8617" s="93" t="s">
        <v>743</v>
      </c>
      <c r="J8617" s="89"/>
      <c r="K8617" s="89"/>
      <c r="L8617" s="89"/>
      <c r="M8617" s="89"/>
      <c r="N8617" s="155">
        <v>50</v>
      </c>
      <c r="O8617" s="155">
        <v>0</v>
      </c>
      <c r="P8617" s="89" t="s">
        <v>679</v>
      </c>
    </row>
    <row r="8618" spans="1:16" ht="102">
      <c r="A8618" s="214">
        <v>599</v>
      </c>
      <c r="B8618" s="89"/>
      <c r="C8618" s="90" t="s">
        <v>11086</v>
      </c>
      <c r="D8618" s="153">
        <v>43425</v>
      </c>
      <c r="E8618" s="89" t="s">
        <v>15038</v>
      </c>
      <c r="F8618" s="89" t="s">
        <v>15</v>
      </c>
      <c r="G8618" s="89">
        <v>6559</v>
      </c>
      <c r="H8618" s="89"/>
      <c r="I8618" s="93" t="s">
        <v>17298</v>
      </c>
      <c r="J8618" s="89"/>
      <c r="K8618" s="89"/>
      <c r="L8618" s="89"/>
      <c r="M8618" s="89"/>
      <c r="N8618" s="155">
        <v>4970.2</v>
      </c>
      <c r="O8618" s="155">
        <v>0</v>
      </c>
      <c r="P8618" s="89" t="s">
        <v>679</v>
      </c>
    </row>
    <row r="8619" spans="1:16" ht="38.25">
      <c r="A8619" s="214">
        <v>20</v>
      </c>
      <c r="B8619" s="89"/>
      <c r="C8619" s="90" t="s">
        <v>47</v>
      </c>
      <c r="D8619" s="153">
        <v>43426</v>
      </c>
      <c r="E8619" s="89" t="s">
        <v>15039</v>
      </c>
      <c r="F8619" s="89" t="s">
        <v>3</v>
      </c>
      <c r="G8619" s="89">
        <v>1684642</v>
      </c>
      <c r="H8619" s="89"/>
      <c r="I8619" s="93" t="s">
        <v>8849</v>
      </c>
      <c r="J8619" s="89"/>
      <c r="K8619" s="89"/>
      <c r="L8619" s="89"/>
      <c r="M8619" s="89"/>
      <c r="N8619" s="155">
        <v>0</v>
      </c>
      <c r="O8619" s="155">
        <v>69</v>
      </c>
      <c r="P8619" s="89" t="s">
        <v>679</v>
      </c>
    </row>
    <row r="8620" spans="1:16" ht="63.75">
      <c r="A8620" s="214" t="s">
        <v>569</v>
      </c>
      <c r="B8620" s="89"/>
      <c r="C8620" s="90" t="s">
        <v>621</v>
      </c>
      <c r="D8620" s="153">
        <v>43426</v>
      </c>
      <c r="E8620" s="89" t="s">
        <v>15040</v>
      </c>
      <c r="F8620" s="89" t="s">
        <v>3</v>
      </c>
      <c r="G8620" s="89">
        <v>1684669</v>
      </c>
      <c r="H8620" s="89"/>
      <c r="I8620" s="93" t="s">
        <v>17299</v>
      </c>
      <c r="J8620" s="89"/>
      <c r="K8620" s="89"/>
      <c r="L8620" s="89"/>
      <c r="M8620" s="89"/>
      <c r="N8620" s="155">
        <v>0</v>
      </c>
      <c r="O8620" s="155">
        <v>3946.69</v>
      </c>
      <c r="P8620" s="89" t="s">
        <v>679</v>
      </c>
    </row>
    <row r="8621" spans="1:16" ht="38.25">
      <c r="A8621" s="214">
        <v>212</v>
      </c>
      <c r="B8621" s="89"/>
      <c r="C8621" s="90" t="s">
        <v>103</v>
      </c>
      <c r="D8621" s="153">
        <v>43426</v>
      </c>
      <c r="E8621" s="89" t="s">
        <v>15041</v>
      </c>
      <c r="F8621" s="89" t="s">
        <v>3</v>
      </c>
      <c r="G8621" s="89">
        <v>1684672</v>
      </c>
      <c r="H8621" s="89"/>
      <c r="I8621" s="93" t="s">
        <v>17300</v>
      </c>
      <c r="J8621" s="89"/>
      <c r="K8621" s="89"/>
      <c r="L8621" s="89"/>
      <c r="M8621" s="89"/>
      <c r="N8621" s="155">
        <v>0</v>
      </c>
      <c r="O8621" s="155">
        <v>230.88</v>
      </c>
      <c r="P8621" s="89" t="s">
        <v>679</v>
      </c>
    </row>
    <row r="8622" spans="1:16" ht="63.75">
      <c r="A8622" s="214">
        <v>16</v>
      </c>
      <c r="B8622" s="89"/>
      <c r="C8622" s="90" t="s">
        <v>46</v>
      </c>
      <c r="D8622" s="153">
        <v>43426</v>
      </c>
      <c r="E8622" s="89" t="s">
        <v>15042</v>
      </c>
      <c r="F8622" s="89" t="s">
        <v>3</v>
      </c>
      <c r="G8622" s="89">
        <v>1684693</v>
      </c>
      <c r="H8622" s="89"/>
      <c r="I8622" s="93" t="s">
        <v>17301</v>
      </c>
      <c r="J8622" s="89"/>
      <c r="K8622" s="89"/>
      <c r="L8622" s="89"/>
      <c r="M8622" s="89"/>
      <c r="N8622" s="155">
        <v>0</v>
      </c>
      <c r="O8622" s="155">
        <v>15542.300000000001</v>
      </c>
      <c r="P8622" s="89" t="s">
        <v>679</v>
      </c>
    </row>
    <row r="8623" spans="1:16" ht="63.75">
      <c r="A8623" s="214">
        <v>16</v>
      </c>
      <c r="B8623" s="89"/>
      <c r="C8623" s="90" t="s">
        <v>46</v>
      </c>
      <c r="D8623" s="153">
        <v>43426</v>
      </c>
      <c r="E8623" s="89" t="s">
        <v>15043</v>
      </c>
      <c r="F8623" s="89" t="s">
        <v>3</v>
      </c>
      <c r="G8623" s="89">
        <v>1684694</v>
      </c>
      <c r="H8623" s="89"/>
      <c r="I8623" s="93" t="s">
        <v>17302</v>
      </c>
      <c r="J8623" s="89"/>
      <c r="K8623" s="89"/>
      <c r="L8623" s="89"/>
      <c r="M8623" s="89"/>
      <c r="N8623" s="155">
        <v>0</v>
      </c>
      <c r="O8623" s="155">
        <v>11307</v>
      </c>
      <c r="P8623" s="89" t="s">
        <v>679</v>
      </c>
    </row>
    <row r="8624" spans="1:16" ht="51">
      <c r="A8624" s="214">
        <v>340</v>
      </c>
      <c r="B8624" s="89"/>
      <c r="C8624" s="90" t="s">
        <v>151</v>
      </c>
      <c r="D8624" s="153">
        <v>43426</v>
      </c>
      <c r="E8624" s="89" t="s">
        <v>15044</v>
      </c>
      <c r="F8624" s="89" t="s">
        <v>3</v>
      </c>
      <c r="G8624" s="89">
        <v>1684696</v>
      </c>
      <c r="H8624" s="89"/>
      <c r="I8624" s="93" t="s">
        <v>17303</v>
      </c>
      <c r="J8624" s="89"/>
      <c r="K8624" s="89"/>
      <c r="L8624" s="89"/>
      <c r="M8624" s="89"/>
      <c r="N8624" s="155">
        <v>0</v>
      </c>
      <c r="O8624" s="155">
        <v>1516.96</v>
      </c>
      <c r="P8624" s="89" t="s">
        <v>679</v>
      </c>
    </row>
    <row r="8625" spans="1:16" ht="51">
      <c r="A8625" s="214">
        <v>340</v>
      </c>
      <c r="B8625" s="89"/>
      <c r="C8625" s="90" t="s">
        <v>151</v>
      </c>
      <c r="D8625" s="153">
        <v>43426</v>
      </c>
      <c r="E8625" s="89" t="s">
        <v>15045</v>
      </c>
      <c r="F8625" s="89" t="s">
        <v>3</v>
      </c>
      <c r="G8625" s="89">
        <v>1684699</v>
      </c>
      <c r="H8625" s="89"/>
      <c r="I8625" s="93" t="s">
        <v>17304</v>
      </c>
      <c r="J8625" s="89"/>
      <c r="K8625" s="89"/>
      <c r="L8625" s="89"/>
      <c r="M8625" s="89"/>
      <c r="N8625" s="155">
        <v>0</v>
      </c>
      <c r="O8625" s="155">
        <v>225.42000000000002</v>
      </c>
      <c r="P8625" s="89" t="s">
        <v>679</v>
      </c>
    </row>
    <row r="8626" spans="1:16" ht="51">
      <c r="A8626" s="214">
        <v>6</v>
      </c>
      <c r="B8626" s="89"/>
      <c r="C8626" s="90" t="s">
        <v>43</v>
      </c>
      <c r="D8626" s="153">
        <v>43426</v>
      </c>
      <c r="E8626" s="89" t="s">
        <v>15046</v>
      </c>
      <c r="F8626" s="89" t="s">
        <v>3</v>
      </c>
      <c r="G8626" s="89">
        <v>1684637</v>
      </c>
      <c r="H8626" s="89"/>
      <c r="I8626" s="93" t="s">
        <v>17305</v>
      </c>
      <c r="J8626" s="89"/>
      <c r="K8626" s="89"/>
      <c r="L8626" s="89"/>
      <c r="M8626" s="89"/>
      <c r="N8626" s="155">
        <v>0</v>
      </c>
      <c r="O8626" s="155">
        <v>22</v>
      </c>
      <c r="P8626" s="89" t="s">
        <v>679</v>
      </c>
    </row>
    <row r="8627" spans="1:16" ht="51">
      <c r="A8627" s="214">
        <v>41</v>
      </c>
      <c r="B8627" s="89"/>
      <c r="C8627" s="90" t="s">
        <v>50</v>
      </c>
      <c r="D8627" s="153">
        <v>43426</v>
      </c>
      <c r="E8627" s="89" t="s">
        <v>15047</v>
      </c>
      <c r="F8627" s="89" t="s">
        <v>3</v>
      </c>
      <c r="G8627" s="89">
        <v>1684627</v>
      </c>
      <c r="H8627" s="89"/>
      <c r="I8627" s="93" t="s">
        <v>17306</v>
      </c>
      <c r="J8627" s="89"/>
      <c r="K8627" s="89"/>
      <c r="L8627" s="89"/>
      <c r="M8627" s="89"/>
      <c r="N8627" s="155">
        <v>0</v>
      </c>
      <c r="O8627" s="155">
        <v>19</v>
      </c>
      <c r="P8627" s="89" t="s">
        <v>679</v>
      </c>
    </row>
    <row r="8628" spans="1:16" ht="51">
      <c r="A8628" s="214">
        <v>41</v>
      </c>
      <c r="B8628" s="89"/>
      <c r="C8628" s="90" t="s">
        <v>50</v>
      </c>
      <c r="D8628" s="153">
        <v>43426</v>
      </c>
      <c r="E8628" s="89" t="s">
        <v>15048</v>
      </c>
      <c r="F8628" s="89" t="s">
        <v>3</v>
      </c>
      <c r="G8628" s="89">
        <v>1684626</v>
      </c>
      <c r="H8628" s="89"/>
      <c r="I8628" s="93" t="s">
        <v>17307</v>
      </c>
      <c r="J8628" s="89"/>
      <c r="K8628" s="89"/>
      <c r="L8628" s="89"/>
      <c r="M8628" s="89"/>
      <c r="N8628" s="155">
        <v>0</v>
      </c>
      <c r="O8628" s="155">
        <v>115</v>
      </c>
      <c r="P8628" s="89" t="s">
        <v>679</v>
      </c>
    </row>
    <row r="8629" spans="1:16" ht="38.25">
      <c r="A8629" s="214" t="s">
        <v>569</v>
      </c>
      <c r="B8629" s="89"/>
      <c r="C8629" s="90" t="s">
        <v>621</v>
      </c>
      <c r="D8629" s="153">
        <v>43426</v>
      </c>
      <c r="E8629" s="89" t="s">
        <v>15049</v>
      </c>
      <c r="F8629" s="89" t="s">
        <v>3</v>
      </c>
      <c r="G8629" s="89">
        <v>1684621</v>
      </c>
      <c r="H8629" s="89"/>
      <c r="I8629" s="93" t="s">
        <v>12476</v>
      </c>
      <c r="J8629" s="89"/>
      <c r="K8629" s="89"/>
      <c r="L8629" s="89"/>
      <c r="M8629" s="89"/>
      <c r="N8629" s="155">
        <v>0</v>
      </c>
      <c r="O8629" s="155">
        <v>468</v>
      </c>
      <c r="P8629" s="89" t="s">
        <v>679</v>
      </c>
    </row>
    <row r="8630" spans="1:16" ht="51">
      <c r="A8630" s="214">
        <v>590</v>
      </c>
      <c r="B8630" s="89"/>
      <c r="C8630" s="90" t="s">
        <v>617</v>
      </c>
      <c r="D8630" s="153">
        <v>43426</v>
      </c>
      <c r="E8630" s="89" t="s">
        <v>15050</v>
      </c>
      <c r="F8630" s="89" t="s">
        <v>3</v>
      </c>
      <c r="G8630" s="89">
        <v>1684618</v>
      </c>
      <c r="H8630" s="89"/>
      <c r="I8630" s="93" t="s">
        <v>17308</v>
      </c>
      <c r="J8630" s="89"/>
      <c r="K8630" s="89"/>
      <c r="L8630" s="89"/>
      <c r="M8630" s="89"/>
      <c r="N8630" s="155">
        <v>0</v>
      </c>
      <c r="O8630" s="155">
        <v>185.5</v>
      </c>
      <c r="P8630" s="89" t="s">
        <v>679</v>
      </c>
    </row>
    <row r="8631" spans="1:16" ht="63.75">
      <c r="A8631" s="214" t="s">
        <v>569</v>
      </c>
      <c r="B8631" s="89"/>
      <c r="C8631" s="90" t="s">
        <v>621</v>
      </c>
      <c r="D8631" s="153">
        <v>43426</v>
      </c>
      <c r="E8631" s="89" t="s">
        <v>15051</v>
      </c>
      <c r="F8631" s="89" t="s">
        <v>3</v>
      </c>
      <c r="G8631" s="89">
        <v>1684616</v>
      </c>
      <c r="H8631" s="89"/>
      <c r="I8631" s="93" t="s">
        <v>17309</v>
      </c>
      <c r="J8631" s="89"/>
      <c r="K8631" s="89"/>
      <c r="L8631" s="89"/>
      <c r="M8631" s="89"/>
      <c r="N8631" s="155">
        <v>0</v>
      </c>
      <c r="O8631" s="155">
        <v>20</v>
      </c>
      <c r="P8631" s="89" t="s">
        <v>679</v>
      </c>
    </row>
    <row r="8632" spans="1:16" ht="63.75">
      <c r="A8632" s="214">
        <v>590</v>
      </c>
      <c r="B8632" s="89"/>
      <c r="C8632" s="90" t="s">
        <v>617</v>
      </c>
      <c r="D8632" s="153">
        <v>43426</v>
      </c>
      <c r="E8632" s="89" t="s">
        <v>15052</v>
      </c>
      <c r="F8632" s="89" t="s">
        <v>3</v>
      </c>
      <c r="G8632" s="89">
        <v>1684615</v>
      </c>
      <c r="H8632" s="89"/>
      <c r="I8632" s="93" t="s">
        <v>17310</v>
      </c>
      <c r="J8632" s="89"/>
      <c r="K8632" s="89"/>
      <c r="L8632" s="89"/>
      <c r="M8632" s="89"/>
      <c r="N8632" s="155">
        <v>0</v>
      </c>
      <c r="O8632" s="155">
        <v>300</v>
      </c>
      <c r="P8632" s="89" t="s">
        <v>679</v>
      </c>
    </row>
    <row r="8633" spans="1:16" ht="51">
      <c r="A8633" s="214">
        <v>76</v>
      </c>
      <c r="B8633" s="89"/>
      <c r="C8633" s="90" t="s">
        <v>57</v>
      </c>
      <c r="D8633" s="153">
        <v>43426</v>
      </c>
      <c r="E8633" s="89" t="s">
        <v>15053</v>
      </c>
      <c r="F8633" s="89" t="s">
        <v>3</v>
      </c>
      <c r="G8633" s="89">
        <v>1684611</v>
      </c>
      <c r="H8633" s="89"/>
      <c r="I8633" s="93" t="s">
        <v>17311</v>
      </c>
      <c r="J8633" s="89"/>
      <c r="K8633" s="89"/>
      <c r="L8633" s="89"/>
      <c r="M8633" s="89"/>
      <c r="N8633" s="155">
        <v>0</v>
      </c>
      <c r="O8633" s="155">
        <v>150</v>
      </c>
      <c r="P8633" s="89" t="s">
        <v>679</v>
      </c>
    </row>
    <row r="8634" spans="1:16" ht="51">
      <c r="A8634" s="214" t="s">
        <v>569</v>
      </c>
      <c r="B8634" s="89"/>
      <c r="C8634" s="90" t="s">
        <v>621</v>
      </c>
      <c r="D8634" s="153">
        <v>43426</v>
      </c>
      <c r="E8634" s="89" t="s">
        <v>15054</v>
      </c>
      <c r="F8634" s="89" t="s">
        <v>3</v>
      </c>
      <c r="G8634" s="89">
        <v>1684604</v>
      </c>
      <c r="H8634" s="89"/>
      <c r="I8634" s="93" t="s">
        <v>17312</v>
      </c>
      <c r="J8634" s="89"/>
      <c r="K8634" s="89"/>
      <c r="L8634" s="89"/>
      <c r="M8634" s="89"/>
      <c r="N8634" s="155">
        <v>0</v>
      </c>
      <c r="O8634" s="155">
        <v>371</v>
      </c>
      <c r="P8634" s="89" t="s">
        <v>679</v>
      </c>
    </row>
    <row r="8635" spans="1:16" ht="51">
      <c r="A8635" s="214">
        <v>592</v>
      </c>
      <c r="B8635" s="89"/>
      <c r="C8635" s="90" t="s">
        <v>653</v>
      </c>
      <c r="D8635" s="153">
        <v>43426</v>
      </c>
      <c r="E8635" s="89" t="s">
        <v>15055</v>
      </c>
      <c r="F8635" s="89" t="s">
        <v>3</v>
      </c>
      <c r="G8635" s="89">
        <v>1684750</v>
      </c>
      <c r="H8635" s="89"/>
      <c r="I8635" s="93" t="s">
        <v>17313</v>
      </c>
      <c r="J8635" s="89"/>
      <c r="K8635" s="89"/>
      <c r="L8635" s="89"/>
      <c r="M8635" s="89"/>
      <c r="N8635" s="155">
        <v>0</v>
      </c>
      <c r="O8635" s="155">
        <v>2606</v>
      </c>
      <c r="P8635" s="89" t="s">
        <v>679</v>
      </c>
    </row>
    <row r="8636" spans="1:16" ht="38.25">
      <c r="A8636" s="214">
        <v>592</v>
      </c>
      <c r="B8636" s="89"/>
      <c r="C8636" s="90" t="s">
        <v>653</v>
      </c>
      <c r="D8636" s="153">
        <v>43426</v>
      </c>
      <c r="E8636" s="89" t="s">
        <v>15056</v>
      </c>
      <c r="F8636" s="89" t="s">
        <v>3</v>
      </c>
      <c r="G8636" s="89">
        <v>1684743</v>
      </c>
      <c r="H8636" s="89"/>
      <c r="I8636" s="93" t="s">
        <v>17314</v>
      </c>
      <c r="J8636" s="89"/>
      <c r="K8636" s="89"/>
      <c r="L8636" s="89"/>
      <c r="M8636" s="89"/>
      <c r="N8636" s="155">
        <v>0</v>
      </c>
      <c r="O8636" s="155">
        <v>134</v>
      </c>
      <c r="P8636" s="89" t="s">
        <v>679</v>
      </c>
    </row>
    <row r="8637" spans="1:16" ht="51">
      <c r="A8637" s="214">
        <v>592</v>
      </c>
      <c r="B8637" s="89"/>
      <c r="C8637" s="90" t="s">
        <v>653</v>
      </c>
      <c r="D8637" s="153">
        <v>43426</v>
      </c>
      <c r="E8637" s="89" t="s">
        <v>15057</v>
      </c>
      <c r="F8637" s="89" t="s">
        <v>3</v>
      </c>
      <c r="G8637" s="89">
        <v>1684741</v>
      </c>
      <c r="H8637" s="89"/>
      <c r="I8637" s="93" t="s">
        <v>17315</v>
      </c>
      <c r="J8637" s="89"/>
      <c r="K8637" s="89"/>
      <c r="L8637" s="89"/>
      <c r="M8637" s="89"/>
      <c r="N8637" s="155">
        <v>0</v>
      </c>
      <c r="O8637" s="155">
        <v>63165</v>
      </c>
      <c r="P8637" s="89" t="s">
        <v>679</v>
      </c>
    </row>
    <row r="8638" spans="1:16" ht="51">
      <c r="A8638" s="214">
        <v>592</v>
      </c>
      <c r="B8638" s="89"/>
      <c r="C8638" s="90" t="s">
        <v>653</v>
      </c>
      <c r="D8638" s="153">
        <v>43426</v>
      </c>
      <c r="E8638" s="89" t="s">
        <v>15058</v>
      </c>
      <c r="F8638" s="89" t="s">
        <v>3</v>
      </c>
      <c r="G8638" s="89">
        <v>1684739</v>
      </c>
      <c r="H8638" s="89"/>
      <c r="I8638" s="93" t="s">
        <v>17316</v>
      </c>
      <c r="J8638" s="89"/>
      <c r="K8638" s="89"/>
      <c r="L8638" s="89"/>
      <c r="M8638" s="89"/>
      <c r="N8638" s="155">
        <v>0</v>
      </c>
      <c r="O8638" s="155">
        <v>78</v>
      </c>
      <c r="P8638" s="89" t="s">
        <v>679</v>
      </c>
    </row>
    <row r="8639" spans="1:16" ht="51">
      <c r="A8639" s="214">
        <v>592</v>
      </c>
      <c r="B8639" s="89"/>
      <c r="C8639" s="90" t="s">
        <v>653</v>
      </c>
      <c r="D8639" s="153">
        <v>43426</v>
      </c>
      <c r="E8639" s="89" t="s">
        <v>15059</v>
      </c>
      <c r="F8639" s="89" t="s">
        <v>3</v>
      </c>
      <c r="G8639" s="89">
        <v>1684736</v>
      </c>
      <c r="H8639" s="89"/>
      <c r="I8639" s="93" t="s">
        <v>17317</v>
      </c>
      <c r="J8639" s="89"/>
      <c r="K8639" s="89"/>
      <c r="L8639" s="89"/>
      <c r="M8639" s="89"/>
      <c r="N8639" s="155">
        <v>0</v>
      </c>
      <c r="O8639" s="155">
        <v>45107</v>
      </c>
      <c r="P8639" s="89" t="s">
        <v>679</v>
      </c>
    </row>
    <row r="8640" spans="1:16" ht="51">
      <c r="A8640" s="214">
        <v>16</v>
      </c>
      <c r="B8640" s="89"/>
      <c r="C8640" s="90" t="s">
        <v>46</v>
      </c>
      <c r="D8640" s="153">
        <v>43426</v>
      </c>
      <c r="E8640" s="89" t="s">
        <v>15060</v>
      </c>
      <c r="F8640" s="89" t="s">
        <v>3</v>
      </c>
      <c r="G8640" s="89">
        <v>1684730</v>
      </c>
      <c r="H8640" s="89"/>
      <c r="I8640" s="93" t="s">
        <v>17318</v>
      </c>
      <c r="J8640" s="89"/>
      <c r="K8640" s="89"/>
      <c r="L8640" s="89"/>
      <c r="M8640" s="89"/>
      <c r="N8640" s="155">
        <v>0</v>
      </c>
      <c r="O8640" s="155">
        <v>20</v>
      </c>
      <c r="P8640" s="89" t="s">
        <v>679</v>
      </c>
    </row>
    <row r="8641" spans="1:16" ht="51">
      <c r="A8641" s="214">
        <v>340</v>
      </c>
      <c r="B8641" s="89"/>
      <c r="C8641" s="90" t="s">
        <v>151</v>
      </c>
      <c r="D8641" s="153">
        <v>43426</v>
      </c>
      <c r="E8641" s="89" t="s">
        <v>15061</v>
      </c>
      <c r="F8641" s="89" t="s">
        <v>3</v>
      </c>
      <c r="G8641" s="89">
        <v>1684711</v>
      </c>
      <c r="H8641" s="89"/>
      <c r="I8641" s="93" t="s">
        <v>17319</v>
      </c>
      <c r="J8641" s="89"/>
      <c r="K8641" s="89"/>
      <c r="L8641" s="89"/>
      <c r="M8641" s="89"/>
      <c r="N8641" s="155">
        <v>0</v>
      </c>
      <c r="O8641" s="155">
        <v>750.23</v>
      </c>
      <c r="P8641" s="89" t="s">
        <v>679</v>
      </c>
    </row>
    <row r="8642" spans="1:16" ht="51">
      <c r="A8642" s="214">
        <v>340</v>
      </c>
      <c r="B8642" s="89"/>
      <c r="C8642" s="90" t="s">
        <v>151</v>
      </c>
      <c r="D8642" s="153">
        <v>43426</v>
      </c>
      <c r="E8642" s="89" t="s">
        <v>15062</v>
      </c>
      <c r="F8642" s="89" t="s">
        <v>3</v>
      </c>
      <c r="G8642" s="89">
        <v>1684710</v>
      </c>
      <c r="H8642" s="89"/>
      <c r="I8642" s="93" t="s">
        <v>17320</v>
      </c>
      <c r="J8642" s="89"/>
      <c r="K8642" s="89"/>
      <c r="L8642" s="89"/>
      <c r="M8642" s="89"/>
      <c r="N8642" s="155">
        <v>0</v>
      </c>
      <c r="O8642" s="155">
        <v>34.800000000000004</v>
      </c>
      <c r="P8642" s="89" t="s">
        <v>679</v>
      </c>
    </row>
    <row r="8643" spans="1:16" ht="51">
      <c r="A8643" s="214">
        <v>340</v>
      </c>
      <c r="B8643" s="89"/>
      <c r="C8643" s="90" t="s">
        <v>151</v>
      </c>
      <c r="D8643" s="153">
        <v>43426</v>
      </c>
      <c r="E8643" s="89" t="s">
        <v>15063</v>
      </c>
      <c r="F8643" s="89" t="s">
        <v>3</v>
      </c>
      <c r="G8643" s="89">
        <v>1684709</v>
      </c>
      <c r="H8643" s="89"/>
      <c r="I8643" s="93" t="s">
        <v>17321</v>
      </c>
      <c r="J8643" s="89"/>
      <c r="K8643" s="89"/>
      <c r="L8643" s="89"/>
      <c r="M8643" s="89"/>
      <c r="N8643" s="155">
        <v>0</v>
      </c>
      <c r="O8643" s="155">
        <v>12.32</v>
      </c>
      <c r="P8643" s="89" t="s">
        <v>679</v>
      </c>
    </row>
    <row r="8644" spans="1:16" ht="51">
      <c r="A8644" s="214">
        <v>340</v>
      </c>
      <c r="B8644" s="89"/>
      <c r="C8644" s="90" t="s">
        <v>151</v>
      </c>
      <c r="D8644" s="153">
        <v>43426</v>
      </c>
      <c r="E8644" s="89" t="s">
        <v>15064</v>
      </c>
      <c r="F8644" s="89" t="s">
        <v>3</v>
      </c>
      <c r="G8644" s="89">
        <v>1684708</v>
      </c>
      <c r="H8644" s="89"/>
      <c r="I8644" s="93" t="s">
        <v>17322</v>
      </c>
      <c r="J8644" s="89"/>
      <c r="K8644" s="89"/>
      <c r="L8644" s="89"/>
      <c r="M8644" s="89"/>
      <c r="N8644" s="155">
        <v>0</v>
      </c>
      <c r="O8644" s="155">
        <v>282.26</v>
      </c>
      <c r="P8644" s="89" t="s">
        <v>679</v>
      </c>
    </row>
    <row r="8645" spans="1:16" ht="51">
      <c r="A8645" s="214">
        <v>340</v>
      </c>
      <c r="B8645" s="89"/>
      <c r="C8645" s="90" t="s">
        <v>151</v>
      </c>
      <c r="D8645" s="153">
        <v>43426</v>
      </c>
      <c r="E8645" s="89" t="s">
        <v>15065</v>
      </c>
      <c r="F8645" s="89" t="s">
        <v>3</v>
      </c>
      <c r="G8645" s="89">
        <v>1684705</v>
      </c>
      <c r="H8645" s="89"/>
      <c r="I8645" s="93" t="s">
        <v>17323</v>
      </c>
      <c r="J8645" s="89"/>
      <c r="K8645" s="89"/>
      <c r="L8645" s="89"/>
      <c r="M8645" s="89"/>
      <c r="N8645" s="155">
        <v>0</v>
      </c>
      <c r="O8645" s="155">
        <v>129.49</v>
      </c>
      <c r="P8645" s="89" t="s">
        <v>679</v>
      </c>
    </row>
    <row r="8646" spans="1:16" ht="51">
      <c r="A8646" s="214">
        <v>340</v>
      </c>
      <c r="B8646" s="89"/>
      <c r="C8646" s="90" t="s">
        <v>151</v>
      </c>
      <c r="D8646" s="153">
        <v>43426</v>
      </c>
      <c r="E8646" s="89" t="s">
        <v>15066</v>
      </c>
      <c r="F8646" s="89" t="s">
        <v>3</v>
      </c>
      <c r="G8646" s="89">
        <v>1684704</v>
      </c>
      <c r="H8646" s="89"/>
      <c r="I8646" s="93" t="s">
        <v>17324</v>
      </c>
      <c r="J8646" s="89"/>
      <c r="K8646" s="89"/>
      <c r="L8646" s="89"/>
      <c r="M8646" s="89"/>
      <c r="N8646" s="155">
        <v>0</v>
      </c>
      <c r="O8646" s="155">
        <v>326.76</v>
      </c>
      <c r="P8646" s="89" t="s">
        <v>679</v>
      </c>
    </row>
    <row r="8647" spans="1:16" ht="51">
      <c r="A8647" s="214">
        <v>340</v>
      </c>
      <c r="B8647" s="89"/>
      <c r="C8647" s="90" t="s">
        <v>151</v>
      </c>
      <c r="D8647" s="153">
        <v>43426</v>
      </c>
      <c r="E8647" s="89" t="s">
        <v>15067</v>
      </c>
      <c r="F8647" s="89" t="s">
        <v>3</v>
      </c>
      <c r="G8647" s="89">
        <v>1684703</v>
      </c>
      <c r="H8647" s="89"/>
      <c r="I8647" s="93" t="s">
        <v>17325</v>
      </c>
      <c r="J8647" s="89"/>
      <c r="K8647" s="89"/>
      <c r="L8647" s="89"/>
      <c r="M8647" s="89"/>
      <c r="N8647" s="155">
        <v>0</v>
      </c>
      <c r="O8647" s="155">
        <v>126.53</v>
      </c>
      <c r="P8647" s="89" t="s">
        <v>679</v>
      </c>
    </row>
    <row r="8648" spans="1:16" ht="51">
      <c r="A8648" s="214">
        <v>340</v>
      </c>
      <c r="B8648" s="89"/>
      <c r="C8648" s="90" t="s">
        <v>151</v>
      </c>
      <c r="D8648" s="153">
        <v>43426</v>
      </c>
      <c r="E8648" s="89" t="s">
        <v>15068</v>
      </c>
      <c r="F8648" s="89" t="s">
        <v>3</v>
      </c>
      <c r="G8648" s="89">
        <v>1684702</v>
      </c>
      <c r="H8648" s="89"/>
      <c r="I8648" s="93" t="s">
        <v>17326</v>
      </c>
      <c r="J8648" s="89"/>
      <c r="K8648" s="89"/>
      <c r="L8648" s="89"/>
      <c r="M8648" s="89"/>
      <c r="N8648" s="155">
        <v>0</v>
      </c>
      <c r="O8648" s="155">
        <v>31.67</v>
      </c>
      <c r="P8648" s="89" t="s">
        <v>679</v>
      </c>
    </row>
    <row r="8649" spans="1:16" ht="51">
      <c r="A8649" s="214">
        <v>340</v>
      </c>
      <c r="B8649" s="89"/>
      <c r="C8649" s="90" t="s">
        <v>151</v>
      </c>
      <c r="D8649" s="153">
        <v>43426</v>
      </c>
      <c r="E8649" s="89" t="s">
        <v>15069</v>
      </c>
      <c r="F8649" s="89" t="s">
        <v>3</v>
      </c>
      <c r="G8649" s="89">
        <v>1684700</v>
      </c>
      <c r="H8649" s="89"/>
      <c r="I8649" s="93" t="s">
        <v>17327</v>
      </c>
      <c r="J8649" s="89"/>
      <c r="K8649" s="89"/>
      <c r="L8649" s="89"/>
      <c r="M8649" s="89"/>
      <c r="N8649" s="155">
        <v>0</v>
      </c>
      <c r="O8649" s="155">
        <v>1050.3900000000001</v>
      </c>
      <c r="P8649" s="89" t="s">
        <v>679</v>
      </c>
    </row>
    <row r="8650" spans="1:16" ht="51">
      <c r="A8650" s="214">
        <v>342</v>
      </c>
      <c r="B8650" s="89"/>
      <c r="C8650" s="90" t="s">
        <v>152</v>
      </c>
      <c r="D8650" s="153">
        <v>43426</v>
      </c>
      <c r="E8650" s="89" t="s">
        <v>15070</v>
      </c>
      <c r="F8650" s="89" t="s">
        <v>3</v>
      </c>
      <c r="G8650" s="89">
        <v>1684612</v>
      </c>
      <c r="H8650" s="89"/>
      <c r="I8650" s="93" t="s">
        <v>17328</v>
      </c>
      <c r="J8650" s="89"/>
      <c r="K8650" s="89"/>
      <c r="L8650" s="89"/>
      <c r="M8650" s="89"/>
      <c r="N8650" s="155">
        <v>0</v>
      </c>
      <c r="O8650" s="155">
        <v>36</v>
      </c>
      <c r="P8650" s="89" t="s">
        <v>679</v>
      </c>
    </row>
    <row r="8651" spans="1:16" ht="63.75">
      <c r="A8651" s="214">
        <v>660</v>
      </c>
      <c r="B8651" s="89"/>
      <c r="C8651" s="90" t="s">
        <v>192</v>
      </c>
      <c r="D8651" s="153">
        <v>43426</v>
      </c>
      <c r="E8651" s="89" t="s">
        <v>15071</v>
      </c>
      <c r="F8651" s="89" t="s">
        <v>3</v>
      </c>
      <c r="G8651" s="89">
        <v>1684582</v>
      </c>
      <c r="H8651" s="89"/>
      <c r="I8651" s="93" t="s">
        <v>17329</v>
      </c>
      <c r="J8651" s="89"/>
      <c r="K8651" s="89"/>
      <c r="L8651" s="89"/>
      <c r="M8651" s="89"/>
      <c r="N8651" s="155">
        <v>0</v>
      </c>
      <c r="O8651" s="155">
        <v>150</v>
      </c>
      <c r="P8651" s="89" t="s">
        <v>679</v>
      </c>
    </row>
    <row r="8652" spans="1:16" ht="51">
      <c r="A8652" s="214">
        <v>660</v>
      </c>
      <c r="B8652" s="89"/>
      <c r="C8652" s="90" t="s">
        <v>192</v>
      </c>
      <c r="D8652" s="153">
        <v>43426</v>
      </c>
      <c r="E8652" s="89" t="s">
        <v>15072</v>
      </c>
      <c r="F8652" s="89" t="s">
        <v>3</v>
      </c>
      <c r="G8652" s="89">
        <v>1684581</v>
      </c>
      <c r="H8652" s="89"/>
      <c r="I8652" s="93" t="s">
        <v>17330</v>
      </c>
      <c r="J8652" s="89"/>
      <c r="K8652" s="89"/>
      <c r="L8652" s="89"/>
      <c r="M8652" s="89"/>
      <c r="N8652" s="155">
        <v>0</v>
      </c>
      <c r="O8652" s="155">
        <v>643.54</v>
      </c>
      <c r="P8652" s="89" t="s">
        <v>679</v>
      </c>
    </row>
    <row r="8653" spans="1:16" ht="63.75">
      <c r="A8653" s="214">
        <v>234</v>
      </c>
      <c r="B8653" s="89"/>
      <c r="C8653" s="90" t="s">
        <v>652</v>
      </c>
      <c r="D8653" s="153">
        <v>43426</v>
      </c>
      <c r="E8653" s="89" t="s">
        <v>15073</v>
      </c>
      <c r="F8653" s="89" t="s">
        <v>3</v>
      </c>
      <c r="G8653" s="89">
        <v>1684557</v>
      </c>
      <c r="H8653" s="89"/>
      <c r="I8653" s="93" t="s">
        <v>17331</v>
      </c>
      <c r="J8653" s="89"/>
      <c r="K8653" s="89"/>
      <c r="L8653" s="89"/>
      <c r="M8653" s="89"/>
      <c r="N8653" s="155">
        <v>0</v>
      </c>
      <c r="O8653" s="155">
        <v>1800000</v>
      </c>
      <c r="P8653" s="89" t="s">
        <v>679</v>
      </c>
    </row>
    <row r="8654" spans="1:16" ht="63.75">
      <c r="A8654" s="214" t="s">
        <v>560</v>
      </c>
      <c r="B8654" s="89"/>
      <c r="C8654" s="90" t="s">
        <v>622</v>
      </c>
      <c r="D8654" s="153">
        <v>43426</v>
      </c>
      <c r="E8654" s="89" t="s">
        <v>15074</v>
      </c>
      <c r="F8654" s="89" t="s">
        <v>3</v>
      </c>
      <c r="G8654" s="89">
        <v>1684554</v>
      </c>
      <c r="H8654" s="89"/>
      <c r="I8654" s="93" t="s">
        <v>17332</v>
      </c>
      <c r="J8654" s="89"/>
      <c r="K8654" s="89"/>
      <c r="L8654" s="89"/>
      <c r="M8654" s="89"/>
      <c r="N8654" s="155">
        <v>0</v>
      </c>
      <c r="O8654" s="155">
        <v>105</v>
      </c>
      <c r="P8654" s="89" t="s">
        <v>679</v>
      </c>
    </row>
    <row r="8655" spans="1:16" ht="51">
      <c r="A8655" s="214">
        <v>86</v>
      </c>
      <c r="B8655" s="89"/>
      <c r="C8655" s="90" t="s">
        <v>59</v>
      </c>
      <c r="D8655" s="153">
        <v>43426</v>
      </c>
      <c r="E8655" s="89" t="s">
        <v>15075</v>
      </c>
      <c r="F8655" s="89" t="s">
        <v>3</v>
      </c>
      <c r="G8655" s="89">
        <v>1684553</v>
      </c>
      <c r="H8655" s="89"/>
      <c r="I8655" s="93" t="s">
        <v>17333</v>
      </c>
      <c r="J8655" s="89"/>
      <c r="K8655" s="89"/>
      <c r="L8655" s="89"/>
      <c r="M8655" s="89"/>
      <c r="N8655" s="155">
        <v>0</v>
      </c>
      <c r="O8655" s="155">
        <v>14995</v>
      </c>
      <c r="P8655" s="89" t="s">
        <v>679</v>
      </c>
    </row>
    <row r="8656" spans="1:16" ht="51">
      <c r="A8656" s="214">
        <v>86</v>
      </c>
      <c r="B8656" s="89"/>
      <c r="C8656" s="90" t="s">
        <v>59</v>
      </c>
      <c r="D8656" s="153">
        <v>43426</v>
      </c>
      <c r="E8656" s="89" t="s">
        <v>15076</v>
      </c>
      <c r="F8656" s="89" t="s">
        <v>3</v>
      </c>
      <c r="G8656" s="89">
        <v>1684552</v>
      </c>
      <c r="H8656" s="89"/>
      <c r="I8656" s="93" t="s">
        <v>17334</v>
      </c>
      <c r="J8656" s="89"/>
      <c r="K8656" s="89"/>
      <c r="L8656" s="89"/>
      <c r="M8656" s="89"/>
      <c r="N8656" s="155">
        <v>0</v>
      </c>
      <c r="O8656" s="155">
        <v>9270</v>
      </c>
      <c r="P8656" s="89" t="s">
        <v>679</v>
      </c>
    </row>
    <row r="8657" spans="1:16" ht="51">
      <c r="A8657" s="214" t="s">
        <v>569</v>
      </c>
      <c r="B8657" s="89"/>
      <c r="C8657" s="90" t="s">
        <v>621</v>
      </c>
      <c r="D8657" s="153">
        <v>43426</v>
      </c>
      <c r="E8657" s="89" t="s">
        <v>15077</v>
      </c>
      <c r="F8657" s="89" t="s">
        <v>3</v>
      </c>
      <c r="G8657" s="89">
        <v>1684551</v>
      </c>
      <c r="H8657" s="89"/>
      <c r="I8657" s="93" t="s">
        <v>17335</v>
      </c>
      <c r="J8657" s="89"/>
      <c r="K8657" s="89"/>
      <c r="L8657" s="89"/>
      <c r="M8657" s="89"/>
      <c r="N8657" s="155">
        <v>0</v>
      </c>
      <c r="O8657" s="155">
        <v>351</v>
      </c>
      <c r="P8657" s="89" t="s">
        <v>679</v>
      </c>
    </row>
    <row r="8658" spans="1:16" ht="51">
      <c r="A8658" s="214">
        <v>86</v>
      </c>
      <c r="B8658" s="89"/>
      <c r="C8658" s="90" t="s">
        <v>59</v>
      </c>
      <c r="D8658" s="153">
        <v>43426</v>
      </c>
      <c r="E8658" s="89" t="s">
        <v>15078</v>
      </c>
      <c r="F8658" s="89" t="s">
        <v>3</v>
      </c>
      <c r="G8658" s="89">
        <v>1684549</v>
      </c>
      <c r="H8658" s="89"/>
      <c r="I8658" s="93" t="s">
        <v>17336</v>
      </c>
      <c r="J8658" s="89"/>
      <c r="K8658" s="89"/>
      <c r="L8658" s="89"/>
      <c r="M8658" s="89"/>
      <c r="N8658" s="155">
        <v>0</v>
      </c>
      <c r="O8658" s="155">
        <v>11189.74</v>
      </c>
      <c r="P8658" s="89" t="s">
        <v>679</v>
      </c>
    </row>
    <row r="8659" spans="1:16" ht="51">
      <c r="A8659" s="214" t="s">
        <v>569</v>
      </c>
      <c r="B8659" s="89"/>
      <c r="C8659" s="90" t="s">
        <v>621</v>
      </c>
      <c r="D8659" s="153">
        <v>43426</v>
      </c>
      <c r="E8659" s="89" t="s">
        <v>15079</v>
      </c>
      <c r="F8659" s="89" t="s">
        <v>3</v>
      </c>
      <c r="G8659" s="89">
        <v>1684600</v>
      </c>
      <c r="H8659" s="89"/>
      <c r="I8659" s="93" t="s">
        <v>17337</v>
      </c>
      <c r="J8659" s="89"/>
      <c r="K8659" s="89"/>
      <c r="L8659" s="89"/>
      <c r="M8659" s="89"/>
      <c r="N8659" s="155">
        <v>0</v>
      </c>
      <c r="O8659" s="155">
        <v>270</v>
      </c>
      <c r="P8659" s="89" t="s">
        <v>679</v>
      </c>
    </row>
    <row r="8660" spans="1:16" ht="38.25">
      <c r="A8660" s="214" t="s">
        <v>569</v>
      </c>
      <c r="B8660" s="89"/>
      <c r="C8660" s="90" t="s">
        <v>621</v>
      </c>
      <c r="D8660" s="153">
        <v>43426</v>
      </c>
      <c r="E8660" s="89" t="s">
        <v>15080</v>
      </c>
      <c r="F8660" s="89" t="s">
        <v>3</v>
      </c>
      <c r="G8660" s="89">
        <v>1684587</v>
      </c>
      <c r="H8660" s="89"/>
      <c r="I8660" s="93" t="s">
        <v>17338</v>
      </c>
      <c r="J8660" s="89"/>
      <c r="K8660" s="89"/>
      <c r="L8660" s="89"/>
      <c r="M8660" s="89"/>
      <c r="N8660" s="155">
        <v>0</v>
      </c>
      <c r="O8660" s="155">
        <v>2</v>
      </c>
      <c r="P8660" s="89" t="s">
        <v>679</v>
      </c>
    </row>
    <row r="8661" spans="1:16" ht="51">
      <c r="A8661" s="214">
        <v>46</v>
      </c>
      <c r="B8661" s="89"/>
      <c r="C8661" s="90" t="s">
        <v>51</v>
      </c>
      <c r="D8661" s="153">
        <v>43426</v>
      </c>
      <c r="E8661" s="89" t="s">
        <v>15081</v>
      </c>
      <c r="F8661" s="89" t="s">
        <v>3</v>
      </c>
      <c r="G8661" s="89">
        <v>1684541</v>
      </c>
      <c r="H8661" s="89"/>
      <c r="I8661" s="93" t="s">
        <v>17339</v>
      </c>
      <c r="J8661" s="89"/>
      <c r="K8661" s="89"/>
      <c r="L8661" s="89"/>
      <c r="M8661" s="89"/>
      <c r="N8661" s="155">
        <v>0</v>
      </c>
      <c r="O8661" s="155">
        <v>10</v>
      </c>
      <c r="P8661" s="89" t="s">
        <v>679</v>
      </c>
    </row>
    <row r="8662" spans="1:16" ht="51">
      <c r="A8662" s="214" t="s">
        <v>569</v>
      </c>
      <c r="B8662" s="89"/>
      <c r="C8662" s="90" t="s">
        <v>621</v>
      </c>
      <c r="D8662" s="153">
        <v>43426</v>
      </c>
      <c r="E8662" s="89" t="s">
        <v>15082</v>
      </c>
      <c r="F8662" s="89" t="s">
        <v>3</v>
      </c>
      <c r="G8662" s="89">
        <v>1684535</v>
      </c>
      <c r="H8662" s="89"/>
      <c r="I8662" s="93" t="s">
        <v>17340</v>
      </c>
      <c r="J8662" s="89"/>
      <c r="K8662" s="89"/>
      <c r="L8662" s="89"/>
      <c r="M8662" s="89"/>
      <c r="N8662" s="155">
        <v>0</v>
      </c>
      <c r="O8662" s="155">
        <v>465</v>
      </c>
      <c r="P8662" s="89" t="s">
        <v>679</v>
      </c>
    </row>
    <row r="8663" spans="1:16" ht="51">
      <c r="A8663" s="214" t="s">
        <v>569</v>
      </c>
      <c r="B8663" s="89"/>
      <c r="C8663" s="90" t="s">
        <v>621</v>
      </c>
      <c r="D8663" s="153">
        <v>43426</v>
      </c>
      <c r="E8663" s="89" t="s">
        <v>15083</v>
      </c>
      <c r="F8663" s="89" t="s">
        <v>3</v>
      </c>
      <c r="G8663" s="89">
        <v>1684501</v>
      </c>
      <c r="H8663" s="89"/>
      <c r="I8663" s="93" t="s">
        <v>17341</v>
      </c>
      <c r="J8663" s="89"/>
      <c r="K8663" s="89"/>
      <c r="L8663" s="89"/>
      <c r="M8663" s="89"/>
      <c r="N8663" s="155">
        <v>0</v>
      </c>
      <c r="O8663" s="155">
        <v>825</v>
      </c>
      <c r="P8663" s="89" t="s">
        <v>679</v>
      </c>
    </row>
    <row r="8664" spans="1:16" ht="51">
      <c r="A8664" s="214">
        <v>46</v>
      </c>
      <c r="B8664" s="89"/>
      <c r="C8664" s="90" t="s">
        <v>51</v>
      </c>
      <c r="D8664" s="153">
        <v>43426</v>
      </c>
      <c r="E8664" s="89" t="s">
        <v>15084</v>
      </c>
      <c r="F8664" s="89" t="s">
        <v>3</v>
      </c>
      <c r="G8664" s="89">
        <v>1684510</v>
      </c>
      <c r="H8664" s="89"/>
      <c r="I8664" s="93" t="s">
        <v>17342</v>
      </c>
      <c r="J8664" s="89"/>
      <c r="K8664" s="89"/>
      <c r="L8664" s="89"/>
      <c r="M8664" s="89"/>
      <c r="N8664" s="155">
        <v>0</v>
      </c>
      <c r="O8664" s="155">
        <v>96</v>
      </c>
      <c r="P8664" s="89" t="s">
        <v>679</v>
      </c>
    </row>
    <row r="8665" spans="1:16" ht="63.75">
      <c r="A8665" s="214">
        <v>41</v>
      </c>
      <c r="B8665" s="89"/>
      <c r="C8665" s="90" t="s">
        <v>50</v>
      </c>
      <c r="D8665" s="153">
        <v>43426</v>
      </c>
      <c r="E8665" s="89" t="s">
        <v>15085</v>
      </c>
      <c r="F8665" s="89" t="s">
        <v>6</v>
      </c>
      <c r="G8665" s="89">
        <v>1049184</v>
      </c>
      <c r="H8665" s="89"/>
      <c r="I8665" s="93" t="s">
        <v>17343</v>
      </c>
      <c r="J8665" s="89"/>
      <c r="K8665" s="89"/>
      <c r="L8665" s="89"/>
      <c r="M8665" s="89"/>
      <c r="N8665" s="155">
        <v>0</v>
      </c>
      <c r="O8665" s="155">
        <v>299106</v>
      </c>
      <c r="P8665" s="89" t="s">
        <v>679</v>
      </c>
    </row>
    <row r="8666" spans="1:16" ht="51">
      <c r="A8666" s="214">
        <v>342</v>
      </c>
      <c r="B8666" s="89"/>
      <c r="C8666" s="90" t="s">
        <v>152</v>
      </c>
      <c r="D8666" s="153">
        <v>43426</v>
      </c>
      <c r="E8666" s="89" t="s">
        <v>15086</v>
      </c>
      <c r="F8666" s="89" t="s">
        <v>6</v>
      </c>
      <c r="G8666" s="89">
        <v>1049277</v>
      </c>
      <c r="H8666" s="89"/>
      <c r="I8666" s="93" t="s">
        <v>7611</v>
      </c>
      <c r="J8666" s="89"/>
      <c r="K8666" s="89"/>
      <c r="L8666" s="89"/>
      <c r="M8666" s="89"/>
      <c r="N8666" s="155">
        <v>0</v>
      </c>
      <c r="O8666" s="155">
        <v>389147.17</v>
      </c>
      <c r="P8666" s="89" t="s">
        <v>679</v>
      </c>
    </row>
    <row r="8667" spans="1:16" ht="63.75">
      <c r="A8667" s="214">
        <v>597</v>
      </c>
      <c r="B8667" s="89"/>
      <c r="C8667" s="90" t="s">
        <v>2577</v>
      </c>
      <c r="D8667" s="153">
        <v>43426</v>
      </c>
      <c r="E8667" s="89" t="s">
        <v>15087</v>
      </c>
      <c r="F8667" s="89" t="s">
        <v>11</v>
      </c>
      <c r="G8667" s="89">
        <v>939379</v>
      </c>
      <c r="H8667" s="89"/>
      <c r="I8667" s="93" t="s">
        <v>17344</v>
      </c>
      <c r="J8667" s="89"/>
      <c r="K8667" s="89"/>
      <c r="L8667" s="89"/>
      <c r="M8667" s="89"/>
      <c r="N8667" s="155">
        <v>50</v>
      </c>
      <c r="O8667" s="155">
        <v>0</v>
      </c>
      <c r="P8667" s="89" t="s">
        <v>679</v>
      </c>
    </row>
    <row r="8668" spans="1:16" ht="51">
      <c r="A8668" s="214">
        <v>10</v>
      </c>
      <c r="B8668" s="89"/>
      <c r="C8668" s="90" t="s">
        <v>44</v>
      </c>
      <c r="D8668" s="153">
        <v>43426</v>
      </c>
      <c r="E8668" s="89" t="s">
        <v>15088</v>
      </c>
      <c r="F8668" s="89" t="s">
        <v>15</v>
      </c>
      <c r="G8668" s="89">
        <v>896342</v>
      </c>
      <c r="H8668" s="89"/>
      <c r="I8668" s="93" t="s">
        <v>17345</v>
      </c>
      <c r="J8668" s="89"/>
      <c r="K8668" s="89"/>
      <c r="L8668" s="89"/>
      <c r="M8668" s="89"/>
      <c r="N8668" s="155">
        <v>50</v>
      </c>
      <c r="O8668" s="155">
        <v>0</v>
      </c>
      <c r="P8668" s="89" t="s">
        <v>679</v>
      </c>
    </row>
    <row r="8669" spans="1:16" ht="89.25">
      <c r="A8669" s="214">
        <v>15</v>
      </c>
      <c r="B8669" s="89"/>
      <c r="C8669" s="90" t="s">
        <v>45</v>
      </c>
      <c r="D8669" s="153">
        <v>43426</v>
      </c>
      <c r="E8669" s="89" t="s">
        <v>15089</v>
      </c>
      <c r="F8669" s="89" t="s">
        <v>6</v>
      </c>
      <c r="G8669" s="89">
        <v>939378</v>
      </c>
      <c r="H8669" s="89"/>
      <c r="I8669" s="93" t="s">
        <v>17346</v>
      </c>
      <c r="J8669" s="89"/>
      <c r="K8669" s="89"/>
      <c r="L8669" s="89"/>
      <c r="M8669" s="89"/>
      <c r="N8669" s="155">
        <v>0</v>
      </c>
      <c r="O8669" s="155">
        <v>665206.35</v>
      </c>
      <c r="P8669" s="89" t="s">
        <v>679</v>
      </c>
    </row>
    <row r="8670" spans="1:16" ht="51">
      <c r="A8670" s="214">
        <v>206</v>
      </c>
      <c r="B8670" s="89"/>
      <c r="C8670" s="90" t="s">
        <v>100</v>
      </c>
      <c r="D8670" s="153">
        <v>43426</v>
      </c>
      <c r="E8670" s="89" t="s">
        <v>15090</v>
      </c>
      <c r="F8670" s="89" t="s">
        <v>6</v>
      </c>
      <c r="G8670" s="89">
        <v>1049519</v>
      </c>
      <c r="H8670" s="89"/>
      <c r="I8670" s="93" t="s">
        <v>17347</v>
      </c>
      <c r="J8670" s="89"/>
      <c r="K8670" s="89"/>
      <c r="L8670" s="89"/>
      <c r="M8670" s="89"/>
      <c r="N8670" s="155">
        <v>0</v>
      </c>
      <c r="O8670" s="155">
        <v>179592.07</v>
      </c>
      <c r="P8670" s="89" t="s">
        <v>679</v>
      </c>
    </row>
    <row r="8671" spans="1:16" ht="63.75">
      <c r="A8671" s="214">
        <v>16</v>
      </c>
      <c r="B8671" s="89"/>
      <c r="C8671" s="90" t="s">
        <v>46</v>
      </c>
      <c r="D8671" s="153">
        <v>43426</v>
      </c>
      <c r="E8671" s="89" t="s">
        <v>15091</v>
      </c>
      <c r="F8671" s="89" t="s">
        <v>637</v>
      </c>
      <c r="G8671" s="89">
        <v>6584</v>
      </c>
      <c r="H8671" s="89"/>
      <c r="I8671" s="93" t="s">
        <v>17348</v>
      </c>
      <c r="J8671" s="89"/>
      <c r="K8671" s="89"/>
      <c r="L8671" s="89"/>
      <c r="M8671" s="89"/>
      <c r="N8671" s="155">
        <v>238.68</v>
      </c>
      <c r="O8671" s="155">
        <v>0</v>
      </c>
      <c r="P8671" s="89" t="s">
        <v>679</v>
      </c>
    </row>
    <row r="8672" spans="1:16" ht="63.75">
      <c r="A8672" s="214">
        <v>16</v>
      </c>
      <c r="B8672" s="89"/>
      <c r="C8672" s="90" t="s">
        <v>46</v>
      </c>
      <c r="D8672" s="153">
        <v>43426</v>
      </c>
      <c r="E8672" s="89" t="s">
        <v>15092</v>
      </c>
      <c r="F8672" s="89" t="s">
        <v>15</v>
      </c>
      <c r="G8672" s="89">
        <v>6580</v>
      </c>
      <c r="H8672" s="89"/>
      <c r="I8672" s="93" t="s">
        <v>17349</v>
      </c>
      <c r="J8672" s="89"/>
      <c r="K8672" s="89"/>
      <c r="L8672" s="89"/>
      <c r="M8672" s="89"/>
      <c r="N8672" s="155">
        <v>298.13</v>
      </c>
      <c r="O8672" s="155">
        <v>0</v>
      </c>
      <c r="P8672" s="89" t="s">
        <v>679</v>
      </c>
    </row>
    <row r="8673" spans="1:16" ht="63.75">
      <c r="A8673" s="214">
        <v>16</v>
      </c>
      <c r="B8673" s="89"/>
      <c r="C8673" s="90" t="s">
        <v>46</v>
      </c>
      <c r="D8673" s="153">
        <v>43426</v>
      </c>
      <c r="E8673" s="89" t="s">
        <v>15093</v>
      </c>
      <c r="F8673" s="89" t="s">
        <v>637</v>
      </c>
      <c r="G8673" s="89">
        <v>6580</v>
      </c>
      <c r="H8673" s="89"/>
      <c r="I8673" s="93" t="s">
        <v>17350</v>
      </c>
      <c r="J8673" s="89"/>
      <c r="K8673" s="89"/>
      <c r="L8673" s="89"/>
      <c r="M8673" s="89"/>
      <c r="N8673" s="155">
        <v>358.02</v>
      </c>
      <c r="O8673" s="155">
        <v>0</v>
      </c>
      <c r="P8673" s="89" t="s">
        <v>679</v>
      </c>
    </row>
    <row r="8674" spans="1:16" ht="63.75">
      <c r="A8674" s="214">
        <v>16</v>
      </c>
      <c r="B8674" s="89"/>
      <c r="C8674" s="90" t="s">
        <v>46</v>
      </c>
      <c r="D8674" s="153">
        <v>43426</v>
      </c>
      <c r="E8674" s="89" t="s">
        <v>15094</v>
      </c>
      <c r="F8674" s="89" t="s">
        <v>15</v>
      </c>
      <c r="G8674" s="89">
        <v>6584</v>
      </c>
      <c r="H8674" s="89"/>
      <c r="I8674" s="93" t="s">
        <v>17351</v>
      </c>
      <c r="J8674" s="89"/>
      <c r="K8674" s="89"/>
      <c r="L8674" s="89"/>
      <c r="M8674" s="89"/>
      <c r="N8674" s="155">
        <v>288.73</v>
      </c>
      <c r="O8674" s="155">
        <v>0</v>
      </c>
      <c r="P8674" s="89" t="s">
        <v>679</v>
      </c>
    </row>
    <row r="8675" spans="1:16" ht="76.5">
      <c r="A8675" s="214">
        <v>86</v>
      </c>
      <c r="B8675" s="89"/>
      <c r="C8675" s="90" t="s">
        <v>59</v>
      </c>
      <c r="D8675" s="153">
        <v>43426</v>
      </c>
      <c r="E8675" s="89" t="s">
        <v>15095</v>
      </c>
      <c r="F8675" s="89" t="s">
        <v>6</v>
      </c>
      <c r="G8675" s="89">
        <v>1049530</v>
      </c>
      <c r="H8675" s="89"/>
      <c r="I8675" s="93" t="s">
        <v>17352</v>
      </c>
      <c r="J8675" s="89"/>
      <c r="K8675" s="89"/>
      <c r="L8675" s="89"/>
      <c r="M8675" s="89"/>
      <c r="N8675" s="155">
        <v>0</v>
      </c>
      <c r="O8675" s="155">
        <v>2000000</v>
      </c>
      <c r="P8675" s="89" t="s">
        <v>679</v>
      </c>
    </row>
    <row r="8676" spans="1:16" ht="38.25">
      <c r="A8676" s="214" t="s">
        <v>569</v>
      </c>
      <c r="B8676" s="89"/>
      <c r="C8676" s="90" t="s">
        <v>621</v>
      </c>
      <c r="D8676" s="153">
        <v>43427</v>
      </c>
      <c r="E8676" s="89" t="s">
        <v>15096</v>
      </c>
      <c r="F8676" s="89" t="s">
        <v>3</v>
      </c>
      <c r="G8676" s="89">
        <v>1685064</v>
      </c>
      <c r="H8676" s="89"/>
      <c r="I8676" s="93" t="s">
        <v>17353</v>
      </c>
      <c r="J8676" s="89"/>
      <c r="K8676" s="89"/>
      <c r="L8676" s="89"/>
      <c r="M8676" s="89"/>
      <c r="N8676" s="155">
        <v>0</v>
      </c>
      <c r="O8676" s="155">
        <v>4750</v>
      </c>
      <c r="P8676" s="89" t="s">
        <v>679</v>
      </c>
    </row>
    <row r="8677" spans="1:16" ht="51">
      <c r="A8677" s="214">
        <v>35</v>
      </c>
      <c r="B8677" s="89"/>
      <c r="C8677" s="90" t="s">
        <v>49</v>
      </c>
      <c r="D8677" s="153">
        <v>43427</v>
      </c>
      <c r="E8677" s="89" t="s">
        <v>15097</v>
      </c>
      <c r="F8677" s="89" t="s">
        <v>3</v>
      </c>
      <c r="G8677" s="89">
        <v>1685061</v>
      </c>
      <c r="H8677" s="89"/>
      <c r="I8677" s="93" t="s">
        <v>17354</v>
      </c>
      <c r="J8677" s="89"/>
      <c r="K8677" s="89"/>
      <c r="L8677" s="89"/>
      <c r="M8677" s="89"/>
      <c r="N8677" s="155">
        <v>0</v>
      </c>
      <c r="O8677" s="155">
        <v>80</v>
      </c>
      <c r="P8677" s="89" t="s">
        <v>679</v>
      </c>
    </row>
    <row r="8678" spans="1:16" ht="51">
      <c r="A8678" s="214" t="s">
        <v>569</v>
      </c>
      <c r="B8678" s="89"/>
      <c r="C8678" s="90" t="s">
        <v>621</v>
      </c>
      <c r="D8678" s="153">
        <v>43427</v>
      </c>
      <c r="E8678" s="89" t="s">
        <v>15098</v>
      </c>
      <c r="F8678" s="89" t="s">
        <v>3</v>
      </c>
      <c r="G8678" s="89">
        <v>1685059</v>
      </c>
      <c r="H8678" s="89"/>
      <c r="I8678" s="93" t="s">
        <v>17355</v>
      </c>
      <c r="J8678" s="89"/>
      <c r="K8678" s="89"/>
      <c r="L8678" s="89"/>
      <c r="M8678" s="89"/>
      <c r="N8678" s="155">
        <v>0</v>
      </c>
      <c r="O8678" s="155">
        <v>20</v>
      </c>
      <c r="P8678" s="89" t="s">
        <v>679</v>
      </c>
    </row>
    <row r="8679" spans="1:16" ht="51">
      <c r="A8679" s="214">
        <v>35</v>
      </c>
      <c r="B8679" s="89"/>
      <c r="C8679" s="90" t="s">
        <v>49</v>
      </c>
      <c r="D8679" s="153">
        <v>43427</v>
      </c>
      <c r="E8679" s="89" t="s">
        <v>15099</v>
      </c>
      <c r="F8679" s="89" t="s">
        <v>3</v>
      </c>
      <c r="G8679" s="89">
        <v>1685045</v>
      </c>
      <c r="H8679" s="89"/>
      <c r="I8679" s="93" t="s">
        <v>17356</v>
      </c>
      <c r="J8679" s="89"/>
      <c r="K8679" s="89"/>
      <c r="L8679" s="89"/>
      <c r="M8679" s="89"/>
      <c r="N8679" s="155">
        <v>0</v>
      </c>
      <c r="O8679" s="155">
        <v>371</v>
      </c>
      <c r="P8679" s="89" t="s">
        <v>679</v>
      </c>
    </row>
    <row r="8680" spans="1:16" ht="51">
      <c r="A8680" s="214">
        <v>590</v>
      </c>
      <c r="B8680" s="89"/>
      <c r="C8680" s="90" t="s">
        <v>617</v>
      </c>
      <c r="D8680" s="153">
        <v>43427</v>
      </c>
      <c r="E8680" s="89" t="s">
        <v>15100</v>
      </c>
      <c r="F8680" s="89" t="s">
        <v>3</v>
      </c>
      <c r="G8680" s="89">
        <v>1685033</v>
      </c>
      <c r="H8680" s="89"/>
      <c r="I8680" s="93" t="s">
        <v>17357</v>
      </c>
      <c r="J8680" s="89"/>
      <c r="K8680" s="89"/>
      <c r="L8680" s="89"/>
      <c r="M8680" s="89"/>
      <c r="N8680" s="155">
        <v>0</v>
      </c>
      <c r="O8680" s="155">
        <v>10000</v>
      </c>
      <c r="P8680" s="89" t="s">
        <v>679</v>
      </c>
    </row>
    <row r="8681" spans="1:16" ht="51">
      <c r="A8681" s="214">
        <v>290</v>
      </c>
      <c r="B8681" s="89"/>
      <c r="C8681" s="90" t="s">
        <v>132</v>
      </c>
      <c r="D8681" s="153">
        <v>43427</v>
      </c>
      <c r="E8681" s="89" t="s">
        <v>15101</v>
      </c>
      <c r="F8681" s="89" t="s">
        <v>3</v>
      </c>
      <c r="G8681" s="89">
        <v>1685067</v>
      </c>
      <c r="H8681" s="89"/>
      <c r="I8681" s="93" t="s">
        <v>17358</v>
      </c>
      <c r="J8681" s="89"/>
      <c r="K8681" s="89"/>
      <c r="L8681" s="89"/>
      <c r="M8681" s="89"/>
      <c r="N8681" s="155">
        <v>0</v>
      </c>
      <c r="O8681" s="155">
        <v>927.5</v>
      </c>
      <c r="P8681" s="89" t="s">
        <v>679</v>
      </c>
    </row>
    <row r="8682" spans="1:16" ht="51">
      <c r="A8682" s="214">
        <v>291</v>
      </c>
      <c r="B8682" s="89"/>
      <c r="C8682" s="90" t="s">
        <v>133</v>
      </c>
      <c r="D8682" s="153">
        <v>43427</v>
      </c>
      <c r="E8682" s="89" t="s">
        <v>15102</v>
      </c>
      <c r="F8682" s="89" t="s">
        <v>3</v>
      </c>
      <c r="G8682" s="89">
        <v>1685073</v>
      </c>
      <c r="H8682" s="89"/>
      <c r="I8682" s="93" t="s">
        <v>17359</v>
      </c>
      <c r="J8682" s="89"/>
      <c r="K8682" s="89"/>
      <c r="L8682" s="89"/>
      <c r="M8682" s="89"/>
      <c r="N8682" s="155">
        <v>0</v>
      </c>
      <c r="O8682" s="155">
        <v>10499</v>
      </c>
      <c r="P8682" s="89" t="s">
        <v>679</v>
      </c>
    </row>
    <row r="8683" spans="1:16" ht="38.25">
      <c r="A8683" s="214">
        <v>253</v>
      </c>
      <c r="B8683" s="89"/>
      <c r="C8683" s="90" t="s">
        <v>117</v>
      </c>
      <c r="D8683" s="153">
        <v>43427</v>
      </c>
      <c r="E8683" s="89" t="s">
        <v>15103</v>
      </c>
      <c r="F8683" s="89" t="s">
        <v>3</v>
      </c>
      <c r="G8683" s="89">
        <v>1685077</v>
      </c>
      <c r="H8683" s="89"/>
      <c r="I8683" s="93" t="s">
        <v>17360</v>
      </c>
      <c r="J8683" s="89"/>
      <c r="K8683" s="89"/>
      <c r="L8683" s="89"/>
      <c r="M8683" s="89"/>
      <c r="N8683" s="155">
        <v>0</v>
      </c>
      <c r="O8683" s="155">
        <v>305</v>
      </c>
      <c r="P8683" s="89" t="s">
        <v>679</v>
      </c>
    </row>
    <row r="8684" spans="1:16" ht="51">
      <c r="A8684" s="214">
        <v>41</v>
      </c>
      <c r="B8684" s="89"/>
      <c r="C8684" s="90" t="s">
        <v>50</v>
      </c>
      <c r="D8684" s="153">
        <v>43427</v>
      </c>
      <c r="E8684" s="89" t="s">
        <v>15104</v>
      </c>
      <c r="F8684" s="89" t="s">
        <v>3</v>
      </c>
      <c r="G8684" s="89">
        <v>1685078</v>
      </c>
      <c r="H8684" s="89"/>
      <c r="I8684" s="93" t="s">
        <v>17361</v>
      </c>
      <c r="J8684" s="89"/>
      <c r="K8684" s="89"/>
      <c r="L8684" s="89"/>
      <c r="M8684" s="89"/>
      <c r="N8684" s="155">
        <v>0</v>
      </c>
      <c r="O8684" s="155">
        <v>20</v>
      </c>
      <c r="P8684" s="89" t="s">
        <v>679</v>
      </c>
    </row>
    <row r="8685" spans="1:16" ht="51">
      <c r="A8685" s="214">
        <v>41</v>
      </c>
      <c r="B8685" s="89"/>
      <c r="C8685" s="90" t="s">
        <v>50</v>
      </c>
      <c r="D8685" s="153">
        <v>43427</v>
      </c>
      <c r="E8685" s="89" t="s">
        <v>15105</v>
      </c>
      <c r="F8685" s="89" t="s">
        <v>3</v>
      </c>
      <c r="G8685" s="89">
        <v>1685079</v>
      </c>
      <c r="H8685" s="89"/>
      <c r="I8685" s="93" t="s">
        <v>17361</v>
      </c>
      <c r="J8685" s="89"/>
      <c r="K8685" s="89"/>
      <c r="L8685" s="89"/>
      <c r="M8685" s="89"/>
      <c r="N8685" s="155">
        <v>0</v>
      </c>
      <c r="O8685" s="155">
        <v>100</v>
      </c>
      <c r="P8685" s="89" t="s">
        <v>679</v>
      </c>
    </row>
    <row r="8686" spans="1:16" ht="51">
      <c r="A8686" s="214">
        <v>291</v>
      </c>
      <c r="B8686" s="89"/>
      <c r="C8686" s="90" t="s">
        <v>133</v>
      </c>
      <c r="D8686" s="153">
        <v>43427</v>
      </c>
      <c r="E8686" s="89" t="s">
        <v>15106</v>
      </c>
      <c r="F8686" s="89" t="s">
        <v>3</v>
      </c>
      <c r="G8686" s="89">
        <v>1685080</v>
      </c>
      <c r="H8686" s="89"/>
      <c r="I8686" s="93" t="s">
        <v>17362</v>
      </c>
      <c r="J8686" s="89"/>
      <c r="K8686" s="89"/>
      <c r="L8686" s="89"/>
      <c r="M8686" s="89"/>
      <c r="N8686" s="155">
        <v>0</v>
      </c>
      <c r="O8686" s="155">
        <v>13</v>
      </c>
      <c r="P8686" s="89" t="s">
        <v>679</v>
      </c>
    </row>
    <row r="8687" spans="1:16" ht="51">
      <c r="A8687" s="214">
        <v>46</v>
      </c>
      <c r="B8687" s="89"/>
      <c r="C8687" s="90" t="s">
        <v>51</v>
      </c>
      <c r="D8687" s="153">
        <v>43427</v>
      </c>
      <c r="E8687" s="89" t="s">
        <v>15107</v>
      </c>
      <c r="F8687" s="89" t="s">
        <v>3</v>
      </c>
      <c r="G8687" s="89">
        <v>1684962</v>
      </c>
      <c r="H8687" s="89"/>
      <c r="I8687" s="93" t="s">
        <v>17363</v>
      </c>
      <c r="J8687" s="89"/>
      <c r="K8687" s="89"/>
      <c r="L8687" s="89"/>
      <c r="M8687" s="89"/>
      <c r="N8687" s="155">
        <v>0</v>
      </c>
      <c r="O8687" s="155">
        <v>2759.2000000000003</v>
      </c>
      <c r="P8687" s="89" t="s">
        <v>679</v>
      </c>
    </row>
    <row r="8688" spans="1:16" ht="51">
      <c r="A8688" s="214">
        <v>292</v>
      </c>
      <c r="B8688" s="89"/>
      <c r="C8688" s="90" t="s">
        <v>134</v>
      </c>
      <c r="D8688" s="153">
        <v>43427</v>
      </c>
      <c r="E8688" s="89" t="s">
        <v>15108</v>
      </c>
      <c r="F8688" s="89" t="s">
        <v>3</v>
      </c>
      <c r="G8688" s="89">
        <v>1684977</v>
      </c>
      <c r="H8688" s="89"/>
      <c r="I8688" s="93" t="s">
        <v>12637</v>
      </c>
      <c r="J8688" s="89"/>
      <c r="K8688" s="89"/>
      <c r="L8688" s="89"/>
      <c r="M8688" s="89"/>
      <c r="N8688" s="155">
        <v>0</v>
      </c>
      <c r="O8688" s="155">
        <v>109</v>
      </c>
      <c r="P8688" s="89" t="s">
        <v>679</v>
      </c>
    </row>
    <row r="8689" spans="1:16" ht="51">
      <c r="A8689" s="214">
        <v>292</v>
      </c>
      <c r="B8689" s="89"/>
      <c r="C8689" s="90" t="s">
        <v>134</v>
      </c>
      <c r="D8689" s="153">
        <v>43427</v>
      </c>
      <c r="E8689" s="89" t="s">
        <v>15109</v>
      </c>
      <c r="F8689" s="89" t="s">
        <v>3</v>
      </c>
      <c r="G8689" s="89">
        <v>1684981</v>
      </c>
      <c r="H8689" s="89"/>
      <c r="I8689" s="93" t="s">
        <v>12637</v>
      </c>
      <c r="J8689" s="89"/>
      <c r="K8689" s="89"/>
      <c r="L8689" s="89"/>
      <c r="M8689" s="89"/>
      <c r="N8689" s="155">
        <v>0</v>
      </c>
      <c r="O8689" s="155">
        <v>102</v>
      </c>
      <c r="P8689" s="89" t="s">
        <v>679</v>
      </c>
    </row>
    <row r="8690" spans="1:16" ht="51">
      <c r="A8690" s="214">
        <v>292</v>
      </c>
      <c r="B8690" s="89"/>
      <c r="C8690" s="90" t="s">
        <v>134</v>
      </c>
      <c r="D8690" s="153">
        <v>43427</v>
      </c>
      <c r="E8690" s="89" t="s">
        <v>15110</v>
      </c>
      <c r="F8690" s="89" t="s">
        <v>3</v>
      </c>
      <c r="G8690" s="89">
        <v>1684983</v>
      </c>
      <c r="H8690" s="89"/>
      <c r="I8690" s="93" t="s">
        <v>12637</v>
      </c>
      <c r="J8690" s="89"/>
      <c r="K8690" s="89"/>
      <c r="L8690" s="89"/>
      <c r="M8690" s="89"/>
      <c r="N8690" s="155">
        <v>0</v>
      </c>
      <c r="O8690" s="155">
        <v>66</v>
      </c>
      <c r="P8690" s="89" t="s">
        <v>679</v>
      </c>
    </row>
    <row r="8691" spans="1:16" ht="51">
      <c r="A8691" s="214">
        <v>292</v>
      </c>
      <c r="B8691" s="89"/>
      <c r="C8691" s="90" t="s">
        <v>134</v>
      </c>
      <c r="D8691" s="153">
        <v>43427</v>
      </c>
      <c r="E8691" s="89" t="s">
        <v>15111</v>
      </c>
      <c r="F8691" s="89" t="s">
        <v>3</v>
      </c>
      <c r="G8691" s="89">
        <v>1684984</v>
      </c>
      <c r="H8691" s="89"/>
      <c r="I8691" s="93" t="s">
        <v>12637</v>
      </c>
      <c r="J8691" s="89"/>
      <c r="K8691" s="89"/>
      <c r="L8691" s="89"/>
      <c r="M8691" s="89"/>
      <c r="N8691" s="155">
        <v>0</v>
      </c>
      <c r="O8691" s="155">
        <v>72</v>
      </c>
      <c r="P8691" s="89" t="s">
        <v>679</v>
      </c>
    </row>
    <row r="8692" spans="1:16" ht="51">
      <c r="A8692" s="214">
        <v>292</v>
      </c>
      <c r="B8692" s="89"/>
      <c r="C8692" s="90" t="s">
        <v>134</v>
      </c>
      <c r="D8692" s="153">
        <v>43427</v>
      </c>
      <c r="E8692" s="89" t="s">
        <v>15112</v>
      </c>
      <c r="F8692" s="89" t="s">
        <v>3</v>
      </c>
      <c r="G8692" s="89">
        <v>1684986</v>
      </c>
      <c r="H8692" s="89"/>
      <c r="I8692" s="93" t="s">
        <v>12637</v>
      </c>
      <c r="J8692" s="89"/>
      <c r="K8692" s="89"/>
      <c r="L8692" s="89"/>
      <c r="M8692" s="89"/>
      <c r="N8692" s="155">
        <v>0</v>
      </c>
      <c r="O8692" s="155">
        <v>95</v>
      </c>
      <c r="P8692" s="89" t="s">
        <v>679</v>
      </c>
    </row>
    <row r="8693" spans="1:16" ht="51">
      <c r="A8693" s="214">
        <v>292</v>
      </c>
      <c r="B8693" s="89"/>
      <c r="C8693" s="90" t="s">
        <v>134</v>
      </c>
      <c r="D8693" s="153">
        <v>43427</v>
      </c>
      <c r="E8693" s="89" t="s">
        <v>15113</v>
      </c>
      <c r="F8693" s="89" t="s">
        <v>3</v>
      </c>
      <c r="G8693" s="89">
        <v>1684989</v>
      </c>
      <c r="H8693" s="89"/>
      <c r="I8693" s="93" t="s">
        <v>12637</v>
      </c>
      <c r="J8693" s="89"/>
      <c r="K8693" s="89"/>
      <c r="L8693" s="89"/>
      <c r="M8693" s="89"/>
      <c r="N8693" s="155">
        <v>0</v>
      </c>
      <c r="O8693" s="155">
        <v>115</v>
      </c>
      <c r="P8693" s="89" t="s">
        <v>679</v>
      </c>
    </row>
    <row r="8694" spans="1:16" ht="51">
      <c r="A8694" s="214">
        <v>292</v>
      </c>
      <c r="B8694" s="89"/>
      <c r="C8694" s="90" t="s">
        <v>134</v>
      </c>
      <c r="D8694" s="153">
        <v>43427</v>
      </c>
      <c r="E8694" s="89" t="s">
        <v>15114</v>
      </c>
      <c r="F8694" s="89" t="s">
        <v>3</v>
      </c>
      <c r="G8694" s="89">
        <v>1684993</v>
      </c>
      <c r="H8694" s="89"/>
      <c r="I8694" s="93" t="s">
        <v>12637</v>
      </c>
      <c r="J8694" s="89"/>
      <c r="K8694" s="89"/>
      <c r="L8694" s="89"/>
      <c r="M8694" s="89"/>
      <c r="N8694" s="155">
        <v>0</v>
      </c>
      <c r="O8694" s="155">
        <v>95</v>
      </c>
      <c r="P8694" s="89" t="s">
        <v>679</v>
      </c>
    </row>
    <row r="8695" spans="1:16" ht="51">
      <c r="A8695" s="214">
        <v>292</v>
      </c>
      <c r="B8695" s="89"/>
      <c r="C8695" s="90" t="s">
        <v>134</v>
      </c>
      <c r="D8695" s="153">
        <v>43427</v>
      </c>
      <c r="E8695" s="89" t="s">
        <v>15115</v>
      </c>
      <c r="F8695" s="89" t="s">
        <v>3</v>
      </c>
      <c r="G8695" s="89">
        <v>1684995</v>
      </c>
      <c r="H8695" s="89"/>
      <c r="I8695" s="93" t="s">
        <v>12637</v>
      </c>
      <c r="J8695" s="89"/>
      <c r="K8695" s="89"/>
      <c r="L8695" s="89"/>
      <c r="M8695" s="89"/>
      <c r="N8695" s="155">
        <v>0</v>
      </c>
      <c r="O8695" s="155">
        <v>68</v>
      </c>
      <c r="P8695" s="89" t="s">
        <v>679</v>
      </c>
    </row>
    <row r="8696" spans="1:16" ht="51">
      <c r="A8696" s="214">
        <v>292</v>
      </c>
      <c r="B8696" s="89"/>
      <c r="C8696" s="90" t="s">
        <v>134</v>
      </c>
      <c r="D8696" s="153">
        <v>43427</v>
      </c>
      <c r="E8696" s="89" t="s">
        <v>15116</v>
      </c>
      <c r="F8696" s="89" t="s">
        <v>3</v>
      </c>
      <c r="G8696" s="89">
        <v>1684996</v>
      </c>
      <c r="H8696" s="89"/>
      <c r="I8696" s="93" t="s">
        <v>12637</v>
      </c>
      <c r="J8696" s="89"/>
      <c r="K8696" s="89"/>
      <c r="L8696" s="89"/>
      <c r="M8696" s="89"/>
      <c r="N8696" s="155">
        <v>0</v>
      </c>
      <c r="O8696" s="155">
        <v>76</v>
      </c>
      <c r="P8696" s="89" t="s">
        <v>679</v>
      </c>
    </row>
    <row r="8697" spans="1:16" ht="51">
      <c r="A8697" s="214">
        <v>292</v>
      </c>
      <c r="B8697" s="89"/>
      <c r="C8697" s="90" t="s">
        <v>134</v>
      </c>
      <c r="D8697" s="153">
        <v>43427</v>
      </c>
      <c r="E8697" s="89" t="s">
        <v>15117</v>
      </c>
      <c r="F8697" s="89" t="s">
        <v>3</v>
      </c>
      <c r="G8697" s="89">
        <v>1684999</v>
      </c>
      <c r="H8697" s="89"/>
      <c r="I8697" s="93" t="s">
        <v>12637</v>
      </c>
      <c r="J8697" s="89"/>
      <c r="K8697" s="89"/>
      <c r="L8697" s="89"/>
      <c r="M8697" s="89"/>
      <c r="N8697" s="155">
        <v>0</v>
      </c>
      <c r="O8697" s="155">
        <v>54</v>
      </c>
      <c r="P8697" s="89" t="s">
        <v>679</v>
      </c>
    </row>
    <row r="8698" spans="1:16" ht="51">
      <c r="A8698" s="214" t="s">
        <v>569</v>
      </c>
      <c r="B8698" s="89"/>
      <c r="C8698" s="90" t="s">
        <v>621</v>
      </c>
      <c r="D8698" s="153">
        <v>43427</v>
      </c>
      <c r="E8698" s="89" t="s">
        <v>15118</v>
      </c>
      <c r="F8698" s="89" t="s">
        <v>3</v>
      </c>
      <c r="G8698" s="89">
        <v>1685021</v>
      </c>
      <c r="H8698" s="89"/>
      <c r="I8698" s="93" t="s">
        <v>17364</v>
      </c>
      <c r="J8698" s="89"/>
      <c r="K8698" s="89"/>
      <c r="L8698" s="89"/>
      <c r="M8698" s="89"/>
      <c r="N8698" s="155">
        <v>0</v>
      </c>
      <c r="O8698" s="155">
        <v>488</v>
      </c>
      <c r="P8698" s="89" t="s">
        <v>679</v>
      </c>
    </row>
    <row r="8699" spans="1:16" ht="51">
      <c r="A8699" s="214" t="s">
        <v>569</v>
      </c>
      <c r="B8699" s="89"/>
      <c r="C8699" s="90" t="s">
        <v>621</v>
      </c>
      <c r="D8699" s="153">
        <v>43427</v>
      </c>
      <c r="E8699" s="89" t="s">
        <v>15119</v>
      </c>
      <c r="F8699" s="89" t="s">
        <v>3</v>
      </c>
      <c r="G8699" s="89">
        <v>1685022</v>
      </c>
      <c r="H8699" s="89"/>
      <c r="I8699" s="93" t="s">
        <v>17365</v>
      </c>
      <c r="J8699" s="89"/>
      <c r="K8699" s="89"/>
      <c r="L8699" s="89"/>
      <c r="M8699" s="89"/>
      <c r="N8699" s="155">
        <v>0</v>
      </c>
      <c r="O8699" s="155">
        <v>946</v>
      </c>
      <c r="P8699" s="89" t="s">
        <v>679</v>
      </c>
    </row>
    <row r="8700" spans="1:16" ht="63.75">
      <c r="A8700" s="214">
        <v>344</v>
      </c>
      <c r="B8700" s="89"/>
      <c r="C8700" s="90" t="s">
        <v>154</v>
      </c>
      <c r="D8700" s="153">
        <v>43427</v>
      </c>
      <c r="E8700" s="89" t="s">
        <v>15120</v>
      </c>
      <c r="F8700" s="89" t="s">
        <v>3</v>
      </c>
      <c r="G8700" s="89">
        <v>1685175</v>
      </c>
      <c r="H8700" s="89"/>
      <c r="I8700" s="93" t="s">
        <v>17366</v>
      </c>
      <c r="J8700" s="89"/>
      <c r="K8700" s="89"/>
      <c r="L8700" s="89"/>
      <c r="M8700" s="89"/>
      <c r="N8700" s="155">
        <v>0</v>
      </c>
      <c r="O8700" s="155">
        <v>340</v>
      </c>
      <c r="P8700" s="89" t="s">
        <v>679</v>
      </c>
    </row>
    <row r="8701" spans="1:16" ht="63.75">
      <c r="A8701" s="214" t="s">
        <v>569</v>
      </c>
      <c r="B8701" s="89"/>
      <c r="C8701" s="90" t="s">
        <v>621</v>
      </c>
      <c r="D8701" s="153">
        <v>43427</v>
      </c>
      <c r="E8701" s="89" t="s">
        <v>15121</v>
      </c>
      <c r="F8701" s="89" t="s">
        <v>3</v>
      </c>
      <c r="G8701" s="89">
        <v>1685177</v>
      </c>
      <c r="H8701" s="89"/>
      <c r="I8701" s="93" t="s">
        <v>17367</v>
      </c>
      <c r="J8701" s="89"/>
      <c r="K8701" s="89"/>
      <c r="L8701" s="89"/>
      <c r="M8701" s="89"/>
      <c r="N8701" s="155">
        <v>0</v>
      </c>
      <c r="O8701" s="155">
        <v>18</v>
      </c>
      <c r="P8701" s="89" t="s">
        <v>679</v>
      </c>
    </row>
    <row r="8702" spans="1:16" ht="51">
      <c r="A8702" s="214">
        <v>48</v>
      </c>
      <c r="B8702" s="89"/>
      <c r="C8702" s="90" t="s">
        <v>53</v>
      </c>
      <c r="D8702" s="153">
        <v>43427</v>
      </c>
      <c r="E8702" s="89" t="s">
        <v>15122</v>
      </c>
      <c r="F8702" s="89" t="s">
        <v>3</v>
      </c>
      <c r="G8702" s="89">
        <v>1685192</v>
      </c>
      <c r="H8702" s="89"/>
      <c r="I8702" s="93" t="s">
        <v>17368</v>
      </c>
      <c r="J8702" s="89"/>
      <c r="K8702" s="89"/>
      <c r="L8702" s="89"/>
      <c r="M8702" s="89"/>
      <c r="N8702" s="155">
        <v>0</v>
      </c>
      <c r="O8702" s="155">
        <v>26</v>
      </c>
      <c r="P8702" s="89" t="s">
        <v>679</v>
      </c>
    </row>
    <row r="8703" spans="1:16" ht="38.25">
      <c r="A8703" s="214" t="s">
        <v>569</v>
      </c>
      <c r="B8703" s="89"/>
      <c r="C8703" s="90" t="s">
        <v>621</v>
      </c>
      <c r="D8703" s="153">
        <v>43427</v>
      </c>
      <c r="E8703" s="89" t="s">
        <v>15123</v>
      </c>
      <c r="F8703" s="89" t="s">
        <v>3</v>
      </c>
      <c r="G8703" s="89">
        <v>1685193</v>
      </c>
      <c r="H8703" s="89"/>
      <c r="I8703" s="93" t="s">
        <v>17369</v>
      </c>
      <c r="J8703" s="89"/>
      <c r="K8703" s="89"/>
      <c r="L8703" s="89"/>
      <c r="M8703" s="89"/>
      <c r="N8703" s="155">
        <v>0</v>
      </c>
      <c r="O8703" s="155">
        <v>20</v>
      </c>
      <c r="P8703" s="89" t="s">
        <v>679</v>
      </c>
    </row>
    <row r="8704" spans="1:16" ht="51">
      <c r="A8704" s="214" t="s">
        <v>569</v>
      </c>
      <c r="B8704" s="89"/>
      <c r="C8704" s="90" t="s">
        <v>621</v>
      </c>
      <c r="D8704" s="153">
        <v>43427</v>
      </c>
      <c r="E8704" s="89" t="s">
        <v>15124</v>
      </c>
      <c r="F8704" s="89" t="s">
        <v>3</v>
      </c>
      <c r="G8704" s="89">
        <v>1685221</v>
      </c>
      <c r="H8704" s="89"/>
      <c r="I8704" s="93" t="s">
        <v>17370</v>
      </c>
      <c r="J8704" s="89"/>
      <c r="K8704" s="89"/>
      <c r="L8704" s="89"/>
      <c r="M8704" s="89"/>
      <c r="N8704" s="155">
        <v>0</v>
      </c>
      <c r="O8704" s="155">
        <v>1531</v>
      </c>
      <c r="P8704" s="89" t="s">
        <v>679</v>
      </c>
    </row>
    <row r="8705" spans="1:16" ht="89.25">
      <c r="A8705" s="214">
        <v>587</v>
      </c>
      <c r="B8705" s="89"/>
      <c r="C8705" s="90" t="s">
        <v>2113</v>
      </c>
      <c r="D8705" s="153">
        <v>43427</v>
      </c>
      <c r="E8705" s="89" t="s">
        <v>15125</v>
      </c>
      <c r="F8705" s="89" t="s">
        <v>3</v>
      </c>
      <c r="G8705" s="89">
        <v>1685224</v>
      </c>
      <c r="H8705" s="89"/>
      <c r="I8705" s="93" t="s">
        <v>17371</v>
      </c>
      <c r="J8705" s="89"/>
      <c r="K8705" s="89"/>
      <c r="L8705" s="89"/>
      <c r="M8705" s="89"/>
      <c r="N8705" s="155">
        <v>0</v>
      </c>
      <c r="O8705" s="155">
        <v>30</v>
      </c>
      <c r="P8705" s="89" t="s">
        <v>679</v>
      </c>
    </row>
    <row r="8706" spans="1:16" ht="89.25">
      <c r="A8706" s="214">
        <v>587</v>
      </c>
      <c r="B8706" s="89"/>
      <c r="C8706" s="90" t="s">
        <v>2113</v>
      </c>
      <c r="D8706" s="153">
        <v>43427</v>
      </c>
      <c r="E8706" s="89" t="s">
        <v>15126</v>
      </c>
      <c r="F8706" s="89" t="s">
        <v>3</v>
      </c>
      <c r="G8706" s="89">
        <v>1685229</v>
      </c>
      <c r="H8706" s="89"/>
      <c r="I8706" s="93" t="s">
        <v>17371</v>
      </c>
      <c r="J8706" s="89"/>
      <c r="K8706" s="89"/>
      <c r="L8706" s="89"/>
      <c r="M8706" s="89"/>
      <c r="N8706" s="155">
        <v>0</v>
      </c>
      <c r="O8706" s="155">
        <v>2285.6</v>
      </c>
      <c r="P8706" s="89" t="s">
        <v>679</v>
      </c>
    </row>
    <row r="8707" spans="1:16" ht="38.25">
      <c r="A8707" s="214">
        <v>206</v>
      </c>
      <c r="B8707" s="89"/>
      <c r="C8707" s="90" t="s">
        <v>100</v>
      </c>
      <c r="D8707" s="153">
        <v>43427</v>
      </c>
      <c r="E8707" s="89" t="s">
        <v>15127</v>
      </c>
      <c r="F8707" s="89" t="s">
        <v>3</v>
      </c>
      <c r="G8707" s="89">
        <v>1685233</v>
      </c>
      <c r="H8707" s="89"/>
      <c r="I8707" s="93" t="s">
        <v>17372</v>
      </c>
      <c r="J8707" s="89"/>
      <c r="K8707" s="89"/>
      <c r="L8707" s="89"/>
      <c r="M8707" s="89"/>
      <c r="N8707" s="155">
        <v>0</v>
      </c>
      <c r="O8707" s="155">
        <v>10</v>
      </c>
      <c r="P8707" s="89" t="s">
        <v>679</v>
      </c>
    </row>
    <row r="8708" spans="1:16" ht="51">
      <c r="A8708" s="214">
        <v>224</v>
      </c>
      <c r="B8708" s="89"/>
      <c r="C8708" s="90" t="s">
        <v>108</v>
      </c>
      <c r="D8708" s="153">
        <v>43427</v>
      </c>
      <c r="E8708" s="89" t="s">
        <v>15128</v>
      </c>
      <c r="F8708" s="89" t="s">
        <v>3</v>
      </c>
      <c r="G8708" s="89">
        <v>1685083</v>
      </c>
      <c r="H8708" s="89"/>
      <c r="I8708" s="93" t="s">
        <v>17373</v>
      </c>
      <c r="J8708" s="89"/>
      <c r="K8708" s="89"/>
      <c r="L8708" s="89"/>
      <c r="M8708" s="89"/>
      <c r="N8708" s="155">
        <v>0</v>
      </c>
      <c r="O8708" s="155">
        <v>200.67000000000002</v>
      </c>
      <c r="P8708" s="89" t="s">
        <v>679</v>
      </c>
    </row>
    <row r="8709" spans="1:16" ht="38.25">
      <c r="A8709" s="214" t="s">
        <v>569</v>
      </c>
      <c r="B8709" s="89"/>
      <c r="C8709" s="90" t="s">
        <v>621</v>
      </c>
      <c r="D8709" s="153">
        <v>43427</v>
      </c>
      <c r="E8709" s="89" t="s">
        <v>15129</v>
      </c>
      <c r="F8709" s="89" t="s">
        <v>3</v>
      </c>
      <c r="G8709" s="89">
        <v>1685100</v>
      </c>
      <c r="H8709" s="89"/>
      <c r="I8709" s="93" t="s">
        <v>17374</v>
      </c>
      <c r="J8709" s="89"/>
      <c r="K8709" s="89"/>
      <c r="L8709" s="89"/>
      <c r="M8709" s="89"/>
      <c r="N8709" s="155">
        <v>0</v>
      </c>
      <c r="O8709" s="155">
        <v>59</v>
      </c>
      <c r="P8709" s="89" t="s">
        <v>679</v>
      </c>
    </row>
    <row r="8710" spans="1:16" ht="51">
      <c r="A8710" s="214" t="s">
        <v>569</v>
      </c>
      <c r="B8710" s="89"/>
      <c r="C8710" s="90" t="s">
        <v>621</v>
      </c>
      <c r="D8710" s="153">
        <v>43427</v>
      </c>
      <c r="E8710" s="89" t="s">
        <v>15130</v>
      </c>
      <c r="F8710" s="89" t="s">
        <v>3</v>
      </c>
      <c r="G8710" s="89">
        <v>1685101</v>
      </c>
      <c r="H8710" s="89"/>
      <c r="I8710" s="93" t="s">
        <v>17375</v>
      </c>
      <c r="J8710" s="89"/>
      <c r="K8710" s="89"/>
      <c r="L8710" s="89"/>
      <c r="M8710" s="89"/>
      <c r="N8710" s="155">
        <v>0</v>
      </c>
      <c r="O8710" s="155">
        <v>29</v>
      </c>
      <c r="P8710" s="89" t="s">
        <v>679</v>
      </c>
    </row>
    <row r="8711" spans="1:16" ht="51">
      <c r="A8711" s="214">
        <v>46</v>
      </c>
      <c r="B8711" s="89"/>
      <c r="C8711" s="90" t="s">
        <v>51</v>
      </c>
      <c r="D8711" s="153">
        <v>43427</v>
      </c>
      <c r="E8711" s="89" t="s">
        <v>15131</v>
      </c>
      <c r="F8711" s="89" t="s">
        <v>3</v>
      </c>
      <c r="G8711" s="89">
        <v>1685103</v>
      </c>
      <c r="H8711" s="89"/>
      <c r="I8711" s="93" t="s">
        <v>17376</v>
      </c>
      <c r="J8711" s="89"/>
      <c r="K8711" s="89"/>
      <c r="L8711" s="89"/>
      <c r="M8711" s="89"/>
      <c r="N8711" s="155">
        <v>0</v>
      </c>
      <c r="O8711" s="155">
        <v>10781</v>
      </c>
      <c r="P8711" s="89" t="s">
        <v>679</v>
      </c>
    </row>
    <row r="8712" spans="1:16" ht="51">
      <c r="A8712" s="214" t="s">
        <v>569</v>
      </c>
      <c r="B8712" s="89"/>
      <c r="C8712" s="90" t="s">
        <v>621</v>
      </c>
      <c r="D8712" s="153">
        <v>43427</v>
      </c>
      <c r="E8712" s="89" t="s">
        <v>15132</v>
      </c>
      <c r="F8712" s="89" t="s">
        <v>3</v>
      </c>
      <c r="G8712" s="89">
        <v>1685106</v>
      </c>
      <c r="H8712" s="89"/>
      <c r="I8712" s="93" t="s">
        <v>17377</v>
      </c>
      <c r="J8712" s="89"/>
      <c r="K8712" s="89"/>
      <c r="L8712" s="89"/>
      <c r="M8712" s="89"/>
      <c r="N8712" s="155">
        <v>0</v>
      </c>
      <c r="O8712" s="155">
        <v>29</v>
      </c>
      <c r="P8712" s="89" t="s">
        <v>679</v>
      </c>
    </row>
    <row r="8713" spans="1:16" ht="51">
      <c r="A8713" s="214">
        <v>590</v>
      </c>
      <c r="B8713" s="89"/>
      <c r="C8713" s="90" t="s">
        <v>617</v>
      </c>
      <c r="D8713" s="153">
        <v>43427</v>
      </c>
      <c r="E8713" s="89" t="s">
        <v>15133</v>
      </c>
      <c r="F8713" s="89" t="s">
        <v>3</v>
      </c>
      <c r="G8713" s="89">
        <v>1685115</v>
      </c>
      <c r="H8713" s="89"/>
      <c r="I8713" s="93" t="s">
        <v>17378</v>
      </c>
      <c r="J8713" s="89"/>
      <c r="K8713" s="89"/>
      <c r="L8713" s="89"/>
      <c r="M8713" s="89"/>
      <c r="N8713" s="155">
        <v>0</v>
      </c>
      <c r="O8713" s="155">
        <v>10440</v>
      </c>
      <c r="P8713" s="89" t="s">
        <v>679</v>
      </c>
    </row>
    <row r="8714" spans="1:16" ht="51">
      <c r="A8714" s="214" t="s">
        <v>569</v>
      </c>
      <c r="B8714" s="89"/>
      <c r="C8714" s="90" t="s">
        <v>621</v>
      </c>
      <c r="D8714" s="153">
        <v>43427</v>
      </c>
      <c r="E8714" s="89" t="s">
        <v>15134</v>
      </c>
      <c r="F8714" s="89" t="s">
        <v>3</v>
      </c>
      <c r="G8714" s="89">
        <v>1685136</v>
      </c>
      <c r="H8714" s="89"/>
      <c r="I8714" s="93" t="s">
        <v>17379</v>
      </c>
      <c r="J8714" s="89"/>
      <c r="K8714" s="89"/>
      <c r="L8714" s="89"/>
      <c r="M8714" s="89"/>
      <c r="N8714" s="155">
        <v>0</v>
      </c>
      <c r="O8714" s="155">
        <v>3.87</v>
      </c>
      <c r="P8714" s="89" t="s">
        <v>679</v>
      </c>
    </row>
    <row r="8715" spans="1:16" ht="51">
      <c r="A8715" s="214">
        <v>234</v>
      </c>
      <c r="B8715" s="89"/>
      <c r="C8715" s="90" t="s">
        <v>652</v>
      </c>
      <c r="D8715" s="153">
        <v>43427</v>
      </c>
      <c r="E8715" s="89" t="s">
        <v>15135</v>
      </c>
      <c r="F8715" s="89" t="s">
        <v>3</v>
      </c>
      <c r="G8715" s="89">
        <v>1685143</v>
      </c>
      <c r="H8715" s="89"/>
      <c r="I8715" s="93" t="s">
        <v>17380</v>
      </c>
      <c r="J8715" s="89"/>
      <c r="K8715" s="89"/>
      <c r="L8715" s="89"/>
      <c r="M8715" s="89"/>
      <c r="N8715" s="155">
        <v>0</v>
      </c>
      <c r="O8715" s="155">
        <v>45</v>
      </c>
      <c r="P8715" s="89" t="s">
        <v>679</v>
      </c>
    </row>
    <row r="8716" spans="1:16" ht="51">
      <c r="A8716" s="214">
        <v>311</v>
      </c>
      <c r="B8716" s="89"/>
      <c r="C8716" s="90" t="s">
        <v>146</v>
      </c>
      <c r="D8716" s="153">
        <v>43427</v>
      </c>
      <c r="E8716" s="89" t="s">
        <v>15136</v>
      </c>
      <c r="F8716" s="89" t="s">
        <v>3</v>
      </c>
      <c r="G8716" s="89">
        <v>1685145</v>
      </c>
      <c r="H8716" s="89"/>
      <c r="I8716" s="93" t="s">
        <v>17381</v>
      </c>
      <c r="J8716" s="89"/>
      <c r="K8716" s="89"/>
      <c r="L8716" s="89"/>
      <c r="M8716" s="89"/>
      <c r="N8716" s="155">
        <v>0</v>
      </c>
      <c r="O8716" s="155">
        <v>80</v>
      </c>
      <c r="P8716" s="89" t="s">
        <v>679</v>
      </c>
    </row>
    <row r="8717" spans="1:16" ht="51">
      <c r="A8717" s="214">
        <v>311</v>
      </c>
      <c r="B8717" s="89"/>
      <c r="C8717" s="90" t="s">
        <v>146</v>
      </c>
      <c r="D8717" s="153">
        <v>43427</v>
      </c>
      <c r="E8717" s="89" t="s">
        <v>15137</v>
      </c>
      <c r="F8717" s="89" t="s">
        <v>3</v>
      </c>
      <c r="G8717" s="89">
        <v>1685150</v>
      </c>
      <c r="H8717" s="89"/>
      <c r="I8717" s="93" t="s">
        <v>17382</v>
      </c>
      <c r="J8717" s="89"/>
      <c r="K8717" s="89"/>
      <c r="L8717" s="89"/>
      <c r="M8717" s="89"/>
      <c r="N8717" s="155">
        <v>0</v>
      </c>
      <c r="O8717" s="155">
        <v>80</v>
      </c>
      <c r="P8717" s="89" t="s">
        <v>679</v>
      </c>
    </row>
    <row r="8718" spans="1:16" ht="63.75">
      <c r="A8718" s="214">
        <v>48</v>
      </c>
      <c r="B8718" s="89"/>
      <c r="C8718" s="90" t="s">
        <v>53</v>
      </c>
      <c r="D8718" s="153">
        <v>43427</v>
      </c>
      <c r="E8718" s="89" t="s">
        <v>15138</v>
      </c>
      <c r="F8718" s="89" t="s">
        <v>3</v>
      </c>
      <c r="G8718" s="89">
        <v>1685155</v>
      </c>
      <c r="H8718" s="89"/>
      <c r="I8718" s="93" t="s">
        <v>17383</v>
      </c>
      <c r="J8718" s="89"/>
      <c r="K8718" s="89"/>
      <c r="L8718" s="89"/>
      <c r="M8718" s="89"/>
      <c r="N8718" s="155">
        <v>0</v>
      </c>
      <c r="O8718" s="155">
        <v>401.7</v>
      </c>
      <c r="P8718" s="89" t="s">
        <v>679</v>
      </c>
    </row>
    <row r="8719" spans="1:16" ht="51">
      <c r="A8719" s="214">
        <v>78</v>
      </c>
      <c r="B8719" s="89"/>
      <c r="C8719" s="90" t="s">
        <v>683</v>
      </c>
      <c r="D8719" s="153">
        <v>43427</v>
      </c>
      <c r="E8719" s="89" t="s">
        <v>15139</v>
      </c>
      <c r="F8719" s="89" t="s">
        <v>3</v>
      </c>
      <c r="G8719" s="89">
        <v>1685166</v>
      </c>
      <c r="H8719" s="89"/>
      <c r="I8719" s="93" t="s">
        <v>17384</v>
      </c>
      <c r="J8719" s="89"/>
      <c r="K8719" s="89"/>
      <c r="L8719" s="89"/>
      <c r="M8719" s="89"/>
      <c r="N8719" s="155">
        <v>0</v>
      </c>
      <c r="O8719" s="155">
        <v>6816.57</v>
      </c>
      <c r="P8719" s="89" t="s">
        <v>679</v>
      </c>
    </row>
    <row r="8720" spans="1:16" ht="51">
      <c r="A8720" s="214">
        <v>20</v>
      </c>
      <c r="B8720" s="89"/>
      <c r="C8720" s="90" t="s">
        <v>47</v>
      </c>
      <c r="D8720" s="153">
        <v>43427</v>
      </c>
      <c r="E8720" s="89" t="s">
        <v>15140</v>
      </c>
      <c r="F8720" s="89" t="s">
        <v>3</v>
      </c>
      <c r="G8720" s="89">
        <v>1685172</v>
      </c>
      <c r="H8720" s="89"/>
      <c r="I8720" s="93" t="s">
        <v>17385</v>
      </c>
      <c r="J8720" s="89"/>
      <c r="K8720" s="89"/>
      <c r="L8720" s="89"/>
      <c r="M8720" s="89"/>
      <c r="N8720" s="155">
        <v>0</v>
      </c>
      <c r="O8720" s="155">
        <v>18670</v>
      </c>
      <c r="P8720" s="89" t="s">
        <v>679</v>
      </c>
    </row>
    <row r="8721" spans="1:16" ht="63.75">
      <c r="A8721" s="214">
        <v>514</v>
      </c>
      <c r="B8721" s="89"/>
      <c r="C8721" s="90" t="s">
        <v>176</v>
      </c>
      <c r="D8721" s="153">
        <v>43427</v>
      </c>
      <c r="E8721" s="89" t="s">
        <v>15141</v>
      </c>
      <c r="F8721" s="89" t="s">
        <v>3</v>
      </c>
      <c r="G8721" s="89">
        <v>1685174</v>
      </c>
      <c r="H8721" s="89"/>
      <c r="I8721" s="93" t="s">
        <v>17386</v>
      </c>
      <c r="J8721" s="89"/>
      <c r="K8721" s="89"/>
      <c r="L8721" s="89"/>
      <c r="M8721" s="89"/>
      <c r="N8721" s="155">
        <v>0</v>
      </c>
      <c r="O8721" s="155">
        <v>11981.45</v>
      </c>
      <c r="P8721" s="89" t="s">
        <v>679</v>
      </c>
    </row>
    <row r="8722" spans="1:16" ht="51">
      <c r="A8722" s="214">
        <v>514</v>
      </c>
      <c r="B8722" s="89"/>
      <c r="C8722" s="90" t="s">
        <v>176</v>
      </c>
      <c r="D8722" s="153">
        <v>43427</v>
      </c>
      <c r="E8722" s="89" t="s">
        <v>15142</v>
      </c>
      <c r="F8722" s="89" t="s">
        <v>3</v>
      </c>
      <c r="G8722" s="89">
        <v>1685024</v>
      </c>
      <c r="H8722" s="89"/>
      <c r="I8722" s="93" t="s">
        <v>17387</v>
      </c>
      <c r="J8722" s="89"/>
      <c r="K8722" s="89"/>
      <c r="L8722" s="89"/>
      <c r="M8722" s="89"/>
      <c r="N8722" s="155">
        <v>0</v>
      </c>
      <c r="O8722" s="155">
        <v>5184000</v>
      </c>
      <c r="P8722" s="89" t="s">
        <v>679</v>
      </c>
    </row>
    <row r="8723" spans="1:16" ht="63.75">
      <c r="A8723" s="214">
        <v>580</v>
      </c>
      <c r="B8723" s="89"/>
      <c r="C8723" s="90" t="s">
        <v>184</v>
      </c>
      <c r="D8723" s="153">
        <v>43427</v>
      </c>
      <c r="E8723" s="89" t="s">
        <v>15143</v>
      </c>
      <c r="F8723" s="89" t="s">
        <v>3</v>
      </c>
      <c r="G8723" s="89">
        <v>1685031</v>
      </c>
      <c r="H8723" s="89"/>
      <c r="I8723" s="93" t="s">
        <v>17388</v>
      </c>
      <c r="J8723" s="89"/>
      <c r="K8723" s="89"/>
      <c r="L8723" s="89"/>
      <c r="M8723" s="89"/>
      <c r="N8723" s="155">
        <v>0</v>
      </c>
      <c r="O8723" s="155">
        <v>1725.29</v>
      </c>
      <c r="P8723" s="89" t="s">
        <v>679</v>
      </c>
    </row>
    <row r="8724" spans="1:16" ht="51">
      <c r="A8724" s="214">
        <v>86</v>
      </c>
      <c r="B8724" s="89"/>
      <c r="C8724" s="90" t="s">
        <v>59</v>
      </c>
      <c r="D8724" s="153">
        <v>43427</v>
      </c>
      <c r="E8724" s="89" t="s">
        <v>15144</v>
      </c>
      <c r="F8724" s="89" t="s">
        <v>3</v>
      </c>
      <c r="G8724" s="89">
        <v>1685032</v>
      </c>
      <c r="H8724" s="89"/>
      <c r="I8724" s="93" t="s">
        <v>17389</v>
      </c>
      <c r="J8724" s="89"/>
      <c r="K8724" s="89"/>
      <c r="L8724" s="89"/>
      <c r="M8724" s="89"/>
      <c r="N8724" s="155">
        <v>0</v>
      </c>
      <c r="O8724" s="155">
        <v>348000</v>
      </c>
      <c r="P8724" s="89" t="s">
        <v>679</v>
      </c>
    </row>
    <row r="8725" spans="1:16" ht="63.75">
      <c r="A8725" s="214">
        <v>580</v>
      </c>
      <c r="B8725" s="89"/>
      <c r="C8725" s="90" t="s">
        <v>184</v>
      </c>
      <c r="D8725" s="153">
        <v>43427</v>
      </c>
      <c r="E8725" s="89" t="s">
        <v>15145</v>
      </c>
      <c r="F8725" s="89" t="s">
        <v>3</v>
      </c>
      <c r="G8725" s="89">
        <v>1685034</v>
      </c>
      <c r="H8725" s="89"/>
      <c r="I8725" s="93" t="s">
        <v>17390</v>
      </c>
      <c r="J8725" s="89"/>
      <c r="K8725" s="89"/>
      <c r="L8725" s="89"/>
      <c r="M8725" s="89"/>
      <c r="N8725" s="155">
        <v>0</v>
      </c>
      <c r="O8725" s="155">
        <v>4788</v>
      </c>
      <c r="P8725" s="89" t="s">
        <v>679</v>
      </c>
    </row>
    <row r="8726" spans="1:16" ht="51">
      <c r="A8726" s="214">
        <v>212</v>
      </c>
      <c r="B8726" s="89"/>
      <c r="C8726" s="90" t="s">
        <v>103</v>
      </c>
      <c r="D8726" s="153">
        <v>43427</v>
      </c>
      <c r="E8726" s="89" t="s">
        <v>15146</v>
      </c>
      <c r="F8726" s="89" t="s">
        <v>3</v>
      </c>
      <c r="G8726" s="89">
        <v>1684916</v>
      </c>
      <c r="H8726" s="89"/>
      <c r="I8726" s="93" t="s">
        <v>17391</v>
      </c>
      <c r="J8726" s="89"/>
      <c r="K8726" s="89"/>
      <c r="L8726" s="89"/>
      <c r="M8726" s="89"/>
      <c r="N8726" s="155">
        <v>0</v>
      </c>
      <c r="O8726" s="155">
        <v>111550</v>
      </c>
      <c r="P8726" s="89" t="s">
        <v>679</v>
      </c>
    </row>
    <row r="8727" spans="1:16" ht="63.75">
      <c r="A8727" s="214">
        <v>46</v>
      </c>
      <c r="B8727" s="89"/>
      <c r="C8727" s="90" t="s">
        <v>51</v>
      </c>
      <c r="D8727" s="153">
        <v>43427</v>
      </c>
      <c r="E8727" s="89" t="s">
        <v>15147</v>
      </c>
      <c r="F8727" s="89" t="s">
        <v>3</v>
      </c>
      <c r="G8727" s="89">
        <v>1684921</v>
      </c>
      <c r="H8727" s="89"/>
      <c r="I8727" s="93" t="s">
        <v>17392</v>
      </c>
      <c r="J8727" s="89"/>
      <c r="K8727" s="89"/>
      <c r="L8727" s="89"/>
      <c r="M8727" s="89"/>
      <c r="N8727" s="155">
        <v>0</v>
      </c>
      <c r="O8727" s="155">
        <v>18812.66</v>
      </c>
      <c r="P8727" s="89" t="s">
        <v>679</v>
      </c>
    </row>
    <row r="8728" spans="1:16" ht="51">
      <c r="A8728" s="214">
        <v>46</v>
      </c>
      <c r="B8728" s="89"/>
      <c r="C8728" s="90" t="s">
        <v>51</v>
      </c>
      <c r="D8728" s="153">
        <v>43427</v>
      </c>
      <c r="E8728" s="89" t="s">
        <v>15148</v>
      </c>
      <c r="F8728" s="89" t="s">
        <v>3</v>
      </c>
      <c r="G8728" s="89">
        <v>1684923</v>
      </c>
      <c r="H8728" s="89"/>
      <c r="I8728" s="93" t="s">
        <v>17393</v>
      </c>
      <c r="J8728" s="89"/>
      <c r="K8728" s="89"/>
      <c r="L8728" s="89"/>
      <c r="M8728" s="89"/>
      <c r="N8728" s="155">
        <v>0</v>
      </c>
      <c r="O8728" s="155">
        <v>500052.10000000003</v>
      </c>
      <c r="P8728" s="89" t="s">
        <v>679</v>
      </c>
    </row>
    <row r="8729" spans="1:16" ht="63.75">
      <c r="A8729" s="214">
        <v>46</v>
      </c>
      <c r="B8729" s="89"/>
      <c r="C8729" s="90" t="s">
        <v>51</v>
      </c>
      <c r="D8729" s="153">
        <v>43427</v>
      </c>
      <c r="E8729" s="89" t="s">
        <v>15149</v>
      </c>
      <c r="F8729" s="89" t="s">
        <v>3</v>
      </c>
      <c r="G8729" s="89">
        <v>1684926</v>
      </c>
      <c r="H8729" s="89"/>
      <c r="I8729" s="93" t="s">
        <v>17394</v>
      </c>
      <c r="J8729" s="89"/>
      <c r="K8729" s="89"/>
      <c r="L8729" s="89"/>
      <c r="M8729" s="89"/>
      <c r="N8729" s="155">
        <v>0</v>
      </c>
      <c r="O8729" s="155">
        <v>22119.850000000002</v>
      </c>
      <c r="P8729" s="89" t="s">
        <v>679</v>
      </c>
    </row>
    <row r="8730" spans="1:16" ht="51">
      <c r="A8730" s="214" t="s">
        <v>569</v>
      </c>
      <c r="B8730" s="89"/>
      <c r="C8730" s="90" t="s">
        <v>621</v>
      </c>
      <c r="D8730" s="153">
        <v>43427</v>
      </c>
      <c r="E8730" s="89" t="s">
        <v>15150</v>
      </c>
      <c r="F8730" s="89" t="s">
        <v>3</v>
      </c>
      <c r="G8730" s="89">
        <v>1684927</v>
      </c>
      <c r="H8730" s="89"/>
      <c r="I8730" s="93" t="s">
        <v>17395</v>
      </c>
      <c r="J8730" s="89"/>
      <c r="K8730" s="89"/>
      <c r="L8730" s="89"/>
      <c r="M8730" s="89"/>
      <c r="N8730" s="155">
        <v>0</v>
      </c>
      <c r="O8730" s="155">
        <v>2965.85</v>
      </c>
      <c r="P8730" s="89" t="s">
        <v>679</v>
      </c>
    </row>
    <row r="8731" spans="1:16" ht="63.75">
      <c r="A8731" s="214">
        <v>46</v>
      </c>
      <c r="B8731" s="89"/>
      <c r="C8731" s="90" t="s">
        <v>51</v>
      </c>
      <c r="D8731" s="153">
        <v>43427</v>
      </c>
      <c r="E8731" s="89" t="s">
        <v>15151</v>
      </c>
      <c r="F8731" s="89" t="s">
        <v>3</v>
      </c>
      <c r="G8731" s="89">
        <v>1684928</v>
      </c>
      <c r="H8731" s="89"/>
      <c r="I8731" s="93" t="s">
        <v>17396</v>
      </c>
      <c r="J8731" s="89"/>
      <c r="K8731" s="89"/>
      <c r="L8731" s="89"/>
      <c r="M8731" s="89"/>
      <c r="N8731" s="155">
        <v>0</v>
      </c>
      <c r="O8731" s="155">
        <v>3775.41</v>
      </c>
      <c r="P8731" s="89" t="s">
        <v>679</v>
      </c>
    </row>
    <row r="8732" spans="1:16" ht="63.75">
      <c r="A8732" s="214">
        <v>46</v>
      </c>
      <c r="B8732" s="89"/>
      <c r="C8732" s="90" t="s">
        <v>51</v>
      </c>
      <c r="D8732" s="153">
        <v>43427</v>
      </c>
      <c r="E8732" s="89" t="s">
        <v>15152</v>
      </c>
      <c r="F8732" s="89" t="s">
        <v>3</v>
      </c>
      <c r="G8732" s="89">
        <v>1684931</v>
      </c>
      <c r="H8732" s="89"/>
      <c r="I8732" s="93" t="s">
        <v>17397</v>
      </c>
      <c r="J8732" s="89"/>
      <c r="K8732" s="89"/>
      <c r="L8732" s="89"/>
      <c r="M8732" s="89"/>
      <c r="N8732" s="155">
        <v>0</v>
      </c>
      <c r="O8732" s="155">
        <v>560884.32999999996</v>
      </c>
      <c r="P8732" s="89" t="s">
        <v>679</v>
      </c>
    </row>
    <row r="8733" spans="1:16" ht="51">
      <c r="A8733" s="214">
        <v>15</v>
      </c>
      <c r="B8733" s="89"/>
      <c r="C8733" s="90" t="s">
        <v>45</v>
      </c>
      <c r="D8733" s="153">
        <v>43427</v>
      </c>
      <c r="E8733" s="89" t="s">
        <v>15153</v>
      </c>
      <c r="F8733" s="89" t="s">
        <v>3</v>
      </c>
      <c r="G8733" s="89">
        <v>1684955</v>
      </c>
      <c r="H8733" s="89"/>
      <c r="I8733" s="93" t="s">
        <v>17398</v>
      </c>
      <c r="J8733" s="89"/>
      <c r="K8733" s="89"/>
      <c r="L8733" s="89"/>
      <c r="M8733" s="89"/>
      <c r="N8733" s="155">
        <v>0</v>
      </c>
      <c r="O8733" s="155">
        <v>62400</v>
      </c>
      <c r="P8733" s="89" t="s">
        <v>679</v>
      </c>
    </row>
    <row r="8734" spans="1:16" ht="51">
      <c r="A8734" s="214">
        <v>15</v>
      </c>
      <c r="B8734" s="89"/>
      <c r="C8734" s="90" t="s">
        <v>45</v>
      </c>
      <c r="D8734" s="153">
        <v>43427</v>
      </c>
      <c r="E8734" s="89" t="s">
        <v>15154</v>
      </c>
      <c r="F8734" s="89" t="s">
        <v>3</v>
      </c>
      <c r="G8734" s="89">
        <v>1684960</v>
      </c>
      <c r="H8734" s="89"/>
      <c r="I8734" s="93" t="s">
        <v>17399</v>
      </c>
      <c r="J8734" s="89"/>
      <c r="K8734" s="89"/>
      <c r="L8734" s="89"/>
      <c r="M8734" s="89"/>
      <c r="N8734" s="155">
        <v>0</v>
      </c>
      <c r="O8734" s="155">
        <v>3066</v>
      </c>
      <c r="P8734" s="89" t="s">
        <v>679</v>
      </c>
    </row>
    <row r="8735" spans="1:16" ht="51">
      <c r="A8735" s="214">
        <v>15</v>
      </c>
      <c r="B8735" s="89"/>
      <c r="C8735" s="90" t="s">
        <v>45</v>
      </c>
      <c r="D8735" s="153">
        <v>43427</v>
      </c>
      <c r="E8735" s="89" t="s">
        <v>15155</v>
      </c>
      <c r="F8735" s="89" t="s">
        <v>3</v>
      </c>
      <c r="G8735" s="89">
        <v>1684966</v>
      </c>
      <c r="H8735" s="89"/>
      <c r="I8735" s="93" t="s">
        <v>17400</v>
      </c>
      <c r="J8735" s="89"/>
      <c r="K8735" s="89"/>
      <c r="L8735" s="89"/>
      <c r="M8735" s="89"/>
      <c r="N8735" s="155">
        <v>0</v>
      </c>
      <c r="O8735" s="155">
        <v>36</v>
      </c>
      <c r="P8735" s="89" t="s">
        <v>679</v>
      </c>
    </row>
    <row r="8736" spans="1:16" ht="51">
      <c r="A8736" s="214">
        <v>15</v>
      </c>
      <c r="B8736" s="89"/>
      <c r="C8736" s="90" t="s">
        <v>45</v>
      </c>
      <c r="D8736" s="153">
        <v>43427</v>
      </c>
      <c r="E8736" s="89" t="s">
        <v>15156</v>
      </c>
      <c r="F8736" s="89" t="s">
        <v>3</v>
      </c>
      <c r="G8736" s="89">
        <v>1684969</v>
      </c>
      <c r="H8736" s="89"/>
      <c r="I8736" s="93" t="s">
        <v>17401</v>
      </c>
      <c r="J8736" s="89"/>
      <c r="K8736" s="89"/>
      <c r="L8736" s="89"/>
      <c r="M8736" s="89"/>
      <c r="N8736" s="155">
        <v>0</v>
      </c>
      <c r="O8736" s="155">
        <v>377</v>
      </c>
      <c r="P8736" s="89" t="s">
        <v>679</v>
      </c>
    </row>
    <row r="8737" spans="1:16" ht="51">
      <c r="A8737" s="214">
        <v>15</v>
      </c>
      <c r="B8737" s="89"/>
      <c r="C8737" s="90" t="s">
        <v>45</v>
      </c>
      <c r="D8737" s="153">
        <v>43427</v>
      </c>
      <c r="E8737" s="89" t="s">
        <v>15157</v>
      </c>
      <c r="F8737" s="89" t="s">
        <v>3</v>
      </c>
      <c r="G8737" s="89">
        <v>1684972</v>
      </c>
      <c r="H8737" s="89"/>
      <c r="I8737" s="93" t="s">
        <v>17402</v>
      </c>
      <c r="J8737" s="89"/>
      <c r="K8737" s="89"/>
      <c r="L8737" s="89"/>
      <c r="M8737" s="89"/>
      <c r="N8737" s="155">
        <v>0</v>
      </c>
      <c r="O8737" s="155">
        <v>2640</v>
      </c>
      <c r="P8737" s="89" t="s">
        <v>679</v>
      </c>
    </row>
    <row r="8738" spans="1:16" ht="51">
      <c r="A8738" s="214">
        <v>15</v>
      </c>
      <c r="B8738" s="89"/>
      <c r="C8738" s="90" t="s">
        <v>45</v>
      </c>
      <c r="D8738" s="153">
        <v>43427</v>
      </c>
      <c r="E8738" s="89" t="s">
        <v>15158</v>
      </c>
      <c r="F8738" s="89" t="s">
        <v>3</v>
      </c>
      <c r="G8738" s="89">
        <v>1684975</v>
      </c>
      <c r="H8738" s="89"/>
      <c r="I8738" s="93" t="s">
        <v>17403</v>
      </c>
      <c r="J8738" s="89"/>
      <c r="K8738" s="89"/>
      <c r="L8738" s="89"/>
      <c r="M8738" s="89"/>
      <c r="N8738" s="155">
        <v>0</v>
      </c>
      <c r="O8738" s="155">
        <v>2466</v>
      </c>
      <c r="P8738" s="89" t="s">
        <v>679</v>
      </c>
    </row>
    <row r="8739" spans="1:16" ht="63.75">
      <c r="A8739" s="214">
        <v>660</v>
      </c>
      <c r="B8739" s="89"/>
      <c r="C8739" s="90" t="s">
        <v>192</v>
      </c>
      <c r="D8739" s="153">
        <v>43427</v>
      </c>
      <c r="E8739" s="89" t="s">
        <v>15159</v>
      </c>
      <c r="F8739" s="89" t="s">
        <v>3</v>
      </c>
      <c r="G8739" s="89">
        <v>1685010</v>
      </c>
      <c r="H8739" s="89"/>
      <c r="I8739" s="93" t="s">
        <v>17404</v>
      </c>
      <c r="J8739" s="89"/>
      <c r="K8739" s="89"/>
      <c r="L8739" s="89"/>
      <c r="M8739" s="89"/>
      <c r="N8739" s="155">
        <v>0</v>
      </c>
      <c r="O8739" s="155">
        <v>186.5</v>
      </c>
      <c r="P8739" s="89" t="s">
        <v>679</v>
      </c>
    </row>
    <row r="8740" spans="1:16" ht="63.75">
      <c r="A8740" s="214">
        <v>660</v>
      </c>
      <c r="B8740" s="89"/>
      <c r="C8740" s="90" t="s">
        <v>192</v>
      </c>
      <c r="D8740" s="153">
        <v>43427</v>
      </c>
      <c r="E8740" s="89" t="s">
        <v>15160</v>
      </c>
      <c r="F8740" s="89" t="s">
        <v>3</v>
      </c>
      <c r="G8740" s="89">
        <v>1685012</v>
      </c>
      <c r="H8740" s="89"/>
      <c r="I8740" s="93" t="s">
        <v>17405</v>
      </c>
      <c r="J8740" s="89"/>
      <c r="K8740" s="89"/>
      <c r="L8740" s="89"/>
      <c r="M8740" s="89"/>
      <c r="N8740" s="155">
        <v>0</v>
      </c>
      <c r="O8740" s="155">
        <v>323</v>
      </c>
      <c r="P8740" s="89" t="s">
        <v>679</v>
      </c>
    </row>
    <row r="8741" spans="1:16" ht="38.25">
      <c r="A8741" s="214">
        <v>20</v>
      </c>
      <c r="B8741" s="89"/>
      <c r="C8741" s="90" t="s">
        <v>47</v>
      </c>
      <c r="D8741" s="153">
        <v>43427</v>
      </c>
      <c r="E8741" s="89" t="s">
        <v>15161</v>
      </c>
      <c r="F8741" s="89" t="s">
        <v>3</v>
      </c>
      <c r="G8741" s="89">
        <v>1684902</v>
      </c>
      <c r="H8741" s="89"/>
      <c r="I8741" s="93" t="s">
        <v>17406</v>
      </c>
      <c r="J8741" s="89"/>
      <c r="K8741" s="89"/>
      <c r="L8741" s="89"/>
      <c r="M8741" s="89"/>
      <c r="N8741" s="155">
        <v>0</v>
      </c>
      <c r="O8741" s="155">
        <v>1122</v>
      </c>
      <c r="P8741" s="89" t="s">
        <v>679</v>
      </c>
    </row>
    <row r="8742" spans="1:16" ht="38.25">
      <c r="A8742" s="214">
        <v>20</v>
      </c>
      <c r="B8742" s="89"/>
      <c r="C8742" s="90" t="s">
        <v>47</v>
      </c>
      <c r="D8742" s="153">
        <v>43427</v>
      </c>
      <c r="E8742" s="89" t="s">
        <v>15162</v>
      </c>
      <c r="F8742" s="89" t="s">
        <v>3</v>
      </c>
      <c r="G8742" s="89">
        <v>1684903</v>
      </c>
      <c r="H8742" s="89"/>
      <c r="I8742" s="93" t="s">
        <v>17406</v>
      </c>
      <c r="J8742" s="89"/>
      <c r="K8742" s="89"/>
      <c r="L8742" s="89"/>
      <c r="M8742" s="89"/>
      <c r="N8742" s="155">
        <v>0</v>
      </c>
      <c r="O8742" s="155">
        <v>200</v>
      </c>
      <c r="P8742" s="89" t="s">
        <v>679</v>
      </c>
    </row>
    <row r="8743" spans="1:16" ht="51">
      <c r="A8743" s="214">
        <v>343</v>
      </c>
      <c r="B8743" s="89"/>
      <c r="C8743" s="90" t="s">
        <v>153</v>
      </c>
      <c r="D8743" s="153">
        <v>43427</v>
      </c>
      <c r="E8743" s="89" t="s">
        <v>15163</v>
      </c>
      <c r="F8743" s="89" t="s">
        <v>3</v>
      </c>
      <c r="G8743" s="89">
        <v>1684905</v>
      </c>
      <c r="H8743" s="89"/>
      <c r="I8743" s="93" t="s">
        <v>17407</v>
      </c>
      <c r="J8743" s="89"/>
      <c r="K8743" s="89"/>
      <c r="L8743" s="89"/>
      <c r="M8743" s="89"/>
      <c r="N8743" s="155">
        <v>0</v>
      </c>
      <c r="O8743" s="155">
        <v>98.15</v>
      </c>
      <c r="P8743" s="89" t="s">
        <v>679</v>
      </c>
    </row>
    <row r="8744" spans="1:16" ht="51">
      <c r="A8744" s="214">
        <v>343</v>
      </c>
      <c r="B8744" s="89"/>
      <c r="C8744" s="90" t="s">
        <v>153</v>
      </c>
      <c r="D8744" s="153">
        <v>43427</v>
      </c>
      <c r="E8744" s="89" t="s">
        <v>15164</v>
      </c>
      <c r="F8744" s="89" t="s">
        <v>3</v>
      </c>
      <c r="G8744" s="89">
        <v>1684906</v>
      </c>
      <c r="H8744" s="89"/>
      <c r="I8744" s="93" t="s">
        <v>17408</v>
      </c>
      <c r="J8744" s="89"/>
      <c r="K8744" s="89"/>
      <c r="L8744" s="89"/>
      <c r="M8744" s="89"/>
      <c r="N8744" s="155">
        <v>0</v>
      </c>
      <c r="O8744" s="155">
        <v>248.33</v>
      </c>
      <c r="P8744" s="89" t="s">
        <v>679</v>
      </c>
    </row>
    <row r="8745" spans="1:16" ht="51">
      <c r="A8745" s="214">
        <v>343</v>
      </c>
      <c r="B8745" s="89"/>
      <c r="C8745" s="90" t="s">
        <v>153</v>
      </c>
      <c r="D8745" s="153">
        <v>43427</v>
      </c>
      <c r="E8745" s="89" t="s">
        <v>15165</v>
      </c>
      <c r="F8745" s="89" t="s">
        <v>3</v>
      </c>
      <c r="G8745" s="89">
        <v>1684910</v>
      </c>
      <c r="H8745" s="89"/>
      <c r="I8745" s="93" t="s">
        <v>17409</v>
      </c>
      <c r="J8745" s="89"/>
      <c r="K8745" s="89"/>
      <c r="L8745" s="89"/>
      <c r="M8745" s="89"/>
      <c r="N8745" s="155">
        <v>0</v>
      </c>
      <c r="O8745" s="155">
        <v>30</v>
      </c>
      <c r="P8745" s="89" t="s">
        <v>679</v>
      </c>
    </row>
    <row r="8746" spans="1:16" ht="51">
      <c r="A8746" s="214">
        <v>212</v>
      </c>
      <c r="B8746" s="89"/>
      <c r="C8746" s="90" t="s">
        <v>103</v>
      </c>
      <c r="D8746" s="153">
        <v>43427</v>
      </c>
      <c r="E8746" s="89" t="s">
        <v>15166</v>
      </c>
      <c r="F8746" s="89" t="s">
        <v>3</v>
      </c>
      <c r="G8746" s="89">
        <v>1684932</v>
      </c>
      <c r="H8746" s="89"/>
      <c r="I8746" s="93" t="s">
        <v>17410</v>
      </c>
      <c r="J8746" s="89"/>
      <c r="K8746" s="89"/>
      <c r="L8746" s="89"/>
      <c r="M8746" s="89"/>
      <c r="N8746" s="155">
        <v>0</v>
      </c>
      <c r="O8746" s="155">
        <v>1122</v>
      </c>
      <c r="P8746" s="89" t="s">
        <v>679</v>
      </c>
    </row>
    <row r="8747" spans="1:16" ht="51">
      <c r="A8747" s="214">
        <v>249</v>
      </c>
      <c r="B8747" s="89"/>
      <c r="C8747" s="90" t="s">
        <v>115</v>
      </c>
      <c r="D8747" s="153">
        <v>43427</v>
      </c>
      <c r="E8747" s="89" t="s">
        <v>15167</v>
      </c>
      <c r="F8747" s="89" t="s">
        <v>3</v>
      </c>
      <c r="G8747" s="89">
        <v>1684937</v>
      </c>
      <c r="H8747" s="89"/>
      <c r="I8747" s="93" t="s">
        <v>17411</v>
      </c>
      <c r="J8747" s="89"/>
      <c r="K8747" s="89"/>
      <c r="L8747" s="89"/>
      <c r="M8747" s="89"/>
      <c r="N8747" s="155">
        <v>0</v>
      </c>
      <c r="O8747" s="155">
        <v>220</v>
      </c>
      <c r="P8747" s="89" t="s">
        <v>679</v>
      </c>
    </row>
    <row r="8748" spans="1:16" ht="51">
      <c r="A8748" s="214">
        <v>249</v>
      </c>
      <c r="B8748" s="89"/>
      <c r="C8748" s="90" t="s">
        <v>115</v>
      </c>
      <c r="D8748" s="153">
        <v>43427</v>
      </c>
      <c r="E8748" s="89" t="s">
        <v>15168</v>
      </c>
      <c r="F8748" s="89" t="s">
        <v>3</v>
      </c>
      <c r="G8748" s="89">
        <v>1684940</v>
      </c>
      <c r="H8748" s="89"/>
      <c r="I8748" s="93" t="s">
        <v>17412</v>
      </c>
      <c r="J8748" s="89"/>
      <c r="K8748" s="89"/>
      <c r="L8748" s="89"/>
      <c r="M8748" s="89"/>
      <c r="N8748" s="155">
        <v>0</v>
      </c>
      <c r="O8748" s="155">
        <v>100</v>
      </c>
      <c r="P8748" s="89" t="s">
        <v>679</v>
      </c>
    </row>
    <row r="8749" spans="1:16" ht="51">
      <c r="A8749" s="214">
        <v>513</v>
      </c>
      <c r="B8749" s="89"/>
      <c r="C8749" s="90" t="s">
        <v>175</v>
      </c>
      <c r="D8749" s="153">
        <v>43427</v>
      </c>
      <c r="E8749" s="89" t="s">
        <v>15169</v>
      </c>
      <c r="F8749" s="89" t="s">
        <v>6</v>
      </c>
      <c r="G8749" s="89">
        <v>1049664</v>
      </c>
      <c r="H8749" s="89"/>
      <c r="I8749" s="93" t="s">
        <v>17413</v>
      </c>
      <c r="J8749" s="89"/>
      <c r="K8749" s="89"/>
      <c r="L8749" s="89"/>
      <c r="M8749" s="89"/>
      <c r="N8749" s="155">
        <v>0</v>
      </c>
      <c r="O8749" s="155">
        <v>364703.44</v>
      </c>
      <c r="P8749" s="89" t="s">
        <v>679</v>
      </c>
    </row>
    <row r="8750" spans="1:16" ht="76.5">
      <c r="A8750" s="214">
        <v>513</v>
      </c>
      <c r="B8750" s="89"/>
      <c r="C8750" s="90" t="s">
        <v>175</v>
      </c>
      <c r="D8750" s="153">
        <v>43427</v>
      </c>
      <c r="E8750" s="89" t="s">
        <v>15170</v>
      </c>
      <c r="F8750" s="89" t="s">
        <v>15</v>
      </c>
      <c r="G8750" s="89">
        <v>896882</v>
      </c>
      <c r="H8750" s="89"/>
      <c r="I8750" s="93" t="s">
        <v>17414</v>
      </c>
      <c r="J8750" s="89"/>
      <c r="K8750" s="89"/>
      <c r="L8750" s="89"/>
      <c r="M8750" s="89"/>
      <c r="N8750" s="155">
        <v>50</v>
      </c>
      <c r="O8750" s="155">
        <v>0</v>
      </c>
      <c r="P8750" s="89" t="s">
        <v>679</v>
      </c>
    </row>
    <row r="8751" spans="1:16" ht="63.75">
      <c r="A8751" s="214">
        <v>513</v>
      </c>
      <c r="B8751" s="89"/>
      <c r="C8751" s="90" t="s">
        <v>175</v>
      </c>
      <c r="D8751" s="153">
        <v>43427</v>
      </c>
      <c r="E8751" s="89" t="s">
        <v>15171</v>
      </c>
      <c r="F8751" s="89" t="s">
        <v>15</v>
      </c>
      <c r="G8751" s="89">
        <v>896940</v>
      </c>
      <c r="H8751" s="89"/>
      <c r="I8751" s="93" t="s">
        <v>17415</v>
      </c>
      <c r="J8751" s="89"/>
      <c r="K8751" s="89"/>
      <c r="L8751" s="89"/>
      <c r="M8751" s="89"/>
      <c r="N8751" s="155">
        <v>50</v>
      </c>
      <c r="O8751" s="155">
        <v>0</v>
      </c>
      <c r="P8751" s="89" t="s">
        <v>679</v>
      </c>
    </row>
    <row r="8752" spans="1:16" ht="51">
      <c r="A8752" s="214">
        <v>513</v>
      </c>
      <c r="B8752" s="89"/>
      <c r="C8752" s="90" t="s">
        <v>175</v>
      </c>
      <c r="D8752" s="153">
        <v>43427</v>
      </c>
      <c r="E8752" s="89" t="s">
        <v>15172</v>
      </c>
      <c r="F8752" s="89" t="s">
        <v>15</v>
      </c>
      <c r="G8752" s="89">
        <v>896942</v>
      </c>
      <c r="H8752" s="89"/>
      <c r="I8752" s="93" t="s">
        <v>8569</v>
      </c>
      <c r="J8752" s="89"/>
      <c r="K8752" s="89"/>
      <c r="L8752" s="89"/>
      <c r="M8752" s="89"/>
      <c r="N8752" s="155">
        <v>50</v>
      </c>
      <c r="O8752" s="155">
        <v>0</v>
      </c>
      <c r="P8752" s="89" t="s">
        <v>679</v>
      </c>
    </row>
    <row r="8753" spans="1:16" ht="51">
      <c r="A8753" s="214">
        <v>513</v>
      </c>
      <c r="B8753" s="89"/>
      <c r="C8753" s="90" t="s">
        <v>175</v>
      </c>
      <c r="D8753" s="153">
        <v>43427</v>
      </c>
      <c r="E8753" s="89" t="s">
        <v>15173</v>
      </c>
      <c r="F8753" s="89" t="s">
        <v>15</v>
      </c>
      <c r="G8753" s="89">
        <v>896944</v>
      </c>
      <c r="H8753" s="89"/>
      <c r="I8753" s="93" t="s">
        <v>17416</v>
      </c>
      <c r="J8753" s="89"/>
      <c r="K8753" s="89"/>
      <c r="L8753" s="89"/>
      <c r="M8753" s="89"/>
      <c r="N8753" s="155">
        <v>50</v>
      </c>
      <c r="O8753" s="155">
        <v>0</v>
      </c>
      <c r="P8753" s="89" t="s">
        <v>679</v>
      </c>
    </row>
    <row r="8754" spans="1:16" ht="51">
      <c r="A8754" s="214">
        <v>10</v>
      </c>
      <c r="B8754" s="89"/>
      <c r="C8754" s="90" t="s">
        <v>44</v>
      </c>
      <c r="D8754" s="153">
        <v>43427</v>
      </c>
      <c r="E8754" s="89" t="s">
        <v>15174</v>
      </c>
      <c r="F8754" s="89" t="s">
        <v>15</v>
      </c>
      <c r="G8754" s="89">
        <v>897074</v>
      </c>
      <c r="H8754" s="89"/>
      <c r="I8754" s="93" t="s">
        <v>17417</v>
      </c>
      <c r="J8754" s="89"/>
      <c r="K8754" s="89"/>
      <c r="L8754" s="89"/>
      <c r="M8754" s="89"/>
      <c r="N8754" s="155">
        <v>50</v>
      </c>
      <c r="O8754" s="155">
        <v>0</v>
      </c>
      <c r="P8754" s="89" t="s">
        <v>679</v>
      </c>
    </row>
    <row r="8755" spans="1:16" ht="63.75">
      <c r="A8755" s="214">
        <v>16</v>
      </c>
      <c r="B8755" s="89"/>
      <c r="C8755" s="90" t="s">
        <v>46</v>
      </c>
      <c r="D8755" s="153">
        <v>43427</v>
      </c>
      <c r="E8755" s="89" t="s">
        <v>15175</v>
      </c>
      <c r="F8755" s="89" t="s">
        <v>637</v>
      </c>
      <c r="G8755" s="89">
        <v>6605</v>
      </c>
      <c r="H8755" s="89"/>
      <c r="I8755" s="93" t="s">
        <v>17418</v>
      </c>
      <c r="J8755" s="89"/>
      <c r="K8755" s="89"/>
      <c r="L8755" s="89"/>
      <c r="M8755" s="89"/>
      <c r="N8755" s="155">
        <v>291.89</v>
      </c>
      <c r="O8755" s="155">
        <v>0</v>
      </c>
      <c r="P8755" s="89" t="s">
        <v>679</v>
      </c>
    </row>
    <row r="8756" spans="1:16" ht="76.5">
      <c r="A8756" s="214" t="s">
        <v>561</v>
      </c>
      <c r="B8756" s="89"/>
      <c r="C8756" s="90" t="s">
        <v>10493</v>
      </c>
      <c r="D8756" s="153">
        <v>43427</v>
      </c>
      <c r="E8756" s="89" t="s">
        <v>15176</v>
      </c>
      <c r="F8756" s="89" t="s">
        <v>11</v>
      </c>
      <c r="G8756" s="89">
        <v>939467</v>
      </c>
      <c r="H8756" s="89"/>
      <c r="I8756" s="93" t="s">
        <v>17419</v>
      </c>
      <c r="J8756" s="89"/>
      <c r="K8756" s="89"/>
      <c r="L8756" s="89"/>
      <c r="M8756" s="89"/>
      <c r="N8756" s="155">
        <v>50</v>
      </c>
      <c r="O8756" s="155">
        <v>0</v>
      </c>
      <c r="P8756" s="89" t="s">
        <v>679</v>
      </c>
    </row>
    <row r="8757" spans="1:16" ht="63.75">
      <c r="A8757" s="214">
        <v>16</v>
      </c>
      <c r="B8757" s="89"/>
      <c r="C8757" s="90" t="s">
        <v>46</v>
      </c>
      <c r="D8757" s="153">
        <v>43427</v>
      </c>
      <c r="E8757" s="89" t="s">
        <v>15177</v>
      </c>
      <c r="F8757" s="89" t="s">
        <v>637</v>
      </c>
      <c r="G8757" s="89">
        <v>6602</v>
      </c>
      <c r="H8757" s="89"/>
      <c r="I8757" s="93" t="s">
        <v>17420</v>
      </c>
      <c r="J8757" s="89"/>
      <c r="K8757" s="89"/>
      <c r="L8757" s="89"/>
      <c r="M8757" s="89"/>
      <c r="N8757" s="155">
        <v>410.33</v>
      </c>
      <c r="O8757" s="155">
        <v>0</v>
      </c>
      <c r="P8757" s="89" t="s">
        <v>679</v>
      </c>
    </row>
    <row r="8758" spans="1:16" ht="63.75">
      <c r="A8758" s="214">
        <v>16</v>
      </c>
      <c r="B8758" s="89"/>
      <c r="C8758" s="90" t="s">
        <v>46</v>
      </c>
      <c r="D8758" s="153">
        <v>43427</v>
      </c>
      <c r="E8758" s="89" t="s">
        <v>15178</v>
      </c>
      <c r="F8758" s="89" t="s">
        <v>15</v>
      </c>
      <c r="G8758" s="89">
        <v>6602</v>
      </c>
      <c r="H8758" s="89"/>
      <c r="I8758" s="93" t="s">
        <v>17421</v>
      </c>
      <c r="J8758" s="89"/>
      <c r="K8758" s="89"/>
      <c r="L8758" s="89"/>
      <c r="M8758" s="89"/>
      <c r="N8758" s="155">
        <v>299.02</v>
      </c>
      <c r="O8758" s="155">
        <v>0</v>
      </c>
      <c r="P8758" s="89" t="s">
        <v>679</v>
      </c>
    </row>
    <row r="8759" spans="1:16" ht="63.75">
      <c r="A8759" s="214">
        <v>16</v>
      </c>
      <c r="B8759" s="89"/>
      <c r="C8759" s="90" t="s">
        <v>46</v>
      </c>
      <c r="D8759" s="153">
        <v>43427</v>
      </c>
      <c r="E8759" s="89" t="s">
        <v>15179</v>
      </c>
      <c r="F8759" s="89" t="s">
        <v>637</v>
      </c>
      <c r="G8759" s="89">
        <v>6601</v>
      </c>
      <c r="H8759" s="89"/>
      <c r="I8759" s="93" t="s">
        <v>17422</v>
      </c>
      <c r="J8759" s="89"/>
      <c r="K8759" s="89"/>
      <c r="L8759" s="89"/>
      <c r="M8759" s="89"/>
      <c r="N8759" s="155">
        <v>291.89</v>
      </c>
      <c r="O8759" s="155">
        <v>0</v>
      </c>
      <c r="P8759" s="89" t="s">
        <v>679</v>
      </c>
    </row>
    <row r="8760" spans="1:16" ht="63.75">
      <c r="A8760" s="214">
        <v>16</v>
      </c>
      <c r="B8760" s="89"/>
      <c r="C8760" s="90" t="s">
        <v>46</v>
      </c>
      <c r="D8760" s="153">
        <v>43427</v>
      </c>
      <c r="E8760" s="89" t="s">
        <v>15180</v>
      </c>
      <c r="F8760" s="89" t="s">
        <v>15</v>
      </c>
      <c r="G8760" s="89">
        <v>6601</v>
      </c>
      <c r="H8760" s="89"/>
      <c r="I8760" s="93" t="s">
        <v>17423</v>
      </c>
      <c r="J8760" s="89"/>
      <c r="K8760" s="89"/>
      <c r="L8760" s="89"/>
      <c r="M8760" s="89"/>
      <c r="N8760" s="155">
        <v>298.19</v>
      </c>
      <c r="O8760" s="155">
        <v>0</v>
      </c>
      <c r="P8760" s="89" t="s">
        <v>679</v>
      </c>
    </row>
    <row r="8761" spans="1:16" ht="76.5">
      <c r="A8761" s="214" t="s">
        <v>561</v>
      </c>
      <c r="B8761" s="89"/>
      <c r="C8761" s="90" t="s">
        <v>10493</v>
      </c>
      <c r="D8761" s="153">
        <v>43427</v>
      </c>
      <c r="E8761" s="89" t="s">
        <v>15181</v>
      </c>
      <c r="F8761" s="89" t="s">
        <v>13</v>
      </c>
      <c r="G8761" s="89">
        <v>939467</v>
      </c>
      <c r="H8761" s="89"/>
      <c r="I8761" s="93" t="s">
        <v>17424</v>
      </c>
      <c r="J8761" s="89"/>
      <c r="K8761" s="89"/>
      <c r="L8761" s="89"/>
      <c r="M8761" s="89"/>
      <c r="N8761" s="155">
        <v>2800</v>
      </c>
      <c r="O8761" s="155">
        <v>0</v>
      </c>
      <c r="P8761" s="89" t="s">
        <v>679</v>
      </c>
    </row>
    <row r="8762" spans="1:16" ht="63.75">
      <c r="A8762" s="214">
        <v>16</v>
      </c>
      <c r="B8762" s="89"/>
      <c r="C8762" s="90" t="s">
        <v>46</v>
      </c>
      <c r="D8762" s="153">
        <v>43427</v>
      </c>
      <c r="E8762" s="89" t="s">
        <v>15182</v>
      </c>
      <c r="F8762" s="89" t="s">
        <v>15</v>
      </c>
      <c r="G8762" s="89">
        <v>6605</v>
      </c>
      <c r="H8762" s="89"/>
      <c r="I8762" s="93" t="s">
        <v>17425</v>
      </c>
      <c r="J8762" s="89"/>
      <c r="K8762" s="89"/>
      <c r="L8762" s="89"/>
      <c r="M8762" s="89"/>
      <c r="N8762" s="155">
        <v>298.19</v>
      </c>
      <c r="O8762" s="155">
        <v>0</v>
      </c>
      <c r="P8762" s="89" t="s">
        <v>679</v>
      </c>
    </row>
    <row r="8763" spans="1:16" ht="51">
      <c r="A8763" s="214">
        <v>513</v>
      </c>
      <c r="B8763" s="89"/>
      <c r="C8763" s="90" t="s">
        <v>175</v>
      </c>
      <c r="D8763" s="153">
        <v>43427</v>
      </c>
      <c r="E8763" s="89" t="s">
        <v>15183</v>
      </c>
      <c r="F8763" s="89" t="s">
        <v>15</v>
      </c>
      <c r="G8763" s="89">
        <v>897213</v>
      </c>
      <c r="H8763" s="89"/>
      <c r="I8763" s="93" t="s">
        <v>3387</v>
      </c>
      <c r="J8763" s="89"/>
      <c r="K8763" s="89"/>
      <c r="L8763" s="89"/>
      <c r="M8763" s="89"/>
      <c r="N8763" s="155">
        <v>50</v>
      </c>
      <c r="O8763" s="155">
        <v>0</v>
      </c>
      <c r="P8763" s="89" t="s">
        <v>679</v>
      </c>
    </row>
    <row r="8764" spans="1:16" ht="89.25">
      <c r="A8764" s="214">
        <v>513</v>
      </c>
      <c r="B8764" s="89"/>
      <c r="C8764" s="90" t="s">
        <v>175</v>
      </c>
      <c r="D8764" s="153">
        <v>43427</v>
      </c>
      <c r="E8764" s="89" t="s">
        <v>15184</v>
      </c>
      <c r="F8764" s="89" t="s">
        <v>15</v>
      </c>
      <c r="G8764" s="89">
        <v>6615</v>
      </c>
      <c r="H8764" s="89"/>
      <c r="I8764" s="93" t="s">
        <v>17426</v>
      </c>
      <c r="J8764" s="89"/>
      <c r="K8764" s="89"/>
      <c r="L8764" s="89"/>
      <c r="M8764" s="89"/>
      <c r="N8764" s="155">
        <v>50</v>
      </c>
      <c r="O8764" s="155">
        <v>0</v>
      </c>
      <c r="P8764" s="89" t="s">
        <v>679</v>
      </c>
    </row>
    <row r="8765" spans="1:16" ht="51">
      <c r="A8765" s="214">
        <v>117</v>
      </c>
      <c r="B8765" s="89"/>
      <c r="C8765" s="90" t="s">
        <v>65</v>
      </c>
      <c r="D8765" s="153">
        <v>43427</v>
      </c>
      <c r="E8765" s="89" t="s">
        <v>15185</v>
      </c>
      <c r="F8765" s="89" t="s">
        <v>11</v>
      </c>
      <c r="G8765" s="89">
        <v>939470</v>
      </c>
      <c r="H8765" s="89"/>
      <c r="I8765" s="93" t="s">
        <v>17427</v>
      </c>
      <c r="J8765" s="89"/>
      <c r="K8765" s="89"/>
      <c r="L8765" s="89"/>
      <c r="M8765" s="89"/>
      <c r="N8765" s="155">
        <v>50</v>
      </c>
      <c r="O8765" s="155">
        <v>0</v>
      </c>
      <c r="P8765" s="89" t="s">
        <v>679</v>
      </c>
    </row>
    <row r="8766" spans="1:16" ht="63.75">
      <c r="A8766" s="214">
        <v>525</v>
      </c>
      <c r="B8766" s="89"/>
      <c r="C8766" s="90" t="s">
        <v>179</v>
      </c>
      <c r="D8766" s="153">
        <v>43427</v>
      </c>
      <c r="E8766" s="89" t="s">
        <v>15186</v>
      </c>
      <c r="F8766" s="89" t="s">
        <v>6</v>
      </c>
      <c r="G8766" s="89">
        <v>897541</v>
      </c>
      <c r="H8766" s="89"/>
      <c r="I8766" s="93" t="s">
        <v>17428</v>
      </c>
      <c r="J8766" s="89"/>
      <c r="K8766" s="89"/>
      <c r="L8766" s="89"/>
      <c r="M8766" s="89"/>
      <c r="N8766" s="155">
        <v>0</v>
      </c>
      <c r="O8766" s="155">
        <v>1915442.68</v>
      </c>
      <c r="P8766" s="89" t="s">
        <v>679</v>
      </c>
    </row>
    <row r="8767" spans="1:16" ht="51">
      <c r="A8767" s="214">
        <v>16</v>
      </c>
      <c r="B8767" s="89"/>
      <c r="C8767" s="90" t="s">
        <v>46</v>
      </c>
      <c r="D8767" s="153">
        <v>43427</v>
      </c>
      <c r="E8767" s="89" t="s">
        <v>15187</v>
      </c>
      <c r="F8767" s="89" t="s">
        <v>15</v>
      </c>
      <c r="G8767" s="89">
        <v>6600</v>
      </c>
      <c r="H8767" s="89"/>
      <c r="I8767" s="93" t="s">
        <v>17429</v>
      </c>
      <c r="J8767" s="89"/>
      <c r="K8767" s="89"/>
      <c r="L8767" s="89"/>
      <c r="M8767" s="89"/>
      <c r="N8767" s="155">
        <v>297.02999999999997</v>
      </c>
      <c r="O8767" s="155">
        <v>0</v>
      </c>
      <c r="P8767" s="89" t="s">
        <v>679</v>
      </c>
    </row>
    <row r="8768" spans="1:16" ht="76.5">
      <c r="A8768" s="214">
        <v>578</v>
      </c>
      <c r="B8768" s="89"/>
      <c r="C8768" s="90" t="s">
        <v>183</v>
      </c>
      <c r="D8768" s="153">
        <v>43427</v>
      </c>
      <c r="E8768" s="89" t="s">
        <v>15188</v>
      </c>
      <c r="F8768" s="89" t="s">
        <v>15</v>
      </c>
      <c r="G8768" s="89">
        <v>6595</v>
      </c>
      <c r="H8768" s="89"/>
      <c r="I8768" s="93" t="s">
        <v>17430</v>
      </c>
      <c r="J8768" s="89"/>
      <c r="K8768" s="89"/>
      <c r="L8768" s="89"/>
      <c r="M8768" s="89"/>
      <c r="N8768" s="155">
        <v>552.55999999999995</v>
      </c>
      <c r="O8768" s="155">
        <v>0</v>
      </c>
      <c r="P8768" s="89" t="s">
        <v>679</v>
      </c>
    </row>
    <row r="8769" spans="1:16" ht="63.75">
      <c r="A8769" s="214">
        <v>578</v>
      </c>
      <c r="B8769" s="89"/>
      <c r="C8769" s="90" t="s">
        <v>183</v>
      </c>
      <c r="D8769" s="153">
        <v>43427</v>
      </c>
      <c r="E8769" s="89" t="s">
        <v>15189</v>
      </c>
      <c r="F8769" s="89" t="s">
        <v>15</v>
      </c>
      <c r="G8769" s="89">
        <v>6596</v>
      </c>
      <c r="H8769" s="89"/>
      <c r="I8769" s="93" t="s">
        <v>17431</v>
      </c>
      <c r="J8769" s="89"/>
      <c r="K8769" s="89"/>
      <c r="L8769" s="89"/>
      <c r="M8769" s="89"/>
      <c r="N8769" s="155">
        <v>755</v>
      </c>
      <c r="O8769" s="155">
        <v>0</v>
      </c>
      <c r="P8769" s="89" t="s">
        <v>679</v>
      </c>
    </row>
    <row r="8770" spans="1:16" ht="76.5">
      <c r="A8770" s="214">
        <v>578</v>
      </c>
      <c r="B8770" s="89"/>
      <c r="C8770" s="90" t="s">
        <v>183</v>
      </c>
      <c r="D8770" s="153">
        <v>43427</v>
      </c>
      <c r="E8770" s="89" t="s">
        <v>15190</v>
      </c>
      <c r="F8770" s="89" t="s">
        <v>15</v>
      </c>
      <c r="G8770" s="89">
        <v>6592</v>
      </c>
      <c r="H8770" s="89"/>
      <c r="I8770" s="93" t="s">
        <v>17432</v>
      </c>
      <c r="J8770" s="89"/>
      <c r="K8770" s="89"/>
      <c r="L8770" s="89"/>
      <c r="M8770" s="89"/>
      <c r="N8770" s="155">
        <v>1496.29</v>
      </c>
      <c r="O8770" s="155">
        <v>0</v>
      </c>
      <c r="P8770" s="89" t="s">
        <v>679</v>
      </c>
    </row>
    <row r="8771" spans="1:16" ht="89.25">
      <c r="A8771" s="214">
        <v>578</v>
      </c>
      <c r="B8771" s="89"/>
      <c r="C8771" s="90" t="s">
        <v>183</v>
      </c>
      <c r="D8771" s="153">
        <v>43427</v>
      </c>
      <c r="E8771" s="89" t="s">
        <v>15191</v>
      </c>
      <c r="F8771" s="89" t="s">
        <v>15</v>
      </c>
      <c r="G8771" s="89">
        <v>6591</v>
      </c>
      <c r="H8771" s="89"/>
      <c r="I8771" s="93" t="s">
        <v>17433</v>
      </c>
      <c r="J8771" s="89"/>
      <c r="K8771" s="89"/>
      <c r="L8771" s="89"/>
      <c r="M8771" s="89"/>
      <c r="N8771" s="155">
        <v>322.41000000000003</v>
      </c>
      <c r="O8771" s="155">
        <v>0</v>
      </c>
      <c r="P8771" s="89" t="s">
        <v>679</v>
      </c>
    </row>
    <row r="8772" spans="1:16" ht="76.5">
      <c r="A8772" s="214">
        <v>578</v>
      </c>
      <c r="B8772" s="89"/>
      <c r="C8772" s="90" t="s">
        <v>183</v>
      </c>
      <c r="D8772" s="153">
        <v>43427</v>
      </c>
      <c r="E8772" s="89" t="s">
        <v>15192</v>
      </c>
      <c r="F8772" s="89" t="s">
        <v>15</v>
      </c>
      <c r="G8772" s="89">
        <v>6593</v>
      </c>
      <c r="H8772" s="89"/>
      <c r="I8772" s="93" t="s">
        <v>17434</v>
      </c>
      <c r="J8772" s="89"/>
      <c r="K8772" s="89"/>
      <c r="L8772" s="89"/>
      <c r="M8772" s="89"/>
      <c r="N8772" s="155">
        <v>711.17</v>
      </c>
      <c r="O8772" s="155">
        <v>0</v>
      </c>
      <c r="P8772" s="89" t="s">
        <v>679</v>
      </c>
    </row>
    <row r="8773" spans="1:16" ht="89.25">
      <c r="A8773" s="214">
        <v>596</v>
      </c>
      <c r="B8773" s="89"/>
      <c r="C8773" s="90" t="s">
        <v>11085</v>
      </c>
      <c r="D8773" s="153">
        <v>43427</v>
      </c>
      <c r="E8773" s="89" t="s">
        <v>15193</v>
      </c>
      <c r="F8773" s="89" t="s">
        <v>15</v>
      </c>
      <c r="G8773" s="89">
        <v>6590</v>
      </c>
      <c r="H8773" s="89"/>
      <c r="I8773" s="93" t="s">
        <v>17435</v>
      </c>
      <c r="J8773" s="89"/>
      <c r="K8773" s="89"/>
      <c r="L8773" s="89"/>
      <c r="M8773" s="89"/>
      <c r="N8773" s="155">
        <v>613.96</v>
      </c>
      <c r="O8773" s="155">
        <v>0</v>
      </c>
      <c r="P8773" s="89" t="s">
        <v>679</v>
      </c>
    </row>
    <row r="8774" spans="1:16" ht="89.25">
      <c r="A8774" s="214">
        <v>594</v>
      </c>
      <c r="B8774" s="89"/>
      <c r="C8774" s="90" t="s">
        <v>101</v>
      </c>
      <c r="D8774" s="153">
        <v>43427</v>
      </c>
      <c r="E8774" s="89" t="s">
        <v>15194</v>
      </c>
      <c r="F8774" s="89" t="s">
        <v>15</v>
      </c>
      <c r="G8774" s="89">
        <v>6597</v>
      </c>
      <c r="H8774" s="89"/>
      <c r="I8774" s="93" t="s">
        <v>17436</v>
      </c>
      <c r="J8774" s="89"/>
      <c r="K8774" s="89"/>
      <c r="L8774" s="89"/>
      <c r="M8774" s="89"/>
      <c r="N8774" s="155">
        <v>277.33999999999997</v>
      </c>
      <c r="O8774" s="155">
        <v>0</v>
      </c>
      <c r="P8774" s="89" t="s">
        <v>679</v>
      </c>
    </row>
    <row r="8775" spans="1:16" ht="89.25">
      <c r="A8775" s="214">
        <v>594</v>
      </c>
      <c r="B8775" s="89"/>
      <c r="C8775" s="90" t="s">
        <v>101</v>
      </c>
      <c r="D8775" s="153">
        <v>43427</v>
      </c>
      <c r="E8775" s="89" t="s">
        <v>15195</v>
      </c>
      <c r="F8775" s="89" t="s">
        <v>15</v>
      </c>
      <c r="G8775" s="89">
        <v>6599</v>
      </c>
      <c r="H8775" s="89"/>
      <c r="I8775" s="93" t="s">
        <v>17437</v>
      </c>
      <c r="J8775" s="89"/>
      <c r="K8775" s="89"/>
      <c r="L8775" s="89"/>
      <c r="M8775" s="89"/>
      <c r="N8775" s="155">
        <v>2672.65</v>
      </c>
      <c r="O8775" s="155">
        <v>0</v>
      </c>
      <c r="P8775" s="89" t="s">
        <v>679</v>
      </c>
    </row>
    <row r="8776" spans="1:16" ht="76.5">
      <c r="A8776" s="214">
        <v>578</v>
      </c>
      <c r="B8776" s="89"/>
      <c r="C8776" s="90" t="s">
        <v>183</v>
      </c>
      <c r="D8776" s="153">
        <v>43427</v>
      </c>
      <c r="E8776" s="89" t="s">
        <v>15196</v>
      </c>
      <c r="F8776" s="89" t="s">
        <v>15</v>
      </c>
      <c r="G8776" s="89">
        <v>6598</v>
      </c>
      <c r="H8776" s="89"/>
      <c r="I8776" s="93" t="s">
        <v>17438</v>
      </c>
      <c r="J8776" s="89"/>
      <c r="K8776" s="89"/>
      <c r="L8776" s="89"/>
      <c r="M8776" s="89"/>
      <c r="N8776" s="155">
        <v>1506.45</v>
      </c>
      <c r="O8776" s="155">
        <v>0</v>
      </c>
      <c r="P8776" s="89" t="s">
        <v>679</v>
      </c>
    </row>
    <row r="8777" spans="1:16" ht="76.5">
      <c r="A8777" s="214">
        <v>578</v>
      </c>
      <c r="B8777" s="89"/>
      <c r="C8777" s="90" t="s">
        <v>183</v>
      </c>
      <c r="D8777" s="153">
        <v>43427</v>
      </c>
      <c r="E8777" s="89" t="s">
        <v>15197</v>
      </c>
      <c r="F8777" s="89" t="s">
        <v>15</v>
      </c>
      <c r="G8777" s="89">
        <v>6594</v>
      </c>
      <c r="H8777" s="89"/>
      <c r="I8777" s="93" t="s">
        <v>17439</v>
      </c>
      <c r="J8777" s="89"/>
      <c r="K8777" s="89"/>
      <c r="L8777" s="89"/>
      <c r="M8777" s="89"/>
      <c r="N8777" s="155">
        <v>937.55</v>
      </c>
      <c r="O8777" s="155">
        <v>0</v>
      </c>
      <c r="P8777" s="89" t="s">
        <v>679</v>
      </c>
    </row>
    <row r="8778" spans="1:16" ht="51">
      <c r="A8778" s="214">
        <v>41</v>
      </c>
      <c r="B8778" s="89"/>
      <c r="C8778" s="90" t="s">
        <v>50</v>
      </c>
      <c r="D8778" s="153">
        <v>43427</v>
      </c>
      <c r="E8778" s="89" t="s">
        <v>15198</v>
      </c>
      <c r="F8778" s="89" t="s">
        <v>6</v>
      </c>
      <c r="G8778" s="89">
        <v>939532</v>
      </c>
      <c r="H8778" s="89"/>
      <c r="I8778" s="93" t="s">
        <v>17440</v>
      </c>
      <c r="J8778" s="89"/>
      <c r="K8778" s="89"/>
      <c r="L8778" s="89"/>
      <c r="M8778" s="89"/>
      <c r="N8778" s="155">
        <v>0</v>
      </c>
      <c r="O8778" s="155">
        <v>261522</v>
      </c>
      <c r="P8778" s="89" t="s">
        <v>679</v>
      </c>
    </row>
    <row r="8779" spans="1:16" ht="51">
      <c r="A8779" s="214">
        <v>117</v>
      </c>
      <c r="B8779" s="89"/>
      <c r="C8779" s="90" t="s">
        <v>65</v>
      </c>
      <c r="D8779" s="153">
        <v>43427</v>
      </c>
      <c r="E8779" s="89" t="s">
        <v>15199</v>
      </c>
      <c r="F8779" s="89" t="s">
        <v>11</v>
      </c>
      <c r="G8779" s="89">
        <v>939553</v>
      </c>
      <c r="H8779" s="89"/>
      <c r="I8779" s="93" t="s">
        <v>17441</v>
      </c>
      <c r="J8779" s="89"/>
      <c r="K8779" s="89"/>
      <c r="L8779" s="89"/>
      <c r="M8779" s="89"/>
      <c r="N8779" s="155">
        <v>50</v>
      </c>
      <c r="O8779" s="155">
        <v>0</v>
      </c>
      <c r="P8779" s="89" t="s">
        <v>679</v>
      </c>
    </row>
    <row r="8780" spans="1:16" ht="51">
      <c r="A8780" s="214">
        <v>117</v>
      </c>
      <c r="B8780" s="89"/>
      <c r="C8780" s="90" t="s">
        <v>65</v>
      </c>
      <c r="D8780" s="153">
        <v>43427</v>
      </c>
      <c r="E8780" s="89" t="s">
        <v>15200</v>
      </c>
      <c r="F8780" s="89" t="s">
        <v>11</v>
      </c>
      <c r="G8780" s="89">
        <v>939551</v>
      </c>
      <c r="H8780" s="89"/>
      <c r="I8780" s="93" t="s">
        <v>17442</v>
      </c>
      <c r="J8780" s="89"/>
      <c r="K8780" s="89"/>
      <c r="L8780" s="89"/>
      <c r="M8780" s="89"/>
      <c r="N8780" s="155">
        <v>50</v>
      </c>
      <c r="O8780" s="155">
        <v>0</v>
      </c>
      <c r="P8780" s="89" t="s">
        <v>679</v>
      </c>
    </row>
    <row r="8781" spans="1:16" ht="51">
      <c r="A8781" s="214">
        <v>513</v>
      </c>
      <c r="B8781" s="89"/>
      <c r="C8781" s="90" t="s">
        <v>175</v>
      </c>
      <c r="D8781" s="153">
        <v>43427</v>
      </c>
      <c r="E8781" s="89" t="s">
        <v>15201</v>
      </c>
      <c r="F8781" s="89" t="s">
        <v>15</v>
      </c>
      <c r="G8781" s="89">
        <v>897706</v>
      </c>
      <c r="H8781" s="89"/>
      <c r="I8781" s="93" t="s">
        <v>3376</v>
      </c>
      <c r="J8781" s="89"/>
      <c r="K8781" s="89"/>
      <c r="L8781" s="89"/>
      <c r="M8781" s="89"/>
      <c r="N8781" s="155">
        <v>50</v>
      </c>
      <c r="O8781" s="155">
        <v>0</v>
      </c>
      <c r="P8781" s="89" t="s">
        <v>679</v>
      </c>
    </row>
    <row r="8782" spans="1:16" ht="51">
      <c r="A8782" s="214">
        <v>340</v>
      </c>
      <c r="B8782" s="89"/>
      <c r="C8782" s="90" t="s">
        <v>151</v>
      </c>
      <c r="D8782" s="153">
        <v>43427</v>
      </c>
      <c r="E8782" s="89" t="s">
        <v>15202</v>
      </c>
      <c r="F8782" s="89" t="s">
        <v>6</v>
      </c>
      <c r="G8782" s="89">
        <v>897711</v>
      </c>
      <c r="H8782" s="89"/>
      <c r="I8782" s="93" t="s">
        <v>17443</v>
      </c>
      <c r="J8782" s="89"/>
      <c r="K8782" s="89"/>
      <c r="L8782" s="89"/>
      <c r="M8782" s="89"/>
      <c r="N8782" s="155">
        <v>0</v>
      </c>
      <c r="O8782" s="155">
        <v>81098.92</v>
      </c>
      <c r="P8782" s="89" t="s">
        <v>679</v>
      </c>
    </row>
    <row r="8783" spans="1:16" ht="51">
      <c r="A8783" s="214">
        <v>340</v>
      </c>
      <c r="B8783" s="89"/>
      <c r="C8783" s="90" t="s">
        <v>151</v>
      </c>
      <c r="D8783" s="153">
        <v>43427</v>
      </c>
      <c r="E8783" s="89" t="s">
        <v>15203</v>
      </c>
      <c r="F8783" s="89" t="s">
        <v>6</v>
      </c>
      <c r="G8783" s="89">
        <v>897715</v>
      </c>
      <c r="H8783" s="89"/>
      <c r="I8783" s="93" t="s">
        <v>17444</v>
      </c>
      <c r="J8783" s="89"/>
      <c r="K8783" s="89"/>
      <c r="L8783" s="89"/>
      <c r="M8783" s="89"/>
      <c r="N8783" s="155">
        <v>0</v>
      </c>
      <c r="O8783" s="155">
        <v>21849.1</v>
      </c>
      <c r="P8783" s="89" t="s">
        <v>679</v>
      </c>
    </row>
    <row r="8784" spans="1:16" ht="63.75">
      <c r="A8784" s="214">
        <v>41</v>
      </c>
      <c r="B8784" s="89"/>
      <c r="C8784" s="90" t="s">
        <v>50</v>
      </c>
      <c r="D8784" s="153">
        <v>43427</v>
      </c>
      <c r="E8784" s="89" t="s">
        <v>15204</v>
      </c>
      <c r="F8784" s="89" t="s">
        <v>6</v>
      </c>
      <c r="G8784" s="89">
        <v>897723</v>
      </c>
      <c r="H8784" s="89"/>
      <c r="I8784" s="93" t="s">
        <v>17445</v>
      </c>
      <c r="J8784" s="89"/>
      <c r="K8784" s="89"/>
      <c r="L8784" s="89"/>
      <c r="M8784" s="89"/>
      <c r="N8784" s="155">
        <v>0</v>
      </c>
      <c r="O8784" s="155">
        <v>110130.03</v>
      </c>
      <c r="P8784" s="89" t="s">
        <v>679</v>
      </c>
    </row>
    <row r="8785" spans="1:16" ht="51">
      <c r="A8785" s="214">
        <v>340</v>
      </c>
      <c r="B8785" s="89"/>
      <c r="C8785" s="90" t="s">
        <v>151</v>
      </c>
      <c r="D8785" s="153">
        <v>43427</v>
      </c>
      <c r="E8785" s="89" t="s">
        <v>15205</v>
      </c>
      <c r="F8785" s="89" t="s">
        <v>15</v>
      </c>
      <c r="G8785" s="89">
        <v>897712</v>
      </c>
      <c r="H8785" s="89"/>
      <c r="I8785" s="93" t="s">
        <v>17446</v>
      </c>
      <c r="J8785" s="89"/>
      <c r="K8785" s="89"/>
      <c r="L8785" s="89"/>
      <c r="M8785" s="89"/>
      <c r="N8785" s="155">
        <v>50</v>
      </c>
      <c r="O8785" s="155">
        <v>0</v>
      </c>
      <c r="P8785" s="89" t="s">
        <v>679</v>
      </c>
    </row>
    <row r="8786" spans="1:16" ht="51">
      <c r="A8786" s="214">
        <v>340</v>
      </c>
      <c r="B8786" s="89"/>
      <c r="C8786" s="90" t="s">
        <v>151</v>
      </c>
      <c r="D8786" s="153">
        <v>43427</v>
      </c>
      <c r="E8786" s="89" t="s">
        <v>15206</v>
      </c>
      <c r="F8786" s="89" t="s">
        <v>15</v>
      </c>
      <c r="G8786" s="89">
        <v>897716</v>
      </c>
      <c r="H8786" s="89"/>
      <c r="I8786" s="93" t="s">
        <v>17447</v>
      </c>
      <c r="J8786" s="89"/>
      <c r="K8786" s="89"/>
      <c r="L8786" s="89"/>
      <c r="M8786" s="89"/>
      <c r="N8786" s="155">
        <v>50</v>
      </c>
      <c r="O8786" s="155">
        <v>0</v>
      </c>
      <c r="P8786" s="89" t="s">
        <v>679</v>
      </c>
    </row>
    <row r="8787" spans="1:16" ht="63.75">
      <c r="A8787" s="214">
        <v>119</v>
      </c>
      <c r="B8787" s="89"/>
      <c r="C8787" s="90" t="s">
        <v>66</v>
      </c>
      <c r="D8787" s="153">
        <v>43427</v>
      </c>
      <c r="E8787" s="89" t="s">
        <v>15207</v>
      </c>
      <c r="F8787" s="89" t="s">
        <v>11</v>
      </c>
      <c r="G8787" s="89">
        <v>939565</v>
      </c>
      <c r="H8787" s="89"/>
      <c r="I8787" s="93" t="s">
        <v>17448</v>
      </c>
      <c r="J8787" s="89"/>
      <c r="K8787" s="89"/>
      <c r="L8787" s="89"/>
      <c r="M8787" s="89"/>
      <c r="N8787" s="155">
        <v>50</v>
      </c>
      <c r="O8787" s="155">
        <v>0</v>
      </c>
      <c r="P8787" s="89" t="s">
        <v>679</v>
      </c>
    </row>
    <row r="8788" spans="1:16" ht="51">
      <c r="A8788" s="214">
        <v>513</v>
      </c>
      <c r="B8788" s="89"/>
      <c r="C8788" s="90" t="s">
        <v>175</v>
      </c>
      <c r="D8788" s="153">
        <v>43427</v>
      </c>
      <c r="E8788" s="89" t="s">
        <v>15208</v>
      </c>
      <c r="F8788" s="89" t="s">
        <v>15</v>
      </c>
      <c r="G8788" s="89">
        <v>897718</v>
      </c>
      <c r="H8788" s="89"/>
      <c r="I8788" s="93" t="s">
        <v>3376</v>
      </c>
      <c r="J8788" s="89"/>
      <c r="K8788" s="89"/>
      <c r="L8788" s="89"/>
      <c r="M8788" s="89"/>
      <c r="N8788" s="155">
        <v>50</v>
      </c>
      <c r="O8788" s="155">
        <v>0</v>
      </c>
      <c r="P8788" s="89" t="s">
        <v>679</v>
      </c>
    </row>
    <row r="8789" spans="1:16" ht="63.75">
      <c r="A8789" s="214">
        <v>41</v>
      </c>
      <c r="B8789" s="89"/>
      <c r="C8789" s="90" t="s">
        <v>50</v>
      </c>
      <c r="D8789" s="153">
        <v>43427</v>
      </c>
      <c r="E8789" s="89" t="s">
        <v>15209</v>
      </c>
      <c r="F8789" s="89" t="s">
        <v>15</v>
      </c>
      <c r="G8789" s="89">
        <v>897724</v>
      </c>
      <c r="H8789" s="89"/>
      <c r="I8789" s="93" t="s">
        <v>17449</v>
      </c>
      <c r="J8789" s="89"/>
      <c r="K8789" s="89"/>
      <c r="L8789" s="89"/>
      <c r="M8789" s="89"/>
      <c r="N8789" s="155">
        <v>50</v>
      </c>
      <c r="O8789" s="155">
        <v>0</v>
      </c>
      <c r="P8789" s="89" t="s">
        <v>679</v>
      </c>
    </row>
    <row r="8790" spans="1:16" ht="51">
      <c r="A8790" s="214">
        <v>86</v>
      </c>
      <c r="B8790" s="89"/>
      <c r="C8790" s="90" t="s">
        <v>59</v>
      </c>
      <c r="D8790" s="153">
        <v>43430</v>
      </c>
      <c r="E8790" s="89" t="s">
        <v>15210</v>
      </c>
      <c r="F8790" s="89" t="s">
        <v>3</v>
      </c>
      <c r="G8790" s="89">
        <v>1685511</v>
      </c>
      <c r="H8790" s="89"/>
      <c r="I8790" s="93" t="s">
        <v>17450</v>
      </c>
      <c r="J8790" s="89"/>
      <c r="K8790" s="89"/>
      <c r="L8790" s="89"/>
      <c r="M8790" s="89"/>
      <c r="N8790" s="155">
        <v>0</v>
      </c>
      <c r="O8790" s="155">
        <v>510</v>
      </c>
      <c r="P8790" s="89" t="s">
        <v>679</v>
      </c>
    </row>
    <row r="8791" spans="1:16" ht="51">
      <c r="A8791" s="214">
        <v>86</v>
      </c>
      <c r="B8791" s="89"/>
      <c r="C8791" s="90" t="s">
        <v>59</v>
      </c>
      <c r="D8791" s="153">
        <v>43430</v>
      </c>
      <c r="E8791" s="89" t="s">
        <v>15211</v>
      </c>
      <c r="F8791" s="89" t="s">
        <v>3</v>
      </c>
      <c r="G8791" s="89">
        <v>1685512</v>
      </c>
      <c r="H8791" s="89"/>
      <c r="I8791" s="93" t="s">
        <v>17451</v>
      </c>
      <c r="J8791" s="89"/>
      <c r="K8791" s="89"/>
      <c r="L8791" s="89"/>
      <c r="M8791" s="89"/>
      <c r="N8791" s="155">
        <v>0</v>
      </c>
      <c r="O8791" s="155">
        <v>800</v>
      </c>
      <c r="P8791" s="89" t="s">
        <v>679</v>
      </c>
    </row>
    <row r="8792" spans="1:16" ht="51">
      <c r="A8792" s="214">
        <v>6</v>
      </c>
      <c r="B8792" s="89"/>
      <c r="C8792" s="90" t="s">
        <v>43</v>
      </c>
      <c r="D8792" s="153">
        <v>43430</v>
      </c>
      <c r="E8792" s="89" t="s">
        <v>15212</v>
      </c>
      <c r="F8792" s="89" t="s">
        <v>3</v>
      </c>
      <c r="G8792" s="89">
        <v>1685517</v>
      </c>
      <c r="H8792" s="89"/>
      <c r="I8792" s="93" t="s">
        <v>17452</v>
      </c>
      <c r="J8792" s="89"/>
      <c r="K8792" s="89"/>
      <c r="L8792" s="89"/>
      <c r="M8792" s="89"/>
      <c r="N8792" s="155">
        <v>0</v>
      </c>
      <c r="O8792" s="155">
        <v>35</v>
      </c>
      <c r="P8792" s="89" t="s">
        <v>679</v>
      </c>
    </row>
    <row r="8793" spans="1:16" ht="38.25">
      <c r="A8793" s="214" t="s">
        <v>569</v>
      </c>
      <c r="B8793" s="89"/>
      <c r="C8793" s="90" t="s">
        <v>621</v>
      </c>
      <c r="D8793" s="153">
        <v>43430</v>
      </c>
      <c r="E8793" s="89" t="s">
        <v>15213</v>
      </c>
      <c r="F8793" s="89" t="s">
        <v>3</v>
      </c>
      <c r="G8793" s="89">
        <v>1685526</v>
      </c>
      <c r="H8793" s="89"/>
      <c r="I8793" s="93" t="s">
        <v>17453</v>
      </c>
      <c r="J8793" s="89"/>
      <c r="K8793" s="89"/>
      <c r="L8793" s="89"/>
      <c r="M8793" s="89"/>
      <c r="N8793" s="155">
        <v>0</v>
      </c>
      <c r="O8793" s="155">
        <v>630.70000000000005</v>
      </c>
      <c r="P8793" s="89" t="s">
        <v>679</v>
      </c>
    </row>
    <row r="8794" spans="1:16" ht="51">
      <c r="A8794" s="214">
        <v>52</v>
      </c>
      <c r="B8794" s="89"/>
      <c r="C8794" s="90" t="s">
        <v>54</v>
      </c>
      <c r="D8794" s="153">
        <v>43430</v>
      </c>
      <c r="E8794" s="89" t="s">
        <v>15214</v>
      </c>
      <c r="F8794" s="89" t="s">
        <v>3</v>
      </c>
      <c r="G8794" s="89">
        <v>1685534</v>
      </c>
      <c r="H8794" s="89"/>
      <c r="I8794" s="93" t="s">
        <v>17454</v>
      </c>
      <c r="J8794" s="89"/>
      <c r="K8794" s="89"/>
      <c r="L8794" s="89"/>
      <c r="M8794" s="89"/>
      <c r="N8794" s="155">
        <v>0</v>
      </c>
      <c r="O8794" s="155">
        <v>74.53</v>
      </c>
      <c r="P8794" s="89" t="s">
        <v>679</v>
      </c>
    </row>
    <row r="8795" spans="1:16" ht="51">
      <c r="A8795" s="214">
        <v>52</v>
      </c>
      <c r="B8795" s="89"/>
      <c r="C8795" s="90" t="s">
        <v>54</v>
      </c>
      <c r="D8795" s="153">
        <v>43430</v>
      </c>
      <c r="E8795" s="89" t="s">
        <v>15215</v>
      </c>
      <c r="F8795" s="89" t="s">
        <v>3</v>
      </c>
      <c r="G8795" s="89">
        <v>1685535</v>
      </c>
      <c r="H8795" s="89"/>
      <c r="I8795" s="93" t="s">
        <v>17455</v>
      </c>
      <c r="J8795" s="89"/>
      <c r="K8795" s="89"/>
      <c r="L8795" s="89"/>
      <c r="M8795" s="89"/>
      <c r="N8795" s="155">
        <v>0</v>
      </c>
      <c r="O8795" s="155">
        <v>32.42</v>
      </c>
      <c r="P8795" s="89" t="s">
        <v>679</v>
      </c>
    </row>
    <row r="8796" spans="1:16" ht="51">
      <c r="A8796" s="214">
        <v>224</v>
      </c>
      <c r="B8796" s="89"/>
      <c r="C8796" s="90" t="s">
        <v>108</v>
      </c>
      <c r="D8796" s="153">
        <v>43430</v>
      </c>
      <c r="E8796" s="89" t="s">
        <v>15216</v>
      </c>
      <c r="F8796" s="89" t="s">
        <v>3</v>
      </c>
      <c r="G8796" s="89">
        <v>1685539</v>
      </c>
      <c r="H8796" s="89"/>
      <c r="I8796" s="93" t="s">
        <v>17034</v>
      </c>
      <c r="J8796" s="89"/>
      <c r="K8796" s="89"/>
      <c r="L8796" s="89"/>
      <c r="M8796" s="89"/>
      <c r="N8796" s="155">
        <v>0</v>
      </c>
      <c r="O8796" s="155">
        <v>249.19</v>
      </c>
      <c r="P8796" s="89" t="s">
        <v>679</v>
      </c>
    </row>
    <row r="8797" spans="1:16" ht="51">
      <c r="A8797" s="214">
        <v>41</v>
      </c>
      <c r="B8797" s="89"/>
      <c r="C8797" s="90" t="s">
        <v>50</v>
      </c>
      <c r="D8797" s="153">
        <v>43430</v>
      </c>
      <c r="E8797" s="89" t="s">
        <v>15217</v>
      </c>
      <c r="F8797" s="89" t="s">
        <v>3</v>
      </c>
      <c r="G8797" s="89">
        <v>1685541</v>
      </c>
      <c r="H8797" s="89"/>
      <c r="I8797" s="93" t="s">
        <v>17456</v>
      </c>
      <c r="J8797" s="89"/>
      <c r="K8797" s="89"/>
      <c r="L8797" s="89"/>
      <c r="M8797" s="89"/>
      <c r="N8797" s="155">
        <v>0</v>
      </c>
      <c r="O8797" s="155">
        <v>15</v>
      </c>
      <c r="P8797" s="89" t="s">
        <v>679</v>
      </c>
    </row>
    <row r="8798" spans="1:16" ht="51">
      <c r="A8798" s="214">
        <v>20</v>
      </c>
      <c r="B8798" s="89"/>
      <c r="C8798" s="90" t="s">
        <v>47</v>
      </c>
      <c r="D8798" s="153">
        <v>43430</v>
      </c>
      <c r="E8798" s="89" t="s">
        <v>15218</v>
      </c>
      <c r="F8798" s="89" t="s">
        <v>3</v>
      </c>
      <c r="G8798" s="89">
        <v>1685542</v>
      </c>
      <c r="H8798" s="89"/>
      <c r="I8798" s="93" t="s">
        <v>17457</v>
      </c>
      <c r="J8798" s="89"/>
      <c r="K8798" s="89"/>
      <c r="L8798" s="89"/>
      <c r="M8798" s="89"/>
      <c r="N8798" s="155">
        <v>0</v>
      </c>
      <c r="O8798" s="155">
        <v>321.97000000000003</v>
      </c>
      <c r="P8798" s="89" t="s">
        <v>679</v>
      </c>
    </row>
    <row r="8799" spans="1:16" ht="51">
      <c r="A8799" s="214">
        <v>41</v>
      </c>
      <c r="B8799" s="89"/>
      <c r="C8799" s="90" t="s">
        <v>50</v>
      </c>
      <c r="D8799" s="153">
        <v>43430</v>
      </c>
      <c r="E8799" s="89" t="s">
        <v>15219</v>
      </c>
      <c r="F8799" s="89" t="s">
        <v>3</v>
      </c>
      <c r="G8799" s="89">
        <v>1685562</v>
      </c>
      <c r="H8799" s="89"/>
      <c r="I8799" s="93" t="s">
        <v>17458</v>
      </c>
      <c r="J8799" s="89"/>
      <c r="K8799" s="89"/>
      <c r="L8799" s="89"/>
      <c r="M8799" s="89"/>
      <c r="N8799" s="155">
        <v>0</v>
      </c>
      <c r="O8799" s="155">
        <v>160</v>
      </c>
      <c r="P8799" s="89" t="s">
        <v>679</v>
      </c>
    </row>
    <row r="8800" spans="1:16" ht="51">
      <c r="A8800" s="214">
        <v>599</v>
      </c>
      <c r="B8800" s="89"/>
      <c r="C8800" s="90" t="s">
        <v>11086</v>
      </c>
      <c r="D8800" s="153">
        <v>43430</v>
      </c>
      <c r="E8800" s="89" t="s">
        <v>15220</v>
      </c>
      <c r="F8800" s="89" t="s">
        <v>3</v>
      </c>
      <c r="G8800" s="89">
        <v>1685402</v>
      </c>
      <c r="H8800" s="89"/>
      <c r="I8800" s="93" t="s">
        <v>12909</v>
      </c>
      <c r="J8800" s="89"/>
      <c r="K8800" s="89"/>
      <c r="L8800" s="89"/>
      <c r="M8800" s="89"/>
      <c r="N8800" s="155">
        <v>0</v>
      </c>
      <c r="O8800" s="155">
        <v>370.98</v>
      </c>
      <c r="P8800" s="89" t="s">
        <v>679</v>
      </c>
    </row>
    <row r="8801" spans="1:16" ht="63.75">
      <c r="A8801" s="214">
        <v>287</v>
      </c>
      <c r="B8801" s="89"/>
      <c r="C8801" s="90" t="s">
        <v>130</v>
      </c>
      <c r="D8801" s="153">
        <v>43430</v>
      </c>
      <c r="E8801" s="89" t="s">
        <v>15221</v>
      </c>
      <c r="F8801" s="89" t="s">
        <v>3</v>
      </c>
      <c r="G8801" s="89">
        <v>1685410</v>
      </c>
      <c r="H8801" s="89"/>
      <c r="I8801" s="93" t="s">
        <v>17459</v>
      </c>
      <c r="J8801" s="89"/>
      <c r="K8801" s="89"/>
      <c r="L8801" s="89"/>
      <c r="M8801" s="89"/>
      <c r="N8801" s="155">
        <v>0</v>
      </c>
      <c r="O8801" s="155">
        <v>50</v>
      </c>
      <c r="P8801" s="89" t="s">
        <v>679</v>
      </c>
    </row>
    <row r="8802" spans="1:16" ht="63.75">
      <c r="A8802" s="214">
        <v>35</v>
      </c>
      <c r="B8802" s="89"/>
      <c r="C8802" s="90" t="s">
        <v>49</v>
      </c>
      <c r="D8802" s="153">
        <v>43430</v>
      </c>
      <c r="E8802" s="89" t="s">
        <v>15222</v>
      </c>
      <c r="F8802" s="89" t="s">
        <v>3</v>
      </c>
      <c r="G8802" s="89">
        <v>1685420</v>
      </c>
      <c r="H8802" s="89"/>
      <c r="I8802" s="93" t="s">
        <v>17460</v>
      </c>
      <c r="J8802" s="89"/>
      <c r="K8802" s="89"/>
      <c r="L8802" s="89"/>
      <c r="M8802" s="89"/>
      <c r="N8802" s="155">
        <v>0</v>
      </c>
      <c r="O8802" s="155">
        <v>500</v>
      </c>
      <c r="P8802" s="89" t="s">
        <v>679</v>
      </c>
    </row>
    <row r="8803" spans="1:16" ht="38.25">
      <c r="A8803" s="214">
        <v>16</v>
      </c>
      <c r="B8803" s="89"/>
      <c r="C8803" s="90" t="s">
        <v>46</v>
      </c>
      <c r="D8803" s="153">
        <v>43430</v>
      </c>
      <c r="E8803" s="89" t="s">
        <v>15223</v>
      </c>
      <c r="F8803" s="89" t="s">
        <v>3</v>
      </c>
      <c r="G8803" s="89">
        <v>1685447</v>
      </c>
      <c r="H8803" s="89"/>
      <c r="I8803" s="93" t="s">
        <v>17461</v>
      </c>
      <c r="J8803" s="89"/>
      <c r="K8803" s="89"/>
      <c r="L8803" s="89"/>
      <c r="M8803" s="89"/>
      <c r="N8803" s="155">
        <v>0</v>
      </c>
      <c r="O8803" s="155">
        <v>6034</v>
      </c>
      <c r="P8803" s="89" t="s">
        <v>679</v>
      </c>
    </row>
    <row r="8804" spans="1:16" ht="51">
      <c r="A8804" s="214">
        <v>66</v>
      </c>
      <c r="B8804" s="89"/>
      <c r="C8804" s="90" t="s">
        <v>55</v>
      </c>
      <c r="D8804" s="153">
        <v>43430</v>
      </c>
      <c r="E8804" s="89" t="s">
        <v>15224</v>
      </c>
      <c r="F8804" s="89" t="s">
        <v>3</v>
      </c>
      <c r="G8804" s="89">
        <v>1685479</v>
      </c>
      <c r="H8804" s="89"/>
      <c r="I8804" s="93" t="s">
        <v>17462</v>
      </c>
      <c r="J8804" s="89"/>
      <c r="K8804" s="89"/>
      <c r="L8804" s="89"/>
      <c r="M8804" s="89"/>
      <c r="N8804" s="155">
        <v>0</v>
      </c>
      <c r="O8804" s="155">
        <v>30</v>
      </c>
      <c r="P8804" s="89" t="s">
        <v>679</v>
      </c>
    </row>
    <row r="8805" spans="1:16" ht="51">
      <c r="A8805" s="214">
        <v>70</v>
      </c>
      <c r="B8805" s="89"/>
      <c r="C8805" s="90" t="s">
        <v>56</v>
      </c>
      <c r="D8805" s="153">
        <v>43430</v>
      </c>
      <c r="E8805" s="89" t="s">
        <v>15225</v>
      </c>
      <c r="F8805" s="89" t="s">
        <v>3</v>
      </c>
      <c r="G8805" s="89">
        <v>1685480</v>
      </c>
      <c r="H8805" s="89"/>
      <c r="I8805" s="93" t="s">
        <v>17463</v>
      </c>
      <c r="J8805" s="89"/>
      <c r="K8805" s="89"/>
      <c r="L8805" s="89"/>
      <c r="M8805" s="89"/>
      <c r="N8805" s="155">
        <v>0</v>
      </c>
      <c r="O8805" s="155">
        <v>20</v>
      </c>
      <c r="P8805" s="89" t="s">
        <v>679</v>
      </c>
    </row>
    <row r="8806" spans="1:16" ht="63.75">
      <c r="A8806" s="214">
        <v>234</v>
      </c>
      <c r="B8806" s="89"/>
      <c r="C8806" s="90" t="s">
        <v>652</v>
      </c>
      <c r="D8806" s="153">
        <v>43430</v>
      </c>
      <c r="E8806" s="89" t="s">
        <v>15226</v>
      </c>
      <c r="F8806" s="89" t="s">
        <v>3</v>
      </c>
      <c r="G8806" s="89">
        <v>1685489</v>
      </c>
      <c r="H8806" s="89"/>
      <c r="I8806" s="93" t="s">
        <v>17464</v>
      </c>
      <c r="J8806" s="89"/>
      <c r="K8806" s="89"/>
      <c r="L8806" s="89"/>
      <c r="M8806" s="89"/>
      <c r="N8806" s="155">
        <v>0</v>
      </c>
      <c r="O8806" s="155">
        <v>143</v>
      </c>
      <c r="P8806" s="89" t="s">
        <v>679</v>
      </c>
    </row>
    <row r="8807" spans="1:16" ht="51">
      <c r="A8807" s="214">
        <v>41</v>
      </c>
      <c r="B8807" s="89"/>
      <c r="C8807" s="90" t="s">
        <v>50</v>
      </c>
      <c r="D8807" s="153">
        <v>43430</v>
      </c>
      <c r="E8807" s="89" t="s">
        <v>15227</v>
      </c>
      <c r="F8807" s="89" t="s">
        <v>3</v>
      </c>
      <c r="G8807" s="89">
        <v>1685490</v>
      </c>
      <c r="H8807" s="89"/>
      <c r="I8807" s="93" t="s">
        <v>17465</v>
      </c>
      <c r="J8807" s="89"/>
      <c r="K8807" s="89"/>
      <c r="L8807" s="89"/>
      <c r="M8807" s="89"/>
      <c r="N8807" s="155">
        <v>0</v>
      </c>
      <c r="O8807" s="155">
        <v>15</v>
      </c>
      <c r="P8807" s="89" t="s">
        <v>679</v>
      </c>
    </row>
    <row r="8808" spans="1:16" ht="51">
      <c r="A8808" s="214">
        <v>526</v>
      </c>
      <c r="B8808" s="89"/>
      <c r="C8808" s="90" t="s">
        <v>616</v>
      </c>
      <c r="D8808" s="153">
        <v>43430</v>
      </c>
      <c r="E8808" s="89" t="s">
        <v>15228</v>
      </c>
      <c r="F8808" s="89" t="s">
        <v>3</v>
      </c>
      <c r="G8808" s="89">
        <v>1685491</v>
      </c>
      <c r="H8808" s="89"/>
      <c r="I8808" s="93" t="s">
        <v>17466</v>
      </c>
      <c r="J8808" s="89"/>
      <c r="K8808" s="89"/>
      <c r="L8808" s="89"/>
      <c r="M8808" s="89"/>
      <c r="N8808" s="155">
        <v>0</v>
      </c>
      <c r="O8808" s="155">
        <v>90</v>
      </c>
      <c r="P8808" s="89" t="s">
        <v>679</v>
      </c>
    </row>
    <row r="8809" spans="1:16" ht="51">
      <c r="A8809" s="214" t="s">
        <v>569</v>
      </c>
      <c r="B8809" s="89"/>
      <c r="C8809" s="90" t="s">
        <v>621</v>
      </c>
      <c r="D8809" s="153">
        <v>43430</v>
      </c>
      <c r="E8809" s="89" t="s">
        <v>15229</v>
      </c>
      <c r="F8809" s="89" t="s">
        <v>3</v>
      </c>
      <c r="G8809" s="89">
        <v>1685506</v>
      </c>
      <c r="H8809" s="89"/>
      <c r="I8809" s="93" t="s">
        <v>17467</v>
      </c>
      <c r="J8809" s="89"/>
      <c r="K8809" s="89"/>
      <c r="L8809" s="89"/>
      <c r="M8809" s="89"/>
      <c r="N8809" s="155">
        <v>0</v>
      </c>
      <c r="O8809" s="155">
        <v>139.62</v>
      </c>
      <c r="P8809" s="89" t="s">
        <v>679</v>
      </c>
    </row>
    <row r="8810" spans="1:16" ht="38.25">
      <c r="A8810" s="214">
        <v>52</v>
      </c>
      <c r="B8810" s="89"/>
      <c r="C8810" s="90" t="s">
        <v>54</v>
      </c>
      <c r="D8810" s="153">
        <v>43430</v>
      </c>
      <c r="E8810" s="89" t="s">
        <v>15230</v>
      </c>
      <c r="F8810" s="89" t="s">
        <v>3</v>
      </c>
      <c r="G8810" s="89">
        <v>1685508</v>
      </c>
      <c r="H8810" s="89"/>
      <c r="I8810" s="93" t="s">
        <v>17468</v>
      </c>
      <c r="J8810" s="89"/>
      <c r="K8810" s="89"/>
      <c r="L8810" s="89"/>
      <c r="M8810" s="89"/>
      <c r="N8810" s="155">
        <v>0</v>
      </c>
      <c r="O8810" s="155">
        <v>1567.5</v>
      </c>
      <c r="P8810" s="89" t="s">
        <v>679</v>
      </c>
    </row>
    <row r="8811" spans="1:16" ht="51">
      <c r="A8811" s="214">
        <v>373</v>
      </c>
      <c r="B8811" s="89"/>
      <c r="C8811" s="90" t="s">
        <v>644</v>
      </c>
      <c r="D8811" s="153">
        <v>43430</v>
      </c>
      <c r="E8811" s="89" t="s">
        <v>15231</v>
      </c>
      <c r="F8811" s="89" t="s">
        <v>3</v>
      </c>
      <c r="G8811" s="89">
        <v>1685574</v>
      </c>
      <c r="H8811" s="89"/>
      <c r="I8811" s="93" t="s">
        <v>17469</v>
      </c>
      <c r="J8811" s="89"/>
      <c r="K8811" s="89"/>
      <c r="L8811" s="89"/>
      <c r="M8811" s="89"/>
      <c r="N8811" s="155">
        <v>0</v>
      </c>
      <c r="O8811" s="155">
        <v>250</v>
      </c>
      <c r="P8811" s="89" t="s">
        <v>679</v>
      </c>
    </row>
    <row r="8812" spans="1:16" ht="63.75">
      <c r="A8812" s="214">
        <v>16</v>
      </c>
      <c r="B8812" s="89"/>
      <c r="C8812" s="90" t="s">
        <v>46</v>
      </c>
      <c r="D8812" s="153">
        <v>43430</v>
      </c>
      <c r="E8812" s="89" t="s">
        <v>15232</v>
      </c>
      <c r="F8812" s="89" t="s">
        <v>3</v>
      </c>
      <c r="G8812" s="89">
        <v>1685593</v>
      </c>
      <c r="H8812" s="89"/>
      <c r="I8812" s="93" t="s">
        <v>17470</v>
      </c>
      <c r="J8812" s="89"/>
      <c r="K8812" s="89"/>
      <c r="L8812" s="89"/>
      <c r="M8812" s="89"/>
      <c r="N8812" s="155">
        <v>0</v>
      </c>
      <c r="O8812" s="155">
        <v>7940</v>
      </c>
      <c r="P8812" s="89" t="s">
        <v>679</v>
      </c>
    </row>
    <row r="8813" spans="1:16" ht="51">
      <c r="A8813" s="214" t="s">
        <v>569</v>
      </c>
      <c r="B8813" s="89"/>
      <c r="C8813" s="90" t="s">
        <v>621</v>
      </c>
      <c r="D8813" s="153">
        <v>43430</v>
      </c>
      <c r="E8813" s="89" t="s">
        <v>15233</v>
      </c>
      <c r="F8813" s="89" t="s">
        <v>3</v>
      </c>
      <c r="G8813" s="89">
        <v>1685594</v>
      </c>
      <c r="H8813" s="89"/>
      <c r="I8813" s="93" t="s">
        <v>17471</v>
      </c>
      <c r="J8813" s="89"/>
      <c r="K8813" s="89"/>
      <c r="L8813" s="89"/>
      <c r="M8813" s="89"/>
      <c r="N8813" s="155">
        <v>0</v>
      </c>
      <c r="O8813" s="155">
        <v>93.9</v>
      </c>
      <c r="P8813" s="89" t="s">
        <v>679</v>
      </c>
    </row>
    <row r="8814" spans="1:16" ht="51">
      <c r="A8814" s="214">
        <v>16</v>
      </c>
      <c r="B8814" s="89"/>
      <c r="C8814" s="90" t="s">
        <v>46</v>
      </c>
      <c r="D8814" s="153">
        <v>43430</v>
      </c>
      <c r="E8814" s="89" t="s">
        <v>15234</v>
      </c>
      <c r="F8814" s="89" t="s">
        <v>3</v>
      </c>
      <c r="G8814" s="89">
        <v>1685598</v>
      </c>
      <c r="H8814" s="89"/>
      <c r="I8814" s="93" t="s">
        <v>17472</v>
      </c>
      <c r="J8814" s="89"/>
      <c r="K8814" s="89"/>
      <c r="L8814" s="89"/>
      <c r="M8814" s="89"/>
      <c r="N8814" s="155">
        <v>0</v>
      </c>
      <c r="O8814" s="155">
        <v>240</v>
      </c>
      <c r="P8814" s="89" t="s">
        <v>679</v>
      </c>
    </row>
    <row r="8815" spans="1:16" ht="51">
      <c r="A8815" s="214">
        <v>41</v>
      </c>
      <c r="B8815" s="89"/>
      <c r="C8815" s="90" t="s">
        <v>50</v>
      </c>
      <c r="D8815" s="153">
        <v>43430</v>
      </c>
      <c r="E8815" s="89" t="s">
        <v>15235</v>
      </c>
      <c r="F8815" s="89" t="s">
        <v>3</v>
      </c>
      <c r="G8815" s="89">
        <v>1685615</v>
      </c>
      <c r="H8815" s="89"/>
      <c r="I8815" s="93" t="s">
        <v>17473</v>
      </c>
      <c r="J8815" s="89"/>
      <c r="K8815" s="89"/>
      <c r="L8815" s="89"/>
      <c r="M8815" s="89"/>
      <c r="N8815" s="155">
        <v>0</v>
      </c>
      <c r="O8815" s="155">
        <v>210</v>
      </c>
      <c r="P8815" s="89" t="s">
        <v>679</v>
      </c>
    </row>
    <row r="8816" spans="1:16" ht="51">
      <c r="A8816" s="214">
        <v>41</v>
      </c>
      <c r="B8816" s="89"/>
      <c r="C8816" s="90" t="s">
        <v>50</v>
      </c>
      <c r="D8816" s="153">
        <v>43430</v>
      </c>
      <c r="E8816" s="89" t="s">
        <v>15236</v>
      </c>
      <c r="F8816" s="89" t="s">
        <v>3</v>
      </c>
      <c r="G8816" s="89">
        <v>1685616</v>
      </c>
      <c r="H8816" s="89"/>
      <c r="I8816" s="93" t="s">
        <v>17474</v>
      </c>
      <c r="J8816" s="89"/>
      <c r="K8816" s="89"/>
      <c r="L8816" s="89"/>
      <c r="M8816" s="89"/>
      <c r="N8816" s="155">
        <v>0</v>
      </c>
      <c r="O8816" s="155">
        <v>60</v>
      </c>
      <c r="P8816" s="89" t="s">
        <v>679</v>
      </c>
    </row>
    <row r="8817" spans="1:16" ht="38.25">
      <c r="A8817" s="214">
        <v>526</v>
      </c>
      <c r="B8817" s="89"/>
      <c r="C8817" s="90" t="s">
        <v>616</v>
      </c>
      <c r="D8817" s="153">
        <v>43430</v>
      </c>
      <c r="E8817" s="89" t="s">
        <v>15237</v>
      </c>
      <c r="F8817" s="89" t="s">
        <v>3</v>
      </c>
      <c r="G8817" s="89">
        <v>1685635</v>
      </c>
      <c r="H8817" s="89"/>
      <c r="I8817" s="93" t="s">
        <v>17475</v>
      </c>
      <c r="J8817" s="89"/>
      <c r="K8817" s="89"/>
      <c r="L8817" s="89"/>
      <c r="M8817" s="89"/>
      <c r="N8817" s="155">
        <v>0</v>
      </c>
      <c r="O8817" s="155">
        <v>46</v>
      </c>
      <c r="P8817" s="89" t="s">
        <v>679</v>
      </c>
    </row>
    <row r="8818" spans="1:16" ht="51">
      <c r="A8818" s="214">
        <v>48</v>
      </c>
      <c r="B8818" s="89"/>
      <c r="C8818" s="90" t="s">
        <v>53</v>
      </c>
      <c r="D8818" s="153">
        <v>43430</v>
      </c>
      <c r="E8818" s="89" t="s">
        <v>15238</v>
      </c>
      <c r="F8818" s="89" t="s">
        <v>3</v>
      </c>
      <c r="G8818" s="89">
        <v>1685637</v>
      </c>
      <c r="H8818" s="89"/>
      <c r="I8818" s="93" t="s">
        <v>17476</v>
      </c>
      <c r="J8818" s="89"/>
      <c r="K8818" s="89"/>
      <c r="L8818" s="89"/>
      <c r="M8818" s="89"/>
      <c r="N8818" s="155">
        <v>0</v>
      </c>
      <c r="O8818" s="155">
        <v>394</v>
      </c>
      <c r="P8818" s="89" t="s">
        <v>679</v>
      </c>
    </row>
    <row r="8819" spans="1:16" ht="63.75">
      <c r="A8819" s="214">
        <v>660</v>
      </c>
      <c r="B8819" s="89"/>
      <c r="C8819" s="90" t="s">
        <v>192</v>
      </c>
      <c r="D8819" s="153">
        <v>43430</v>
      </c>
      <c r="E8819" s="89" t="s">
        <v>15239</v>
      </c>
      <c r="F8819" s="89" t="s">
        <v>3</v>
      </c>
      <c r="G8819" s="89">
        <v>1685434</v>
      </c>
      <c r="H8819" s="89"/>
      <c r="I8819" s="93" t="s">
        <v>17477</v>
      </c>
      <c r="J8819" s="89"/>
      <c r="K8819" s="89"/>
      <c r="L8819" s="89"/>
      <c r="M8819" s="89"/>
      <c r="N8819" s="155">
        <v>0</v>
      </c>
      <c r="O8819" s="155">
        <v>809</v>
      </c>
      <c r="P8819" s="89" t="s">
        <v>679</v>
      </c>
    </row>
    <row r="8820" spans="1:16" ht="63.75">
      <c r="A8820" s="214">
        <v>660</v>
      </c>
      <c r="B8820" s="89"/>
      <c r="C8820" s="90" t="s">
        <v>192</v>
      </c>
      <c r="D8820" s="153">
        <v>43430</v>
      </c>
      <c r="E8820" s="89" t="s">
        <v>15240</v>
      </c>
      <c r="F8820" s="89" t="s">
        <v>3</v>
      </c>
      <c r="G8820" s="89">
        <v>1685436</v>
      </c>
      <c r="H8820" s="89"/>
      <c r="I8820" s="93" t="s">
        <v>17478</v>
      </c>
      <c r="J8820" s="89"/>
      <c r="K8820" s="89"/>
      <c r="L8820" s="89"/>
      <c r="M8820" s="89"/>
      <c r="N8820" s="155">
        <v>0</v>
      </c>
      <c r="O8820" s="155">
        <v>405</v>
      </c>
      <c r="P8820" s="89" t="s">
        <v>679</v>
      </c>
    </row>
    <row r="8821" spans="1:16" ht="63.75">
      <c r="A8821" s="214">
        <v>660</v>
      </c>
      <c r="B8821" s="89"/>
      <c r="C8821" s="90" t="s">
        <v>192</v>
      </c>
      <c r="D8821" s="153">
        <v>43430</v>
      </c>
      <c r="E8821" s="89" t="s">
        <v>15241</v>
      </c>
      <c r="F8821" s="89" t="s">
        <v>3</v>
      </c>
      <c r="G8821" s="89">
        <v>1685442</v>
      </c>
      <c r="H8821" s="89"/>
      <c r="I8821" s="93" t="s">
        <v>17479</v>
      </c>
      <c r="J8821" s="89"/>
      <c r="K8821" s="89"/>
      <c r="L8821" s="89"/>
      <c r="M8821" s="89"/>
      <c r="N8821" s="155">
        <v>0</v>
      </c>
      <c r="O8821" s="155">
        <v>401</v>
      </c>
      <c r="P8821" s="89" t="s">
        <v>679</v>
      </c>
    </row>
    <row r="8822" spans="1:16" ht="63.75">
      <c r="A8822" s="214">
        <v>660</v>
      </c>
      <c r="B8822" s="89"/>
      <c r="C8822" s="90" t="s">
        <v>192</v>
      </c>
      <c r="D8822" s="153">
        <v>43430</v>
      </c>
      <c r="E8822" s="89" t="s">
        <v>15242</v>
      </c>
      <c r="F8822" s="89" t="s">
        <v>3</v>
      </c>
      <c r="G8822" s="89">
        <v>1685444</v>
      </c>
      <c r="H8822" s="89"/>
      <c r="I8822" s="93" t="s">
        <v>17480</v>
      </c>
      <c r="J8822" s="89"/>
      <c r="K8822" s="89"/>
      <c r="L8822" s="89"/>
      <c r="M8822" s="89"/>
      <c r="N8822" s="155">
        <v>0</v>
      </c>
      <c r="O8822" s="155">
        <v>481</v>
      </c>
      <c r="P8822" s="89" t="s">
        <v>679</v>
      </c>
    </row>
    <row r="8823" spans="1:16" ht="63.75">
      <c r="A8823" s="214">
        <v>660</v>
      </c>
      <c r="B8823" s="89"/>
      <c r="C8823" s="90" t="s">
        <v>192</v>
      </c>
      <c r="D8823" s="153">
        <v>43430</v>
      </c>
      <c r="E8823" s="89" t="s">
        <v>15243</v>
      </c>
      <c r="F8823" s="89" t="s">
        <v>3</v>
      </c>
      <c r="G8823" s="89">
        <v>1685446</v>
      </c>
      <c r="H8823" s="89"/>
      <c r="I8823" s="93" t="s">
        <v>17481</v>
      </c>
      <c r="J8823" s="89"/>
      <c r="K8823" s="89"/>
      <c r="L8823" s="89"/>
      <c r="M8823" s="89"/>
      <c r="N8823" s="155">
        <v>0</v>
      </c>
      <c r="O8823" s="155">
        <v>553</v>
      </c>
      <c r="P8823" s="89" t="s">
        <v>679</v>
      </c>
    </row>
    <row r="8824" spans="1:16" ht="51">
      <c r="A8824" s="214">
        <v>680</v>
      </c>
      <c r="B8824" s="89"/>
      <c r="C8824" s="90" t="s">
        <v>195</v>
      </c>
      <c r="D8824" s="153">
        <v>43430</v>
      </c>
      <c r="E8824" s="89" t="s">
        <v>15244</v>
      </c>
      <c r="F8824" s="89" t="s">
        <v>3</v>
      </c>
      <c r="G8824" s="89">
        <v>1685383</v>
      </c>
      <c r="H8824" s="89"/>
      <c r="I8824" s="93" t="s">
        <v>17482</v>
      </c>
      <c r="J8824" s="89"/>
      <c r="K8824" s="89"/>
      <c r="L8824" s="89"/>
      <c r="M8824" s="89"/>
      <c r="N8824" s="155">
        <v>0</v>
      </c>
      <c r="O8824" s="155">
        <v>4971.96</v>
      </c>
      <c r="P8824" s="89" t="s">
        <v>679</v>
      </c>
    </row>
    <row r="8825" spans="1:16" ht="51">
      <c r="A8825" s="214" t="s">
        <v>569</v>
      </c>
      <c r="B8825" s="89"/>
      <c r="C8825" s="90" t="s">
        <v>621</v>
      </c>
      <c r="D8825" s="153">
        <v>43430</v>
      </c>
      <c r="E8825" s="89" t="s">
        <v>15245</v>
      </c>
      <c r="F8825" s="89" t="s">
        <v>3</v>
      </c>
      <c r="G8825" s="89">
        <v>1685385</v>
      </c>
      <c r="H8825" s="89"/>
      <c r="I8825" s="93" t="s">
        <v>17483</v>
      </c>
      <c r="J8825" s="89"/>
      <c r="K8825" s="89"/>
      <c r="L8825" s="89"/>
      <c r="M8825" s="89"/>
      <c r="N8825" s="155">
        <v>0</v>
      </c>
      <c r="O8825" s="155">
        <v>1300</v>
      </c>
      <c r="P8825" s="89" t="s">
        <v>679</v>
      </c>
    </row>
    <row r="8826" spans="1:16" ht="63.75">
      <c r="A8826" s="214">
        <v>599</v>
      </c>
      <c r="B8826" s="89"/>
      <c r="C8826" s="90" t="s">
        <v>11086</v>
      </c>
      <c r="D8826" s="153">
        <v>43430</v>
      </c>
      <c r="E8826" s="89" t="s">
        <v>15246</v>
      </c>
      <c r="F8826" s="89" t="s">
        <v>3</v>
      </c>
      <c r="G8826" s="89">
        <v>1685414</v>
      </c>
      <c r="H8826" s="89"/>
      <c r="I8826" s="93" t="s">
        <v>17484</v>
      </c>
      <c r="J8826" s="89"/>
      <c r="K8826" s="89"/>
      <c r="L8826" s="89"/>
      <c r="M8826" s="89"/>
      <c r="N8826" s="155">
        <v>0</v>
      </c>
      <c r="O8826" s="155">
        <v>606</v>
      </c>
      <c r="P8826" s="89" t="s">
        <v>679</v>
      </c>
    </row>
    <row r="8827" spans="1:16" ht="51">
      <c r="A8827" s="214">
        <v>283</v>
      </c>
      <c r="B8827" s="89"/>
      <c r="C8827" s="90" t="s">
        <v>129</v>
      </c>
      <c r="D8827" s="153">
        <v>43430</v>
      </c>
      <c r="E8827" s="89" t="s">
        <v>15247</v>
      </c>
      <c r="F8827" s="89" t="s">
        <v>3</v>
      </c>
      <c r="G8827" s="89">
        <v>1685419</v>
      </c>
      <c r="H8827" s="89"/>
      <c r="I8827" s="93" t="s">
        <v>17485</v>
      </c>
      <c r="J8827" s="89"/>
      <c r="K8827" s="89"/>
      <c r="L8827" s="89"/>
      <c r="M8827" s="89"/>
      <c r="N8827" s="155">
        <v>0</v>
      </c>
      <c r="O8827" s="155">
        <v>1645</v>
      </c>
      <c r="P8827" s="89" t="s">
        <v>679</v>
      </c>
    </row>
    <row r="8828" spans="1:16" ht="51">
      <c r="A8828" s="214">
        <v>283</v>
      </c>
      <c r="B8828" s="89"/>
      <c r="C8828" s="90" t="s">
        <v>129</v>
      </c>
      <c r="D8828" s="153">
        <v>43430</v>
      </c>
      <c r="E8828" s="89" t="s">
        <v>15248</v>
      </c>
      <c r="F8828" s="89" t="s">
        <v>3</v>
      </c>
      <c r="G8828" s="89">
        <v>1685421</v>
      </c>
      <c r="H8828" s="89"/>
      <c r="I8828" s="93" t="s">
        <v>17486</v>
      </c>
      <c r="J8828" s="89"/>
      <c r="K8828" s="89"/>
      <c r="L8828" s="89"/>
      <c r="M8828" s="89"/>
      <c r="N8828" s="155">
        <v>0</v>
      </c>
      <c r="O8828" s="155">
        <v>1786.05</v>
      </c>
      <c r="P8828" s="89" t="s">
        <v>679</v>
      </c>
    </row>
    <row r="8829" spans="1:16" ht="51">
      <c r="A8829" s="214">
        <v>591</v>
      </c>
      <c r="B8829" s="89"/>
      <c r="C8829" s="90" t="s">
        <v>11084</v>
      </c>
      <c r="D8829" s="153">
        <v>43430</v>
      </c>
      <c r="E8829" s="89" t="s">
        <v>15249</v>
      </c>
      <c r="F8829" s="89" t="s">
        <v>3</v>
      </c>
      <c r="G8829" s="89">
        <v>1685427</v>
      </c>
      <c r="H8829" s="89"/>
      <c r="I8829" s="93" t="s">
        <v>17487</v>
      </c>
      <c r="J8829" s="89"/>
      <c r="K8829" s="89"/>
      <c r="L8829" s="89"/>
      <c r="M8829" s="89"/>
      <c r="N8829" s="155">
        <v>0</v>
      </c>
      <c r="O8829" s="155">
        <v>100449.29000000001</v>
      </c>
      <c r="P8829" s="89" t="s">
        <v>679</v>
      </c>
    </row>
    <row r="8830" spans="1:16" ht="63.75">
      <c r="A8830" s="214">
        <v>660</v>
      </c>
      <c r="B8830" s="89"/>
      <c r="C8830" s="90" t="s">
        <v>192</v>
      </c>
      <c r="D8830" s="153">
        <v>43430</v>
      </c>
      <c r="E8830" s="89" t="s">
        <v>15250</v>
      </c>
      <c r="F8830" s="89" t="s">
        <v>3</v>
      </c>
      <c r="G8830" s="89">
        <v>1685428</v>
      </c>
      <c r="H8830" s="89"/>
      <c r="I8830" s="93" t="s">
        <v>17488</v>
      </c>
      <c r="J8830" s="89"/>
      <c r="K8830" s="89"/>
      <c r="L8830" s="89"/>
      <c r="M8830" s="89"/>
      <c r="N8830" s="155">
        <v>0</v>
      </c>
      <c r="O8830" s="155">
        <v>323</v>
      </c>
      <c r="P8830" s="89" t="s">
        <v>679</v>
      </c>
    </row>
    <row r="8831" spans="1:16" ht="51">
      <c r="A8831" s="214">
        <v>20</v>
      </c>
      <c r="B8831" s="89"/>
      <c r="C8831" s="90" t="s">
        <v>47</v>
      </c>
      <c r="D8831" s="153">
        <v>43430</v>
      </c>
      <c r="E8831" s="89" t="s">
        <v>15251</v>
      </c>
      <c r="F8831" s="89" t="s">
        <v>3</v>
      </c>
      <c r="G8831" s="89">
        <v>1685363</v>
      </c>
      <c r="H8831" s="89"/>
      <c r="I8831" s="93" t="s">
        <v>17489</v>
      </c>
      <c r="J8831" s="89"/>
      <c r="K8831" s="89"/>
      <c r="L8831" s="89"/>
      <c r="M8831" s="89"/>
      <c r="N8831" s="155">
        <v>0</v>
      </c>
      <c r="O8831" s="155">
        <v>280</v>
      </c>
      <c r="P8831" s="89" t="s">
        <v>679</v>
      </c>
    </row>
    <row r="8832" spans="1:16" ht="63.75">
      <c r="A8832" s="214">
        <v>46</v>
      </c>
      <c r="B8832" s="89"/>
      <c r="C8832" s="90" t="s">
        <v>51</v>
      </c>
      <c r="D8832" s="153">
        <v>43430</v>
      </c>
      <c r="E8832" s="89" t="s">
        <v>15252</v>
      </c>
      <c r="F8832" s="89" t="s">
        <v>680</v>
      </c>
      <c r="G8832" s="89">
        <v>182024</v>
      </c>
      <c r="H8832" s="89"/>
      <c r="I8832" s="93" t="s">
        <v>17490</v>
      </c>
      <c r="J8832" s="89"/>
      <c r="K8832" s="89"/>
      <c r="L8832" s="89"/>
      <c r="M8832" s="89"/>
      <c r="N8832" s="155">
        <v>0</v>
      </c>
      <c r="O8832" s="155">
        <v>64500</v>
      </c>
      <c r="P8832" s="89" t="s">
        <v>679</v>
      </c>
    </row>
    <row r="8833" spans="1:16" ht="63.75">
      <c r="A8833" s="214">
        <v>373</v>
      </c>
      <c r="B8833" s="89"/>
      <c r="C8833" s="90" t="s">
        <v>644</v>
      </c>
      <c r="D8833" s="153">
        <v>43430</v>
      </c>
      <c r="E8833" s="89" t="s">
        <v>15253</v>
      </c>
      <c r="F8833" s="89" t="s">
        <v>680</v>
      </c>
      <c r="G8833" s="89">
        <v>182025</v>
      </c>
      <c r="H8833" s="89"/>
      <c r="I8833" s="93" t="s">
        <v>17491</v>
      </c>
      <c r="J8833" s="89"/>
      <c r="K8833" s="89"/>
      <c r="L8833" s="89"/>
      <c r="M8833" s="89"/>
      <c r="N8833" s="155">
        <v>0</v>
      </c>
      <c r="O8833" s="155">
        <v>8719859.3699999992</v>
      </c>
      <c r="P8833" s="89" t="s">
        <v>679</v>
      </c>
    </row>
    <row r="8834" spans="1:16" ht="51">
      <c r="A8834" s="214">
        <v>163</v>
      </c>
      <c r="B8834" s="89"/>
      <c r="C8834" s="90" t="s">
        <v>91</v>
      </c>
      <c r="D8834" s="153">
        <v>43430</v>
      </c>
      <c r="E8834" s="89" t="s">
        <v>15254</v>
      </c>
      <c r="F8834" s="89" t="s">
        <v>680</v>
      </c>
      <c r="G8834" s="89">
        <v>182016</v>
      </c>
      <c r="H8834" s="89"/>
      <c r="I8834" s="93" t="s">
        <v>17492</v>
      </c>
      <c r="J8834" s="89"/>
      <c r="K8834" s="89"/>
      <c r="L8834" s="89"/>
      <c r="M8834" s="89"/>
      <c r="N8834" s="155">
        <v>86713.58</v>
      </c>
      <c r="O8834" s="155">
        <v>0</v>
      </c>
      <c r="P8834" s="89" t="s">
        <v>679</v>
      </c>
    </row>
    <row r="8835" spans="1:16" ht="89.25">
      <c r="A8835" s="214">
        <v>683</v>
      </c>
      <c r="B8835" s="89"/>
      <c r="C8835" s="90" t="s">
        <v>11088</v>
      </c>
      <c r="D8835" s="153">
        <v>43430</v>
      </c>
      <c r="E8835" s="89" t="s">
        <v>15255</v>
      </c>
      <c r="F8835" s="89" t="s">
        <v>15</v>
      </c>
      <c r="G8835" s="89">
        <v>6617</v>
      </c>
      <c r="H8835" s="89"/>
      <c r="I8835" s="93" t="s">
        <v>17493</v>
      </c>
      <c r="J8835" s="89"/>
      <c r="K8835" s="89"/>
      <c r="L8835" s="89"/>
      <c r="M8835" s="89"/>
      <c r="N8835" s="155">
        <v>2050.65</v>
      </c>
      <c r="O8835" s="155">
        <v>0</v>
      </c>
      <c r="P8835" s="89" t="s">
        <v>679</v>
      </c>
    </row>
    <row r="8836" spans="1:16" ht="89.25">
      <c r="A8836" s="214">
        <v>20</v>
      </c>
      <c r="B8836" s="89"/>
      <c r="C8836" s="90" t="s">
        <v>47</v>
      </c>
      <c r="D8836" s="153">
        <v>43430</v>
      </c>
      <c r="E8836" s="89" t="s">
        <v>15256</v>
      </c>
      <c r="F8836" s="89" t="s">
        <v>15</v>
      </c>
      <c r="G8836" s="89">
        <v>6618</v>
      </c>
      <c r="H8836" s="89"/>
      <c r="I8836" s="93" t="s">
        <v>17494</v>
      </c>
      <c r="J8836" s="89"/>
      <c r="K8836" s="89"/>
      <c r="L8836" s="89"/>
      <c r="M8836" s="89"/>
      <c r="N8836" s="155">
        <v>270</v>
      </c>
      <c r="O8836" s="155">
        <v>0</v>
      </c>
      <c r="P8836" s="89" t="s">
        <v>679</v>
      </c>
    </row>
    <row r="8837" spans="1:16" ht="76.5">
      <c r="A8837" s="214">
        <v>578</v>
      </c>
      <c r="B8837" s="89"/>
      <c r="C8837" s="90" t="s">
        <v>183</v>
      </c>
      <c r="D8837" s="153">
        <v>43430</v>
      </c>
      <c r="E8837" s="89" t="s">
        <v>15257</v>
      </c>
      <c r="F8837" s="89" t="s">
        <v>15</v>
      </c>
      <c r="G8837" s="89">
        <v>6619</v>
      </c>
      <c r="H8837" s="89"/>
      <c r="I8837" s="93" t="s">
        <v>17495</v>
      </c>
      <c r="J8837" s="89"/>
      <c r="K8837" s="89"/>
      <c r="L8837" s="89"/>
      <c r="M8837" s="89"/>
      <c r="N8837" s="155">
        <v>1422.48</v>
      </c>
      <c r="O8837" s="155">
        <v>0</v>
      </c>
      <c r="P8837" s="89" t="s">
        <v>679</v>
      </c>
    </row>
    <row r="8838" spans="1:16" ht="51">
      <c r="A8838" s="214">
        <v>16</v>
      </c>
      <c r="B8838" s="89"/>
      <c r="C8838" s="90" t="s">
        <v>46</v>
      </c>
      <c r="D8838" s="153">
        <v>43430</v>
      </c>
      <c r="E8838" s="89" t="s">
        <v>15258</v>
      </c>
      <c r="F8838" s="89" t="s">
        <v>15</v>
      </c>
      <c r="G8838" s="89">
        <v>6622</v>
      </c>
      <c r="H8838" s="89"/>
      <c r="I8838" s="93" t="s">
        <v>17496</v>
      </c>
      <c r="J8838" s="89"/>
      <c r="K8838" s="89"/>
      <c r="L8838" s="89"/>
      <c r="M8838" s="89"/>
      <c r="N8838" s="155">
        <v>289.76</v>
      </c>
      <c r="O8838" s="155">
        <v>0</v>
      </c>
      <c r="P8838" s="89" t="s">
        <v>679</v>
      </c>
    </row>
    <row r="8839" spans="1:16" ht="63.75">
      <c r="A8839" s="214">
        <v>513</v>
      </c>
      <c r="B8839" s="89"/>
      <c r="C8839" s="90" t="s">
        <v>175</v>
      </c>
      <c r="D8839" s="153">
        <v>43430</v>
      </c>
      <c r="E8839" s="89" t="s">
        <v>15259</v>
      </c>
      <c r="F8839" s="89" t="s">
        <v>15</v>
      </c>
      <c r="G8839" s="89">
        <v>898327</v>
      </c>
      <c r="H8839" s="89"/>
      <c r="I8839" s="93" t="s">
        <v>17497</v>
      </c>
      <c r="J8839" s="89"/>
      <c r="K8839" s="89"/>
      <c r="L8839" s="89"/>
      <c r="M8839" s="89"/>
      <c r="N8839" s="155">
        <v>50</v>
      </c>
      <c r="O8839" s="155">
        <v>0</v>
      </c>
      <c r="P8839" s="89" t="s">
        <v>679</v>
      </c>
    </row>
    <row r="8840" spans="1:16" ht="76.5">
      <c r="A8840" s="214">
        <v>513</v>
      </c>
      <c r="B8840" s="89"/>
      <c r="C8840" s="90" t="s">
        <v>175</v>
      </c>
      <c r="D8840" s="153">
        <v>43430</v>
      </c>
      <c r="E8840" s="89" t="s">
        <v>15260</v>
      </c>
      <c r="F8840" s="89" t="s">
        <v>15</v>
      </c>
      <c r="G8840" s="89">
        <v>898332</v>
      </c>
      <c r="H8840" s="89"/>
      <c r="I8840" s="93" t="s">
        <v>17498</v>
      </c>
      <c r="J8840" s="89"/>
      <c r="K8840" s="89"/>
      <c r="L8840" s="89"/>
      <c r="M8840" s="89"/>
      <c r="N8840" s="155">
        <v>50</v>
      </c>
      <c r="O8840" s="155">
        <v>0</v>
      </c>
      <c r="P8840" s="89" t="s">
        <v>679</v>
      </c>
    </row>
    <row r="8841" spans="1:16" ht="51">
      <c r="A8841" s="214">
        <v>513</v>
      </c>
      <c r="B8841" s="89"/>
      <c r="C8841" s="90" t="s">
        <v>175</v>
      </c>
      <c r="D8841" s="153">
        <v>43430</v>
      </c>
      <c r="E8841" s="89" t="s">
        <v>15261</v>
      </c>
      <c r="F8841" s="89" t="s">
        <v>15</v>
      </c>
      <c r="G8841" s="89">
        <v>898331</v>
      </c>
      <c r="H8841" s="89"/>
      <c r="I8841" s="93" t="s">
        <v>17499</v>
      </c>
      <c r="J8841" s="89"/>
      <c r="K8841" s="89"/>
      <c r="L8841" s="89"/>
      <c r="M8841" s="89"/>
      <c r="N8841" s="155">
        <v>50</v>
      </c>
      <c r="O8841" s="155">
        <v>0</v>
      </c>
      <c r="P8841" s="89" t="s">
        <v>679</v>
      </c>
    </row>
    <row r="8842" spans="1:16" ht="63.75">
      <c r="A8842" s="214">
        <v>862</v>
      </c>
      <c r="B8842" s="89"/>
      <c r="C8842" s="90" t="s">
        <v>203</v>
      </c>
      <c r="D8842" s="153">
        <v>43430</v>
      </c>
      <c r="E8842" s="89" t="s">
        <v>15262</v>
      </c>
      <c r="F8842" s="89" t="s">
        <v>6</v>
      </c>
      <c r="G8842" s="89">
        <v>898786</v>
      </c>
      <c r="H8842" s="89"/>
      <c r="I8842" s="93" t="s">
        <v>17500</v>
      </c>
      <c r="J8842" s="89"/>
      <c r="K8842" s="89"/>
      <c r="L8842" s="89"/>
      <c r="M8842" s="89"/>
      <c r="N8842" s="155">
        <v>0</v>
      </c>
      <c r="O8842" s="155">
        <v>499092.42</v>
      </c>
      <c r="P8842" s="89" t="s">
        <v>679</v>
      </c>
    </row>
    <row r="8843" spans="1:16" ht="63.75">
      <c r="A8843" s="214" t="s">
        <v>561</v>
      </c>
      <c r="B8843" s="89"/>
      <c r="C8843" s="90" t="s">
        <v>10493</v>
      </c>
      <c r="D8843" s="153">
        <v>43430</v>
      </c>
      <c r="E8843" s="89" t="s">
        <v>15263</v>
      </c>
      <c r="F8843" s="89" t="s">
        <v>6</v>
      </c>
      <c r="G8843" s="89">
        <v>898790</v>
      </c>
      <c r="H8843" s="89"/>
      <c r="I8843" s="93" t="s">
        <v>17501</v>
      </c>
      <c r="J8843" s="89"/>
      <c r="K8843" s="89"/>
      <c r="L8843" s="89"/>
      <c r="M8843" s="89"/>
      <c r="N8843" s="155">
        <v>0</v>
      </c>
      <c r="O8843" s="155">
        <v>1075664.8700000001</v>
      </c>
      <c r="P8843" s="89" t="s">
        <v>679</v>
      </c>
    </row>
    <row r="8844" spans="1:16" ht="63.75">
      <c r="A8844" s="214" t="s">
        <v>561</v>
      </c>
      <c r="B8844" s="89"/>
      <c r="C8844" s="90" t="s">
        <v>10493</v>
      </c>
      <c r="D8844" s="153">
        <v>43430</v>
      </c>
      <c r="E8844" s="89" t="s">
        <v>15264</v>
      </c>
      <c r="F8844" s="89" t="s">
        <v>11</v>
      </c>
      <c r="G8844" s="89">
        <v>11469</v>
      </c>
      <c r="H8844" s="89"/>
      <c r="I8844" s="93" t="s">
        <v>17502</v>
      </c>
      <c r="J8844" s="89"/>
      <c r="K8844" s="89"/>
      <c r="L8844" s="89"/>
      <c r="M8844" s="89"/>
      <c r="N8844" s="155">
        <v>3613.08</v>
      </c>
      <c r="O8844" s="155">
        <v>0</v>
      </c>
      <c r="P8844" s="89" t="s">
        <v>679</v>
      </c>
    </row>
    <row r="8845" spans="1:16" ht="51">
      <c r="A8845" s="214" t="s">
        <v>563</v>
      </c>
      <c r="B8845" s="89"/>
      <c r="C8845" s="90" t="s">
        <v>9054</v>
      </c>
      <c r="D8845" s="153">
        <v>43430</v>
      </c>
      <c r="E8845" s="89" t="s">
        <v>15265</v>
      </c>
      <c r="F8845" s="89" t="s">
        <v>636</v>
      </c>
      <c r="G8845" s="89">
        <v>182037</v>
      </c>
      <c r="H8845" s="89"/>
      <c r="I8845" s="93" t="s">
        <v>17503</v>
      </c>
      <c r="J8845" s="89"/>
      <c r="K8845" s="89"/>
      <c r="L8845" s="89"/>
      <c r="M8845" s="89"/>
      <c r="N8845" s="155">
        <v>0</v>
      </c>
      <c r="O8845" s="155">
        <v>48697.87</v>
      </c>
      <c r="P8845" s="89" t="s">
        <v>679</v>
      </c>
    </row>
    <row r="8846" spans="1:16" ht="89.25">
      <c r="A8846" s="214">
        <v>35</v>
      </c>
      <c r="B8846" s="89"/>
      <c r="C8846" s="90" t="s">
        <v>49</v>
      </c>
      <c r="D8846" s="153">
        <v>43430</v>
      </c>
      <c r="E8846" s="89" t="s">
        <v>15266</v>
      </c>
      <c r="F8846" s="89" t="s">
        <v>15</v>
      </c>
      <c r="G8846" s="89">
        <v>6633</v>
      </c>
      <c r="H8846" s="89"/>
      <c r="I8846" s="93" t="s">
        <v>17504</v>
      </c>
      <c r="J8846" s="89"/>
      <c r="K8846" s="89"/>
      <c r="L8846" s="89"/>
      <c r="M8846" s="89"/>
      <c r="N8846" s="155">
        <v>295.73</v>
      </c>
      <c r="O8846" s="155">
        <v>0</v>
      </c>
      <c r="P8846" s="89" t="s">
        <v>679</v>
      </c>
    </row>
    <row r="8847" spans="1:16" ht="63.75">
      <c r="A8847" s="214">
        <v>578</v>
      </c>
      <c r="B8847" s="89"/>
      <c r="C8847" s="90" t="s">
        <v>183</v>
      </c>
      <c r="D8847" s="153">
        <v>43430</v>
      </c>
      <c r="E8847" s="89" t="s">
        <v>15267</v>
      </c>
      <c r="F8847" s="89" t="s">
        <v>15</v>
      </c>
      <c r="G8847" s="89">
        <v>6627</v>
      </c>
      <c r="H8847" s="89"/>
      <c r="I8847" s="93" t="s">
        <v>17505</v>
      </c>
      <c r="J8847" s="89"/>
      <c r="K8847" s="89"/>
      <c r="L8847" s="89"/>
      <c r="M8847" s="89"/>
      <c r="N8847" s="155">
        <v>476.49</v>
      </c>
      <c r="O8847" s="155">
        <v>0</v>
      </c>
      <c r="P8847" s="89" t="s">
        <v>679</v>
      </c>
    </row>
    <row r="8848" spans="1:16" ht="63.75">
      <c r="A8848" s="214">
        <v>578</v>
      </c>
      <c r="B8848" s="89"/>
      <c r="C8848" s="90" t="s">
        <v>183</v>
      </c>
      <c r="D8848" s="153">
        <v>43430</v>
      </c>
      <c r="E8848" s="89" t="s">
        <v>15268</v>
      </c>
      <c r="F8848" s="89" t="s">
        <v>15</v>
      </c>
      <c r="G8848" s="89">
        <v>6628</v>
      </c>
      <c r="H8848" s="89"/>
      <c r="I8848" s="93" t="s">
        <v>17506</v>
      </c>
      <c r="J8848" s="89"/>
      <c r="K8848" s="89"/>
      <c r="L8848" s="89"/>
      <c r="M8848" s="89"/>
      <c r="N8848" s="155">
        <v>1420.22</v>
      </c>
      <c r="O8848" s="155">
        <v>0</v>
      </c>
      <c r="P8848" s="89" t="s">
        <v>679</v>
      </c>
    </row>
    <row r="8849" spans="1:16" ht="63.75">
      <c r="A8849" s="214" t="s">
        <v>561</v>
      </c>
      <c r="B8849" s="89"/>
      <c r="C8849" s="90" t="s">
        <v>10493</v>
      </c>
      <c r="D8849" s="153">
        <v>43430</v>
      </c>
      <c r="E8849" s="89" t="s">
        <v>15269</v>
      </c>
      <c r="F8849" s="89" t="s">
        <v>11</v>
      </c>
      <c r="G8849" s="89">
        <v>11528</v>
      </c>
      <c r="H8849" s="89"/>
      <c r="I8849" s="93" t="s">
        <v>17507</v>
      </c>
      <c r="J8849" s="89"/>
      <c r="K8849" s="89"/>
      <c r="L8849" s="89"/>
      <c r="M8849" s="89"/>
      <c r="N8849" s="155">
        <v>690.04</v>
      </c>
      <c r="O8849" s="155">
        <v>0</v>
      </c>
      <c r="P8849" s="89" t="s">
        <v>679</v>
      </c>
    </row>
    <row r="8850" spans="1:16" ht="102">
      <c r="A8850" s="214">
        <v>20</v>
      </c>
      <c r="B8850" s="89"/>
      <c r="C8850" s="90" t="s">
        <v>47</v>
      </c>
      <c r="D8850" s="153">
        <v>43430</v>
      </c>
      <c r="E8850" s="89" t="s">
        <v>15270</v>
      </c>
      <c r="F8850" s="89" t="s">
        <v>15</v>
      </c>
      <c r="G8850" s="89">
        <v>6632</v>
      </c>
      <c r="H8850" s="89"/>
      <c r="I8850" s="93" t="s">
        <v>17508</v>
      </c>
      <c r="J8850" s="89"/>
      <c r="K8850" s="89"/>
      <c r="L8850" s="89"/>
      <c r="M8850" s="89"/>
      <c r="N8850" s="155">
        <v>270</v>
      </c>
      <c r="O8850" s="155">
        <v>0</v>
      </c>
      <c r="P8850" s="89" t="s">
        <v>679</v>
      </c>
    </row>
    <row r="8851" spans="1:16" ht="102">
      <c r="A8851" s="214">
        <v>244</v>
      </c>
      <c r="B8851" s="89"/>
      <c r="C8851" s="90" t="s">
        <v>113</v>
      </c>
      <c r="D8851" s="153">
        <v>43430</v>
      </c>
      <c r="E8851" s="89" t="s">
        <v>15271</v>
      </c>
      <c r="F8851" s="89" t="s">
        <v>15</v>
      </c>
      <c r="G8851" s="89">
        <v>6630</v>
      </c>
      <c r="H8851" s="89"/>
      <c r="I8851" s="93" t="s">
        <v>17509</v>
      </c>
      <c r="J8851" s="89"/>
      <c r="K8851" s="89"/>
      <c r="L8851" s="89"/>
      <c r="M8851" s="89"/>
      <c r="N8851" s="155">
        <v>475.53</v>
      </c>
      <c r="O8851" s="155">
        <v>0</v>
      </c>
      <c r="P8851" s="89" t="s">
        <v>679</v>
      </c>
    </row>
    <row r="8852" spans="1:16" ht="51">
      <c r="A8852" s="214" t="s">
        <v>561</v>
      </c>
      <c r="B8852" s="89"/>
      <c r="C8852" s="90" t="s">
        <v>10493</v>
      </c>
      <c r="D8852" s="153">
        <v>43430</v>
      </c>
      <c r="E8852" s="89" t="s">
        <v>15272</v>
      </c>
      <c r="F8852" s="89" t="s">
        <v>11</v>
      </c>
      <c r="G8852" s="89">
        <v>11532</v>
      </c>
      <c r="H8852" s="89"/>
      <c r="I8852" s="93" t="s">
        <v>17510</v>
      </c>
      <c r="J8852" s="89"/>
      <c r="K8852" s="89"/>
      <c r="L8852" s="89"/>
      <c r="M8852" s="89"/>
      <c r="N8852" s="155">
        <v>314.73</v>
      </c>
      <c r="O8852" s="155">
        <v>0</v>
      </c>
      <c r="P8852" s="89" t="s">
        <v>679</v>
      </c>
    </row>
    <row r="8853" spans="1:16" ht="89.25">
      <c r="A8853" s="214">
        <v>20</v>
      </c>
      <c r="B8853" s="89"/>
      <c r="C8853" s="90" t="s">
        <v>47</v>
      </c>
      <c r="D8853" s="153">
        <v>43430</v>
      </c>
      <c r="E8853" s="89" t="s">
        <v>15273</v>
      </c>
      <c r="F8853" s="89" t="s">
        <v>15</v>
      </c>
      <c r="G8853" s="89">
        <v>6631</v>
      </c>
      <c r="H8853" s="89"/>
      <c r="I8853" s="93" t="s">
        <v>17511</v>
      </c>
      <c r="J8853" s="89"/>
      <c r="K8853" s="89"/>
      <c r="L8853" s="89"/>
      <c r="M8853" s="89"/>
      <c r="N8853" s="155">
        <v>270</v>
      </c>
      <c r="O8853" s="155">
        <v>0</v>
      </c>
      <c r="P8853" s="89" t="s">
        <v>679</v>
      </c>
    </row>
    <row r="8854" spans="1:16" ht="63.75">
      <c r="A8854" s="214">
        <v>578</v>
      </c>
      <c r="B8854" s="89"/>
      <c r="C8854" s="90" t="s">
        <v>183</v>
      </c>
      <c r="D8854" s="153">
        <v>43430</v>
      </c>
      <c r="E8854" s="89" t="s">
        <v>15274</v>
      </c>
      <c r="F8854" s="89" t="s">
        <v>15</v>
      </c>
      <c r="G8854" s="89">
        <v>6626</v>
      </c>
      <c r="H8854" s="89"/>
      <c r="I8854" s="93" t="s">
        <v>17512</v>
      </c>
      <c r="J8854" s="89"/>
      <c r="K8854" s="89"/>
      <c r="L8854" s="89"/>
      <c r="M8854" s="89"/>
      <c r="N8854" s="155">
        <v>1701.68</v>
      </c>
      <c r="O8854" s="155">
        <v>0</v>
      </c>
      <c r="P8854" s="89" t="s">
        <v>679</v>
      </c>
    </row>
    <row r="8855" spans="1:16" ht="51">
      <c r="A8855" s="214">
        <v>10</v>
      </c>
      <c r="B8855" s="89"/>
      <c r="C8855" s="90" t="s">
        <v>44</v>
      </c>
      <c r="D8855" s="153">
        <v>43430</v>
      </c>
      <c r="E8855" s="89" t="s">
        <v>15275</v>
      </c>
      <c r="F8855" s="89" t="s">
        <v>15</v>
      </c>
      <c r="G8855" s="89">
        <v>899087</v>
      </c>
      <c r="H8855" s="89"/>
      <c r="I8855" s="93" t="s">
        <v>17513</v>
      </c>
      <c r="J8855" s="89"/>
      <c r="K8855" s="89"/>
      <c r="L8855" s="89"/>
      <c r="M8855" s="89"/>
      <c r="N8855" s="155">
        <v>50</v>
      </c>
      <c r="O8855" s="155">
        <v>0</v>
      </c>
      <c r="P8855" s="89" t="s">
        <v>679</v>
      </c>
    </row>
    <row r="8856" spans="1:16" ht="76.5">
      <c r="A8856" s="214">
        <v>599</v>
      </c>
      <c r="B8856" s="89"/>
      <c r="C8856" s="90" t="s">
        <v>11086</v>
      </c>
      <c r="D8856" s="153">
        <v>43430</v>
      </c>
      <c r="E8856" s="89" t="s">
        <v>15276</v>
      </c>
      <c r="F8856" s="89" t="s">
        <v>11</v>
      </c>
      <c r="G8856" s="89">
        <v>939713</v>
      </c>
      <c r="H8856" s="89"/>
      <c r="I8856" s="93" t="s">
        <v>17514</v>
      </c>
      <c r="J8856" s="89"/>
      <c r="K8856" s="89"/>
      <c r="L8856" s="89"/>
      <c r="M8856" s="89"/>
      <c r="N8856" s="155">
        <v>50</v>
      </c>
      <c r="O8856" s="155">
        <v>0</v>
      </c>
      <c r="P8856" s="89" t="s">
        <v>679</v>
      </c>
    </row>
    <row r="8857" spans="1:16" ht="76.5">
      <c r="A8857" s="214">
        <v>599</v>
      </c>
      <c r="B8857" s="89"/>
      <c r="C8857" s="90" t="s">
        <v>11086</v>
      </c>
      <c r="D8857" s="153">
        <v>43430</v>
      </c>
      <c r="E8857" s="89" t="s">
        <v>15277</v>
      </c>
      <c r="F8857" s="89" t="s">
        <v>13</v>
      </c>
      <c r="G8857" s="89">
        <v>939713</v>
      </c>
      <c r="H8857" s="89"/>
      <c r="I8857" s="93" t="s">
        <v>17515</v>
      </c>
      <c r="J8857" s="89"/>
      <c r="K8857" s="89"/>
      <c r="L8857" s="89"/>
      <c r="M8857" s="89"/>
      <c r="N8857" s="155">
        <v>1458.82</v>
      </c>
      <c r="O8857" s="155">
        <v>0</v>
      </c>
      <c r="P8857" s="89" t="s">
        <v>679</v>
      </c>
    </row>
    <row r="8858" spans="1:16" ht="76.5">
      <c r="A8858" s="214">
        <v>47</v>
      </c>
      <c r="B8858" s="89"/>
      <c r="C8858" s="90" t="s">
        <v>52</v>
      </c>
      <c r="D8858" s="153">
        <v>43430</v>
      </c>
      <c r="E8858" s="89" t="s">
        <v>15278</v>
      </c>
      <c r="F8858" s="89" t="s">
        <v>11</v>
      </c>
      <c r="G8858" s="89">
        <v>939711</v>
      </c>
      <c r="H8858" s="89"/>
      <c r="I8858" s="93" t="s">
        <v>17516</v>
      </c>
      <c r="J8858" s="89"/>
      <c r="K8858" s="89"/>
      <c r="L8858" s="89"/>
      <c r="M8858" s="89"/>
      <c r="N8858" s="155">
        <v>50</v>
      </c>
      <c r="O8858" s="155">
        <v>0</v>
      </c>
      <c r="P8858" s="89" t="s">
        <v>679</v>
      </c>
    </row>
    <row r="8859" spans="1:16" ht="76.5">
      <c r="A8859" s="214">
        <v>47</v>
      </c>
      <c r="B8859" s="89"/>
      <c r="C8859" s="90" t="s">
        <v>52</v>
      </c>
      <c r="D8859" s="153">
        <v>43430</v>
      </c>
      <c r="E8859" s="89" t="s">
        <v>15279</v>
      </c>
      <c r="F8859" s="89" t="s">
        <v>13</v>
      </c>
      <c r="G8859" s="89">
        <v>939711</v>
      </c>
      <c r="H8859" s="89"/>
      <c r="I8859" s="93" t="s">
        <v>17517</v>
      </c>
      <c r="J8859" s="89"/>
      <c r="K8859" s="89"/>
      <c r="L8859" s="89"/>
      <c r="M8859" s="89"/>
      <c r="N8859" s="155">
        <v>78.86</v>
      </c>
      <c r="O8859" s="155">
        <v>0</v>
      </c>
      <c r="P8859" s="89" t="s">
        <v>679</v>
      </c>
    </row>
    <row r="8860" spans="1:16" ht="76.5">
      <c r="A8860" s="214">
        <v>16</v>
      </c>
      <c r="B8860" s="89"/>
      <c r="C8860" s="90" t="s">
        <v>46</v>
      </c>
      <c r="D8860" s="153">
        <v>43430</v>
      </c>
      <c r="E8860" s="89" t="s">
        <v>15280</v>
      </c>
      <c r="F8860" s="89" t="s">
        <v>11</v>
      </c>
      <c r="G8860" s="89">
        <v>939710</v>
      </c>
      <c r="H8860" s="89"/>
      <c r="I8860" s="93" t="s">
        <v>17518</v>
      </c>
      <c r="J8860" s="89"/>
      <c r="K8860" s="89"/>
      <c r="L8860" s="89"/>
      <c r="M8860" s="89"/>
      <c r="N8860" s="155">
        <v>50</v>
      </c>
      <c r="O8860" s="155">
        <v>0</v>
      </c>
      <c r="P8860" s="89" t="s">
        <v>679</v>
      </c>
    </row>
    <row r="8861" spans="1:16" ht="76.5">
      <c r="A8861" s="214">
        <v>16</v>
      </c>
      <c r="B8861" s="89"/>
      <c r="C8861" s="90" t="s">
        <v>46</v>
      </c>
      <c r="D8861" s="153">
        <v>43430</v>
      </c>
      <c r="E8861" s="89" t="s">
        <v>15281</v>
      </c>
      <c r="F8861" s="89" t="s">
        <v>6</v>
      </c>
      <c r="G8861" s="89">
        <v>939710</v>
      </c>
      <c r="H8861" s="89"/>
      <c r="I8861" s="93" t="s">
        <v>17519</v>
      </c>
      <c r="J8861" s="89"/>
      <c r="K8861" s="89"/>
      <c r="L8861" s="89"/>
      <c r="M8861" s="89"/>
      <c r="N8861" s="155">
        <v>98.55</v>
      </c>
      <c r="O8861" s="155">
        <v>0</v>
      </c>
      <c r="P8861" s="89" t="s">
        <v>679</v>
      </c>
    </row>
    <row r="8862" spans="1:16" ht="76.5">
      <c r="A8862" s="214">
        <v>16</v>
      </c>
      <c r="B8862" s="89"/>
      <c r="C8862" s="90" t="s">
        <v>46</v>
      </c>
      <c r="D8862" s="153">
        <v>43430</v>
      </c>
      <c r="E8862" s="89" t="s">
        <v>15282</v>
      </c>
      <c r="F8862" s="89" t="s">
        <v>11</v>
      </c>
      <c r="G8862" s="89">
        <v>939708</v>
      </c>
      <c r="H8862" s="89"/>
      <c r="I8862" s="93" t="s">
        <v>17520</v>
      </c>
      <c r="J8862" s="89"/>
      <c r="K8862" s="89"/>
      <c r="L8862" s="89"/>
      <c r="M8862" s="89"/>
      <c r="N8862" s="155">
        <v>50</v>
      </c>
      <c r="O8862" s="155">
        <v>0</v>
      </c>
      <c r="P8862" s="89" t="s">
        <v>679</v>
      </c>
    </row>
    <row r="8863" spans="1:16" ht="63.75">
      <c r="A8863" s="214">
        <v>16</v>
      </c>
      <c r="B8863" s="89"/>
      <c r="C8863" s="90" t="s">
        <v>46</v>
      </c>
      <c r="D8863" s="153">
        <v>43430</v>
      </c>
      <c r="E8863" s="89" t="s">
        <v>15283</v>
      </c>
      <c r="F8863" s="89" t="s">
        <v>13</v>
      </c>
      <c r="G8863" s="89">
        <v>939708</v>
      </c>
      <c r="H8863" s="89"/>
      <c r="I8863" s="93" t="s">
        <v>17521</v>
      </c>
      <c r="J8863" s="89"/>
      <c r="K8863" s="89"/>
      <c r="L8863" s="89"/>
      <c r="M8863" s="89"/>
      <c r="N8863" s="155">
        <v>94.63</v>
      </c>
      <c r="O8863" s="155">
        <v>0</v>
      </c>
      <c r="P8863" s="89" t="s">
        <v>679</v>
      </c>
    </row>
    <row r="8864" spans="1:16" ht="51">
      <c r="A8864" s="214">
        <v>117</v>
      </c>
      <c r="B8864" s="89"/>
      <c r="C8864" s="90" t="s">
        <v>65</v>
      </c>
      <c r="D8864" s="153">
        <v>43430</v>
      </c>
      <c r="E8864" s="89" t="s">
        <v>15284</v>
      </c>
      <c r="F8864" s="89" t="s">
        <v>11</v>
      </c>
      <c r="G8864" s="89">
        <v>939699</v>
      </c>
      <c r="H8864" s="89"/>
      <c r="I8864" s="93" t="s">
        <v>17522</v>
      </c>
      <c r="J8864" s="89"/>
      <c r="K8864" s="89"/>
      <c r="L8864" s="89"/>
      <c r="M8864" s="89"/>
      <c r="N8864" s="155">
        <v>50</v>
      </c>
      <c r="O8864" s="155">
        <v>0</v>
      </c>
      <c r="P8864" s="89" t="s">
        <v>679</v>
      </c>
    </row>
    <row r="8865" spans="1:16" ht="51">
      <c r="A8865" s="214">
        <v>81</v>
      </c>
      <c r="B8865" s="89"/>
      <c r="C8865" s="90" t="s">
        <v>58</v>
      </c>
      <c r="D8865" s="153">
        <v>43430</v>
      </c>
      <c r="E8865" s="89" t="s">
        <v>15285</v>
      </c>
      <c r="F8865" s="89" t="s">
        <v>680</v>
      </c>
      <c r="G8865" s="89">
        <v>182028</v>
      </c>
      <c r="H8865" s="89"/>
      <c r="I8865" s="93" t="s">
        <v>17523</v>
      </c>
      <c r="J8865" s="89"/>
      <c r="K8865" s="89"/>
      <c r="L8865" s="89"/>
      <c r="M8865" s="89"/>
      <c r="N8865" s="155">
        <v>0</v>
      </c>
      <c r="O8865" s="155">
        <v>13720000</v>
      </c>
      <c r="P8865" s="89" t="s">
        <v>679</v>
      </c>
    </row>
    <row r="8866" spans="1:16" ht="89.25">
      <c r="A8866" s="214">
        <v>81</v>
      </c>
      <c r="B8866" s="89"/>
      <c r="C8866" s="90" t="s">
        <v>58</v>
      </c>
      <c r="D8866" s="153">
        <v>43430</v>
      </c>
      <c r="E8866" s="89" t="s">
        <v>15286</v>
      </c>
      <c r="F8866" s="89" t="s">
        <v>6</v>
      </c>
      <c r="G8866" s="89">
        <v>939723</v>
      </c>
      <c r="H8866" s="89"/>
      <c r="I8866" s="93" t="s">
        <v>17524</v>
      </c>
      <c r="J8866" s="89"/>
      <c r="K8866" s="89"/>
      <c r="L8866" s="89"/>
      <c r="M8866" s="89"/>
      <c r="N8866" s="155">
        <v>0</v>
      </c>
      <c r="O8866" s="155">
        <v>1133316.18</v>
      </c>
      <c r="P8866" s="89" t="s">
        <v>679</v>
      </c>
    </row>
    <row r="8867" spans="1:16" ht="51">
      <c r="A8867" s="214">
        <v>513</v>
      </c>
      <c r="B8867" s="89"/>
      <c r="C8867" s="90" t="s">
        <v>175</v>
      </c>
      <c r="D8867" s="153">
        <v>43430</v>
      </c>
      <c r="E8867" s="89" t="s">
        <v>15287</v>
      </c>
      <c r="F8867" s="89" t="s">
        <v>11</v>
      </c>
      <c r="G8867" s="89">
        <v>939728</v>
      </c>
      <c r="H8867" s="89"/>
      <c r="I8867" s="93" t="s">
        <v>17525</v>
      </c>
      <c r="J8867" s="89"/>
      <c r="K8867" s="89"/>
      <c r="L8867" s="89"/>
      <c r="M8867" s="89"/>
      <c r="N8867" s="155">
        <v>50</v>
      </c>
      <c r="O8867" s="155">
        <v>0</v>
      </c>
      <c r="P8867" s="89" t="s">
        <v>679</v>
      </c>
    </row>
    <row r="8868" spans="1:16" ht="76.5">
      <c r="A8868" s="214">
        <v>512</v>
      </c>
      <c r="B8868" s="89"/>
      <c r="C8868" s="90" t="s">
        <v>10495</v>
      </c>
      <c r="D8868" s="153">
        <v>43430</v>
      </c>
      <c r="E8868" s="89" t="s">
        <v>15288</v>
      </c>
      <c r="F8868" s="89" t="s">
        <v>11</v>
      </c>
      <c r="G8868" s="89">
        <v>939690</v>
      </c>
      <c r="H8868" s="89"/>
      <c r="I8868" s="93" t="s">
        <v>17526</v>
      </c>
      <c r="J8868" s="89"/>
      <c r="K8868" s="89"/>
      <c r="L8868" s="89"/>
      <c r="M8868" s="89"/>
      <c r="N8868" s="155">
        <v>490</v>
      </c>
      <c r="O8868" s="155">
        <v>0</v>
      </c>
      <c r="P8868" s="89" t="s">
        <v>679</v>
      </c>
    </row>
    <row r="8869" spans="1:16" ht="51">
      <c r="A8869" s="214">
        <v>119</v>
      </c>
      <c r="B8869" s="89"/>
      <c r="C8869" s="90" t="s">
        <v>66</v>
      </c>
      <c r="D8869" s="153">
        <v>43430</v>
      </c>
      <c r="E8869" s="89" t="s">
        <v>15289</v>
      </c>
      <c r="F8869" s="89" t="s">
        <v>11</v>
      </c>
      <c r="G8869" s="89">
        <v>939725</v>
      </c>
      <c r="H8869" s="89"/>
      <c r="I8869" s="93" t="s">
        <v>17527</v>
      </c>
      <c r="J8869" s="89"/>
      <c r="K8869" s="89"/>
      <c r="L8869" s="89"/>
      <c r="M8869" s="89"/>
      <c r="N8869" s="155">
        <v>50</v>
      </c>
      <c r="O8869" s="155">
        <v>0</v>
      </c>
      <c r="P8869" s="89" t="s">
        <v>679</v>
      </c>
    </row>
    <row r="8870" spans="1:16" ht="51">
      <c r="A8870" s="214">
        <v>119</v>
      </c>
      <c r="B8870" s="89"/>
      <c r="C8870" s="90" t="s">
        <v>66</v>
      </c>
      <c r="D8870" s="153">
        <v>43430</v>
      </c>
      <c r="E8870" s="89" t="s">
        <v>15290</v>
      </c>
      <c r="F8870" s="89" t="s">
        <v>11</v>
      </c>
      <c r="G8870" s="89">
        <v>939726</v>
      </c>
      <c r="H8870" s="89"/>
      <c r="I8870" s="93" t="s">
        <v>17528</v>
      </c>
      <c r="J8870" s="89"/>
      <c r="K8870" s="89"/>
      <c r="L8870" s="89"/>
      <c r="M8870" s="89"/>
      <c r="N8870" s="155">
        <v>50</v>
      </c>
      <c r="O8870" s="155">
        <v>0</v>
      </c>
      <c r="P8870" s="89" t="s">
        <v>679</v>
      </c>
    </row>
    <row r="8871" spans="1:16" ht="51">
      <c r="A8871" s="214">
        <v>526</v>
      </c>
      <c r="B8871" s="89"/>
      <c r="C8871" s="90" t="s">
        <v>616</v>
      </c>
      <c r="D8871" s="153">
        <v>43431</v>
      </c>
      <c r="E8871" s="89" t="s">
        <v>15291</v>
      </c>
      <c r="F8871" s="89" t="s">
        <v>3</v>
      </c>
      <c r="G8871" s="89">
        <v>1685946</v>
      </c>
      <c r="H8871" s="89"/>
      <c r="I8871" s="93" t="s">
        <v>17529</v>
      </c>
      <c r="J8871" s="89"/>
      <c r="K8871" s="89"/>
      <c r="L8871" s="89"/>
      <c r="M8871" s="89"/>
      <c r="N8871" s="155">
        <v>0</v>
      </c>
      <c r="O8871" s="155">
        <v>21</v>
      </c>
      <c r="P8871" s="89" t="s">
        <v>679</v>
      </c>
    </row>
    <row r="8872" spans="1:16" ht="51">
      <c r="A8872" s="214" t="s">
        <v>569</v>
      </c>
      <c r="B8872" s="89"/>
      <c r="C8872" s="90" t="s">
        <v>621</v>
      </c>
      <c r="D8872" s="153">
        <v>43431</v>
      </c>
      <c r="E8872" s="89" t="s">
        <v>15292</v>
      </c>
      <c r="F8872" s="89" t="s">
        <v>3</v>
      </c>
      <c r="G8872" s="89">
        <v>1685929</v>
      </c>
      <c r="H8872" s="89"/>
      <c r="I8872" s="93" t="s">
        <v>17530</v>
      </c>
      <c r="J8872" s="89"/>
      <c r="K8872" s="89"/>
      <c r="L8872" s="89"/>
      <c r="M8872" s="89"/>
      <c r="N8872" s="155">
        <v>0</v>
      </c>
      <c r="O8872" s="155">
        <v>437.05</v>
      </c>
      <c r="P8872" s="89" t="s">
        <v>679</v>
      </c>
    </row>
    <row r="8873" spans="1:16" ht="51">
      <c r="A8873" s="214">
        <v>309</v>
      </c>
      <c r="B8873" s="89"/>
      <c r="C8873" s="90" t="s">
        <v>11071</v>
      </c>
      <c r="D8873" s="153">
        <v>43431</v>
      </c>
      <c r="E8873" s="89" t="s">
        <v>15293</v>
      </c>
      <c r="F8873" s="89" t="s">
        <v>3</v>
      </c>
      <c r="G8873" s="89">
        <v>1685926</v>
      </c>
      <c r="H8873" s="89"/>
      <c r="I8873" s="93" t="s">
        <v>17531</v>
      </c>
      <c r="J8873" s="89"/>
      <c r="K8873" s="89"/>
      <c r="L8873" s="89"/>
      <c r="M8873" s="89"/>
      <c r="N8873" s="155">
        <v>0</v>
      </c>
      <c r="O8873" s="155">
        <v>59</v>
      </c>
      <c r="P8873" s="89" t="s">
        <v>679</v>
      </c>
    </row>
    <row r="8874" spans="1:16" ht="38.25">
      <c r="A8874" s="214">
        <v>283</v>
      </c>
      <c r="B8874" s="89"/>
      <c r="C8874" s="90" t="s">
        <v>129</v>
      </c>
      <c r="D8874" s="153">
        <v>43431</v>
      </c>
      <c r="E8874" s="89" t="s">
        <v>15294</v>
      </c>
      <c r="F8874" s="89" t="s">
        <v>3</v>
      </c>
      <c r="G8874" s="89">
        <v>1685902</v>
      </c>
      <c r="H8874" s="89"/>
      <c r="I8874" s="93" t="s">
        <v>17532</v>
      </c>
      <c r="J8874" s="89"/>
      <c r="K8874" s="89"/>
      <c r="L8874" s="89"/>
      <c r="M8874" s="89"/>
      <c r="N8874" s="155">
        <v>0</v>
      </c>
      <c r="O8874" s="155">
        <v>150</v>
      </c>
      <c r="P8874" s="89" t="s">
        <v>679</v>
      </c>
    </row>
    <row r="8875" spans="1:16" ht="38.25">
      <c r="A8875" s="214">
        <v>283</v>
      </c>
      <c r="B8875" s="89"/>
      <c r="C8875" s="90" t="s">
        <v>129</v>
      </c>
      <c r="D8875" s="153">
        <v>43431</v>
      </c>
      <c r="E8875" s="89" t="s">
        <v>15295</v>
      </c>
      <c r="F8875" s="89" t="s">
        <v>3</v>
      </c>
      <c r="G8875" s="89">
        <v>1685895</v>
      </c>
      <c r="H8875" s="89"/>
      <c r="I8875" s="93" t="s">
        <v>17532</v>
      </c>
      <c r="J8875" s="89"/>
      <c r="K8875" s="89"/>
      <c r="L8875" s="89"/>
      <c r="M8875" s="89"/>
      <c r="N8875" s="155">
        <v>0</v>
      </c>
      <c r="O8875" s="155">
        <v>1050</v>
      </c>
      <c r="P8875" s="89" t="s">
        <v>679</v>
      </c>
    </row>
    <row r="8876" spans="1:16" ht="38.25">
      <c r="A8876" s="214" t="s">
        <v>569</v>
      </c>
      <c r="B8876" s="89"/>
      <c r="C8876" s="90" t="s">
        <v>621</v>
      </c>
      <c r="D8876" s="153">
        <v>43431</v>
      </c>
      <c r="E8876" s="89" t="s">
        <v>15296</v>
      </c>
      <c r="F8876" s="89" t="s">
        <v>3</v>
      </c>
      <c r="G8876" s="89">
        <v>1685952</v>
      </c>
      <c r="H8876" s="89"/>
      <c r="I8876" s="93" t="s">
        <v>17533</v>
      </c>
      <c r="J8876" s="89"/>
      <c r="K8876" s="89"/>
      <c r="L8876" s="89"/>
      <c r="M8876" s="89"/>
      <c r="N8876" s="155">
        <v>0</v>
      </c>
      <c r="O8876" s="155">
        <v>222</v>
      </c>
      <c r="P8876" s="89" t="s">
        <v>679</v>
      </c>
    </row>
    <row r="8877" spans="1:16" ht="38.25">
      <c r="A8877" s="214" t="s">
        <v>569</v>
      </c>
      <c r="B8877" s="89"/>
      <c r="C8877" s="90" t="s">
        <v>621</v>
      </c>
      <c r="D8877" s="153">
        <v>43431</v>
      </c>
      <c r="E8877" s="89" t="s">
        <v>15297</v>
      </c>
      <c r="F8877" s="89" t="s">
        <v>3</v>
      </c>
      <c r="G8877" s="89">
        <v>1685953</v>
      </c>
      <c r="H8877" s="89"/>
      <c r="I8877" s="93" t="s">
        <v>17534</v>
      </c>
      <c r="J8877" s="89"/>
      <c r="K8877" s="89"/>
      <c r="L8877" s="89"/>
      <c r="M8877" s="89"/>
      <c r="N8877" s="155">
        <v>0</v>
      </c>
      <c r="O8877" s="155">
        <v>546.5</v>
      </c>
      <c r="P8877" s="89" t="s">
        <v>679</v>
      </c>
    </row>
    <row r="8878" spans="1:16" ht="51">
      <c r="A8878" s="214" t="s">
        <v>569</v>
      </c>
      <c r="B8878" s="89"/>
      <c r="C8878" s="90" t="s">
        <v>621</v>
      </c>
      <c r="D8878" s="153">
        <v>43431</v>
      </c>
      <c r="E8878" s="89" t="s">
        <v>15298</v>
      </c>
      <c r="F8878" s="89" t="s">
        <v>3</v>
      </c>
      <c r="G8878" s="89">
        <v>1685969</v>
      </c>
      <c r="H8878" s="89"/>
      <c r="I8878" s="93" t="s">
        <v>17535</v>
      </c>
      <c r="J8878" s="89"/>
      <c r="K8878" s="89"/>
      <c r="L8878" s="89"/>
      <c r="M8878" s="89"/>
      <c r="N8878" s="155">
        <v>0</v>
      </c>
      <c r="O8878" s="155">
        <v>101</v>
      </c>
      <c r="P8878" s="89" t="s">
        <v>679</v>
      </c>
    </row>
    <row r="8879" spans="1:16" ht="51">
      <c r="A8879" s="214">
        <v>283</v>
      </c>
      <c r="B8879" s="89"/>
      <c r="C8879" s="90" t="s">
        <v>129</v>
      </c>
      <c r="D8879" s="153">
        <v>43431</v>
      </c>
      <c r="E8879" s="89" t="s">
        <v>15299</v>
      </c>
      <c r="F8879" s="89" t="s">
        <v>3</v>
      </c>
      <c r="G8879" s="89">
        <v>1685976</v>
      </c>
      <c r="H8879" s="89"/>
      <c r="I8879" s="93" t="s">
        <v>17536</v>
      </c>
      <c r="J8879" s="89"/>
      <c r="K8879" s="89"/>
      <c r="L8879" s="89"/>
      <c r="M8879" s="89"/>
      <c r="N8879" s="155">
        <v>0</v>
      </c>
      <c r="O8879" s="155">
        <v>80</v>
      </c>
      <c r="P8879" s="89" t="s">
        <v>679</v>
      </c>
    </row>
    <row r="8880" spans="1:16" ht="51">
      <c r="A8880" s="214">
        <v>283</v>
      </c>
      <c r="B8880" s="89"/>
      <c r="C8880" s="90" t="s">
        <v>129</v>
      </c>
      <c r="D8880" s="153">
        <v>43431</v>
      </c>
      <c r="E8880" s="89" t="s">
        <v>15300</v>
      </c>
      <c r="F8880" s="89" t="s">
        <v>3</v>
      </c>
      <c r="G8880" s="89">
        <v>1685978</v>
      </c>
      <c r="H8880" s="89"/>
      <c r="I8880" s="93" t="s">
        <v>17537</v>
      </c>
      <c r="J8880" s="89"/>
      <c r="K8880" s="89"/>
      <c r="L8880" s="89"/>
      <c r="M8880" s="89"/>
      <c r="N8880" s="155">
        <v>0</v>
      </c>
      <c r="O8880" s="155">
        <v>420</v>
      </c>
      <c r="P8880" s="89" t="s">
        <v>679</v>
      </c>
    </row>
    <row r="8881" spans="1:16" ht="51">
      <c r="A8881" s="214">
        <v>283</v>
      </c>
      <c r="B8881" s="89"/>
      <c r="C8881" s="90" t="s">
        <v>129</v>
      </c>
      <c r="D8881" s="153">
        <v>43431</v>
      </c>
      <c r="E8881" s="89" t="s">
        <v>15301</v>
      </c>
      <c r="F8881" s="89" t="s">
        <v>3</v>
      </c>
      <c r="G8881" s="89">
        <v>1685983</v>
      </c>
      <c r="H8881" s="89"/>
      <c r="I8881" s="93" t="s">
        <v>17538</v>
      </c>
      <c r="J8881" s="89"/>
      <c r="K8881" s="89"/>
      <c r="L8881" s="89"/>
      <c r="M8881" s="89"/>
      <c r="N8881" s="155">
        <v>0</v>
      </c>
      <c r="O8881" s="155">
        <v>2261</v>
      </c>
      <c r="P8881" s="89" t="s">
        <v>679</v>
      </c>
    </row>
    <row r="8882" spans="1:16" ht="51">
      <c r="A8882" s="214">
        <v>290</v>
      </c>
      <c r="B8882" s="89"/>
      <c r="C8882" s="90" t="s">
        <v>132</v>
      </c>
      <c r="D8882" s="153">
        <v>43431</v>
      </c>
      <c r="E8882" s="89" t="s">
        <v>15302</v>
      </c>
      <c r="F8882" s="89" t="s">
        <v>3</v>
      </c>
      <c r="G8882" s="89">
        <v>1685984</v>
      </c>
      <c r="H8882" s="89"/>
      <c r="I8882" s="93" t="s">
        <v>17539</v>
      </c>
      <c r="J8882" s="89"/>
      <c r="K8882" s="89"/>
      <c r="L8882" s="89"/>
      <c r="M8882" s="89"/>
      <c r="N8882" s="155">
        <v>0</v>
      </c>
      <c r="O8882" s="155">
        <v>927.5</v>
      </c>
      <c r="P8882" s="89" t="s">
        <v>679</v>
      </c>
    </row>
    <row r="8883" spans="1:16" ht="51">
      <c r="A8883" s="214">
        <v>41</v>
      </c>
      <c r="B8883" s="89"/>
      <c r="C8883" s="90" t="s">
        <v>50</v>
      </c>
      <c r="D8883" s="153">
        <v>43431</v>
      </c>
      <c r="E8883" s="89" t="s">
        <v>15303</v>
      </c>
      <c r="F8883" s="89" t="s">
        <v>3</v>
      </c>
      <c r="G8883" s="89">
        <v>1686001</v>
      </c>
      <c r="H8883" s="89"/>
      <c r="I8883" s="93" t="s">
        <v>17540</v>
      </c>
      <c r="J8883" s="89"/>
      <c r="K8883" s="89"/>
      <c r="L8883" s="89"/>
      <c r="M8883" s="89"/>
      <c r="N8883" s="155">
        <v>0</v>
      </c>
      <c r="O8883" s="155">
        <v>371</v>
      </c>
      <c r="P8883" s="89" t="s">
        <v>679</v>
      </c>
    </row>
    <row r="8884" spans="1:16" ht="38.25">
      <c r="A8884" s="214">
        <v>283</v>
      </c>
      <c r="B8884" s="89"/>
      <c r="C8884" s="90" t="s">
        <v>129</v>
      </c>
      <c r="D8884" s="153">
        <v>43431</v>
      </c>
      <c r="E8884" s="89" t="s">
        <v>15304</v>
      </c>
      <c r="F8884" s="89" t="s">
        <v>3</v>
      </c>
      <c r="G8884" s="89">
        <v>1685866</v>
      </c>
      <c r="H8884" s="89"/>
      <c r="I8884" s="93" t="s">
        <v>17541</v>
      </c>
      <c r="J8884" s="89"/>
      <c r="K8884" s="89"/>
      <c r="L8884" s="89"/>
      <c r="M8884" s="89"/>
      <c r="N8884" s="155">
        <v>0</v>
      </c>
      <c r="O8884" s="155">
        <v>920</v>
      </c>
      <c r="P8884" s="89" t="s">
        <v>679</v>
      </c>
    </row>
    <row r="8885" spans="1:16" ht="38.25">
      <c r="A8885" s="214">
        <v>283</v>
      </c>
      <c r="B8885" s="89"/>
      <c r="C8885" s="90" t="s">
        <v>129</v>
      </c>
      <c r="D8885" s="153">
        <v>43431</v>
      </c>
      <c r="E8885" s="89" t="s">
        <v>15305</v>
      </c>
      <c r="F8885" s="89" t="s">
        <v>3</v>
      </c>
      <c r="G8885" s="89">
        <v>1685868</v>
      </c>
      <c r="H8885" s="89"/>
      <c r="I8885" s="93" t="s">
        <v>17541</v>
      </c>
      <c r="J8885" s="89"/>
      <c r="K8885" s="89"/>
      <c r="L8885" s="89"/>
      <c r="M8885" s="89"/>
      <c r="N8885" s="155">
        <v>0</v>
      </c>
      <c r="O8885" s="155">
        <v>40</v>
      </c>
      <c r="P8885" s="89" t="s">
        <v>679</v>
      </c>
    </row>
    <row r="8886" spans="1:16" ht="38.25">
      <c r="A8886" s="214">
        <v>283</v>
      </c>
      <c r="B8886" s="89"/>
      <c r="C8886" s="90" t="s">
        <v>129</v>
      </c>
      <c r="D8886" s="153">
        <v>43431</v>
      </c>
      <c r="E8886" s="89" t="s">
        <v>15306</v>
      </c>
      <c r="F8886" s="89" t="s">
        <v>3</v>
      </c>
      <c r="G8886" s="89">
        <v>1685869</v>
      </c>
      <c r="H8886" s="89"/>
      <c r="I8886" s="93" t="s">
        <v>17541</v>
      </c>
      <c r="J8886" s="89"/>
      <c r="K8886" s="89"/>
      <c r="L8886" s="89"/>
      <c r="M8886" s="89"/>
      <c r="N8886" s="155">
        <v>0</v>
      </c>
      <c r="O8886" s="155">
        <v>80</v>
      </c>
      <c r="P8886" s="89" t="s">
        <v>679</v>
      </c>
    </row>
    <row r="8887" spans="1:16" ht="38.25">
      <c r="A8887" s="214">
        <v>283</v>
      </c>
      <c r="B8887" s="89"/>
      <c r="C8887" s="90" t="s">
        <v>129</v>
      </c>
      <c r="D8887" s="153">
        <v>43431</v>
      </c>
      <c r="E8887" s="89" t="s">
        <v>15307</v>
      </c>
      <c r="F8887" s="89" t="s">
        <v>3</v>
      </c>
      <c r="G8887" s="89">
        <v>1685873</v>
      </c>
      <c r="H8887" s="89"/>
      <c r="I8887" s="93" t="s">
        <v>17532</v>
      </c>
      <c r="J8887" s="89"/>
      <c r="K8887" s="89"/>
      <c r="L8887" s="89"/>
      <c r="M8887" s="89"/>
      <c r="N8887" s="155">
        <v>0</v>
      </c>
      <c r="O8887" s="155">
        <v>150</v>
      </c>
      <c r="P8887" s="89" t="s">
        <v>679</v>
      </c>
    </row>
    <row r="8888" spans="1:16" ht="38.25">
      <c r="A8888" s="214">
        <v>283</v>
      </c>
      <c r="B8888" s="89"/>
      <c r="C8888" s="90" t="s">
        <v>129</v>
      </c>
      <c r="D8888" s="153">
        <v>43431</v>
      </c>
      <c r="E8888" s="89" t="s">
        <v>15308</v>
      </c>
      <c r="F8888" s="89" t="s">
        <v>3</v>
      </c>
      <c r="G8888" s="89">
        <v>1685875</v>
      </c>
      <c r="H8888" s="89"/>
      <c r="I8888" s="93" t="s">
        <v>17532</v>
      </c>
      <c r="J8888" s="89"/>
      <c r="K8888" s="89"/>
      <c r="L8888" s="89"/>
      <c r="M8888" s="89"/>
      <c r="N8888" s="155">
        <v>0</v>
      </c>
      <c r="O8888" s="155">
        <v>110</v>
      </c>
      <c r="P8888" s="89" t="s">
        <v>679</v>
      </c>
    </row>
    <row r="8889" spans="1:16" ht="38.25">
      <c r="A8889" s="214">
        <v>283</v>
      </c>
      <c r="B8889" s="89"/>
      <c r="C8889" s="90" t="s">
        <v>129</v>
      </c>
      <c r="D8889" s="153">
        <v>43431</v>
      </c>
      <c r="E8889" s="89" t="s">
        <v>15309</v>
      </c>
      <c r="F8889" s="89" t="s">
        <v>3</v>
      </c>
      <c r="G8889" s="89">
        <v>1685876</v>
      </c>
      <c r="H8889" s="89"/>
      <c r="I8889" s="93" t="s">
        <v>17532</v>
      </c>
      <c r="J8889" s="89"/>
      <c r="K8889" s="89"/>
      <c r="L8889" s="89"/>
      <c r="M8889" s="89"/>
      <c r="N8889" s="155">
        <v>0</v>
      </c>
      <c r="O8889" s="155">
        <v>40</v>
      </c>
      <c r="P8889" s="89" t="s">
        <v>679</v>
      </c>
    </row>
    <row r="8890" spans="1:16" ht="51">
      <c r="A8890" s="214">
        <v>190</v>
      </c>
      <c r="B8890" s="89"/>
      <c r="C8890" s="90" t="s">
        <v>95</v>
      </c>
      <c r="D8890" s="153">
        <v>43431</v>
      </c>
      <c r="E8890" s="89" t="s">
        <v>15310</v>
      </c>
      <c r="F8890" s="89" t="s">
        <v>3</v>
      </c>
      <c r="G8890" s="89">
        <v>1685879</v>
      </c>
      <c r="H8890" s="89"/>
      <c r="I8890" s="93" t="s">
        <v>17542</v>
      </c>
      <c r="J8890" s="89"/>
      <c r="K8890" s="89"/>
      <c r="L8890" s="89"/>
      <c r="M8890" s="89"/>
      <c r="N8890" s="155">
        <v>0</v>
      </c>
      <c r="O8890" s="155">
        <v>30</v>
      </c>
      <c r="P8890" s="89" t="s">
        <v>679</v>
      </c>
    </row>
    <row r="8891" spans="1:16" ht="38.25">
      <c r="A8891" s="214">
        <v>283</v>
      </c>
      <c r="B8891" s="89"/>
      <c r="C8891" s="90" t="s">
        <v>129</v>
      </c>
      <c r="D8891" s="153">
        <v>43431</v>
      </c>
      <c r="E8891" s="89" t="s">
        <v>15311</v>
      </c>
      <c r="F8891" s="89" t="s">
        <v>3</v>
      </c>
      <c r="G8891" s="89">
        <v>1685883</v>
      </c>
      <c r="H8891" s="89"/>
      <c r="I8891" s="93" t="s">
        <v>17532</v>
      </c>
      <c r="J8891" s="89"/>
      <c r="K8891" s="89"/>
      <c r="L8891" s="89"/>
      <c r="M8891" s="89"/>
      <c r="N8891" s="155">
        <v>0</v>
      </c>
      <c r="O8891" s="155">
        <v>150</v>
      </c>
      <c r="P8891" s="89" t="s">
        <v>679</v>
      </c>
    </row>
    <row r="8892" spans="1:16" ht="38.25">
      <c r="A8892" s="214">
        <v>283</v>
      </c>
      <c r="B8892" s="89"/>
      <c r="C8892" s="90" t="s">
        <v>129</v>
      </c>
      <c r="D8892" s="153">
        <v>43431</v>
      </c>
      <c r="E8892" s="89" t="s">
        <v>15312</v>
      </c>
      <c r="F8892" s="89" t="s">
        <v>3</v>
      </c>
      <c r="G8892" s="89">
        <v>1685888</v>
      </c>
      <c r="H8892" s="89"/>
      <c r="I8892" s="93" t="s">
        <v>17532</v>
      </c>
      <c r="J8892" s="89"/>
      <c r="K8892" s="89"/>
      <c r="L8892" s="89"/>
      <c r="M8892" s="89"/>
      <c r="N8892" s="155">
        <v>0</v>
      </c>
      <c r="O8892" s="155">
        <v>150</v>
      </c>
      <c r="P8892" s="89" t="s">
        <v>679</v>
      </c>
    </row>
    <row r="8893" spans="1:16" ht="38.25">
      <c r="A8893" s="214">
        <v>283</v>
      </c>
      <c r="B8893" s="89"/>
      <c r="C8893" s="90" t="s">
        <v>129</v>
      </c>
      <c r="D8893" s="153">
        <v>43431</v>
      </c>
      <c r="E8893" s="89" t="s">
        <v>15313</v>
      </c>
      <c r="F8893" s="89" t="s">
        <v>3</v>
      </c>
      <c r="G8893" s="89">
        <v>1685891</v>
      </c>
      <c r="H8893" s="89"/>
      <c r="I8893" s="93" t="s">
        <v>17532</v>
      </c>
      <c r="J8893" s="89"/>
      <c r="K8893" s="89"/>
      <c r="L8893" s="89"/>
      <c r="M8893" s="89"/>
      <c r="N8893" s="155">
        <v>0</v>
      </c>
      <c r="O8893" s="155">
        <v>450</v>
      </c>
      <c r="P8893" s="89" t="s">
        <v>679</v>
      </c>
    </row>
    <row r="8894" spans="1:16" ht="38.25">
      <c r="A8894" s="214">
        <v>283</v>
      </c>
      <c r="B8894" s="89"/>
      <c r="C8894" s="90" t="s">
        <v>129</v>
      </c>
      <c r="D8894" s="153">
        <v>43431</v>
      </c>
      <c r="E8894" s="89" t="s">
        <v>15314</v>
      </c>
      <c r="F8894" s="89" t="s">
        <v>3</v>
      </c>
      <c r="G8894" s="89">
        <v>1685892</v>
      </c>
      <c r="H8894" s="89"/>
      <c r="I8894" s="93" t="s">
        <v>17532</v>
      </c>
      <c r="J8894" s="89"/>
      <c r="K8894" s="89"/>
      <c r="L8894" s="89"/>
      <c r="M8894" s="89"/>
      <c r="N8894" s="155">
        <v>0</v>
      </c>
      <c r="O8894" s="155">
        <v>1800</v>
      </c>
      <c r="P8894" s="89" t="s">
        <v>679</v>
      </c>
    </row>
    <row r="8895" spans="1:16" ht="38.25">
      <c r="A8895" s="214">
        <v>283</v>
      </c>
      <c r="B8895" s="89"/>
      <c r="C8895" s="90" t="s">
        <v>129</v>
      </c>
      <c r="D8895" s="153">
        <v>43431</v>
      </c>
      <c r="E8895" s="89" t="s">
        <v>15315</v>
      </c>
      <c r="F8895" s="89" t="s">
        <v>3</v>
      </c>
      <c r="G8895" s="89">
        <v>1685893</v>
      </c>
      <c r="H8895" s="89"/>
      <c r="I8895" s="93" t="s">
        <v>17532</v>
      </c>
      <c r="J8895" s="89"/>
      <c r="K8895" s="89"/>
      <c r="L8895" s="89"/>
      <c r="M8895" s="89"/>
      <c r="N8895" s="155">
        <v>0</v>
      </c>
      <c r="O8895" s="155">
        <v>600</v>
      </c>
      <c r="P8895" s="89" t="s">
        <v>679</v>
      </c>
    </row>
    <row r="8896" spans="1:16" ht="51">
      <c r="A8896" s="214">
        <v>592</v>
      </c>
      <c r="B8896" s="89"/>
      <c r="C8896" s="90" t="s">
        <v>653</v>
      </c>
      <c r="D8896" s="153">
        <v>43431</v>
      </c>
      <c r="E8896" s="89" t="s">
        <v>15316</v>
      </c>
      <c r="F8896" s="89" t="s">
        <v>3</v>
      </c>
      <c r="G8896" s="89">
        <v>1686091</v>
      </c>
      <c r="H8896" s="89"/>
      <c r="I8896" s="93" t="s">
        <v>17543</v>
      </c>
      <c r="J8896" s="89"/>
      <c r="K8896" s="89"/>
      <c r="L8896" s="89"/>
      <c r="M8896" s="89"/>
      <c r="N8896" s="155">
        <v>0</v>
      </c>
      <c r="O8896" s="155">
        <v>5560</v>
      </c>
      <c r="P8896" s="89" t="s">
        <v>679</v>
      </c>
    </row>
    <row r="8897" spans="1:16" ht="38.25">
      <c r="A8897" s="214">
        <v>592</v>
      </c>
      <c r="B8897" s="89"/>
      <c r="C8897" s="90" t="s">
        <v>653</v>
      </c>
      <c r="D8897" s="153">
        <v>43431</v>
      </c>
      <c r="E8897" s="89" t="s">
        <v>15317</v>
      </c>
      <c r="F8897" s="89" t="s">
        <v>3</v>
      </c>
      <c r="G8897" s="89">
        <v>1686092</v>
      </c>
      <c r="H8897" s="89"/>
      <c r="I8897" s="93" t="s">
        <v>16007</v>
      </c>
      <c r="J8897" s="89"/>
      <c r="K8897" s="89"/>
      <c r="L8897" s="89"/>
      <c r="M8897" s="89"/>
      <c r="N8897" s="155">
        <v>0</v>
      </c>
      <c r="O8897" s="155">
        <v>1978</v>
      </c>
      <c r="P8897" s="89" t="s">
        <v>679</v>
      </c>
    </row>
    <row r="8898" spans="1:16" ht="51">
      <c r="A8898" s="214">
        <v>86</v>
      </c>
      <c r="B8898" s="89"/>
      <c r="C8898" s="90" t="s">
        <v>59</v>
      </c>
      <c r="D8898" s="153">
        <v>43431</v>
      </c>
      <c r="E8898" s="89" t="s">
        <v>15318</v>
      </c>
      <c r="F8898" s="89" t="s">
        <v>3</v>
      </c>
      <c r="G8898" s="89">
        <v>1686100</v>
      </c>
      <c r="H8898" s="89"/>
      <c r="I8898" s="93" t="s">
        <v>17544</v>
      </c>
      <c r="J8898" s="89"/>
      <c r="K8898" s="89"/>
      <c r="L8898" s="89"/>
      <c r="M8898" s="89"/>
      <c r="N8898" s="155">
        <v>0</v>
      </c>
      <c r="O8898" s="155">
        <v>1.71</v>
      </c>
      <c r="P8898" s="89" t="s">
        <v>679</v>
      </c>
    </row>
    <row r="8899" spans="1:16" ht="51">
      <c r="A8899" s="214">
        <v>86</v>
      </c>
      <c r="B8899" s="89"/>
      <c r="C8899" s="90" t="s">
        <v>59</v>
      </c>
      <c r="D8899" s="153">
        <v>43431</v>
      </c>
      <c r="E8899" s="89" t="s">
        <v>15319</v>
      </c>
      <c r="F8899" s="89" t="s">
        <v>3</v>
      </c>
      <c r="G8899" s="89">
        <v>1686103</v>
      </c>
      <c r="H8899" s="89"/>
      <c r="I8899" s="93" t="s">
        <v>17545</v>
      </c>
      <c r="J8899" s="89"/>
      <c r="K8899" s="89"/>
      <c r="L8899" s="89"/>
      <c r="M8899" s="89"/>
      <c r="N8899" s="155">
        <v>0</v>
      </c>
      <c r="O8899" s="155">
        <v>39.51</v>
      </c>
      <c r="P8899" s="89" t="s">
        <v>679</v>
      </c>
    </row>
    <row r="8900" spans="1:16" ht="51">
      <c r="A8900" s="214">
        <v>86</v>
      </c>
      <c r="B8900" s="89"/>
      <c r="C8900" s="90" t="s">
        <v>59</v>
      </c>
      <c r="D8900" s="153">
        <v>43431</v>
      </c>
      <c r="E8900" s="89" t="s">
        <v>15320</v>
      </c>
      <c r="F8900" s="89" t="s">
        <v>3</v>
      </c>
      <c r="G8900" s="89">
        <v>1686106</v>
      </c>
      <c r="H8900" s="89"/>
      <c r="I8900" s="93" t="s">
        <v>17546</v>
      </c>
      <c r="J8900" s="89"/>
      <c r="K8900" s="89"/>
      <c r="L8900" s="89"/>
      <c r="M8900" s="89"/>
      <c r="N8900" s="155">
        <v>0</v>
      </c>
      <c r="O8900" s="155">
        <v>253.19</v>
      </c>
      <c r="P8900" s="89" t="s">
        <v>679</v>
      </c>
    </row>
    <row r="8901" spans="1:16" ht="38.25">
      <c r="A8901" s="214">
        <v>206</v>
      </c>
      <c r="B8901" s="89"/>
      <c r="C8901" s="90" t="s">
        <v>100</v>
      </c>
      <c r="D8901" s="153">
        <v>43431</v>
      </c>
      <c r="E8901" s="89" t="s">
        <v>15321</v>
      </c>
      <c r="F8901" s="89" t="s">
        <v>3</v>
      </c>
      <c r="G8901" s="89">
        <v>1686131</v>
      </c>
      <c r="H8901" s="89"/>
      <c r="I8901" s="93" t="s">
        <v>17547</v>
      </c>
      <c r="J8901" s="89"/>
      <c r="K8901" s="89"/>
      <c r="L8901" s="89"/>
      <c r="M8901" s="89"/>
      <c r="N8901" s="155">
        <v>0</v>
      </c>
      <c r="O8901" s="155">
        <v>40</v>
      </c>
      <c r="P8901" s="89" t="s">
        <v>679</v>
      </c>
    </row>
    <row r="8902" spans="1:16" ht="51">
      <c r="A8902" s="214">
        <v>16</v>
      </c>
      <c r="B8902" s="89"/>
      <c r="C8902" s="90" t="s">
        <v>46</v>
      </c>
      <c r="D8902" s="153">
        <v>43431</v>
      </c>
      <c r="E8902" s="89" t="s">
        <v>15322</v>
      </c>
      <c r="F8902" s="89" t="s">
        <v>3</v>
      </c>
      <c r="G8902" s="89">
        <v>1686015</v>
      </c>
      <c r="H8902" s="89"/>
      <c r="I8902" s="93" t="s">
        <v>17548</v>
      </c>
      <c r="J8902" s="89"/>
      <c r="K8902" s="89"/>
      <c r="L8902" s="89"/>
      <c r="M8902" s="89"/>
      <c r="N8902" s="155">
        <v>0</v>
      </c>
      <c r="O8902" s="155">
        <v>1536</v>
      </c>
      <c r="P8902" s="89" t="s">
        <v>679</v>
      </c>
    </row>
    <row r="8903" spans="1:16" ht="51">
      <c r="A8903" s="214">
        <v>86</v>
      </c>
      <c r="B8903" s="89"/>
      <c r="C8903" s="90" t="s">
        <v>59</v>
      </c>
      <c r="D8903" s="153">
        <v>43431</v>
      </c>
      <c r="E8903" s="89" t="s">
        <v>15323</v>
      </c>
      <c r="F8903" s="89" t="s">
        <v>3</v>
      </c>
      <c r="G8903" s="89">
        <v>1686019</v>
      </c>
      <c r="H8903" s="89"/>
      <c r="I8903" s="93" t="s">
        <v>17549</v>
      </c>
      <c r="J8903" s="89"/>
      <c r="K8903" s="89"/>
      <c r="L8903" s="89"/>
      <c r="M8903" s="89"/>
      <c r="N8903" s="155">
        <v>0</v>
      </c>
      <c r="O8903" s="155">
        <v>310</v>
      </c>
      <c r="P8903" s="89" t="s">
        <v>679</v>
      </c>
    </row>
    <row r="8904" spans="1:16" ht="51">
      <c r="A8904" s="214">
        <v>526</v>
      </c>
      <c r="B8904" s="89"/>
      <c r="C8904" s="90" t="s">
        <v>616</v>
      </c>
      <c r="D8904" s="153">
        <v>43431</v>
      </c>
      <c r="E8904" s="89" t="s">
        <v>15324</v>
      </c>
      <c r="F8904" s="89" t="s">
        <v>3</v>
      </c>
      <c r="G8904" s="89">
        <v>1686020</v>
      </c>
      <c r="H8904" s="89"/>
      <c r="I8904" s="93" t="s">
        <v>8596</v>
      </c>
      <c r="J8904" s="89"/>
      <c r="K8904" s="89"/>
      <c r="L8904" s="89"/>
      <c r="M8904" s="89"/>
      <c r="N8904" s="155">
        <v>0</v>
      </c>
      <c r="O8904" s="155">
        <v>54.95</v>
      </c>
      <c r="P8904" s="89" t="s">
        <v>679</v>
      </c>
    </row>
    <row r="8905" spans="1:16" ht="51">
      <c r="A8905" s="214" t="s">
        <v>569</v>
      </c>
      <c r="B8905" s="89"/>
      <c r="C8905" s="90" t="s">
        <v>621</v>
      </c>
      <c r="D8905" s="153">
        <v>43431</v>
      </c>
      <c r="E8905" s="89" t="s">
        <v>15325</v>
      </c>
      <c r="F8905" s="89" t="s">
        <v>3</v>
      </c>
      <c r="G8905" s="89">
        <v>1686023</v>
      </c>
      <c r="H8905" s="89"/>
      <c r="I8905" s="93" t="s">
        <v>17550</v>
      </c>
      <c r="J8905" s="89"/>
      <c r="K8905" s="89"/>
      <c r="L8905" s="89"/>
      <c r="M8905" s="89"/>
      <c r="N8905" s="155">
        <v>0</v>
      </c>
      <c r="O8905" s="155">
        <v>167</v>
      </c>
      <c r="P8905" s="89" t="s">
        <v>679</v>
      </c>
    </row>
    <row r="8906" spans="1:16" ht="38.25">
      <c r="A8906" s="214">
        <v>244</v>
      </c>
      <c r="B8906" s="89"/>
      <c r="C8906" s="90" t="s">
        <v>113</v>
      </c>
      <c r="D8906" s="153">
        <v>43431</v>
      </c>
      <c r="E8906" s="89" t="s">
        <v>15326</v>
      </c>
      <c r="F8906" s="89" t="s">
        <v>3</v>
      </c>
      <c r="G8906" s="89">
        <v>1686024</v>
      </c>
      <c r="H8906" s="89"/>
      <c r="I8906" s="93" t="s">
        <v>17551</v>
      </c>
      <c r="J8906" s="89"/>
      <c r="K8906" s="89"/>
      <c r="L8906" s="89"/>
      <c r="M8906" s="89"/>
      <c r="N8906" s="155">
        <v>0</v>
      </c>
      <c r="O8906" s="155">
        <v>2000</v>
      </c>
      <c r="P8906" s="89" t="s">
        <v>679</v>
      </c>
    </row>
    <row r="8907" spans="1:16" ht="38.25">
      <c r="A8907" s="214">
        <v>291</v>
      </c>
      <c r="B8907" s="89"/>
      <c r="C8907" s="90" t="s">
        <v>133</v>
      </c>
      <c r="D8907" s="153">
        <v>43431</v>
      </c>
      <c r="E8907" s="89" t="s">
        <v>15327</v>
      </c>
      <c r="F8907" s="89" t="s">
        <v>3</v>
      </c>
      <c r="G8907" s="89">
        <v>1686033</v>
      </c>
      <c r="H8907" s="89"/>
      <c r="I8907" s="93" t="s">
        <v>17552</v>
      </c>
      <c r="J8907" s="89"/>
      <c r="K8907" s="89"/>
      <c r="L8907" s="89"/>
      <c r="M8907" s="89"/>
      <c r="N8907" s="155">
        <v>0</v>
      </c>
      <c r="O8907" s="155">
        <v>60</v>
      </c>
      <c r="P8907" s="89" t="s">
        <v>679</v>
      </c>
    </row>
    <row r="8908" spans="1:16" ht="51">
      <c r="A8908" s="214">
        <v>681</v>
      </c>
      <c r="B8908" s="89"/>
      <c r="C8908" s="90" t="s">
        <v>196</v>
      </c>
      <c r="D8908" s="153">
        <v>43431</v>
      </c>
      <c r="E8908" s="89" t="s">
        <v>15328</v>
      </c>
      <c r="F8908" s="89" t="s">
        <v>3</v>
      </c>
      <c r="G8908" s="89">
        <v>1686038</v>
      </c>
      <c r="H8908" s="89"/>
      <c r="I8908" s="93" t="s">
        <v>17553</v>
      </c>
      <c r="J8908" s="89"/>
      <c r="K8908" s="89"/>
      <c r="L8908" s="89"/>
      <c r="M8908" s="89"/>
      <c r="N8908" s="155">
        <v>0</v>
      </c>
      <c r="O8908" s="155">
        <v>30.5</v>
      </c>
      <c r="P8908" s="89" t="s">
        <v>679</v>
      </c>
    </row>
    <row r="8909" spans="1:16" ht="51">
      <c r="A8909" s="214">
        <v>681</v>
      </c>
      <c r="B8909" s="89"/>
      <c r="C8909" s="90" t="s">
        <v>196</v>
      </c>
      <c r="D8909" s="153">
        <v>43431</v>
      </c>
      <c r="E8909" s="89" t="s">
        <v>15329</v>
      </c>
      <c r="F8909" s="89" t="s">
        <v>3</v>
      </c>
      <c r="G8909" s="89">
        <v>1686040</v>
      </c>
      <c r="H8909" s="89"/>
      <c r="I8909" s="93" t="s">
        <v>17554</v>
      </c>
      <c r="J8909" s="89"/>
      <c r="K8909" s="89"/>
      <c r="L8909" s="89"/>
      <c r="M8909" s="89"/>
      <c r="N8909" s="155">
        <v>0</v>
      </c>
      <c r="O8909" s="155">
        <v>5</v>
      </c>
      <c r="P8909" s="89" t="s">
        <v>679</v>
      </c>
    </row>
    <row r="8910" spans="1:16" ht="63.75">
      <c r="A8910" s="214">
        <v>681</v>
      </c>
      <c r="B8910" s="89"/>
      <c r="C8910" s="90" t="s">
        <v>196</v>
      </c>
      <c r="D8910" s="153">
        <v>43431</v>
      </c>
      <c r="E8910" s="89" t="s">
        <v>15330</v>
      </c>
      <c r="F8910" s="89" t="s">
        <v>3</v>
      </c>
      <c r="G8910" s="89">
        <v>1686042</v>
      </c>
      <c r="H8910" s="89"/>
      <c r="I8910" s="93" t="s">
        <v>17555</v>
      </c>
      <c r="J8910" s="89"/>
      <c r="K8910" s="89"/>
      <c r="L8910" s="89"/>
      <c r="M8910" s="89"/>
      <c r="N8910" s="155">
        <v>0</v>
      </c>
      <c r="O8910" s="155">
        <v>5</v>
      </c>
      <c r="P8910" s="89" t="s">
        <v>679</v>
      </c>
    </row>
    <row r="8911" spans="1:16" ht="63.75">
      <c r="A8911" s="214">
        <v>681</v>
      </c>
      <c r="B8911" s="89"/>
      <c r="C8911" s="90" t="s">
        <v>196</v>
      </c>
      <c r="D8911" s="153">
        <v>43431</v>
      </c>
      <c r="E8911" s="89" t="s">
        <v>15331</v>
      </c>
      <c r="F8911" s="89" t="s">
        <v>3</v>
      </c>
      <c r="G8911" s="89">
        <v>1686043</v>
      </c>
      <c r="H8911" s="89"/>
      <c r="I8911" s="93" t="s">
        <v>17556</v>
      </c>
      <c r="J8911" s="89"/>
      <c r="K8911" s="89"/>
      <c r="L8911" s="89"/>
      <c r="M8911" s="89"/>
      <c r="N8911" s="155">
        <v>0</v>
      </c>
      <c r="O8911" s="155">
        <v>5</v>
      </c>
      <c r="P8911" s="89" t="s">
        <v>679</v>
      </c>
    </row>
    <row r="8912" spans="1:16" ht="38.25">
      <c r="A8912" s="214" t="s">
        <v>569</v>
      </c>
      <c r="B8912" s="89"/>
      <c r="C8912" s="90" t="s">
        <v>621</v>
      </c>
      <c r="D8912" s="153">
        <v>43431</v>
      </c>
      <c r="E8912" s="89" t="s">
        <v>15332</v>
      </c>
      <c r="F8912" s="89" t="s">
        <v>3</v>
      </c>
      <c r="G8912" s="89">
        <v>1686045</v>
      </c>
      <c r="H8912" s="89"/>
      <c r="I8912" s="93" t="s">
        <v>17557</v>
      </c>
      <c r="J8912" s="89"/>
      <c r="K8912" s="89"/>
      <c r="L8912" s="89"/>
      <c r="M8912" s="89"/>
      <c r="N8912" s="155">
        <v>0</v>
      </c>
      <c r="O8912" s="155">
        <v>1048</v>
      </c>
      <c r="P8912" s="89" t="s">
        <v>679</v>
      </c>
    </row>
    <row r="8913" spans="1:16" ht="51">
      <c r="A8913" s="214">
        <v>78</v>
      </c>
      <c r="B8913" s="89"/>
      <c r="C8913" s="90" t="s">
        <v>683</v>
      </c>
      <c r="D8913" s="153">
        <v>43431</v>
      </c>
      <c r="E8913" s="89" t="s">
        <v>15333</v>
      </c>
      <c r="F8913" s="89" t="s">
        <v>3</v>
      </c>
      <c r="G8913" s="89">
        <v>1686046</v>
      </c>
      <c r="H8913" s="89"/>
      <c r="I8913" s="93" t="s">
        <v>17558</v>
      </c>
      <c r="J8913" s="89"/>
      <c r="K8913" s="89"/>
      <c r="L8913" s="89"/>
      <c r="M8913" s="89"/>
      <c r="N8913" s="155">
        <v>0</v>
      </c>
      <c r="O8913" s="155">
        <v>5964.5</v>
      </c>
      <c r="P8913" s="89" t="s">
        <v>679</v>
      </c>
    </row>
    <row r="8914" spans="1:16" ht="38.25">
      <c r="A8914" s="214">
        <v>78</v>
      </c>
      <c r="B8914" s="89"/>
      <c r="C8914" s="90" t="s">
        <v>683</v>
      </c>
      <c r="D8914" s="153">
        <v>43431</v>
      </c>
      <c r="E8914" s="89" t="s">
        <v>15334</v>
      </c>
      <c r="F8914" s="89" t="s">
        <v>3</v>
      </c>
      <c r="G8914" s="89">
        <v>1686049</v>
      </c>
      <c r="H8914" s="89"/>
      <c r="I8914" s="93" t="s">
        <v>17559</v>
      </c>
      <c r="J8914" s="89"/>
      <c r="K8914" s="89"/>
      <c r="L8914" s="89"/>
      <c r="M8914" s="89"/>
      <c r="N8914" s="155">
        <v>0</v>
      </c>
      <c r="O8914" s="155">
        <v>5964.5</v>
      </c>
      <c r="P8914" s="89" t="s">
        <v>679</v>
      </c>
    </row>
    <row r="8915" spans="1:16" ht="38.25">
      <c r="A8915" s="214">
        <v>6</v>
      </c>
      <c r="B8915" s="89"/>
      <c r="C8915" s="90" t="s">
        <v>43</v>
      </c>
      <c r="D8915" s="153">
        <v>43431</v>
      </c>
      <c r="E8915" s="89" t="s">
        <v>15335</v>
      </c>
      <c r="F8915" s="89" t="s">
        <v>3</v>
      </c>
      <c r="G8915" s="89">
        <v>1686061</v>
      </c>
      <c r="H8915" s="89"/>
      <c r="I8915" s="93" t="s">
        <v>17560</v>
      </c>
      <c r="J8915" s="89"/>
      <c r="K8915" s="89"/>
      <c r="L8915" s="89"/>
      <c r="M8915" s="89"/>
      <c r="N8915" s="155">
        <v>0</v>
      </c>
      <c r="O8915" s="155">
        <v>22</v>
      </c>
      <c r="P8915" s="89" t="s">
        <v>679</v>
      </c>
    </row>
    <row r="8916" spans="1:16" ht="63.75">
      <c r="A8916" s="214">
        <v>234</v>
      </c>
      <c r="B8916" s="89"/>
      <c r="C8916" s="90" t="s">
        <v>652</v>
      </c>
      <c r="D8916" s="153">
        <v>43431</v>
      </c>
      <c r="E8916" s="89" t="s">
        <v>15336</v>
      </c>
      <c r="F8916" s="89" t="s">
        <v>3</v>
      </c>
      <c r="G8916" s="89">
        <v>1686065</v>
      </c>
      <c r="H8916" s="89"/>
      <c r="I8916" s="93" t="s">
        <v>17561</v>
      </c>
      <c r="J8916" s="89"/>
      <c r="K8916" s="89"/>
      <c r="L8916" s="89"/>
      <c r="M8916" s="89"/>
      <c r="N8916" s="155">
        <v>0</v>
      </c>
      <c r="O8916" s="155">
        <v>130</v>
      </c>
      <c r="P8916" s="89" t="s">
        <v>679</v>
      </c>
    </row>
    <row r="8917" spans="1:16" ht="51">
      <c r="A8917" s="214">
        <v>526</v>
      </c>
      <c r="B8917" s="89"/>
      <c r="C8917" s="90" t="s">
        <v>616</v>
      </c>
      <c r="D8917" s="153">
        <v>43431</v>
      </c>
      <c r="E8917" s="89" t="s">
        <v>15337</v>
      </c>
      <c r="F8917" s="89" t="s">
        <v>3</v>
      </c>
      <c r="G8917" s="89">
        <v>1686074</v>
      </c>
      <c r="H8917" s="89"/>
      <c r="I8917" s="93" t="s">
        <v>17562</v>
      </c>
      <c r="J8917" s="89"/>
      <c r="K8917" s="89"/>
      <c r="L8917" s="89"/>
      <c r="M8917" s="89"/>
      <c r="N8917" s="155">
        <v>0</v>
      </c>
      <c r="O8917" s="155">
        <v>61</v>
      </c>
      <c r="P8917" s="89" t="s">
        <v>679</v>
      </c>
    </row>
    <row r="8918" spans="1:16" ht="51">
      <c r="A8918" s="214">
        <v>163</v>
      </c>
      <c r="B8918" s="89"/>
      <c r="C8918" s="90" t="s">
        <v>91</v>
      </c>
      <c r="D8918" s="153">
        <v>43431</v>
      </c>
      <c r="E8918" s="89" t="s">
        <v>15338</v>
      </c>
      <c r="F8918" s="89" t="s">
        <v>3</v>
      </c>
      <c r="G8918" s="89">
        <v>1686076</v>
      </c>
      <c r="H8918" s="89"/>
      <c r="I8918" s="93" t="s">
        <v>17563</v>
      </c>
      <c r="J8918" s="89"/>
      <c r="K8918" s="89"/>
      <c r="L8918" s="89"/>
      <c r="M8918" s="89"/>
      <c r="N8918" s="155">
        <v>0</v>
      </c>
      <c r="O8918" s="155">
        <v>187</v>
      </c>
      <c r="P8918" s="89" t="s">
        <v>679</v>
      </c>
    </row>
    <row r="8919" spans="1:16" ht="51">
      <c r="A8919" s="214">
        <v>592</v>
      </c>
      <c r="B8919" s="89"/>
      <c r="C8919" s="90" t="s">
        <v>653</v>
      </c>
      <c r="D8919" s="153">
        <v>43431</v>
      </c>
      <c r="E8919" s="89" t="s">
        <v>15339</v>
      </c>
      <c r="F8919" s="89" t="s">
        <v>3</v>
      </c>
      <c r="G8919" s="89">
        <v>1686090</v>
      </c>
      <c r="H8919" s="89"/>
      <c r="I8919" s="93" t="s">
        <v>17564</v>
      </c>
      <c r="J8919" s="89"/>
      <c r="K8919" s="89"/>
      <c r="L8919" s="89"/>
      <c r="M8919" s="89"/>
      <c r="N8919" s="155">
        <v>0</v>
      </c>
      <c r="O8919" s="155">
        <v>36770.200000000004</v>
      </c>
      <c r="P8919" s="89" t="s">
        <v>679</v>
      </c>
    </row>
    <row r="8920" spans="1:16" ht="63.75">
      <c r="A8920" s="214">
        <v>203</v>
      </c>
      <c r="B8920" s="89"/>
      <c r="C8920" s="90" t="s">
        <v>99</v>
      </c>
      <c r="D8920" s="153">
        <v>43431</v>
      </c>
      <c r="E8920" s="89" t="s">
        <v>15340</v>
      </c>
      <c r="F8920" s="89" t="s">
        <v>3</v>
      </c>
      <c r="G8920" s="89">
        <v>1685859</v>
      </c>
      <c r="H8920" s="89"/>
      <c r="I8920" s="93" t="s">
        <v>17565</v>
      </c>
      <c r="J8920" s="89"/>
      <c r="K8920" s="89"/>
      <c r="L8920" s="89"/>
      <c r="M8920" s="89"/>
      <c r="N8920" s="155">
        <v>0</v>
      </c>
      <c r="O8920" s="155">
        <v>13316.550000000001</v>
      </c>
      <c r="P8920" s="89" t="s">
        <v>679</v>
      </c>
    </row>
    <row r="8921" spans="1:16" ht="63.75">
      <c r="A8921" s="214">
        <v>35</v>
      </c>
      <c r="B8921" s="89"/>
      <c r="C8921" s="90" t="s">
        <v>49</v>
      </c>
      <c r="D8921" s="153">
        <v>43431</v>
      </c>
      <c r="E8921" s="89" t="s">
        <v>15341</v>
      </c>
      <c r="F8921" s="89" t="s">
        <v>3</v>
      </c>
      <c r="G8921" s="89">
        <v>1685861</v>
      </c>
      <c r="H8921" s="89"/>
      <c r="I8921" s="93" t="s">
        <v>17566</v>
      </c>
      <c r="J8921" s="89"/>
      <c r="K8921" s="89"/>
      <c r="L8921" s="89"/>
      <c r="M8921" s="89"/>
      <c r="N8921" s="155">
        <v>0</v>
      </c>
      <c r="O8921" s="155">
        <v>6010.5</v>
      </c>
      <c r="P8921" s="89" t="s">
        <v>679</v>
      </c>
    </row>
    <row r="8922" spans="1:16" ht="63.75">
      <c r="A8922" s="214">
        <v>290</v>
      </c>
      <c r="B8922" s="89"/>
      <c r="C8922" s="90" t="s">
        <v>132</v>
      </c>
      <c r="D8922" s="153">
        <v>43431</v>
      </c>
      <c r="E8922" s="89" t="s">
        <v>15342</v>
      </c>
      <c r="F8922" s="89" t="s">
        <v>3</v>
      </c>
      <c r="G8922" s="89">
        <v>1685912</v>
      </c>
      <c r="H8922" s="89"/>
      <c r="I8922" s="93" t="s">
        <v>17567</v>
      </c>
      <c r="J8922" s="89"/>
      <c r="K8922" s="89"/>
      <c r="L8922" s="89"/>
      <c r="M8922" s="89"/>
      <c r="N8922" s="155">
        <v>0</v>
      </c>
      <c r="O8922" s="155">
        <v>21593.170000000002</v>
      </c>
      <c r="P8922" s="89" t="s">
        <v>679</v>
      </c>
    </row>
    <row r="8923" spans="1:16" ht="63.75">
      <c r="A8923" s="214">
        <v>290</v>
      </c>
      <c r="B8923" s="89"/>
      <c r="C8923" s="90" t="s">
        <v>132</v>
      </c>
      <c r="D8923" s="153">
        <v>43431</v>
      </c>
      <c r="E8923" s="89" t="s">
        <v>15343</v>
      </c>
      <c r="F8923" s="89" t="s">
        <v>3</v>
      </c>
      <c r="G8923" s="89">
        <v>1685913</v>
      </c>
      <c r="H8923" s="89"/>
      <c r="I8923" s="93" t="s">
        <v>17568</v>
      </c>
      <c r="J8923" s="89"/>
      <c r="K8923" s="89"/>
      <c r="L8923" s="89"/>
      <c r="M8923" s="89"/>
      <c r="N8923" s="155">
        <v>0</v>
      </c>
      <c r="O8923" s="155">
        <v>17448.79</v>
      </c>
      <c r="P8923" s="89" t="s">
        <v>679</v>
      </c>
    </row>
    <row r="8924" spans="1:16" ht="63.75">
      <c r="A8924" s="214">
        <v>290</v>
      </c>
      <c r="B8924" s="89"/>
      <c r="C8924" s="90" t="s">
        <v>132</v>
      </c>
      <c r="D8924" s="153">
        <v>43431</v>
      </c>
      <c r="E8924" s="89" t="s">
        <v>15344</v>
      </c>
      <c r="F8924" s="89" t="s">
        <v>3</v>
      </c>
      <c r="G8924" s="89">
        <v>1685917</v>
      </c>
      <c r="H8924" s="89"/>
      <c r="I8924" s="93" t="s">
        <v>17569</v>
      </c>
      <c r="J8924" s="89"/>
      <c r="K8924" s="89"/>
      <c r="L8924" s="89"/>
      <c r="M8924" s="89"/>
      <c r="N8924" s="155">
        <v>0</v>
      </c>
      <c r="O8924" s="155">
        <v>6103.14</v>
      </c>
      <c r="P8924" s="89" t="s">
        <v>679</v>
      </c>
    </row>
    <row r="8925" spans="1:16" ht="63.75">
      <c r="A8925" s="214">
        <v>290</v>
      </c>
      <c r="B8925" s="89"/>
      <c r="C8925" s="90" t="s">
        <v>132</v>
      </c>
      <c r="D8925" s="153">
        <v>43431</v>
      </c>
      <c r="E8925" s="89" t="s">
        <v>15345</v>
      </c>
      <c r="F8925" s="89" t="s">
        <v>3</v>
      </c>
      <c r="G8925" s="89">
        <v>1685921</v>
      </c>
      <c r="H8925" s="89"/>
      <c r="I8925" s="93" t="s">
        <v>17570</v>
      </c>
      <c r="J8925" s="89"/>
      <c r="K8925" s="89"/>
      <c r="L8925" s="89"/>
      <c r="M8925" s="89"/>
      <c r="N8925" s="155">
        <v>0</v>
      </c>
      <c r="O8925" s="155">
        <v>2668.96</v>
      </c>
      <c r="P8925" s="89" t="s">
        <v>679</v>
      </c>
    </row>
    <row r="8926" spans="1:16" ht="63.75">
      <c r="A8926" s="214">
        <v>290</v>
      </c>
      <c r="B8926" s="89"/>
      <c r="C8926" s="90" t="s">
        <v>132</v>
      </c>
      <c r="D8926" s="153">
        <v>43431</v>
      </c>
      <c r="E8926" s="89" t="s">
        <v>15346</v>
      </c>
      <c r="F8926" s="89" t="s">
        <v>3</v>
      </c>
      <c r="G8926" s="89">
        <v>1685924</v>
      </c>
      <c r="H8926" s="89"/>
      <c r="I8926" s="93" t="s">
        <v>17571</v>
      </c>
      <c r="J8926" s="89"/>
      <c r="K8926" s="89"/>
      <c r="L8926" s="89"/>
      <c r="M8926" s="89"/>
      <c r="N8926" s="155">
        <v>0</v>
      </c>
      <c r="O8926" s="155">
        <v>2078.6</v>
      </c>
      <c r="P8926" s="89" t="s">
        <v>679</v>
      </c>
    </row>
    <row r="8927" spans="1:16" ht="63.75">
      <c r="A8927" s="214">
        <v>76</v>
      </c>
      <c r="B8927" s="89"/>
      <c r="C8927" s="90" t="s">
        <v>57</v>
      </c>
      <c r="D8927" s="153">
        <v>43431</v>
      </c>
      <c r="E8927" s="89" t="s">
        <v>15347</v>
      </c>
      <c r="F8927" s="89" t="s">
        <v>3</v>
      </c>
      <c r="G8927" s="89">
        <v>1685932</v>
      </c>
      <c r="H8927" s="89"/>
      <c r="I8927" s="93" t="s">
        <v>17572</v>
      </c>
      <c r="J8927" s="89"/>
      <c r="K8927" s="89"/>
      <c r="L8927" s="89"/>
      <c r="M8927" s="89"/>
      <c r="N8927" s="155">
        <v>0</v>
      </c>
      <c r="O8927" s="155">
        <v>160</v>
      </c>
      <c r="P8927" s="89" t="s">
        <v>679</v>
      </c>
    </row>
    <row r="8928" spans="1:16" ht="63.75">
      <c r="A8928" s="214">
        <v>76</v>
      </c>
      <c r="B8928" s="89"/>
      <c r="C8928" s="90" t="s">
        <v>57</v>
      </c>
      <c r="D8928" s="153">
        <v>43431</v>
      </c>
      <c r="E8928" s="89" t="s">
        <v>15348</v>
      </c>
      <c r="F8928" s="89" t="s">
        <v>3</v>
      </c>
      <c r="G8928" s="89">
        <v>1685934</v>
      </c>
      <c r="H8928" s="89"/>
      <c r="I8928" s="93" t="s">
        <v>17573</v>
      </c>
      <c r="J8928" s="89"/>
      <c r="K8928" s="89"/>
      <c r="L8928" s="89"/>
      <c r="M8928" s="89"/>
      <c r="N8928" s="155">
        <v>0</v>
      </c>
      <c r="O8928" s="155">
        <v>480</v>
      </c>
      <c r="P8928" s="89" t="s">
        <v>679</v>
      </c>
    </row>
    <row r="8929" spans="1:16" ht="63.75">
      <c r="A8929" s="214">
        <v>76</v>
      </c>
      <c r="B8929" s="89"/>
      <c r="C8929" s="90" t="s">
        <v>57</v>
      </c>
      <c r="D8929" s="153">
        <v>43431</v>
      </c>
      <c r="E8929" s="89" t="s">
        <v>15349</v>
      </c>
      <c r="F8929" s="89" t="s">
        <v>3</v>
      </c>
      <c r="G8929" s="89">
        <v>1685937</v>
      </c>
      <c r="H8929" s="89"/>
      <c r="I8929" s="93" t="s">
        <v>17574</v>
      </c>
      <c r="J8929" s="89"/>
      <c r="K8929" s="89"/>
      <c r="L8929" s="89"/>
      <c r="M8929" s="89"/>
      <c r="N8929" s="155">
        <v>0</v>
      </c>
      <c r="O8929" s="155">
        <v>160</v>
      </c>
      <c r="P8929" s="89" t="s">
        <v>679</v>
      </c>
    </row>
    <row r="8930" spans="1:16" ht="63.75">
      <c r="A8930" s="214">
        <v>76</v>
      </c>
      <c r="B8930" s="89"/>
      <c r="C8930" s="90" t="s">
        <v>57</v>
      </c>
      <c r="D8930" s="153">
        <v>43431</v>
      </c>
      <c r="E8930" s="89" t="s">
        <v>15350</v>
      </c>
      <c r="F8930" s="89" t="s">
        <v>3</v>
      </c>
      <c r="G8930" s="89">
        <v>1685940</v>
      </c>
      <c r="H8930" s="89"/>
      <c r="I8930" s="93" t="s">
        <v>17575</v>
      </c>
      <c r="J8930" s="89"/>
      <c r="K8930" s="89"/>
      <c r="L8930" s="89"/>
      <c r="M8930" s="89"/>
      <c r="N8930" s="155">
        <v>0</v>
      </c>
      <c r="O8930" s="155">
        <v>908.28</v>
      </c>
      <c r="P8930" s="89" t="s">
        <v>679</v>
      </c>
    </row>
    <row r="8931" spans="1:16" ht="63.75">
      <c r="A8931" s="214">
        <v>526</v>
      </c>
      <c r="B8931" s="89"/>
      <c r="C8931" s="90" t="s">
        <v>616</v>
      </c>
      <c r="D8931" s="153">
        <v>43431</v>
      </c>
      <c r="E8931" s="89" t="s">
        <v>15351</v>
      </c>
      <c r="F8931" s="89" t="s">
        <v>3</v>
      </c>
      <c r="G8931" s="89">
        <v>1685942</v>
      </c>
      <c r="H8931" s="89"/>
      <c r="I8931" s="93" t="s">
        <v>17576</v>
      </c>
      <c r="J8931" s="89"/>
      <c r="K8931" s="89"/>
      <c r="L8931" s="89"/>
      <c r="M8931" s="89"/>
      <c r="N8931" s="155">
        <v>0</v>
      </c>
      <c r="O8931" s="155">
        <v>13250</v>
      </c>
      <c r="P8931" s="89" t="s">
        <v>679</v>
      </c>
    </row>
    <row r="8932" spans="1:16" ht="63.75">
      <c r="A8932" s="214">
        <v>526</v>
      </c>
      <c r="B8932" s="89"/>
      <c r="C8932" s="90" t="s">
        <v>616</v>
      </c>
      <c r="D8932" s="153">
        <v>43431</v>
      </c>
      <c r="E8932" s="89" t="s">
        <v>15352</v>
      </c>
      <c r="F8932" s="89" t="s">
        <v>3</v>
      </c>
      <c r="G8932" s="89">
        <v>1685944</v>
      </c>
      <c r="H8932" s="89"/>
      <c r="I8932" s="93" t="s">
        <v>17577</v>
      </c>
      <c r="J8932" s="89"/>
      <c r="K8932" s="89"/>
      <c r="L8932" s="89"/>
      <c r="M8932" s="89"/>
      <c r="N8932" s="155">
        <v>0</v>
      </c>
      <c r="O8932" s="155">
        <v>4771</v>
      </c>
      <c r="P8932" s="89" t="s">
        <v>679</v>
      </c>
    </row>
    <row r="8933" spans="1:16" ht="63.75">
      <c r="A8933" s="214">
        <v>47</v>
      </c>
      <c r="B8933" s="89"/>
      <c r="C8933" s="90" t="s">
        <v>52</v>
      </c>
      <c r="D8933" s="153">
        <v>43431</v>
      </c>
      <c r="E8933" s="89" t="s">
        <v>15353</v>
      </c>
      <c r="F8933" s="89" t="s">
        <v>3</v>
      </c>
      <c r="G8933" s="89">
        <v>1685949</v>
      </c>
      <c r="H8933" s="89"/>
      <c r="I8933" s="93" t="s">
        <v>17578</v>
      </c>
      <c r="J8933" s="89"/>
      <c r="K8933" s="89"/>
      <c r="L8933" s="89"/>
      <c r="M8933" s="89"/>
      <c r="N8933" s="155">
        <v>0</v>
      </c>
      <c r="O8933" s="155">
        <v>228565</v>
      </c>
      <c r="P8933" s="89" t="s">
        <v>679</v>
      </c>
    </row>
    <row r="8934" spans="1:16" ht="51">
      <c r="A8934" s="214">
        <v>201</v>
      </c>
      <c r="B8934" s="89"/>
      <c r="C8934" s="90" t="s">
        <v>98</v>
      </c>
      <c r="D8934" s="153">
        <v>43431</v>
      </c>
      <c r="E8934" s="89" t="s">
        <v>15354</v>
      </c>
      <c r="F8934" s="89" t="s">
        <v>3</v>
      </c>
      <c r="G8934" s="89">
        <v>1685773</v>
      </c>
      <c r="H8934" s="89"/>
      <c r="I8934" s="93" t="s">
        <v>17579</v>
      </c>
      <c r="J8934" s="89"/>
      <c r="K8934" s="89"/>
      <c r="L8934" s="89"/>
      <c r="M8934" s="89"/>
      <c r="N8934" s="155">
        <v>0</v>
      </c>
      <c r="O8934" s="155">
        <v>4144916.8</v>
      </c>
      <c r="P8934" s="89" t="s">
        <v>679</v>
      </c>
    </row>
    <row r="8935" spans="1:16" ht="51">
      <c r="A8935" s="214">
        <v>130</v>
      </c>
      <c r="B8935" s="89"/>
      <c r="C8935" s="90" t="s">
        <v>70</v>
      </c>
      <c r="D8935" s="153">
        <v>43431</v>
      </c>
      <c r="E8935" s="89" t="s">
        <v>15355</v>
      </c>
      <c r="F8935" s="89" t="s">
        <v>3</v>
      </c>
      <c r="G8935" s="89">
        <v>1685798</v>
      </c>
      <c r="H8935" s="89"/>
      <c r="I8935" s="93" t="s">
        <v>17580</v>
      </c>
      <c r="J8935" s="89"/>
      <c r="K8935" s="89"/>
      <c r="L8935" s="89"/>
      <c r="M8935" s="89"/>
      <c r="N8935" s="155">
        <v>0</v>
      </c>
      <c r="O8935" s="155">
        <v>400000</v>
      </c>
      <c r="P8935" s="89" t="s">
        <v>679</v>
      </c>
    </row>
    <row r="8936" spans="1:16" ht="63.75">
      <c r="A8936" s="214">
        <v>35</v>
      </c>
      <c r="B8936" s="89"/>
      <c r="C8936" s="90" t="s">
        <v>49</v>
      </c>
      <c r="D8936" s="153">
        <v>43431</v>
      </c>
      <c r="E8936" s="89" t="s">
        <v>15356</v>
      </c>
      <c r="F8936" s="89" t="s">
        <v>3</v>
      </c>
      <c r="G8936" s="89">
        <v>1685804</v>
      </c>
      <c r="H8936" s="89"/>
      <c r="I8936" s="93" t="s">
        <v>17581</v>
      </c>
      <c r="J8936" s="89"/>
      <c r="K8936" s="89"/>
      <c r="L8936" s="89"/>
      <c r="M8936" s="89"/>
      <c r="N8936" s="155">
        <v>0</v>
      </c>
      <c r="O8936" s="155">
        <v>83299.11</v>
      </c>
      <c r="P8936" s="89" t="s">
        <v>679</v>
      </c>
    </row>
    <row r="8937" spans="1:16" ht="63.75">
      <c r="A8937" s="214">
        <v>35</v>
      </c>
      <c r="B8937" s="89"/>
      <c r="C8937" s="90" t="s">
        <v>49</v>
      </c>
      <c r="D8937" s="153">
        <v>43431</v>
      </c>
      <c r="E8937" s="89" t="s">
        <v>15357</v>
      </c>
      <c r="F8937" s="89" t="s">
        <v>3</v>
      </c>
      <c r="G8937" s="89">
        <v>1685806</v>
      </c>
      <c r="H8937" s="89"/>
      <c r="I8937" s="93" t="s">
        <v>17582</v>
      </c>
      <c r="J8937" s="89"/>
      <c r="K8937" s="89"/>
      <c r="L8937" s="89"/>
      <c r="M8937" s="89"/>
      <c r="N8937" s="155">
        <v>0</v>
      </c>
      <c r="O8937" s="155">
        <v>385</v>
      </c>
      <c r="P8937" s="89" t="s">
        <v>679</v>
      </c>
    </row>
    <row r="8938" spans="1:16" ht="51">
      <c r="A8938" s="214">
        <v>224</v>
      </c>
      <c r="B8938" s="89"/>
      <c r="C8938" s="90" t="s">
        <v>108</v>
      </c>
      <c r="D8938" s="153">
        <v>43431</v>
      </c>
      <c r="E8938" s="89" t="s">
        <v>15358</v>
      </c>
      <c r="F8938" s="89" t="s">
        <v>3</v>
      </c>
      <c r="G8938" s="89">
        <v>1685807</v>
      </c>
      <c r="H8938" s="89"/>
      <c r="I8938" s="93" t="s">
        <v>17583</v>
      </c>
      <c r="J8938" s="89"/>
      <c r="K8938" s="89"/>
      <c r="L8938" s="89"/>
      <c r="M8938" s="89"/>
      <c r="N8938" s="155">
        <v>0</v>
      </c>
      <c r="O8938" s="155">
        <v>1000000</v>
      </c>
      <c r="P8938" s="89" t="s">
        <v>679</v>
      </c>
    </row>
    <row r="8939" spans="1:16" ht="63.75">
      <c r="A8939" s="214">
        <v>35</v>
      </c>
      <c r="B8939" s="89"/>
      <c r="C8939" s="90" t="s">
        <v>49</v>
      </c>
      <c r="D8939" s="153">
        <v>43431</v>
      </c>
      <c r="E8939" s="89" t="s">
        <v>15359</v>
      </c>
      <c r="F8939" s="89" t="s">
        <v>3</v>
      </c>
      <c r="G8939" s="89">
        <v>1685808</v>
      </c>
      <c r="H8939" s="89"/>
      <c r="I8939" s="93" t="s">
        <v>17584</v>
      </c>
      <c r="J8939" s="89"/>
      <c r="K8939" s="89"/>
      <c r="L8939" s="89"/>
      <c r="M8939" s="89"/>
      <c r="N8939" s="155">
        <v>0</v>
      </c>
      <c r="O8939" s="155">
        <v>20000</v>
      </c>
      <c r="P8939" s="89" t="s">
        <v>679</v>
      </c>
    </row>
    <row r="8940" spans="1:16" ht="63.75">
      <c r="A8940" s="214">
        <v>35</v>
      </c>
      <c r="B8940" s="89"/>
      <c r="C8940" s="90" t="s">
        <v>49</v>
      </c>
      <c r="D8940" s="153">
        <v>43431</v>
      </c>
      <c r="E8940" s="89" t="s">
        <v>15360</v>
      </c>
      <c r="F8940" s="89" t="s">
        <v>3</v>
      </c>
      <c r="G8940" s="89">
        <v>1685809</v>
      </c>
      <c r="H8940" s="89"/>
      <c r="I8940" s="93" t="s">
        <v>17585</v>
      </c>
      <c r="J8940" s="89"/>
      <c r="K8940" s="89"/>
      <c r="L8940" s="89"/>
      <c r="M8940" s="89"/>
      <c r="N8940" s="155">
        <v>0</v>
      </c>
      <c r="O8940" s="155">
        <v>58980</v>
      </c>
      <c r="P8940" s="89" t="s">
        <v>679</v>
      </c>
    </row>
    <row r="8941" spans="1:16" ht="51">
      <c r="A8941" s="214">
        <v>224</v>
      </c>
      <c r="B8941" s="89"/>
      <c r="C8941" s="90" t="s">
        <v>108</v>
      </c>
      <c r="D8941" s="153">
        <v>43431</v>
      </c>
      <c r="E8941" s="89" t="s">
        <v>15361</v>
      </c>
      <c r="F8941" s="89" t="s">
        <v>3</v>
      </c>
      <c r="G8941" s="89">
        <v>1685812</v>
      </c>
      <c r="H8941" s="89"/>
      <c r="I8941" s="93" t="s">
        <v>17586</v>
      </c>
      <c r="J8941" s="89"/>
      <c r="K8941" s="89"/>
      <c r="L8941" s="89"/>
      <c r="M8941" s="89"/>
      <c r="N8941" s="155">
        <v>0</v>
      </c>
      <c r="O8941" s="155">
        <v>500000</v>
      </c>
      <c r="P8941" s="89" t="s">
        <v>679</v>
      </c>
    </row>
    <row r="8942" spans="1:16" ht="51">
      <c r="A8942" s="214">
        <v>224</v>
      </c>
      <c r="B8942" s="89"/>
      <c r="C8942" s="90" t="s">
        <v>108</v>
      </c>
      <c r="D8942" s="153">
        <v>43431</v>
      </c>
      <c r="E8942" s="89" t="s">
        <v>15362</v>
      </c>
      <c r="F8942" s="89" t="s">
        <v>3</v>
      </c>
      <c r="G8942" s="89">
        <v>1685814</v>
      </c>
      <c r="H8942" s="89"/>
      <c r="I8942" s="93" t="s">
        <v>17587</v>
      </c>
      <c r="J8942" s="89"/>
      <c r="K8942" s="89"/>
      <c r="L8942" s="89"/>
      <c r="M8942" s="89"/>
      <c r="N8942" s="155">
        <v>0</v>
      </c>
      <c r="O8942" s="155">
        <v>2000000</v>
      </c>
      <c r="P8942" s="89" t="s">
        <v>679</v>
      </c>
    </row>
    <row r="8943" spans="1:16" ht="51">
      <c r="A8943" s="214">
        <v>35</v>
      </c>
      <c r="B8943" s="89"/>
      <c r="C8943" s="90" t="s">
        <v>49</v>
      </c>
      <c r="D8943" s="153">
        <v>43431</v>
      </c>
      <c r="E8943" s="89" t="s">
        <v>15363</v>
      </c>
      <c r="F8943" s="89" t="s">
        <v>3</v>
      </c>
      <c r="G8943" s="89">
        <v>1685815</v>
      </c>
      <c r="H8943" s="89"/>
      <c r="I8943" s="93" t="s">
        <v>17588</v>
      </c>
      <c r="J8943" s="89"/>
      <c r="K8943" s="89"/>
      <c r="L8943" s="89"/>
      <c r="M8943" s="89"/>
      <c r="N8943" s="155">
        <v>0</v>
      </c>
      <c r="O8943" s="155">
        <v>8000</v>
      </c>
      <c r="P8943" s="89" t="s">
        <v>679</v>
      </c>
    </row>
    <row r="8944" spans="1:16" ht="51">
      <c r="A8944" s="214">
        <v>47</v>
      </c>
      <c r="B8944" s="89"/>
      <c r="C8944" s="90" t="s">
        <v>52</v>
      </c>
      <c r="D8944" s="153">
        <v>43431</v>
      </c>
      <c r="E8944" s="89" t="s">
        <v>15364</v>
      </c>
      <c r="F8944" s="89" t="s">
        <v>3</v>
      </c>
      <c r="G8944" s="89">
        <v>1685832</v>
      </c>
      <c r="H8944" s="89"/>
      <c r="I8944" s="93" t="s">
        <v>17589</v>
      </c>
      <c r="J8944" s="89"/>
      <c r="K8944" s="89"/>
      <c r="L8944" s="89"/>
      <c r="M8944" s="89"/>
      <c r="N8944" s="155">
        <v>0</v>
      </c>
      <c r="O8944" s="155">
        <v>12504.99</v>
      </c>
      <c r="P8944" s="89" t="s">
        <v>679</v>
      </c>
    </row>
    <row r="8945" spans="1:16" ht="51">
      <c r="A8945" s="214">
        <v>46</v>
      </c>
      <c r="B8945" s="89"/>
      <c r="C8945" s="90" t="s">
        <v>51</v>
      </c>
      <c r="D8945" s="153">
        <v>43431</v>
      </c>
      <c r="E8945" s="89" t="s">
        <v>15365</v>
      </c>
      <c r="F8945" s="89" t="s">
        <v>3</v>
      </c>
      <c r="G8945" s="89">
        <v>1685839</v>
      </c>
      <c r="H8945" s="89"/>
      <c r="I8945" s="93" t="s">
        <v>17590</v>
      </c>
      <c r="J8945" s="89"/>
      <c r="K8945" s="89"/>
      <c r="L8945" s="89"/>
      <c r="M8945" s="89"/>
      <c r="N8945" s="155">
        <v>0</v>
      </c>
      <c r="O8945" s="155">
        <v>3440.1800000000003</v>
      </c>
      <c r="P8945" s="89" t="s">
        <v>679</v>
      </c>
    </row>
    <row r="8946" spans="1:16" ht="51">
      <c r="A8946" s="214">
        <v>670</v>
      </c>
      <c r="B8946" s="89"/>
      <c r="C8946" s="90" t="s">
        <v>194</v>
      </c>
      <c r="D8946" s="153">
        <v>43431</v>
      </c>
      <c r="E8946" s="89" t="s">
        <v>15366</v>
      </c>
      <c r="F8946" s="89" t="s">
        <v>3</v>
      </c>
      <c r="G8946" s="89">
        <v>1685777</v>
      </c>
      <c r="H8946" s="89"/>
      <c r="I8946" s="93" t="s">
        <v>17591</v>
      </c>
      <c r="J8946" s="89"/>
      <c r="K8946" s="89"/>
      <c r="L8946" s="89"/>
      <c r="M8946" s="89"/>
      <c r="N8946" s="155">
        <v>0</v>
      </c>
      <c r="O8946" s="155">
        <v>134.58000000000001</v>
      </c>
      <c r="P8946" s="89" t="s">
        <v>679</v>
      </c>
    </row>
    <row r="8947" spans="1:16" ht="51">
      <c r="A8947" s="214">
        <v>670</v>
      </c>
      <c r="B8947" s="89"/>
      <c r="C8947" s="90" t="s">
        <v>194</v>
      </c>
      <c r="D8947" s="153">
        <v>43431</v>
      </c>
      <c r="E8947" s="89" t="s">
        <v>15367</v>
      </c>
      <c r="F8947" s="89" t="s">
        <v>3</v>
      </c>
      <c r="G8947" s="89">
        <v>1685778</v>
      </c>
      <c r="H8947" s="89"/>
      <c r="I8947" s="93" t="s">
        <v>17592</v>
      </c>
      <c r="J8947" s="89"/>
      <c r="K8947" s="89"/>
      <c r="L8947" s="89"/>
      <c r="M8947" s="89"/>
      <c r="N8947" s="155">
        <v>0</v>
      </c>
      <c r="O8947" s="155">
        <v>0.1</v>
      </c>
      <c r="P8947" s="89" t="s">
        <v>679</v>
      </c>
    </row>
    <row r="8948" spans="1:16" ht="51">
      <c r="A8948" s="214">
        <v>526</v>
      </c>
      <c r="B8948" s="89"/>
      <c r="C8948" s="90" t="s">
        <v>616</v>
      </c>
      <c r="D8948" s="153">
        <v>43431</v>
      </c>
      <c r="E8948" s="89" t="s">
        <v>15368</v>
      </c>
      <c r="F8948" s="89" t="s">
        <v>3</v>
      </c>
      <c r="G8948" s="89">
        <v>1685779</v>
      </c>
      <c r="H8948" s="89"/>
      <c r="I8948" s="93" t="s">
        <v>17593</v>
      </c>
      <c r="J8948" s="89"/>
      <c r="K8948" s="89"/>
      <c r="L8948" s="89"/>
      <c r="M8948" s="89"/>
      <c r="N8948" s="155">
        <v>0</v>
      </c>
      <c r="O8948" s="155">
        <v>274.86</v>
      </c>
      <c r="P8948" s="89" t="s">
        <v>679</v>
      </c>
    </row>
    <row r="8949" spans="1:16" ht="51">
      <c r="A8949" s="214">
        <v>670</v>
      </c>
      <c r="B8949" s="89"/>
      <c r="C8949" s="90" t="s">
        <v>194</v>
      </c>
      <c r="D8949" s="153">
        <v>43431</v>
      </c>
      <c r="E8949" s="89" t="s">
        <v>15369</v>
      </c>
      <c r="F8949" s="89" t="s">
        <v>3</v>
      </c>
      <c r="G8949" s="89">
        <v>1685780</v>
      </c>
      <c r="H8949" s="89"/>
      <c r="I8949" s="93" t="s">
        <v>17594</v>
      </c>
      <c r="J8949" s="89"/>
      <c r="K8949" s="89"/>
      <c r="L8949" s="89"/>
      <c r="M8949" s="89"/>
      <c r="N8949" s="155">
        <v>0</v>
      </c>
      <c r="O8949" s="155">
        <v>93</v>
      </c>
      <c r="P8949" s="89" t="s">
        <v>679</v>
      </c>
    </row>
    <row r="8950" spans="1:16" ht="38.25">
      <c r="A8950" s="214">
        <v>234</v>
      </c>
      <c r="B8950" s="89"/>
      <c r="C8950" s="90" t="s">
        <v>652</v>
      </c>
      <c r="D8950" s="153">
        <v>43431</v>
      </c>
      <c r="E8950" s="89" t="s">
        <v>15370</v>
      </c>
      <c r="F8950" s="89" t="s">
        <v>3</v>
      </c>
      <c r="G8950" s="89">
        <v>1685786</v>
      </c>
      <c r="H8950" s="89"/>
      <c r="I8950" s="93" t="s">
        <v>17595</v>
      </c>
      <c r="J8950" s="89"/>
      <c r="K8950" s="89"/>
      <c r="L8950" s="89"/>
      <c r="M8950" s="89"/>
      <c r="N8950" s="155">
        <v>0</v>
      </c>
      <c r="O8950" s="155">
        <v>88</v>
      </c>
      <c r="P8950" s="89" t="s">
        <v>679</v>
      </c>
    </row>
    <row r="8951" spans="1:16" ht="38.25">
      <c r="A8951" s="214">
        <v>234</v>
      </c>
      <c r="B8951" s="89"/>
      <c r="C8951" s="90" t="s">
        <v>652</v>
      </c>
      <c r="D8951" s="153">
        <v>43431</v>
      </c>
      <c r="E8951" s="89" t="s">
        <v>15371</v>
      </c>
      <c r="F8951" s="89" t="s">
        <v>3</v>
      </c>
      <c r="G8951" s="89">
        <v>1685787</v>
      </c>
      <c r="H8951" s="89"/>
      <c r="I8951" s="93" t="s">
        <v>17596</v>
      </c>
      <c r="J8951" s="89"/>
      <c r="K8951" s="89"/>
      <c r="L8951" s="89"/>
      <c r="M8951" s="89"/>
      <c r="N8951" s="155">
        <v>0</v>
      </c>
      <c r="O8951" s="155">
        <v>143</v>
      </c>
      <c r="P8951" s="89" t="s">
        <v>679</v>
      </c>
    </row>
    <row r="8952" spans="1:16" ht="38.25">
      <c r="A8952" s="214">
        <v>234</v>
      </c>
      <c r="B8952" s="89"/>
      <c r="C8952" s="90" t="s">
        <v>652</v>
      </c>
      <c r="D8952" s="153">
        <v>43431</v>
      </c>
      <c r="E8952" s="89" t="s">
        <v>15372</v>
      </c>
      <c r="F8952" s="89" t="s">
        <v>3</v>
      </c>
      <c r="G8952" s="89">
        <v>1685789</v>
      </c>
      <c r="H8952" s="89"/>
      <c r="I8952" s="93" t="s">
        <v>17597</v>
      </c>
      <c r="J8952" s="89"/>
      <c r="K8952" s="89"/>
      <c r="L8952" s="89"/>
      <c r="M8952" s="89"/>
      <c r="N8952" s="155">
        <v>0</v>
      </c>
      <c r="O8952" s="155">
        <v>143</v>
      </c>
      <c r="P8952" s="89" t="s">
        <v>679</v>
      </c>
    </row>
    <row r="8953" spans="1:16" ht="51">
      <c r="A8953" s="214" t="s">
        <v>569</v>
      </c>
      <c r="B8953" s="89"/>
      <c r="C8953" s="90" t="s">
        <v>621</v>
      </c>
      <c r="D8953" s="153">
        <v>43431</v>
      </c>
      <c r="E8953" s="89" t="s">
        <v>15373</v>
      </c>
      <c r="F8953" s="89" t="s">
        <v>3</v>
      </c>
      <c r="G8953" s="89">
        <v>1685795</v>
      </c>
      <c r="H8953" s="89"/>
      <c r="I8953" s="93" t="s">
        <v>17598</v>
      </c>
      <c r="J8953" s="89"/>
      <c r="K8953" s="89"/>
      <c r="L8953" s="89"/>
      <c r="M8953" s="89"/>
      <c r="N8953" s="155">
        <v>0</v>
      </c>
      <c r="O8953" s="155">
        <v>1360</v>
      </c>
      <c r="P8953" s="89" t="s">
        <v>679</v>
      </c>
    </row>
    <row r="8954" spans="1:16" ht="51">
      <c r="A8954" s="214">
        <v>20</v>
      </c>
      <c r="B8954" s="89"/>
      <c r="C8954" s="90" t="s">
        <v>47</v>
      </c>
      <c r="D8954" s="153">
        <v>43431</v>
      </c>
      <c r="E8954" s="89" t="s">
        <v>15374</v>
      </c>
      <c r="F8954" s="89" t="s">
        <v>3</v>
      </c>
      <c r="G8954" s="89">
        <v>1685840</v>
      </c>
      <c r="H8954" s="89"/>
      <c r="I8954" s="93" t="s">
        <v>17599</v>
      </c>
      <c r="J8954" s="89"/>
      <c r="K8954" s="89"/>
      <c r="L8954" s="89"/>
      <c r="M8954" s="89"/>
      <c r="N8954" s="155">
        <v>0</v>
      </c>
      <c r="O8954" s="155">
        <v>678</v>
      </c>
      <c r="P8954" s="89" t="s">
        <v>679</v>
      </c>
    </row>
    <row r="8955" spans="1:16" ht="38.25">
      <c r="A8955" s="214">
        <v>585</v>
      </c>
      <c r="B8955" s="89"/>
      <c r="C8955" s="90" t="s">
        <v>187</v>
      </c>
      <c r="D8955" s="153">
        <v>43431</v>
      </c>
      <c r="E8955" s="89" t="s">
        <v>15375</v>
      </c>
      <c r="F8955" s="89" t="s">
        <v>3</v>
      </c>
      <c r="G8955" s="89">
        <v>1685849</v>
      </c>
      <c r="H8955" s="89"/>
      <c r="I8955" s="93" t="s">
        <v>17600</v>
      </c>
      <c r="J8955" s="89"/>
      <c r="K8955" s="89"/>
      <c r="L8955" s="89"/>
      <c r="M8955" s="89"/>
      <c r="N8955" s="155">
        <v>0</v>
      </c>
      <c r="O8955" s="155">
        <v>10</v>
      </c>
      <c r="P8955" s="89" t="s">
        <v>679</v>
      </c>
    </row>
    <row r="8956" spans="1:16" ht="51">
      <c r="A8956" s="214" t="s">
        <v>569</v>
      </c>
      <c r="B8956" s="89"/>
      <c r="C8956" s="90" t="s">
        <v>621</v>
      </c>
      <c r="D8956" s="153">
        <v>43431</v>
      </c>
      <c r="E8956" s="89" t="s">
        <v>15376</v>
      </c>
      <c r="F8956" s="89" t="s">
        <v>3</v>
      </c>
      <c r="G8956" s="89">
        <v>1685858</v>
      </c>
      <c r="H8956" s="89"/>
      <c r="I8956" s="93" t="s">
        <v>17601</v>
      </c>
      <c r="J8956" s="89"/>
      <c r="K8956" s="89"/>
      <c r="L8956" s="89"/>
      <c r="M8956" s="89"/>
      <c r="N8956" s="155">
        <v>0</v>
      </c>
      <c r="O8956" s="155">
        <v>3</v>
      </c>
      <c r="P8956" s="89" t="s">
        <v>679</v>
      </c>
    </row>
    <row r="8957" spans="1:16" ht="38.25">
      <c r="A8957" s="214">
        <v>283</v>
      </c>
      <c r="B8957" s="89"/>
      <c r="C8957" s="90" t="s">
        <v>129</v>
      </c>
      <c r="D8957" s="153">
        <v>43431</v>
      </c>
      <c r="E8957" s="89" t="s">
        <v>15377</v>
      </c>
      <c r="F8957" s="89" t="s">
        <v>3</v>
      </c>
      <c r="G8957" s="89">
        <v>1685862</v>
      </c>
      <c r="H8957" s="89"/>
      <c r="I8957" s="93" t="s">
        <v>17541</v>
      </c>
      <c r="J8957" s="89"/>
      <c r="K8957" s="89"/>
      <c r="L8957" s="89"/>
      <c r="M8957" s="89"/>
      <c r="N8957" s="155">
        <v>0</v>
      </c>
      <c r="O8957" s="155">
        <v>2548</v>
      </c>
      <c r="P8957" s="89" t="s">
        <v>679</v>
      </c>
    </row>
    <row r="8958" spans="1:16" ht="63.75">
      <c r="A8958" s="214">
        <v>35</v>
      </c>
      <c r="B8958" s="89"/>
      <c r="C8958" s="90" t="s">
        <v>49</v>
      </c>
      <c r="D8958" s="153">
        <v>43431</v>
      </c>
      <c r="E8958" s="89" t="s">
        <v>15378</v>
      </c>
      <c r="F8958" s="89" t="s">
        <v>680</v>
      </c>
      <c r="G8958" s="89">
        <v>182048</v>
      </c>
      <c r="H8958" s="89"/>
      <c r="I8958" s="93" t="s">
        <v>17602</v>
      </c>
      <c r="J8958" s="89"/>
      <c r="K8958" s="89"/>
      <c r="L8958" s="89"/>
      <c r="M8958" s="89"/>
      <c r="N8958" s="155">
        <v>0</v>
      </c>
      <c r="O8958" s="155">
        <v>23769.77</v>
      </c>
      <c r="P8958" s="89" t="s">
        <v>679</v>
      </c>
    </row>
    <row r="8959" spans="1:16" ht="51">
      <c r="A8959" s="214">
        <v>35</v>
      </c>
      <c r="B8959" s="89"/>
      <c r="C8959" s="90" t="s">
        <v>49</v>
      </c>
      <c r="D8959" s="153">
        <v>43431</v>
      </c>
      <c r="E8959" s="89" t="s">
        <v>15378</v>
      </c>
      <c r="F8959" s="89" t="s">
        <v>680</v>
      </c>
      <c r="G8959" s="89">
        <v>182047</v>
      </c>
      <c r="H8959" s="89"/>
      <c r="I8959" s="93" t="s">
        <v>17603</v>
      </c>
      <c r="J8959" s="89"/>
      <c r="K8959" s="89"/>
      <c r="L8959" s="89"/>
      <c r="M8959" s="89"/>
      <c r="N8959" s="155">
        <v>0</v>
      </c>
      <c r="O8959" s="155">
        <v>287713.32</v>
      </c>
      <c r="P8959" s="89" t="s">
        <v>679</v>
      </c>
    </row>
    <row r="8960" spans="1:16" ht="76.5">
      <c r="A8960" s="214">
        <v>35</v>
      </c>
      <c r="B8960" s="89"/>
      <c r="C8960" s="90" t="s">
        <v>49</v>
      </c>
      <c r="D8960" s="153">
        <v>43431</v>
      </c>
      <c r="E8960" s="89" t="s">
        <v>15378</v>
      </c>
      <c r="F8960" s="89" t="s">
        <v>680</v>
      </c>
      <c r="G8960" s="89">
        <v>182046</v>
      </c>
      <c r="H8960" s="89"/>
      <c r="I8960" s="93" t="s">
        <v>17604</v>
      </c>
      <c r="J8960" s="89"/>
      <c r="K8960" s="89"/>
      <c r="L8960" s="89"/>
      <c r="M8960" s="89"/>
      <c r="N8960" s="155">
        <v>0</v>
      </c>
      <c r="O8960" s="155">
        <v>146627.14000000001</v>
      </c>
      <c r="P8960" s="89" t="s">
        <v>679</v>
      </c>
    </row>
    <row r="8961" spans="1:16" ht="76.5">
      <c r="A8961" s="214">
        <v>35</v>
      </c>
      <c r="B8961" s="89"/>
      <c r="C8961" s="90" t="s">
        <v>49</v>
      </c>
      <c r="D8961" s="153">
        <v>43431</v>
      </c>
      <c r="E8961" s="89" t="s">
        <v>15379</v>
      </c>
      <c r="F8961" s="89" t="s">
        <v>680</v>
      </c>
      <c r="G8961" s="89">
        <v>182045</v>
      </c>
      <c r="H8961" s="89"/>
      <c r="I8961" s="93" t="s">
        <v>17605</v>
      </c>
      <c r="J8961" s="89"/>
      <c r="K8961" s="89"/>
      <c r="L8961" s="89"/>
      <c r="M8961" s="89"/>
      <c r="N8961" s="155">
        <v>0</v>
      </c>
      <c r="O8961" s="155">
        <v>110977.73</v>
      </c>
      <c r="P8961" s="89" t="s">
        <v>679</v>
      </c>
    </row>
    <row r="8962" spans="1:16" ht="76.5">
      <c r="A8962" s="214">
        <v>35</v>
      </c>
      <c r="B8962" s="89"/>
      <c r="C8962" s="90" t="s">
        <v>49</v>
      </c>
      <c r="D8962" s="153">
        <v>43431</v>
      </c>
      <c r="E8962" s="89" t="s">
        <v>15379</v>
      </c>
      <c r="F8962" s="89" t="s">
        <v>680</v>
      </c>
      <c r="G8962" s="89">
        <v>182044</v>
      </c>
      <c r="H8962" s="89"/>
      <c r="I8962" s="93" t="s">
        <v>17606</v>
      </c>
      <c r="J8962" s="89"/>
      <c r="K8962" s="89"/>
      <c r="L8962" s="89"/>
      <c r="M8962" s="89"/>
      <c r="N8962" s="155">
        <v>0</v>
      </c>
      <c r="O8962" s="155">
        <v>10129.030000000001</v>
      </c>
      <c r="P8962" s="89" t="s">
        <v>679</v>
      </c>
    </row>
    <row r="8963" spans="1:16" ht="76.5">
      <c r="A8963" s="214">
        <v>35</v>
      </c>
      <c r="B8963" s="89"/>
      <c r="C8963" s="90" t="s">
        <v>49</v>
      </c>
      <c r="D8963" s="153">
        <v>43431</v>
      </c>
      <c r="E8963" s="89" t="s">
        <v>15379</v>
      </c>
      <c r="F8963" s="89" t="s">
        <v>680</v>
      </c>
      <c r="G8963" s="89">
        <v>182043</v>
      </c>
      <c r="H8963" s="89"/>
      <c r="I8963" s="93" t="s">
        <v>17607</v>
      </c>
      <c r="J8963" s="89"/>
      <c r="K8963" s="89"/>
      <c r="L8963" s="89"/>
      <c r="M8963" s="89"/>
      <c r="N8963" s="155">
        <v>0</v>
      </c>
      <c r="O8963" s="155">
        <v>4647.0600000000004</v>
      </c>
      <c r="P8963" s="89" t="s">
        <v>679</v>
      </c>
    </row>
    <row r="8964" spans="1:16" ht="51">
      <c r="A8964" s="214">
        <v>117</v>
      </c>
      <c r="B8964" s="89"/>
      <c r="C8964" s="90" t="s">
        <v>65</v>
      </c>
      <c r="D8964" s="153">
        <v>43431</v>
      </c>
      <c r="E8964" s="89" t="s">
        <v>15380</v>
      </c>
      <c r="F8964" s="89" t="s">
        <v>11</v>
      </c>
      <c r="G8964" s="89">
        <v>939765</v>
      </c>
      <c r="H8964" s="89"/>
      <c r="I8964" s="93" t="s">
        <v>17608</v>
      </c>
      <c r="J8964" s="89"/>
      <c r="K8964" s="89"/>
      <c r="L8964" s="89"/>
      <c r="M8964" s="89"/>
      <c r="N8964" s="155">
        <v>50</v>
      </c>
      <c r="O8964" s="155">
        <v>0</v>
      </c>
      <c r="P8964" s="89" t="s">
        <v>679</v>
      </c>
    </row>
    <row r="8965" spans="1:16" ht="63.75">
      <c r="A8965" s="214">
        <v>46</v>
      </c>
      <c r="B8965" s="89"/>
      <c r="C8965" s="90" t="s">
        <v>51</v>
      </c>
      <c r="D8965" s="153">
        <v>43431</v>
      </c>
      <c r="E8965" s="89" t="s">
        <v>15381</v>
      </c>
      <c r="F8965" s="89" t="s">
        <v>6</v>
      </c>
      <c r="G8965" s="89">
        <v>1051154</v>
      </c>
      <c r="H8965" s="89"/>
      <c r="I8965" s="93" t="s">
        <v>17609</v>
      </c>
      <c r="J8965" s="89"/>
      <c r="K8965" s="89"/>
      <c r="L8965" s="89"/>
      <c r="M8965" s="89"/>
      <c r="N8965" s="155">
        <v>0</v>
      </c>
      <c r="O8965" s="155">
        <v>187172.09</v>
      </c>
      <c r="P8965" s="89" t="s">
        <v>679</v>
      </c>
    </row>
    <row r="8966" spans="1:16" ht="51">
      <c r="A8966" s="214">
        <v>119</v>
      </c>
      <c r="B8966" s="89"/>
      <c r="C8966" s="90" t="s">
        <v>66</v>
      </c>
      <c r="D8966" s="153">
        <v>43431</v>
      </c>
      <c r="E8966" s="89" t="s">
        <v>15382</v>
      </c>
      <c r="F8966" s="89" t="s">
        <v>11</v>
      </c>
      <c r="G8966" s="89">
        <v>939793</v>
      </c>
      <c r="H8966" s="89"/>
      <c r="I8966" s="93" t="s">
        <v>17610</v>
      </c>
      <c r="J8966" s="89"/>
      <c r="K8966" s="89"/>
      <c r="L8966" s="89"/>
      <c r="M8966" s="89"/>
      <c r="N8966" s="155">
        <v>50</v>
      </c>
      <c r="O8966" s="155">
        <v>0</v>
      </c>
      <c r="P8966" s="89" t="s">
        <v>679</v>
      </c>
    </row>
    <row r="8967" spans="1:16" ht="63.75">
      <c r="A8967" s="214" t="s">
        <v>560</v>
      </c>
      <c r="B8967" s="89"/>
      <c r="C8967" s="90" t="s">
        <v>622</v>
      </c>
      <c r="D8967" s="153">
        <v>43431</v>
      </c>
      <c r="E8967" s="89" t="s">
        <v>15383</v>
      </c>
      <c r="F8967" s="89" t="s">
        <v>6</v>
      </c>
      <c r="G8967" s="89">
        <v>1051291</v>
      </c>
      <c r="H8967" s="89"/>
      <c r="I8967" s="93" t="s">
        <v>17611</v>
      </c>
      <c r="J8967" s="89"/>
      <c r="K8967" s="89"/>
      <c r="L8967" s="89"/>
      <c r="M8967" s="89"/>
      <c r="N8967" s="155">
        <v>0</v>
      </c>
      <c r="O8967" s="155">
        <v>900</v>
      </c>
      <c r="P8967" s="89" t="s">
        <v>679</v>
      </c>
    </row>
    <row r="8968" spans="1:16" ht="89.25">
      <c r="A8968" s="214">
        <v>25</v>
      </c>
      <c r="B8968" s="89"/>
      <c r="C8968" s="90" t="s">
        <v>48</v>
      </c>
      <c r="D8968" s="153">
        <v>43431</v>
      </c>
      <c r="E8968" s="89" t="s">
        <v>15384</v>
      </c>
      <c r="F8968" s="89" t="s">
        <v>15</v>
      </c>
      <c r="G8968" s="89">
        <v>6636</v>
      </c>
      <c r="H8968" s="89"/>
      <c r="I8968" s="93" t="s">
        <v>17612</v>
      </c>
      <c r="J8968" s="89"/>
      <c r="K8968" s="89"/>
      <c r="L8968" s="89"/>
      <c r="M8968" s="89"/>
      <c r="N8968" s="155">
        <v>417.83</v>
      </c>
      <c r="O8968" s="155">
        <v>0</v>
      </c>
      <c r="P8968" s="89" t="s">
        <v>679</v>
      </c>
    </row>
    <row r="8969" spans="1:16" ht="102">
      <c r="A8969" s="214">
        <v>25</v>
      </c>
      <c r="B8969" s="89"/>
      <c r="C8969" s="90" t="s">
        <v>48</v>
      </c>
      <c r="D8969" s="153">
        <v>43431</v>
      </c>
      <c r="E8969" s="89" t="s">
        <v>15385</v>
      </c>
      <c r="F8969" s="89" t="s">
        <v>15</v>
      </c>
      <c r="G8969" s="89">
        <v>6634</v>
      </c>
      <c r="H8969" s="89"/>
      <c r="I8969" s="93" t="s">
        <v>17613</v>
      </c>
      <c r="J8969" s="89"/>
      <c r="K8969" s="89"/>
      <c r="L8969" s="89"/>
      <c r="M8969" s="89"/>
      <c r="N8969" s="155">
        <v>364.94</v>
      </c>
      <c r="O8969" s="155">
        <v>0</v>
      </c>
      <c r="P8969" s="89" t="s">
        <v>679</v>
      </c>
    </row>
    <row r="8970" spans="1:16" ht="63.75">
      <c r="A8970" s="214">
        <v>16</v>
      </c>
      <c r="B8970" s="89"/>
      <c r="C8970" s="90" t="s">
        <v>46</v>
      </c>
      <c r="D8970" s="153">
        <v>43431</v>
      </c>
      <c r="E8970" s="89" t="s">
        <v>15386</v>
      </c>
      <c r="F8970" s="89" t="s">
        <v>637</v>
      </c>
      <c r="G8970" s="89">
        <v>6608</v>
      </c>
      <c r="H8970" s="89"/>
      <c r="I8970" s="93" t="s">
        <v>17614</v>
      </c>
      <c r="J8970" s="89"/>
      <c r="K8970" s="89"/>
      <c r="L8970" s="89"/>
      <c r="M8970" s="89"/>
      <c r="N8970" s="155">
        <v>876.55</v>
      </c>
      <c r="O8970" s="155">
        <v>0</v>
      </c>
      <c r="P8970" s="89" t="s">
        <v>679</v>
      </c>
    </row>
    <row r="8971" spans="1:16" ht="63.75">
      <c r="A8971" s="214">
        <v>16</v>
      </c>
      <c r="B8971" s="89"/>
      <c r="C8971" s="90" t="s">
        <v>46</v>
      </c>
      <c r="D8971" s="153">
        <v>43431</v>
      </c>
      <c r="E8971" s="89" t="s">
        <v>15387</v>
      </c>
      <c r="F8971" s="89" t="s">
        <v>15</v>
      </c>
      <c r="G8971" s="89">
        <v>6608</v>
      </c>
      <c r="H8971" s="89"/>
      <c r="I8971" s="93" t="s">
        <v>17615</v>
      </c>
      <c r="J8971" s="89"/>
      <c r="K8971" s="89"/>
      <c r="L8971" s="89"/>
      <c r="M8971" s="89"/>
      <c r="N8971" s="155">
        <v>306.43</v>
      </c>
      <c r="O8971" s="155">
        <v>0</v>
      </c>
      <c r="P8971" s="89" t="s">
        <v>679</v>
      </c>
    </row>
    <row r="8972" spans="1:16" ht="63.75">
      <c r="A8972" s="214">
        <v>16</v>
      </c>
      <c r="B8972" s="89"/>
      <c r="C8972" s="90" t="s">
        <v>46</v>
      </c>
      <c r="D8972" s="153">
        <v>43431</v>
      </c>
      <c r="E8972" s="89" t="s">
        <v>15388</v>
      </c>
      <c r="F8972" s="89" t="s">
        <v>637</v>
      </c>
      <c r="G8972" s="89">
        <v>6621</v>
      </c>
      <c r="H8972" s="89"/>
      <c r="I8972" s="93" t="s">
        <v>17616</v>
      </c>
      <c r="J8972" s="89"/>
      <c r="K8972" s="89"/>
      <c r="L8972" s="89"/>
      <c r="M8972" s="89"/>
      <c r="N8972" s="155">
        <v>481.96</v>
      </c>
      <c r="O8972" s="155">
        <v>0</v>
      </c>
      <c r="P8972" s="89" t="s">
        <v>679</v>
      </c>
    </row>
    <row r="8973" spans="1:16" ht="63.75">
      <c r="A8973" s="214">
        <v>16</v>
      </c>
      <c r="B8973" s="89"/>
      <c r="C8973" s="90" t="s">
        <v>46</v>
      </c>
      <c r="D8973" s="153">
        <v>43431</v>
      </c>
      <c r="E8973" s="89" t="s">
        <v>15389</v>
      </c>
      <c r="F8973" s="89" t="s">
        <v>15</v>
      </c>
      <c r="G8973" s="89">
        <v>6621</v>
      </c>
      <c r="H8973" s="89"/>
      <c r="I8973" s="93" t="s">
        <v>17617</v>
      </c>
      <c r="J8973" s="89"/>
      <c r="K8973" s="89"/>
      <c r="L8973" s="89"/>
      <c r="M8973" s="89"/>
      <c r="N8973" s="155">
        <v>284.13</v>
      </c>
      <c r="O8973" s="155">
        <v>0</v>
      </c>
      <c r="P8973" s="89" t="s">
        <v>679</v>
      </c>
    </row>
    <row r="8974" spans="1:16" ht="76.5">
      <c r="A8974" s="214">
        <v>16</v>
      </c>
      <c r="B8974" s="89"/>
      <c r="C8974" s="90" t="s">
        <v>46</v>
      </c>
      <c r="D8974" s="153">
        <v>43431</v>
      </c>
      <c r="E8974" s="89" t="s">
        <v>15390</v>
      </c>
      <c r="F8974" s="89" t="s">
        <v>637</v>
      </c>
      <c r="G8974" s="89">
        <v>6603</v>
      </c>
      <c r="H8974" s="89"/>
      <c r="I8974" s="93" t="s">
        <v>17618</v>
      </c>
      <c r="J8974" s="89"/>
      <c r="K8974" s="89"/>
      <c r="L8974" s="89"/>
      <c r="M8974" s="89"/>
      <c r="N8974" s="155">
        <v>363.94</v>
      </c>
      <c r="O8974" s="155">
        <v>0</v>
      </c>
      <c r="P8974" s="89" t="s">
        <v>679</v>
      </c>
    </row>
    <row r="8975" spans="1:16" ht="63.75">
      <c r="A8975" s="214">
        <v>16</v>
      </c>
      <c r="B8975" s="89"/>
      <c r="C8975" s="90" t="s">
        <v>46</v>
      </c>
      <c r="D8975" s="153">
        <v>43431</v>
      </c>
      <c r="E8975" s="89" t="s">
        <v>15391</v>
      </c>
      <c r="F8975" s="89" t="s">
        <v>15</v>
      </c>
      <c r="G8975" s="89">
        <v>6603</v>
      </c>
      <c r="H8975" s="89"/>
      <c r="I8975" s="93" t="s">
        <v>17619</v>
      </c>
      <c r="J8975" s="89"/>
      <c r="K8975" s="89"/>
      <c r="L8975" s="89"/>
      <c r="M8975" s="89"/>
      <c r="N8975" s="155">
        <v>303.33999999999997</v>
      </c>
      <c r="O8975" s="155">
        <v>0</v>
      </c>
      <c r="P8975" s="89" t="s">
        <v>679</v>
      </c>
    </row>
    <row r="8976" spans="1:16" ht="63.75">
      <c r="A8976" s="214">
        <v>291</v>
      </c>
      <c r="B8976" s="89"/>
      <c r="C8976" s="90" t="s">
        <v>133</v>
      </c>
      <c r="D8976" s="153">
        <v>43431</v>
      </c>
      <c r="E8976" s="89" t="s">
        <v>15392</v>
      </c>
      <c r="F8976" s="89" t="s">
        <v>11</v>
      </c>
      <c r="G8976" s="89">
        <v>900009</v>
      </c>
      <c r="H8976" s="89"/>
      <c r="I8976" s="93" t="s">
        <v>17620</v>
      </c>
      <c r="J8976" s="89"/>
      <c r="K8976" s="89"/>
      <c r="L8976" s="89"/>
      <c r="M8976" s="89"/>
      <c r="N8976" s="155">
        <v>50</v>
      </c>
      <c r="O8976" s="155">
        <v>0</v>
      </c>
      <c r="P8976" s="89" t="s">
        <v>679</v>
      </c>
    </row>
    <row r="8977" spans="1:16" ht="63.75">
      <c r="A8977" s="214">
        <v>291</v>
      </c>
      <c r="B8977" s="89"/>
      <c r="C8977" s="90" t="s">
        <v>133</v>
      </c>
      <c r="D8977" s="153">
        <v>43431</v>
      </c>
      <c r="E8977" s="89" t="s">
        <v>15393</v>
      </c>
      <c r="F8977" s="89" t="s">
        <v>11</v>
      </c>
      <c r="G8977" s="89">
        <v>900011</v>
      </c>
      <c r="H8977" s="89"/>
      <c r="I8977" s="93" t="s">
        <v>17621</v>
      </c>
      <c r="J8977" s="89"/>
      <c r="K8977" s="89"/>
      <c r="L8977" s="89"/>
      <c r="M8977" s="89"/>
      <c r="N8977" s="155">
        <v>50</v>
      </c>
      <c r="O8977" s="155">
        <v>0</v>
      </c>
      <c r="P8977" s="89" t="s">
        <v>679</v>
      </c>
    </row>
    <row r="8978" spans="1:16" ht="102">
      <c r="A8978" s="214">
        <v>513</v>
      </c>
      <c r="B8978" s="89"/>
      <c r="C8978" s="90" t="s">
        <v>175</v>
      </c>
      <c r="D8978" s="153">
        <v>43431</v>
      </c>
      <c r="E8978" s="89" t="s">
        <v>15394</v>
      </c>
      <c r="F8978" s="89" t="s">
        <v>15</v>
      </c>
      <c r="G8978" s="89">
        <v>6635</v>
      </c>
      <c r="H8978" s="89"/>
      <c r="I8978" s="93" t="s">
        <v>17622</v>
      </c>
      <c r="J8978" s="89"/>
      <c r="K8978" s="89"/>
      <c r="L8978" s="89"/>
      <c r="M8978" s="89"/>
      <c r="N8978" s="155">
        <v>9827.49</v>
      </c>
      <c r="O8978" s="155">
        <v>0</v>
      </c>
      <c r="P8978" s="89" t="s">
        <v>679</v>
      </c>
    </row>
    <row r="8979" spans="1:16" ht="76.5">
      <c r="A8979" s="214" t="s">
        <v>561</v>
      </c>
      <c r="B8979" s="89"/>
      <c r="C8979" s="90" t="s">
        <v>10493</v>
      </c>
      <c r="D8979" s="153">
        <v>43431</v>
      </c>
      <c r="E8979" s="89" t="s">
        <v>15395</v>
      </c>
      <c r="F8979" s="89" t="s">
        <v>13</v>
      </c>
      <c r="G8979" s="89">
        <v>939877</v>
      </c>
      <c r="H8979" s="89"/>
      <c r="I8979" s="93" t="s">
        <v>17623</v>
      </c>
      <c r="J8979" s="89"/>
      <c r="K8979" s="89"/>
      <c r="L8979" s="89"/>
      <c r="M8979" s="89"/>
      <c r="N8979" s="155">
        <v>2940</v>
      </c>
      <c r="O8979" s="155">
        <v>0</v>
      </c>
      <c r="P8979" s="89" t="s">
        <v>679</v>
      </c>
    </row>
    <row r="8980" spans="1:16" ht="76.5">
      <c r="A8980" s="214" t="s">
        <v>561</v>
      </c>
      <c r="B8980" s="89"/>
      <c r="C8980" s="90" t="s">
        <v>10493</v>
      </c>
      <c r="D8980" s="153">
        <v>43431</v>
      </c>
      <c r="E8980" s="89" t="s">
        <v>15396</v>
      </c>
      <c r="F8980" s="89" t="s">
        <v>11</v>
      </c>
      <c r="G8980" s="89">
        <v>939877</v>
      </c>
      <c r="H8980" s="89"/>
      <c r="I8980" s="93" t="s">
        <v>17624</v>
      </c>
      <c r="J8980" s="89"/>
      <c r="K8980" s="89"/>
      <c r="L8980" s="89"/>
      <c r="M8980" s="89"/>
      <c r="N8980" s="155">
        <v>50</v>
      </c>
      <c r="O8980" s="155">
        <v>0</v>
      </c>
      <c r="P8980" s="89" t="s">
        <v>679</v>
      </c>
    </row>
    <row r="8981" spans="1:16" ht="63.75">
      <c r="A8981" s="214">
        <v>16</v>
      </c>
      <c r="B8981" s="89"/>
      <c r="C8981" s="90" t="s">
        <v>46</v>
      </c>
      <c r="D8981" s="153">
        <v>43431</v>
      </c>
      <c r="E8981" s="89" t="s">
        <v>15397</v>
      </c>
      <c r="F8981" s="89" t="s">
        <v>637</v>
      </c>
      <c r="G8981" s="89">
        <v>6604</v>
      </c>
      <c r="H8981" s="89"/>
      <c r="I8981" s="93" t="s">
        <v>17625</v>
      </c>
      <c r="J8981" s="89"/>
      <c r="K8981" s="89"/>
      <c r="L8981" s="89"/>
      <c r="M8981" s="89"/>
      <c r="N8981" s="155">
        <v>363.94</v>
      </c>
      <c r="O8981" s="155">
        <v>0</v>
      </c>
      <c r="P8981" s="89" t="s">
        <v>679</v>
      </c>
    </row>
    <row r="8982" spans="1:16" ht="63.75">
      <c r="A8982" s="214">
        <v>16</v>
      </c>
      <c r="B8982" s="89"/>
      <c r="C8982" s="90" t="s">
        <v>46</v>
      </c>
      <c r="D8982" s="153">
        <v>43431</v>
      </c>
      <c r="E8982" s="89" t="s">
        <v>15398</v>
      </c>
      <c r="F8982" s="89" t="s">
        <v>15</v>
      </c>
      <c r="G8982" s="89">
        <v>6604</v>
      </c>
      <c r="H8982" s="89"/>
      <c r="I8982" s="93" t="s">
        <v>17626</v>
      </c>
      <c r="J8982" s="89"/>
      <c r="K8982" s="89"/>
      <c r="L8982" s="89"/>
      <c r="M8982" s="89"/>
      <c r="N8982" s="155">
        <v>303.33999999999997</v>
      </c>
      <c r="O8982" s="155">
        <v>0</v>
      </c>
      <c r="P8982" s="89" t="s">
        <v>679</v>
      </c>
    </row>
    <row r="8983" spans="1:16" ht="51">
      <c r="A8983" s="214">
        <v>119</v>
      </c>
      <c r="B8983" s="89"/>
      <c r="C8983" s="90" t="s">
        <v>66</v>
      </c>
      <c r="D8983" s="153">
        <v>43431</v>
      </c>
      <c r="E8983" s="89" t="s">
        <v>15399</v>
      </c>
      <c r="F8983" s="89" t="s">
        <v>11</v>
      </c>
      <c r="G8983" s="89">
        <v>939905</v>
      </c>
      <c r="H8983" s="89"/>
      <c r="I8983" s="93" t="s">
        <v>17627</v>
      </c>
      <c r="J8983" s="89"/>
      <c r="K8983" s="89"/>
      <c r="L8983" s="89"/>
      <c r="M8983" s="89"/>
      <c r="N8983" s="155">
        <v>50</v>
      </c>
      <c r="O8983" s="155">
        <v>0</v>
      </c>
      <c r="P8983" s="89" t="s">
        <v>679</v>
      </c>
    </row>
    <row r="8984" spans="1:16" ht="76.5">
      <c r="A8984" s="214">
        <v>16</v>
      </c>
      <c r="B8984" s="89"/>
      <c r="C8984" s="90" t="s">
        <v>46</v>
      </c>
      <c r="D8984" s="153">
        <v>43431</v>
      </c>
      <c r="E8984" s="89" t="s">
        <v>15400</v>
      </c>
      <c r="F8984" s="89" t="s">
        <v>637</v>
      </c>
      <c r="G8984" s="89">
        <v>6606</v>
      </c>
      <c r="H8984" s="89"/>
      <c r="I8984" s="93" t="s">
        <v>17628</v>
      </c>
      <c r="J8984" s="89"/>
      <c r="K8984" s="89"/>
      <c r="L8984" s="89"/>
      <c r="M8984" s="89"/>
      <c r="N8984" s="155">
        <v>292.01</v>
      </c>
      <c r="O8984" s="155">
        <v>0</v>
      </c>
      <c r="P8984" s="89" t="s">
        <v>679</v>
      </c>
    </row>
    <row r="8985" spans="1:16" ht="63.75">
      <c r="A8985" s="214">
        <v>16</v>
      </c>
      <c r="B8985" s="89"/>
      <c r="C8985" s="90" t="s">
        <v>46</v>
      </c>
      <c r="D8985" s="153">
        <v>43431</v>
      </c>
      <c r="E8985" s="89" t="s">
        <v>15401</v>
      </c>
      <c r="F8985" s="89" t="s">
        <v>15</v>
      </c>
      <c r="G8985" s="89">
        <v>6606</v>
      </c>
      <c r="H8985" s="89"/>
      <c r="I8985" s="93" t="s">
        <v>17629</v>
      </c>
      <c r="J8985" s="89"/>
      <c r="K8985" s="89"/>
      <c r="L8985" s="89"/>
      <c r="M8985" s="89"/>
      <c r="N8985" s="155">
        <v>296.75</v>
      </c>
      <c r="O8985" s="155">
        <v>0</v>
      </c>
      <c r="P8985" s="89" t="s">
        <v>679</v>
      </c>
    </row>
    <row r="8986" spans="1:16" ht="63.75">
      <c r="A8986" s="214">
        <v>16</v>
      </c>
      <c r="B8986" s="89"/>
      <c r="C8986" s="90" t="s">
        <v>46</v>
      </c>
      <c r="D8986" s="153">
        <v>43431</v>
      </c>
      <c r="E8986" s="89" t="s">
        <v>15402</v>
      </c>
      <c r="F8986" s="89" t="s">
        <v>637</v>
      </c>
      <c r="G8986" s="89">
        <v>6607</v>
      </c>
      <c r="H8986" s="89"/>
      <c r="I8986" s="93" t="s">
        <v>17630</v>
      </c>
      <c r="J8986" s="89"/>
      <c r="K8986" s="89"/>
      <c r="L8986" s="89"/>
      <c r="M8986" s="89"/>
      <c r="N8986" s="155">
        <v>184.94</v>
      </c>
      <c r="O8986" s="155">
        <v>0</v>
      </c>
      <c r="P8986" s="89" t="s">
        <v>679</v>
      </c>
    </row>
    <row r="8987" spans="1:16" ht="63.75">
      <c r="A8987" s="214">
        <v>16</v>
      </c>
      <c r="B8987" s="89"/>
      <c r="C8987" s="90" t="s">
        <v>46</v>
      </c>
      <c r="D8987" s="153">
        <v>43431</v>
      </c>
      <c r="E8987" s="89" t="s">
        <v>15403</v>
      </c>
      <c r="F8987" s="89" t="s">
        <v>15</v>
      </c>
      <c r="G8987" s="89">
        <v>6607</v>
      </c>
      <c r="H8987" s="89"/>
      <c r="I8987" s="93" t="s">
        <v>17631</v>
      </c>
      <c r="J8987" s="89"/>
      <c r="K8987" s="89"/>
      <c r="L8987" s="89"/>
      <c r="M8987" s="89"/>
      <c r="N8987" s="155">
        <v>286.94</v>
      </c>
      <c r="O8987" s="155">
        <v>0</v>
      </c>
      <c r="P8987" s="89" t="s">
        <v>679</v>
      </c>
    </row>
    <row r="8988" spans="1:16" ht="89.25">
      <c r="A8988" s="214" t="s">
        <v>563</v>
      </c>
      <c r="B8988" s="89"/>
      <c r="C8988" s="90" t="s">
        <v>9054</v>
      </c>
      <c r="D8988" s="153">
        <v>43431</v>
      </c>
      <c r="E8988" s="89" t="s">
        <v>15404</v>
      </c>
      <c r="F8988" s="89" t="s">
        <v>11</v>
      </c>
      <c r="G8988" s="89">
        <v>939929</v>
      </c>
      <c r="H8988" s="89"/>
      <c r="I8988" s="93" t="s">
        <v>17632</v>
      </c>
      <c r="J8988" s="89"/>
      <c r="K8988" s="89"/>
      <c r="L8988" s="89"/>
      <c r="M8988" s="89"/>
      <c r="N8988" s="155">
        <v>50</v>
      </c>
      <c r="O8988" s="155">
        <v>0</v>
      </c>
      <c r="P8988" s="89" t="s">
        <v>679</v>
      </c>
    </row>
    <row r="8989" spans="1:16" ht="51">
      <c r="A8989" s="214">
        <v>119</v>
      </c>
      <c r="B8989" s="89"/>
      <c r="C8989" s="90" t="s">
        <v>66</v>
      </c>
      <c r="D8989" s="153">
        <v>43431</v>
      </c>
      <c r="E8989" s="89" t="s">
        <v>15405</v>
      </c>
      <c r="F8989" s="89" t="s">
        <v>11</v>
      </c>
      <c r="G8989" s="89">
        <v>939930</v>
      </c>
      <c r="H8989" s="89"/>
      <c r="I8989" s="93" t="s">
        <v>17633</v>
      </c>
      <c r="J8989" s="89"/>
      <c r="K8989" s="89"/>
      <c r="L8989" s="89"/>
      <c r="M8989" s="89"/>
      <c r="N8989" s="155">
        <v>50</v>
      </c>
      <c r="O8989" s="155">
        <v>0</v>
      </c>
      <c r="P8989" s="89" t="s">
        <v>679</v>
      </c>
    </row>
    <row r="8990" spans="1:16" ht="89.25">
      <c r="A8990" s="214" t="s">
        <v>563</v>
      </c>
      <c r="B8990" s="89"/>
      <c r="C8990" s="90" t="s">
        <v>9054</v>
      </c>
      <c r="D8990" s="153">
        <v>43431</v>
      </c>
      <c r="E8990" s="89" t="s">
        <v>15406</v>
      </c>
      <c r="F8990" s="89" t="s">
        <v>13</v>
      </c>
      <c r="G8990" s="89">
        <v>939929</v>
      </c>
      <c r="H8990" s="89"/>
      <c r="I8990" s="93" t="s">
        <v>17634</v>
      </c>
      <c r="J8990" s="89"/>
      <c r="K8990" s="89"/>
      <c r="L8990" s="89"/>
      <c r="M8990" s="89"/>
      <c r="N8990" s="155">
        <v>1575.33</v>
      </c>
      <c r="O8990" s="155">
        <v>0</v>
      </c>
      <c r="P8990" s="89" t="s">
        <v>679</v>
      </c>
    </row>
    <row r="8991" spans="1:16" ht="89.25">
      <c r="A8991" s="214" t="s">
        <v>563</v>
      </c>
      <c r="B8991" s="89"/>
      <c r="C8991" s="90" t="s">
        <v>9054</v>
      </c>
      <c r="D8991" s="153">
        <v>43431</v>
      </c>
      <c r="E8991" s="89" t="s">
        <v>15407</v>
      </c>
      <c r="F8991" s="89" t="s">
        <v>11</v>
      </c>
      <c r="G8991" s="89">
        <v>939928</v>
      </c>
      <c r="H8991" s="89"/>
      <c r="I8991" s="93" t="s">
        <v>17635</v>
      </c>
      <c r="J8991" s="89"/>
      <c r="K8991" s="89"/>
      <c r="L8991" s="89"/>
      <c r="M8991" s="89"/>
      <c r="N8991" s="155">
        <v>50</v>
      </c>
      <c r="O8991" s="155">
        <v>0</v>
      </c>
      <c r="P8991" s="89" t="s">
        <v>679</v>
      </c>
    </row>
    <row r="8992" spans="1:16" ht="89.25">
      <c r="A8992" s="214" t="s">
        <v>563</v>
      </c>
      <c r="B8992" s="89"/>
      <c r="C8992" s="90" t="s">
        <v>9054</v>
      </c>
      <c r="D8992" s="153">
        <v>43431</v>
      </c>
      <c r="E8992" s="89" t="s">
        <v>15408</v>
      </c>
      <c r="F8992" s="89" t="s">
        <v>13</v>
      </c>
      <c r="G8992" s="89">
        <v>939928</v>
      </c>
      <c r="H8992" s="89"/>
      <c r="I8992" s="93" t="s">
        <v>17636</v>
      </c>
      <c r="J8992" s="89"/>
      <c r="K8992" s="89"/>
      <c r="L8992" s="89"/>
      <c r="M8992" s="89"/>
      <c r="N8992" s="155">
        <v>13465.51</v>
      </c>
      <c r="O8992" s="155">
        <v>0</v>
      </c>
      <c r="P8992" s="89" t="s">
        <v>679</v>
      </c>
    </row>
    <row r="8993" spans="1:16" ht="51">
      <c r="A8993" s="214" t="s">
        <v>569</v>
      </c>
      <c r="B8993" s="89"/>
      <c r="C8993" s="90" t="s">
        <v>621</v>
      </c>
      <c r="D8993" s="153">
        <v>43432</v>
      </c>
      <c r="E8993" s="89" t="s">
        <v>15409</v>
      </c>
      <c r="F8993" s="89" t="s">
        <v>3</v>
      </c>
      <c r="G8993" s="89">
        <v>1686446</v>
      </c>
      <c r="H8993" s="89"/>
      <c r="I8993" s="93" t="s">
        <v>17637</v>
      </c>
      <c r="J8993" s="89"/>
      <c r="K8993" s="89"/>
      <c r="L8993" s="89"/>
      <c r="M8993" s="89"/>
      <c r="N8993" s="155">
        <v>0</v>
      </c>
      <c r="O8993" s="155">
        <v>33</v>
      </c>
      <c r="P8993" s="89" t="s">
        <v>679</v>
      </c>
    </row>
    <row r="8994" spans="1:16" ht="51">
      <c r="A8994" s="214" t="s">
        <v>569</v>
      </c>
      <c r="B8994" s="89"/>
      <c r="C8994" s="90" t="s">
        <v>621</v>
      </c>
      <c r="D8994" s="153">
        <v>43432</v>
      </c>
      <c r="E8994" s="89" t="s">
        <v>15410</v>
      </c>
      <c r="F8994" s="89" t="s">
        <v>3</v>
      </c>
      <c r="G8994" s="89">
        <v>1686449</v>
      </c>
      <c r="H8994" s="89"/>
      <c r="I8994" s="93" t="s">
        <v>17638</v>
      </c>
      <c r="J8994" s="89"/>
      <c r="K8994" s="89"/>
      <c r="L8994" s="89"/>
      <c r="M8994" s="89"/>
      <c r="N8994" s="155">
        <v>0</v>
      </c>
      <c r="O8994" s="155">
        <v>89</v>
      </c>
      <c r="P8994" s="89" t="s">
        <v>679</v>
      </c>
    </row>
    <row r="8995" spans="1:16" ht="51">
      <c r="A8995" s="214" t="s">
        <v>569</v>
      </c>
      <c r="B8995" s="89"/>
      <c r="C8995" s="90" t="s">
        <v>621</v>
      </c>
      <c r="D8995" s="153">
        <v>43432</v>
      </c>
      <c r="E8995" s="89" t="s">
        <v>15411</v>
      </c>
      <c r="F8995" s="89" t="s">
        <v>3</v>
      </c>
      <c r="G8995" s="89">
        <v>1686452</v>
      </c>
      <c r="H8995" s="89"/>
      <c r="I8995" s="93" t="s">
        <v>17639</v>
      </c>
      <c r="J8995" s="89"/>
      <c r="K8995" s="89"/>
      <c r="L8995" s="89"/>
      <c r="M8995" s="89"/>
      <c r="N8995" s="155">
        <v>0</v>
      </c>
      <c r="O8995" s="155">
        <v>83.600000000000009</v>
      </c>
      <c r="P8995" s="89" t="s">
        <v>679</v>
      </c>
    </row>
    <row r="8996" spans="1:16" ht="51">
      <c r="A8996" s="214">
        <v>46</v>
      </c>
      <c r="B8996" s="89"/>
      <c r="C8996" s="90" t="s">
        <v>51</v>
      </c>
      <c r="D8996" s="153">
        <v>43432</v>
      </c>
      <c r="E8996" s="89" t="s">
        <v>15412</v>
      </c>
      <c r="F8996" s="89" t="s">
        <v>3</v>
      </c>
      <c r="G8996" s="89">
        <v>1686459</v>
      </c>
      <c r="H8996" s="89"/>
      <c r="I8996" s="93" t="s">
        <v>17640</v>
      </c>
      <c r="J8996" s="89"/>
      <c r="K8996" s="89"/>
      <c r="L8996" s="89"/>
      <c r="M8996" s="89"/>
      <c r="N8996" s="155">
        <v>0</v>
      </c>
      <c r="O8996" s="155">
        <v>13754.800000000001</v>
      </c>
      <c r="P8996" s="89" t="s">
        <v>679</v>
      </c>
    </row>
    <row r="8997" spans="1:16" ht="51">
      <c r="A8997" s="214" t="s">
        <v>569</v>
      </c>
      <c r="B8997" s="89"/>
      <c r="C8997" s="90" t="s">
        <v>621</v>
      </c>
      <c r="D8997" s="153">
        <v>43432</v>
      </c>
      <c r="E8997" s="89" t="s">
        <v>15413</v>
      </c>
      <c r="F8997" s="89" t="s">
        <v>3</v>
      </c>
      <c r="G8997" s="89">
        <v>1686470</v>
      </c>
      <c r="H8997" s="89"/>
      <c r="I8997" s="93" t="s">
        <v>17641</v>
      </c>
      <c r="J8997" s="89"/>
      <c r="K8997" s="89"/>
      <c r="L8997" s="89"/>
      <c r="M8997" s="89"/>
      <c r="N8997" s="155">
        <v>0</v>
      </c>
      <c r="O8997" s="155">
        <v>748</v>
      </c>
      <c r="P8997" s="89" t="s">
        <v>679</v>
      </c>
    </row>
    <row r="8998" spans="1:16" ht="51">
      <c r="A8998" s="214">
        <v>46</v>
      </c>
      <c r="B8998" s="89"/>
      <c r="C8998" s="90" t="s">
        <v>51</v>
      </c>
      <c r="D8998" s="153">
        <v>43432</v>
      </c>
      <c r="E8998" s="89" t="s">
        <v>15414</v>
      </c>
      <c r="F8998" s="89" t="s">
        <v>3</v>
      </c>
      <c r="G8998" s="89">
        <v>1686485</v>
      </c>
      <c r="H8998" s="89"/>
      <c r="I8998" s="93" t="s">
        <v>17642</v>
      </c>
      <c r="J8998" s="89"/>
      <c r="K8998" s="89"/>
      <c r="L8998" s="89"/>
      <c r="M8998" s="89"/>
      <c r="N8998" s="155">
        <v>0</v>
      </c>
      <c r="O8998" s="155">
        <v>382262.8</v>
      </c>
      <c r="P8998" s="89" t="s">
        <v>679</v>
      </c>
    </row>
    <row r="8999" spans="1:16" ht="51">
      <c r="A8999" s="214" t="s">
        <v>569</v>
      </c>
      <c r="B8999" s="89"/>
      <c r="C8999" s="90" t="s">
        <v>621</v>
      </c>
      <c r="D8999" s="153">
        <v>43432</v>
      </c>
      <c r="E8999" s="89" t="s">
        <v>15415</v>
      </c>
      <c r="F8999" s="89" t="s">
        <v>3</v>
      </c>
      <c r="G8999" s="89">
        <v>1686383</v>
      </c>
      <c r="H8999" s="89"/>
      <c r="I8999" s="93" t="s">
        <v>17643</v>
      </c>
      <c r="J8999" s="89"/>
      <c r="K8999" s="89"/>
      <c r="L8999" s="89"/>
      <c r="M8999" s="89"/>
      <c r="N8999" s="155">
        <v>0</v>
      </c>
      <c r="O8999" s="155">
        <v>707</v>
      </c>
      <c r="P8999" s="89" t="s">
        <v>679</v>
      </c>
    </row>
    <row r="9000" spans="1:16" ht="51">
      <c r="A9000" s="214">
        <v>212</v>
      </c>
      <c r="B9000" s="89"/>
      <c r="C9000" s="90" t="s">
        <v>103</v>
      </c>
      <c r="D9000" s="153">
        <v>43432</v>
      </c>
      <c r="E9000" s="89" t="s">
        <v>15416</v>
      </c>
      <c r="F9000" s="89" t="s">
        <v>3</v>
      </c>
      <c r="G9000" s="89">
        <v>1686407</v>
      </c>
      <c r="H9000" s="89"/>
      <c r="I9000" s="93" t="s">
        <v>2887</v>
      </c>
      <c r="J9000" s="89"/>
      <c r="K9000" s="89"/>
      <c r="L9000" s="89"/>
      <c r="M9000" s="89"/>
      <c r="N9000" s="155">
        <v>0</v>
      </c>
      <c r="O9000" s="155">
        <v>120</v>
      </c>
      <c r="P9000" s="89" t="s">
        <v>679</v>
      </c>
    </row>
    <row r="9001" spans="1:16" ht="51">
      <c r="A9001" s="214">
        <v>223</v>
      </c>
      <c r="B9001" s="89"/>
      <c r="C9001" s="90" t="s">
        <v>107</v>
      </c>
      <c r="D9001" s="153">
        <v>43432</v>
      </c>
      <c r="E9001" s="89" t="s">
        <v>15417</v>
      </c>
      <c r="F9001" s="89" t="s">
        <v>3</v>
      </c>
      <c r="G9001" s="89">
        <v>1686408</v>
      </c>
      <c r="H9001" s="89"/>
      <c r="I9001" s="93" t="s">
        <v>17644</v>
      </c>
      <c r="J9001" s="89"/>
      <c r="K9001" s="89"/>
      <c r="L9001" s="89"/>
      <c r="M9001" s="89"/>
      <c r="N9001" s="155">
        <v>0</v>
      </c>
      <c r="O9001" s="155">
        <v>391</v>
      </c>
      <c r="P9001" s="89" t="s">
        <v>679</v>
      </c>
    </row>
    <row r="9002" spans="1:16" ht="51">
      <c r="A9002" s="214">
        <v>212</v>
      </c>
      <c r="B9002" s="89"/>
      <c r="C9002" s="90" t="s">
        <v>103</v>
      </c>
      <c r="D9002" s="153">
        <v>43432</v>
      </c>
      <c r="E9002" s="89" t="s">
        <v>15418</v>
      </c>
      <c r="F9002" s="89" t="s">
        <v>3</v>
      </c>
      <c r="G9002" s="89">
        <v>1686412</v>
      </c>
      <c r="H9002" s="89"/>
      <c r="I9002" s="93" t="s">
        <v>17645</v>
      </c>
      <c r="J9002" s="89"/>
      <c r="K9002" s="89"/>
      <c r="L9002" s="89"/>
      <c r="M9002" s="89"/>
      <c r="N9002" s="155">
        <v>0</v>
      </c>
      <c r="O9002" s="155">
        <v>100</v>
      </c>
      <c r="P9002" s="89" t="s">
        <v>679</v>
      </c>
    </row>
    <row r="9003" spans="1:16" ht="63.75">
      <c r="A9003" s="214">
        <v>512</v>
      </c>
      <c r="B9003" s="89"/>
      <c r="C9003" s="90" t="s">
        <v>10495</v>
      </c>
      <c r="D9003" s="153">
        <v>43432</v>
      </c>
      <c r="E9003" s="89" t="s">
        <v>15419</v>
      </c>
      <c r="F9003" s="89" t="s">
        <v>3</v>
      </c>
      <c r="G9003" s="89">
        <v>1686414</v>
      </c>
      <c r="H9003" s="89"/>
      <c r="I9003" s="93" t="s">
        <v>17646</v>
      </c>
      <c r="J9003" s="89"/>
      <c r="K9003" s="89"/>
      <c r="L9003" s="89"/>
      <c r="M9003" s="89"/>
      <c r="N9003" s="155">
        <v>0</v>
      </c>
      <c r="O9003" s="155">
        <v>20</v>
      </c>
      <c r="P9003" s="89" t="s">
        <v>679</v>
      </c>
    </row>
    <row r="9004" spans="1:16" ht="38.25">
      <c r="A9004" s="214">
        <v>206</v>
      </c>
      <c r="B9004" s="89"/>
      <c r="C9004" s="90" t="s">
        <v>100</v>
      </c>
      <c r="D9004" s="153">
        <v>43432</v>
      </c>
      <c r="E9004" s="89" t="s">
        <v>15420</v>
      </c>
      <c r="F9004" s="89" t="s">
        <v>3</v>
      </c>
      <c r="G9004" s="89">
        <v>1686415</v>
      </c>
      <c r="H9004" s="89"/>
      <c r="I9004" s="93" t="s">
        <v>17647</v>
      </c>
      <c r="J9004" s="89"/>
      <c r="K9004" s="89"/>
      <c r="L9004" s="89"/>
      <c r="M9004" s="89"/>
      <c r="N9004" s="155">
        <v>0</v>
      </c>
      <c r="O9004" s="155">
        <v>450</v>
      </c>
      <c r="P9004" s="89" t="s">
        <v>679</v>
      </c>
    </row>
    <row r="9005" spans="1:16" ht="51">
      <c r="A9005" s="214">
        <v>212</v>
      </c>
      <c r="B9005" s="89"/>
      <c r="C9005" s="90" t="s">
        <v>103</v>
      </c>
      <c r="D9005" s="153">
        <v>43432</v>
      </c>
      <c r="E9005" s="89" t="s">
        <v>15421</v>
      </c>
      <c r="F9005" s="89" t="s">
        <v>3</v>
      </c>
      <c r="G9005" s="89">
        <v>1686416</v>
      </c>
      <c r="H9005" s="89"/>
      <c r="I9005" s="93" t="s">
        <v>17648</v>
      </c>
      <c r="J9005" s="89"/>
      <c r="K9005" s="89"/>
      <c r="L9005" s="89"/>
      <c r="M9005" s="89"/>
      <c r="N9005" s="155">
        <v>0</v>
      </c>
      <c r="O9005" s="155">
        <v>895</v>
      </c>
      <c r="P9005" s="89" t="s">
        <v>679</v>
      </c>
    </row>
    <row r="9006" spans="1:16" ht="51">
      <c r="A9006" s="214" t="s">
        <v>569</v>
      </c>
      <c r="B9006" s="89"/>
      <c r="C9006" s="90" t="s">
        <v>621</v>
      </c>
      <c r="D9006" s="153">
        <v>43432</v>
      </c>
      <c r="E9006" s="89" t="s">
        <v>15422</v>
      </c>
      <c r="F9006" s="89" t="s">
        <v>3</v>
      </c>
      <c r="G9006" s="89">
        <v>1686426</v>
      </c>
      <c r="H9006" s="89"/>
      <c r="I9006" s="93" t="s">
        <v>17649</v>
      </c>
      <c r="J9006" s="89"/>
      <c r="K9006" s="89"/>
      <c r="L9006" s="89"/>
      <c r="M9006" s="89"/>
      <c r="N9006" s="155">
        <v>0</v>
      </c>
      <c r="O9006" s="155">
        <v>4480</v>
      </c>
      <c r="P9006" s="89" t="s">
        <v>679</v>
      </c>
    </row>
    <row r="9007" spans="1:16" ht="51">
      <c r="A9007" s="214">
        <v>291</v>
      </c>
      <c r="B9007" s="89"/>
      <c r="C9007" s="90" t="s">
        <v>133</v>
      </c>
      <c r="D9007" s="153">
        <v>43432</v>
      </c>
      <c r="E9007" s="89" t="s">
        <v>15423</v>
      </c>
      <c r="F9007" s="89" t="s">
        <v>3</v>
      </c>
      <c r="G9007" s="89">
        <v>1686427</v>
      </c>
      <c r="H9007" s="89"/>
      <c r="I9007" s="93" t="s">
        <v>17650</v>
      </c>
      <c r="J9007" s="89"/>
      <c r="K9007" s="89"/>
      <c r="L9007" s="89"/>
      <c r="M9007" s="89"/>
      <c r="N9007" s="155">
        <v>0</v>
      </c>
      <c r="O9007" s="155">
        <v>8215.35</v>
      </c>
      <c r="P9007" s="89" t="s">
        <v>679</v>
      </c>
    </row>
    <row r="9008" spans="1:16" ht="51">
      <c r="A9008" s="214">
        <v>373</v>
      </c>
      <c r="B9008" s="89"/>
      <c r="C9008" s="90" t="s">
        <v>644</v>
      </c>
      <c r="D9008" s="153">
        <v>43432</v>
      </c>
      <c r="E9008" s="89" t="s">
        <v>15424</v>
      </c>
      <c r="F9008" s="89" t="s">
        <v>3</v>
      </c>
      <c r="G9008" s="89">
        <v>1686429</v>
      </c>
      <c r="H9008" s="89"/>
      <c r="I9008" s="93" t="s">
        <v>17651</v>
      </c>
      <c r="J9008" s="89"/>
      <c r="K9008" s="89"/>
      <c r="L9008" s="89"/>
      <c r="M9008" s="89"/>
      <c r="N9008" s="155">
        <v>0</v>
      </c>
      <c r="O9008" s="155">
        <v>88.01</v>
      </c>
      <c r="P9008" s="89" t="s">
        <v>679</v>
      </c>
    </row>
    <row r="9009" spans="1:16" ht="51">
      <c r="A9009" s="214" t="s">
        <v>569</v>
      </c>
      <c r="B9009" s="89"/>
      <c r="C9009" s="90" t="s">
        <v>621</v>
      </c>
      <c r="D9009" s="153">
        <v>43432</v>
      </c>
      <c r="E9009" s="89" t="s">
        <v>15425</v>
      </c>
      <c r="F9009" s="89" t="s">
        <v>3</v>
      </c>
      <c r="G9009" s="89">
        <v>1686433</v>
      </c>
      <c r="H9009" s="89"/>
      <c r="I9009" s="93" t="s">
        <v>17652</v>
      </c>
      <c r="J9009" s="89"/>
      <c r="K9009" s="89"/>
      <c r="L9009" s="89"/>
      <c r="M9009" s="89"/>
      <c r="N9009" s="155">
        <v>0</v>
      </c>
      <c r="O9009" s="155">
        <v>4862</v>
      </c>
      <c r="P9009" s="89" t="s">
        <v>679</v>
      </c>
    </row>
    <row r="9010" spans="1:16" ht="51">
      <c r="A9010" s="214">
        <v>46</v>
      </c>
      <c r="B9010" s="89"/>
      <c r="C9010" s="90" t="s">
        <v>51</v>
      </c>
      <c r="D9010" s="153">
        <v>43432</v>
      </c>
      <c r="E9010" s="89" t="s">
        <v>15426</v>
      </c>
      <c r="F9010" s="89" t="s">
        <v>3</v>
      </c>
      <c r="G9010" s="89">
        <v>1686434</v>
      </c>
      <c r="H9010" s="89"/>
      <c r="I9010" s="93" t="s">
        <v>17653</v>
      </c>
      <c r="J9010" s="89"/>
      <c r="K9010" s="89"/>
      <c r="L9010" s="89"/>
      <c r="M9010" s="89"/>
      <c r="N9010" s="155">
        <v>0</v>
      </c>
      <c r="O9010" s="155">
        <v>9000</v>
      </c>
      <c r="P9010" s="89" t="s">
        <v>679</v>
      </c>
    </row>
    <row r="9011" spans="1:16" ht="63.75">
      <c r="A9011" s="214" t="s">
        <v>569</v>
      </c>
      <c r="B9011" s="89"/>
      <c r="C9011" s="90" t="s">
        <v>621</v>
      </c>
      <c r="D9011" s="153">
        <v>43432</v>
      </c>
      <c r="E9011" s="89" t="s">
        <v>15427</v>
      </c>
      <c r="F9011" s="89" t="s">
        <v>3</v>
      </c>
      <c r="G9011" s="89">
        <v>1686437</v>
      </c>
      <c r="H9011" s="89"/>
      <c r="I9011" s="93" t="s">
        <v>17654</v>
      </c>
      <c r="J9011" s="89"/>
      <c r="K9011" s="89"/>
      <c r="L9011" s="89"/>
      <c r="M9011" s="89"/>
      <c r="N9011" s="155">
        <v>0</v>
      </c>
      <c r="O9011" s="155">
        <v>239.48000000000002</v>
      </c>
      <c r="P9011" s="89" t="s">
        <v>679</v>
      </c>
    </row>
    <row r="9012" spans="1:16" ht="63.75">
      <c r="A9012" s="214" t="s">
        <v>569</v>
      </c>
      <c r="B9012" s="89"/>
      <c r="C9012" s="90" t="s">
        <v>621</v>
      </c>
      <c r="D9012" s="153">
        <v>43432</v>
      </c>
      <c r="E9012" s="89" t="s">
        <v>15428</v>
      </c>
      <c r="F9012" s="89" t="s">
        <v>3</v>
      </c>
      <c r="G9012" s="89">
        <v>1686438</v>
      </c>
      <c r="H9012" s="89"/>
      <c r="I9012" s="93" t="s">
        <v>17655</v>
      </c>
      <c r="J9012" s="89"/>
      <c r="K9012" s="89"/>
      <c r="L9012" s="89"/>
      <c r="M9012" s="89"/>
      <c r="N9012" s="155">
        <v>0</v>
      </c>
      <c r="O9012" s="155">
        <v>237.07</v>
      </c>
      <c r="P9012" s="89" t="s">
        <v>679</v>
      </c>
    </row>
    <row r="9013" spans="1:16" ht="51">
      <c r="A9013" s="214" t="s">
        <v>569</v>
      </c>
      <c r="B9013" s="89"/>
      <c r="C9013" s="90" t="s">
        <v>621</v>
      </c>
      <c r="D9013" s="153">
        <v>43432</v>
      </c>
      <c r="E9013" s="89" t="s">
        <v>15429</v>
      </c>
      <c r="F9013" s="89" t="s">
        <v>3</v>
      </c>
      <c r="G9013" s="89">
        <v>1686440</v>
      </c>
      <c r="H9013" s="89"/>
      <c r="I9013" s="93" t="s">
        <v>17656</v>
      </c>
      <c r="J9013" s="89"/>
      <c r="K9013" s="89"/>
      <c r="L9013" s="89"/>
      <c r="M9013" s="89"/>
      <c r="N9013" s="155">
        <v>0</v>
      </c>
      <c r="O9013" s="155">
        <v>68.58</v>
      </c>
      <c r="P9013" s="89" t="s">
        <v>679</v>
      </c>
    </row>
    <row r="9014" spans="1:16" ht="63.75">
      <c r="A9014" s="214">
        <v>20</v>
      </c>
      <c r="B9014" s="89"/>
      <c r="C9014" s="90" t="s">
        <v>47</v>
      </c>
      <c r="D9014" s="153">
        <v>43432</v>
      </c>
      <c r="E9014" s="89" t="s">
        <v>15430</v>
      </c>
      <c r="F9014" s="89" t="s">
        <v>3</v>
      </c>
      <c r="G9014" s="89">
        <v>1686507</v>
      </c>
      <c r="H9014" s="89"/>
      <c r="I9014" s="93" t="s">
        <v>17657</v>
      </c>
      <c r="J9014" s="89"/>
      <c r="K9014" s="89"/>
      <c r="L9014" s="89"/>
      <c r="M9014" s="89"/>
      <c r="N9014" s="155">
        <v>0</v>
      </c>
      <c r="O9014" s="155">
        <v>190</v>
      </c>
      <c r="P9014" s="89" t="s">
        <v>679</v>
      </c>
    </row>
    <row r="9015" spans="1:16" ht="51">
      <c r="A9015" s="214">
        <v>20</v>
      </c>
      <c r="B9015" s="89"/>
      <c r="C9015" s="90" t="s">
        <v>47</v>
      </c>
      <c r="D9015" s="153">
        <v>43432</v>
      </c>
      <c r="E9015" s="89" t="s">
        <v>15431</v>
      </c>
      <c r="F9015" s="89" t="s">
        <v>3</v>
      </c>
      <c r="G9015" s="89">
        <v>1686509</v>
      </c>
      <c r="H9015" s="89"/>
      <c r="I9015" s="93" t="s">
        <v>17658</v>
      </c>
      <c r="J9015" s="89"/>
      <c r="K9015" s="89"/>
      <c r="L9015" s="89"/>
      <c r="M9015" s="89"/>
      <c r="N9015" s="155">
        <v>0</v>
      </c>
      <c r="O9015" s="155">
        <v>4.5</v>
      </c>
      <c r="P9015" s="89" t="s">
        <v>679</v>
      </c>
    </row>
    <row r="9016" spans="1:16" ht="51">
      <c r="A9016" s="214">
        <v>20</v>
      </c>
      <c r="B9016" s="89"/>
      <c r="C9016" s="90" t="s">
        <v>47</v>
      </c>
      <c r="D9016" s="153">
        <v>43432</v>
      </c>
      <c r="E9016" s="89" t="s">
        <v>15432</v>
      </c>
      <c r="F9016" s="89" t="s">
        <v>3</v>
      </c>
      <c r="G9016" s="89">
        <v>1686510</v>
      </c>
      <c r="H9016" s="89"/>
      <c r="I9016" s="93" t="s">
        <v>17659</v>
      </c>
      <c r="J9016" s="89"/>
      <c r="K9016" s="89"/>
      <c r="L9016" s="89"/>
      <c r="M9016" s="89"/>
      <c r="N9016" s="155">
        <v>0</v>
      </c>
      <c r="O9016" s="155">
        <v>308.35000000000002</v>
      </c>
      <c r="P9016" s="89" t="s">
        <v>679</v>
      </c>
    </row>
    <row r="9017" spans="1:16" ht="51">
      <c r="A9017" s="214" t="s">
        <v>569</v>
      </c>
      <c r="B9017" s="89"/>
      <c r="C9017" s="90" t="s">
        <v>621</v>
      </c>
      <c r="D9017" s="153">
        <v>43432</v>
      </c>
      <c r="E9017" s="89" t="s">
        <v>15433</v>
      </c>
      <c r="F9017" s="89" t="s">
        <v>3</v>
      </c>
      <c r="G9017" s="89">
        <v>1686535</v>
      </c>
      <c r="H9017" s="89"/>
      <c r="I9017" s="93" t="s">
        <v>17649</v>
      </c>
      <c r="J9017" s="89"/>
      <c r="K9017" s="89"/>
      <c r="L9017" s="89"/>
      <c r="M9017" s="89"/>
      <c r="N9017" s="155">
        <v>0</v>
      </c>
      <c r="O9017" s="155">
        <v>1650</v>
      </c>
      <c r="P9017" s="89" t="s">
        <v>679</v>
      </c>
    </row>
    <row r="9018" spans="1:16" ht="51">
      <c r="A9018" s="214">
        <v>46</v>
      </c>
      <c r="B9018" s="89"/>
      <c r="C9018" s="90" t="s">
        <v>51</v>
      </c>
      <c r="D9018" s="153">
        <v>43432</v>
      </c>
      <c r="E9018" s="89" t="s">
        <v>15434</v>
      </c>
      <c r="F9018" s="89" t="s">
        <v>3</v>
      </c>
      <c r="G9018" s="89">
        <v>1686541</v>
      </c>
      <c r="H9018" s="89"/>
      <c r="I9018" s="93" t="s">
        <v>17660</v>
      </c>
      <c r="J9018" s="89"/>
      <c r="K9018" s="89"/>
      <c r="L9018" s="89"/>
      <c r="M9018" s="89"/>
      <c r="N9018" s="155">
        <v>0</v>
      </c>
      <c r="O9018" s="155">
        <v>106</v>
      </c>
      <c r="P9018" s="89" t="s">
        <v>679</v>
      </c>
    </row>
    <row r="9019" spans="1:16" ht="38.25">
      <c r="A9019" s="214">
        <v>206</v>
      </c>
      <c r="B9019" s="89"/>
      <c r="C9019" s="90" t="s">
        <v>100</v>
      </c>
      <c r="D9019" s="153">
        <v>43432</v>
      </c>
      <c r="E9019" s="89" t="s">
        <v>15435</v>
      </c>
      <c r="F9019" s="89" t="s">
        <v>3</v>
      </c>
      <c r="G9019" s="89">
        <v>1686560</v>
      </c>
      <c r="H9019" s="89"/>
      <c r="I9019" s="93" t="s">
        <v>17661</v>
      </c>
      <c r="J9019" s="89"/>
      <c r="K9019" s="89"/>
      <c r="L9019" s="89"/>
      <c r="M9019" s="89"/>
      <c r="N9019" s="155">
        <v>0</v>
      </c>
      <c r="O9019" s="155">
        <v>3000</v>
      </c>
      <c r="P9019" s="89" t="s">
        <v>679</v>
      </c>
    </row>
    <row r="9020" spans="1:16" ht="63.75">
      <c r="A9020" s="214">
        <v>15</v>
      </c>
      <c r="B9020" s="89"/>
      <c r="C9020" s="90" t="s">
        <v>45</v>
      </c>
      <c r="D9020" s="153">
        <v>43432</v>
      </c>
      <c r="E9020" s="89" t="s">
        <v>15436</v>
      </c>
      <c r="F9020" s="89" t="s">
        <v>3</v>
      </c>
      <c r="G9020" s="89">
        <v>1686337</v>
      </c>
      <c r="H9020" s="89"/>
      <c r="I9020" s="93" t="s">
        <v>17662</v>
      </c>
      <c r="J9020" s="89"/>
      <c r="K9020" s="89"/>
      <c r="L9020" s="89"/>
      <c r="M9020" s="89"/>
      <c r="N9020" s="155">
        <v>0</v>
      </c>
      <c r="O9020" s="155">
        <v>153415.30000000002</v>
      </c>
      <c r="P9020" s="89" t="s">
        <v>679</v>
      </c>
    </row>
    <row r="9021" spans="1:16" ht="63.75">
      <c r="A9021" s="214">
        <v>15</v>
      </c>
      <c r="B9021" s="89"/>
      <c r="C9021" s="90" t="s">
        <v>45</v>
      </c>
      <c r="D9021" s="153">
        <v>43432</v>
      </c>
      <c r="E9021" s="89" t="s">
        <v>15437</v>
      </c>
      <c r="F9021" s="89" t="s">
        <v>3</v>
      </c>
      <c r="G9021" s="89">
        <v>1686338</v>
      </c>
      <c r="H9021" s="89"/>
      <c r="I9021" s="93" t="s">
        <v>17663</v>
      </c>
      <c r="J9021" s="89"/>
      <c r="K9021" s="89"/>
      <c r="L9021" s="89"/>
      <c r="M9021" s="89"/>
      <c r="N9021" s="155">
        <v>0</v>
      </c>
      <c r="O9021" s="155">
        <v>119093.23</v>
      </c>
      <c r="P9021" s="89" t="s">
        <v>679</v>
      </c>
    </row>
    <row r="9022" spans="1:16" ht="51">
      <c r="A9022" s="214">
        <v>46</v>
      </c>
      <c r="B9022" s="89"/>
      <c r="C9022" s="90" t="s">
        <v>51</v>
      </c>
      <c r="D9022" s="153">
        <v>43432</v>
      </c>
      <c r="E9022" s="89" t="s">
        <v>15438</v>
      </c>
      <c r="F9022" s="89" t="s">
        <v>3</v>
      </c>
      <c r="G9022" s="89">
        <v>1686346</v>
      </c>
      <c r="H9022" s="89"/>
      <c r="I9022" s="93" t="s">
        <v>17664</v>
      </c>
      <c r="J9022" s="89"/>
      <c r="K9022" s="89"/>
      <c r="L9022" s="89"/>
      <c r="M9022" s="89"/>
      <c r="N9022" s="155">
        <v>0</v>
      </c>
      <c r="O9022" s="155">
        <v>6206.58</v>
      </c>
      <c r="P9022" s="89" t="s">
        <v>679</v>
      </c>
    </row>
    <row r="9023" spans="1:16" ht="51">
      <c r="A9023" s="214">
        <v>212</v>
      </c>
      <c r="B9023" s="89"/>
      <c r="C9023" s="90" t="s">
        <v>103</v>
      </c>
      <c r="D9023" s="153">
        <v>43432</v>
      </c>
      <c r="E9023" s="89" t="s">
        <v>15439</v>
      </c>
      <c r="F9023" s="89" t="s">
        <v>3</v>
      </c>
      <c r="G9023" s="89">
        <v>1686264</v>
      </c>
      <c r="H9023" s="89"/>
      <c r="I9023" s="93" t="s">
        <v>17665</v>
      </c>
      <c r="J9023" s="89"/>
      <c r="K9023" s="89"/>
      <c r="L9023" s="89"/>
      <c r="M9023" s="89"/>
      <c r="N9023" s="155">
        <v>0</v>
      </c>
      <c r="O9023" s="155">
        <v>115</v>
      </c>
      <c r="P9023" s="89" t="s">
        <v>679</v>
      </c>
    </row>
    <row r="9024" spans="1:16" ht="63.75">
      <c r="A9024" s="214">
        <v>10</v>
      </c>
      <c r="B9024" s="89"/>
      <c r="C9024" s="90" t="s">
        <v>44</v>
      </c>
      <c r="D9024" s="153">
        <v>43432</v>
      </c>
      <c r="E9024" s="89" t="s">
        <v>15440</v>
      </c>
      <c r="F9024" s="89" t="s">
        <v>3</v>
      </c>
      <c r="G9024" s="89">
        <v>1686267</v>
      </c>
      <c r="H9024" s="89"/>
      <c r="I9024" s="93" t="s">
        <v>17666</v>
      </c>
      <c r="J9024" s="89"/>
      <c r="K9024" s="89"/>
      <c r="L9024" s="89"/>
      <c r="M9024" s="89"/>
      <c r="N9024" s="155">
        <v>0</v>
      </c>
      <c r="O9024" s="155">
        <v>23598.600000000002</v>
      </c>
      <c r="P9024" s="89" t="s">
        <v>679</v>
      </c>
    </row>
    <row r="9025" spans="1:16" ht="51">
      <c r="A9025" s="214">
        <v>212</v>
      </c>
      <c r="B9025" s="89"/>
      <c r="C9025" s="90" t="s">
        <v>103</v>
      </c>
      <c r="D9025" s="153">
        <v>43432</v>
      </c>
      <c r="E9025" s="89" t="s">
        <v>15441</v>
      </c>
      <c r="F9025" s="89" t="s">
        <v>3</v>
      </c>
      <c r="G9025" s="89">
        <v>1686268</v>
      </c>
      <c r="H9025" s="89"/>
      <c r="I9025" s="93" t="s">
        <v>17667</v>
      </c>
      <c r="J9025" s="89"/>
      <c r="K9025" s="89"/>
      <c r="L9025" s="89"/>
      <c r="M9025" s="89"/>
      <c r="N9025" s="155">
        <v>0</v>
      </c>
      <c r="O9025" s="155">
        <v>444</v>
      </c>
      <c r="P9025" s="89" t="s">
        <v>679</v>
      </c>
    </row>
    <row r="9026" spans="1:16" ht="51">
      <c r="A9026" s="214">
        <v>212</v>
      </c>
      <c r="B9026" s="89"/>
      <c r="C9026" s="90" t="s">
        <v>103</v>
      </c>
      <c r="D9026" s="153">
        <v>43432</v>
      </c>
      <c r="E9026" s="89" t="s">
        <v>15442</v>
      </c>
      <c r="F9026" s="89" t="s">
        <v>3</v>
      </c>
      <c r="G9026" s="89">
        <v>1686269</v>
      </c>
      <c r="H9026" s="89"/>
      <c r="I9026" s="93" t="s">
        <v>17668</v>
      </c>
      <c r="J9026" s="89"/>
      <c r="K9026" s="89"/>
      <c r="L9026" s="89"/>
      <c r="M9026" s="89"/>
      <c r="N9026" s="155">
        <v>0</v>
      </c>
      <c r="O9026" s="155">
        <v>444</v>
      </c>
      <c r="P9026" s="89" t="s">
        <v>679</v>
      </c>
    </row>
    <row r="9027" spans="1:16" ht="51">
      <c r="A9027" s="214">
        <v>10</v>
      </c>
      <c r="B9027" s="89"/>
      <c r="C9027" s="90" t="s">
        <v>44</v>
      </c>
      <c r="D9027" s="153">
        <v>43432</v>
      </c>
      <c r="E9027" s="89" t="s">
        <v>15443</v>
      </c>
      <c r="F9027" s="89" t="s">
        <v>3</v>
      </c>
      <c r="G9027" s="89">
        <v>1686270</v>
      </c>
      <c r="H9027" s="89"/>
      <c r="I9027" s="93" t="s">
        <v>17669</v>
      </c>
      <c r="J9027" s="89"/>
      <c r="K9027" s="89"/>
      <c r="L9027" s="89"/>
      <c r="M9027" s="89"/>
      <c r="N9027" s="155">
        <v>0</v>
      </c>
      <c r="O9027" s="155">
        <v>1065.97</v>
      </c>
      <c r="P9027" s="89" t="s">
        <v>679</v>
      </c>
    </row>
    <row r="9028" spans="1:16" ht="51">
      <c r="A9028" s="214">
        <v>212</v>
      </c>
      <c r="B9028" s="89"/>
      <c r="C9028" s="90" t="s">
        <v>103</v>
      </c>
      <c r="D9028" s="153">
        <v>43432</v>
      </c>
      <c r="E9028" s="89" t="s">
        <v>15444</v>
      </c>
      <c r="F9028" s="89" t="s">
        <v>3</v>
      </c>
      <c r="G9028" s="89">
        <v>1686272</v>
      </c>
      <c r="H9028" s="89"/>
      <c r="I9028" s="93" t="s">
        <v>17670</v>
      </c>
      <c r="J9028" s="89"/>
      <c r="K9028" s="89"/>
      <c r="L9028" s="89"/>
      <c r="M9028" s="89"/>
      <c r="N9028" s="155">
        <v>0</v>
      </c>
      <c r="O9028" s="155">
        <v>70</v>
      </c>
      <c r="P9028" s="89" t="s">
        <v>679</v>
      </c>
    </row>
    <row r="9029" spans="1:16" ht="63.75">
      <c r="A9029" s="214">
        <v>592</v>
      </c>
      <c r="B9029" s="89"/>
      <c r="C9029" s="90" t="s">
        <v>653</v>
      </c>
      <c r="D9029" s="153">
        <v>43432</v>
      </c>
      <c r="E9029" s="89" t="s">
        <v>15445</v>
      </c>
      <c r="F9029" s="89" t="s">
        <v>3</v>
      </c>
      <c r="G9029" s="89">
        <v>1686273</v>
      </c>
      <c r="H9029" s="89"/>
      <c r="I9029" s="93" t="s">
        <v>17671</v>
      </c>
      <c r="J9029" s="89"/>
      <c r="K9029" s="89"/>
      <c r="L9029" s="89"/>
      <c r="M9029" s="89"/>
      <c r="N9029" s="155">
        <v>0</v>
      </c>
      <c r="O9029" s="155">
        <v>2165.67</v>
      </c>
      <c r="P9029" s="89" t="s">
        <v>679</v>
      </c>
    </row>
    <row r="9030" spans="1:16" ht="51">
      <c r="A9030" s="214">
        <v>212</v>
      </c>
      <c r="B9030" s="89"/>
      <c r="C9030" s="90" t="s">
        <v>103</v>
      </c>
      <c r="D9030" s="153">
        <v>43432</v>
      </c>
      <c r="E9030" s="89" t="s">
        <v>15446</v>
      </c>
      <c r="F9030" s="89" t="s">
        <v>3</v>
      </c>
      <c r="G9030" s="89">
        <v>1686274</v>
      </c>
      <c r="H9030" s="89"/>
      <c r="I9030" s="93" t="s">
        <v>17672</v>
      </c>
      <c r="J9030" s="89"/>
      <c r="K9030" s="89"/>
      <c r="L9030" s="89"/>
      <c r="M9030" s="89"/>
      <c r="N9030" s="155">
        <v>0</v>
      </c>
      <c r="O9030" s="155">
        <v>70</v>
      </c>
      <c r="P9030" s="89" t="s">
        <v>679</v>
      </c>
    </row>
    <row r="9031" spans="1:16" ht="51">
      <c r="A9031" s="214">
        <v>212</v>
      </c>
      <c r="B9031" s="89"/>
      <c r="C9031" s="90" t="s">
        <v>103</v>
      </c>
      <c r="D9031" s="153">
        <v>43432</v>
      </c>
      <c r="E9031" s="89" t="s">
        <v>15447</v>
      </c>
      <c r="F9031" s="89" t="s">
        <v>3</v>
      </c>
      <c r="G9031" s="89">
        <v>1686275</v>
      </c>
      <c r="H9031" s="89"/>
      <c r="I9031" s="93" t="s">
        <v>17673</v>
      </c>
      <c r="J9031" s="89"/>
      <c r="K9031" s="89"/>
      <c r="L9031" s="89"/>
      <c r="M9031" s="89"/>
      <c r="N9031" s="155">
        <v>0</v>
      </c>
      <c r="O9031" s="155">
        <v>710</v>
      </c>
      <c r="P9031" s="89" t="s">
        <v>679</v>
      </c>
    </row>
    <row r="9032" spans="1:16" ht="51">
      <c r="A9032" s="214">
        <v>206</v>
      </c>
      <c r="B9032" s="89"/>
      <c r="C9032" s="90" t="s">
        <v>100</v>
      </c>
      <c r="D9032" s="153">
        <v>43432</v>
      </c>
      <c r="E9032" s="89" t="s">
        <v>15448</v>
      </c>
      <c r="F9032" s="89" t="s">
        <v>3</v>
      </c>
      <c r="G9032" s="89">
        <v>1686286</v>
      </c>
      <c r="H9032" s="89"/>
      <c r="I9032" s="93" t="s">
        <v>17674</v>
      </c>
      <c r="J9032" s="89"/>
      <c r="K9032" s="89"/>
      <c r="L9032" s="89"/>
      <c r="M9032" s="89"/>
      <c r="N9032" s="155">
        <v>0</v>
      </c>
      <c r="O9032" s="155">
        <v>216230.39999999999</v>
      </c>
      <c r="P9032" s="89" t="s">
        <v>679</v>
      </c>
    </row>
    <row r="9033" spans="1:16" ht="63.75">
      <c r="A9033" s="214">
        <v>206</v>
      </c>
      <c r="B9033" s="89"/>
      <c r="C9033" s="90" t="s">
        <v>100</v>
      </c>
      <c r="D9033" s="153">
        <v>43432</v>
      </c>
      <c r="E9033" s="89" t="s">
        <v>15449</v>
      </c>
      <c r="F9033" s="89" t="s">
        <v>3</v>
      </c>
      <c r="G9033" s="89">
        <v>1686291</v>
      </c>
      <c r="H9033" s="89"/>
      <c r="I9033" s="93" t="s">
        <v>17675</v>
      </c>
      <c r="J9033" s="89"/>
      <c r="K9033" s="89"/>
      <c r="L9033" s="89"/>
      <c r="M9033" s="89"/>
      <c r="N9033" s="155">
        <v>0</v>
      </c>
      <c r="O9033" s="155">
        <v>38</v>
      </c>
      <c r="P9033" s="89" t="s">
        <v>679</v>
      </c>
    </row>
    <row r="9034" spans="1:16" ht="51">
      <c r="A9034" s="214">
        <v>283</v>
      </c>
      <c r="B9034" s="89"/>
      <c r="C9034" s="90" t="s">
        <v>129</v>
      </c>
      <c r="D9034" s="153">
        <v>43432</v>
      </c>
      <c r="E9034" s="89" t="s">
        <v>15450</v>
      </c>
      <c r="F9034" s="89" t="s">
        <v>3</v>
      </c>
      <c r="G9034" s="89">
        <v>1686292</v>
      </c>
      <c r="H9034" s="89"/>
      <c r="I9034" s="93" t="s">
        <v>17676</v>
      </c>
      <c r="J9034" s="89"/>
      <c r="K9034" s="89"/>
      <c r="L9034" s="89"/>
      <c r="M9034" s="89"/>
      <c r="N9034" s="155">
        <v>0</v>
      </c>
      <c r="O9034" s="155">
        <v>5400</v>
      </c>
      <c r="P9034" s="89" t="s">
        <v>679</v>
      </c>
    </row>
    <row r="9035" spans="1:16" ht="51">
      <c r="A9035" s="214">
        <v>6</v>
      </c>
      <c r="B9035" s="89"/>
      <c r="C9035" s="90" t="s">
        <v>43</v>
      </c>
      <c r="D9035" s="153">
        <v>43432</v>
      </c>
      <c r="E9035" s="89" t="s">
        <v>15451</v>
      </c>
      <c r="F9035" s="89" t="s">
        <v>3</v>
      </c>
      <c r="G9035" s="89">
        <v>1686259</v>
      </c>
      <c r="H9035" s="89"/>
      <c r="I9035" s="93" t="s">
        <v>17677</v>
      </c>
      <c r="J9035" s="89"/>
      <c r="K9035" s="89"/>
      <c r="L9035" s="89"/>
      <c r="M9035" s="89"/>
      <c r="N9035" s="155">
        <v>0</v>
      </c>
      <c r="O9035" s="155">
        <v>22</v>
      </c>
      <c r="P9035" s="89" t="s">
        <v>679</v>
      </c>
    </row>
    <row r="9036" spans="1:16" ht="51">
      <c r="A9036" s="214">
        <v>6</v>
      </c>
      <c r="B9036" s="89"/>
      <c r="C9036" s="90" t="s">
        <v>43</v>
      </c>
      <c r="D9036" s="153">
        <v>43432</v>
      </c>
      <c r="E9036" s="89" t="s">
        <v>15452</v>
      </c>
      <c r="F9036" s="89" t="s">
        <v>3</v>
      </c>
      <c r="G9036" s="89">
        <v>1686261</v>
      </c>
      <c r="H9036" s="89"/>
      <c r="I9036" s="93" t="s">
        <v>17678</v>
      </c>
      <c r="J9036" s="89"/>
      <c r="K9036" s="89"/>
      <c r="L9036" s="89"/>
      <c r="M9036" s="89"/>
      <c r="N9036" s="155">
        <v>0</v>
      </c>
      <c r="O9036" s="155">
        <v>22</v>
      </c>
      <c r="P9036" s="89" t="s">
        <v>679</v>
      </c>
    </row>
    <row r="9037" spans="1:16" ht="51">
      <c r="A9037" s="214" t="s">
        <v>569</v>
      </c>
      <c r="B9037" s="89"/>
      <c r="C9037" s="90" t="s">
        <v>621</v>
      </c>
      <c r="D9037" s="153">
        <v>43432</v>
      </c>
      <c r="E9037" s="89" t="s">
        <v>15453</v>
      </c>
      <c r="F9037" s="89" t="s">
        <v>3</v>
      </c>
      <c r="G9037" s="89">
        <v>1686279</v>
      </c>
      <c r="H9037" s="89"/>
      <c r="I9037" s="93" t="s">
        <v>17679</v>
      </c>
      <c r="J9037" s="89"/>
      <c r="K9037" s="89"/>
      <c r="L9037" s="89"/>
      <c r="M9037" s="89"/>
      <c r="N9037" s="155">
        <v>0</v>
      </c>
      <c r="O9037" s="155">
        <v>17901.29</v>
      </c>
      <c r="P9037" s="89" t="s">
        <v>679</v>
      </c>
    </row>
    <row r="9038" spans="1:16" ht="63.75">
      <c r="A9038" s="214">
        <v>597</v>
      </c>
      <c r="B9038" s="89"/>
      <c r="C9038" s="90" t="s">
        <v>2577</v>
      </c>
      <c r="D9038" s="153">
        <v>43432</v>
      </c>
      <c r="E9038" s="89" t="s">
        <v>15454</v>
      </c>
      <c r="F9038" s="89" t="s">
        <v>3</v>
      </c>
      <c r="G9038" s="89">
        <v>1686280</v>
      </c>
      <c r="H9038" s="89"/>
      <c r="I9038" s="93" t="s">
        <v>17680</v>
      </c>
      <c r="J9038" s="89"/>
      <c r="K9038" s="89"/>
      <c r="L9038" s="89"/>
      <c r="M9038" s="89"/>
      <c r="N9038" s="155">
        <v>0</v>
      </c>
      <c r="O9038" s="155">
        <v>0.1</v>
      </c>
      <c r="P9038" s="89" t="s">
        <v>679</v>
      </c>
    </row>
    <row r="9039" spans="1:16" ht="38.25">
      <c r="A9039" s="214" t="s">
        <v>569</v>
      </c>
      <c r="B9039" s="89"/>
      <c r="C9039" s="90" t="s">
        <v>621</v>
      </c>
      <c r="D9039" s="153">
        <v>43432</v>
      </c>
      <c r="E9039" s="89" t="s">
        <v>15455</v>
      </c>
      <c r="F9039" s="89" t="s">
        <v>3</v>
      </c>
      <c r="G9039" s="89">
        <v>1686310</v>
      </c>
      <c r="H9039" s="89"/>
      <c r="I9039" s="93" t="s">
        <v>17681</v>
      </c>
      <c r="J9039" s="89"/>
      <c r="K9039" s="89"/>
      <c r="L9039" s="89"/>
      <c r="M9039" s="89"/>
      <c r="N9039" s="155">
        <v>0</v>
      </c>
      <c r="O9039" s="155">
        <v>60</v>
      </c>
      <c r="P9039" s="89" t="s">
        <v>679</v>
      </c>
    </row>
    <row r="9040" spans="1:16" ht="51">
      <c r="A9040" s="214" t="s">
        <v>569</v>
      </c>
      <c r="B9040" s="89"/>
      <c r="C9040" s="90" t="s">
        <v>621</v>
      </c>
      <c r="D9040" s="153">
        <v>43432</v>
      </c>
      <c r="E9040" s="89" t="s">
        <v>15456</v>
      </c>
      <c r="F9040" s="89" t="s">
        <v>3</v>
      </c>
      <c r="G9040" s="89">
        <v>1686327</v>
      </c>
      <c r="H9040" s="89"/>
      <c r="I9040" s="93" t="s">
        <v>17682</v>
      </c>
      <c r="J9040" s="89"/>
      <c r="K9040" s="89"/>
      <c r="L9040" s="89"/>
      <c r="M9040" s="89"/>
      <c r="N9040" s="155">
        <v>0</v>
      </c>
      <c r="O9040" s="155">
        <v>390</v>
      </c>
      <c r="P9040" s="89" t="s">
        <v>679</v>
      </c>
    </row>
    <row r="9041" spans="1:16" ht="51">
      <c r="A9041" s="214">
        <v>15</v>
      </c>
      <c r="B9041" s="89"/>
      <c r="C9041" s="90" t="s">
        <v>45</v>
      </c>
      <c r="D9041" s="153">
        <v>43432</v>
      </c>
      <c r="E9041" s="89" t="s">
        <v>15457</v>
      </c>
      <c r="F9041" s="89" t="s">
        <v>3</v>
      </c>
      <c r="G9041" s="89">
        <v>1686328</v>
      </c>
      <c r="H9041" s="89"/>
      <c r="I9041" s="93" t="s">
        <v>17683</v>
      </c>
      <c r="J9041" s="89"/>
      <c r="K9041" s="89"/>
      <c r="L9041" s="89"/>
      <c r="M9041" s="89"/>
      <c r="N9041" s="155">
        <v>0</v>
      </c>
      <c r="O9041" s="155">
        <v>7936.28</v>
      </c>
      <c r="P9041" s="89" t="s">
        <v>679</v>
      </c>
    </row>
    <row r="9042" spans="1:16" ht="51">
      <c r="A9042" s="214">
        <v>66</v>
      </c>
      <c r="B9042" s="89"/>
      <c r="C9042" s="90" t="s">
        <v>55</v>
      </c>
      <c r="D9042" s="153">
        <v>43432</v>
      </c>
      <c r="E9042" s="89" t="s">
        <v>15458</v>
      </c>
      <c r="F9042" s="89" t="s">
        <v>3</v>
      </c>
      <c r="G9042" s="89">
        <v>1686349</v>
      </c>
      <c r="H9042" s="89"/>
      <c r="I9042" s="93" t="s">
        <v>17684</v>
      </c>
      <c r="J9042" s="89"/>
      <c r="K9042" s="89"/>
      <c r="L9042" s="89"/>
      <c r="M9042" s="89"/>
      <c r="N9042" s="155">
        <v>0</v>
      </c>
      <c r="O9042" s="155">
        <v>5.6000000000000005</v>
      </c>
      <c r="P9042" s="89" t="s">
        <v>679</v>
      </c>
    </row>
    <row r="9043" spans="1:16" ht="51">
      <c r="A9043" s="214">
        <v>66</v>
      </c>
      <c r="B9043" s="89"/>
      <c r="C9043" s="90" t="s">
        <v>55</v>
      </c>
      <c r="D9043" s="153">
        <v>43432</v>
      </c>
      <c r="E9043" s="89" t="s">
        <v>15459</v>
      </c>
      <c r="F9043" s="89" t="s">
        <v>3</v>
      </c>
      <c r="G9043" s="89">
        <v>1686353</v>
      </c>
      <c r="H9043" s="89"/>
      <c r="I9043" s="93" t="s">
        <v>17685</v>
      </c>
      <c r="J9043" s="89"/>
      <c r="K9043" s="89"/>
      <c r="L9043" s="89"/>
      <c r="M9043" s="89"/>
      <c r="N9043" s="155">
        <v>0</v>
      </c>
      <c r="O9043" s="155">
        <v>2.98</v>
      </c>
      <c r="P9043" s="89" t="s">
        <v>679</v>
      </c>
    </row>
    <row r="9044" spans="1:16" ht="51">
      <c r="A9044" s="214">
        <v>16</v>
      </c>
      <c r="B9044" s="89"/>
      <c r="C9044" s="90" t="s">
        <v>46</v>
      </c>
      <c r="D9044" s="153">
        <v>43432</v>
      </c>
      <c r="E9044" s="89" t="s">
        <v>15460</v>
      </c>
      <c r="F9044" s="89" t="s">
        <v>3</v>
      </c>
      <c r="G9044" s="89">
        <v>1686359</v>
      </c>
      <c r="H9044" s="89"/>
      <c r="I9044" s="93" t="s">
        <v>17686</v>
      </c>
      <c r="J9044" s="89"/>
      <c r="K9044" s="89"/>
      <c r="L9044" s="89"/>
      <c r="M9044" s="89"/>
      <c r="N9044" s="155">
        <v>0</v>
      </c>
      <c r="O9044" s="155">
        <v>7144</v>
      </c>
      <c r="P9044" s="89" t="s">
        <v>679</v>
      </c>
    </row>
    <row r="9045" spans="1:16" ht="51">
      <c r="A9045" s="214">
        <v>16</v>
      </c>
      <c r="B9045" s="89"/>
      <c r="C9045" s="90" t="s">
        <v>46</v>
      </c>
      <c r="D9045" s="153">
        <v>43432</v>
      </c>
      <c r="E9045" s="89" t="s">
        <v>15461</v>
      </c>
      <c r="F9045" s="89" t="s">
        <v>3</v>
      </c>
      <c r="G9045" s="89">
        <v>1686361</v>
      </c>
      <c r="H9045" s="89"/>
      <c r="I9045" s="93" t="s">
        <v>17687</v>
      </c>
      <c r="J9045" s="89"/>
      <c r="K9045" s="89"/>
      <c r="L9045" s="89"/>
      <c r="M9045" s="89"/>
      <c r="N9045" s="155">
        <v>0</v>
      </c>
      <c r="O9045" s="155">
        <v>8110</v>
      </c>
      <c r="P9045" s="89" t="s">
        <v>679</v>
      </c>
    </row>
    <row r="9046" spans="1:16" ht="38.25">
      <c r="A9046" s="214">
        <v>16</v>
      </c>
      <c r="B9046" s="89"/>
      <c r="C9046" s="90" t="s">
        <v>46</v>
      </c>
      <c r="D9046" s="153">
        <v>43432</v>
      </c>
      <c r="E9046" s="89" t="s">
        <v>15462</v>
      </c>
      <c r="F9046" s="89" t="s">
        <v>3</v>
      </c>
      <c r="G9046" s="89">
        <v>1686363</v>
      </c>
      <c r="H9046" s="89"/>
      <c r="I9046" s="93" t="s">
        <v>17688</v>
      </c>
      <c r="J9046" s="89"/>
      <c r="K9046" s="89"/>
      <c r="L9046" s="89"/>
      <c r="M9046" s="89"/>
      <c r="N9046" s="155">
        <v>0</v>
      </c>
      <c r="O9046" s="155">
        <v>5</v>
      </c>
      <c r="P9046" s="89" t="s">
        <v>679</v>
      </c>
    </row>
    <row r="9047" spans="1:16" ht="38.25">
      <c r="A9047" s="214">
        <v>16</v>
      </c>
      <c r="B9047" s="89"/>
      <c r="C9047" s="90" t="s">
        <v>46</v>
      </c>
      <c r="D9047" s="153">
        <v>43432</v>
      </c>
      <c r="E9047" s="89" t="s">
        <v>15463</v>
      </c>
      <c r="F9047" s="89" t="s">
        <v>3</v>
      </c>
      <c r="G9047" s="89">
        <v>1686367</v>
      </c>
      <c r="H9047" s="89"/>
      <c r="I9047" s="93" t="s">
        <v>17689</v>
      </c>
      <c r="J9047" s="89"/>
      <c r="K9047" s="89"/>
      <c r="L9047" s="89"/>
      <c r="M9047" s="89"/>
      <c r="N9047" s="155">
        <v>0</v>
      </c>
      <c r="O9047" s="155">
        <v>1264</v>
      </c>
      <c r="P9047" s="89" t="s">
        <v>679</v>
      </c>
    </row>
    <row r="9048" spans="1:16" ht="51">
      <c r="A9048" s="214" t="s">
        <v>569</v>
      </c>
      <c r="B9048" s="89"/>
      <c r="C9048" s="90" t="s">
        <v>621</v>
      </c>
      <c r="D9048" s="153">
        <v>43432</v>
      </c>
      <c r="E9048" s="89" t="s">
        <v>15464</v>
      </c>
      <c r="F9048" s="89" t="s">
        <v>3</v>
      </c>
      <c r="G9048" s="89">
        <v>1686381</v>
      </c>
      <c r="H9048" s="89"/>
      <c r="I9048" s="93" t="s">
        <v>17690</v>
      </c>
      <c r="J9048" s="89"/>
      <c r="K9048" s="89"/>
      <c r="L9048" s="89"/>
      <c r="M9048" s="89"/>
      <c r="N9048" s="155">
        <v>0</v>
      </c>
      <c r="O9048" s="155">
        <v>707</v>
      </c>
      <c r="P9048" s="89" t="s">
        <v>679</v>
      </c>
    </row>
    <row r="9049" spans="1:16" ht="51">
      <c r="A9049" s="214">
        <v>234</v>
      </c>
      <c r="B9049" s="89"/>
      <c r="C9049" s="90" t="s">
        <v>652</v>
      </c>
      <c r="D9049" s="153">
        <v>43432</v>
      </c>
      <c r="E9049" s="89" t="s">
        <v>15465</v>
      </c>
      <c r="F9049" s="89" t="s">
        <v>3</v>
      </c>
      <c r="G9049" s="89">
        <v>1686242</v>
      </c>
      <c r="H9049" s="89"/>
      <c r="I9049" s="93" t="s">
        <v>17691</v>
      </c>
      <c r="J9049" s="89"/>
      <c r="K9049" s="89"/>
      <c r="L9049" s="89"/>
      <c r="M9049" s="89"/>
      <c r="N9049" s="155">
        <v>0</v>
      </c>
      <c r="O9049" s="155">
        <v>88</v>
      </c>
      <c r="P9049" s="89" t="s">
        <v>679</v>
      </c>
    </row>
    <row r="9050" spans="1:16" ht="63.75">
      <c r="A9050" s="214">
        <v>16</v>
      </c>
      <c r="B9050" s="89"/>
      <c r="C9050" s="90" t="s">
        <v>46</v>
      </c>
      <c r="D9050" s="153">
        <v>43432</v>
      </c>
      <c r="E9050" s="89" t="s">
        <v>15466</v>
      </c>
      <c r="F9050" s="89" t="s">
        <v>3</v>
      </c>
      <c r="G9050" s="89">
        <v>1686254</v>
      </c>
      <c r="H9050" s="89"/>
      <c r="I9050" s="93" t="s">
        <v>17692</v>
      </c>
      <c r="J9050" s="89"/>
      <c r="K9050" s="89"/>
      <c r="L9050" s="89"/>
      <c r="M9050" s="89"/>
      <c r="N9050" s="155">
        <v>0</v>
      </c>
      <c r="O9050" s="155">
        <v>1284</v>
      </c>
      <c r="P9050" s="89" t="s">
        <v>679</v>
      </c>
    </row>
    <row r="9051" spans="1:16" ht="51">
      <c r="A9051" s="214">
        <v>224</v>
      </c>
      <c r="B9051" s="89"/>
      <c r="C9051" s="90" t="s">
        <v>108</v>
      </c>
      <c r="D9051" s="153">
        <v>43432</v>
      </c>
      <c r="E9051" s="89" t="s">
        <v>15467</v>
      </c>
      <c r="F9051" s="89" t="s">
        <v>3</v>
      </c>
      <c r="G9051" s="89">
        <v>1686255</v>
      </c>
      <c r="H9051" s="89"/>
      <c r="I9051" s="93" t="s">
        <v>17033</v>
      </c>
      <c r="J9051" s="89"/>
      <c r="K9051" s="89"/>
      <c r="L9051" s="89"/>
      <c r="M9051" s="89"/>
      <c r="N9051" s="155">
        <v>0</v>
      </c>
      <c r="O9051" s="155">
        <v>7537.1500000000005</v>
      </c>
      <c r="P9051" s="89" t="s">
        <v>679</v>
      </c>
    </row>
    <row r="9052" spans="1:16" ht="63.75">
      <c r="A9052" s="214">
        <v>41</v>
      </c>
      <c r="B9052" s="89"/>
      <c r="C9052" s="90" t="s">
        <v>50</v>
      </c>
      <c r="D9052" s="153">
        <v>43432</v>
      </c>
      <c r="E9052" s="89" t="s">
        <v>15468</v>
      </c>
      <c r="F9052" s="89" t="s">
        <v>636</v>
      </c>
      <c r="G9052" s="89">
        <v>181984</v>
      </c>
      <c r="H9052" s="89"/>
      <c r="I9052" s="93" t="s">
        <v>17693</v>
      </c>
      <c r="J9052" s="89"/>
      <c r="K9052" s="89"/>
      <c r="L9052" s="89"/>
      <c r="M9052" s="89"/>
      <c r="N9052" s="155">
        <v>0</v>
      </c>
      <c r="O9052" s="155">
        <v>106488</v>
      </c>
      <c r="P9052" s="89" t="s">
        <v>679</v>
      </c>
    </row>
    <row r="9053" spans="1:16" ht="63.75">
      <c r="A9053" s="214">
        <v>16</v>
      </c>
      <c r="B9053" s="89"/>
      <c r="C9053" s="90" t="s">
        <v>46</v>
      </c>
      <c r="D9053" s="153">
        <v>43432</v>
      </c>
      <c r="E9053" s="89" t="s">
        <v>15469</v>
      </c>
      <c r="F9053" s="89" t="s">
        <v>637</v>
      </c>
      <c r="G9053" s="89">
        <v>6581</v>
      </c>
      <c r="H9053" s="89"/>
      <c r="I9053" s="93" t="s">
        <v>17694</v>
      </c>
      <c r="J9053" s="89"/>
      <c r="K9053" s="89"/>
      <c r="L9053" s="89"/>
      <c r="M9053" s="89"/>
      <c r="N9053" s="155">
        <v>555.34</v>
      </c>
      <c r="O9053" s="155">
        <v>0</v>
      </c>
      <c r="P9053" s="89" t="s">
        <v>679</v>
      </c>
    </row>
    <row r="9054" spans="1:16" ht="63.75">
      <c r="A9054" s="214">
        <v>16</v>
      </c>
      <c r="B9054" s="89"/>
      <c r="C9054" s="90" t="s">
        <v>46</v>
      </c>
      <c r="D9054" s="153">
        <v>43432</v>
      </c>
      <c r="E9054" s="89" t="s">
        <v>15470</v>
      </c>
      <c r="F9054" s="89" t="s">
        <v>15</v>
      </c>
      <c r="G9054" s="89">
        <v>6581</v>
      </c>
      <c r="H9054" s="89"/>
      <c r="I9054" s="93" t="s">
        <v>17695</v>
      </c>
      <c r="J9054" s="89"/>
      <c r="K9054" s="89"/>
      <c r="L9054" s="89"/>
      <c r="M9054" s="89"/>
      <c r="N9054" s="155">
        <v>308.83</v>
      </c>
      <c r="O9054" s="155">
        <v>0</v>
      </c>
      <c r="P9054" s="89" t="s">
        <v>679</v>
      </c>
    </row>
    <row r="9055" spans="1:16" ht="63.75">
      <c r="A9055" s="214">
        <v>16</v>
      </c>
      <c r="B9055" s="89"/>
      <c r="C9055" s="90" t="s">
        <v>46</v>
      </c>
      <c r="D9055" s="153">
        <v>43432</v>
      </c>
      <c r="E9055" s="89" t="s">
        <v>15471</v>
      </c>
      <c r="F9055" s="89" t="s">
        <v>15</v>
      </c>
      <c r="G9055" s="89">
        <v>6583</v>
      </c>
      <c r="H9055" s="89"/>
      <c r="I9055" s="93" t="s">
        <v>17696</v>
      </c>
      <c r="J9055" s="89"/>
      <c r="K9055" s="89"/>
      <c r="L9055" s="89"/>
      <c r="M9055" s="89"/>
      <c r="N9055" s="155">
        <v>300.18</v>
      </c>
      <c r="O9055" s="155">
        <v>0</v>
      </c>
      <c r="P9055" s="89" t="s">
        <v>679</v>
      </c>
    </row>
    <row r="9056" spans="1:16" ht="63.75">
      <c r="A9056" s="214">
        <v>16</v>
      </c>
      <c r="B9056" s="89"/>
      <c r="C9056" s="90" t="s">
        <v>46</v>
      </c>
      <c r="D9056" s="153">
        <v>43432</v>
      </c>
      <c r="E9056" s="89" t="s">
        <v>15472</v>
      </c>
      <c r="F9056" s="89" t="s">
        <v>637</v>
      </c>
      <c r="G9056" s="89">
        <v>6583</v>
      </c>
      <c r="H9056" s="89"/>
      <c r="I9056" s="93" t="s">
        <v>17697</v>
      </c>
      <c r="J9056" s="89"/>
      <c r="K9056" s="89"/>
      <c r="L9056" s="89"/>
      <c r="M9056" s="89"/>
      <c r="N9056" s="155">
        <v>427.33</v>
      </c>
      <c r="O9056" s="155">
        <v>0</v>
      </c>
      <c r="P9056" s="89" t="s">
        <v>679</v>
      </c>
    </row>
    <row r="9057" spans="1:16" ht="63.75">
      <c r="A9057" s="214">
        <v>16</v>
      </c>
      <c r="B9057" s="89"/>
      <c r="C9057" s="90" t="s">
        <v>46</v>
      </c>
      <c r="D9057" s="153">
        <v>43432</v>
      </c>
      <c r="E9057" s="89" t="s">
        <v>15473</v>
      </c>
      <c r="F9057" s="89" t="s">
        <v>637</v>
      </c>
      <c r="G9057" s="89">
        <v>6620</v>
      </c>
      <c r="H9057" s="89"/>
      <c r="I9057" s="93" t="s">
        <v>17698</v>
      </c>
      <c r="J9057" s="89"/>
      <c r="K9057" s="89"/>
      <c r="L9057" s="89"/>
      <c r="M9057" s="89"/>
      <c r="N9057" s="155">
        <v>840.43</v>
      </c>
      <c r="O9057" s="155">
        <v>0</v>
      </c>
      <c r="P9057" s="89" t="s">
        <v>679</v>
      </c>
    </row>
    <row r="9058" spans="1:16" ht="63.75">
      <c r="A9058" s="214">
        <v>16</v>
      </c>
      <c r="B9058" s="89"/>
      <c r="C9058" s="90" t="s">
        <v>46</v>
      </c>
      <c r="D9058" s="153">
        <v>43432</v>
      </c>
      <c r="E9058" s="89" t="s">
        <v>15474</v>
      </c>
      <c r="F9058" s="89" t="s">
        <v>15</v>
      </c>
      <c r="G9058" s="89">
        <v>6582</v>
      </c>
      <c r="H9058" s="89"/>
      <c r="I9058" s="93" t="s">
        <v>17699</v>
      </c>
      <c r="J9058" s="89"/>
      <c r="K9058" s="89"/>
      <c r="L9058" s="89"/>
      <c r="M9058" s="89"/>
      <c r="N9058" s="155">
        <v>308.83</v>
      </c>
      <c r="O9058" s="155">
        <v>0</v>
      </c>
      <c r="P9058" s="89" t="s">
        <v>679</v>
      </c>
    </row>
    <row r="9059" spans="1:16" ht="63.75">
      <c r="A9059" s="214">
        <v>16</v>
      </c>
      <c r="B9059" s="89"/>
      <c r="C9059" s="90" t="s">
        <v>46</v>
      </c>
      <c r="D9059" s="153">
        <v>43432</v>
      </c>
      <c r="E9059" s="89" t="s">
        <v>15475</v>
      </c>
      <c r="F9059" s="89" t="s">
        <v>637</v>
      </c>
      <c r="G9059" s="89">
        <v>6582</v>
      </c>
      <c r="H9059" s="89"/>
      <c r="I9059" s="93" t="s">
        <v>17700</v>
      </c>
      <c r="J9059" s="89"/>
      <c r="K9059" s="89"/>
      <c r="L9059" s="89"/>
      <c r="M9059" s="89"/>
      <c r="N9059" s="155">
        <v>549.98</v>
      </c>
      <c r="O9059" s="155">
        <v>0</v>
      </c>
      <c r="P9059" s="89" t="s">
        <v>679</v>
      </c>
    </row>
    <row r="9060" spans="1:16" ht="63.75">
      <c r="A9060" s="214">
        <v>16</v>
      </c>
      <c r="B9060" s="89"/>
      <c r="C9060" s="90" t="s">
        <v>46</v>
      </c>
      <c r="D9060" s="153">
        <v>43432</v>
      </c>
      <c r="E9060" s="89" t="s">
        <v>15476</v>
      </c>
      <c r="F9060" s="89" t="s">
        <v>15</v>
      </c>
      <c r="G9060" s="89">
        <v>6620</v>
      </c>
      <c r="H9060" s="89"/>
      <c r="I9060" s="93" t="s">
        <v>17701</v>
      </c>
      <c r="J9060" s="89"/>
      <c r="K9060" s="89"/>
      <c r="L9060" s="89"/>
      <c r="M9060" s="89"/>
      <c r="N9060" s="155">
        <v>301.83</v>
      </c>
      <c r="O9060" s="155">
        <v>0</v>
      </c>
      <c r="P9060" s="89" t="s">
        <v>679</v>
      </c>
    </row>
    <row r="9061" spans="1:16" ht="51">
      <c r="A9061" s="214">
        <v>340</v>
      </c>
      <c r="B9061" s="89"/>
      <c r="C9061" s="90" t="s">
        <v>151</v>
      </c>
      <c r="D9061" s="153">
        <v>43432</v>
      </c>
      <c r="E9061" s="89" t="s">
        <v>15477</v>
      </c>
      <c r="F9061" s="89" t="s">
        <v>6</v>
      </c>
      <c r="G9061" s="89">
        <v>900952</v>
      </c>
      <c r="H9061" s="89"/>
      <c r="I9061" s="93" t="s">
        <v>17702</v>
      </c>
      <c r="J9061" s="89"/>
      <c r="K9061" s="89"/>
      <c r="L9061" s="89"/>
      <c r="M9061" s="89"/>
      <c r="N9061" s="155">
        <v>0</v>
      </c>
      <c r="O9061" s="155">
        <v>54124.44</v>
      </c>
      <c r="P9061" s="89" t="s">
        <v>679</v>
      </c>
    </row>
    <row r="9062" spans="1:16" ht="63.75">
      <c r="A9062" s="214">
        <v>150</v>
      </c>
      <c r="B9062" s="89"/>
      <c r="C9062" s="90" t="s">
        <v>84</v>
      </c>
      <c r="D9062" s="153">
        <v>43432</v>
      </c>
      <c r="E9062" s="89" t="s">
        <v>15478</v>
      </c>
      <c r="F9062" s="89" t="s">
        <v>6</v>
      </c>
      <c r="G9062" s="89">
        <v>1051604</v>
      </c>
      <c r="H9062" s="89"/>
      <c r="I9062" s="93" t="s">
        <v>17703</v>
      </c>
      <c r="J9062" s="89"/>
      <c r="K9062" s="89"/>
      <c r="L9062" s="89"/>
      <c r="M9062" s="89"/>
      <c r="N9062" s="155">
        <v>0</v>
      </c>
      <c r="O9062" s="155">
        <v>412966.16</v>
      </c>
      <c r="P9062" s="89" t="s">
        <v>679</v>
      </c>
    </row>
    <row r="9063" spans="1:16" ht="63.75">
      <c r="A9063" s="214">
        <v>513</v>
      </c>
      <c r="B9063" s="89"/>
      <c r="C9063" s="90" t="s">
        <v>175</v>
      </c>
      <c r="D9063" s="153">
        <v>43432</v>
      </c>
      <c r="E9063" s="89" t="s">
        <v>15479</v>
      </c>
      <c r="F9063" s="89" t="s">
        <v>15</v>
      </c>
      <c r="G9063" s="89">
        <v>900806</v>
      </c>
      <c r="H9063" s="89"/>
      <c r="I9063" s="93" t="s">
        <v>17704</v>
      </c>
      <c r="J9063" s="89"/>
      <c r="K9063" s="89"/>
      <c r="L9063" s="89"/>
      <c r="M9063" s="89"/>
      <c r="N9063" s="155">
        <v>50</v>
      </c>
      <c r="O9063" s="155">
        <v>0</v>
      </c>
      <c r="P9063" s="89" t="s">
        <v>679</v>
      </c>
    </row>
    <row r="9064" spans="1:16" ht="76.5">
      <c r="A9064" s="214">
        <v>513</v>
      </c>
      <c r="B9064" s="89"/>
      <c r="C9064" s="90" t="s">
        <v>175</v>
      </c>
      <c r="D9064" s="153">
        <v>43432</v>
      </c>
      <c r="E9064" s="89" t="s">
        <v>15480</v>
      </c>
      <c r="F9064" s="89" t="s">
        <v>15</v>
      </c>
      <c r="G9064" s="89">
        <v>900820</v>
      </c>
      <c r="H9064" s="89"/>
      <c r="I9064" s="93" t="s">
        <v>17705</v>
      </c>
      <c r="J9064" s="89"/>
      <c r="K9064" s="89"/>
      <c r="L9064" s="89"/>
      <c r="M9064" s="89"/>
      <c r="N9064" s="155">
        <v>50</v>
      </c>
      <c r="O9064" s="155">
        <v>0</v>
      </c>
      <c r="P9064" s="89" t="s">
        <v>679</v>
      </c>
    </row>
    <row r="9065" spans="1:16" ht="51">
      <c r="A9065" s="214">
        <v>340</v>
      </c>
      <c r="B9065" s="89"/>
      <c r="C9065" s="90" t="s">
        <v>151</v>
      </c>
      <c r="D9065" s="153">
        <v>43432</v>
      </c>
      <c r="E9065" s="89" t="s">
        <v>15481</v>
      </c>
      <c r="F9065" s="89" t="s">
        <v>15</v>
      </c>
      <c r="G9065" s="89">
        <v>900953</v>
      </c>
      <c r="H9065" s="89"/>
      <c r="I9065" s="93" t="s">
        <v>17706</v>
      </c>
      <c r="J9065" s="89"/>
      <c r="K9065" s="89"/>
      <c r="L9065" s="89"/>
      <c r="M9065" s="89"/>
      <c r="N9065" s="155">
        <v>50</v>
      </c>
      <c r="O9065" s="155">
        <v>0</v>
      </c>
      <c r="P9065" s="89" t="s">
        <v>679</v>
      </c>
    </row>
    <row r="9066" spans="1:16" ht="89.25">
      <c r="A9066" s="214">
        <v>25</v>
      </c>
      <c r="B9066" s="89"/>
      <c r="C9066" s="90" t="s">
        <v>48</v>
      </c>
      <c r="D9066" s="153">
        <v>43432</v>
      </c>
      <c r="E9066" s="89" t="s">
        <v>15482</v>
      </c>
      <c r="F9066" s="89" t="s">
        <v>15</v>
      </c>
      <c r="G9066" s="89">
        <v>6640</v>
      </c>
      <c r="H9066" s="89"/>
      <c r="I9066" s="93" t="s">
        <v>17707</v>
      </c>
      <c r="J9066" s="89"/>
      <c r="K9066" s="89"/>
      <c r="L9066" s="89"/>
      <c r="M9066" s="89"/>
      <c r="N9066" s="155">
        <v>50</v>
      </c>
      <c r="O9066" s="155">
        <v>0</v>
      </c>
      <c r="P9066" s="89" t="s">
        <v>679</v>
      </c>
    </row>
    <row r="9067" spans="1:16" ht="51">
      <c r="A9067" s="214">
        <v>117</v>
      </c>
      <c r="B9067" s="89"/>
      <c r="C9067" s="90" t="s">
        <v>65</v>
      </c>
      <c r="D9067" s="153">
        <v>43432</v>
      </c>
      <c r="E9067" s="89" t="s">
        <v>15483</v>
      </c>
      <c r="F9067" s="89" t="s">
        <v>11</v>
      </c>
      <c r="G9067" s="89">
        <v>939976</v>
      </c>
      <c r="H9067" s="89"/>
      <c r="I9067" s="93" t="s">
        <v>17708</v>
      </c>
      <c r="J9067" s="89"/>
      <c r="K9067" s="89"/>
      <c r="L9067" s="89"/>
      <c r="M9067" s="89"/>
      <c r="N9067" s="155">
        <v>50</v>
      </c>
      <c r="O9067" s="155">
        <v>0</v>
      </c>
      <c r="P9067" s="89" t="s">
        <v>679</v>
      </c>
    </row>
    <row r="9068" spans="1:16" ht="63.75">
      <c r="A9068" s="214" t="s">
        <v>569</v>
      </c>
      <c r="B9068" s="89"/>
      <c r="C9068" s="90" t="s">
        <v>621</v>
      </c>
      <c r="D9068" s="153">
        <v>43432</v>
      </c>
      <c r="E9068" s="89" t="s">
        <v>15484</v>
      </c>
      <c r="F9068" s="89" t="s">
        <v>6</v>
      </c>
      <c r="G9068" s="89">
        <v>1051943</v>
      </c>
      <c r="H9068" s="89"/>
      <c r="I9068" s="93" t="s">
        <v>17709</v>
      </c>
      <c r="J9068" s="89"/>
      <c r="K9068" s="89"/>
      <c r="L9068" s="89"/>
      <c r="M9068" s="89"/>
      <c r="N9068" s="155">
        <v>0</v>
      </c>
      <c r="O9068" s="155">
        <v>826.66</v>
      </c>
      <c r="P9068" s="89" t="s">
        <v>679</v>
      </c>
    </row>
    <row r="9069" spans="1:16" ht="89.25">
      <c r="A9069" s="214">
        <v>25</v>
      </c>
      <c r="B9069" s="89"/>
      <c r="C9069" s="90" t="s">
        <v>48</v>
      </c>
      <c r="D9069" s="153">
        <v>43432</v>
      </c>
      <c r="E9069" s="89" t="s">
        <v>15485</v>
      </c>
      <c r="F9069" s="89" t="s">
        <v>15</v>
      </c>
      <c r="G9069" s="89">
        <v>6643</v>
      </c>
      <c r="H9069" s="89"/>
      <c r="I9069" s="93" t="s">
        <v>17710</v>
      </c>
      <c r="J9069" s="89"/>
      <c r="K9069" s="89"/>
      <c r="L9069" s="89"/>
      <c r="M9069" s="89"/>
      <c r="N9069" s="155">
        <v>620.96</v>
      </c>
      <c r="O9069" s="155">
        <v>0</v>
      </c>
      <c r="P9069" s="89" t="s">
        <v>679</v>
      </c>
    </row>
    <row r="9070" spans="1:16" ht="89.25">
      <c r="A9070" s="214">
        <v>25</v>
      </c>
      <c r="B9070" s="89"/>
      <c r="C9070" s="90" t="s">
        <v>48</v>
      </c>
      <c r="D9070" s="153">
        <v>43432</v>
      </c>
      <c r="E9070" s="89" t="s">
        <v>15486</v>
      </c>
      <c r="F9070" s="89" t="s">
        <v>15</v>
      </c>
      <c r="G9070" s="89">
        <v>6641</v>
      </c>
      <c r="H9070" s="89"/>
      <c r="I9070" s="93" t="s">
        <v>17711</v>
      </c>
      <c r="J9070" s="89"/>
      <c r="K9070" s="89"/>
      <c r="L9070" s="89"/>
      <c r="M9070" s="89"/>
      <c r="N9070" s="155">
        <v>693.95</v>
      </c>
      <c r="O9070" s="155">
        <v>0</v>
      </c>
      <c r="P9070" s="89" t="s">
        <v>679</v>
      </c>
    </row>
    <row r="9071" spans="1:16" ht="89.25">
      <c r="A9071" s="214">
        <v>25</v>
      </c>
      <c r="B9071" s="89"/>
      <c r="C9071" s="90" t="s">
        <v>48</v>
      </c>
      <c r="D9071" s="153">
        <v>43432</v>
      </c>
      <c r="E9071" s="89" t="s">
        <v>15487</v>
      </c>
      <c r="F9071" s="89" t="s">
        <v>15</v>
      </c>
      <c r="G9071" s="89">
        <v>6642</v>
      </c>
      <c r="H9071" s="89"/>
      <c r="I9071" s="93" t="s">
        <v>17712</v>
      </c>
      <c r="J9071" s="89"/>
      <c r="K9071" s="89"/>
      <c r="L9071" s="89"/>
      <c r="M9071" s="89"/>
      <c r="N9071" s="155">
        <v>280.91000000000003</v>
      </c>
      <c r="O9071" s="155">
        <v>0</v>
      </c>
      <c r="P9071" s="89" t="s">
        <v>679</v>
      </c>
    </row>
    <row r="9072" spans="1:16" ht="89.25">
      <c r="A9072" s="214">
        <v>25</v>
      </c>
      <c r="B9072" s="89"/>
      <c r="C9072" s="90" t="s">
        <v>48</v>
      </c>
      <c r="D9072" s="153">
        <v>43432</v>
      </c>
      <c r="E9072" s="89" t="s">
        <v>15488</v>
      </c>
      <c r="F9072" s="89" t="s">
        <v>15</v>
      </c>
      <c r="G9072" s="89">
        <v>6644</v>
      </c>
      <c r="H9072" s="89"/>
      <c r="I9072" s="93" t="s">
        <v>17713</v>
      </c>
      <c r="J9072" s="89"/>
      <c r="K9072" s="89"/>
      <c r="L9072" s="89"/>
      <c r="M9072" s="89"/>
      <c r="N9072" s="155">
        <v>709.79</v>
      </c>
      <c r="O9072" s="155">
        <v>0</v>
      </c>
      <c r="P9072" s="89" t="s">
        <v>679</v>
      </c>
    </row>
    <row r="9073" spans="1:16" ht="89.25">
      <c r="A9073" s="214">
        <v>578</v>
      </c>
      <c r="B9073" s="89"/>
      <c r="C9073" s="90" t="s">
        <v>183</v>
      </c>
      <c r="D9073" s="153">
        <v>43432</v>
      </c>
      <c r="E9073" s="89" t="s">
        <v>15489</v>
      </c>
      <c r="F9073" s="89" t="s">
        <v>15</v>
      </c>
      <c r="G9073" s="89">
        <v>6639</v>
      </c>
      <c r="H9073" s="89"/>
      <c r="I9073" s="93" t="s">
        <v>17714</v>
      </c>
      <c r="J9073" s="89"/>
      <c r="K9073" s="89"/>
      <c r="L9073" s="89"/>
      <c r="M9073" s="89"/>
      <c r="N9073" s="155">
        <v>498.64</v>
      </c>
      <c r="O9073" s="155">
        <v>0</v>
      </c>
      <c r="P9073" s="89" t="s">
        <v>679</v>
      </c>
    </row>
    <row r="9074" spans="1:16" ht="63.75">
      <c r="A9074" s="214">
        <v>117</v>
      </c>
      <c r="B9074" s="89"/>
      <c r="C9074" s="90" t="s">
        <v>65</v>
      </c>
      <c r="D9074" s="153">
        <v>43432</v>
      </c>
      <c r="E9074" s="89" t="s">
        <v>15490</v>
      </c>
      <c r="F9074" s="89" t="s">
        <v>11</v>
      </c>
      <c r="G9074" s="89">
        <v>939991</v>
      </c>
      <c r="H9074" s="89"/>
      <c r="I9074" s="93" t="s">
        <v>17715</v>
      </c>
      <c r="J9074" s="89"/>
      <c r="K9074" s="89"/>
      <c r="L9074" s="89"/>
      <c r="M9074" s="89"/>
      <c r="N9074" s="155">
        <v>50</v>
      </c>
      <c r="O9074" s="155">
        <v>0</v>
      </c>
      <c r="P9074" s="89" t="s">
        <v>679</v>
      </c>
    </row>
    <row r="9075" spans="1:16" ht="76.5">
      <c r="A9075" s="214">
        <v>86</v>
      </c>
      <c r="B9075" s="89"/>
      <c r="C9075" s="90" t="s">
        <v>59</v>
      </c>
      <c r="D9075" s="153">
        <v>43432</v>
      </c>
      <c r="E9075" s="89" t="s">
        <v>15491</v>
      </c>
      <c r="F9075" s="89" t="s">
        <v>6</v>
      </c>
      <c r="G9075" s="89">
        <v>940029</v>
      </c>
      <c r="H9075" s="89"/>
      <c r="I9075" s="93" t="s">
        <v>17716</v>
      </c>
      <c r="J9075" s="89"/>
      <c r="K9075" s="89"/>
      <c r="L9075" s="89"/>
      <c r="M9075" s="89"/>
      <c r="N9075" s="155">
        <v>0</v>
      </c>
      <c r="O9075" s="155">
        <v>27272</v>
      </c>
      <c r="P9075" s="89" t="s">
        <v>679</v>
      </c>
    </row>
    <row r="9076" spans="1:16" ht="76.5">
      <c r="A9076" s="214">
        <v>47</v>
      </c>
      <c r="B9076" s="89"/>
      <c r="C9076" s="90" t="s">
        <v>52</v>
      </c>
      <c r="D9076" s="153">
        <v>43432</v>
      </c>
      <c r="E9076" s="89" t="s">
        <v>15492</v>
      </c>
      <c r="F9076" s="89" t="s">
        <v>6</v>
      </c>
      <c r="G9076" s="89">
        <v>940030</v>
      </c>
      <c r="H9076" s="89"/>
      <c r="I9076" s="93" t="s">
        <v>17717</v>
      </c>
      <c r="J9076" s="89"/>
      <c r="K9076" s="89"/>
      <c r="L9076" s="89"/>
      <c r="M9076" s="89"/>
      <c r="N9076" s="155">
        <v>0</v>
      </c>
      <c r="O9076" s="155">
        <v>237214.12</v>
      </c>
      <c r="P9076" s="89" t="s">
        <v>679</v>
      </c>
    </row>
    <row r="9077" spans="1:16" ht="51">
      <c r="A9077" s="214">
        <v>513</v>
      </c>
      <c r="B9077" s="89"/>
      <c r="C9077" s="90" t="s">
        <v>175</v>
      </c>
      <c r="D9077" s="153">
        <v>43432</v>
      </c>
      <c r="E9077" s="89" t="s">
        <v>15493</v>
      </c>
      <c r="F9077" s="89" t="s">
        <v>15</v>
      </c>
      <c r="G9077" s="89">
        <v>901435</v>
      </c>
      <c r="H9077" s="89"/>
      <c r="I9077" s="93" t="s">
        <v>13124</v>
      </c>
      <c r="J9077" s="89"/>
      <c r="K9077" s="89"/>
      <c r="L9077" s="89"/>
      <c r="M9077" s="89"/>
      <c r="N9077" s="155">
        <v>50</v>
      </c>
      <c r="O9077" s="155">
        <v>0</v>
      </c>
      <c r="P9077" s="89" t="s">
        <v>679</v>
      </c>
    </row>
    <row r="9078" spans="1:16" ht="76.5">
      <c r="A9078" s="214" t="s">
        <v>561</v>
      </c>
      <c r="B9078" s="89"/>
      <c r="C9078" s="90" t="s">
        <v>10493</v>
      </c>
      <c r="D9078" s="153">
        <v>43432</v>
      </c>
      <c r="E9078" s="89" t="s">
        <v>15494</v>
      </c>
      <c r="F9078" s="89" t="s">
        <v>11</v>
      </c>
      <c r="G9078" s="89">
        <v>939971</v>
      </c>
      <c r="H9078" s="89"/>
      <c r="I9078" s="93" t="s">
        <v>17718</v>
      </c>
      <c r="J9078" s="89"/>
      <c r="K9078" s="89"/>
      <c r="L9078" s="89"/>
      <c r="M9078" s="89"/>
      <c r="N9078" s="155">
        <v>50</v>
      </c>
      <c r="O9078" s="155">
        <v>0</v>
      </c>
      <c r="P9078" s="89" t="s">
        <v>679</v>
      </c>
    </row>
    <row r="9079" spans="1:16" ht="76.5">
      <c r="A9079" s="214" t="s">
        <v>561</v>
      </c>
      <c r="B9079" s="89"/>
      <c r="C9079" s="90" t="s">
        <v>10493</v>
      </c>
      <c r="D9079" s="153">
        <v>43432</v>
      </c>
      <c r="E9079" s="89" t="s">
        <v>15495</v>
      </c>
      <c r="F9079" s="89" t="s">
        <v>13</v>
      </c>
      <c r="G9079" s="89">
        <v>939971</v>
      </c>
      <c r="H9079" s="89"/>
      <c r="I9079" s="93" t="s">
        <v>17719</v>
      </c>
      <c r="J9079" s="89"/>
      <c r="K9079" s="89"/>
      <c r="L9079" s="89"/>
      <c r="M9079" s="89"/>
      <c r="N9079" s="155">
        <v>142800</v>
      </c>
      <c r="O9079" s="155">
        <v>0</v>
      </c>
      <c r="P9079" s="89" t="s">
        <v>679</v>
      </c>
    </row>
    <row r="9080" spans="1:16" ht="89.25">
      <c r="A9080" s="214" t="s">
        <v>561</v>
      </c>
      <c r="B9080" s="89"/>
      <c r="C9080" s="90" t="s">
        <v>10493</v>
      </c>
      <c r="D9080" s="153">
        <v>43432</v>
      </c>
      <c r="E9080" s="89" t="s">
        <v>15496</v>
      </c>
      <c r="F9080" s="89" t="s">
        <v>11</v>
      </c>
      <c r="G9080" s="89">
        <v>939967</v>
      </c>
      <c r="H9080" s="89"/>
      <c r="I9080" s="93" t="s">
        <v>17720</v>
      </c>
      <c r="J9080" s="89"/>
      <c r="K9080" s="89"/>
      <c r="L9080" s="89"/>
      <c r="M9080" s="89"/>
      <c r="N9080" s="155">
        <v>50</v>
      </c>
      <c r="O9080" s="155">
        <v>0</v>
      </c>
      <c r="P9080" s="89" t="s">
        <v>679</v>
      </c>
    </row>
    <row r="9081" spans="1:16" ht="89.25">
      <c r="A9081" s="214" t="s">
        <v>561</v>
      </c>
      <c r="B9081" s="89"/>
      <c r="C9081" s="90" t="s">
        <v>10493</v>
      </c>
      <c r="D9081" s="153">
        <v>43432</v>
      </c>
      <c r="E9081" s="89" t="s">
        <v>15497</v>
      </c>
      <c r="F9081" s="89" t="s">
        <v>13</v>
      </c>
      <c r="G9081" s="89">
        <v>939967</v>
      </c>
      <c r="H9081" s="89"/>
      <c r="I9081" s="93" t="s">
        <v>17721</v>
      </c>
      <c r="J9081" s="89"/>
      <c r="K9081" s="89"/>
      <c r="L9081" s="89"/>
      <c r="M9081" s="89"/>
      <c r="N9081" s="155">
        <v>182381.37</v>
      </c>
      <c r="O9081" s="155">
        <v>0</v>
      </c>
      <c r="P9081" s="89" t="s">
        <v>679</v>
      </c>
    </row>
    <row r="9082" spans="1:16" ht="51">
      <c r="A9082" s="214" t="s">
        <v>561</v>
      </c>
      <c r="B9082" s="89"/>
      <c r="C9082" s="90" t="s">
        <v>10493</v>
      </c>
      <c r="D9082" s="153">
        <v>43432</v>
      </c>
      <c r="E9082" s="89" t="s">
        <v>15498</v>
      </c>
      <c r="F9082" s="89" t="s">
        <v>6</v>
      </c>
      <c r="G9082" s="89">
        <v>940031</v>
      </c>
      <c r="H9082" s="89"/>
      <c r="I9082" s="93" t="s">
        <v>17722</v>
      </c>
      <c r="J9082" s="89"/>
      <c r="K9082" s="89"/>
      <c r="L9082" s="89"/>
      <c r="M9082" s="89"/>
      <c r="N9082" s="155">
        <v>666.07</v>
      </c>
      <c r="O9082" s="155">
        <v>0</v>
      </c>
      <c r="P9082" s="89" t="s">
        <v>679</v>
      </c>
    </row>
    <row r="9083" spans="1:16" ht="63.75">
      <c r="A9083" s="214" t="s">
        <v>561</v>
      </c>
      <c r="B9083" s="89"/>
      <c r="C9083" s="90" t="s">
        <v>10493</v>
      </c>
      <c r="D9083" s="153">
        <v>43432</v>
      </c>
      <c r="E9083" s="89" t="s">
        <v>15499</v>
      </c>
      <c r="F9083" s="89" t="s">
        <v>11</v>
      </c>
      <c r="G9083" s="89">
        <v>940031</v>
      </c>
      <c r="H9083" s="89"/>
      <c r="I9083" s="93" t="s">
        <v>17723</v>
      </c>
      <c r="J9083" s="89"/>
      <c r="K9083" s="89"/>
      <c r="L9083" s="89"/>
      <c r="M9083" s="89"/>
      <c r="N9083" s="155">
        <v>270.55</v>
      </c>
      <c r="O9083" s="155">
        <v>0</v>
      </c>
      <c r="P9083" s="89" t="s">
        <v>679</v>
      </c>
    </row>
    <row r="9084" spans="1:16" ht="63.75">
      <c r="A9084" s="214">
        <v>119</v>
      </c>
      <c r="B9084" s="89"/>
      <c r="C9084" s="90" t="s">
        <v>66</v>
      </c>
      <c r="D9084" s="153">
        <v>43432</v>
      </c>
      <c r="E9084" s="89" t="s">
        <v>15500</v>
      </c>
      <c r="F9084" s="89" t="s">
        <v>11</v>
      </c>
      <c r="G9084" s="89">
        <v>940036</v>
      </c>
      <c r="H9084" s="89"/>
      <c r="I9084" s="93" t="s">
        <v>17724</v>
      </c>
      <c r="J9084" s="89"/>
      <c r="K9084" s="89"/>
      <c r="L9084" s="89"/>
      <c r="M9084" s="89"/>
      <c r="N9084" s="155">
        <v>50</v>
      </c>
      <c r="O9084" s="155">
        <v>0</v>
      </c>
      <c r="P9084" s="89" t="s">
        <v>679</v>
      </c>
    </row>
    <row r="9085" spans="1:16" ht="51">
      <c r="A9085" s="214">
        <v>119</v>
      </c>
      <c r="B9085" s="89"/>
      <c r="C9085" s="90" t="s">
        <v>66</v>
      </c>
      <c r="D9085" s="153">
        <v>43432</v>
      </c>
      <c r="E9085" s="89" t="s">
        <v>15501</v>
      </c>
      <c r="F9085" s="89" t="s">
        <v>11</v>
      </c>
      <c r="G9085" s="89">
        <v>940037</v>
      </c>
      <c r="H9085" s="89"/>
      <c r="I9085" s="93" t="s">
        <v>17725</v>
      </c>
      <c r="J9085" s="89"/>
      <c r="K9085" s="89"/>
      <c r="L9085" s="89"/>
      <c r="M9085" s="89"/>
      <c r="N9085" s="155">
        <v>50</v>
      </c>
      <c r="O9085" s="155">
        <v>0</v>
      </c>
      <c r="P9085" s="89" t="s">
        <v>679</v>
      </c>
    </row>
    <row r="9086" spans="1:16" ht="76.5">
      <c r="A9086" s="214">
        <v>578</v>
      </c>
      <c r="B9086" s="89"/>
      <c r="C9086" s="90" t="s">
        <v>183</v>
      </c>
      <c r="D9086" s="153">
        <v>43432</v>
      </c>
      <c r="E9086" s="89" t="s">
        <v>15502</v>
      </c>
      <c r="F9086" s="89" t="s">
        <v>13</v>
      </c>
      <c r="G9086" s="89">
        <v>940061</v>
      </c>
      <c r="H9086" s="89"/>
      <c r="I9086" s="93" t="s">
        <v>17726</v>
      </c>
      <c r="J9086" s="89"/>
      <c r="K9086" s="89"/>
      <c r="L9086" s="89"/>
      <c r="M9086" s="89"/>
      <c r="N9086" s="155">
        <v>83361.2</v>
      </c>
      <c r="O9086" s="155">
        <v>0</v>
      </c>
      <c r="P9086" s="89" t="s">
        <v>679</v>
      </c>
    </row>
    <row r="9087" spans="1:16" ht="89.25">
      <c r="A9087" s="214">
        <v>578</v>
      </c>
      <c r="B9087" s="89"/>
      <c r="C9087" s="90" t="s">
        <v>183</v>
      </c>
      <c r="D9087" s="153">
        <v>43432</v>
      </c>
      <c r="E9087" s="89" t="s">
        <v>15503</v>
      </c>
      <c r="F9087" s="89" t="s">
        <v>11</v>
      </c>
      <c r="G9087" s="89">
        <v>940064</v>
      </c>
      <c r="H9087" s="89"/>
      <c r="I9087" s="93" t="s">
        <v>17727</v>
      </c>
      <c r="J9087" s="89"/>
      <c r="K9087" s="89"/>
      <c r="L9087" s="89"/>
      <c r="M9087" s="89"/>
      <c r="N9087" s="155">
        <v>50</v>
      </c>
      <c r="O9087" s="155">
        <v>0</v>
      </c>
      <c r="P9087" s="89" t="s">
        <v>679</v>
      </c>
    </row>
    <row r="9088" spans="1:16" ht="51">
      <c r="A9088" s="214">
        <v>599</v>
      </c>
      <c r="B9088" s="89"/>
      <c r="C9088" s="90" t="s">
        <v>11086</v>
      </c>
      <c r="D9088" s="153">
        <v>43433</v>
      </c>
      <c r="E9088" s="89" t="s">
        <v>15504</v>
      </c>
      <c r="F9088" s="89" t="s">
        <v>3</v>
      </c>
      <c r="G9088" s="89">
        <v>1686964</v>
      </c>
      <c r="H9088" s="89"/>
      <c r="I9088" s="93" t="s">
        <v>17728</v>
      </c>
      <c r="J9088" s="89"/>
      <c r="K9088" s="89"/>
      <c r="L9088" s="89"/>
      <c r="M9088" s="89"/>
      <c r="N9088" s="155">
        <v>0</v>
      </c>
      <c r="O9088" s="155">
        <v>1207</v>
      </c>
      <c r="P9088" s="89" t="s">
        <v>679</v>
      </c>
    </row>
    <row r="9089" spans="1:16" ht="51">
      <c r="A9089" s="214">
        <v>251</v>
      </c>
      <c r="B9089" s="89"/>
      <c r="C9089" s="90" t="s">
        <v>116</v>
      </c>
      <c r="D9089" s="153">
        <v>43433</v>
      </c>
      <c r="E9089" s="89" t="s">
        <v>15505</v>
      </c>
      <c r="F9089" s="89" t="s">
        <v>3</v>
      </c>
      <c r="G9089" s="89">
        <v>1686961</v>
      </c>
      <c r="H9089" s="89"/>
      <c r="I9089" s="93" t="s">
        <v>17729</v>
      </c>
      <c r="J9089" s="89"/>
      <c r="K9089" s="89"/>
      <c r="L9089" s="89"/>
      <c r="M9089" s="89"/>
      <c r="N9089" s="155">
        <v>0</v>
      </c>
      <c r="O9089" s="155">
        <v>185.5</v>
      </c>
      <c r="P9089" s="89" t="s">
        <v>679</v>
      </c>
    </row>
    <row r="9090" spans="1:16" ht="51">
      <c r="A9090" s="214">
        <v>251</v>
      </c>
      <c r="B9090" s="89"/>
      <c r="C9090" s="90" t="s">
        <v>116</v>
      </c>
      <c r="D9090" s="153">
        <v>43433</v>
      </c>
      <c r="E9090" s="89" t="s">
        <v>15506</v>
      </c>
      <c r="F9090" s="89" t="s">
        <v>3</v>
      </c>
      <c r="G9090" s="89">
        <v>1686958</v>
      </c>
      <c r="H9090" s="89"/>
      <c r="I9090" s="93" t="s">
        <v>17729</v>
      </c>
      <c r="J9090" s="89"/>
      <c r="K9090" s="89"/>
      <c r="L9090" s="89"/>
      <c r="M9090" s="89"/>
      <c r="N9090" s="155">
        <v>0</v>
      </c>
      <c r="O9090" s="155">
        <v>185.5</v>
      </c>
      <c r="P9090" s="89" t="s">
        <v>679</v>
      </c>
    </row>
    <row r="9091" spans="1:16" ht="51">
      <c r="A9091" s="214">
        <v>212</v>
      </c>
      <c r="B9091" s="89"/>
      <c r="C9091" s="90" t="s">
        <v>103</v>
      </c>
      <c r="D9091" s="153">
        <v>43433</v>
      </c>
      <c r="E9091" s="89" t="s">
        <v>15507</v>
      </c>
      <c r="F9091" s="89" t="s">
        <v>3</v>
      </c>
      <c r="G9091" s="89">
        <v>1686956</v>
      </c>
      <c r="H9091" s="89"/>
      <c r="I9091" s="93" t="s">
        <v>17730</v>
      </c>
      <c r="J9091" s="89"/>
      <c r="K9091" s="89"/>
      <c r="L9091" s="89"/>
      <c r="M9091" s="89"/>
      <c r="N9091" s="155">
        <v>0</v>
      </c>
      <c r="O9091" s="155">
        <v>213</v>
      </c>
      <c r="P9091" s="89" t="s">
        <v>679</v>
      </c>
    </row>
    <row r="9092" spans="1:16" ht="38.25">
      <c r="A9092" s="214">
        <v>212</v>
      </c>
      <c r="B9092" s="89"/>
      <c r="C9092" s="90" t="s">
        <v>103</v>
      </c>
      <c r="D9092" s="153">
        <v>43433</v>
      </c>
      <c r="E9092" s="89" t="s">
        <v>15508</v>
      </c>
      <c r="F9092" s="89" t="s">
        <v>3</v>
      </c>
      <c r="G9092" s="89">
        <v>1686955</v>
      </c>
      <c r="H9092" s="89"/>
      <c r="I9092" s="93" t="s">
        <v>17731</v>
      </c>
      <c r="J9092" s="89"/>
      <c r="K9092" s="89"/>
      <c r="L9092" s="89"/>
      <c r="M9092" s="89"/>
      <c r="N9092" s="155">
        <v>0</v>
      </c>
      <c r="O9092" s="155">
        <v>1932</v>
      </c>
      <c r="P9092" s="89" t="s">
        <v>679</v>
      </c>
    </row>
    <row r="9093" spans="1:16" ht="63.75">
      <c r="A9093" s="214">
        <v>313</v>
      </c>
      <c r="B9093" s="89"/>
      <c r="C9093" s="90" t="s">
        <v>148</v>
      </c>
      <c r="D9093" s="153">
        <v>43433</v>
      </c>
      <c r="E9093" s="89" t="s">
        <v>15509</v>
      </c>
      <c r="F9093" s="89" t="s">
        <v>3</v>
      </c>
      <c r="G9093" s="89">
        <v>1686954</v>
      </c>
      <c r="H9093" s="89"/>
      <c r="I9093" s="93" t="s">
        <v>17732</v>
      </c>
      <c r="J9093" s="89"/>
      <c r="K9093" s="89"/>
      <c r="L9093" s="89"/>
      <c r="M9093" s="89"/>
      <c r="N9093" s="155">
        <v>0</v>
      </c>
      <c r="O9093" s="155">
        <v>454.98</v>
      </c>
      <c r="P9093" s="89" t="s">
        <v>679</v>
      </c>
    </row>
    <row r="9094" spans="1:16" ht="51">
      <c r="A9094" s="214" t="s">
        <v>569</v>
      </c>
      <c r="B9094" s="89"/>
      <c r="C9094" s="90" t="s">
        <v>621</v>
      </c>
      <c r="D9094" s="153">
        <v>43433</v>
      </c>
      <c r="E9094" s="89" t="s">
        <v>15510</v>
      </c>
      <c r="F9094" s="89" t="s">
        <v>3</v>
      </c>
      <c r="G9094" s="89">
        <v>1686953</v>
      </c>
      <c r="H9094" s="89"/>
      <c r="I9094" s="93" t="s">
        <v>17733</v>
      </c>
      <c r="J9094" s="89"/>
      <c r="K9094" s="89"/>
      <c r="L9094" s="89"/>
      <c r="M9094" s="89"/>
      <c r="N9094" s="155">
        <v>0</v>
      </c>
      <c r="O9094" s="155">
        <v>10000</v>
      </c>
      <c r="P9094" s="89" t="s">
        <v>679</v>
      </c>
    </row>
    <row r="9095" spans="1:16" ht="51">
      <c r="A9095" s="214">
        <v>6</v>
      </c>
      <c r="B9095" s="89"/>
      <c r="C9095" s="90" t="s">
        <v>43</v>
      </c>
      <c r="D9095" s="153">
        <v>43433</v>
      </c>
      <c r="E9095" s="89" t="s">
        <v>15511</v>
      </c>
      <c r="F9095" s="89" t="s">
        <v>3</v>
      </c>
      <c r="G9095" s="89">
        <v>1686950</v>
      </c>
      <c r="H9095" s="89"/>
      <c r="I9095" s="93" t="s">
        <v>17734</v>
      </c>
      <c r="J9095" s="89"/>
      <c r="K9095" s="89"/>
      <c r="L9095" s="89"/>
      <c r="M9095" s="89"/>
      <c r="N9095" s="155">
        <v>0</v>
      </c>
      <c r="O9095" s="155">
        <v>22</v>
      </c>
      <c r="P9095" s="89" t="s">
        <v>679</v>
      </c>
    </row>
    <row r="9096" spans="1:16" ht="51">
      <c r="A9096" s="214">
        <v>599</v>
      </c>
      <c r="B9096" s="89"/>
      <c r="C9096" s="90" t="s">
        <v>11086</v>
      </c>
      <c r="D9096" s="153">
        <v>43433</v>
      </c>
      <c r="E9096" s="89" t="s">
        <v>15512</v>
      </c>
      <c r="F9096" s="89" t="s">
        <v>3</v>
      </c>
      <c r="G9096" s="89">
        <v>1686948</v>
      </c>
      <c r="H9096" s="89"/>
      <c r="I9096" s="93" t="s">
        <v>17735</v>
      </c>
      <c r="J9096" s="89"/>
      <c r="K9096" s="89"/>
      <c r="L9096" s="89"/>
      <c r="M9096" s="89"/>
      <c r="N9096" s="155">
        <v>0</v>
      </c>
      <c r="O9096" s="155">
        <v>115</v>
      </c>
      <c r="P9096" s="89" t="s">
        <v>679</v>
      </c>
    </row>
    <row r="9097" spans="1:16" ht="51">
      <c r="A9097" s="214" t="s">
        <v>569</v>
      </c>
      <c r="B9097" s="89"/>
      <c r="C9097" s="90" t="s">
        <v>621</v>
      </c>
      <c r="D9097" s="153">
        <v>43433</v>
      </c>
      <c r="E9097" s="89" t="s">
        <v>15513</v>
      </c>
      <c r="F9097" s="89" t="s">
        <v>3</v>
      </c>
      <c r="G9097" s="89">
        <v>1686945</v>
      </c>
      <c r="H9097" s="89"/>
      <c r="I9097" s="93" t="s">
        <v>17736</v>
      </c>
      <c r="J9097" s="89"/>
      <c r="K9097" s="89"/>
      <c r="L9097" s="89"/>
      <c r="M9097" s="89"/>
      <c r="N9097" s="155">
        <v>0</v>
      </c>
      <c r="O9097" s="155">
        <v>22</v>
      </c>
      <c r="P9097" s="89" t="s">
        <v>679</v>
      </c>
    </row>
    <row r="9098" spans="1:16" ht="63.75">
      <c r="A9098" s="214">
        <v>681</v>
      </c>
      <c r="B9098" s="89"/>
      <c r="C9098" s="90" t="s">
        <v>196</v>
      </c>
      <c r="D9098" s="153">
        <v>43433</v>
      </c>
      <c r="E9098" s="89" t="s">
        <v>15514</v>
      </c>
      <c r="F9098" s="89" t="s">
        <v>3</v>
      </c>
      <c r="G9098" s="89">
        <v>1686943</v>
      </c>
      <c r="H9098" s="89"/>
      <c r="I9098" s="93" t="s">
        <v>17737</v>
      </c>
      <c r="J9098" s="89"/>
      <c r="K9098" s="89"/>
      <c r="L9098" s="89"/>
      <c r="M9098" s="89"/>
      <c r="N9098" s="155">
        <v>0</v>
      </c>
      <c r="O9098" s="155">
        <v>5</v>
      </c>
      <c r="P9098" s="89" t="s">
        <v>679</v>
      </c>
    </row>
    <row r="9099" spans="1:16" ht="51">
      <c r="A9099" s="214">
        <v>46</v>
      </c>
      <c r="B9099" s="89"/>
      <c r="C9099" s="90" t="s">
        <v>51</v>
      </c>
      <c r="D9099" s="153">
        <v>43433</v>
      </c>
      <c r="E9099" s="89" t="s">
        <v>15515</v>
      </c>
      <c r="F9099" s="89" t="s">
        <v>3</v>
      </c>
      <c r="G9099" s="89">
        <v>1686932</v>
      </c>
      <c r="H9099" s="89"/>
      <c r="I9099" s="93" t="s">
        <v>17738</v>
      </c>
      <c r="J9099" s="89"/>
      <c r="K9099" s="89"/>
      <c r="L9099" s="89"/>
      <c r="M9099" s="89"/>
      <c r="N9099" s="155">
        <v>0</v>
      </c>
      <c r="O9099" s="155">
        <v>30</v>
      </c>
      <c r="P9099" s="89" t="s">
        <v>679</v>
      </c>
    </row>
    <row r="9100" spans="1:16" ht="51">
      <c r="A9100" s="214">
        <v>46</v>
      </c>
      <c r="B9100" s="89"/>
      <c r="C9100" s="90" t="s">
        <v>51</v>
      </c>
      <c r="D9100" s="153">
        <v>43433</v>
      </c>
      <c r="E9100" s="89" t="s">
        <v>15516</v>
      </c>
      <c r="F9100" s="89" t="s">
        <v>3</v>
      </c>
      <c r="G9100" s="89">
        <v>1686931</v>
      </c>
      <c r="H9100" s="89"/>
      <c r="I9100" s="93" t="s">
        <v>17739</v>
      </c>
      <c r="J9100" s="89"/>
      <c r="K9100" s="89"/>
      <c r="L9100" s="89"/>
      <c r="M9100" s="89"/>
      <c r="N9100" s="155">
        <v>0</v>
      </c>
      <c r="O9100" s="155">
        <v>7</v>
      </c>
      <c r="P9100" s="89" t="s">
        <v>679</v>
      </c>
    </row>
    <row r="9101" spans="1:16" ht="51">
      <c r="A9101" s="214">
        <v>593</v>
      </c>
      <c r="B9101" s="89"/>
      <c r="C9101" s="90" t="s">
        <v>618</v>
      </c>
      <c r="D9101" s="153">
        <v>43433</v>
      </c>
      <c r="E9101" s="89" t="s">
        <v>15517</v>
      </c>
      <c r="F9101" s="89" t="s">
        <v>3</v>
      </c>
      <c r="G9101" s="89">
        <v>1686926</v>
      </c>
      <c r="H9101" s="89"/>
      <c r="I9101" s="93" t="s">
        <v>17740</v>
      </c>
      <c r="J9101" s="89"/>
      <c r="K9101" s="89"/>
      <c r="L9101" s="89"/>
      <c r="M9101" s="89"/>
      <c r="N9101" s="155">
        <v>0</v>
      </c>
      <c r="O9101" s="155">
        <v>371</v>
      </c>
      <c r="P9101" s="89" t="s">
        <v>679</v>
      </c>
    </row>
    <row r="9102" spans="1:16" ht="51">
      <c r="A9102" s="214" t="s">
        <v>569</v>
      </c>
      <c r="B9102" s="89"/>
      <c r="C9102" s="90" t="s">
        <v>621</v>
      </c>
      <c r="D9102" s="153">
        <v>43433</v>
      </c>
      <c r="E9102" s="89" t="s">
        <v>15518</v>
      </c>
      <c r="F9102" s="89" t="s">
        <v>3</v>
      </c>
      <c r="G9102" s="89">
        <v>1686923</v>
      </c>
      <c r="H9102" s="89"/>
      <c r="I9102" s="93" t="s">
        <v>17741</v>
      </c>
      <c r="J9102" s="89"/>
      <c r="K9102" s="89"/>
      <c r="L9102" s="89"/>
      <c r="M9102" s="89"/>
      <c r="N9102" s="155">
        <v>0</v>
      </c>
      <c r="O9102" s="155">
        <v>4863.6000000000004</v>
      </c>
      <c r="P9102" s="89" t="s">
        <v>679</v>
      </c>
    </row>
    <row r="9103" spans="1:16" ht="63.75">
      <c r="A9103" s="214">
        <v>572</v>
      </c>
      <c r="B9103" s="89"/>
      <c r="C9103" s="90" t="s">
        <v>181</v>
      </c>
      <c r="D9103" s="153">
        <v>43433</v>
      </c>
      <c r="E9103" s="89" t="s">
        <v>15519</v>
      </c>
      <c r="F9103" s="89" t="s">
        <v>3</v>
      </c>
      <c r="G9103" s="89">
        <v>1686921</v>
      </c>
      <c r="H9103" s="89"/>
      <c r="I9103" s="93" t="s">
        <v>17742</v>
      </c>
      <c r="J9103" s="89"/>
      <c r="K9103" s="89"/>
      <c r="L9103" s="89"/>
      <c r="M9103" s="89"/>
      <c r="N9103" s="155">
        <v>0</v>
      </c>
      <c r="O9103" s="155">
        <v>1300</v>
      </c>
      <c r="P9103" s="89" t="s">
        <v>679</v>
      </c>
    </row>
    <row r="9104" spans="1:16" ht="38.25">
      <c r="A9104" s="214">
        <v>206</v>
      </c>
      <c r="B9104" s="89"/>
      <c r="C9104" s="90" t="s">
        <v>100</v>
      </c>
      <c r="D9104" s="153">
        <v>43433</v>
      </c>
      <c r="E9104" s="89" t="s">
        <v>15520</v>
      </c>
      <c r="F9104" s="89" t="s">
        <v>3</v>
      </c>
      <c r="G9104" s="89">
        <v>1687020</v>
      </c>
      <c r="H9104" s="89"/>
      <c r="I9104" s="93" t="s">
        <v>17743</v>
      </c>
      <c r="J9104" s="89"/>
      <c r="K9104" s="89"/>
      <c r="L9104" s="89"/>
      <c r="M9104" s="89"/>
      <c r="N9104" s="155">
        <v>0</v>
      </c>
      <c r="O9104" s="155">
        <v>1520</v>
      </c>
      <c r="P9104" s="89" t="s">
        <v>679</v>
      </c>
    </row>
    <row r="9105" spans="1:16" ht="38.25">
      <c r="A9105" s="214">
        <v>16</v>
      </c>
      <c r="B9105" s="89"/>
      <c r="C9105" s="90" t="s">
        <v>46</v>
      </c>
      <c r="D9105" s="153">
        <v>43433</v>
      </c>
      <c r="E9105" s="89" t="s">
        <v>15521</v>
      </c>
      <c r="F9105" s="89" t="s">
        <v>3</v>
      </c>
      <c r="G9105" s="89">
        <v>1687015</v>
      </c>
      <c r="H9105" s="89"/>
      <c r="I9105" s="93" t="s">
        <v>17744</v>
      </c>
      <c r="J9105" s="89"/>
      <c r="K9105" s="89"/>
      <c r="L9105" s="89"/>
      <c r="M9105" s="89"/>
      <c r="N9105" s="155">
        <v>0</v>
      </c>
      <c r="O9105" s="155">
        <v>520</v>
      </c>
      <c r="P9105" s="89" t="s">
        <v>679</v>
      </c>
    </row>
    <row r="9106" spans="1:16" ht="51">
      <c r="A9106" s="214">
        <v>70</v>
      </c>
      <c r="B9106" s="89"/>
      <c r="C9106" s="90" t="s">
        <v>56</v>
      </c>
      <c r="D9106" s="153">
        <v>43433</v>
      </c>
      <c r="E9106" s="89" t="s">
        <v>15522</v>
      </c>
      <c r="F9106" s="89" t="s">
        <v>3</v>
      </c>
      <c r="G9106" s="89">
        <v>1686986</v>
      </c>
      <c r="H9106" s="89"/>
      <c r="I9106" s="93" t="s">
        <v>17745</v>
      </c>
      <c r="J9106" s="89"/>
      <c r="K9106" s="89"/>
      <c r="L9106" s="89"/>
      <c r="M9106" s="89"/>
      <c r="N9106" s="155">
        <v>0</v>
      </c>
      <c r="O9106" s="155">
        <v>371</v>
      </c>
      <c r="P9106" s="89" t="s">
        <v>679</v>
      </c>
    </row>
    <row r="9107" spans="1:16" ht="63.75">
      <c r="A9107" s="214">
        <v>661</v>
      </c>
      <c r="B9107" s="89"/>
      <c r="C9107" s="90" t="s">
        <v>193</v>
      </c>
      <c r="D9107" s="153">
        <v>43433</v>
      </c>
      <c r="E9107" s="89" t="s">
        <v>15523</v>
      </c>
      <c r="F9107" s="89" t="s">
        <v>3</v>
      </c>
      <c r="G9107" s="89">
        <v>1686985</v>
      </c>
      <c r="H9107" s="89"/>
      <c r="I9107" s="93" t="s">
        <v>17746</v>
      </c>
      <c r="J9107" s="89"/>
      <c r="K9107" s="89"/>
      <c r="L9107" s="89"/>
      <c r="M9107" s="89"/>
      <c r="N9107" s="155">
        <v>0</v>
      </c>
      <c r="O9107" s="155">
        <v>731</v>
      </c>
      <c r="P9107" s="89" t="s">
        <v>679</v>
      </c>
    </row>
    <row r="9108" spans="1:16" ht="38.25">
      <c r="A9108" s="214">
        <v>46</v>
      </c>
      <c r="B9108" s="89"/>
      <c r="C9108" s="90" t="s">
        <v>51</v>
      </c>
      <c r="D9108" s="153">
        <v>43433</v>
      </c>
      <c r="E9108" s="89" t="s">
        <v>15524</v>
      </c>
      <c r="F9108" s="89" t="s">
        <v>3</v>
      </c>
      <c r="G9108" s="89">
        <v>1686980</v>
      </c>
      <c r="H9108" s="89"/>
      <c r="I9108" s="93" t="s">
        <v>17747</v>
      </c>
      <c r="J9108" s="89"/>
      <c r="K9108" s="89"/>
      <c r="L9108" s="89"/>
      <c r="M9108" s="89"/>
      <c r="N9108" s="155">
        <v>0</v>
      </c>
      <c r="O9108" s="155">
        <v>100</v>
      </c>
      <c r="P9108" s="89" t="s">
        <v>679</v>
      </c>
    </row>
    <row r="9109" spans="1:16" ht="51">
      <c r="A9109" s="214">
        <v>593</v>
      </c>
      <c r="B9109" s="89"/>
      <c r="C9109" s="90" t="s">
        <v>618</v>
      </c>
      <c r="D9109" s="153">
        <v>43433</v>
      </c>
      <c r="E9109" s="89" t="s">
        <v>15525</v>
      </c>
      <c r="F9109" s="89" t="s">
        <v>3</v>
      </c>
      <c r="G9109" s="89">
        <v>1686970</v>
      </c>
      <c r="H9109" s="89"/>
      <c r="I9109" s="93" t="s">
        <v>17748</v>
      </c>
      <c r="J9109" s="89"/>
      <c r="K9109" s="89"/>
      <c r="L9109" s="89"/>
      <c r="M9109" s="89"/>
      <c r="N9109" s="155">
        <v>0</v>
      </c>
      <c r="O9109" s="155">
        <v>371</v>
      </c>
      <c r="P9109" s="89" t="s">
        <v>679</v>
      </c>
    </row>
    <row r="9110" spans="1:16" ht="51">
      <c r="A9110" s="214">
        <v>163</v>
      </c>
      <c r="B9110" s="89"/>
      <c r="C9110" s="90" t="s">
        <v>91</v>
      </c>
      <c r="D9110" s="153">
        <v>43433</v>
      </c>
      <c r="E9110" s="89" t="s">
        <v>15526</v>
      </c>
      <c r="F9110" s="89" t="s">
        <v>3</v>
      </c>
      <c r="G9110" s="89">
        <v>1686968</v>
      </c>
      <c r="H9110" s="89"/>
      <c r="I9110" s="93" t="s">
        <v>17563</v>
      </c>
      <c r="J9110" s="89"/>
      <c r="K9110" s="89"/>
      <c r="L9110" s="89"/>
      <c r="M9110" s="89"/>
      <c r="N9110" s="155">
        <v>0</v>
      </c>
      <c r="O9110" s="155">
        <v>187</v>
      </c>
      <c r="P9110" s="89" t="s">
        <v>679</v>
      </c>
    </row>
    <row r="9111" spans="1:16" ht="76.5">
      <c r="A9111" s="214">
        <v>374</v>
      </c>
      <c r="B9111" s="89"/>
      <c r="C9111" s="90" t="s">
        <v>645</v>
      </c>
      <c r="D9111" s="153">
        <v>43433</v>
      </c>
      <c r="E9111" s="89" t="s">
        <v>15527</v>
      </c>
      <c r="F9111" s="89" t="s">
        <v>3</v>
      </c>
      <c r="G9111" s="89">
        <v>1686820</v>
      </c>
      <c r="H9111" s="89"/>
      <c r="I9111" s="93" t="s">
        <v>17749</v>
      </c>
      <c r="J9111" s="89"/>
      <c r="K9111" s="89"/>
      <c r="L9111" s="89"/>
      <c r="M9111" s="89"/>
      <c r="N9111" s="155">
        <v>0</v>
      </c>
      <c r="O9111" s="155">
        <v>12238.2</v>
      </c>
      <c r="P9111" s="89" t="s">
        <v>679</v>
      </c>
    </row>
    <row r="9112" spans="1:16" ht="63.75">
      <c r="A9112" s="214">
        <v>315</v>
      </c>
      <c r="B9112" s="89"/>
      <c r="C9112" s="90" t="s">
        <v>11072</v>
      </c>
      <c r="D9112" s="153">
        <v>43433</v>
      </c>
      <c r="E9112" s="89" t="s">
        <v>15528</v>
      </c>
      <c r="F9112" s="89" t="s">
        <v>3</v>
      </c>
      <c r="G9112" s="89">
        <v>1686819</v>
      </c>
      <c r="H9112" s="89"/>
      <c r="I9112" s="93" t="s">
        <v>17750</v>
      </c>
      <c r="J9112" s="89"/>
      <c r="K9112" s="89"/>
      <c r="L9112" s="89"/>
      <c r="M9112" s="89"/>
      <c r="N9112" s="155">
        <v>0</v>
      </c>
      <c r="O9112" s="155">
        <v>4542.72</v>
      </c>
      <c r="P9112" s="89" t="s">
        <v>679</v>
      </c>
    </row>
    <row r="9113" spans="1:16" ht="51">
      <c r="A9113" s="214">
        <v>46</v>
      </c>
      <c r="B9113" s="89"/>
      <c r="C9113" s="90" t="s">
        <v>51</v>
      </c>
      <c r="D9113" s="153">
        <v>43433</v>
      </c>
      <c r="E9113" s="89" t="s">
        <v>15529</v>
      </c>
      <c r="F9113" s="89" t="s">
        <v>3</v>
      </c>
      <c r="G9113" s="89">
        <v>1686815</v>
      </c>
      <c r="H9113" s="89"/>
      <c r="I9113" s="93" t="s">
        <v>17751</v>
      </c>
      <c r="J9113" s="89"/>
      <c r="K9113" s="89"/>
      <c r="L9113" s="89"/>
      <c r="M9113" s="89"/>
      <c r="N9113" s="155">
        <v>0</v>
      </c>
      <c r="O9113" s="155">
        <v>1082.96</v>
      </c>
      <c r="P9113" s="89" t="s">
        <v>679</v>
      </c>
    </row>
    <row r="9114" spans="1:16" ht="63.75">
      <c r="A9114" s="214">
        <v>597</v>
      </c>
      <c r="B9114" s="89"/>
      <c r="C9114" s="90" t="s">
        <v>2577</v>
      </c>
      <c r="D9114" s="153">
        <v>43433</v>
      </c>
      <c r="E9114" s="89" t="s">
        <v>15530</v>
      </c>
      <c r="F9114" s="89" t="s">
        <v>3</v>
      </c>
      <c r="G9114" s="89">
        <v>1686814</v>
      </c>
      <c r="H9114" s="89"/>
      <c r="I9114" s="93" t="s">
        <v>17752</v>
      </c>
      <c r="J9114" s="89"/>
      <c r="K9114" s="89"/>
      <c r="L9114" s="89"/>
      <c r="M9114" s="89"/>
      <c r="N9114" s="155">
        <v>0</v>
      </c>
      <c r="O9114" s="155">
        <v>17149.55</v>
      </c>
      <c r="P9114" s="89" t="s">
        <v>679</v>
      </c>
    </row>
    <row r="9115" spans="1:16" ht="63.75">
      <c r="A9115" s="214">
        <v>169</v>
      </c>
      <c r="B9115" s="89"/>
      <c r="C9115" s="90" t="s">
        <v>92</v>
      </c>
      <c r="D9115" s="153">
        <v>43433</v>
      </c>
      <c r="E9115" s="89" t="s">
        <v>15531</v>
      </c>
      <c r="F9115" s="89" t="s">
        <v>3</v>
      </c>
      <c r="G9115" s="89">
        <v>1686812</v>
      </c>
      <c r="H9115" s="89"/>
      <c r="I9115" s="93" t="s">
        <v>17753</v>
      </c>
      <c r="J9115" s="89"/>
      <c r="K9115" s="89"/>
      <c r="L9115" s="89"/>
      <c r="M9115" s="89"/>
      <c r="N9115" s="155">
        <v>0</v>
      </c>
      <c r="O9115" s="155">
        <v>15064.92</v>
      </c>
      <c r="P9115" s="89" t="s">
        <v>679</v>
      </c>
    </row>
    <row r="9116" spans="1:16" ht="51">
      <c r="A9116" s="214">
        <v>46</v>
      </c>
      <c r="B9116" s="89"/>
      <c r="C9116" s="90" t="s">
        <v>51</v>
      </c>
      <c r="D9116" s="153">
        <v>43433</v>
      </c>
      <c r="E9116" s="89" t="s">
        <v>15532</v>
      </c>
      <c r="F9116" s="89" t="s">
        <v>3</v>
      </c>
      <c r="G9116" s="89">
        <v>1686808</v>
      </c>
      <c r="H9116" s="89"/>
      <c r="I9116" s="93" t="s">
        <v>17754</v>
      </c>
      <c r="J9116" s="89"/>
      <c r="K9116" s="89"/>
      <c r="L9116" s="89"/>
      <c r="M9116" s="89"/>
      <c r="N9116" s="155">
        <v>0</v>
      </c>
      <c r="O9116" s="155">
        <v>1378.52</v>
      </c>
      <c r="P9116" s="89" t="s">
        <v>679</v>
      </c>
    </row>
    <row r="9117" spans="1:16" ht="63.75">
      <c r="A9117" s="214">
        <v>650</v>
      </c>
      <c r="B9117" s="89"/>
      <c r="C9117" s="90" t="s">
        <v>191</v>
      </c>
      <c r="D9117" s="153">
        <v>43433</v>
      </c>
      <c r="E9117" s="89" t="s">
        <v>15533</v>
      </c>
      <c r="F9117" s="89" t="s">
        <v>3</v>
      </c>
      <c r="G9117" s="89">
        <v>1686804</v>
      </c>
      <c r="H9117" s="89"/>
      <c r="I9117" s="93" t="s">
        <v>17755</v>
      </c>
      <c r="J9117" s="89"/>
      <c r="K9117" s="89"/>
      <c r="L9117" s="89"/>
      <c r="M9117" s="89"/>
      <c r="N9117" s="155">
        <v>0</v>
      </c>
      <c r="O9117" s="155">
        <v>512</v>
      </c>
      <c r="P9117" s="89" t="s">
        <v>679</v>
      </c>
    </row>
    <row r="9118" spans="1:16" ht="51">
      <c r="A9118" s="214">
        <v>234</v>
      </c>
      <c r="B9118" s="89"/>
      <c r="C9118" s="90" t="s">
        <v>652</v>
      </c>
      <c r="D9118" s="153">
        <v>43433</v>
      </c>
      <c r="E9118" s="89" t="s">
        <v>15534</v>
      </c>
      <c r="F9118" s="89" t="s">
        <v>3</v>
      </c>
      <c r="G9118" s="89">
        <v>1686785</v>
      </c>
      <c r="H9118" s="89"/>
      <c r="I9118" s="93" t="s">
        <v>17756</v>
      </c>
      <c r="J9118" s="89"/>
      <c r="K9118" s="89"/>
      <c r="L9118" s="89"/>
      <c r="M9118" s="89"/>
      <c r="N9118" s="155">
        <v>0</v>
      </c>
      <c r="O9118" s="155">
        <v>579.76</v>
      </c>
      <c r="P9118" s="89" t="s">
        <v>679</v>
      </c>
    </row>
    <row r="9119" spans="1:16" ht="51">
      <c r="A9119" s="214">
        <v>283</v>
      </c>
      <c r="B9119" s="89"/>
      <c r="C9119" s="90" t="s">
        <v>129</v>
      </c>
      <c r="D9119" s="153">
        <v>43433</v>
      </c>
      <c r="E9119" s="89" t="s">
        <v>15535</v>
      </c>
      <c r="F9119" s="89" t="s">
        <v>3</v>
      </c>
      <c r="G9119" s="89">
        <v>1686783</v>
      </c>
      <c r="H9119" s="89"/>
      <c r="I9119" s="93" t="s">
        <v>17757</v>
      </c>
      <c r="J9119" s="89"/>
      <c r="K9119" s="89"/>
      <c r="L9119" s="89"/>
      <c r="M9119" s="89"/>
      <c r="N9119" s="155">
        <v>0</v>
      </c>
      <c r="O9119" s="155">
        <v>31697561.460000001</v>
      </c>
      <c r="P9119" s="89" t="s">
        <v>679</v>
      </c>
    </row>
    <row r="9120" spans="1:16" ht="51">
      <c r="A9120" s="214">
        <v>234</v>
      </c>
      <c r="B9120" s="89"/>
      <c r="C9120" s="90" t="s">
        <v>652</v>
      </c>
      <c r="D9120" s="153">
        <v>43433</v>
      </c>
      <c r="E9120" s="89" t="s">
        <v>15536</v>
      </c>
      <c r="F9120" s="89" t="s">
        <v>3</v>
      </c>
      <c r="G9120" s="89">
        <v>1686781</v>
      </c>
      <c r="H9120" s="89"/>
      <c r="I9120" s="93" t="s">
        <v>17756</v>
      </c>
      <c r="J9120" s="89"/>
      <c r="K9120" s="89"/>
      <c r="L9120" s="89"/>
      <c r="M9120" s="89"/>
      <c r="N9120" s="155">
        <v>0</v>
      </c>
      <c r="O9120" s="155">
        <v>4508.21</v>
      </c>
      <c r="P9120" s="89" t="s">
        <v>679</v>
      </c>
    </row>
    <row r="9121" spans="1:16" ht="63.75">
      <c r="A9121" s="214">
        <v>660</v>
      </c>
      <c r="B9121" s="89"/>
      <c r="C9121" s="90" t="s">
        <v>192</v>
      </c>
      <c r="D9121" s="153">
        <v>43433</v>
      </c>
      <c r="E9121" s="89" t="s">
        <v>15537</v>
      </c>
      <c r="F9121" s="89" t="s">
        <v>3</v>
      </c>
      <c r="G9121" s="89">
        <v>1686780</v>
      </c>
      <c r="H9121" s="89"/>
      <c r="I9121" s="93" t="s">
        <v>17758</v>
      </c>
      <c r="J9121" s="89"/>
      <c r="K9121" s="89"/>
      <c r="L9121" s="89"/>
      <c r="M9121" s="89"/>
      <c r="N9121" s="155">
        <v>0</v>
      </c>
      <c r="O9121" s="155">
        <v>2743.58</v>
      </c>
      <c r="P9121" s="89" t="s">
        <v>679</v>
      </c>
    </row>
    <row r="9122" spans="1:16" ht="63.75">
      <c r="A9122" s="214">
        <v>660</v>
      </c>
      <c r="B9122" s="89"/>
      <c r="C9122" s="90" t="s">
        <v>192</v>
      </c>
      <c r="D9122" s="153">
        <v>43433</v>
      </c>
      <c r="E9122" s="89" t="s">
        <v>15538</v>
      </c>
      <c r="F9122" s="89" t="s">
        <v>3</v>
      </c>
      <c r="G9122" s="89">
        <v>1686778</v>
      </c>
      <c r="H9122" s="89"/>
      <c r="I9122" s="93" t="s">
        <v>17759</v>
      </c>
      <c r="J9122" s="89"/>
      <c r="K9122" s="89"/>
      <c r="L9122" s="89"/>
      <c r="M9122" s="89"/>
      <c r="N9122" s="155">
        <v>0</v>
      </c>
      <c r="O9122" s="155">
        <v>1889.3</v>
      </c>
      <c r="P9122" s="89" t="s">
        <v>679</v>
      </c>
    </row>
    <row r="9123" spans="1:16" ht="63.75">
      <c r="A9123" s="214">
        <v>660</v>
      </c>
      <c r="B9123" s="89"/>
      <c r="C9123" s="90" t="s">
        <v>192</v>
      </c>
      <c r="D9123" s="153">
        <v>43433</v>
      </c>
      <c r="E9123" s="89" t="s">
        <v>15539</v>
      </c>
      <c r="F9123" s="89" t="s">
        <v>3</v>
      </c>
      <c r="G9123" s="89">
        <v>1686776</v>
      </c>
      <c r="H9123" s="89"/>
      <c r="I9123" s="93" t="s">
        <v>17760</v>
      </c>
      <c r="J9123" s="89"/>
      <c r="K9123" s="89"/>
      <c r="L9123" s="89"/>
      <c r="M9123" s="89"/>
      <c r="N9123" s="155">
        <v>0</v>
      </c>
      <c r="O9123" s="155">
        <v>36.96</v>
      </c>
      <c r="P9123" s="89" t="s">
        <v>679</v>
      </c>
    </row>
    <row r="9124" spans="1:16" ht="76.5">
      <c r="A9124" s="214">
        <v>660</v>
      </c>
      <c r="B9124" s="89"/>
      <c r="C9124" s="90" t="s">
        <v>192</v>
      </c>
      <c r="D9124" s="153">
        <v>43433</v>
      </c>
      <c r="E9124" s="89" t="s">
        <v>15540</v>
      </c>
      <c r="F9124" s="89" t="s">
        <v>3</v>
      </c>
      <c r="G9124" s="89">
        <v>1686774</v>
      </c>
      <c r="H9124" s="89"/>
      <c r="I9124" s="93" t="s">
        <v>17761</v>
      </c>
      <c r="J9124" s="89"/>
      <c r="K9124" s="89"/>
      <c r="L9124" s="89"/>
      <c r="M9124" s="89"/>
      <c r="N9124" s="155">
        <v>0</v>
      </c>
      <c r="O9124" s="155">
        <v>43.82</v>
      </c>
      <c r="P9124" s="89" t="s">
        <v>679</v>
      </c>
    </row>
    <row r="9125" spans="1:16" ht="63.75">
      <c r="A9125" s="214">
        <v>253</v>
      </c>
      <c r="B9125" s="89"/>
      <c r="C9125" s="90" t="s">
        <v>117</v>
      </c>
      <c r="D9125" s="153">
        <v>43433</v>
      </c>
      <c r="E9125" s="89" t="s">
        <v>15541</v>
      </c>
      <c r="F9125" s="89" t="s">
        <v>3</v>
      </c>
      <c r="G9125" s="89">
        <v>1686851</v>
      </c>
      <c r="H9125" s="89"/>
      <c r="I9125" s="93" t="s">
        <v>17762</v>
      </c>
      <c r="J9125" s="89"/>
      <c r="K9125" s="89"/>
      <c r="L9125" s="89"/>
      <c r="M9125" s="89"/>
      <c r="N9125" s="155">
        <v>0</v>
      </c>
      <c r="O9125" s="155">
        <v>14118.460000000001</v>
      </c>
      <c r="P9125" s="89" t="s">
        <v>679</v>
      </c>
    </row>
    <row r="9126" spans="1:16" ht="63.75">
      <c r="A9126" s="214">
        <v>253</v>
      </c>
      <c r="B9126" s="89"/>
      <c r="C9126" s="90" t="s">
        <v>117</v>
      </c>
      <c r="D9126" s="153">
        <v>43433</v>
      </c>
      <c r="E9126" s="89" t="s">
        <v>15542</v>
      </c>
      <c r="F9126" s="89" t="s">
        <v>3</v>
      </c>
      <c r="G9126" s="89">
        <v>1686847</v>
      </c>
      <c r="H9126" s="89"/>
      <c r="I9126" s="93" t="s">
        <v>17763</v>
      </c>
      <c r="J9126" s="89"/>
      <c r="K9126" s="89"/>
      <c r="L9126" s="89"/>
      <c r="M9126" s="89"/>
      <c r="N9126" s="155">
        <v>0</v>
      </c>
      <c r="O9126" s="155">
        <v>94123.040000000008</v>
      </c>
      <c r="P9126" s="89" t="s">
        <v>679</v>
      </c>
    </row>
    <row r="9127" spans="1:16" ht="51">
      <c r="A9127" s="214">
        <v>287</v>
      </c>
      <c r="B9127" s="89"/>
      <c r="C9127" s="90" t="s">
        <v>130</v>
      </c>
      <c r="D9127" s="153">
        <v>43433</v>
      </c>
      <c r="E9127" s="89" t="s">
        <v>15543</v>
      </c>
      <c r="F9127" s="89" t="s">
        <v>3</v>
      </c>
      <c r="G9127" s="89">
        <v>1686843</v>
      </c>
      <c r="H9127" s="89"/>
      <c r="I9127" s="93" t="s">
        <v>17764</v>
      </c>
      <c r="J9127" s="89"/>
      <c r="K9127" s="89"/>
      <c r="L9127" s="89"/>
      <c r="M9127" s="89"/>
      <c r="N9127" s="155">
        <v>0</v>
      </c>
      <c r="O9127" s="155">
        <v>167630.35</v>
      </c>
      <c r="P9127" s="89" t="s">
        <v>679</v>
      </c>
    </row>
    <row r="9128" spans="1:16" ht="63.75">
      <c r="A9128" s="214">
        <v>287</v>
      </c>
      <c r="B9128" s="89"/>
      <c r="C9128" s="90" t="s">
        <v>130</v>
      </c>
      <c r="D9128" s="153">
        <v>43433</v>
      </c>
      <c r="E9128" s="89" t="s">
        <v>15544</v>
      </c>
      <c r="F9128" s="89" t="s">
        <v>3</v>
      </c>
      <c r="G9128" s="89">
        <v>1686841</v>
      </c>
      <c r="H9128" s="89"/>
      <c r="I9128" s="93" t="s">
        <v>17765</v>
      </c>
      <c r="J9128" s="89"/>
      <c r="K9128" s="89"/>
      <c r="L9128" s="89"/>
      <c r="M9128" s="89"/>
      <c r="N9128" s="155">
        <v>0</v>
      </c>
      <c r="O9128" s="155">
        <v>11685.24</v>
      </c>
      <c r="P9128" s="89" t="s">
        <v>679</v>
      </c>
    </row>
    <row r="9129" spans="1:16" ht="63.75">
      <c r="A9129" s="214">
        <v>287</v>
      </c>
      <c r="B9129" s="89"/>
      <c r="C9129" s="90" t="s">
        <v>130</v>
      </c>
      <c r="D9129" s="153">
        <v>43433</v>
      </c>
      <c r="E9129" s="89" t="s">
        <v>15545</v>
      </c>
      <c r="F9129" s="89" t="s">
        <v>3</v>
      </c>
      <c r="G9129" s="89">
        <v>1686839</v>
      </c>
      <c r="H9129" s="89"/>
      <c r="I9129" s="93" t="s">
        <v>17766</v>
      </c>
      <c r="J9129" s="89"/>
      <c r="K9129" s="89"/>
      <c r="L9129" s="89"/>
      <c r="M9129" s="89"/>
      <c r="N9129" s="155">
        <v>0</v>
      </c>
      <c r="O9129" s="155">
        <v>398953.98</v>
      </c>
      <c r="P9129" s="89" t="s">
        <v>679</v>
      </c>
    </row>
    <row r="9130" spans="1:16" ht="63.75">
      <c r="A9130" s="214">
        <v>287</v>
      </c>
      <c r="B9130" s="89"/>
      <c r="C9130" s="90" t="s">
        <v>130</v>
      </c>
      <c r="D9130" s="153">
        <v>43433</v>
      </c>
      <c r="E9130" s="89" t="s">
        <v>15546</v>
      </c>
      <c r="F9130" s="89" t="s">
        <v>3</v>
      </c>
      <c r="G9130" s="89">
        <v>1686837</v>
      </c>
      <c r="H9130" s="89"/>
      <c r="I9130" s="93" t="s">
        <v>17767</v>
      </c>
      <c r="J9130" s="89"/>
      <c r="K9130" s="89"/>
      <c r="L9130" s="89"/>
      <c r="M9130" s="89"/>
      <c r="N9130" s="155">
        <v>0</v>
      </c>
      <c r="O9130" s="155">
        <v>179958.6</v>
      </c>
      <c r="P9130" s="89" t="s">
        <v>679</v>
      </c>
    </row>
    <row r="9131" spans="1:16" ht="63.75">
      <c r="A9131" s="214">
        <v>287</v>
      </c>
      <c r="B9131" s="89"/>
      <c r="C9131" s="90" t="s">
        <v>130</v>
      </c>
      <c r="D9131" s="153">
        <v>43433</v>
      </c>
      <c r="E9131" s="89" t="s">
        <v>15547</v>
      </c>
      <c r="F9131" s="89" t="s">
        <v>3</v>
      </c>
      <c r="G9131" s="89">
        <v>1686834</v>
      </c>
      <c r="H9131" s="89"/>
      <c r="I9131" s="93" t="s">
        <v>17768</v>
      </c>
      <c r="J9131" s="89"/>
      <c r="K9131" s="89"/>
      <c r="L9131" s="89"/>
      <c r="M9131" s="89"/>
      <c r="N9131" s="155">
        <v>0</v>
      </c>
      <c r="O9131" s="155">
        <v>454171.42</v>
      </c>
      <c r="P9131" s="89" t="s">
        <v>679</v>
      </c>
    </row>
    <row r="9132" spans="1:16" ht="51">
      <c r="A9132" s="214">
        <v>16</v>
      </c>
      <c r="B9132" s="89"/>
      <c r="C9132" s="90" t="s">
        <v>46</v>
      </c>
      <c r="D9132" s="153">
        <v>43433</v>
      </c>
      <c r="E9132" s="89" t="s">
        <v>15548</v>
      </c>
      <c r="F9132" s="89" t="s">
        <v>3</v>
      </c>
      <c r="G9132" s="89">
        <v>1686832</v>
      </c>
      <c r="H9132" s="89"/>
      <c r="I9132" s="93" t="s">
        <v>17769</v>
      </c>
      <c r="J9132" s="89"/>
      <c r="K9132" s="89"/>
      <c r="L9132" s="89"/>
      <c r="M9132" s="89"/>
      <c r="N9132" s="155">
        <v>0</v>
      </c>
      <c r="O9132" s="155">
        <v>160.02000000000001</v>
      </c>
      <c r="P9132" s="89" t="s">
        <v>679</v>
      </c>
    </row>
    <row r="9133" spans="1:16" ht="63.75">
      <c r="A9133" s="214">
        <v>287</v>
      </c>
      <c r="B9133" s="89"/>
      <c r="C9133" s="90" t="s">
        <v>130</v>
      </c>
      <c r="D9133" s="153">
        <v>43433</v>
      </c>
      <c r="E9133" s="89" t="s">
        <v>15549</v>
      </c>
      <c r="F9133" s="89" t="s">
        <v>3</v>
      </c>
      <c r="G9133" s="89">
        <v>1686831</v>
      </c>
      <c r="H9133" s="89"/>
      <c r="I9133" s="93" t="s">
        <v>17770</v>
      </c>
      <c r="J9133" s="89"/>
      <c r="K9133" s="89"/>
      <c r="L9133" s="89"/>
      <c r="M9133" s="89"/>
      <c r="N9133" s="155">
        <v>0</v>
      </c>
      <c r="O9133" s="155">
        <v>147812.58000000002</v>
      </c>
      <c r="P9133" s="89" t="s">
        <v>679</v>
      </c>
    </row>
    <row r="9134" spans="1:16" ht="63.75">
      <c r="A9134" s="214">
        <v>287</v>
      </c>
      <c r="B9134" s="89"/>
      <c r="C9134" s="90" t="s">
        <v>130</v>
      </c>
      <c r="D9134" s="153">
        <v>43433</v>
      </c>
      <c r="E9134" s="89" t="s">
        <v>15550</v>
      </c>
      <c r="F9134" s="89" t="s">
        <v>3</v>
      </c>
      <c r="G9134" s="89">
        <v>1686830</v>
      </c>
      <c r="H9134" s="89"/>
      <c r="I9134" s="93" t="s">
        <v>17771</v>
      </c>
      <c r="J9134" s="89"/>
      <c r="K9134" s="89"/>
      <c r="L9134" s="89"/>
      <c r="M9134" s="89"/>
      <c r="N9134" s="155">
        <v>0</v>
      </c>
      <c r="O9134" s="155">
        <v>103388.92</v>
      </c>
      <c r="P9134" s="89" t="s">
        <v>679</v>
      </c>
    </row>
    <row r="9135" spans="1:16" ht="63.75">
      <c r="A9135" s="214">
        <v>87</v>
      </c>
      <c r="B9135" s="89"/>
      <c r="C9135" s="90" t="s">
        <v>60</v>
      </c>
      <c r="D9135" s="153">
        <v>43433</v>
      </c>
      <c r="E9135" s="89" t="s">
        <v>15551</v>
      </c>
      <c r="F9135" s="89" t="s">
        <v>3</v>
      </c>
      <c r="G9135" s="89">
        <v>1686829</v>
      </c>
      <c r="H9135" s="89"/>
      <c r="I9135" s="93" t="s">
        <v>17772</v>
      </c>
      <c r="J9135" s="89"/>
      <c r="K9135" s="89"/>
      <c r="L9135" s="89"/>
      <c r="M9135" s="89"/>
      <c r="N9135" s="155">
        <v>0</v>
      </c>
      <c r="O9135" s="155">
        <v>19783.170000000002</v>
      </c>
      <c r="P9135" s="89" t="s">
        <v>679</v>
      </c>
    </row>
    <row r="9136" spans="1:16" ht="63.75">
      <c r="A9136" s="214">
        <v>155</v>
      </c>
      <c r="B9136" s="89"/>
      <c r="C9136" s="90" t="s">
        <v>88</v>
      </c>
      <c r="D9136" s="153">
        <v>43433</v>
      </c>
      <c r="E9136" s="89" t="s">
        <v>15552</v>
      </c>
      <c r="F9136" s="89" t="s">
        <v>3</v>
      </c>
      <c r="G9136" s="89">
        <v>1686827</v>
      </c>
      <c r="H9136" s="89"/>
      <c r="I9136" s="93" t="s">
        <v>17773</v>
      </c>
      <c r="J9136" s="89"/>
      <c r="K9136" s="89"/>
      <c r="L9136" s="89"/>
      <c r="M9136" s="89"/>
      <c r="N9136" s="155">
        <v>0</v>
      </c>
      <c r="O9136" s="155">
        <v>438.58</v>
      </c>
      <c r="P9136" s="89" t="s">
        <v>679</v>
      </c>
    </row>
    <row r="9137" spans="1:16" ht="63.75">
      <c r="A9137" s="214">
        <v>287</v>
      </c>
      <c r="B9137" s="89"/>
      <c r="C9137" s="90" t="s">
        <v>130</v>
      </c>
      <c r="D9137" s="153">
        <v>43433</v>
      </c>
      <c r="E9137" s="89" t="s">
        <v>15553</v>
      </c>
      <c r="F9137" s="89" t="s">
        <v>3</v>
      </c>
      <c r="G9137" s="89">
        <v>1686826</v>
      </c>
      <c r="H9137" s="89"/>
      <c r="I9137" s="93" t="s">
        <v>17774</v>
      </c>
      <c r="J9137" s="89"/>
      <c r="K9137" s="89"/>
      <c r="L9137" s="89"/>
      <c r="M9137" s="89"/>
      <c r="N9137" s="155">
        <v>0</v>
      </c>
      <c r="O9137" s="155">
        <v>272416.78999999998</v>
      </c>
      <c r="P9137" s="89" t="s">
        <v>679</v>
      </c>
    </row>
    <row r="9138" spans="1:16" ht="51">
      <c r="A9138" s="214">
        <v>373</v>
      </c>
      <c r="B9138" s="89"/>
      <c r="C9138" s="90" t="s">
        <v>644</v>
      </c>
      <c r="D9138" s="153">
        <v>43433</v>
      </c>
      <c r="E9138" s="89" t="s">
        <v>15554</v>
      </c>
      <c r="F9138" s="89" t="s">
        <v>3</v>
      </c>
      <c r="G9138" s="89">
        <v>1686823</v>
      </c>
      <c r="H9138" s="89"/>
      <c r="I9138" s="93" t="s">
        <v>17775</v>
      </c>
      <c r="J9138" s="89"/>
      <c r="K9138" s="89"/>
      <c r="L9138" s="89"/>
      <c r="M9138" s="89"/>
      <c r="N9138" s="155">
        <v>0</v>
      </c>
      <c r="O9138" s="155">
        <v>4222.8</v>
      </c>
      <c r="P9138" s="89" t="s">
        <v>679</v>
      </c>
    </row>
    <row r="9139" spans="1:16" ht="63.75">
      <c r="A9139" s="214">
        <v>650</v>
      </c>
      <c r="B9139" s="89"/>
      <c r="C9139" s="90" t="s">
        <v>191</v>
      </c>
      <c r="D9139" s="153">
        <v>43433</v>
      </c>
      <c r="E9139" s="89" t="s">
        <v>15555</v>
      </c>
      <c r="F9139" s="89" t="s">
        <v>3</v>
      </c>
      <c r="G9139" s="89">
        <v>1686822</v>
      </c>
      <c r="H9139" s="89"/>
      <c r="I9139" s="93" t="s">
        <v>17776</v>
      </c>
      <c r="J9139" s="89"/>
      <c r="K9139" s="89"/>
      <c r="L9139" s="89"/>
      <c r="M9139" s="89"/>
      <c r="N9139" s="155">
        <v>0</v>
      </c>
      <c r="O9139" s="155">
        <v>29252.03</v>
      </c>
      <c r="P9139" s="89" t="s">
        <v>679</v>
      </c>
    </row>
    <row r="9140" spans="1:16" ht="63.75">
      <c r="A9140" s="214">
        <v>660</v>
      </c>
      <c r="B9140" s="89"/>
      <c r="C9140" s="90" t="s">
        <v>192</v>
      </c>
      <c r="D9140" s="153">
        <v>43433</v>
      </c>
      <c r="E9140" s="89" t="s">
        <v>15556</v>
      </c>
      <c r="F9140" s="89" t="s">
        <v>3</v>
      </c>
      <c r="G9140" s="89">
        <v>1686727</v>
      </c>
      <c r="H9140" s="89"/>
      <c r="I9140" s="93" t="s">
        <v>17777</v>
      </c>
      <c r="J9140" s="89"/>
      <c r="K9140" s="89"/>
      <c r="L9140" s="89"/>
      <c r="M9140" s="89"/>
      <c r="N9140" s="155">
        <v>0</v>
      </c>
      <c r="O9140" s="155">
        <v>386</v>
      </c>
      <c r="P9140" s="89" t="s">
        <v>679</v>
      </c>
    </row>
    <row r="9141" spans="1:16" ht="89.25">
      <c r="A9141" s="214">
        <v>587</v>
      </c>
      <c r="B9141" s="89"/>
      <c r="C9141" s="90" t="s">
        <v>2113</v>
      </c>
      <c r="D9141" s="153">
        <v>43433</v>
      </c>
      <c r="E9141" s="89" t="s">
        <v>15557</v>
      </c>
      <c r="F9141" s="89" t="s">
        <v>3</v>
      </c>
      <c r="G9141" s="89">
        <v>1686726</v>
      </c>
      <c r="H9141" s="89"/>
      <c r="I9141" s="93" t="s">
        <v>17778</v>
      </c>
      <c r="J9141" s="89"/>
      <c r="K9141" s="89"/>
      <c r="L9141" s="89"/>
      <c r="M9141" s="89"/>
      <c r="N9141" s="155">
        <v>0</v>
      </c>
      <c r="O9141" s="155">
        <v>19.38</v>
      </c>
      <c r="P9141" s="89" t="s">
        <v>679</v>
      </c>
    </row>
    <row r="9142" spans="1:16" ht="51">
      <c r="A9142" s="214">
        <v>41</v>
      </c>
      <c r="B9142" s="89"/>
      <c r="C9142" s="90" t="s">
        <v>50</v>
      </c>
      <c r="D9142" s="153">
        <v>43433</v>
      </c>
      <c r="E9142" s="89" t="s">
        <v>15558</v>
      </c>
      <c r="F9142" s="89" t="s">
        <v>3</v>
      </c>
      <c r="G9142" s="89">
        <v>1686725</v>
      </c>
      <c r="H9142" s="89"/>
      <c r="I9142" s="93" t="s">
        <v>17779</v>
      </c>
      <c r="J9142" s="89"/>
      <c r="K9142" s="89"/>
      <c r="L9142" s="89"/>
      <c r="M9142" s="89"/>
      <c r="N9142" s="155">
        <v>0</v>
      </c>
      <c r="O9142" s="155">
        <v>27239.040000000001</v>
      </c>
      <c r="P9142" s="89" t="s">
        <v>679</v>
      </c>
    </row>
    <row r="9143" spans="1:16" ht="89.25">
      <c r="A9143" s="214">
        <v>587</v>
      </c>
      <c r="B9143" s="89"/>
      <c r="C9143" s="90" t="s">
        <v>2113</v>
      </c>
      <c r="D9143" s="153">
        <v>43433</v>
      </c>
      <c r="E9143" s="89" t="s">
        <v>15559</v>
      </c>
      <c r="F9143" s="89" t="s">
        <v>3</v>
      </c>
      <c r="G9143" s="89">
        <v>1686724</v>
      </c>
      <c r="H9143" s="89"/>
      <c r="I9143" s="93" t="s">
        <v>17780</v>
      </c>
      <c r="J9143" s="89"/>
      <c r="K9143" s="89"/>
      <c r="L9143" s="89"/>
      <c r="M9143" s="89"/>
      <c r="N9143" s="155">
        <v>0</v>
      </c>
      <c r="O9143" s="155">
        <v>34.69</v>
      </c>
      <c r="P9143" s="89" t="s">
        <v>679</v>
      </c>
    </row>
    <row r="9144" spans="1:16" ht="76.5">
      <c r="A9144" s="214">
        <v>660</v>
      </c>
      <c r="B9144" s="89"/>
      <c r="C9144" s="90" t="s">
        <v>192</v>
      </c>
      <c r="D9144" s="153">
        <v>43433</v>
      </c>
      <c r="E9144" s="89" t="s">
        <v>15560</v>
      </c>
      <c r="F9144" s="89" t="s">
        <v>3</v>
      </c>
      <c r="G9144" s="89">
        <v>1686723</v>
      </c>
      <c r="H9144" s="89"/>
      <c r="I9144" s="93" t="s">
        <v>17781</v>
      </c>
      <c r="J9144" s="89"/>
      <c r="K9144" s="89"/>
      <c r="L9144" s="89"/>
      <c r="M9144" s="89"/>
      <c r="N9144" s="155">
        <v>0</v>
      </c>
      <c r="O9144" s="155">
        <v>193</v>
      </c>
      <c r="P9144" s="89" t="s">
        <v>679</v>
      </c>
    </row>
    <row r="9145" spans="1:16" ht="89.25">
      <c r="A9145" s="214">
        <v>587</v>
      </c>
      <c r="B9145" s="89"/>
      <c r="C9145" s="90" t="s">
        <v>2113</v>
      </c>
      <c r="D9145" s="153">
        <v>43433</v>
      </c>
      <c r="E9145" s="89" t="s">
        <v>15561</v>
      </c>
      <c r="F9145" s="89" t="s">
        <v>3</v>
      </c>
      <c r="G9145" s="89">
        <v>1686722</v>
      </c>
      <c r="H9145" s="89"/>
      <c r="I9145" s="93" t="s">
        <v>17782</v>
      </c>
      <c r="J9145" s="89"/>
      <c r="K9145" s="89"/>
      <c r="L9145" s="89"/>
      <c r="M9145" s="89"/>
      <c r="N9145" s="155">
        <v>0</v>
      </c>
      <c r="O9145" s="155">
        <v>6380.67</v>
      </c>
      <c r="P9145" s="89" t="s">
        <v>679</v>
      </c>
    </row>
    <row r="9146" spans="1:16" ht="63.75">
      <c r="A9146" s="214">
        <v>660</v>
      </c>
      <c r="B9146" s="89"/>
      <c r="C9146" s="90" t="s">
        <v>192</v>
      </c>
      <c r="D9146" s="153">
        <v>43433</v>
      </c>
      <c r="E9146" s="89" t="s">
        <v>15562</v>
      </c>
      <c r="F9146" s="89" t="s">
        <v>3</v>
      </c>
      <c r="G9146" s="89">
        <v>1686721</v>
      </c>
      <c r="H9146" s="89"/>
      <c r="I9146" s="93" t="s">
        <v>17783</v>
      </c>
      <c r="J9146" s="89"/>
      <c r="K9146" s="89"/>
      <c r="L9146" s="89"/>
      <c r="M9146" s="89"/>
      <c r="N9146" s="155">
        <v>0</v>
      </c>
      <c r="O9146" s="155">
        <v>646</v>
      </c>
      <c r="P9146" s="89" t="s">
        <v>679</v>
      </c>
    </row>
    <row r="9147" spans="1:16" ht="89.25">
      <c r="A9147" s="214">
        <v>587</v>
      </c>
      <c r="B9147" s="89"/>
      <c r="C9147" s="90" t="s">
        <v>2113</v>
      </c>
      <c r="D9147" s="153">
        <v>43433</v>
      </c>
      <c r="E9147" s="89" t="s">
        <v>15563</v>
      </c>
      <c r="F9147" s="89" t="s">
        <v>3</v>
      </c>
      <c r="G9147" s="89">
        <v>1686719</v>
      </c>
      <c r="H9147" s="89"/>
      <c r="I9147" s="93" t="s">
        <v>17784</v>
      </c>
      <c r="J9147" s="89"/>
      <c r="K9147" s="89"/>
      <c r="L9147" s="89"/>
      <c r="M9147" s="89"/>
      <c r="N9147" s="155">
        <v>0</v>
      </c>
      <c r="O9147" s="155">
        <v>177</v>
      </c>
      <c r="P9147" s="89" t="s">
        <v>679</v>
      </c>
    </row>
    <row r="9148" spans="1:16" ht="63.75">
      <c r="A9148" s="214">
        <v>660</v>
      </c>
      <c r="B9148" s="89"/>
      <c r="C9148" s="90" t="s">
        <v>192</v>
      </c>
      <c r="D9148" s="153">
        <v>43433</v>
      </c>
      <c r="E9148" s="89" t="s">
        <v>15564</v>
      </c>
      <c r="F9148" s="89" t="s">
        <v>3</v>
      </c>
      <c r="G9148" s="89">
        <v>1686718</v>
      </c>
      <c r="H9148" s="89"/>
      <c r="I9148" s="93" t="s">
        <v>17785</v>
      </c>
      <c r="J9148" s="89"/>
      <c r="K9148" s="89"/>
      <c r="L9148" s="89"/>
      <c r="M9148" s="89"/>
      <c r="N9148" s="155">
        <v>0</v>
      </c>
      <c r="O9148" s="155">
        <v>193</v>
      </c>
      <c r="P9148" s="89" t="s">
        <v>679</v>
      </c>
    </row>
    <row r="9149" spans="1:16" ht="89.25">
      <c r="A9149" s="214">
        <v>587</v>
      </c>
      <c r="B9149" s="89"/>
      <c r="C9149" s="90" t="s">
        <v>2113</v>
      </c>
      <c r="D9149" s="153">
        <v>43433</v>
      </c>
      <c r="E9149" s="89" t="s">
        <v>15565</v>
      </c>
      <c r="F9149" s="89" t="s">
        <v>3</v>
      </c>
      <c r="G9149" s="89">
        <v>1686717</v>
      </c>
      <c r="H9149" s="89"/>
      <c r="I9149" s="93" t="s">
        <v>17786</v>
      </c>
      <c r="J9149" s="89"/>
      <c r="K9149" s="89"/>
      <c r="L9149" s="89"/>
      <c r="M9149" s="89"/>
      <c r="N9149" s="155">
        <v>0</v>
      </c>
      <c r="O9149" s="155">
        <v>6057.36</v>
      </c>
      <c r="P9149" s="89" t="s">
        <v>679</v>
      </c>
    </row>
    <row r="9150" spans="1:16" ht="63.75">
      <c r="A9150" s="214">
        <v>660</v>
      </c>
      <c r="B9150" s="89"/>
      <c r="C9150" s="90" t="s">
        <v>192</v>
      </c>
      <c r="D9150" s="153">
        <v>43433</v>
      </c>
      <c r="E9150" s="89" t="s">
        <v>15566</v>
      </c>
      <c r="F9150" s="89" t="s">
        <v>3</v>
      </c>
      <c r="G9150" s="89">
        <v>1686716</v>
      </c>
      <c r="H9150" s="89"/>
      <c r="I9150" s="93" t="s">
        <v>17787</v>
      </c>
      <c r="J9150" s="89"/>
      <c r="K9150" s="89"/>
      <c r="L9150" s="89"/>
      <c r="M9150" s="89"/>
      <c r="N9150" s="155">
        <v>0</v>
      </c>
      <c r="O9150" s="155">
        <v>193</v>
      </c>
      <c r="P9150" s="89" t="s">
        <v>679</v>
      </c>
    </row>
    <row r="9151" spans="1:16" ht="51">
      <c r="A9151" s="214">
        <v>578</v>
      </c>
      <c r="B9151" s="89"/>
      <c r="C9151" s="90" t="s">
        <v>183</v>
      </c>
      <c r="D9151" s="153">
        <v>43433</v>
      </c>
      <c r="E9151" s="89" t="s">
        <v>15567</v>
      </c>
      <c r="F9151" s="89" t="s">
        <v>3</v>
      </c>
      <c r="G9151" s="89">
        <v>1686697</v>
      </c>
      <c r="H9151" s="89"/>
      <c r="I9151" s="93" t="s">
        <v>17788</v>
      </c>
      <c r="J9151" s="89"/>
      <c r="K9151" s="89"/>
      <c r="L9151" s="89"/>
      <c r="M9151" s="89"/>
      <c r="N9151" s="155">
        <v>0</v>
      </c>
      <c r="O9151" s="155">
        <v>139.20000000000002</v>
      </c>
      <c r="P9151" s="89" t="s">
        <v>679</v>
      </c>
    </row>
    <row r="9152" spans="1:16" ht="51">
      <c r="A9152" s="214">
        <v>46</v>
      </c>
      <c r="B9152" s="89"/>
      <c r="C9152" s="90" t="s">
        <v>51</v>
      </c>
      <c r="D9152" s="153">
        <v>43433</v>
      </c>
      <c r="E9152" s="89" t="s">
        <v>15568</v>
      </c>
      <c r="F9152" s="89" t="s">
        <v>3</v>
      </c>
      <c r="G9152" s="89">
        <v>1686690</v>
      </c>
      <c r="H9152" s="89"/>
      <c r="I9152" s="93" t="s">
        <v>17789</v>
      </c>
      <c r="J9152" s="89"/>
      <c r="K9152" s="89"/>
      <c r="L9152" s="89"/>
      <c r="M9152" s="89"/>
      <c r="N9152" s="155">
        <v>0</v>
      </c>
      <c r="O9152" s="155">
        <v>28979.7</v>
      </c>
      <c r="P9152" s="89" t="s">
        <v>679</v>
      </c>
    </row>
    <row r="9153" spans="1:16" ht="51">
      <c r="A9153" s="214" t="s">
        <v>567</v>
      </c>
      <c r="B9153" s="89"/>
      <c r="C9153" s="90" t="s">
        <v>620</v>
      </c>
      <c r="D9153" s="153">
        <v>43433</v>
      </c>
      <c r="E9153" s="89" t="s">
        <v>15569</v>
      </c>
      <c r="F9153" s="89" t="s">
        <v>3</v>
      </c>
      <c r="G9153" s="89">
        <v>1686689</v>
      </c>
      <c r="H9153" s="89"/>
      <c r="I9153" s="93" t="s">
        <v>17790</v>
      </c>
      <c r="J9153" s="89"/>
      <c r="K9153" s="89"/>
      <c r="L9153" s="89"/>
      <c r="M9153" s="89"/>
      <c r="N9153" s="155">
        <v>0</v>
      </c>
      <c r="O9153" s="155">
        <v>2719.28</v>
      </c>
      <c r="P9153" s="89" t="s">
        <v>679</v>
      </c>
    </row>
    <row r="9154" spans="1:16" ht="51">
      <c r="A9154" s="214" t="s">
        <v>567</v>
      </c>
      <c r="B9154" s="89"/>
      <c r="C9154" s="90" t="s">
        <v>620</v>
      </c>
      <c r="D9154" s="153">
        <v>43433</v>
      </c>
      <c r="E9154" s="89" t="s">
        <v>15570</v>
      </c>
      <c r="F9154" s="89" t="s">
        <v>3</v>
      </c>
      <c r="G9154" s="89">
        <v>1686687</v>
      </c>
      <c r="H9154" s="89"/>
      <c r="I9154" s="93" t="s">
        <v>17791</v>
      </c>
      <c r="J9154" s="89"/>
      <c r="K9154" s="89"/>
      <c r="L9154" s="89"/>
      <c r="M9154" s="89"/>
      <c r="N9154" s="155">
        <v>0</v>
      </c>
      <c r="O9154" s="155">
        <v>683.73</v>
      </c>
      <c r="P9154" s="89" t="s">
        <v>679</v>
      </c>
    </row>
    <row r="9155" spans="1:16" ht="51">
      <c r="A9155" s="214" t="s">
        <v>569</v>
      </c>
      <c r="B9155" s="89"/>
      <c r="C9155" s="90" t="s">
        <v>621</v>
      </c>
      <c r="D9155" s="153">
        <v>43433</v>
      </c>
      <c r="E9155" s="89" t="s">
        <v>15571</v>
      </c>
      <c r="F9155" s="89" t="s">
        <v>3</v>
      </c>
      <c r="G9155" s="89">
        <v>1686680</v>
      </c>
      <c r="H9155" s="89"/>
      <c r="I9155" s="93" t="s">
        <v>17792</v>
      </c>
      <c r="J9155" s="89"/>
      <c r="K9155" s="89"/>
      <c r="L9155" s="89"/>
      <c r="M9155" s="89"/>
      <c r="N9155" s="155">
        <v>0</v>
      </c>
      <c r="O9155" s="155">
        <v>145</v>
      </c>
      <c r="P9155" s="89" t="s">
        <v>679</v>
      </c>
    </row>
    <row r="9156" spans="1:16" ht="63.75">
      <c r="A9156" s="214" t="s">
        <v>569</v>
      </c>
      <c r="B9156" s="89"/>
      <c r="C9156" s="90" t="s">
        <v>621</v>
      </c>
      <c r="D9156" s="153">
        <v>43433</v>
      </c>
      <c r="E9156" s="89" t="s">
        <v>15572</v>
      </c>
      <c r="F9156" s="89" t="s">
        <v>3</v>
      </c>
      <c r="G9156" s="89">
        <v>1686753</v>
      </c>
      <c r="H9156" s="89"/>
      <c r="I9156" s="93" t="s">
        <v>17793</v>
      </c>
      <c r="J9156" s="89"/>
      <c r="K9156" s="89"/>
      <c r="L9156" s="89"/>
      <c r="M9156" s="89"/>
      <c r="N9156" s="155">
        <v>0</v>
      </c>
      <c r="O9156" s="155">
        <v>42686.55</v>
      </c>
      <c r="P9156" s="89" t="s">
        <v>679</v>
      </c>
    </row>
    <row r="9157" spans="1:16" ht="63.75">
      <c r="A9157" s="214">
        <v>35</v>
      </c>
      <c r="B9157" s="89"/>
      <c r="C9157" s="90" t="s">
        <v>49</v>
      </c>
      <c r="D9157" s="153">
        <v>43433</v>
      </c>
      <c r="E9157" s="89" t="s">
        <v>15573</v>
      </c>
      <c r="F9157" s="89" t="s">
        <v>3</v>
      </c>
      <c r="G9157" s="89">
        <v>1686748</v>
      </c>
      <c r="H9157" s="89"/>
      <c r="I9157" s="93" t="s">
        <v>17794</v>
      </c>
      <c r="J9157" s="89"/>
      <c r="K9157" s="89"/>
      <c r="L9157" s="89"/>
      <c r="M9157" s="89"/>
      <c r="N9157" s="155">
        <v>0</v>
      </c>
      <c r="O9157" s="155">
        <v>5570.61</v>
      </c>
      <c r="P9157" s="89" t="s">
        <v>679</v>
      </c>
    </row>
    <row r="9158" spans="1:16" ht="89.25">
      <c r="A9158" s="214">
        <v>587</v>
      </c>
      <c r="B9158" s="89"/>
      <c r="C9158" s="90" t="s">
        <v>2113</v>
      </c>
      <c r="D9158" s="153">
        <v>43433</v>
      </c>
      <c r="E9158" s="89" t="s">
        <v>15574</v>
      </c>
      <c r="F9158" s="89" t="s">
        <v>3</v>
      </c>
      <c r="G9158" s="89">
        <v>1686737</v>
      </c>
      <c r="H9158" s="89"/>
      <c r="I9158" s="93" t="s">
        <v>17795</v>
      </c>
      <c r="J9158" s="89"/>
      <c r="K9158" s="89"/>
      <c r="L9158" s="89"/>
      <c r="M9158" s="89"/>
      <c r="N9158" s="155">
        <v>0</v>
      </c>
      <c r="O9158" s="155">
        <v>893.09</v>
      </c>
      <c r="P9158" s="89" t="s">
        <v>679</v>
      </c>
    </row>
    <row r="9159" spans="1:16" ht="63.75">
      <c r="A9159" s="214">
        <v>660</v>
      </c>
      <c r="B9159" s="89"/>
      <c r="C9159" s="90" t="s">
        <v>192</v>
      </c>
      <c r="D9159" s="153">
        <v>43433</v>
      </c>
      <c r="E9159" s="89" t="s">
        <v>15575</v>
      </c>
      <c r="F9159" s="89" t="s">
        <v>3</v>
      </c>
      <c r="G9159" s="89">
        <v>1686735</v>
      </c>
      <c r="H9159" s="89"/>
      <c r="I9159" s="93" t="s">
        <v>17796</v>
      </c>
      <c r="J9159" s="89"/>
      <c r="K9159" s="89"/>
      <c r="L9159" s="89"/>
      <c r="M9159" s="89"/>
      <c r="N9159" s="155">
        <v>0</v>
      </c>
      <c r="O9159" s="155">
        <v>2584</v>
      </c>
      <c r="P9159" s="89" t="s">
        <v>679</v>
      </c>
    </row>
    <row r="9160" spans="1:16" ht="89.25">
      <c r="A9160" s="214">
        <v>587</v>
      </c>
      <c r="B9160" s="89"/>
      <c r="C9160" s="90" t="s">
        <v>2113</v>
      </c>
      <c r="D9160" s="153">
        <v>43433</v>
      </c>
      <c r="E9160" s="89" t="s">
        <v>15576</v>
      </c>
      <c r="F9160" s="89" t="s">
        <v>3</v>
      </c>
      <c r="G9160" s="89">
        <v>1686734</v>
      </c>
      <c r="H9160" s="89"/>
      <c r="I9160" s="93" t="s">
        <v>17797</v>
      </c>
      <c r="J9160" s="89"/>
      <c r="K9160" s="89"/>
      <c r="L9160" s="89"/>
      <c r="M9160" s="89"/>
      <c r="N9160" s="155">
        <v>0</v>
      </c>
      <c r="O9160" s="155">
        <v>222.26</v>
      </c>
      <c r="P9160" s="89" t="s">
        <v>679</v>
      </c>
    </row>
    <row r="9161" spans="1:16" ht="51">
      <c r="A9161" s="214">
        <v>41</v>
      </c>
      <c r="B9161" s="89"/>
      <c r="C9161" s="90" t="s">
        <v>50</v>
      </c>
      <c r="D9161" s="153">
        <v>43433</v>
      </c>
      <c r="E9161" s="89" t="s">
        <v>15577</v>
      </c>
      <c r="F9161" s="89" t="s">
        <v>3</v>
      </c>
      <c r="G9161" s="89">
        <v>1686733</v>
      </c>
      <c r="H9161" s="89"/>
      <c r="I9161" s="93" t="s">
        <v>17798</v>
      </c>
      <c r="J9161" s="89"/>
      <c r="K9161" s="89"/>
      <c r="L9161" s="89"/>
      <c r="M9161" s="89"/>
      <c r="N9161" s="155">
        <v>0</v>
      </c>
      <c r="O9161" s="155">
        <v>14164.28</v>
      </c>
      <c r="P9161" s="89" t="s">
        <v>679</v>
      </c>
    </row>
    <row r="9162" spans="1:16" ht="63.75">
      <c r="A9162" s="214">
        <v>292</v>
      </c>
      <c r="B9162" s="89"/>
      <c r="C9162" s="90" t="s">
        <v>134</v>
      </c>
      <c r="D9162" s="153">
        <v>43433</v>
      </c>
      <c r="E9162" s="89" t="s">
        <v>15578</v>
      </c>
      <c r="F9162" s="89" t="s">
        <v>3</v>
      </c>
      <c r="G9162" s="89">
        <v>1686732</v>
      </c>
      <c r="H9162" s="89"/>
      <c r="I9162" s="93" t="s">
        <v>17799</v>
      </c>
      <c r="J9162" s="89"/>
      <c r="K9162" s="89"/>
      <c r="L9162" s="89"/>
      <c r="M9162" s="89"/>
      <c r="N9162" s="155">
        <v>0</v>
      </c>
      <c r="O9162" s="155">
        <v>407</v>
      </c>
      <c r="P9162" s="89" t="s">
        <v>679</v>
      </c>
    </row>
    <row r="9163" spans="1:16" ht="89.25">
      <c r="A9163" s="214">
        <v>587</v>
      </c>
      <c r="B9163" s="89"/>
      <c r="C9163" s="90" t="s">
        <v>2113</v>
      </c>
      <c r="D9163" s="153">
        <v>43433</v>
      </c>
      <c r="E9163" s="89" t="s">
        <v>15579</v>
      </c>
      <c r="F9163" s="89" t="s">
        <v>3</v>
      </c>
      <c r="G9163" s="89">
        <v>1686730</v>
      </c>
      <c r="H9163" s="89"/>
      <c r="I9163" s="93" t="s">
        <v>17800</v>
      </c>
      <c r="J9163" s="89"/>
      <c r="K9163" s="89"/>
      <c r="L9163" s="89"/>
      <c r="M9163" s="89"/>
      <c r="N9163" s="155">
        <v>0</v>
      </c>
      <c r="O9163" s="155">
        <v>420</v>
      </c>
      <c r="P9163" s="89" t="s">
        <v>679</v>
      </c>
    </row>
    <row r="9164" spans="1:16" ht="51">
      <c r="A9164" s="214">
        <v>41</v>
      </c>
      <c r="B9164" s="89"/>
      <c r="C9164" s="90" t="s">
        <v>50</v>
      </c>
      <c r="D9164" s="153">
        <v>43433</v>
      </c>
      <c r="E9164" s="89" t="s">
        <v>15580</v>
      </c>
      <c r="F9164" s="89" t="s">
        <v>3</v>
      </c>
      <c r="G9164" s="89">
        <v>1686728</v>
      </c>
      <c r="H9164" s="89"/>
      <c r="I9164" s="93" t="s">
        <v>17801</v>
      </c>
      <c r="J9164" s="89"/>
      <c r="K9164" s="89"/>
      <c r="L9164" s="89"/>
      <c r="M9164" s="89"/>
      <c r="N9164" s="155">
        <v>0</v>
      </c>
      <c r="O9164" s="155">
        <v>23868.799999999999</v>
      </c>
      <c r="P9164" s="89" t="s">
        <v>679</v>
      </c>
    </row>
    <row r="9165" spans="1:16" ht="51">
      <c r="A9165" s="214" t="s">
        <v>569</v>
      </c>
      <c r="B9165" s="89"/>
      <c r="C9165" s="90" t="s">
        <v>621</v>
      </c>
      <c r="D9165" s="153">
        <v>43433</v>
      </c>
      <c r="E9165" s="89" t="s">
        <v>15581</v>
      </c>
      <c r="F9165" s="89" t="s">
        <v>3</v>
      </c>
      <c r="G9165" s="89">
        <v>1686861</v>
      </c>
      <c r="H9165" s="89"/>
      <c r="I9165" s="93" t="s">
        <v>17802</v>
      </c>
      <c r="J9165" s="89"/>
      <c r="K9165" s="89"/>
      <c r="L9165" s="89"/>
      <c r="M9165" s="89"/>
      <c r="N9165" s="155">
        <v>0</v>
      </c>
      <c r="O9165" s="155">
        <v>15.08</v>
      </c>
      <c r="P9165" s="89" t="s">
        <v>679</v>
      </c>
    </row>
    <row r="9166" spans="1:16" ht="38.25">
      <c r="A9166" s="214" t="s">
        <v>569</v>
      </c>
      <c r="B9166" s="89"/>
      <c r="C9166" s="90" t="s">
        <v>621</v>
      </c>
      <c r="D9166" s="153">
        <v>43433</v>
      </c>
      <c r="E9166" s="89" t="s">
        <v>15582</v>
      </c>
      <c r="F9166" s="89" t="s">
        <v>3</v>
      </c>
      <c r="G9166" s="89">
        <v>1686859</v>
      </c>
      <c r="H9166" s="89"/>
      <c r="I9166" s="93" t="s">
        <v>17803</v>
      </c>
      <c r="J9166" s="89"/>
      <c r="K9166" s="89"/>
      <c r="L9166" s="89"/>
      <c r="M9166" s="89"/>
      <c r="N9166" s="155">
        <v>0</v>
      </c>
      <c r="O9166" s="155">
        <v>67.2</v>
      </c>
      <c r="P9166" s="89" t="s">
        <v>679</v>
      </c>
    </row>
    <row r="9167" spans="1:16" ht="51">
      <c r="A9167" s="214" t="s">
        <v>569</v>
      </c>
      <c r="B9167" s="89"/>
      <c r="C9167" s="90" t="s">
        <v>621</v>
      </c>
      <c r="D9167" s="153">
        <v>43433</v>
      </c>
      <c r="E9167" s="89" t="s">
        <v>15583</v>
      </c>
      <c r="F9167" s="89" t="s">
        <v>3</v>
      </c>
      <c r="G9167" s="89">
        <v>1686857</v>
      </c>
      <c r="H9167" s="89"/>
      <c r="I9167" s="93" t="s">
        <v>17804</v>
      </c>
      <c r="J9167" s="89"/>
      <c r="K9167" s="89"/>
      <c r="L9167" s="89"/>
      <c r="M9167" s="89"/>
      <c r="N9167" s="155">
        <v>0</v>
      </c>
      <c r="O9167" s="155">
        <v>2.9</v>
      </c>
      <c r="P9167" s="89" t="s">
        <v>679</v>
      </c>
    </row>
    <row r="9168" spans="1:16" ht="51">
      <c r="A9168" s="214" t="s">
        <v>569</v>
      </c>
      <c r="B9168" s="89"/>
      <c r="C9168" s="90" t="s">
        <v>621</v>
      </c>
      <c r="D9168" s="153">
        <v>43433</v>
      </c>
      <c r="E9168" s="89" t="s">
        <v>15584</v>
      </c>
      <c r="F9168" s="89" t="s">
        <v>3</v>
      </c>
      <c r="G9168" s="89">
        <v>1686854</v>
      </c>
      <c r="H9168" s="89"/>
      <c r="I9168" s="93" t="s">
        <v>17805</v>
      </c>
      <c r="J9168" s="89"/>
      <c r="K9168" s="89"/>
      <c r="L9168" s="89"/>
      <c r="M9168" s="89"/>
      <c r="N9168" s="155">
        <v>0</v>
      </c>
      <c r="O9168" s="155">
        <v>22.7</v>
      </c>
      <c r="P9168" s="89" t="s">
        <v>679</v>
      </c>
    </row>
    <row r="9169" spans="1:16" ht="51">
      <c r="A9169" s="214">
        <v>41</v>
      </c>
      <c r="B9169" s="89"/>
      <c r="C9169" s="90" t="s">
        <v>50</v>
      </c>
      <c r="D9169" s="153">
        <v>43433</v>
      </c>
      <c r="E9169" s="89" t="s">
        <v>15585</v>
      </c>
      <c r="F9169" s="89" t="s">
        <v>3</v>
      </c>
      <c r="G9169" s="89">
        <v>1686849</v>
      </c>
      <c r="H9169" s="89"/>
      <c r="I9169" s="93" t="s">
        <v>17806</v>
      </c>
      <c r="J9169" s="89"/>
      <c r="K9169" s="89"/>
      <c r="L9169" s="89"/>
      <c r="M9169" s="89"/>
      <c r="N9169" s="155">
        <v>0</v>
      </c>
      <c r="O9169" s="155">
        <v>25</v>
      </c>
      <c r="P9169" s="89" t="s">
        <v>679</v>
      </c>
    </row>
    <row r="9170" spans="1:16" ht="38.25">
      <c r="A9170" s="214">
        <v>70</v>
      </c>
      <c r="B9170" s="89"/>
      <c r="C9170" s="90" t="s">
        <v>56</v>
      </c>
      <c r="D9170" s="153">
        <v>43433</v>
      </c>
      <c r="E9170" s="89" t="s">
        <v>15586</v>
      </c>
      <c r="F9170" s="89" t="s">
        <v>3</v>
      </c>
      <c r="G9170" s="89">
        <v>1686835</v>
      </c>
      <c r="H9170" s="89"/>
      <c r="I9170" s="93" t="s">
        <v>6577</v>
      </c>
      <c r="J9170" s="89"/>
      <c r="K9170" s="89"/>
      <c r="L9170" s="89"/>
      <c r="M9170" s="89"/>
      <c r="N9170" s="155">
        <v>0</v>
      </c>
      <c r="O9170" s="155">
        <v>463.75</v>
      </c>
      <c r="P9170" s="89" t="s">
        <v>679</v>
      </c>
    </row>
    <row r="9171" spans="1:16" ht="63.75">
      <c r="A9171" s="214" t="s">
        <v>569</v>
      </c>
      <c r="B9171" s="89"/>
      <c r="C9171" s="90" t="s">
        <v>621</v>
      </c>
      <c r="D9171" s="153">
        <v>43433</v>
      </c>
      <c r="E9171" s="89" t="s">
        <v>15587</v>
      </c>
      <c r="F9171" s="89" t="s">
        <v>3</v>
      </c>
      <c r="G9171" s="89">
        <v>1686833</v>
      </c>
      <c r="H9171" s="89"/>
      <c r="I9171" s="93" t="s">
        <v>17807</v>
      </c>
      <c r="J9171" s="89"/>
      <c r="K9171" s="89"/>
      <c r="L9171" s="89"/>
      <c r="M9171" s="89"/>
      <c r="N9171" s="155">
        <v>0</v>
      </c>
      <c r="O9171" s="155">
        <v>240</v>
      </c>
      <c r="P9171" s="89" t="s">
        <v>679</v>
      </c>
    </row>
    <row r="9172" spans="1:16" ht="51">
      <c r="A9172" s="214">
        <v>41</v>
      </c>
      <c r="B9172" s="89"/>
      <c r="C9172" s="90" t="s">
        <v>50</v>
      </c>
      <c r="D9172" s="153">
        <v>43433</v>
      </c>
      <c r="E9172" s="89" t="s">
        <v>15588</v>
      </c>
      <c r="F9172" s="89" t="s">
        <v>3</v>
      </c>
      <c r="G9172" s="89">
        <v>1686818</v>
      </c>
      <c r="H9172" s="89"/>
      <c r="I9172" s="93" t="s">
        <v>17808</v>
      </c>
      <c r="J9172" s="89"/>
      <c r="K9172" s="89"/>
      <c r="L9172" s="89"/>
      <c r="M9172" s="89"/>
      <c r="N9172" s="155">
        <v>0</v>
      </c>
      <c r="O9172" s="155">
        <v>400</v>
      </c>
      <c r="P9172" s="89" t="s">
        <v>679</v>
      </c>
    </row>
    <row r="9173" spans="1:16" ht="51">
      <c r="A9173" s="214">
        <v>20</v>
      </c>
      <c r="B9173" s="89"/>
      <c r="C9173" s="90" t="s">
        <v>47</v>
      </c>
      <c r="D9173" s="153">
        <v>43433</v>
      </c>
      <c r="E9173" s="89" t="s">
        <v>15589</v>
      </c>
      <c r="F9173" s="89" t="s">
        <v>3</v>
      </c>
      <c r="G9173" s="89">
        <v>1686779</v>
      </c>
      <c r="H9173" s="89"/>
      <c r="I9173" s="93" t="s">
        <v>17809</v>
      </c>
      <c r="J9173" s="89"/>
      <c r="K9173" s="89"/>
      <c r="L9173" s="89"/>
      <c r="M9173" s="89"/>
      <c r="N9173" s="155">
        <v>0</v>
      </c>
      <c r="O9173" s="155">
        <v>0.03</v>
      </c>
      <c r="P9173" s="89" t="s">
        <v>679</v>
      </c>
    </row>
    <row r="9174" spans="1:16" ht="51">
      <c r="A9174" s="214" t="s">
        <v>569</v>
      </c>
      <c r="B9174" s="89"/>
      <c r="C9174" s="90" t="s">
        <v>621</v>
      </c>
      <c r="D9174" s="153">
        <v>43433</v>
      </c>
      <c r="E9174" s="89" t="s">
        <v>15590</v>
      </c>
      <c r="F9174" s="89" t="s">
        <v>3</v>
      </c>
      <c r="G9174" s="89">
        <v>1686771</v>
      </c>
      <c r="H9174" s="89"/>
      <c r="I9174" s="93" t="s">
        <v>17810</v>
      </c>
      <c r="J9174" s="89"/>
      <c r="K9174" s="89"/>
      <c r="L9174" s="89"/>
      <c r="M9174" s="89"/>
      <c r="N9174" s="155">
        <v>0</v>
      </c>
      <c r="O9174" s="155">
        <v>34</v>
      </c>
      <c r="P9174" s="89" t="s">
        <v>679</v>
      </c>
    </row>
    <row r="9175" spans="1:16" ht="51">
      <c r="A9175" s="214" t="s">
        <v>569</v>
      </c>
      <c r="B9175" s="89"/>
      <c r="C9175" s="90" t="s">
        <v>621</v>
      </c>
      <c r="D9175" s="153">
        <v>43433</v>
      </c>
      <c r="E9175" s="89" t="s">
        <v>15591</v>
      </c>
      <c r="F9175" s="89" t="s">
        <v>3</v>
      </c>
      <c r="G9175" s="89">
        <v>1686761</v>
      </c>
      <c r="H9175" s="89"/>
      <c r="I9175" s="93" t="s">
        <v>17811</v>
      </c>
      <c r="J9175" s="89"/>
      <c r="K9175" s="89"/>
      <c r="L9175" s="89"/>
      <c r="M9175" s="89"/>
      <c r="N9175" s="155">
        <v>0</v>
      </c>
      <c r="O9175" s="155">
        <v>65</v>
      </c>
      <c r="P9175" s="89" t="s">
        <v>679</v>
      </c>
    </row>
    <row r="9176" spans="1:16" ht="51">
      <c r="A9176" s="214">
        <v>30</v>
      </c>
      <c r="B9176" s="89"/>
      <c r="C9176" s="90" t="s">
        <v>684</v>
      </c>
      <c r="D9176" s="153">
        <v>43433</v>
      </c>
      <c r="E9176" s="89" t="s">
        <v>15592</v>
      </c>
      <c r="F9176" s="89" t="s">
        <v>3</v>
      </c>
      <c r="G9176" s="89">
        <v>1686758</v>
      </c>
      <c r="H9176" s="89"/>
      <c r="I9176" s="93" t="s">
        <v>17812</v>
      </c>
      <c r="J9176" s="89"/>
      <c r="K9176" s="89"/>
      <c r="L9176" s="89"/>
      <c r="M9176" s="89"/>
      <c r="N9176" s="155">
        <v>0</v>
      </c>
      <c r="O9176" s="155">
        <v>800</v>
      </c>
      <c r="P9176" s="89" t="s">
        <v>679</v>
      </c>
    </row>
    <row r="9177" spans="1:16" ht="38.25">
      <c r="A9177" s="214">
        <v>70</v>
      </c>
      <c r="B9177" s="89"/>
      <c r="C9177" s="90" t="s">
        <v>56</v>
      </c>
      <c r="D9177" s="153">
        <v>43433</v>
      </c>
      <c r="E9177" s="89" t="s">
        <v>15593</v>
      </c>
      <c r="F9177" s="89" t="s">
        <v>3</v>
      </c>
      <c r="G9177" s="89">
        <v>1686756</v>
      </c>
      <c r="H9177" s="89"/>
      <c r="I9177" s="93" t="s">
        <v>17813</v>
      </c>
      <c r="J9177" s="89"/>
      <c r="K9177" s="89"/>
      <c r="L9177" s="89"/>
      <c r="M9177" s="89"/>
      <c r="N9177" s="155">
        <v>0</v>
      </c>
      <c r="O9177" s="155">
        <v>278.25</v>
      </c>
      <c r="P9177" s="89" t="s">
        <v>679</v>
      </c>
    </row>
    <row r="9178" spans="1:16" ht="38.25">
      <c r="A9178" s="214">
        <v>117</v>
      </c>
      <c r="B9178" s="89"/>
      <c r="C9178" s="90" t="s">
        <v>65</v>
      </c>
      <c r="D9178" s="153">
        <v>43433</v>
      </c>
      <c r="E9178" s="89" t="s">
        <v>15594</v>
      </c>
      <c r="F9178" s="89" t="s">
        <v>3</v>
      </c>
      <c r="G9178" s="89">
        <v>1686751</v>
      </c>
      <c r="H9178" s="89"/>
      <c r="I9178" s="93" t="s">
        <v>17814</v>
      </c>
      <c r="J9178" s="89"/>
      <c r="K9178" s="89"/>
      <c r="L9178" s="89"/>
      <c r="M9178" s="89"/>
      <c r="N9178" s="155">
        <v>0</v>
      </c>
      <c r="O9178" s="155">
        <v>323</v>
      </c>
      <c r="P9178" s="89" t="s">
        <v>679</v>
      </c>
    </row>
    <row r="9179" spans="1:16" ht="63.75">
      <c r="A9179" s="214">
        <v>47</v>
      </c>
      <c r="B9179" s="89"/>
      <c r="C9179" s="90" t="s">
        <v>52</v>
      </c>
      <c r="D9179" s="153">
        <v>43433</v>
      </c>
      <c r="E9179" s="89" t="s">
        <v>15595</v>
      </c>
      <c r="F9179" s="89" t="s">
        <v>3</v>
      </c>
      <c r="G9179" s="89">
        <v>1686749</v>
      </c>
      <c r="H9179" s="89"/>
      <c r="I9179" s="93" t="s">
        <v>17815</v>
      </c>
      <c r="J9179" s="89"/>
      <c r="K9179" s="89"/>
      <c r="L9179" s="89"/>
      <c r="M9179" s="89"/>
      <c r="N9179" s="155">
        <v>0</v>
      </c>
      <c r="O9179" s="155">
        <v>57.6</v>
      </c>
      <c r="P9179" s="89" t="s">
        <v>679</v>
      </c>
    </row>
    <row r="9180" spans="1:16" ht="51">
      <c r="A9180" s="214" t="s">
        <v>569</v>
      </c>
      <c r="B9180" s="89"/>
      <c r="C9180" s="90" t="s">
        <v>621</v>
      </c>
      <c r="D9180" s="153">
        <v>43433</v>
      </c>
      <c r="E9180" s="89" t="s">
        <v>15596</v>
      </c>
      <c r="F9180" s="89" t="s">
        <v>3</v>
      </c>
      <c r="G9180" s="89">
        <v>1686918</v>
      </c>
      <c r="H9180" s="89"/>
      <c r="I9180" s="93" t="s">
        <v>17816</v>
      </c>
      <c r="J9180" s="89"/>
      <c r="K9180" s="89"/>
      <c r="L9180" s="89"/>
      <c r="M9180" s="89"/>
      <c r="N9180" s="155">
        <v>0</v>
      </c>
      <c r="O9180" s="155">
        <v>352.33</v>
      </c>
      <c r="P9180" s="89" t="s">
        <v>679</v>
      </c>
    </row>
    <row r="9181" spans="1:16" ht="38.25">
      <c r="A9181" s="214">
        <v>15</v>
      </c>
      <c r="B9181" s="89"/>
      <c r="C9181" s="90" t="s">
        <v>45</v>
      </c>
      <c r="D9181" s="153">
        <v>43433</v>
      </c>
      <c r="E9181" s="89" t="s">
        <v>15597</v>
      </c>
      <c r="F9181" s="89" t="s">
        <v>3</v>
      </c>
      <c r="G9181" s="89">
        <v>1686909</v>
      </c>
      <c r="H9181" s="89"/>
      <c r="I9181" s="93" t="s">
        <v>17817</v>
      </c>
      <c r="J9181" s="89"/>
      <c r="K9181" s="89"/>
      <c r="L9181" s="89"/>
      <c r="M9181" s="89"/>
      <c r="N9181" s="155">
        <v>0</v>
      </c>
      <c r="O9181" s="155">
        <v>140</v>
      </c>
      <c r="P9181" s="89" t="s">
        <v>679</v>
      </c>
    </row>
    <row r="9182" spans="1:16" ht="63.75">
      <c r="A9182" s="214" t="s">
        <v>569</v>
      </c>
      <c r="B9182" s="89"/>
      <c r="C9182" s="90" t="s">
        <v>621</v>
      </c>
      <c r="D9182" s="153">
        <v>43433</v>
      </c>
      <c r="E9182" s="89" t="s">
        <v>15598</v>
      </c>
      <c r="F9182" s="89" t="s">
        <v>3</v>
      </c>
      <c r="G9182" s="89">
        <v>1686904</v>
      </c>
      <c r="H9182" s="89"/>
      <c r="I9182" s="93" t="s">
        <v>17818</v>
      </c>
      <c r="J9182" s="89"/>
      <c r="K9182" s="89"/>
      <c r="L9182" s="89"/>
      <c r="M9182" s="89"/>
      <c r="N9182" s="155">
        <v>0</v>
      </c>
      <c r="O9182" s="155">
        <v>1</v>
      </c>
      <c r="P9182" s="89" t="s">
        <v>679</v>
      </c>
    </row>
    <row r="9183" spans="1:16" ht="38.25">
      <c r="A9183" s="214">
        <v>291</v>
      </c>
      <c r="B9183" s="89"/>
      <c r="C9183" s="90" t="s">
        <v>133</v>
      </c>
      <c r="D9183" s="153">
        <v>43433</v>
      </c>
      <c r="E9183" s="89" t="s">
        <v>15599</v>
      </c>
      <c r="F9183" s="89" t="s">
        <v>3</v>
      </c>
      <c r="G9183" s="89">
        <v>1686901</v>
      </c>
      <c r="H9183" s="89"/>
      <c r="I9183" s="93" t="s">
        <v>17819</v>
      </c>
      <c r="J9183" s="89"/>
      <c r="K9183" s="89"/>
      <c r="L9183" s="89"/>
      <c r="M9183" s="89"/>
      <c r="N9183" s="155">
        <v>0</v>
      </c>
      <c r="O9183" s="155">
        <v>54</v>
      </c>
      <c r="P9183" s="89" t="s">
        <v>679</v>
      </c>
    </row>
    <row r="9184" spans="1:16" ht="38.25">
      <c r="A9184" s="214">
        <v>291</v>
      </c>
      <c r="B9184" s="89"/>
      <c r="C9184" s="90" t="s">
        <v>133</v>
      </c>
      <c r="D9184" s="153">
        <v>43433</v>
      </c>
      <c r="E9184" s="89" t="s">
        <v>15600</v>
      </c>
      <c r="F9184" s="89" t="s">
        <v>3</v>
      </c>
      <c r="G9184" s="89">
        <v>1686900</v>
      </c>
      <c r="H9184" s="89"/>
      <c r="I9184" s="93" t="s">
        <v>17552</v>
      </c>
      <c r="J9184" s="89"/>
      <c r="K9184" s="89"/>
      <c r="L9184" s="89"/>
      <c r="M9184" s="89"/>
      <c r="N9184" s="155">
        <v>0</v>
      </c>
      <c r="O9184" s="155">
        <v>34</v>
      </c>
      <c r="P9184" s="89" t="s">
        <v>679</v>
      </c>
    </row>
    <row r="9185" spans="1:16" ht="63.75">
      <c r="A9185" s="214">
        <v>221</v>
      </c>
      <c r="B9185" s="89"/>
      <c r="C9185" s="90" t="s">
        <v>105</v>
      </c>
      <c r="D9185" s="153">
        <v>43433</v>
      </c>
      <c r="E9185" s="89" t="s">
        <v>15601</v>
      </c>
      <c r="F9185" s="89" t="s">
        <v>3</v>
      </c>
      <c r="G9185" s="89">
        <v>1686898</v>
      </c>
      <c r="H9185" s="89"/>
      <c r="I9185" s="93" t="s">
        <v>17820</v>
      </c>
      <c r="J9185" s="89"/>
      <c r="K9185" s="89"/>
      <c r="L9185" s="89"/>
      <c r="M9185" s="89"/>
      <c r="N9185" s="155">
        <v>0</v>
      </c>
      <c r="O9185" s="155">
        <v>10.4</v>
      </c>
      <c r="P9185" s="89" t="s">
        <v>679</v>
      </c>
    </row>
    <row r="9186" spans="1:16" ht="38.25">
      <c r="A9186" s="214" t="s">
        <v>569</v>
      </c>
      <c r="B9186" s="89"/>
      <c r="C9186" s="90" t="s">
        <v>621</v>
      </c>
      <c r="D9186" s="153">
        <v>43433</v>
      </c>
      <c r="E9186" s="89" t="s">
        <v>15602</v>
      </c>
      <c r="F9186" s="89" t="s">
        <v>3</v>
      </c>
      <c r="G9186" s="89">
        <v>1686879</v>
      </c>
      <c r="H9186" s="89"/>
      <c r="I9186" s="93" t="s">
        <v>17821</v>
      </c>
      <c r="J9186" s="89"/>
      <c r="K9186" s="89"/>
      <c r="L9186" s="89"/>
      <c r="M9186" s="89"/>
      <c r="N9186" s="155">
        <v>0</v>
      </c>
      <c r="O9186" s="155">
        <v>3598.6</v>
      </c>
      <c r="P9186" s="89" t="s">
        <v>679</v>
      </c>
    </row>
    <row r="9187" spans="1:16" ht="38.25">
      <c r="A9187" s="214">
        <v>234</v>
      </c>
      <c r="B9187" s="89"/>
      <c r="C9187" s="90" t="s">
        <v>652</v>
      </c>
      <c r="D9187" s="153">
        <v>43433</v>
      </c>
      <c r="E9187" s="89" t="s">
        <v>15603</v>
      </c>
      <c r="F9187" s="89" t="s">
        <v>3</v>
      </c>
      <c r="G9187" s="89">
        <v>1686878</v>
      </c>
      <c r="H9187" s="89"/>
      <c r="I9187" s="93" t="s">
        <v>17822</v>
      </c>
      <c r="J9187" s="89"/>
      <c r="K9187" s="89"/>
      <c r="L9187" s="89"/>
      <c r="M9187" s="89"/>
      <c r="N9187" s="155">
        <v>0</v>
      </c>
      <c r="O9187" s="155">
        <v>16</v>
      </c>
      <c r="P9187" s="89" t="s">
        <v>679</v>
      </c>
    </row>
    <row r="9188" spans="1:16" ht="51">
      <c r="A9188" s="214">
        <v>212</v>
      </c>
      <c r="B9188" s="89"/>
      <c r="C9188" s="90" t="s">
        <v>103</v>
      </c>
      <c r="D9188" s="153">
        <v>43433</v>
      </c>
      <c r="E9188" s="89" t="s">
        <v>15604</v>
      </c>
      <c r="F9188" s="89" t="s">
        <v>3</v>
      </c>
      <c r="G9188" s="89">
        <v>1686875</v>
      </c>
      <c r="H9188" s="89"/>
      <c r="I9188" s="93" t="s">
        <v>17823</v>
      </c>
      <c r="J9188" s="89"/>
      <c r="K9188" s="89"/>
      <c r="L9188" s="89"/>
      <c r="M9188" s="89"/>
      <c r="N9188" s="155">
        <v>0</v>
      </c>
      <c r="O9188" s="155">
        <v>1998</v>
      </c>
      <c r="P9188" s="89" t="s">
        <v>679</v>
      </c>
    </row>
    <row r="9189" spans="1:16" ht="51">
      <c r="A9189" s="214">
        <v>212</v>
      </c>
      <c r="B9189" s="89"/>
      <c r="C9189" s="90" t="s">
        <v>103</v>
      </c>
      <c r="D9189" s="153">
        <v>43433</v>
      </c>
      <c r="E9189" s="89" t="s">
        <v>15605</v>
      </c>
      <c r="F9189" s="89" t="s">
        <v>3</v>
      </c>
      <c r="G9189" s="89">
        <v>1686874</v>
      </c>
      <c r="H9189" s="89"/>
      <c r="I9189" s="93" t="s">
        <v>17824</v>
      </c>
      <c r="J9189" s="89"/>
      <c r="K9189" s="89"/>
      <c r="L9189" s="89"/>
      <c r="M9189" s="89"/>
      <c r="N9189" s="155">
        <v>0</v>
      </c>
      <c r="O9189" s="155">
        <v>60</v>
      </c>
      <c r="P9189" s="89" t="s">
        <v>679</v>
      </c>
    </row>
    <row r="9190" spans="1:16" ht="38.25">
      <c r="A9190" s="214" t="s">
        <v>569</v>
      </c>
      <c r="B9190" s="89"/>
      <c r="C9190" s="90" t="s">
        <v>621</v>
      </c>
      <c r="D9190" s="153">
        <v>43433</v>
      </c>
      <c r="E9190" s="89" t="s">
        <v>15606</v>
      </c>
      <c r="F9190" s="89" t="s">
        <v>3</v>
      </c>
      <c r="G9190" s="89">
        <v>1686873</v>
      </c>
      <c r="H9190" s="89"/>
      <c r="I9190" s="93" t="s">
        <v>17825</v>
      </c>
      <c r="J9190" s="89"/>
      <c r="K9190" s="89"/>
      <c r="L9190" s="89"/>
      <c r="M9190" s="89"/>
      <c r="N9190" s="155">
        <v>0</v>
      </c>
      <c r="O9190" s="155">
        <v>1027</v>
      </c>
      <c r="P9190" s="89" t="s">
        <v>679</v>
      </c>
    </row>
    <row r="9191" spans="1:16" ht="38.25">
      <c r="A9191" s="214" t="s">
        <v>569</v>
      </c>
      <c r="B9191" s="89"/>
      <c r="C9191" s="90" t="s">
        <v>621</v>
      </c>
      <c r="D9191" s="153">
        <v>43433</v>
      </c>
      <c r="E9191" s="89" t="s">
        <v>15607</v>
      </c>
      <c r="F9191" s="89" t="s">
        <v>3</v>
      </c>
      <c r="G9191" s="89">
        <v>1686872</v>
      </c>
      <c r="H9191" s="89"/>
      <c r="I9191" s="93" t="s">
        <v>17826</v>
      </c>
      <c r="J9191" s="89"/>
      <c r="K9191" s="89"/>
      <c r="L9191" s="89"/>
      <c r="M9191" s="89"/>
      <c r="N9191" s="155">
        <v>0</v>
      </c>
      <c r="O9191" s="155">
        <v>0.70000000000000007</v>
      </c>
      <c r="P9191" s="89" t="s">
        <v>679</v>
      </c>
    </row>
    <row r="9192" spans="1:16" ht="38.25">
      <c r="A9192" s="214" t="s">
        <v>569</v>
      </c>
      <c r="B9192" s="89"/>
      <c r="C9192" s="90" t="s">
        <v>621</v>
      </c>
      <c r="D9192" s="153">
        <v>43433</v>
      </c>
      <c r="E9192" s="89" t="s">
        <v>15608</v>
      </c>
      <c r="F9192" s="89" t="s">
        <v>3</v>
      </c>
      <c r="G9192" s="89">
        <v>1686871</v>
      </c>
      <c r="H9192" s="89"/>
      <c r="I9192" s="93" t="s">
        <v>17827</v>
      </c>
      <c r="J9192" s="89"/>
      <c r="K9192" s="89"/>
      <c r="L9192" s="89"/>
      <c r="M9192" s="89"/>
      <c r="N9192" s="155">
        <v>0</v>
      </c>
      <c r="O9192" s="155">
        <v>1027</v>
      </c>
      <c r="P9192" s="89" t="s">
        <v>679</v>
      </c>
    </row>
    <row r="9193" spans="1:16" ht="38.25">
      <c r="A9193" s="214" t="s">
        <v>569</v>
      </c>
      <c r="B9193" s="89"/>
      <c r="C9193" s="90" t="s">
        <v>621</v>
      </c>
      <c r="D9193" s="153">
        <v>43433</v>
      </c>
      <c r="E9193" s="89" t="s">
        <v>15609</v>
      </c>
      <c r="F9193" s="89" t="s">
        <v>3</v>
      </c>
      <c r="G9193" s="89">
        <v>1686870</v>
      </c>
      <c r="H9193" s="89"/>
      <c r="I9193" s="93" t="s">
        <v>17828</v>
      </c>
      <c r="J9193" s="89"/>
      <c r="K9193" s="89"/>
      <c r="L9193" s="89"/>
      <c r="M9193" s="89"/>
      <c r="N9193" s="155">
        <v>0</v>
      </c>
      <c r="O9193" s="155">
        <v>1027</v>
      </c>
      <c r="P9193" s="89" t="s">
        <v>679</v>
      </c>
    </row>
    <row r="9194" spans="1:16" ht="38.25">
      <c r="A9194" s="214" t="s">
        <v>569</v>
      </c>
      <c r="B9194" s="89"/>
      <c r="C9194" s="90" t="s">
        <v>621</v>
      </c>
      <c r="D9194" s="153">
        <v>43433</v>
      </c>
      <c r="E9194" s="89" t="s">
        <v>15610</v>
      </c>
      <c r="F9194" s="89" t="s">
        <v>3</v>
      </c>
      <c r="G9194" s="89">
        <v>1686869</v>
      </c>
      <c r="H9194" s="89"/>
      <c r="I9194" s="93" t="s">
        <v>17826</v>
      </c>
      <c r="J9194" s="89"/>
      <c r="K9194" s="89"/>
      <c r="L9194" s="89"/>
      <c r="M9194" s="89"/>
      <c r="N9194" s="155">
        <v>0</v>
      </c>
      <c r="O9194" s="155">
        <v>880</v>
      </c>
      <c r="P9194" s="89" t="s">
        <v>679</v>
      </c>
    </row>
    <row r="9195" spans="1:16" ht="38.25">
      <c r="A9195" s="214" t="s">
        <v>569</v>
      </c>
      <c r="B9195" s="89"/>
      <c r="C9195" s="90" t="s">
        <v>621</v>
      </c>
      <c r="D9195" s="153">
        <v>43433</v>
      </c>
      <c r="E9195" s="89" t="s">
        <v>15611</v>
      </c>
      <c r="F9195" s="89" t="s">
        <v>3</v>
      </c>
      <c r="G9195" s="89">
        <v>1686868</v>
      </c>
      <c r="H9195" s="89"/>
      <c r="I9195" s="93" t="s">
        <v>17829</v>
      </c>
      <c r="J9195" s="89"/>
      <c r="K9195" s="89"/>
      <c r="L9195" s="89"/>
      <c r="M9195" s="89"/>
      <c r="N9195" s="155">
        <v>0</v>
      </c>
      <c r="O9195" s="155">
        <v>1027</v>
      </c>
      <c r="P9195" s="89" t="s">
        <v>679</v>
      </c>
    </row>
    <row r="9196" spans="1:16" ht="51">
      <c r="A9196" s="214" t="s">
        <v>569</v>
      </c>
      <c r="B9196" s="89"/>
      <c r="C9196" s="90" t="s">
        <v>621</v>
      </c>
      <c r="D9196" s="153">
        <v>43433</v>
      </c>
      <c r="E9196" s="89" t="s">
        <v>15612</v>
      </c>
      <c r="F9196" s="89" t="s">
        <v>3</v>
      </c>
      <c r="G9196" s="89">
        <v>1686867</v>
      </c>
      <c r="H9196" s="89"/>
      <c r="I9196" s="93" t="s">
        <v>17830</v>
      </c>
      <c r="J9196" s="89"/>
      <c r="K9196" s="89"/>
      <c r="L9196" s="89"/>
      <c r="M9196" s="89"/>
      <c r="N9196" s="155">
        <v>0</v>
      </c>
      <c r="O9196" s="155">
        <v>2842</v>
      </c>
      <c r="P9196" s="89" t="s">
        <v>679</v>
      </c>
    </row>
    <row r="9197" spans="1:16" ht="38.25">
      <c r="A9197" s="214" t="s">
        <v>569</v>
      </c>
      <c r="B9197" s="89"/>
      <c r="C9197" s="90" t="s">
        <v>621</v>
      </c>
      <c r="D9197" s="153">
        <v>43433</v>
      </c>
      <c r="E9197" s="89" t="s">
        <v>15613</v>
      </c>
      <c r="F9197" s="89" t="s">
        <v>3</v>
      </c>
      <c r="G9197" s="89">
        <v>1686866</v>
      </c>
      <c r="H9197" s="89"/>
      <c r="I9197" s="93" t="s">
        <v>17826</v>
      </c>
      <c r="J9197" s="89"/>
      <c r="K9197" s="89"/>
      <c r="L9197" s="89"/>
      <c r="M9197" s="89"/>
      <c r="N9197" s="155">
        <v>0</v>
      </c>
      <c r="O9197" s="155">
        <v>274</v>
      </c>
      <c r="P9197" s="89" t="s">
        <v>679</v>
      </c>
    </row>
    <row r="9198" spans="1:16" ht="51">
      <c r="A9198" s="214" t="s">
        <v>569</v>
      </c>
      <c r="B9198" s="89"/>
      <c r="C9198" s="90" t="s">
        <v>621</v>
      </c>
      <c r="D9198" s="153">
        <v>43433</v>
      </c>
      <c r="E9198" s="89" t="s">
        <v>15614</v>
      </c>
      <c r="F9198" s="89" t="s">
        <v>3</v>
      </c>
      <c r="G9198" s="89">
        <v>1686862</v>
      </c>
      <c r="H9198" s="89"/>
      <c r="I9198" s="93" t="s">
        <v>17802</v>
      </c>
      <c r="J9198" s="89"/>
      <c r="K9198" s="89"/>
      <c r="L9198" s="89"/>
      <c r="M9198" s="89"/>
      <c r="N9198" s="155">
        <v>0</v>
      </c>
      <c r="O9198" s="155">
        <v>2.74</v>
      </c>
      <c r="P9198" s="89" t="s">
        <v>679</v>
      </c>
    </row>
    <row r="9199" spans="1:16" ht="38.25">
      <c r="A9199" s="214">
        <v>46</v>
      </c>
      <c r="B9199" s="89"/>
      <c r="C9199" s="90" t="s">
        <v>51</v>
      </c>
      <c r="D9199" s="153">
        <v>43433</v>
      </c>
      <c r="E9199" s="89" t="s">
        <v>15615</v>
      </c>
      <c r="F9199" s="89" t="s">
        <v>3</v>
      </c>
      <c r="G9199" s="89">
        <v>1686663</v>
      </c>
      <c r="H9199" s="89"/>
      <c r="I9199" s="93" t="s">
        <v>17831</v>
      </c>
      <c r="J9199" s="89"/>
      <c r="K9199" s="89"/>
      <c r="L9199" s="89"/>
      <c r="M9199" s="89"/>
      <c r="N9199" s="155">
        <v>0</v>
      </c>
      <c r="O9199" s="155">
        <v>10.93</v>
      </c>
      <c r="P9199" s="89" t="s">
        <v>679</v>
      </c>
    </row>
    <row r="9200" spans="1:16" ht="38.25">
      <c r="A9200" s="214">
        <v>46</v>
      </c>
      <c r="B9200" s="89"/>
      <c r="C9200" s="90" t="s">
        <v>51</v>
      </c>
      <c r="D9200" s="153">
        <v>43433</v>
      </c>
      <c r="E9200" s="89" t="s">
        <v>15616</v>
      </c>
      <c r="F9200" s="89" t="s">
        <v>3</v>
      </c>
      <c r="G9200" s="89">
        <v>1686660</v>
      </c>
      <c r="H9200" s="89"/>
      <c r="I9200" s="93" t="s">
        <v>17831</v>
      </c>
      <c r="J9200" s="89"/>
      <c r="K9200" s="89"/>
      <c r="L9200" s="89"/>
      <c r="M9200" s="89"/>
      <c r="N9200" s="155">
        <v>0</v>
      </c>
      <c r="O9200" s="155">
        <v>837.61</v>
      </c>
      <c r="P9200" s="89" t="s">
        <v>679</v>
      </c>
    </row>
    <row r="9201" spans="1:16" ht="38.25">
      <c r="A9201" s="214" t="s">
        <v>569</v>
      </c>
      <c r="B9201" s="89"/>
      <c r="C9201" s="90" t="s">
        <v>621</v>
      </c>
      <c r="D9201" s="153">
        <v>43433</v>
      </c>
      <c r="E9201" s="89" t="s">
        <v>15617</v>
      </c>
      <c r="F9201" s="89" t="s">
        <v>3</v>
      </c>
      <c r="G9201" s="89">
        <v>1686746</v>
      </c>
      <c r="H9201" s="89"/>
      <c r="I9201" s="93" t="s">
        <v>17832</v>
      </c>
      <c r="J9201" s="89"/>
      <c r="K9201" s="89"/>
      <c r="L9201" s="89"/>
      <c r="M9201" s="89"/>
      <c r="N9201" s="155">
        <v>0</v>
      </c>
      <c r="O9201" s="155">
        <v>546.5</v>
      </c>
      <c r="P9201" s="89" t="s">
        <v>679</v>
      </c>
    </row>
    <row r="9202" spans="1:16" ht="51">
      <c r="A9202" s="214">
        <v>47</v>
      </c>
      <c r="B9202" s="89"/>
      <c r="C9202" s="90" t="s">
        <v>52</v>
      </c>
      <c r="D9202" s="153">
        <v>43433</v>
      </c>
      <c r="E9202" s="89" t="s">
        <v>15618</v>
      </c>
      <c r="F9202" s="89" t="s">
        <v>3</v>
      </c>
      <c r="G9202" s="89">
        <v>1686741</v>
      </c>
      <c r="H9202" s="89"/>
      <c r="I9202" s="93" t="s">
        <v>12981</v>
      </c>
      <c r="J9202" s="89"/>
      <c r="K9202" s="89"/>
      <c r="L9202" s="89"/>
      <c r="M9202" s="89"/>
      <c r="N9202" s="155">
        <v>0</v>
      </c>
      <c r="O9202" s="155">
        <v>708</v>
      </c>
      <c r="P9202" s="89" t="s">
        <v>679</v>
      </c>
    </row>
    <row r="9203" spans="1:16" ht="51">
      <c r="A9203" s="214" t="s">
        <v>569</v>
      </c>
      <c r="B9203" s="89"/>
      <c r="C9203" s="90" t="s">
        <v>621</v>
      </c>
      <c r="D9203" s="153">
        <v>43433</v>
      </c>
      <c r="E9203" s="89" t="s">
        <v>15619</v>
      </c>
      <c r="F9203" s="89" t="s">
        <v>3</v>
      </c>
      <c r="G9203" s="89">
        <v>1686731</v>
      </c>
      <c r="H9203" s="89"/>
      <c r="I9203" s="93" t="s">
        <v>17833</v>
      </c>
      <c r="J9203" s="89"/>
      <c r="K9203" s="89"/>
      <c r="L9203" s="89"/>
      <c r="M9203" s="89"/>
      <c r="N9203" s="155">
        <v>0</v>
      </c>
      <c r="O9203" s="155">
        <v>38.9</v>
      </c>
      <c r="P9203" s="89" t="s">
        <v>679</v>
      </c>
    </row>
    <row r="9204" spans="1:16" ht="51">
      <c r="A9204" s="214" t="s">
        <v>569</v>
      </c>
      <c r="B9204" s="89"/>
      <c r="C9204" s="90" t="s">
        <v>621</v>
      </c>
      <c r="D9204" s="153">
        <v>43433</v>
      </c>
      <c r="E9204" s="89" t="s">
        <v>15620</v>
      </c>
      <c r="F9204" s="89" t="s">
        <v>3</v>
      </c>
      <c r="G9204" s="89">
        <v>1686729</v>
      </c>
      <c r="H9204" s="89"/>
      <c r="I9204" s="93" t="s">
        <v>17834</v>
      </c>
      <c r="J9204" s="89"/>
      <c r="K9204" s="89"/>
      <c r="L9204" s="89"/>
      <c r="M9204" s="89"/>
      <c r="N9204" s="155">
        <v>0</v>
      </c>
      <c r="O9204" s="155">
        <v>12.700000000000001</v>
      </c>
      <c r="P9204" s="89" t="s">
        <v>679</v>
      </c>
    </row>
    <row r="9205" spans="1:16" ht="51">
      <c r="A9205" s="214">
        <v>46</v>
      </c>
      <c r="B9205" s="89"/>
      <c r="C9205" s="90" t="s">
        <v>51</v>
      </c>
      <c r="D9205" s="153">
        <v>43433</v>
      </c>
      <c r="E9205" s="89" t="s">
        <v>15621</v>
      </c>
      <c r="F9205" s="89" t="s">
        <v>3</v>
      </c>
      <c r="G9205" s="89">
        <v>1686715</v>
      </c>
      <c r="H9205" s="89"/>
      <c r="I9205" s="93" t="s">
        <v>17835</v>
      </c>
      <c r="J9205" s="89"/>
      <c r="K9205" s="89"/>
      <c r="L9205" s="89"/>
      <c r="M9205" s="89"/>
      <c r="N9205" s="155">
        <v>0</v>
      </c>
      <c r="O9205" s="155">
        <v>3035.9</v>
      </c>
      <c r="P9205" s="89" t="s">
        <v>679</v>
      </c>
    </row>
    <row r="9206" spans="1:16" ht="51">
      <c r="A9206" s="214">
        <v>46</v>
      </c>
      <c r="B9206" s="89"/>
      <c r="C9206" s="90" t="s">
        <v>51</v>
      </c>
      <c r="D9206" s="153">
        <v>43433</v>
      </c>
      <c r="E9206" s="89" t="s">
        <v>15622</v>
      </c>
      <c r="F9206" s="89" t="s">
        <v>3</v>
      </c>
      <c r="G9206" s="89">
        <v>1686714</v>
      </c>
      <c r="H9206" s="89"/>
      <c r="I9206" s="93" t="s">
        <v>17836</v>
      </c>
      <c r="J9206" s="89"/>
      <c r="K9206" s="89"/>
      <c r="L9206" s="89"/>
      <c r="M9206" s="89"/>
      <c r="N9206" s="155">
        <v>0</v>
      </c>
      <c r="O9206" s="155">
        <v>19860</v>
      </c>
      <c r="P9206" s="89" t="s">
        <v>679</v>
      </c>
    </row>
    <row r="9207" spans="1:16" ht="63.75">
      <c r="A9207" s="214">
        <v>234</v>
      </c>
      <c r="B9207" s="89"/>
      <c r="C9207" s="90" t="s">
        <v>652</v>
      </c>
      <c r="D9207" s="153">
        <v>43433</v>
      </c>
      <c r="E9207" s="89" t="s">
        <v>15623</v>
      </c>
      <c r="F9207" s="89" t="s">
        <v>3</v>
      </c>
      <c r="G9207" s="89">
        <v>1686712</v>
      </c>
      <c r="H9207" s="89"/>
      <c r="I9207" s="93" t="s">
        <v>17837</v>
      </c>
      <c r="J9207" s="89"/>
      <c r="K9207" s="89"/>
      <c r="L9207" s="89"/>
      <c r="M9207" s="89"/>
      <c r="N9207" s="155">
        <v>0</v>
      </c>
      <c r="O9207" s="155">
        <v>200</v>
      </c>
      <c r="P9207" s="89" t="s">
        <v>679</v>
      </c>
    </row>
    <row r="9208" spans="1:16" ht="51">
      <c r="A9208" s="214">
        <v>234</v>
      </c>
      <c r="B9208" s="89"/>
      <c r="C9208" s="90" t="s">
        <v>652</v>
      </c>
      <c r="D9208" s="153">
        <v>43433</v>
      </c>
      <c r="E9208" s="89" t="s">
        <v>15624</v>
      </c>
      <c r="F9208" s="89" t="s">
        <v>3</v>
      </c>
      <c r="G9208" s="89">
        <v>1686711</v>
      </c>
      <c r="H9208" s="89"/>
      <c r="I9208" s="93" t="s">
        <v>17838</v>
      </c>
      <c r="J9208" s="89"/>
      <c r="K9208" s="89"/>
      <c r="L9208" s="89"/>
      <c r="M9208" s="89"/>
      <c r="N9208" s="155">
        <v>0</v>
      </c>
      <c r="O9208" s="155">
        <v>1384.94</v>
      </c>
      <c r="P9208" s="89" t="s">
        <v>679</v>
      </c>
    </row>
    <row r="9209" spans="1:16" ht="38.25">
      <c r="A9209" s="214">
        <v>46</v>
      </c>
      <c r="B9209" s="89"/>
      <c r="C9209" s="90" t="s">
        <v>51</v>
      </c>
      <c r="D9209" s="153">
        <v>43433</v>
      </c>
      <c r="E9209" s="89" t="s">
        <v>15625</v>
      </c>
      <c r="F9209" s="89" t="s">
        <v>3</v>
      </c>
      <c r="G9209" s="89">
        <v>1686665</v>
      </c>
      <c r="H9209" s="89"/>
      <c r="I9209" s="93" t="s">
        <v>17831</v>
      </c>
      <c r="J9209" s="89"/>
      <c r="K9209" s="89"/>
      <c r="L9209" s="89"/>
      <c r="M9209" s="89"/>
      <c r="N9209" s="155">
        <v>0</v>
      </c>
      <c r="O9209" s="155">
        <v>60</v>
      </c>
      <c r="P9209" s="89" t="s">
        <v>679</v>
      </c>
    </row>
    <row r="9210" spans="1:16" ht="51">
      <c r="A9210" s="214">
        <v>234</v>
      </c>
      <c r="B9210" s="89"/>
      <c r="C9210" s="90" t="s">
        <v>652</v>
      </c>
      <c r="D9210" s="153">
        <v>43433</v>
      </c>
      <c r="E9210" s="89" t="s">
        <v>15626</v>
      </c>
      <c r="F9210" s="89" t="s">
        <v>3</v>
      </c>
      <c r="G9210" s="89">
        <v>1686668</v>
      </c>
      <c r="H9210" s="89"/>
      <c r="I9210" s="93" t="s">
        <v>17839</v>
      </c>
      <c r="J9210" s="89"/>
      <c r="K9210" s="89"/>
      <c r="L9210" s="89"/>
      <c r="M9210" s="89"/>
      <c r="N9210" s="155">
        <v>0</v>
      </c>
      <c r="O9210" s="155">
        <v>88</v>
      </c>
      <c r="P9210" s="89" t="s">
        <v>679</v>
      </c>
    </row>
    <row r="9211" spans="1:16" ht="51">
      <c r="A9211" s="214">
        <v>681</v>
      </c>
      <c r="B9211" s="89"/>
      <c r="C9211" s="90" t="s">
        <v>196</v>
      </c>
      <c r="D9211" s="153">
        <v>43433</v>
      </c>
      <c r="E9211" s="89" t="s">
        <v>15627</v>
      </c>
      <c r="F9211" s="89" t="s">
        <v>3</v>
      </c>
      <c r="G9211" s="89">
        <v>1686676</v>
      </c>
      <c r="H9211" s="89"/>
      <c r="I9211" s="93" t="s">
        <v>17840</v>
      </c>
      <c r="J9211" s="89"/>
      <c r="K9211" s="89"/>
      <c r="L9211" s="89"/>
      <c r="M9211" s="89"/>
      <c r="N9211" s="155">
        <v>0</v>
      </c>
      <c r="O9211" s="155">
        <v>4142</v>
      </c>
      <c r="P9211" s="89" t="s">
        <v>679</v>
      </c>
    </row>
    <row r="9212" spans="1:16" ht="51">
      <c r="A9212" s="214">
        <v>46</v>
      </c>
      <c r="B9212" s="89"/>
      <c r="C9212" s="90" t="s">
        <v>51</v>
      </c>
      <c r="D9212" s="153">
        <v>43433</v>
      </c>
      <c r="E9212" s="89" t="s">
        <v>15628</v>
      </c>
      <c r="F9212" s="89" t="s">
        <v>3</v>
      </c>
      <c r="G9212" s="89">
        <v>1686677</v>
      </c>
      <c r="H9212" s="89"/>
      <c r="I9212" s="93" t="s">
        <v>17841</v>
      </c>
      <c r="J9212" s="89"/>
      <c r="K9212" s="89"/>
      <c r="L9212" s="89"/>
      <c r="M9212" s="89"/>
      <c r="N9212" s="155">
        <v>0</v>
      </c>
      <c r="O9212" s="155">
        <v>71.25</v>
      </c>
      <c r="P9212" s="89" t="s">
        <v>679</v>
      </c>
    </row>
    <row r="9213" spans="1:16" ht="38.25">
      <c r="A9213" s="214" t="s">
        <v>569</v>
      </c>
      <c r="B9213" s="89"/>
      <c r="C9213" s="90" t="s">
        <v>621</v>
      </c>
      <c r="D9213" s="153">
        <v>43433</v>
      </c>
      <c r="E9213" s="89" t="s">
        <v>15629</v>
      </c>
      <c r="F9213" s="89" t="s">
        <v>3</v>
      </c>
      <c r="G9213" s="89">
        <v>1686678</v>
      </c>
      <c r="H9213" s="89"/>
      <c r="I9213" s="93" t="s">
        <v>17842</v>
      </c>
      <c r="J9213" s="89"/>
      <c r="K9213" s="89"/>
      <c r="L9213" s="89"/>
      <c r="M9213" s="89"/>
      <c r="N9213" s="155">
        <v>0</v>
      </c>
      <c r="O9213" s="155">
        <v>250</v>
      </c>
      <c r="P9213" s="89" t="s">
        <v>679</v>
      </c>
    </row>
    <row r="9214" spans="1:16" ht="51">
      <c r="A9214" s="214" t="s">
        <v>569</v>
      </c>
      <c r="B9214" s="89"/>
      <c r="C9214" s="90" t="s">
        <v>621</v>
      </c>
      <c r="D9214" s="153">
        <v>43433</v>
      </c>
      <c r="E9214" s="89" t="s">
        <v>15630</v>
      </c>
      <c r="F9214" s="89" t="s">
        <v>3</v>
      </c>
      <c r="G9214" s="89">
        <v>1686679</v>
      </c>
      <c r="H9214" s="89"/>
      <c r="I9214" s="93" t="s">
        <v>17843</v>
      </c>
      <c r="J9214" s="89"/>
      <c r="K9214" s="89"/>
      <c r="L9214" s="89"/>
      <c r="M9214" s="89"/>
      <c r="N9214" s="155">
        <v>0</v>
      </c>
      <c r="O9214" s="155">
        <v>142.5</v>
      </c>
      <c r="P9214" s="89" t="s">
        <v>679</v>
      </c>
    </row>
    <row r="9215" spans="1:16" ht="51">
      <c r="A9215" s="214" t="s">
        <v>569</v>
      </c>
      <c r="B9215" s="89"/>
      <c r="C9215" s="90" t="s">
        <v>621</v>
      </c>
      <c r="D9215" s="153">
        <v>43433</v>
      </c>
      <c r="E9215" s="89" t="s">
        <v>15631</v>
      </c>
      <c r="F9215" s="89" t="s">
        <v>3</v>
      </c>
      <c r="G9215" s="89">
        <v>1686691</v>
      </c>
      <c r="H9215" s="89"/>
      <c r="I9215" s="93" t="s">
        <v>17844</v>
      </c>
      <c r="J9215" s="89"/>
      <c r="K9215" s="89"/>
      <c r="L9215" s="89"/>
      <c r="M9215" s="89"/>
      <c r="N9215" s="155">
        <v>0</v>
      </c>
      <c r="O9215" s="155">
        <v>34</v>
      </c>
      <c r="P9215" s="89" t="s">
        <v>679</v>
      </c>
    </row>
    <row r="9216" spans="1:16" ht="51">
      <c r="A9216" s="214" t="s">
        <v>569</v>
      </c>
      <c r="B9216" s="89"/>
      <c r="C9216" s="90" t="s">
        <v>621</v>
      </c>
      <c r="D9216" s="153">
        <v>43433</v>
      </c>
      <c r="E9216" s="89" t="s">
        <v>15632</v>
      </c>
      <c r="F9216" s="89" t="s">
        <v>3</v>
      </c>
      <c r="G9216" s="89">
        <v>1686692</v>
      </c>
      <c r="H9216" s="89"/>
      <c r="I9216" s="93" t="s">
        <v>17845</v>
      </c>
      <c r="J9216" s="89"/>
      <c r="K9216" s="89"/>
      <c r="L9216" s="89"/>
      <c r="M9216" s="89"/>
      <c r="N9216" s="155">
        <v>0</v>
      </c>
      <c r="O9216" s="155">
        <v>34</v>
      </c>
      <c r="P9216" s="89" t="s">
        <v>679</v>
      </c>
    </row>
    <row r="9217" spans="1:16" ht="51">
      <c r="A9217" s="214" t="s">
        <v>569</v>
      </c>
      <c r="B9217" s="89"/>
      <c r="C9217" s="90" t="s">
        <v>621</v>
      </c>
      <c r="D9217" s="153">
        <v>43433</v>
      </c>
      <c r="E9217" s="89" t="s">
        <v>15633</v>
      </c>
      <c r="F9217" s="89" t="s">
        <v>3</v>
      </c>
      <c r="G9217" s="89">
        <v>1686693</v>
      </c>
      <c r="H9217" s="89"/>
      <c r="I9217" s="93" t="s">
        <v>17846</v>
      </c>
      <c r="J9217" s="89"/>
      <c r="K9217" s="89"/>
      <c r="L9217" s="89"/>
      <c r="M9217" s="89"/>
      <c r="N9217" s="155">
        <v>0</v>
      </c>
      <c r="O9217" s="155">
        <v>34</v>
      </c>
      <c r="P9217" s="89" t="s">
        <v>679</v>
      </c>
    </row>
    <row r="9218" spans="1:16" ht="38.25">
      <c r="A9218" s="214">
        <v>86</v>
      </c>
      <c r="B9218" s="89"/>
      <c r="C9218" s="90" t="s">
        <v>59</v>
      </c>
      <c r="D9218" s="153">
        <v>43433</v>
      </c>
      <c r="E9218" s="89" t="s">
        <v>15634</v>
      </c>
      <c r="F9218" s="89" t="s">
        <v>3</v>
      </c>
      <c r="G9218" s="89">
        <v>1686694</v>
      </c>
      <c r="H9218" s="89"/>
      <c r="I9218" s="93" t="s">
        <v>17847</v>
      </c>
      <c r="J9218" s="89"/>
      <c r="K9218" s="89"/>
      <c r="L9218" s="89"/>
      <c r="M9218" s="89"/>
      <c r="N9218" s="155">
        <v>0</v>
      </c>
      <c r="O9218" s="155">
        <v>371</v>
      </c>
      <c r="P9218" s="89" t="s">
        <v>679</v>
      </c>
    </row>
    <row r="9219" spans="1:16" ht="51">
      <c r="A9219" s="214">
        <v>342</v>
      </c>
      <c r="B9219" s="89"/>
      <c r="C9219" s="90" t="s">
        <v>152</v>
      </c>
      <c r="D9219" s="153">
        <v>43433</v>
      </c>
      <c r="E9219" s="89" t="s">
        <v>15635</v>
      </c>
      <c r="F9219" s="89" t="s">
        <v>6</v>
      </c>
      <c r="G9219" s="89">
        <v>1052175</v>
      </c>
      <c r="H9219" s="89"/>
      <c r="I9219" s="93" t="s">
        <v>7611</v>
      </c>
      <c r="J9219" s="89"/>
      <c r="K9219" s="89"/>
      <c r="L9219" s="89"/>
      <c r="M9219" s="89"/>
      <c r="N9219" s="155">
        <v>0</v>
      </c>
      <c r="O9219" s="155">
        <v>716504.49</v>
      </c>
      <c r="P9219" s="89" t="s">
        <v>679</v>
      </c>
    </row>
    <row r="9220" spans="1:16" ht="63.75">
      <c r="A9220" s="214">
        <v>578</v>
      </c>
      <c r="B9220" s="89"/>
      <c r="C9220" s="90" t="s">
        <v>183</v>
      </c>
      <c r="D9220" s="153">
        <v>43433</v>
      </c>
      <c r="E9220" s="89" t="s">
        <v>15636</v>
      </c>
      <c r="F9220" s="89" t="s">
        <v>15</v>
      </c>
      <c r="G9220" s="89">
        <v>6647</v>
      </c>
      <c r="H9220" s="89"/>
      <c r="I9220" s="93" t="s">
        <v>17848</v>
      </c>
      <c r="J9220" s="89"/>
      <c r="K9220" s="89"/>
      <c r="L9220" s="89"/>
      <c r="M9220" s="89"/>
      <c r="N9220" s="155">
        <v>1460.21</v>
      </c>
      <c r="O9220" s="155">
        <v>0</v>
      </c>
      <c r="P9220" s="89" t="s">
        <v>679</v>
      </c>
    </row>
    <row r="9221" spans="1:16" ht="63.75">
      <c r="A9221" s="214">
        <v>578</v>
      </c>
      <c r="B9221" s="89"/>
      <c r="C9221" s="90" t="s">
        <v>183</v>
      </c>
      <c r="D9221" s="153">
        <v>43433</v>
      </c>
      <c r="E9221" s="89" t="s">
        <v>15637</v>
      </c>
      <c r="F9221" s="89" t="s">
        <v>15</v>
      </c>
      <c r="G9221" s="89">
        <v>6646</v>
      </c>
      <c r="H9221" s="89"/>
      <c r="I9221" s="93" t="s">
        <v>17849</v>
      </c>
      <c r="J9221" s="89"/>
      <c r="K9221" s="89"/>
      <c r="L9221" s="89"/>
      <c r="M9221" s="89"/>
      <c r="N9221" s="155">
        <v>1210.51</v>
      </c>
      <c r="O9221" s="155">
        <v>0</v>
      </c>
      <c r="P9221" s="89" t="s">
        <v>679</v>
      </c>
    </row>
    <row r="9222" spans="1:16" ht="76.5">
      <c r="A9222" s="214">
        <v>578</v>
      </c>
      <c r="B9222" s="89"/>
      <c r="C9222" s="90" t="s">
        <v>183</v>
      </c>
      <c r="D9222" s="153">
        <v>43433</v>
      </c>
      <c r="E9222" s="89" t="s">
        <v>15638</v>
      </c>
      <c r="F9222" s="89" t="s">
        <v>15</v>
      </c>
      <c r="G9222" s="89">
        <v>6648</v>
      </c>
      <c r="H9222" s="89"/>
      <c r="I9222" s="93" t="s">
        <v>17850</v>
      </c>
      <c r="J9222" s="89"/>
      <c r="K9222" s="89"/>
      <c r="L9222" s="89"/>
      <c r="M9222" s="89"/>
      <c r="N9222" s="155">
        <v>1422.48</v>
      </c>
      <c r="O9222" s="155">
        <v>0</v>
      </c>
      <c r="P9222" s="89" t="s">
        <v>679</v>
      </c>
    </row>
    <row r="9223" spans="1:16" ht="63.75">
      <c r="A9223" s="214">
        <v>373</v>
      </c>
      <c r="B9223" s="89"/>
      <c r="C9223" s="90" t="s">
        <v>644</v>
      </c>
      <c r="D9223" s="153">
        <v>43433</v>
      </c>
      <c r="E9223" s="89" t="s">
        <v>15639</v>
      </c>
      <c r="F9223" s="89" t="s">
        <v>680</v>
      </c>
      <c r="G9223" s="89">
        <v>182059</v>
      </c>
      <c r="H9223" s="89"/>
      <c r="I9223" s="93" t="s">
        <v>17851</v>
      </c>
      <c r="J9223" s="89"/>
      <c r="K9223" s="89"/>
      <c r="L9223" s="89"/>
      <c r="M9223" s="89"/>
      <c r="N9223" s="155">
        <v>0</v>
      </c>
      <c r="O9223" s="155">
        <v>916027.97</v>
      </c>
      <c r="P9223" s="89" t="s">
        <v>679</v>
      </c>
    </row>
    <row r="9224" spans="1:16" ht="63.75">
      <c r="A9224" s="214">
        <v>16</v>
      </c>
      <c r="B9224" s="89"/>
      <c r="C9224" s="90" t="s">
        <v>46</v>
      </c>
      <c r="D9224" s="153">
        <v>43433</v>
      </c>
      <c r="E9224" s="89" t="s">
        <v>15640</v>
      </c>
      <c r="F9224" s="89" t="s">
        <v>637</v>
      </c>
      <c r="G9224" s="89">
        <v>6623</v>
      </c>
      <c r="H9224" s="89"/>
      <c r="I9224" s="93" t="s">
        <v>17852</v>
      </c>
      <c r="J9224" s="89"/>
      <c r="K9224" s="89"/>
      <c r="L9224" s="89"/>
      <c r="M9224" s="89"/>
      <c r="N9224" s="155">
        <v>379.31</v>
      </c>
      <c r="O9224" s="155">
        <v>0</v>
      </c>
      <c r="P9224" s="89" t="s">
        <v>679</v>
      </c>
    </row>
    <row r="9225" spans="1:16" ht="51">
      <c r="A9225" s="214">
        <v>119</v>
      </c>
      <c r="B9225" s="89"/>
      <c r="C9225" s="90" t="s">
        <v>66</v>
      </c>
      <c r="D9225" s="153">
        <v>43433</v>
      </c>
      <c r="E9225" s="89" t="s">
        <v>15641</v>
      </c>
      <c r="F9225" s="89" t="s">
        <v>11</v>
      </c>
      <c r="G9225" s="89">
        <v>940146</v>
      </c>
      <c r="H9225" s="89"/>
      <c r="I9225" s="93" t="s">
        <v>17853</v>
      </c>
      <c r="J9225" s="89"/>
      <c r="K9225" s="89"/>
      <c r="L9225" s="89"/>
      <c r="M9225" s="89"/>
      <c r="N9225" s="155">
        <v>50</v>
      </c>
      <c r="O9225" s="155">
        <v>0</v>
      </c>
      <c r="P9225" s="89" t="s">
        <v>679</v>
      </c>
    </row>
    <row r="9226" spans="1:16" ht="63.75">
      <c r="A9226" s="214">
        <v>20</v>
      </c>
      <c r="B9226" s="89"/>
      <c r="C9226" s="90" t="s">
        <v>47</v>
      </c>
      <c r="D9226" s="153">
        <v>43433</v>
      </c>
      <c r="E9226" s="89" t="s">
        <v>15642</v>
      </c>
      <c r="F9226" s="89" t="s">
        <v>11</v>
      </c>
      <c r="G9226" s="89">
        <v>940072</v>
      </c>
      <c r="H9226" s="89"/>
      <c r="I9226" s="93" t="s">
        <v>17854</v>
      </c>
      <c r="J9226" s="89"/>
      <c r="K9226" s="89"/>
      <c r="L9226" s="89"/>
      <c r="M9226" s="89"/>
      <c r="N9226" s="155">
        <v>50</v>
      </c>
      <c r="O9226" s="155">
        <v>0</v>
      </c>
      <c r="P9226" s="89" t="s">
        <v>679</v>
      </c>
    </row>
    <row r="9227" spans="1:16" ht="76.5">
      <c r="A9227" s="214" t="s">
        <v>561</v>
      </c>
      <c r="B9227" s="89"/>
      <c r="C9227" s="90" t="s">
        <v>10493</v>
      </c>
      <c r="D9227" s="153">
        <v>43433</v>
      </c>
      <c r="E9227" s="89" t="s">
        <v>15643</v>
      </c>
      <c r="F9227" s="89" t="s">
        <v>13</v>
      </c>
      <c r="G9227" s="89">
        <v>940141</v>
      </c>
      <c r="H9227" s="89"/>
      <c r="I9227" s="93" t="s">
        <v>17855</v>
      </c>
      <c r="J9227" s="89"/>
      <c r="K9227" s="89"/>
      <c r="L9227" s="89"/>
      <c r="M9227" s="89"/>
      <c r="N9227" s="155">
        <v>204000</v>
      </c>
      <c r="O9227" s="155">
        <v>0</v>
      </c>
      <c r="P9227" s="89" t="s">
        <v>679</v>
      </c>
    </row>
    <row r="9228" spans="1:16" ht="76.5">
      <c r="A9228" s="214" t="s">
        <v>561</v>
      </c>
      <c r="B9228" s="89"/>
      <c r="C9228" s="90" t="s">
        <v>10493</v>
      </c>
      <c r="D9228" s="153">
        <v>43433</v>
      </c>
      <c r="E9228" s="89" t="s">
        <v>15644</v>
      </c>
      <c r="F9228" s="89" t="s">
        <v>11</v>
      </c>
      <c r="G9228" s="89">
        <v>940141</v>
      </c>
      <c r="H9228" s="89"/>
      <c r="I9228" s="93" t="s">
        <v>17856</v>
      </c>
      <c r="J9228" s="89"/>
      <c r="K9228" s="89"/>
      <c r="L9228" s="89"/>
      <c r="M9228" s="89"/>
      <c r="N9228" s="155">
        <v>50</v>
      </c>
      <c r="O9228" s="155">
        <v>0</v>
      </c>
      <c r="P9228" s="89" t="s">
        <v>679</v>
      </c>
    </row>
    <row r="9229" spans="1:16" ht="63.75">
      <c r="A9229" s="214">
        <v>16</v>
      </c>
      <c r="B9229" s="89"/>
      <c r="C9229" s="90" t="s">
        <v>46</v>
      </c>
      <c r="D9229" s="153">
        <v>43433</v>
      </c>
      <c r="E9229" s="89" t="s">
        <v>15645</v>
      </c>
      <c r="F9229" s="89" t="s">
        <v>15</v>
      </c>
      <c r="G9229" s="89">
        <v>6623</v>
      </c>
      <c r="H9229" s="89"/>
      <c r="I9229" s="93" t="s">
        <v>17857</v>
      </c>
      <c r="J9229" s="89"/>
      <c r="K9229" s="89"/>
      <c r="L9229" s="89"/>
      <c r="M9229" s="89"/>
      <c r="N9229" s="155">
        <v>288.8</v>
      </c>
      <c r="O9229" s="155">
        <v>0</v>
      </c>
      <c r="P9229" s="89" t="s">
        <v>679</v>
      </c>
    </row>
    <row r="9230" spans="1:16" ht="63.75">
      <c r="A9230" s="214">
        <v>212</v>
      </c>
      <c r="B9230" s="89"/>
      <c r="C9230" s="90" t="s">
        <v>103</v>
      </c>
      <c r="D9230" s="153">
        <v>43433</v>
      </c>
      <c r="E9230" s="89" t="s">
        <v>15646</v>
      </c>
      <c r="F9230" s="89" t="s">
        <v>6</v>
      </c>
      <c r="G9230" s="89">
        <v>1052469</v>
      </c>
      <c r="H9230" s="89"/>
      <c r="I9230" s="93" t="s">
        <v>17858</v>
      </c>
      <c r="J9230" s="89"/>
      <c r="K9230" s="89"/>
      <c r="L9230" s="89"/>
      <c r="M9230" s="89"/>
      <c r="N9230" s="155">
        <v>0</v>
      </c>
      <c r="O9230" s="155">
        <v>6693</v>
      </c>
      <c r="P9230" s="89" t="s">
        <v>679</v>
      </c>
    </row>
    <row r="9231" spans="1:16" ht="89.25">
      <c r="A9231" s="214">
        <v>587</v>
      </c>
      <c r="B9231" s="89"/>
      <c r="C9231" s="90" t="s">
        <v>2113</v>
      </c>
      <c r="D9231" s="153">
        <v>43433</v>
      </c>
      <c r="E9231" s="89" t="s">
        <v>15647</v>
      </c>
      <c r="F9231" s="89" t="s">
        <v>6</v>
      </c>
      <c r="G9231" s="89">
        <v>1052478</v>
      </c>
      <c r="H9231" s="89"/>
      <c r="I9231" s="93" t="s">
        <v>17859</v>
      </c>
      <c r="J9231" s="89"/>
      <c r="K9231" s="89"/>
      <c r="L9231" s="89"/>
      <c r="M9231" s="89"/>
      <c r="N9231" s="155">
        <v>0</v>
      </c>
      <c r="O9231" s="155">
        <v>7053</v>
      </c>
      <c r="P9231" s="89" t="s">
        <v>679</v>
      </c>
    </row>
    <row r="9232" spans="1:16" ht="89.25">
      <c r="A9232" s="214">
        <v>594</v>
      </c>
      <c r="B9232" s="89"/>
      <c r="C9232" s="90" t="s">
        <v>101</v>
      </c>
      <c r="D9232" s="153">
        <v>43433</v>
      </c>
      <c r="E9232" s="89" t="s">
        <v>15648</v>
      </c>
      <c r="F9232" s="89" t="s">
        <v>15</v>
      </c>
      <c r="G9232" s="89">
        <v>6658</v>
      </c>
      <c r="H9232" s="89"/>
      <c r="I9232" s="93" t="s">
        <v>17860</v>
      </c>
      <c r="J9232" s="89"/>
      <c r="K9232" s="89"/>
      <c r="L9232" s="89"/>
      <c r="M9232" s="89"/>
      <c r="N9232" s="155">
        <v>1504.32</v>
      </c>
      <c r="O9232" s="155">
        <v>0</v>
      </c>
      <c r="P9232" s="89" t="s">
        <v>679</v>
      </c>
    </row>
    <row r="9233" spans="1:16" ht="89.25">
      <c r="A9233" s="214">
        <v>594</v>
      </c>
      <c r="B9233" s="89"/>
      <c r="C9233" s="90" t="s">
        <v>101</v>
      </c>
      <c r="D9233" s="153">
        <v>43433</v>
      </c>
      <c r="E9233" s="89" t="s">
        <v>15649</v>
      </c>
      <c r="F9233" s="89" t="s">
        <v>15</v>
      </c>
      <c r="G9233" s="89">
        <v>6653</v>
      </c>
      <c r="H9233" s="89"/>
      <c r="I9233" s="93" t="s">
        <v>17861</v>
      </c>
      <c r="J9233" s="89"/>
      <c r="K9233" s="89"/>
      <c r="L9233" s="89"/>
      <c r="M9233" s="89"/>
      <c r="N9233" s="155">
        <v>605.11</v>
      </c>
      <c r="O9233" s="155">
        <v>0</v>
      </c>
      <c r="P9233" s="89" t="s">
        <v>679</v>
      </c>
    </row>
    <row r="9234" spans="1:16" ht="89.25">
      <c r="A9234" s="214">
        <v>86</v>
      </c>
      <c r="B9234" s="89"/>
      <c r="C9234" s="90" t="s">
        <v>59</v>
      </c>
      <c r="D9234" s="153">
        <v>43433</v>
      </c>
      <c r="E9234" s="89" t="s">
        <v>15650</v>
      </c>
      <c r="F9234" s="89" t="s">
        <v>15</v>
      </c>
      <c r="G9234" s="89">
        <v>6661</v>
      </c>
      <c r="H9234" s="89"/>
      <c r="I9234" s="93" t="s">
        <v>17862</v>
      </c>
      <c r="J9234" s="89"/>
      <c r="K9234" s="89"/>
      <c r="L9234" s="89"/>
      <c r="M9234" s="89"/>
      <c r="N9234" s="155">
        <v>340.59</v>
      </c>
      <c r="O9234" s="155">
        <v>0</v>
      </c>
      <c r="P9234" s="89" t="s">
        <v>679</v>
      </c>
    </row>
    <row r="9235" spans="1:16" ht="63.75">
      <c r="A9235" s="214">
        <v>578</v>
      </c>
      <c r="B9235" s="89"/>
      <c r="C9235" s="90" t="s">
        <v>183</v>
      </c>
      <c r="D9235" s="153">
        <v>43433</v>
      </c>
      <c r="E9235" s="89" t="s">
        <v>15651</v>
      </c>
      <c r="F9235" s="89" t="s">
        <v>15</v>
      </c>
      <c r="G9235" s="89">
        <v>6663</v>
      </c>
      <c r="H9235" s="89"/>
      <c r="I9235" s="93" t="s">
        <v>17863</v>
      </c>
      <c r="J9235" s="89"/>
      <c r="K9235" s="89"/>
      <c r="L9235" s="89"/>
      <c r="M9235" s="89"/>
      <c r="N9235" s="155">
        <v>925.13</v>
      </c>
      <c r="O9235" s="155">
        <v>0</v>
      </c>
      <c r="P9235" s="89" t="s">
        <v>679</v>
      </c>
    </row>
    <row r="9236" spans="1:16" ht="38.25">
      <c r="A9236" s="214" t="s">
        <v>720</v>
      </c>
      <c r="B9236" s="89"/>
      <c r="C9236" s="90" t="s">
        <v>13784</v>
      </c>
      <c r="D9236" s="153">
        <v>43433</v>
      </c>
      <c r="E9236" s="89" t="s">
        <v>15652</v>
      </c>
      <c r="F9236" s="89" t="s">
        <v>13</v>
      </c>
      <c r="G9236" s="89">
        <v>389333</v>
      </c>
      <c r="H9236" s="89"/>
      <c r="I9236" s="93" t="s">
        <v>745</v>
      </c>
      <c r="J9236" s="89"/>
      <c r="K9236" s="89"/>
      <c r="L9236" s="89"/>
      <c r="M9236" s="89"/>
      <c r="N9236" s="155">
        <v>28036771.5</v>
      </c>
      <c r="O9236" s="155">
        <v>0</v>
      </c>
      <c r="P9236" s="89" t="s">
        <v>679</v>
      </c>
    </row>
    <row r="9237" spans="1:16" ht="38.25">
      <c r="A9237" s="214" t="s">
        <v>720</v>
      </c>
      <c r="B9237" s="89"/>
      <c r="C9237" s="90" t="s">
        <v>13784</v>
      </c>
      <c r="D9237" s="153">
        <v>43433</v>
      </c>
      <c r="E9237" s="89" t="s">
        <v>15653</v>
      </c>
      <c r="F9237" s="89" t="s">
        <v>13</v>
      </c>
      <c r="G9237" s="89">
        <v>389335</v>
      </c>
      <c r="H9237" s="89"/>
      <c r="I9237" s="93" t="s">
        <v>745</v>
      </c>
      <c r="J9237" s="89"/>
      <c r="K9237" s="89"/>
      <c r="L9237" s="89"/>
      <c r="M9237" s="89"/>
      <c r="N9237" s="155">
        <v>129574628.22</v>
      </c>
      <c r="O9237" s="155">
        <v>0</v>
      </c>
      <c r="P9237" s="89" t="s">
        <v>679</v>
      </c>
    </row>
    <row r="9238" spans="1:16" ht="38.25">
      <c r="A9238" s="214" t="s">
        <v>720</v>
      </c>
      <c r="B9238" s="89"/>
      <c r="C9238" s="90" t="s">
        <v>13784</v>
      </c>
      <c r="D9238" s="153">
        <v>43433</v>
      </c>
      <c r="E9238" s="89" t="s">
        <v>15654</v>
      </c>
      <c r="F9238" s="89" t="s">
        <v>13</v>
      </c>
      <c r="G9238" s="89">
        <v>389337</v>
      </c>
      <c r="H9238" s="89"/>
      <c r="I9238" s="93" t="s">
        <v>745</v>
      </c>
      <c r="J9238" s="89"/>
      <c r="K9238" s="89"/>
      <c r="L9238" s="89"/>
      <c r="M9238" s="89"/>
      <c r="N9238" s="155">
        <v>55691100.810000002</v>
      </c>
      <c r="O9238" s="155">
        <v>0</v>
      </c>
      <c r="P9238" s="89" t="s">
        <v>679</v>
      </c>
    </row>
    <row r="9239" spans="1:16" ht="38.25">
      <c r="A9239" s="214" t="s">
        <v>720</v>
      </c>
      <c r="B9239" s="89"/>
      <c r="C9239" s="90" t="s">
        <v>13784</v>
      </c>
      <c r="D9239" s="153">
        <v>43433</v>
      </c>
      <c r="E9239" s="89" t="s">
        <v>15655</v>
      </c>
      <c r="F9239" s="89" t="s">
        <v>13</v>
      </c>
      <c r="G9239" s="89">
        <v>389339</v>
      </c>
      <c r="H9239" s="89"/>
      <c r="I9239" s="93" t="s">
        <v>745</v>
      </c>
      <c r="J9239" s="89"/>
      <c r="K9239" s="89"/>
      <c r="L9239" s="89"/>
      <c r="M9239" s="89"/>
      <c r="N9239" s="155">
        <v>9584019.6300000008</v>
      </c>
      <c r="O9239" s="155">
        <v>0</v>
      </c>
      <c r="P9239" s="89" t="s">
        <v>679</v>
      </c>
    </row>
    <row r="9240" spans="1:16" ht="38.25">
      <c r="A9240" s="214" t="s">
        <v>720</v>
      </c>
      <c r="B9240" s="89"/>
      <c r="C9240" s="90" t="s">
        <v>13784</v>
      </c>
      <c r="D9240" s="153">
        <v>43433</v>
      </c>
      <c r="E9240" s="89" t="s">
        <v>15656</v>
      </c>
      <c r="F9240" s="89" t="s">
        <v>13</v>
      </c>
      <c r="G9240" s="89">
        <v>389341</v>
      </c>
      <c r="H9240" s="89"/>
      <c r="I9240" s="93" t="s">
        <v>745</v>
      </c>
      <c r="J9240" s="89"/>
      <c r="K9240" s="89"/>
      <c r="L9240" s="89"/>
      <c r="M9240" s="89"/>
      <c r="N9240" s="155">
        <v>20089.919999999998</v>
      </c>
      <c r="O9240" s="155">
        <v>0</v>
      </c>
      <c r="P9240" s="89" t="s">
        <v>679</v>
      </c>
    </row>
    <row r="9241" spans="1:16" ht="38.25">
      <c r="A9241" s="214" t="s">
        <v>720</v>
      </c>
      <c r="B9241" s="89"/>
      <c r="C9241" s="90" t="s">
        <v>13784</v>
      </c>
      <c r="D9241" s="153">
        <v>43433</v>
      </c>
      <c r="E9241" s="89" t="s">
        <v>15657</v>
      </c>
      <c r="F9241" s="89" t="s">
        <v>13</v>
      </c>
      <c r="G9241" s="89">
        <v>389343</v>
      </c>
      <c r="H9241" s="89"/>
      <c r="I9241" s="93" t="s">
        <v>745</v>
      </c>
      <c r="J9241" s="89"/>
      <c r="K9241" s="89"/>
      <c r="L9241" s="89"/>
      <c r="M9241" s="89"/>
      <c r="N9241" s="155">
        <v>1184.17</v>
      </c>
      <c r="O9241" s="155">
        <v>0</v>
      </c>
      <c r="P9241" s="89" t="s">
        <v>679</v>
      </c>
    </row>
    <row r="9242" spans="1:16" ht="38.25">
      <c r="A9242" s="214" t="s">
        <v>720</v>
      </c>
      <c r="B9242" s="89"/>
      <c r="C9242" s="90" t="s">
        <v>13784</v>
      </c>
      <c r="D9242" s="153">
        <v>43433</v>
      </c>
      <c r="E9242" s="89" t="s">
        <v>15658</v>
      </c>
      <c r="F9242" s="89" t="s">
        <v>13</v>
      </c>
      <c r="G9242" s="89">
        <v>389345</v>
      </c>
      <c r="H9242" s="89"/>
      <c r="I9242" s="93" t="s">
        <v>745</v>
      </c>
      <c r="J9242" s="89"/>
      <c r="K9242" s="89"/>
      <c r="L9242" s="89"/>
      <c r="M9242" s="89"/>
      <c r="N9242" s="155">
        <v>5197.1400000000003</v>
      </c>
      <c r="O9242" s="155">
        <v>0</v>
      </c>
      <c r="P9242" s="89" t="s">
        <v>679</v>
      </c>
    </row>
    <row r="9243" spans="1:16" ht="38.25">
      <c r="A9243" s="214" t="s">
        <v>720</v>
      </c>
      <c r="B9243" s="89"/>
      <c r="C9243" s="90" t="s">
        <v>13784</v>
      </c>
      <c r="D9243" s="153">
        <v>43433</v>
      </c>
      <c r="E9243" s="89" t="s">
        <v>15659</v>
      </c>
      <c r="F9243" s="89" t="s">
        <v>13</v>
      </c>
      <c r="G9243" s="89">
        <v>389347</v>
      </c>
      <c r="H9243" s="89"/>
      <c r="I9243" s="93" t="s">
        <v>745</v>
      </c>
      <c r="J9243" s="89"/>
      <c r="K9243" s="89"/>
      <c r="L9243" s="89"/>
      <c r="M9243" s="89"/>
      <c r="N9243" s="155">
        <v>19479.52</v>
      </c>
      <c r="O9243" s="155">
        <v>0</v>
      </c>
      <c r="P9243" s="89" t="s">
        <v>679</v>
      </c>
    </row>
    <row r="9244" spans="1:16" ht="38.25">
      <c r="A9244" s="214" t="s">
        <v>720</v>
      </c>
      <c r="B9244" s="89"/>
      <c r="C9244" s="90" t="s">
        <v>13784</v>
      </c>
      <c r="D9244" s="153">
        <v>43433</v>
      </c>
      <c r="E9244" s="89" t="s">
        <v>15660</v>
      </c>
      <c r="F9244" s="89" t="s">
        <v>13</v>
      </c>
      <c r="G9244" s="89">
        <v>389349</v>
      </c>
      <c r="H9244" s="89"/>
      <c r="I9244" s="93" t="s">
        <v>745</v>
      </c>
      <c r="J9244" s="89"/>
      <c r="K9244" s="89"/>
      <c r="L9244" s="89"/>
      <c r="M9244" s="89"/>
      <c r="N9244" s="155">
        <v>19479.52</v>
      </c>
      <c r="O9244" s="155">
        <v>0</v>
      </c>
      <c r="P9244" s="89" t="s">
        <v>679</v>
      </c>
    </row>
    <row r="9245" spans="1:16" ht="38.25">
      <c r="A9245" s="214" t="s">
        <v>720</v>
      </c>
      <c r="B9245" s="89"/>
      <c r="C9245" s="90" t="s">
        <v>13784</v>
      </c>
      <c r="D9245" s="153">
        <v>43433</v>
      </c>
      <c r="E9245" s="89" t="s">
        <v>15661</v>
      </c>
      <c r="F9245" s="89" t="s">
        <v>13</v>
      </c>
      <c r="G9245" s="89">
        <v>389351</v>
      </c>
      <c r="H9245" s="89"/>
      <c r="I9245" s="93" t="s">
        <v>745</v>
      </c>
      <c r="J9245" s="89"/>
      <c r="K9245" s="89"/>
      <c r="L9245" s="89"/>
      <c r="M9245" s="89"/>
      <c r="N9245" s="155">
        <v>19479.52</v>
      </c>
      <c r="O9245" s="155">
        <v>0</v>
      </c>
      <c r="P9245" s="89" t="s">
        <v>679</v>
      </c>
    </row>
    <row r="9246" spans="1:16" ht="38.25">
      <c r="A9246" s="214" t="s">
        <v>720</v>
      </c>
      <c r="B9246" s="89"/>
      <c r="C9246" s="90" t="s">
        <v>13784</v>
      </c>
      <c r="D9246" s="153">
        <v>43433</v>
      </c>
      <c r="E9246" s="89" t="s">
        <v>15662</v>
      </c>
      <c r="F9246" s="89" t="s">
        <v>13</v>
      </c>
      <c r="G9246" s="89">
        <v>389353</v>
      </c>
      <c r="H9246" s="89"/>
      <c r="I9246" s="93" t="s">
        <v>745</v>
      </c>
      <c r="J9246" s="89"/>
      <c r="K9246" s="89"/>
      <c r="L9246" s="89"/>
      <c r="M9246" s="89"/>
      <c r="N9246" s="155">
        <v>19479.52</v>
      </c>
      <c r="O9246" s="155">
        <v>0</v>
      </c>
      <c r="P9246" s="89" t="s">
        <v>679</v>
      </c>
    </row>
    <row r="9247" spans="1:16" ht="38.25">
      <c r="A9247" s="214" t="s">
        <v>720</v>
      </c>
      <c r="B9247" s="89"/>
      <c r="C9247" s="90" t="s">
        <v>13784</v>
      </c>
      <c r="D9247" s="153">
        <v>43433</v>
      </c>
      <c r="E9247" s="89" t="s">
        <v>15663</v>
      </c>
      <c r="F9247" s="89" t="s">
        <v>13</v>
      </c>
      <c r="G9247" s="89">
        <v>389355</v>
      </c>
      <c r="H9247" s="89"/>
      <c r="I9247" s="93" t="s">
        <v>745</v>
      </c>
      <c r="J9247" s="89"/>
      <c r="K9247" s="89"/>
      <c r="L9247" s="89"/>
      <c r="M9247" s="89"/>
      <c r="N9247" s="155">
        <v>7100.24</v>
      </c>
      <c r="O9247" s="155">
        <v>0</v>
      </c>
      <c r="P9247" s="89" t="s">
        <v>679</v>
      </c>
    </row>
    <row r="9248" spans="1:16" ht="38.25">
      <c r="A9248" s="214" t="s">
        <v>720</v>
      </c>
      <c r="B9248" s="89"/>
      <c r="C9248" s="90" t="s">
        <v>13784</v>
      </c>
      <c r="D9248" s="153">
        <v>43433</v>
      </c>
      <c r="E9248" s="89" t="s">
        <v>15664</v>
      </c>
      <c r="F9248" s="89" t="s">
        <v>13</v>
      </c>
      <c r="G9248" s="89">
        <v>389357</v>
      </c>
      <c r="H9248" s="89"/>
      <c r="I9248" s="93" t="s">
        <v>745</v>
      </c>
      <c r="J9248" s="89"/>
      <c r="K9248" s="89"/>
      <c r="L9248" s="89"/>
      <c r="M9248" s="89"/>
      <c r="N9248" s="155">
        <v>4413.45</v>
      </c>
      <c r="O9248" s="155">
        <v>0</v>
      </c>
      <c r="P9248" s="89" t="s">
        <v>679</v>
      </c>
    </row>
    <row r="9249" spans="1:16" ht="38.25">
      <c r="A9249" s="214" t="s">
        <v>720</v>
      </c>
      <c r="B9249" s="89"/>
      <c r="C9249" s="90" t="s">
        <v>13784</v>
      </c>
      <c r="D9249" s="153">
        <v>43433</v>
      </c>
      <c r="E9249" s="89" t="s">
        <v>15665</v>
      </c>
      <c r="F9249" s="89" t="s">
        <v>13</v>
      </c>
      <c r="G9249" s="89">
        <v>389359</v>
      </c>
      <c r="H9249" s="89"/>
      <c r="I9249" s="93" t="s">
        <v>745</v>
      </c>
      <c r="J9249" s="89"/>
      <c r="K9249" s="89"/>
      <c r="L9249" s="89"/>
      <c r="M9249" s="89"/>
      <c r="N9249" s="155">
        <v>1836.77</v>
      </c>
      <c r="O9249" s="155">
        <v>0</v>
      </c>
      <c r="P9249" s="89" t="s">
        <v>679</v>
      </c>
    </row>
    <row r="9250" spans="1:16" ht="38.25">
      <c r="A9250" s="214" t="s">
        <v>720</v>
      </c>
      <c r="B9250" s="89"/>
      <c r="C9250" s="90" t="s">
        <v>13784</v>
      </c>
      <c r="D9250" s="153">
        <v>43433</v>
      </c>
      <c r="E9250" s="89" t="s">
        <v>15666</v>
      </c>
      <c r="F9250" s="89" t="s">
        <v>13</v>
      </c>
      <c r="G9250" s="89">
        <v>389361</v>
      </c>
      <c r="H9250" s="89"/>
      <c r="I9250" s="93" t="s">
        <v>745</v>
      </c>
      <c r="J9250" s="89"/>
      <c r="K9250" s="89"/>
      <c r="L9250" s="89"/>
      <c r="M9250" s="89"/>
      <c r="N9250" s="155">
        <v>6884.49</v>
      </c>
      <c r="O9250" s="155">
        <v>0</v>
      </c>
      <c r="P9250" s="89" t="s">
        <v>679</v>
      </c>
    </row>
    <row r="9251" spans="1:16" ht="38.25">
      <c r="A9251" s="214" t="s">
        <v>720</v>
      </c>
      <c r="B9251" s="89"/>
      <c r="C9251" s="90" t="s">
        <v>13784</v>
      </c>
      <c r="D9251" s="153">
        <v>43433</v>
      </c>
      <c r="E9251" s="89" t="s">
        <v>15667</v>
      </c>
      <c r="F9251" s="89" t="s">
        <v>13</v>
      </c>
      <c r="G9251" s="89">
        <v>389363</v>
      </c>
      <c r="H9251" s="89"/>
      <c r="I9251" s="93" t="s">
        <v>745</v>
      </c>
      <c r="J9251" s="89"/>
      <c r="K9251" s="89"/>
      <c r="L9251" s="89"/>
      <c r="M9251" s="89"/>
      <c r="N9251" s="155">
        <v>6884.49</v>
      </c>
      <c r="O9251" s="155">
        <v>0</v>
      </c>
      <c r="P9251" s="89" t="s">
        <v>679</v>
      </c>
    </row>
    <row r="9252" spans="1:16" ht="38.25">
      <c r="A9252" s="214" t="s">
        <v>720</v>
      </c>
      <c r="B9252" s="89"/>
      <c r="C9252" s="90" t="s">
        <v>13784</v>
      </c>
      <c r="D9252" s="153">
        <v>43433</v>
      </c>
      <c r="E9252" s="89" t="s">
        <v>15668</v>
      </c>
      <c r="F9252" s="89" t="s">
        <v>13</v>
      </c>
      <c r="G9252" s="89">
        <v>389365</v>
      </c>
      <c r="H9252" s="89"/>
      <c r="I9252" s="93" t="s">
        <v>745</v>
      </c>
      <c r="J9252" s="89"/>
      <c r="K9252" s="89"/>
      <c r="L9252" s="89"/>
      <c r="M9252" s="89"/>
      <c r="N9252" s="155">
        <v>6884.49</v>
      </c>
      <c r="O9252" s="155">
        <v>0</v>
      </c>
      <c r="P9252" s="89" t="s">
        <v>679</v>
      </c>
    </row>
    <row r="9253" spans="1:16" ht="38.25">
      <c r="A9253" s="214" t="s">
        <v>720</v>
      </c>
      <c r="B9253" s="89"/>
      <c r="C9253" s="90" t="s">
        <v>13784</v>
      </c>
      <c r="D9253" s="153">
        <v>43433</v>
      </c>
      <c r="E9253" s="89" t="s">
        <v>15669</v>
      </c>
      <c r="F9253" s="89" t="s">
        <v>13</v>
      </c>
      <c r="G9253" s="89">
        <v>389367</v>
      </c>
      <c r="H9253" s="89"/>
      <c r="I9253" s="93" t="s">
        <v>745</v>
      </c>
      <c r="J9253" s="89"/>
      <c r="K9253" s="89"/>
      <c r="L9253" s="89"/>
      <c r="M9253" s="89"/>
      <c r="N9253" s="155">
        <v>6884.49</v>
      </c>
      <c r="O9253" s="155">
        <v>0</v>
      </c>
      <c r="P9253" s="89" t="s">
        <v>679</v>
      </c>
    </row>
    <row r="9254" spans="1:16" ht="38.25">
      <c r="A9254" s="214" t="s">
        <v>720</v>
      </c>
      <c r="B9254" s="89"/>
      <c r="C9254" s="90" t="s">
        <v>13784</v>
      </c>
      <c r="D9254" s="153">
        <v>43433</v>
      </c>
      <c r="E9254" s="89" t="s">
        <v>15670</v>
      </c>
      <c r="F9254" s="89" t="s">
        <v>13</v>
      </c>
      <c r="G9254" s="89">
        <v>389369</v>
      </c>
      <c r="H9254" s="89"/>
      <c r="I9254" s="93" t="s">
        <v>745</v>
      </c>
      <c r="J9254" s="89"/>
      <c r="K9254" s="89"/>
      <c r="L9254" s="89"/>
      <c r="M9254" s="89"/>
      <c r="N9254" s="155">
        <v>55179.37</v>
      </c>
      <c r="O9254" s="155">
        <v>0</v>
      </c>
      <c r="P9254" s="89" t="s">
        <v>679</v>
      </c>
    </row>
    <row r="9255" spans="1:16" ht="38.25">
      <c r="A9255" s="214" t="s">
        <v>720</v>
      </c>
      <c r="B9255" s="89"/>
      <c r="C9255" s="90" t="s">
        <v>13784</v>
      </c>
      <c r="D9255" s="153">
        <v>43433</v>
      </c>
      <c r="E9255" s="89" t="s">
        <v>15671</v>
      </c>
      <c r="F9255" s="89" t="s">
        <v>13</v>
      </c>
      <c r="G9255" s="89">
        <v>389371</v>
      </c>
      <c r="H9255" s="89"/>
      <c r="I9255" s="93" t="s">
        <v>745</v>
      </c>
      <c r="J9255" s="89"/>
      <c r="K9255" s="89"/>
      <c r="L9255" s="89"/>
      <c r="M9255" s="89"/>
      <c r="N9255" s="155">
        <v>34299.18</v>
      </c>
      <c r="O9255" s="155">
        <v>0</v>
      </c>
      <c r="P9255" s="89" t="s">
        <v>679</v>
      </c>
    </row>
    <row r="9256" spans="1:16" ht="38.25">
      <c r="A9256" s="214" t="s">
        <v>720</v>
      </c>
      <c r="B9256" s="89"/>
      <c r="C9256" s="90" t="s">
        <v>13784</v>
      </c>
      <c r="D9256" s="153">
        <v>43433</v>
      </c>
      <c r="E9256" s="89" t="s">
        <v>15672</v>
      </c>
      <c r="F9256" s="89" t="s">
        <v>13</v>
      </c>
      <c r="G9256" s="89">
        <v>389373</v>
      </c>
      <c r="H9256" s="89"/>
      <c r="I9256" s="93" t="s">
        <v>745</v>
      </c>
      <c r="J9256" s="89"/>
      <c r="K9256" s="89"/>
      <c r="L9256" s="89"/>
      <c r="M9256" s="89"/>
      <c r="N9256" s="155">
        <v>14274.49</v>
      </c>
      <c r="O9256" s="155">
        <v>0</v>
      </c>
      <c r="P9256" s="89" t="s">
        <v>679</v>
      </c>
    </row>
    <row r="9257" spans="1:16" ht="38.25">
      <c r="A9257" s="214" t="s">
        <v>720</v>
      </c>
      <c r="B9257" s="89"/>
      <c r="C9257" s="90" t="s">
        <v>13784</v>
      </c>
      <c r="D9257" s="153">
        <v>43433</v>
      </c>
      <c r="E9257" s="89" t="s">
        <v>15673</v>
      </c>
      <c r="F9257" s="89" t="s">
        <v>13</v>
      </c>
      <c r="G9257" s="89">
        <v>389375</v>
      </c>
      <c r="H9257" s="89"/>
      <c r="I9257" s="93" t="s">
        <v>745</v>
      </c>
      <c r="J9257" s="89"/>
      <c r="K9257" s="89"/>
      <c r="L9257" s="89"/>
      <c r="M9257" s="89"/>
      <c r="N9257" s="155">
        <v>53502.79</v>
      </c>
      <c r="O9257" s="155">
        <v>0</v>
      </c>
      <c r="P9257" s="89" t="s">
        <v>679</v>
      </c>
    </row>
    <row r="9258" spans="1:16" ht="38.25">
      <c r="A9258" s="214" t="s">
        <v>720</v>
      </c>
      <c r="B9258" s="89"/>
      <c r="C9258" s="90" t="s">
        <v>13784</v>
      </c>
      <c r="D9258" s="153">
        <v>43433</v>
      </c>
      <c r="E9258" s="89" t="s">
        <v>15674</v>
      </c>
      <c r="F9258" s="89" t="s">
        <v>13</v>
      </c>
      <c r="G9258" s="89">
        <v>389377</v>
      </c>
      <c r="H9258" s="89"/>
      <c r="I9258" s="93" t="s">
        <v>745</v>
      </c>
      <c r="J9258" s="89"/>
      <c r="K9258" s="89"/>
      <c r="L9258" s="89"/>
      <c r="M9258" s="89"/>
      <c r="N9258" s="155">
        <v>53502.79</v>
      </c>
      <c r="O9258" s="155">
        <v>0</v>
      </c>
      <c r="P9258" s="89" t="s">
        <v>679</v>
      </c>
    </row>
    <row r="9259" spans="1:16" ht="38.25">
      <c r="A9259" s="214" t="s">
        <v>720</v>
      </c>
      <c r="B9259" s="89"/>
      <c r="C9259" s="90" t="s">
        <v>13784</v>
      </c>
      <c r="D9259" s="153">
        <v>43433</v>
      </c>
      <c r="E9259" s="89" t="s">
        <v>15675</v>
      </c>
      <c r="F9259" s="89" t="s">
        <v>13</v>
      </c>
      <c r="G9259" s="89">
        <v>389379</v>
      </c>
      <c r="H9259" s="89"/>
      <c r="I9259" s="93" t="s">
        <v>745</v>
      </c>
      <c r="J9259" s="89"/>
      <c r="K9259" s="89"/>
      <c r="L9259" s="89"/>
      <c r="M9259" s="89"/>
      <c r="N9259" s="155">
        <v>53502.79</v>
      </c>
      <c r="O9259" s="155">
        <v>0</v>
      </c>
      <c r="P9259" s="89" t="s">
        <v>679</v>
      </c>
    </row>
    <row r="9260" spans="1:16" ht="38.25">
      <c r="A9260" s="214" t="s">
        <v>720</v>
      </c>
      <c r="B9260" s="89"/>
      <c r="C9260" s="90" t="s">
        <v>13784</v>
      </c>
      <c r="D9260" s="153">
        <v>43433</v>
      </c>
      <c r="E9260" s="89" t="s">
        <v>15676</v>
      </c>
      <c r="F9260" s="89" t="s">
        <v>13</v>
      </c>
      <c r="G9260" s="89">
        <v>389381</v>
      </c>
      <c r="H9260" s="89"/>
      <c r="I9260" s="93" t="s">
        <v>745</v>
      </c>
      <c r="J9260" s="89"/>
      <c r="K9260" s="89"/>
      <c r="L9260" s="89"/>
      <c r="M9260" s="89"/>
      <c r="N9260" s="155">
        <v>53502.79</v>
      </c>
      <c r="O9260" s="155">
        <v>0</v>
      </c>
      <c r="P9260" s="89" t="s">
        <v>679</v>
      </c>
    </row>
    <row r="9261" spans="1:16" ht="38.25">
      <c r="A9261" s="214" t="s">
        <v>720</v>
      </c>
      <c r="B9261" s="89"/>
      <c r="C9261" s="90" t="s">
        <v>13784</v>
      </c>
      <c r="D9261" s="153">
        <v>43433</v>
      </c>
      <c r="E9261" s="89" t="s">
        <v>15677</v>
      </c>
      <c r="F9261" s="89" t="s">
        <v>13</v>
      </c>
      <c r="G9261" s="89">
        <v>389383</v>
      </c>
      <c r="H9261" s="89"/>
      <c r="I9261" s="93" t="s">
        <v>745</v>
      </c>
      <c r="J9261" s="89"/>
      <c r="K9261" s="89"/>
      <c r="L9261" s="89"/>
      <c r="M9261" s="89"/>
      <c r="N9261" s="155">
        <v>63893.49</v>
      </c>
      <c r="O9261" s="155">
        <v>0</v>
      </c>
      <c r="P9261" s="89" t="s">
        <v>679</v>
      </c>
    </row>
    <row r="9262" spans="1:16" ht="38.25">
      <c r="A9262" s="214" t="s">
        <v>720</v>
      </c>
      <c r="B9262" s="89"/>
      <c r="C9262" s="90" t="s">
        <v>13784</v>
      </c>
      <c r="D9262" s="153">
        <v>43433</v>
      </c>
      <c r="E9262" s="89" t="s">
        <v>15678</v>
      </c>
      <c r="F9262" s="89" t="s">
        <v>13</v>
      </c>
      <c r="G9262" s="89">
        <v>389385</v>
      </c>
      <c r="H9262" s="89"/>
      <c r="I9262" s="93" t="s">
        <v>745</v>
      </c>
      <c r="J9262" s="89"/>
      <c r="K9262" s="89"/>
      <c r="L9262" s="89"/>
      <c r="M9262" s="89"/>
      <c r="N9262" s="155">
        <v>5047.7299999999996</v>
      </c>
      <c r="O9262" s="155">
        <v>0</v>
      </c>
      <c r="P9262" s="89" t="s">
        <v>679</v>
      </c>
    </row>
    <row r="9263" spans="1:16" ht="38.25">
      <c r="A9263" s="214" t="s">
        <v>720</v>
      </c>
      <c r="B9263" s="89"/>
      <c r="C9263" s="90" t="s">
        <v>13784</v>
      </c>
      <c r="D9263" s="153">
        <v>43433</v>
      </c>
      <c r="E9263" s="89" t="s">
        <v>15679</v>
      </c>
      <c r="F9263" s="89" t="s">
        <v>13</v>
      </c>
      <c r="G9263" s="89">
        <v>389387</v>
      </c>
      <c r="H9263" s="89"/>
      <c r="I9263" s="93" t="s">
        <v>745</v>
      </c>
      <c r="J9263" s="89"/>
      <c r="K9263" s="89"/>
      <c r="L9263" s="89"/>
      <c r="M9263" s="89"/>
      <c r="N9263" s="155">
        <v>2471.04</v>
      </c>
      <c r="O9263" s="155">
        <v>0</v>
      </c>
      <c r="P9263" s="89" t="s">
        <v>679</v>
      </c>
    </row>
    <row r="9264" spans="1:16" ht="38.25">
      <c r="A9264" s="214" t="s">
        <v>720</v>
      </c>
      <c r="B9264" s="89"/>
      <c r="C9264" s="90" t="s">
        <v>13784</v>
      </c>
      <c r="D9264" s="153">
        <v>43433</v>
      </c>
      <c r="E9264" s="89" t="s">
        <v>15680</v>
      </c>
      <c r="F9264" s="89" t="s">
        <v>13</v>
      </c>
      <c r="G9264" s="89">
        <v>389389</v>
      </c>
      <c r="H9264" s="89"/>
      <c r="I9264" s="93" t="s">
        <v>745</v>
      </c>
      <c r="J9264" s="89"/>
      <c r="K9264" s="89"/>
      <c r="L9264" s="89"/>
      <c r="M9264" s="89"/>
      <c r="N9264" s="155">
        <v>18295.349999999999</v>
      </c>
      <c r="O9264" s="155">
        <v>0</v>
      </c>
      <c r="P9264" s="89" t="s">
        <v>679</v>
      </c>
    </row>
    <row r="9265" spans="1:16" ht="38.25">
      <c r="A9265" s="214" t="s">
        <v>720</v>
      </c>
      <c r="B9265" s="89"/>
      <c r="C9265" s="90" t="s">
        <v>13784</v>
      </c>
      <c r="D9265" s="153">
        <v>43433</v>
      </c>
      <c r="E9265" s="89" t="s">
        <v>15681</v>
      </c>
      <c r="F9265" s="89" t="s">
        <v>13</v>
      </c>
      <c r="G9265" s="89">
        <v>389391</v>
      </c>
      <c r="H9265" s="89"/>
      <c r="I9265" s="93" t="s">
        <v>745</v>
      </c>
      <c r="J9265" s="89"/>
      <c r="K9265" s="89"/>
      <c r="L9265" s="89"/>
      <c r="M9265" s="89"/>
      <c r="N9265" s="155">
        <v>14282.38</v>
      </c>
      <c r="O9265" s="155">
        <v>0</v>
      </c>
      <c r="P9265" s="89" t="s">
        <v>679</v>
      </c>
    </row>
    <row r="9266" spans="1:16" ht="38.25">
      <c r="A9266" s="214" t="s">
        <v>720</v>
      </c>
      <c r="B9266" s="89"/>
      <c r="C9266" s="90" t="s">
        <v>13784</v>
      </c>
      <c r="D9266" s="153">
        <v>43433</v>
      </c>
      <c r="E9266" s="89" t="s">
        <v>15682</v>
      </c>
      <c r="F9266" s="89" t="s">
        <v>13</v>
      </c>
      <c r="G9266" s="89">
        <v>389393</v>
      </c>
      <c r="H9266" s="89"/>
      <c r="I9266" s="93" t="s">
        <v>745</v>
      </c>
      <c r="J9266" s="89"/>
      <c r="K9266" s="89"/>
      <c r="L9266" s="89"/>
      <c r="M9266" s="89"/>
      <c r="N9266" s="155">
        <v>19203.61</v>
      </c>
      <c r="O9266" s="155">
        <v>0</v>
      </c>
      <c r="P9266" s="89" t="s">
        <v>679</v>
      </c>
    </row>
    <row r="9267" spans="1:16" ht="38.25">
      <c r="A9267" s="214" t="s">
        <v>720</v>
      </c>
      <c r="B9267" s="89"/>
      <c r="C9267" s="90" t="s">
        <v>13784</v>
      </c>
      <c r="D9267" s="153">
        <v>43433</v>
      </c>
      <c r="E9267" s="89" t="s">
        <v>15683</v>
      </c>
      <c r="F9267" s="89" t="s">
        <v>13</v>
      </c>
      <c r="G9267" s="89">
        <v>389395</v>
      </c>
      <c r="H9267" s="89"/>
      <c r="I9267" s="93" t="s">
        <v>745</v>
      </c>
      <c r="J9267" s="89"/>
      <c r="K9267" s="89"/>
      <c r="L9267" s="89"/>
      <c r="M9267" s="89"/>
      <c r="N9267" s="155">
        <v>39228.29</v>
      </c>
      <c r="O9267" s="155">
        <v>0</v>
      </c>
      <c r="P9267" s="89" t="s">
        <v>679</v>
      </c>
    </row>
    <row r="9268" spans="1:16" ht="38.25">
      <c r="A9268" s="214" t="s">
        <v>720</v>
      </c>
      <c r="B9268" s="89"/>
      <c r="C9268" s="90" t="s">
        <v>13784</v>
      </c>
      <c r="D9268" s="153">
        <v>43433</v>
      </c>
      <c r="E9268" s="89" t="s">
        <v>15684</v>
      </c>
      <c r="F9268" s="89" t="s">
        <v>13</v>
      </c>
      <c r="G9268" s="89">
        <v>389398</v>
      </c>
      <c r="H9268" s="89"/>
      <c r="I9268" s="93" t="s">
        <v>745</v>
      </c>
      <c r="J9268" s="89"/>
      <c r="K9268" s="89"/>
      <c r="L9268" s="89"/>
      <c r="M9268" s="89"/>
      <c r="N9268" s="155">
        <v>8025418.4400000004</v>
      </c>
      <c r="O9268" s="155">
        <v>0</v>
      </c>
      <c r="P9268" s="89" t="s">
        <v>679</v>
      </c>
    </row>
    <row r="9269" spans="1:16" ht="38.25">
      <c r="A9269" s="214" t="s">
        <v>720</v>
      </c>
      <c r="B9269" s="89"/>
      <c r="C9269" s="90" t="s">
        <v>13784</v>
      </c>
      <c r="D9269" s="153">
        <v>43433</v>
      </c>
      <c r="E9269" s="89" t="s">
        <v>15685</v>
      </c>
      <c r="F9269" s="89" t="s">
        <v>13</v>
      </c>
      <c r="G9269" s="89">
        <v>389400</v>
      </c>
      <c r="H9269" s="89"/>
      <c r="I9269" s="93" t="s">
        <v>745</v>
      </c>
      <c r="J9269" s="89"/>
      <c r="K9269" s="89"/>
      <c r="L9269" s="89"/>
      <c r="M9269" s="89"/>
      <c r="N9269" s="155">
        <v>8025418.4400000004</v>
      </c>
      <c r="O9269" s="155">
        <v>0</v>
      </c>
      <c r="P9269" s="89" t="s">
        <v>679</v>
      </c>
    </row>
    <row r="9270" spans="1:16" ht="38.25">
      <c r="A9270" s="214" t="s">
        <v>720</v>
      </c>
      <c r="B9270" s="89"/>
      <c r="C9270" s="90" t="s">
        <v>13784</v>
      </c>
      <c r="D9270" s="153">
        <v>43433</v>
      </c>
      <c r="E9270" s="89" t="s">
        <v>15686</v>
      </c>
      <c r="F9270" s="89" t="s">
        <v>13</v>
      </c>
      <c r="G9270" s="89">
        <v>389402</v>
      </c>
      <c r="H9270" s="89"/>
      <c r="I9270" s="93" t="s">
        <v>745</v>
      </c>
      <c r="J9270" s="89"/>
      <c r="K9270" s="89"/>
      <c r="L9270" s="89"/>
      <c r="M9270" s="89"/>
      <c r="N9270" s="155">
        <v>8025418.4400000004</v>
      </c>
      <c r="O9270" s="155">
        <v>0</v>
      </c>
      <c r="P9270" s="89" t="s">
        <v>679</v>
      </c>
    </row>
    <row r="9271" spans="1:16" ht="38.25">
      <c r="A9271" s="214" t="s">
        <v>720</v>
      </c>
      <c r="B9271" s="89"/>
      <c r="C9271" s="90" t="s">
        <v>13784</v>
      </c>
      <c r="D9271" s="153">
        <v>43433</v>
      </c>
      <c r="E9271" s="89" t="s">
        <v>15687</v>
      </c>
      <c r="F9271" s="89" t="s">
        <v>13</v>
      </c>
      <c r="G9271" s="89">
        <v>389404</v>
      </c>
      <c r="H9271" s="89"/>
      <c r="I9271" s="93" t="s">
        <v>745</v>
      </c>
      <c r="J9271" s="89"/>
      <c r="K9271" s="89"/>
      <c r="L9271" s="89"/>
      <c r="M9271" s="89"/>
      <c r="N9271" s="155">
        <v>8025418.4400000004</v>
      </c>
      <c r="O9271" s="155">
        <v>0</v>
      </c>
      <c r="P9271" s="89" t="s">
        <v>679</v>
      </c>
    </row>
    <row r="9272" spans="1:16" ht="38.25">
      <c r="A9272" s="214" t="s">
        <v>720</v>
      </c>
      <c r="B9272" s="89"/>
      <c r="C9272" s="90" t="s">
        <v>13784</v>
      </c>
      <c r="D9272" s="153">
        <v>43433</v>
      </c>
      <c r="E9272" s="89" t="s">
        <v>15688</v>
      </c>
      <c r="F9272" s="89" t="s">
        <v>13</v>
      </c>
      <c r="G9272" s="89">
        <v>389406</v>
      </c>
      <c r="H9272" s="89"/>
      <c r="I9272" s="93" t="s">
        <v>745</v>
      </c>
      <c r="J9272" s="89"/>
      <c r="K9272" s="89"/>
      <c r="L9272" s="89"/>
      <c r="M9272" s="89"/>
      <c r="N9272" s="155">
        <v>6798352.4000000004</v>
      </c>
      <c r="O9272" s="155">
        <v>0</v>
      </c>
      <c r="P9272" s="89" t="s">
        <v>679</v>
      </c>
    </row>
    <row r="9273" spans="1:16" ht="38.25">
      <c r="A9273" s="214" t="s">
        <v>720</v>
      </c>
      <c r="B9273" s="89"/>
      <c r="C9273" s="90" t="s">
        <v>13784</v>
      </c>
      <c r="D9273" s="153">
        <v>43433</v>
      </c>
      <c r="E9273" s="89" t="s">
        <v>15689</v>
      </c>
      <c r="F9273" s="89" t="s">
        <v>13</v>
      </c>
      <c r="G9273" s="89">
        <v>389408</v>
      </c>
      <c r="H9273" s="89"/>
      <c r="I9273" s="93" t="s">
        <v>745</v>
      </c>
      <c r="J9273" s="89"/>
      <c r="K9273" s="89"/>
      <c r="L9273" s="89"/>
      <c r="M9273" s="89"/>
      <c r="N9273" s="155">
        <v>6798352.4000000004</v>
      </c>
      <c r="O9273" s="155">
        <v>0</v>
      </c>
      <c r="P9273" s="89" t="s">
        <v>679</v>
      </c>
    </row>
    <row r="9274" spans="1:16" ht="38.25">
      <c r="A9274" s="214" t="s">
        <v>720</v>
      </c>
      <c r="B9274" s="89"/>
      <c r="C9274" s="90" t="s">
        <v>13784</v>
      </c>
      <c r="D9274" s="153">
        <v>43433</v>
      </c>
      <c r="E9274" s="89" t="s">
        <v>15690</v>
      </c>
      <c r="F9274" s="89" t="s">
        <v>13</v>
      </c>
      <c r="G9274" s="89">
        <v>389410</v>
      </c>
      <c r="H9274" s="89"/>
      <c r="I9274" s="93" t="s">
        <v>745</v>
      </c>
      <c r="J9274" s="89"/>
      <c r="K9274" s="89"/>
      <c r="L9274" s="89"/>
      <c r="M9274" s="89"/>
      <c r="N9274" s="155">
        <v>6798352.4000000004</v>
      </c>
      <c r="O9274" s="155">
        <v>0</v>
      </c>
      <c r="P9274" s="89" t="s">
        <v>679</v>
      </c>
    </row>
    <row r="9275" spans="1:16" ht="38.25">
      <c r="A9275" s="214" t="s">
        <v>720</v>
      </c>
      <c r="B9275" s="89"/>
      <c r="C9275" s="90" t="s">
        <v>13784</v>
      </c>
      <c r="D9275" s="153">
        <v>43433</v>
      </c>
      <c r="E9275" s="89" t="s">
        <v>15691</v>
      </c>
      <c r="F9275" s="89" t="s">
        <v>13</v>
      </c>
      <c r="G9275" s="89">
        <v>389412</v>
      </c>
      <c r="H9275" s="89"/>
      <c r="I9275" s="93" t="s">
        <v>745</v>
      </c>
      <c r="J9275" s="89"/>
      <c r="K9275" s="89"/>
      <c r="L9275" s="89"/>
      <c r="M9275" s="89"/>
      <c r="N9275" s="155">
        <v>6798352.4000000004</v>
      </c>
      <c r="O9275" s="155">
        <v>0</v>
      </c>
      <c r="P9275" s="89" t="s">
        <v>679</v>
      </c>
    </row>
    <row r="9276" spans="1:16" ht="38.25">
      <c r="A9276" s="214" t="s">
        <v>720</v>
      </c>
      <c r="B9276" s="89"/>
      <c r="C9276" s="90" t="s">
        <v>13784</v>
      </c>
      <c r="D9276" s="153">
        <v>43433</v>
      </c>
      <c r="E9276" s="89" t="s">
        <v>15692</v>
      </c>
      <c r="F9276" s="89" t="s">
        <v>13</v>
      </c>
      <c r="G9276" s="89">
        <v>389414</v>
      </c>
      <c r="H9276" s="89"/>
      <c r="I9276" s="93" t="s">
        <v>745</v>
      </c>
      <c r="J9276" s="89"/>
      <c r="K9276" s="89"/>
      <c r="L9276" s="89"/>
      <c r="M9276" s="89"/>
      <c r="N9276" s="155">
        <v>6798352.4000000004</v>
      </c>
      <c r="O9276" s="155">
        <v>0</v>
      </c>
      <c r="P9276" s="89" t="s">
        <v>679</v>
      </c>
    </row>
    <row r="9277" spans="1:16" ht="38.25">
      <c r="A9277" s="214" t="s">
        <v>720</v>
      </c>
      <c r="B9277" s="89"/>
      <c r="C9277" s="90" t="s">
        <v>13784</v>
      </c>
      <c r="D9277" s="153">
        <v>43433</v>
      </c>
      <c r="E9277" s="89" t="s">
        <v>15693</v>
      </c>
      <c r="F9277" s="89" t="s">
        <v>13</v>
      </c>
      <c r="G9277" s="89">
        <v>389416</v>
      </c>
      <c r="H9277" s="89"/>
      <c r="I9277" s="93" t="s">
        <v>745</v>
      </c>
      <c r="J9277" s="89"/>
      <c r="K9277" s="89"/>
      <c r="L9277" s="89"/>
      <c r="M9277" s="89"/>
      <c r="N9277" s="155">
        <v>18672473.48</v>
      </c>
      <c r="O9277" s="155">
        <v>0</v>
      </c>
      <c r="P9277" s="89" t="s">
        <v>679</v>
      </c>
    </row>
    <row r="9278" spans="1:16" ht="38.25">
      <c r="A9278" s="214" t="s">
        <v>720</v>
      </c>
      <c r="B9278" s="89"/>
      <c r="C9278" s="90" t="s">
        <v>13784</v>
      </c>
      <c r="D9278" s="153">
        <v>43433</v>
      </c>
      <c r="E9278" s="89" t="s">
        <v>15694</v>
      </c>
      <c r="F9278" s="89" t="s">
        <v>13</v>
      </c>
      <c r="G9278" s="89">
        <v>389418</v>
      </c>
      <c r="H9278" s="89"/>
      <c r="I9278" s="93" t="s">
        <v>745</v>
      </c>
      <c r="J9278" s="89"/>
      <c r="K9278" s="89"/>
      <c r="L9278" s="89"/>
      <c r="M9278" s="89"/>
      <c r="N9278" s="155">
        <v>3435375.84</v>
      </c>
      <c r="O9278" s="155">
        <v>0</v>
      </c>
      <c r="P9278" s="89" t="s">
        <v>679</v>
      </c>
    </row>
    <row r="9279" spans="1:16" ht="38.25">
      <c r="A9279" s="214" t="s">
        <v>720</v>
      </c>
      <c r="B9279" s="89"/>
      <c r="C9279" s="90" t="s">
        <v>13784</v>
      </c>
      <c r="D9279" s="153">
        <v>43433</v>
      </c>
      <c r="E9279" s="89" t="s">
        <v>15695</v>
      </c>
      <c r="F9279" s="89" t="s">
        <v>13</v>
      </c>
      <c r="G9279" s="89">
        <v>389420</v>
      </c>
      <c r="H9279" s="89"/>
      <c r="I9279" s="93" t="s">
        <v>745</v>
      </c>
      <c r="J9279" s="89"/>
      <c r="K9279" s="89"/>
      <c r="L9279" s="89"/>
      <c r="M9279" s="89"/>
      <c r="N9279" s="155">
        <v>3013491.4</v>
      </c>
      <c r="O9279" s="155">
        <v>0</v>
      </c>
      <c r="P9279" s="89" t="s">
        <v>679</v>
      </c>
    </row>
    <row r="9280" spans="1:16" ht="38.25">
      <c r="A9280" s="214" t="s">
        <v>720</v>
      </c>
      <c r="B9280" s="89"/>
      <c r="C9280" s="90" t="s">
        <v>13784</v>
      </c>
      <c r="D9280" s="153">
        <v>43433</v>
      </c>
      <c r="E9280" s="89" t="s">
        <v>15696</v>
      </c>
      <c r="F9280" s="89" t="s">
        <v>13</v>
      </c>
      <c r="G9280" s="89">
        <v>389422</v>
      </c>
      <c r="H9280" s="89"/>
      <c r="I9280" s="93" t="s">
        <v>745</v>
      </c>
      <c r="J9280" s="89"/>
      <c r="K9280" s="89"/>
      <c r="L9280" s="89"/>
      <c r="M9280" s="89"/>
      <c r="N9280" s="155">
        <v>2141176.2000000002</v>
      </c>
      <c r="O9280" s="155">
        <v>0</v>
      </c>
      <c r="P9280" s="89" t="s">
        <v>679</v>
      </c>
    </row>
    <row r="9281" spans="1:16" ht="38.25">
      <c r="A9281" s="214" t="s">
        <v>720</v>
      </c>
      <c r="B9281" s="89"/>
      <c r="C9281" s="90" t="s">
        <v>13784</v>
      </c>
      <c r="D9281" s="153">
        <v>43433</v>
      </c>
      <c r="E9281" s="89" t="s">
        <v>15697</v>
      </c>
      <c r="F9281" s="89" t="s">
        <v>13</v>
      </c>
      <c r="G9281" s="89">
        <v>389424</v>
      </c>
      <c r="H9281" s="89"/>
      <c r="I9281" s="93" t="s">
        <v>745</v>
      </c>
      <c r="J9281" s="89"/>
      <c r="K9281" s="89"/>
      <c r="L9281" s="89"/>
      <c r="M9281" s="89"/>
      <c r="N9281" s="155">
        <v>7011390.0499999998</v>
      </c>
      <c r="O9281" s="155">
        <v>0</v>
      </c>
      <c r="P9281" s="89" t="s">
        <v>679</v>
      </c>
    </row>
    <row r="9282" spans="1:16" ht="38.25">
      <c r="A9282" s="214" t="s">
        <v>720</v>
      </c>
      <c r="B9282" s="89"/>
      <c r="C9282" s="90" t="s">
        <v>13784</v>
      </c>
      <c r="D9282" s="153">
        <v>43433</v>
      </c>
      <c r="E9282" s="89" t="s">
        <v>15698</v>
      </c>
      <c r="F9282" s="89" t="s">
        <v>13</v>
      </c>
      <c r="G9282" s="89">
        <v>389426</v>
      </c>
      <c r="H9282" s="89"/>
      <c r="I9282" s="93" t="s">
        <v>745</v>
      </c>
      <c r="J9282" s="89"/>
      <c r="K9282" s="89"/>
      <c r="L9282" s="89"/>
      <c r="M9282" s="89"/>
      <c r="N9282" s="155">
        <v>4981803.21</v>
      </c>
      <c r="O9282" s="155">
        <v>0</v>
      </c>
      <c r="P9282" s="89" t="s">
        <v>679</v>
      </c>
    </row>
    <row r="9283" spans="1:16" ht="38.25">
      <c r="A9283" s="214" t="s">
        <v>720</v>
      </c>
      <c r="B9283" s="89"/>
      <c r="C9283" s="90" t="s">
        <v>13784</v>
      </c>
      <c r="D9283" s="153">
        <v>43433</v>
      </c>
      <c r="E9283" s="89" t="s">
        <v>15699</v>
      </c>
      <c r="F9283" s="89" t="s">
        <v>13</v>
      </c>
      <c r="G9283" s="89">
        <v>389428</v>
      </c>
      <c r="H9283" s="89"/>
      <c r="I9283" s="93" t="s">
        <v>745</v>
      </c>
      <c r="J9283" s="89"/>
      <c r="K9283" s="89"/>
      <c r="L9283" s="89"/>
      <c r="M9283" s="89"/>
      <c r="N9283" s="155">
        <v>208842.89</v>
      </c>
      <c r="O9283" s="155">
        <v>0</v>
      </c>
      <c r="P9283" s="89" t="s">
        <v>679</v>
      </c>
    </row>
    <row r="9284" spans="1:16" ht="38.25">
      <c r="A9284" s="214" t="s">
        <v>720</v>
      </c>
      <c r="B9284" s="89"/>
      <c r="C9284" s="90" t="s">
        <v>13784</v>
      </c>
      <c r="D9284" s="153">
        <v>43433</v>
      </c>
      <c r="E9284" s="89" t="s">
        <v>15700</v>
      </c>
      <c r="F9284" s="89" t="s">
        <v>13</v>
      </c>
      <c r="G9284" s="89">
        <v>389430</v>
      </c>
      <c r="H9284" s="89"/>
      <c r="I9284" s="93" t="s">
        <v>745</v>
      </c>
      <c r="J9284" s="89"/>
      <c r="K9284" s="89"/>
      <c r="L9284" s="89"/>
      <c r="M9284" s="89"/>
      <c r="N9284" s="155">
        <v>1048761.33</v>
      </c>
      <c r="O9284" s="155">
        <v>0</v>
      </c>
      <c r="P9284" s="89" t="s">
        <v>679</v>
      </c>
    </row>
    <row r="9285" spans="1:16" ht="38.25">
      <c r="A9285" s="214" t="s">
        <v>720</v>
      </c>
      <c r="B9285" s="89"/>
      <c r="C9285" s="90" t="s">
        <v>13784</v>
      </c>
      <c r="D9285" s="153">
        <v>43433</v>
      </c>
      <c r="E9285" s="89" t="s">
        <v>15701</v>
      </c>
      <c r="F9285" s="89" t="s">
        <v>13</v>
      </c>
      <c r="G9285" s="89">
        <v>389432</v>
      </c>
      <c r="H9285" s="89"/>
      <c r="I9285" s="93" t="s">
        <v>745</v>
      </c>
      <c r="J9285" s="89"/>
      <c r="K9285" s="89"/>
      <c r="L9285" s="89"/>
      <c r="M9285" s="89"/>
      <c r="N9285" s="155">
        <v>4984556.6100000003</v>
      </c>
      <c r="O9285" s="155">
        <v>0</v>
      </c>
      <c r="P9285" s="89" t="s">
        <v>679</v>
      </c>
    </row>
    <row r="9286" spans="1:16" ht="38.25">
      <c r="A9286" s="214" t="s">
        <v>720</v>
      </c>
      <c r="B9286" s="89"/>
      <c r="C9286" s="90" t="s">
        <v>13784</v>
      </c>
      <c r="D9286" s="153">
        <v>43433</v>
      </c>
      <c r="E9286" s="89" t="s">
        <v>15702</v>
      </c>
      <c r="F9286" s="89" t="s">
        <v>13</v>
      </c>
      <c r="G9286" s="89">
        <v>389434</v>
      </c>
      <c r="H9286" s="89"/>
      <c r="I9286" s="93" t="s">
        <v>745</v>
      </c>
      <c r="J9286" s="89"/>
      <c r="K9286" s="89"/>
      <c r="L9286" s="89"/>
      <c r="M9286" s="89"/>
      <c r="N9286" s="155">
        <v>17537338.989999998</v>
      </c>
      <c r="O9286" s="155">
        <v>0</v>
      </c>
      <c r="P9286" s="89" t="s">
        <v>679</v>
      </c>
    </row>
    <row r="9287" spans="1:16" ht="38.25">
      <c r="A9287" s="214" t="s">
        <v>720</v>
      </c>
      <c r="B9287" s="89"/>
      <c r="C9287" s="90" t="s">
        <v>13784</v>
      </c>
      <c r="D9287" s="153">
        <v>43433</v>
      </c>
      <c r="E9287" s="89" t="s">
        <v>15703</v>
      </c>
      <c r="F9287" s="89" t="s">
        <v>13</v>
      </c>
      <c r="G9287" s="89">
        <v>389436</v>
      </c>
      <c r="H9287" s="89"/>
      <c r="I9287" s="93" t="s">
        <v>745</v>
      </c>
      <c r="J9287" s="89"/>
      <c r="K9287" s="89"/>
      <c r="L9287" s="89"/>
      <c r="M9287" s="89"/>
      <c r="N9287" s="155">
        <v>3226532.95</v>
      </c>
      <c r="O9287" s="155">
        <v>0</v>
      </c>
      <c r="P9287" s="89" t="s">
        <v>679</v>
      </c>
    </row>
    <row r="9288" spans="1:16" ht="38.25">
      <c r="A9288" s="214" t="s">
        <v>720</v>
      </c>
      <c r="B9288" s="89"/>
      <c r="C9288" s="90" t="s">
        <v>13784</v>
      </c>
      <c r="D9288" s="153">
        <v>43433</v>
      </c>
      <c r="E9288" s="89" t="s">
        <v>15704</v>
      </c>
      <c r="F9288" s="89" t="s">
        <v>13</v>
      </c>
      <c r="G9288" s="89">
        <v>389438</v>
      </c>
      <c r="H9288" s="89"/>
      <c r="I9288" s="93" t="s">
        <v>745</v>
      </c>
      <c r="J9288" s="89"/>
      <c r="K9288" s="89"/>
      <c r="L9288" s="89"/>
      <c r="M9288" s="89"/>
      <c r="N9288" s="155">
        <v>10798314.890000001</v>
      </c>
      <c r="O9288" s="155">
        <v>0</v>
      </c>
      <c r="P9288" s="89" t="s">
        <v>679</v>
      </c>
    </row>
    <row r="9289" spans="1:16" ht="38.25">
      <c r="A9289" s="214" t="s">
        <v>720</v>
      </c>
      <c r="B9289" s="89"/>
      <c r="C9289" s="90" t="s">
        <v>13784</v>
      </c>
      <c r="D9289" s="153">
        <v>43433</v>
      </c>
      <c r="E9289" s="89" t="s">
        <v>15705</v>
      </c>
      <c r="F9289" s="89" t="s">
        <v>13</v>
      </c>
      <c r="G9289" s="89">
        <v>389440</v>
      </c>
      <c r="H9289" s="89"/>
      <c r="I9289" s="93" t="s">
        <v>745</v>
      </c>
      <c r="J9289" s="89"/>
      <c r="K9289" s="89"/>
      <c r="L9289" s="89"/>
      <c r="M9289" s="89"/>
      <c r="N9289" s="155">
        <v>12487.81</v>
      </c>
      <c r="O9289" s="155">
        <v>0</v>
      </c>
      <c r="P9289" s="89" t="s">
        <v>679</v>
      </c>
    </row>
    <row r="9290" spans="1:16" ht="38.25">
      <c r="A9290" s="214" t="s">
        <v>720</v>
      </c>
      <c r="B9290" s="89"/>
      <c r="C9290" s="90" t="s">
        <v>13784</v>
      </c>
      <c r="D9290" s="153">
        <v>43433</v>
      </c>
      <c r="E9290" s="89" t="s">
        <v>15706</v>
      </c>
      <c r="F9290" s="89" t="s">
        <v>13</v>
      </c>
      <c r="G9290" s="89">
        <v>389442</v>
      </c>
      <c r="H9290" s="89"/>
      <c r="I9290" s="93" t="s">
        <v>745</v>
      </c>
      <c r="J9290" s="89"/>
      <c r="K9290" s="89"/>
      <c r="L9290" s="89"/>
      <c r="M9290" s="89"/>
      <c r="N9290" s="155">
        <v>19479.52</v>
      </c>
      <c r="O9290" s="155">
        <v>0</v>
      </c>
      <c r="P9290" s="89" t="s">
        <v>679</v>
      </c>
    </row>
    <row r="9291" spans="1:16" ht="38.25">
      <c r="A9291" s="214" t="s">
        <v>720</v>
      </c>
      <c r="B9291" s="89"/>
      <c r="C9291" s="90" t="s">
        <v>13784</v>
      </c>
      <c r="D9291" s="153">
        <v>43433</v>
      </c>
      <c r="E9291" s="89" t="s">
        <v>15707</v>
      </c>
      <c r="F9291" s="89" t="s">
        <v>13</v>
      </c>
      <c r="G9291" s="89">
        <v>389444</v>
      </c>
      <c r="H9291" s="89"/>
      <c r="I9291" s="93" t="s">
        <v>745</v>
      </c>
      <c r="J9291" s="89"/>
      <c r="K9291" s="89"/>
      <c r="L9291" s="89"/>
      <c r="M9291" s="89"/>
      <c r="N9291" s="155">
        <v>371274.04</v>
      </c>
      <c r="O9291" s="155">
        <v>0</v>
      </c>
      <c r="P9291" s="89" t="s">
        <v>679</v>
      </c>
    </row>
    <row r="9292" spans="1:16" ht="38.25">
      <c r="A9292" s="214" t="s">
        <v>720</v>
      </c>
      <c r="B9292" s="89"/>
      <c r="C9292" s="90" t="s">
        <v>13784</v>
      </c>
      <c r="D9292" s="153">
        <v>43433</v>
      </c>
      <c r="E9292" s="89" t="s">
        <v>15708</v>
      </c>
      <c r="F9292" s="89" t="s">
        <v>13</v>
      </c>
      <c r="G9292" s="89">
        <v>389446</v>
      </c>
      <c r="H9292" s="89"/>
      <c r="I9292" s="93" t="s">
        <v>745</v>
      </c>
      <c r="J9292" s="89"/>
      <c r="K9292" s="89"/>
      <c r="L9292" s="89"/>
      <c r="M9292" s="89"/>
      <c r="N9292" s="155">
        <v>418.53</v>
      </c>
      <c r="O9292" s="155">
        <v>0</v>
      </c>
      <c r="P9292" s="89" t="s">
        <v>679</v>
      </c>
    </row>
    <row r="9293" spans="1:16" ht="38.25">
      <c r="A9293" s="214" t="s">
        <v>720</v>
      </c>
      <c r="B9293" s="89"/>
      <c r="C9293" s="90" t="s">
        <v>13784</v>
      </c>
      <c r="D9293" s="153">
        <v>43433</v>
      </c>
      <c r="E9293" s="89" t="s">
        <v>15709</v>
      </c>
      <c r="F9293" s="89" t="s">
        <v>13</v>
      </c>
      <c r="G9293" s="89">
        <v>389448</v>
      </c>
      <c r="H9293" s="89"/>
      <c r="I9293" s="93" t="s">
        <v>745</v>
      </c>
      <c r="J9293" s="89"/>
      <c r="K9293" s="89"/>
      <c r="L9293" s="89"/>
      <c r="M9293" s="89"/>
      <c r="N9293" s="155">
        <v>6884.49</v>
      </c>
      <c r="O9293" s="155">
        <v>0</v>
      </c>
      <c r="P9293" s="89" t="s">
        <v>679</v>
      </c>
    </row>
    <row r="9294" spans="1:16" ht="38.25">
      <c r="A9294" s="214" t="s">
        <v>720</v>
      </c>
      <c r="B9294" s="89"/>
      <c r="C9294" s="90" t="s">
        <v>13784</v>
      </c>
      <c r="D9294" s="153">
        <v>43433</v>
      </c>
      <c r="E9294" s="89" t="s">
        <v>15710</v>
      </c>
      <c r="F9294" s="89" t="s">
        <v>13</v>
      </c>
      <c r="G9294" s="89">
        <v>389450</v>
      </c>
      <c r="H9294" s="89"/>
      <c r="I9294" s="93" t="s">
        <v>745</v>
      </c>
      <c r="J9294" s="89"/>
      <c r="K9294" s="89"/>
      <c r="L9294" s="89"/>
      <c r="M9294" s="89"/>
      <c r="N9294" s="155">
        <v>3252.53</v>
      </c>
      <c r="O9294" s="155">
        <v>0</v>
      </c>
      <c r="P9294" s="89" t="s">
        <v>679</v>
      </c>
    </row>
    <row r="9295" spans="1:16" ht="38.25">
      <c r="A9295" s="214" t="s">
        <v>720</v>
      </c>
      <c r="B9295" s="89"/>
      <c r="C9295" s="90" t="s">
        <v>13784</v>
      </c>
      <c r="D9295" s="153">
        <v>43433</v>
      </c>
      <c r="E9295" s="89" t="s">
        <v>15711</v>
      </c>
      <c r="F9295" s="89" t="s">
        <v>13</v>
      </c>
      <c r="G9295" s="89">
        <v>389452</v>
      </c>
      <c r="H9295" s="89"/>
      <c r="I9295" s="93" t="s">
        <v>745</v>
      </c>
      <c r="J9295" s="89"/>
      <c r="K9295" s="89"/>
      <c r="L9295" s="89"/>
      <c r="M9295" s="89"/>
      <c r="N9295" s="155">
        <v>53502.79</v>
      </c>
      <c r="O9295" s="155">
        <v>0</v>
      </c>
      <c r="P9295" s="89" t="s">
        <v>679</v>
      </c>
    </row>
    <row r="9296" spans="1:16" ht="38.25">
      <c r="A9296" s="214" t="s">
        <v>720</v>
      </c>
      <c r="B9296" s="89"/>
      <c r="C9296" s="90" t="s">
        <v>13784</v>
      </c>
      <c r="D9296" s="153">
        <v>43433</v>
      </c>
      <c r="E9296" s="89" t="s">
        <v>15712</v>
      </c>
      <c r="F9296" s="89" t="s">
        <v>13</v>
      </c>
      <c r="G9296" s="89">
        <v>389454</v>
      </c>
      <c r="H9296" s="89"/>
      <c r="I9296" s="93" t="s">
        <v>745</v>
      </c>
      <c r="J9296" s="89"/>
      <c r="K9296" s="89"/>
      <c r="L9296" s="89"/>
      <c r="M9296" s="89"/>
      <c r="N9296" s="155">
        <v>6466.03</v>
      </c>
      <c r="O9296" s="155">
        <v>0</v>
      </c>
      <c r="P9296" s="89" t="s">
        <v>679</v>
      </c>
    </row>
    <row r="9297" spans="1:16" ht="38.25">
      <c r="A9297" s="214" t="s">
        <v>720</v>
      </c>
      <c r="B9297" s="89"/>
      <c r="C9297" s="90" t="s">
        <v>13784</v>
      </c>
      <c r="D9297" s="153">
        <v>43433</v>
      </c>
      <c r="E9297" s="89" t="s">
        <v>15713</v>
      </c>
      <c r="F9297" s="89" t="s">
        <v>13</v>
      </c>
      <c r="G9297" s="89">
        <v>389456</v>
      </c>
      <c r="H9297" s="89"/>
      <c r="I9297" s="93" t="s">
        <v>745</v>
      </c>
      <c r="J9297" s="89"/>
      <c r="K9297" s="89"/>
      <c r="L9297" s="89"/>
      <c r="M9297" s="89"/>
      <c r="N9297" s="155">
        <v>6991.71</v>
      </c>
      <c r="O9297" s="155">
        <v>0</v>
      </c>
      <c r="P9297" s="89" t="s">
        <v>679</v>
      </c>
    </row>
    <row r="9298" spans="1:16" ht="38.25">
      <c r="A9298" s="214" t="s">
        <v>720</v>
      </c>
      <c r="B9298" s="89"/>
      <c r="C9298" s="90" t="s">
        <v>13784</v>
      </c>
      <c r="D9298" s="153">
        <v>43433</v>
      </c>
      <c r="E9298" s="89" t="s">
        <v>15714</v>
      </c>
      <c r="F9298" s="89" t="s">
        <v>13</v>
      </c>
      <c r="G9298" s="89">
        <v>389458</v>
      </c>
      <c r="H9298" s="89"/>
      <c r="I9298" s="93" t="s">
        <v>745</v>
      </c>
      <c r="J9298" s="89"/>
      <c r="K9298" s="89"/>
      <c r="L9298" s="89"/>
      <c r="M9298" s="89"/>
      <c r="N9298" s="155">
        <v>50250.25</v>
      </c>
      <c r="O9298" s="155">
        <v>0</v>
      </c>
      <c r="P9298" s="89" t="s">
        <v>679</v>
      </c>
    </row>
    <row r="9299" spans="1:16" ht="38.25">
      <c r="A9299" s="214" t="s">
        <v>720</v>
      </c>
      <c r="B9299" s="89"/>
      <c r="C9299" s="90" t="s">
        <v>13784</v>
      </c>
      <c r="D9299" s="153">
        <v>43433</v>
      </c>
      <c r="E9299" s="89" t="s">
        <v>15715</v>
      </c>
      <c r="F9299" s="89" t="s">
        <v>13</v>
      </c>
      <c r="G9299" s="89">
        <v>389460</v>
      </c>
      <c r="H9299" s="89"/>
      <c r="I9299" s="93" t="s">
        <v>745</v>
      </c>
      <c r="J9299" s="89"/>
      <c r="K9299" s="89"/>
      <c r="L9299" s="89"/>
      <c r="M9299" s="89"/>
      <c r="N9299" s="155">
        <v>18672473.48</v>
      </c>
      <c r="O9299" s="155">
        <v>0</v>
      </c>
      <c r="P9299" s="89" t="s">
        <v>679</v>
      </c>
    </row>
    <row r="9300" spans="1:16" ht="38.25">
      <c r="A9300" s="214" t="s">
        <v>720</v>
      </c>
      <c r="B9300" s="89"/>
      <c r="C9300" s="90" t="s">
        <v>13784</v>
      </c>
      <c r="D9300" s="153">
        <v>43433</v>
      </c>
      <c r="E9300" s="89" t="s">
        <v>15716</v>
      </c>
      <c r="F9300" s="89" t="s">
        <v>13</v>
      </c>
      <c r="G9300" s="89">
        <v>389462</v>
      </c>
      <c r="H9300" s="89"/>
      <c r="I9300" s="93" t="s">
        <v>745</v>
      </c>
      <c r="J9300" s="89"/>
      <c r="K9300" s="89"/>
      <c r="L9300" s="89"/>
      <c r="M9300" s="89"/>
      <c r="N9300" s="155">
        <v>18672473.48</v>
      </c>
      <c r="O9300" s="155">
        <v>0</v>
      </c>
      <c r="P9300" s="89" t="s">
        <v>679</v>
      </c>
    </row>
    <row r="9301" spans="1:16" ht="38.25">
      <c r="A9301" s="214" t="s">
        <v>720</v>
      </c>
      <c r="B9301" s="89"/>
      <c r="C9301" s="90" t="s">
        <v>13784</v>
      </c>
      <c r="D9301" s="153">
        <v>43433</v>
      </c>
      <c r="E9301" s="89" t="s">
        <v>15717</v>
      </c>
      <c r="F9301" s="89" t="s">
        <v>13</v>
      </c>
      <c r="G9301" s="89">
        <v>389464</v>
      </c>
      <c r="H9301" s="89"/>
      <c r="I9301" s="93" t="s">
        <v>745</v>
      </c>
      <c r="J9301" s="89"/>
      <c r="K9301" s="89"/>
      <c r="L9301" s="89"/>
      <c r="M9301" s="89"/>
      <c r="N9301" s="155">
        <v>18672473.48</v>
      </c>
      <c r="O9301" s="155">
        <v>0</v>
      </c>
      <c r="P9301" s="89" t="s">
        <v>679</v>
      </c>
    </row>
    <row r="9302" spans="1:16" ht="38.25">
      <c r="A9302" s="214" t="s">
        <v>720</v>
      </c>
      <c r="B9302" s="89"/>
      <c r="C9302" s="90" t="s">
        <v>13784</v>
      </c>
      <c r="D9302" s="153">
        <v>43433</v>
      </c>
      <c r="E9302" s="89" t="s">
        <v>15718</v>
      </c>
      <c r="F9302" s="89" t="s">
        <v>13</v>
      </c>
      <c r="G9302" s="89">
        <v>389466</v>
      </c>
      <c r="H9302" s="89"/>
      <c r="I9302" s="93" t="s">
        <v>745</v>
      </c>
      <c r="J9302" s="89"/>
      <c r="K9302" s="89"/>
      <c r="L9302" s="89"/>
      <c r="M9302" s="89"/>
      <c r="N9302" s="155">
        <v>18672473.48</v>
      </c>
      <c r="O9302" s="155">
        <v>0</v>
      </c>
      <c r="P9302" s="89" t="s">
        <v>679</v>
      </c>
    </row>
    <row r="9303" spans="1:16" ht="38.25">
      <c r="A9303" s="214" t="s">
        <v>720</v>
      </c>
      <c r="B9303" s="89"/>
      <c r="C9303" s="90" t="s">
        <v>13784</v>
      </c>
      <c r="D9303" s="153">
        <v>43433</v>
      </c>
      <c r="E9303" s="89" t="s">
        <v>15719</v>
      </c>
      <c r="F9303" s="89" t="s">
        <v>13</v>
      </c>
      <c r="G9303" s="89">
        <v>389468</v>
      </c>
      <c r="H9303" s="89"/>
      <c r="I9303" s="93" t="s">
        <v>745</v>
      </c>
      <c r="J9303" s="89"/>
      <c r="K9303" s="89"/>
      <c r="L9303" s="89"/>
      <c r="M9303" s="89"/>
      <c r="N9303" s="155">
        <v>3435375.84</v>
      </c>
      <c r="O9303" s="155">
        <v>0</v>
      </c>
      <c r="P9303" s="89" t="s">
        <v>679</v>
      </c>
    </row>
    <row r="9304" spans="1:16" ht="38.25">
      <c r="A9304" s="214" t="s">
        <v>720</v>
      </c>
      <c r="B9304" s="89"/>
      <c r="C9304" s="90" t="s">
        <v>13784</v>
      </c>
      <c r="D9304" s="153">
        <v>43433</v>
      </c>
      <c r="E9304" s="89" t="s">
        <v>15720</v>
      </c>
      <c r="F9304" s="89" t="s">
        <v>13</v>
      </c>
      <c r="G9304" s="89">
        <v>389470</v>
      </c>
      <c r="H9304" s="89"/>
      <c r="I9304" s="93" t="s">
        <v>745</v>
      </c>
      <c r="J9304" s="89"/>
      <c r="K9304" s="89"/>
      <c r="L9304" s="89"/>
      <c r="M9304" s="89"/>
      <c r="N9304" s="155">
        <v>3435375.84</v>
      </c>
      <c r="O9304" s="155">
        <v>0</v>
      </c>
      <c r="P9304" s="89" t="s">
        <v>679</v>
      </c>
    </row>
    <row r="9305" spans="1:16" ht="38.25">
      <c r="A9305" s="214" t="s">
        <v>720</v>
      </c>
      <c r="B9305" s="89"/>
      <c r="C9305" s="90" t="s">
        <v>13784</v>
      </c>
      <c r="D9305" s="153">
        <v>43433</v>
      </c>
      <c r="E9305" s="89" t="s">
        <v>15721</v>
      </c>
      <c r="F9305" s="89" t="s">
        <v>13</v>
      </c>
      <c r="G9305" s="89">
        <v>389472</v>
      </c>
      <c r="H9305" s="89"/>
      <c r="I9305" s="93" t="s">
        <v>745</v>
      </c>
      <c r="J9305" s="89"/>
      <c r="K9305" s="89"/>
      <c r="L9305" s="89"/>
      <c r="M9305" s="89"/>
      <c r="N9305" s="155">
        <v>3435375.84</v>
      </c>
      <c r="O9305" s="155">
        <v>0</v>
      </c>
      <c r="P9305" s="89" t="s">
        <v>679</v>
      </c>
    </row>
    <row r="9306" spans="1:16" ht="38.25">
      <c r="A9306" s="214" t="s">
        <v>720</v>
      </c>
      <c r="B9306" s="89"/>
      <c r="C9306" s="90" t="s">
        <v>13784</v>
      </c>
      <c r="D9306" s="153">
        <v>43433</v>
      </c>
      <c r="E9306" s="89" t="s">
        <v>15722</v>
      </c>
      <c r="F9306" s="89" t="s">
        <v>13</v>
      </c>
      <c r="G9306" s="89">
        <v>389474</v>
      </c>
      <c r="H9306" s="89"/>
      <c r="I9306" s="93" t="s">
        <v>745</v>
      </c>
      <c r="J9306" s="89"/>
      <c r="K9306" s="89"/>
      <c r="L9306" s="89"/>
      <c r="M9306" s="89"/>
      <c r="N9306" s="155">
        <v>3435375.84</v>
      </c>
      <c r="O9306" s="155">
        <v>0</v>
      </c>
      <c r="P9306" s="89" t="s">
        <v>679</v>
      </c>
    </row>
    <row r="9307" spans="1:16" ht="38.25">
      <c r="A9307" s="214" t="s">
        <v>720</v>
      </c>
      <c r="B9307" s="89"/>
      <c r="C9307" s="90" t="s">
        <v>13784</v>
      </c>
      <c r="D9307" s="153">
        <v>43433</v>
      </c>
      <c r="E9307" s="89" t="s">
        <v>15723</v>
      </c>
      <c r="F9307" s="89" t="s">
        <v>13</v>
      </c>
      <c r="G9307" s="89">
        <v>389476</v>
      </c>
      <c r="H9307" s="89"/>
      <c r="I9307" s="93" t="s">
        <v>745</v>
      </c>
      <c r="J9307" s="89"/>
      <c r="K9307" s="89"/>
      <c r="L9307" s="89"/>
      <c r="M9307" s="89"/>
      <c r="N9307" s="155">
        <v>1873166.7</v>
      </c>
      <c r="O9307" s="155">
        <v>0</v>
      </c>
      <c r="P9307" s="89" t="s">
        <v>679</v>
      </c>
    </row>
    <row r="9308" spans="1:16" ht="38.25">
      <c r="A9308" s="214" t="s">
        <v>720</v>
      </c>
      <c r="B9308" s="89"/>
      <c r="C9308" s="90" t="s">
        <v>13784</v>
      </c>
      <c r="D9308" s="153">
        <v>43433</v>
      </c>
      <c r="E9308" s="89" t="s">
        <v>15724</v>
      </c>
      <c r="F9308" s="89" t="s">
        <v>13</v>
      </c>
      <c r="G9308" s="89">
        <v>389478</v>
      </c>
      <c r="H9308" s="89"/>
      <c r="I9308" s="93" t="s">
        <v>745</v>
      </c>
      <c r="J9308" s="89"/>
      <c r="K9308" s="89"/>
      <c r="L9308" s="89"/>
      <c r="M9308" s="89"/>
      <c r="N9308" s="155">
        <v>177629.48</v>
      </c>
      <c r="O9308" s="155">
        <v>0</v>
      </c>
      <c r="P9308" s="89" t="s">
        <v>679</v>
      </c>
    </row>
    <row r="9309" spans="1:16" ht="38.25">
      <c r="A9309" s="214" t="s">
        <v>720</v>
      </c>
      <c r="B9309" s="89"/>
      <c r="C9309" s="90" t="s">
        <v>13784</v>
      </c>
      <c r="D9309" s="153">
        <v>43433</v>
      </c>
      <c r="E9309" s="89" t="s">
        <v>15725</v>
      </c>
      <c r="F9309" s="89" t="s">
        <v>13</v>
      </c>
      <c r="G9309" s="89">
        <v>389480</v>
      </c>
      <c r="H9309" s="89"/>
      <c r="I9309" s="93" t="s">
        <v>745</v>
      </c>
      <c r="J9309" s="89"/>
      <c r="K9309" s="89"/>
      <c r="L9309" s="89"/>
      <c r="M9309" s="89"/>
      <c r="N9309" s="155">
        <v>779568.41</v>
      </c>
      <c r="O9309" s="155">
        <v>0</v>
      </c>
      <c r="P9309" s="89" t="s">
        <v>679</v>
      </c>
    </row>
    <row r="9310" spans="1:16" ht="38.25">
      <c r="A9310" s="214" t="s">
        <v>720</v>
      </c>
      <c r="B9310" s="89"/>
      <c r="C9310" s="90" t="s">
        <v>13784</v>
      </c>
      <c r="D9310" s="153">
        <v>43433</v>
      </c>
      <c r="E9310" s="89" t="s">
        <v>15726</v>
      </c>
      <c r="F9310" s="89" t="s">
        <v>13</v>
      </c>
      <c r="G9310" s="89">
        <v>389482</v>
      </c>
      <c r="H9310" s="89"/>
      <c r="I9310" s="93" t="s">
        <v>745</v>
      </c>
      <c r="J9310" s="89"/>
      <c r="K9310" s="89"/>
      <c r="L9310" s="89"/>
      <c r="M9310" s="89"/>
      <c r="N9310" s="155">
        <v>5144872.34</v>
      </c>
      <c r="O9310" s="155">
        <v>0</v>
      </c>
      <c r="P9310" s="89" t="s">
        <v>679</v>
      </c>
    </row>
    <row r="9311" spans="1:16" ht="38.25">
      <c r="A9311" s="214" t="s">
        <v>720</v>
      </c>
      <c r="B9311" s="89"/>
      <c r="C9311" s="90" t="s">
        <v>13784</v>
      </c>
      <c r="D9311" s="153">
        <v>43433</v>
      </c>
      <c r="E9311" s="89" t="s">
        <v>15727</v>
      </c>
      <c r="F9311" s="89" t="s">
        <v>13</v>
      </c>
      <c r="G9311" s="89">
        <v>389484</v>
      </c>
      <c r="H9311" s="89"/>
      <c r="I9311" s="93" t="s">
        <v>745</v>
      </c>
      <c r="J9311" s="89"/>
      <c r="K9311" s="89"/>
      <c r="L9311" s="89"/>
      <c r="M9311" s="89"/>
      <c r="N9311" s="155">
        <v>8276908.1699999999</v>
      </c>
      <c r="O9311" s="155">
        <v>0</v>
      </c>
      <c r="P9311" s="89" t="s">
        <v>679</v>
      </c>
    </row>
    <row r="9312" spans="1:16" ht="38.25">
      <c r="A9312" s="214" t="s">
        <v>720</v>
      </c>
      <c r="B9312" s="89"/>
      <c r="C9312" s="90" t="s">
        <v>13784</v>
      </c>
      <c r="D9312" s="153">
        <v>43433</v>
      </c>
      <c r="E9312" s="89" t="s">
        <v>15728</v>
      </c>
      <c r="F9312" s="89" t="s">
        <v>13</v>
      </c>
      <c r="G9312" s="89">
        <v>389486</v>
      </c>
      <c r="H9312" s="89"/>
      <c r="I9312" s="93" t="s">
        <v>745</v>
      </c>
      <c r="J9312" s="89"/>
      <c r="K9312" s="89"/>
      <c r="L9312" s="89"/>
      <c r="M9312" s="89"/>
      <c r="N9312" s="155">
        <v>487880.18</v>
      </c>
      <c r="O9312" s="155">
        <v>0</v>
      </c>
      <c r="P9312" s="89" t="s">
        <v>679</v>
      </c>
    </row>
    <row r="9313" spans="1:16" ht="38.25">
      <c r="A9313" s="214" t="s">
        <v>720</v>
      </c>
      <c r="B9313" s="89"/>
      <c r="C9313" s="90" t="s">
        <v>13784</v>
      </c>
      <c r="D9313" s="153">
        <v>43433</v>
      </c>
      <c r="E9313" s="89" t="s">
        <v>15729</v>
      </c>
      <c r="F9313" s="89" t="s">
        <v>13</v>
      </c>
      <c r="G9313" s="89">
        <v>389488</v>
      </c>
      <c r="H9313" s="89"/>
      <c r="I9313" s="93" t="s">
        <v>745</v>
      </c>
      <c r="J9313" s="89"/>
      <c r="K9313" s="89"/>
      <c r="L9313" s="89"/>
      <c r="M9313" s="89"/>
      <c r="N9313" s="155">
        <v>1813795.8</v>
      </c>
      <c r="O9313" s="155">
        <v>0</v>
      </c>
      <c r="P9313" s="89" t="s">
        <v>679</v>
      </c>
    </row>
    <row r="9314" spans="1:16" ht="38.25">
      <c r="A9314" s="214" t="s">
        <v>720</v>
      </c>
      <c r="B9314" s="89"/>
      <c r="C9314" s="90" t="s">
        <v>13784</v>
      </c>
      <c r="D9314" s="153">
        <v>43433</v>
      </c>
      <c r="E9314" s="89" t="s">
        <v>15730</v>
      </c>
      <c r="F9314" s="89" t="s">
        <v>13</v>
      </c>
      <c r="G9314" s="89">
        <v>389490</v>
      </c>
      <c r="H9314" s="89"/>
      <c r="I9314" s="93" t="s">
        <v>745</v>
      </c>
      <c r="J9314" s="89"/>
      <c r="K9314" s="89"/>
      <c r="L9314" s="89"/>
      <c r="M9314" s="89"/>
      <c r="N9314" s="155">
        <v>4358234.49</v>
      </c>
      <c r="O9314" s="155">
        <v>0</v>
      </c>
      <c r="P9314" s="89" t="s">
        <v>679</v>
      </c>
    </row>
    <row r="9315" spans="1:16" ht="38.25">
      <c r="A9315" s="214" t="s">
        <v>720</v>
      </c>
      <c r="B9315" s="89"/>
      <c r="C9315" s="90" t="s">
        <v>13784</v>
      </c>
      <c r="D9315" s="153">
        <v>43433</v>
      </c>
      <c r="E9315" s="89" t="s">
        <v>15731</v>
      </c>
      <c r="F9315" s="89" t="s">
        <v>13</v>
      </c>
      <c r="G9315" s="89">
        <v>389492</v>
      </c>
      <c r="H9315" s="89"/>
      <c r="I9315" s="93" t="s">
        <v>745</v>
      </c>
      <c r="J9315" s="89"/>
      <c r="K9315" s="89"/>
      <c r="L9315" s="89"/>
      <c r="M9315" s="89"/>
      <c r="N9315" s="155">
        <v>413284.54</v>
      </c>
      <c r="O9315" s="155">
        <v>0</v>
      </c>
      <c r="P9315" s="89" t="s">
        <v>679</v>
      </c>
    </row>
    <row r="9316" spans="1:16" ht="38.25">
      <c r="A9316" s="214" t="s">
        <v>720</v>
      </c>
      <c r="B9316" s="89"/>
      <c r="C9316" s="90" t="s">
        <v>13784</v>
      </c>
      <c r="D9316" s="153">
        <v>43433</v>
      </c>
      <c r="E9316" s="89" t="s">
        <v>15732</v>
      </c>
      <c r="F9316" s="89" t="s">
        <v>13</v>
      </c>
      <c r="G9316" s="89">
        <v>389494</v>
      </c>
      <c r="H9316" s="89"/>
      <c r="I9316" s="93" t="s">
        <v>745</v>
      </c>
      <c r="J9316" s="89"/>
      <c r="K9316" s="89"/>
      <c r="L9316" s="89"/>
      <c r="M9316" s="89"/>
      <c r="N9316" s="155">
        <v>1135134.49</v>
      </c>
      <c r="O9316" s="155">
        <v>0</v>
      </c>
      <c r="P9316" s="89" t="s">
        <v>679</v>
      </c>
    </row>
    <row r="9317" spans="1:16" ht="38.25">
      <c r="A9317" s="214" t="s">
        <v>720</v>
      </c>
      <c r="B9317" s="89"/>
      <c r="C9317" s="90" t="s">
        <v>13784</v>
      </c>
      <c r="D9317" s="153">
        <v>43433</v>
      </c>
      <c r="E9317" s="89" t="s">
        <v>15733</v>
      </c>
      <c r="F9317" s="89" t="s">
        <v>13</v>
      </c>
      <c r="G9317" s="89">
        <v>389496</v>
      </c>
      <c r="H9317" s="89"/>
      <c r="I9317" s="93" t="s">
        <v>745</v>
      </c>
      <c r="J9317" s="89"/>
      <c r="K9317" s="89"/>
      <c r="L9317" s="89"/>
      <c r="M9317" s="89"/>
      <c r="N9317" s="155">
        <v>19257606.379999999</v>
      </c>
      <c r="O9317" s="155">
        <v>0</v>
      </c>
      <c r="P9317" s="89" t="s">
        <v>679</v>
      </c>
    </row>
    <row r="9318" spans="1:16" ht="38.25">
      <c r="A9318" s="214" t="s">
        <v>720</v>
      </c>
      <c r="B9318" s="89"/>
      <c r="C9318" s="90" t="s">
        <v>13784</v>
      </c>
      <c r="D9318" s="153">
        <v>43433</v>
      </c>
      <c r="E9318" s="89" t="s">
        <v>15734</v>
      </c>
      <c r="F9318" s="89" t="s">
        <v>13</v>
      </c>
      <c r="G9318" s="89">
        <v>389498</v>
      </c>
      <c r="H9318" s="89"/>
      <c r="I9318" s="93" t="s">
        <v>745</v>
      </c>
      <c r="J9318" s="89"/>
      <c r="K9318" s="89"/>
      <c r="L9318" s="89"/>
      <c r="M9318" s="89"/>
      <c r="N9318" s="155">
        <v>11970402.960000001</v>
      </c>
      <c r="O9318" s="155">
        <v>0</v>
      </c>
      <c r="P9318" s="89" t="s">
        <v>679</v>
      </c>
    </row>
    <row r="9319" spans="1:16" ht="38.25">
      <c r="A9319" s="214" t="s">
        <v>720</v>
      </c>
      <c r="B9319" s="89"/>
      <c r="C9319" s="90" t="s">
        <v>13784</v>
      </c>
      <c r="D9319" s="153">
        <v>43433</v>
      </c>
      <c r="E9319" s="89" t="s">
        <v>15735</v>
      </c>
      <c r="F9319" s="89" t="s">
        <v>13</v>
      </c>
      <c r="G9319" s="89">
        <v>389500</v>
      </c>
      <c r="H9319" s="89"/>
      <c r="I9319" s="93" t="s">
        <v>745</v>
      </c>
      <c r="J9319" s="89"/>
      <c r="K9319" s="89"/>
      <c r="L9319" s="89"/>
      <c r="M9319" s="89"/>
      <c r="N9319" s="155">
        <v>3543029.06</v>
      </c>
      <c r="O9319" s="155">
        <v>0</v>
      </c>
      <c r="P9319" s="89" t="s">
        <v>679</v>
      </c>
    </row>
    <row r="9320" spans="1:16" ht="38.25">
      <c r="A9320" s="214" t="s">
        <v>720</v>
      </c>
      <c r="B9320" s="89"/>
      <c r="C9320" s="90" t="s">
        <v>13784</v>
      </c>
      <c r="D9320" s="153">
        <v>43433</v>
      </c>
      <c r="E9320" s="89" t="s">
        <v>15736</v>
      </c>
      <c r="F9320" s="89" t="s">
        <v>13</v>
      </c>
      <c r="G9320" s="89">
        <v>389502</v>
      </c>
      <c r="H9320" s="89"/>
      <c r="I9320" s="93" t="s">
        <v>745</v>
      </c>
      <c r="J9320" s="89"/>
      <c r="K9320" s="89"/>
      <c r="L9320" s="89"/>
      <c r="M9320" s="89"/>
      <c r="N9320" s="155">
        <v>916555.96</v>
      </c>
      <c r="O9320" s="155">
        <v>0</v>
      </c>
      <c r="P9320" s="89" t="s">
        <v>679</v>
      </c>
    </row>
    <row r="9321" spans="1:16" ht="38.25">
      <c r="A9321" s="214" t="s">
        <v>720</v>
      </c>
      <c r="B9321" s="89"/>
      <c r="C9321" s="90" t="s">
        <v>13784</v>
      </c>
      <c r="D9321" s="153">
        <v>43433</v>
      </c>
      <c r="E9321" s="89" t="s">
        <v>15737</v>
      </c>
      <c r="F9321" s="89" t="s">
        <v>13</v>
      </c>
      <c r="G9321" s="89">
        <v>389504</v>
      </c>
      <c r="H9321" s="89"/>
      <c r="I9321" s="93" t="s">
        <v>745</v>
      </c>
      <c r="J9321" s="89"/>
      <c r="K9321" s="89"/>
      <c r="L9321" s="89"/>
      <c r="M9321" s="89"/>
      <c r="N9321" s="155">
        <v>2202323.84</v>
      </c>
      <c r="O9321" s="155">
        <v>0</v>
      </c>
      <c r="P9321" s="89" t="s">
        <v>679</v>
      </c>
    </row>
    <row r="9322" spans="1:16" ht="38.25">
      <c r="A9322" s="214" t="s">
        <v>720</v>
      </c>
      <c r="B9322" s="89"/>
      <c r="C9322" s="90" t="s">
        <v>13784</v>
      </c>
      <c r="D9322" s="153">
        <v>43433</v>
      </c>
      <c r="E9322" s="89" t="s">
        <v>15738</v>
      </c>
      <c r="F9322" s="89" t="s">
        <v>13</v>
      </c>
      <c r="G9322" s="89">
        <v>389506</v>
      </c>
      <c r="H9322" s="89"/>
      <c r="I9322" s="93" t="s">
        <v>745</v>
      </c>
      <c r="J9322" s="89"/>
      <c r="K9322" s="89"/>
      <c r="L9322" s="89"/>
      <c r="M9322" s="89"/>
      <c r="N9322" s="155">
        <v>2744298.55</v>
      </c>
      <c r="O9322" s="155">
        <v>0</v>
      </c>
      <c r="P9322" s="89" t="s">
        <v>679</v>
      </c>
    </row>
    <row r="9323" spans="1:16" ht="38.25">
      <c r="A9323" s="214" t="s">
        <v>720</v>
      </c>
      <c r="B9323" s="89"/>
      <c r="C9323" s="90" t="s">
        <v>13784</v>
      </c>
      <c r="D9323" s="153">
        <v>43433</v>
      </c>
      <c r="E9323" s="89" t="s">
        <v>15739</v>
      </c>
      <c r="F9323" s="89" t="s">
        <v>13</v>
      </c>
      <c r="G9323" s="89">
        <v>389508</v>
      </c>
      <c r="H9323" s="89"/>
      <c r="I9323" s="93" t="s">
        <v>745</v>
      </c>
      <c r="J9323" s="89"/>
      <c r="K9323" s="89"/>
      <c r="L9323" s="89"/>
      <c r="M9323" s="89"/>
      <c r="N9323" s="155">
        <v>2142359.5499999998</v>
      </c>
      <c r="O9323" s="155">
        <v>0</v>
      </c>
      <c r="P9323" s="89" t="s">
        <v>679</v>
      </c>
    </row>
    <row r="9324" spans="1:16" ht="38.25">
      <c r="A9324" s="214" t="s">
        <v>720</v>
      </c>
      <c r="B9324" s="89"/>
      <c r="C9324" s="90" t="s">
        <v>13784</v>
      </c>
      <c r="D9324" s="153">
        <v>43433</v>
      </c>
      <c r="E9324" s="89" t="s">
        <v>15740</v>
      </c>
      <c r="F9324" s="89" t="s">
        <v>13</v>
      </c>
      <c r="G9324" s="89">
        <v>389510</v>
      </c>
      <c r="H9324" s="89"/>
      <c r="I9324" s="93" t="s">
        <v>745</v>
      </c>
      <c r="J9324" s="89"/>
      <c r="K9324" s="89"/>
      <c r="L9324" s="89"/>
      <c r="M9324" s="89"/>
      <c r="N9324" s="155">
        <v>5884242.2400000002</v>
      </c>
      <c r="O9324" s="155">
        <v>0</v>
      </c>
      <c r="P9324" s="89" t="s">
        <v>679</v>
      </c>
    </row>
    <row r="9325" spans="1:16" ht="38.25">
      <c r="A9325" s="214" t="s">
        <v>720</v>
      </c>
      <c r="B9325" s="89"/>
      <c r="C9325" s="90" t="s">
        <v>13784</v>
      </c>
      <c r="D9325" s="153">
        <v>43433</v>
      </c>
      <c r="E9325" s="89" t="s">
        <v>15741</v>
      </c>
      <c r="F9325" s="89" t="s">
        <v>13</v>
      </c>
      <c r="G9325" s="89">
        <v>389512</v>
      </c>
      <c r="H9325" s="89"/>
      <c r="I9325" s="93" t="s">
        <v>745</v>
      </c>
      <c r="J9325" s="89"/>
      <c r="K9325" s="89"/>
      <c r="L9325" s="89"/>
      <c r="M9325" s="89"/>
      <c r="N9325" s="155">
        <v>2880546.1</v>
      </c>
      <c r="O9325" s="155">
        <v>0</v>
      </c>
      <c r="P9325" s="89" t="s">
        <v>679</v>
      </c>
    </row>
    <row r="9326" spans="1:16" ht="38.25">
      <c r="A9326" s="214" t="s">
        <v>720</v>
      </c>
      <c r="B9326" s="89"/>
      <c r="C9326" s="90" t="s">
        <v>13784</v>
      </c>
      <c r="D9326" s="153">
        <v>43433</v>
      </c>
      <c r="E9326" s="89" t="s">
        <v>15742</v>
      </c>
      <c r="F9326" s="89" t="s">
        <v>13</v>
      </c>
      <c r="G9326" s="89">
        <v>389514</v>
      </c>
      <c r="H9326" s="89"/>
      <c r="I9326" s="93" t="s">
        <v>745</v>
      </c>
      <c r="J9326" s="89"/>
      <c r="K9326" s="89"/>
      <c r="L9326" s="89"/>
      <c r="M9326" s="89"/>
      <c r="N9326" s="155">
        <v>7537538.2599999998</v>
      </c>
      <c r="O9326" s="155">
        <v>0</v>
      </c>
      <c r="P9326" s="89" t="s">
        <v>679</v>
      </c>
    </row>
    <row r="9327" spans="1:16" ht="38.25">
      <c r="A9327" s="214" t="s">
        <v>720</v>
      </c>
      <c r="B9327" s="89"/>
      <c r="C9327" s="90" t="s">
        <v>13784</v>
      </c>
      <c r="D9327" s="153">
        <v>43433</v>
      </c>
      <c r="E9327" s="89" t="s">
        <v>15743</v>
      </c>
      <c r="F9327" s="89" t="s">
        <v>13</v>
      </c>
      <c r="G9327" s="89">
        <v>389516</v>
      </c>
      <c r="H9327" s="89"/>
      <c r="I9327" s="93" t="s">
        <v>745</v>
      </c>
      <c r="J9327" s="89"/>
      <c r="K9327" s="89"/>
      <c r="L9327" s="89"/>
      <c r="M9327" s="89"/>
      <c r="N9327" s="155">
        <v>6385067.9299999997</v>
      </c>
      <c r="O9327" s="155">
        <v>0</v>
      </c>
      <c r="P9327" s="89" t="s">
        <v>679</v>
      </c>
    </row>
    <row r="9328" spans="1:16" ht="38.25">
      <c r="A9328" s="214" t="s">
        <v>720</v>
      </c>
      <c r="B9328" s="89"/>
      <c r="C9328" s="90" t="s">
        <v>13784</v>
      </c>
      <c r="D9328" s="153">
        <v>43433</v>
      </c>
      <c r="E9328" s="89" t="s">
        <v>15744</v>
      </c>
      <c r="F9328" s="89" t="s">
        <v>13</v>
      </c>
      <c r="G9328" s="89">
        <v>389518</v>
      </c>
      <c r="H9328" s="89"/>
      <c r="I9328" s="93" t="s">
        <v>745</v>
      </c>
      <c r="J9328" s="89"/>
      <c r="K9328" s="89"/>
      <c r="L9328" s="89"/>
      <c r="M9328" s="89"/>
      <c r="N9328" s="155">
        <v>2440117.98</v>
      </c>
      <c r="O9328" s="155">
        <v>0</v>
      </c>
      <c r="P9328" s="89" t="s">
        <v>679</v>
      </c>
    </row>
    <row r="9329" spans="1:16" ht="38.25">
      <c r="A9329" s="214" t="s">
        <v>720</v>
      </c>
      <c r="B9329" s="89"/>
      <c r="C9329" s="90" t="s">
        <v>13784</v>
      </c>
      <c r="D9329" s="153">
        <v>43433</v>
      </c>
      <c r="E9329" s="89" t="s">
        <v>15745</v>
      </c>
      <c r="F9329" s="89" t="s">
        <v>13</v>
      </c>
      <c r="G9329" s="89">
        <v>389520</v>
      </c>
      <c r="H9329" s="89"/>
      <c r="I9329" s="93" t="s">
        <v>745</v>
      </c>
      <c r="J9329" s="89"/>
      <c r="K9329" s="89"/>
      <c r="L9329" s="89"/>
      <c r="M9329" s="89"/>
      <c r="N9329" s="155">
        <v>6702070.5899999999</v>
      </c>
      <c r="O9329" s="155">
        <v>0</v>
      </c>
      <c r="P9329" s="89" t="s">
        <v>679</v>
      </c>
    </row>
    <row r="9330" spans="1:16" ht="38.25">
      <c r="A9330" s="214" t="s">
        <v>720</v>
      </c>
      <c r="B9330" s="89"/>
      <c r="C9330" s="90" t="s">
        <v>13784</v>
      </c>
      <c r="D9330" s="153">
        <v>43433</v>
      </c>
      <c r="E9330" s="89" t="s">
        <v>15746</v>
      </c>
      <c r="F9330" s="89" t="s">
        <v>13</v>
      </c>
      <c r="G9330" s="89">
        <v>389522</v>
      </c>
      <c r="H9330" s="89"/>
      <c r="I9330" s="93" t="s">
        <v>745</v>
      </c>
      <c r="J9330" s="89"/>
      <c r="K9330" s="89"/>
      <c r="L9330" s="89"/>
      <c r="M9330" s="89"/>
      <c r="N9330" s="155">
        <v>13690670.279999999</v>
      </c>
      <c r="O9330" s="155">
        <v>0</v>
      </c>
      <c r="P9330" s="89" t="s">
        <v>679</v>
      </c>
    </row>
    <row r="9331" spans="1:16" ht="38.25">
      <c r="A9331" s="214" t="s">
        <v>720</v>
      </c>
      <c r="B9331" s="89"/>
      <c r="C9331" s="90" t="s">
        <v>13784</v>
      </c>
      <c r="D9331" s="153">
        <v>43433</v>
      </c>
      <c r="E9331" s="89" t="s">
        <v>15747</v>
      </c>
      <c r="F9331" s="89" t="s">
        <v>13</v>
      </c>
      <c r="G9331" s="89">
        <v>389524</v>
      </c>
      <c r="H9331" s="89"/>
      <c r="I9331" s="93" t="s">
        <v>745</v>
      </c>
      <c r="J9331" s="89"/>
      <c r="K9331" s="89"/>
      <c r="L9331" s="89"/>
      <c r="M9331" s="89"/>
      <c r="N9331" s="155">
        <v>2518819.88</v>
      </c>
      <c r="O9331" s="155">
        <v>0</v>
      </c>
      <c r="P9331" s="89" t="s">
        <v>679</v>
      </c>
    </row>
    <row r="9332" spans="1:16" ht="38.25">
      <c r="A9332" s="214" t="s">
        <v>720</v>
      </c>
      <c r="B9332" s="89"/>
      <c r="C9332" s="90" t="s">
        <v>13784</v>
      </c>
      <c r="D9332" s="153">
        <v>43433</v>
      </c>
      <c r="E9332" s="89" t="s">
        <v>15748</v>
      </c>
      <c r="F9332" s="89" t="s">
        <v>13</v>
      </c>
      <c r="G9332" s="89">
        <v>389526</v>
      </c>
      <c r="H9332" s="89"/>
      <c r="I9332" s="93" t="s">
        <v>745</v>
      </c>
      <c r="J9332" s="89"/>
      <c r="K9332" s="89"/>
      <c r="L9332" s="89"/>
      <c r="M9332" s="89"/>
      <c r="N9332" s="155">
        <v>1233052</v>
      </c>
      <c r="O9332" s="155">
        <v>0</v>
      </c>
      <c r="P9332" s="89" t="s">
        <v>679</v>
      </c>
    </row>
    <row r="9333" spans="1:16" ht="38.25">
      <c r="A9333" s="214" t="s">
        <v>720</v>
      </c>
      <c r="B9333" s="89"/>
      <c r="C9333" s="90" t="s">
        <v>13784</v>
      </c>
      <c r="D9333" s="153">
        <v>43433</v>
      </c>
      <c r="E9333" s="89" t="s">
        <v>15749</v>
      </c>
      <c r="F9333" s="89" t="s">
        <v>13</v>
      </c>
      <c r="G9333" s="89">
        <v>389528</v>
      </c>
      <c r="H9333" s="89"/>
      <c r="I9333" s="93" t="s">
        <v>745</v>
      </c>
      <c r="J9333" s="89"/>
      <c r="K9333" s="89"/>
      <c r="L9333" s="89"/>
      <c r="M9333" s="89"/>
      <c r="N9333" s="155">
        <v>22298818.960000001</v>
      </c>
      <c r="O9333" s="155">
        <v>0</v>
      </c>
      <c r="P9333" s="89" t="s">
        <v>679</v>
      </c>
    </row>
    <row r="9334" spans="1:16" ht="38.25">
      <c r="A9334" s="214" t="s">
        <v>720</v>
      </c>
      <c r="B9334" s="89"/>
      <c r="C9334" s="90" t="s">
        <v>13784</v>
      </c>
      <c r="D9334" s="153">
        <v>43433</v>
      </c>
      <c r="E9334" s="89" t="s">
        <v>15750</v>
      </c>
      <c r="F9334" s="89" t="s">
        <v>13</v>
      </c>
      <c r="G9334" s="89">
        <v>389530</v>
      </c>
      <c r="H9334" s="89"/>
      <c r="I9334" s="93" t="s">
        <v>745</v>
      </c>
      <c r="J9334" s="89"/>
      <c r="K9334" s="89"/>
      <c r="L9334" s="89"/>
      <c r="M9334" s="89"/>
      <c r="N9334" s="155">
        <v>21863704.460000001</v>
      </c>
      <c r="O9334" s="155">
        <v>0</v>
      </c>
      <c r="P9334" s="89" t="s">
        <v>679</v>
      </c>
    </row>
    <row r="9335" spans="1:16" ht="38.25">
      <c r="A9335" s="214" t="s">
        <v>720</v>
      </c>
      <c r="B9335" s="89"/>
      <c r="C9335" s="90" t="s">
        <v>13784</v>
      </c>
      <c r="D9335" s="153">
        <v>43433</v>
      </c>
      <c r="E9335" s="89" t="s">
        <v>15751</v>
      </c>
      <c r="F9335" s="89" t="s">
        <v>13</v>
      </c>
      <c r="G9335" s="89">
        <v>389532</v>
      </c>
      <c r="H9335" s="89"/>
      <c r="I9335" s="93" t="s">
        <v>745</v>
      </c>
      <c r="J9335" s="89"/>
      <c r="K9335" s="89"/>
      <c r="L9335" s="89"/>
      <c r="M9335" s="89"/>
      <c r="N9335" s="155">
        <v>2921927.96</v>
      </c>
      <c r="O9335" s="155">
        <v>0</v>
      </c>
      <c r="P9335" s="89" t="s">
        <v>679</v>
      </c>
    </row>
    <row r="9336" spans="1:16" ht="38.25">
      <c r="A9336" s="214" t="s">
        <v>720</v>
      </c>
      <c r="B9336" s="89"/>
      <c r="C9336" s="90" t="s">
        <v>13784</v>
      </c>
      <c r="D9336" s="153">
        <v>43433</v>
      </c>
      <c r="E9336" s="89" t="s">
        <v>15752</v>
      </c>
      <c r="F9336" s="89" t="s">
        <v>13</v>
      </c>
      <c r="G9336" s="89">
        <v>389534</v>
      </c>
      <c r="H9336" s="89"/>
      <c r="I9336" s="93" t="s">
        <v>745</v>
      </c>
      <c r="J9336" s="89"/>
      <c r="K9336" s="89"/>
      <c r="L9336" s="89"/>
      <c r="M9336" s="89"/>
      <c r="N9336" s="155">
        <v>2921927.96</v>
      </c>
      <c r="O9336" s="155">
        <v>0</v>
      </c>
      <c r="P9336" s="89" t="s">
        <v>679</v>
      </c>
    </row>
    <row r="9337" spans="1:16" ht="38.25">
      <c r="A9337" s="214" t="s">
        <v>720</v>
      </c>
      <c r="B9337" s="89"/>
      <c r="C9337" s="90" t="s">
        <v>13784</v>
      </c>
      <c r="D9337" s="153">
        <v>43433</v>
      </c>
      <c r="E9337" s="89" t="s">
        <v>15753</v>
      </c>
      <c r="F9337" s="89" t="s">
        <v>13</v>
      </c>
      <c r="G9337" s="89">
        <v>389536</v>
      </c>
      <c r="H9337" s="89"/>
      <c r="I9337" s="93" t="s">
        <v>745</v>
      </c>
      <c r="J9337" s="89"/>
      <c r="K9337" s="89"/>
      <c r="L9337" s="89"/>
      <c r="M9337" s="89"/>
      <c r="N9337" s="155">
        <v>2921927.96</v>
      </c>
      <c r="O9337" s="155">
        <v>0</v>
      </c>
      <c r="P9337" s="89" t="s">
        <v>679</v>
      </c>
    </row>
    <row r="9338" spans="1:16" ht="38.25">
      <c r="A9338" s="214" t="s">
        <v>720</v>
      </c>
      <c r="B9338" s="89"/>
      <c r="C9338" s="90" t="s">
        <v>13784</v>
      </c>
      <c r="D9338" s="153">
        <v>43433</v>
      </c>
      <c r="E9338" s="89" t="s">
        <v>15754</v>
      </c>
      <c r="F9338" s="89" t="s">
        <v>13</v>
      </c>
      <c r="G9338" s="89">
        <v>389538</v>
      </c>
      <c r="H9338" s="89"/>
      <c r="I9338" s="93" t="s">
        <v>745</v>
      </c>
      <c r="J9338" s="89"/>
      <c r="K9338" s="89"/>
      <c r="L9338" s="89"/>
      <c r="M9338" s="89"/>
      <c r="N9338" s="155">
        <v>2921927.96</v>
      </c>
      <c r="O9338" s="155">
        <v>0</v>
      </c>
      <c r="P9338" s="89" t="s">
        <v>679</v>
      </c>
    </row>
    <row r="9339" spans="1:16" ht="38.25">
      <c r="A9339" s="214" t="s">
        <v>720</v>
      </c>
      <c r="B9339" s="89"/>
      <c r="C9339" s="90" t="s">
        <v>13784</v>
      </c>
      <c r="D9339" s="153">
        <v>43433</v>
      </c>
      <c r="E9339" s="89" t="s">
        <v>15755</v>
      </c>
      <c r="F9339" s="89" t="s">
        <v>13</v>
      </c>
      <c r="G9339" s="89">
        <v>389540</v>
      </c>
      <c r="H9339" s="89"/>
      <c r="I9339" s="93" t="s">
        <v>745</v>
      </c>
      <c r="J9339" s="89"/>
      <c r="K9339" s="89"/>
      <c r="L9339" s="89"/>
      <c r="M9339" s="89"/>
      <c r="N9339" s="155">
        <v>2921927.96</v>
      </c>
      <c r="O9339" s="155">
        <v>0</v>
      </c>
      <c r="P9339" s="89" t="s">
        <v>679</v>
      </c>
    </row>
    <row r="9340" spans="1:16" ht="38.25">
      <c r="A9340" s="214" t="s">
        <v>720</v>
      </c>
      <c r="B9340" s="89"/>
      <c r="C9340" s="90" t="s">
        <v>13784</v>
      </c>
      <c r="D9340" s="153">
        <v>43433</v>
      </c>
      <c r="E9340" s="89" t="s">
        <v>15756</v>
      </c>
      <c r="F9340" s="89" t="s">
        <v>13</v>
      </c>
      <c r="G9340" s="89">
        <v>389542</v>
      </c>
      <c r="H9340" s="89"/>
      <c r="I9340" s="93" t="s">
        <v>745</v>
      </c>
      <c r="J9340" s="89"/>
      <c r="K9340" s="89"/>
      <c r="L9340" s="89"/>
      <c r="M9340" s="89"/>
      <c r="N9340" s="155">
        <v>8025418.4400000004</v>
      </c>
      <c r="O9340" s="155">
        <v>0</v>
      </c>
      <c r="P9340" s="89" t="s">
        <v>679</v>
      </c>
    </row>
    <row r="9341" spans="1:16" ht="89.25">
      <c r="A9341" s="214">
        <v>594</v>
      </c>
      <c r="B9341" s="89"/>
      <c r="C9341" s="90" t="s">
        <v>101</v>
      </c>
      <c r="D9341" s="153">
        <v>43433</v>
      </c>
      <c r="E9341" s="89" t="s">
        <v>15757</v>
      </c>
      <c r="F9341" s="89" t="s">
        <v>15</v>
      </c>
      <c r="G9341" s="89">
        <v>6659</v>
      </c>
      <c r="H9341" s="89"/>
      <c r="I9341" s="93" t="s">
        <v>17864</v>
      </c>
      <c r="J9341" s="89"/>
      <c r="K9341" s="89"/>
      <c r="L9341" s="89"/>
      <c r="M9341" s="89"/>
      <c r="N9341" s="155">
        <v>271.99</v>
      </c>
      <c r="O9341" s="155">
        <v>0</v>
      </c>
      <c r="P9341" s="89" t="s">
        <v>679</v>
      </c>
    </row>
    <row r="9342" spans="1:16" ht="89.25">
      <c r="A9342" s="214">
        <v>526</v>
      </c>
      <c r="B9342" s="89"/>
      <c r="C9342" s="90" t="s">
        <v>616</v>
      </c>
      <c r="D9342" s="153">
        <v>43433</v>
      </c>
      <c r="E9342" s="89" t="s">
        <v>15758</v>
      </c>
      <c r="F9342" s="89" t="s">
        <v>15</v>
      </c>
      <c r="G9342" s="89">
        <v>6650</v>
      </c>
      <c r="H9342" s="89"/>
      <c r="I9342" s="93" t="s">
        <v>17865</v>
      </c>
      <c r="J9342" s="89"/>
      <c r="K9342" s="89"/>
      <c r="L9342" s="89"/>
      <c r="M9342" s="89"/>
      <c r="N9342" s="155">
        <v>306.08</v>
      </c>
      <c r="O9342" s="155">
        <v>0</v>
      </c>
      <c r="P9342" s="89" t="s">
        <v>679</v>
      </c>
    </row>
    <row r="9343" spans="1:16" ht="89.25">
      <c r="A9343" s="214">
        <v>526</v>
      </c>
      <c r="B9343" s="89"/>
      <c r="C9343" s="90" t="s">
        <v>616</v>
      </c>
      <c r="D9343" s="153">
        <v>43433</v>
      </c>
      <c r="E9343" s="89" t="s">
        <v>15759</v>
      </c>
      <c r="F9343" s="89" t="s">
        <v>15</v>
      </c>
      <c r="G9343" s="89">
        <v>6651</v>
      </c>
      <c r="H9343" s="89"/>
      <c r="I9343" s="93" t="s">
        <v>17866</v>
      </c>
      <c r="J9343" s="89"/>
      <c r="K9343" s="89"/>
      <c r="L9343" s="89"/>
      <c r="M9343" s="89"/>
      <c r="N9343" s="155">
        <v>486.78</v>
      </c>
      <c r="O9343" s="155">
        <v>0</v>
      </c>
      <c r="P9343" s="89" t="s">
        <v>679</v>
      </c>
    </row>
    <row r="9344" spans="1:16" ht="89.25">
      <c r="A9344" s="214">
        <v>526</v>
      </c>
      <c r="B9344" s="89"/>
      <c r="C9344" s="90" t="s">
        <v>616</v>
      </c>
      <c r="D9344" s="153">
        <v>43433</v>
      </c>
      <c r="E9344" s="89" t="s">
        <v>15760</v>
      </c>
      <c r="F9344" s="89" t="s">
        <v>15</v>
      </c>
      <c r="G9344" s="89">
        <v>6652</v>
      </c>
      <c r="H9344" s="89"/>
      <c r="I9344" s="93" t="s">
        <v>17867</v>
      </c>
      <c r="J9344" s="89"/>
      <c r="K9344" s="89"/>
      <c r="L9344" s="89"/>
      <c r="M9344" s="89"/>
      <c r="N9344" s="155">
        <v>376.47</v>
      </c>
      <c r="O9344" s="155">
        <v>0</v>
      </c>
      <c r="P9344" s="89" t="s">
        <v>679</v>
      </c>
    </row>
    <row r="9345" spans="1:16" ht="76.5">
      <c r="A9345" s="214">
        <v>291</v>
      </c>
      <c r="B9345" s="89"/>
      <c r="C9345" s="90" t="s">
        <v>133</v>
      </c>
      <c r="D9345" s="153">
        <v>43433</v>
      </c>
      <c r="E9345" s="89" t="s">
        <v>15761</v>
      </c>
      <c r="F9345" s="89" t="s">
        <v>11</v>
      </c>
      <c r="G9345" s="89">
        <v>902648</v>
      </c>
      <c r="H9345" s="89"/>
      <c r="I9345" s="93" t="s">
        <v>17868</v>
      </c>
      <c r="J9345" s="89"/>
      <c r="K9345" s="89"/>
      <c r="L9345" s="89"/>
      <c r="M9345" s="89"/>
      <c r="N9345" s="155">
        <v>50</v>
      </c>
      <c r="O9345" s="155">
        <v>0</v>
      </c>
      <c r="P9345" s="89" t="s">
        <v>679</v>
      </c>
    </row>
    <row r="9346" spans="1:16" ht="76.5">
      <c r="A9346" s="214">
        <v>572</v>
      </c>
      <c r="B9346" s="89"/>
      <c r="C9346" s="90" t="s">
        <v>181</v>
      </c>
      <c r="D9346" s="153">
        <v>43433</v>
      </c>
      <c r="E9346" s="89" t="s">
        <v>15762</v>
      </c>
      <c r="F9346" s="89" t="s">
        <v>6</v>
      </c>
      <c r="G9346" s="89">
        <v>1052643</v>
      </c>
      <c r="H9346" s="89"/>
      <c r="I9346" s="93" t="s">
        <v>17869</v>
      </c>
      <c r="J9346" s="89"/>
      <c r="K9346" s="89"/>
      <c r="L9346" s="89"/>
      <c r="M9346" s="89"/>
      <c r="N9346" s="155">
        <v>0</v>
      </c>
      <c r="O9346" s="155">
        <v>11530376.49</v>
      </c>
      <c r="P9346" s="89" t="s">
        <v>679</v>
      </c>
    </row>
    <row r="9347" spans="1:16" ht="51">
      <c r="A9347" s="214">
        <v>15</v>
      </c>
      <c r="B9347" s="89"/>
      <c r="C9347" s="90" t="s">
        <v>45</v>
      </c>
      <c r="D9347" s="153">
        <v>43433</v>
      </c>
      <c r="E9347" s="89" t="s">
        <v>15763</v>
      </c>
      <c r="F9347" s="89" t="s">
        <v>6</v>
      </c>
      <c r="G9347" s="89">
        <v>940173</v>
      </c>
      <c r="H9347" s="89"/>
      <c r="I9347" s="93" t="s">
        <v>17870</v>
      </c>
      <c r="J9347" s="89"/>
      <c r="K9347" s="89"/>
      <c r="L9347" s="89"/>
      <c r="M9347" s="89"/>
      <c r="N9347" s="155">
        <v>0</v>
      </c>
      <c r="O9347" s="155">
        <v>1421</v>
      </c>
      <c r="P9347" s="89" t="s">
        <v>679</v>
      </c>
    </row>
    <row r="9348" spans="1:16" ht="51">
      <c r="A9348" s="214">
        <v>513</v>
      </c>
      <c r="B9348" s="89"/>
      <c r="C9348" s="90" t="s">
        <v>175</v>
      </c>
      <c r="D9348" s="153">
        <v>43433</v>
      </c>
      <c r="E9348" s="89" t="s">
        <v>15764</v>
      </c>
      <c r="F9348" s="89" t="s">
        <v>15</v>
      </c>
      <c r="G9348" s="89">
        <v>902786</v>
      </c>
      <c r="H9348" s="89"/>
      <c r="I9348" s="93" t="s">
        <v>3390</v>
      </c>
      <c r="J9348" s="89"/>
      <c r="K9348" s="89"/>
      <c r="L9348" s="89"/>
      <c r="M9348" s="89"/>
      <c r="N9348" s="155">
        <v>50</v>
      </c>
      <c r="O9348" s="155">
        <v>0</v>
      </c>
      <c r="P9348" s="89" t="s">
        <v>679</v>
      </c>
    </row>
    <row r="9349" spans="1:16" ht="51">
      <c r="A9349" s="214">
        <v>513</v>
      </c>
      <c r="B9349" s="89"/>
      <c r="C9349" s="90" t="s">
        <v>175</v>
      </c>
      <c r="D9349" s="153">
        <v>43433</v>
      </c>
      <c r="E9349" s="89" t="s">
        <v>15765</v>
      </c>
      <c r="F9349" s="89" t="s">
        <v>11</v>
      </c>
      <c r="G9349" s="89">
        <v>940235</v>
      </c>
      <c r="H9349" s="89"/>
      <c r="I9349" s="93" t="s">
        <v>17871</v>
      </c>
      <c r="J9349" s="89"/>
      <c r="K9349" s="89"/>
      <c r="L9349" s="89"/>
      <c r="M9349" s="89"/>
      <c r="N9349" s="155">
        <v>50</v>
      </c>
      <c r="O9349" s="155">
        <v>0</v>
      </c>
      <c r="P9349" s="89" t="s">
        <v>679</v>
      </c>
    </row>
    <row r="9350" spans="1:16" ht="89.25">
      <c r="A9350" s="214">
        <v>512</v>
      </c>
      <c r="B9350" s="89"/>
      <c r="C9350" s="90" t="s">
        <v>10495</v>
      </c>
      <c r="D9350" s="153">
        <v>43433</v>
      </c>
      <c r="E9350" s="89" t="s">
        <v>15766</v>
      </c>
      <c r="F9350" s="89" t="s">
        <v>11</v>
      </c>
      <c r="G9350" s="89">
        <v>940131</v>
      </c>
      <c r="H9350" s="89"/>
      <c r="I9350" s="93" t="s">
        <v>17872</v>
      </c>
      <c r="J9350" s="89"/>
      <c r="K9350" s="89"/>
      <c r="L9350" s="89"/>
      <c r="M9350" s="89"/>
      <c r="N9350" s="155">
        <v>33922.089999999997</v>
      </c>
      <c r="O9350" s="155">
        <v>0</v>
      </c>
      <c r="P9350" s="89" t="s">
        <v>679</v>
      </c>
    </row>
    <row r="9351" spans="1:16" ht="89.25">
      <c r="A9351" s="214">
        <v>512</v>
      </c>
      <c r="B9351" s="89"/>
      <c r="C9351" s="90" t="s">
        <v>10495</v>
      </c>
      <c r="D9351" s="153">
        <v>43433</v>
      </c>
      <c r="E9351" s="89" t="s">
        <v>15767</v>
      </c>
      <c r="F9351" s="89" t="s">
        <v>11</v>
      </c>
      <c r="G9351" s="89">
        <v>940131</v>
      </c>
      <c r="H9351" s="89"/>
      <c r="I9351" s="93" t="s">
        <v>17873</v>
      </c>
      <c r="J9351" s="89"/>
      <c r="K9351" s="89"/>
      <c r="L9351" s="89"/>
      <c r="M9351" s="89"/>
      <c r="N9351" s="155">
        <v>303.41000000000003</v>
      </c>
      <c r="O9351" s="155">
        <v>0</v>
      </c>
      <c r="P9351" s="89" t="s">
        <v>679</v>
      </c>
    </row>
    <row r="9352" spans="1:16" ht="102">
      <c r="A9352" s="214">
        <v>20</v>
      </c>
      <c r="B9352" s="89"/>
      <c r="C9352" s="90" t="s">
        <v>47</v>
      </c>
      <c r="D9352" s="153">
        <v>43433</v>
      </c>
      <c r="E9352" s="89" t="s">
        <v>15768</v>
      </c>
      <c r="F9352" s="89" t="s">
        <v>11</v>
      </c>
      <c r="G9352" s="89">
        <v>940135</v>
      </c>
      <c r="H9352" s="89"/>
      <c r="I9352" s="93" t="s">
        <v>17874</v>
      </c>
      <c r="J9352" s="89"/>
      <c r="K9352" s="89"/>
      <c r="L9352" s="89"/>
      <c r="M9352" s="89"/>
      <c r="N9352" s="155">
        <v>490</v>
      </c>
      <c r="O9352" s="155">
        <v>0</v>
      </c>
      <c r="P9352" s="89" t="s">
        <v>679</v>
      </c>
    </row>
    <row r="9353" spans="1:16" ht="63.75">
      <c r="A9353" s="214">
        <v>16</v>
      </c>
      <c r="B9353" s="89"/>
      <c r="C9353" s="90" t="s">
        <v>46</v>
      </c>
      <c r="D9353" s="153">
        <v>43433</v>
      </c>
      <c r="E9353" s="89" t="s">
        <v>15769</v>
      </c>
      <c r="F9353" s="89" t="s">
        <v>13</v>
      </c>
      <c r="G9353" s="89">
        <v>940214</v>
      </c>
      <c r="H9353" s="89"/>
      <c r="I9353" s="93" t="s">
        <v>17875</v>
      </c>
      <c r="J9353" s="89"/>
      <c r="K9353" s="89"/>
      <c r="L9353" s="89"/>
      <c r="M9353" s="89"/>
      <c r="N9353" s="155">
        <v>79.2</v>
      </c>
      <c r="O9353" s="155">
        <v>0</v>
      </c>
      <c r="P9353" s="89" t="s">
        <v>679</v>
      </c>
    </row>
    <row r="9354" spans="1:16" ht="76.5">
      <c r="A9354" s="214">
        <v>16</v>
      </c>
      <c r="B9354" s="89"/>
      <c r="C9354" s="90" t="s">
        <v>46</v>
      </c>
      <c r="D9354" s="153">
        <v>43433</v>
      </c>
      <c r="E9354" s="89" t="s">
        <v>15770</v>
      </c>
      <c r="F9354" s="89" t="s">
        <v>11</v>
      </c>
      <c r="G9354" s="89">
        <v>940214</v>
      </c>
      <c r="H9354" s="89"/>
      <c r="I9354" s="93" t="s">
        <v>17876</v>
      </c>
      <c r="J9354" s="89"/>
      <c r="K9354" s="89"/>
      <c r="L9354" s="89"/>
      <c r="M9354" s="89"/>
      <c r="N9354" s="155">
        <v>50</v>
      </c>
      <c r="O9354" s="155">
        <v>0</v>
      </c>
      <c r="P9354" s="89" t="s">
        <v>679</v>
      </c>
    </row>
    <row r="9355" spans="1:16" ht="63.75">
      <c r="A9355" s="214">
        <v>16</v>
      </c>
      <c r="B9355" s="89"/>
      <c r="C9355" s="90" t="s">
        <v>46</v>
      </c>
      <c r="D9355" s="153">
        <v>43433</v>
      </c>
      <c r="E9355" s="89" t="s">
        <v>15771</v>
      </c>
      <c r="F9355" s="89" t="s">
        <v>13</v>
      </c>
      <c r="G9355" s="89">
        <v>940219</v>
      </c>
      <c r="H9355" s="89"/>
      <c r="I9355" s="93" t="s">
        <v>17877</v>
      </c>
      <c r="J9355" s="89"/>
      <c r="K9355" s="89"/>
      <c r="L9355" s="89"/>
      <c r="M9355" s="89"/>
      <c r="N9355" s="155">
        <v>79.180000000000007</v>
      </c>
      <c r="O9355" s="155">
        <v>0</v>
      </c>
      <c r="P9355" s="89" t="s">
        <v>679</v>
      </c>
    </row>
    <row r="9356" spans="1:16" ht="76.5">
      <c r="A9356" s="214">
        <v>16</v>
      </c>
      <c r="B9356" s="89"/>
      <c r="C9356" s="90" t="s">
        <v>46</v>
      </c>
      <c r="D9356" s="153">
        <v>43433</v>
      </c>
      <c r="E9356" s="89" t="s">
        <v>15772</v>
      </c>
      <c r="F9356" s="89" t="s">
        <v>11</v>
      </c>
      <c r="G9356" s="89">
        <v>940219</v>
      </c>
      <c r="H9356" s="89"/>
      <c r="I9356" s="93" t="s">
        <v>17878</v>
      </c>
      <c r="J9356" s="89"/>
      <c r="K9356" s="89"/>
      <c r="L9356" s="89"/>
      <c r="M9356" s="89"/>
      <c r="N9356" s="155">
        <v>50</v>
      </c>
      <c r="O9356" s="155">
        <v>0</v>
      </c>
      <c r="P9356" s="89" t="s">
        <v>679</v>
      </c>
    </row>
    <row r="9357" spans="1:16" ht="63.75">
      <c r="A9357" s="214">
        <v>513</v>
      </c>
      <c r="B9357" s="89"/>
      <c r="C9357" s="90" t="s">
        <v>175</v>
      </c>
      <c r="D9357" s="153">
        <v>43433</v>
      </c>
      <c r="E9357" s="89" t="s">
        <v>15773</v>
      </c>
      <c r="F9357" s="89" t="s">
        <v>15</v>
      </c>
      <c r="G9357" s="89">
        <v>902788</v>
      </c>
      <c r="H9357" s="89"/>
      <c r="I9357" s="93" t="s">
        <v>17879</v>
      </c>
      <c r="J9357" s="89"/>
      <c r="K9357" s="89"/>
      <c r="L9357" s="89"/>
      <c r="M9357" s="89"/>
      <c r="N9357" s="155">
        <v>50</v>
      </c>
      <c r="O9357" s="155">
        <v>0</v>
      </c>
      <c r="P9357" s="89" t="s">
        <v>679</v>
      </c>
    </row>
    <row r="9358" spans="1:16" ht="51">
      <c r="A9358" s="214" t="s">
        <v>560</v>
      </c>
      <c r="B9358" s="89"/>
      <c r="C9358" s="90" t="s">
        <v>622</v>
      </c>
      <c r="D9358" s="153">
        <v>43433</v>
      </c>
      <c r="E9358" s="89" t="s">
        <v>15774</v>
      </c>
      <c r="F9358" s="89" t="s">
        <v>11</v>
      </c>
      <c r="G9358" s="89">
        <v>940243</v>
      </c>
      <c r="H9358" s="89"/>
      <c r="I9358" s="93" t="s">
        <v>17880</v>
      </c>
      <c r="J9358" s="89"/>
      <c r="K9358" s="89"/>
      <c r="L9358" s="89"/>
      <c r="M9358" s="89"/>
      <c r="N9358" s="155">
        <v>50</v>
      </c>
      <c r="O9358" s="155">
        <v>0</v>
      </c>
      <c r="P9358" s="89" t="s">
        <v>679</v>
      </c>
    </row>
    <row r="9359" spans="1:16" ht="76.5">
      <c r="A9359" s="214">
        <v>132</v>
      </c>
      <c r="B9359" s="89"/>
      <c r="C9359" s="90" t="s">
        <v>71</v>
      </c>
      <c r="D9359" s="153">
        <v>43433</v>
      </c>
      <c r="E9359" s="89" t="s">
        <v>15775</v>
      </c>
      <c r="F9359" s="89" t="s">
        <v>11</v>
      </c>
      <c r="G9359" s="89">
        <v>940236</v>
      </c>
      <c r="H9359" s="89"/>
      <c r="I9359" s="93" t="s">
        <v>17881</v>
      </c>
      <c r="J9359" s="89"/>
      <c r="K9359" s="89"/>
      <c r="L9359" s="89"/>
      <c r="M9359" s="89"/>
      <c r="N9359" s="155">
        <v>490</v>
      </c>
      <c r="O9359" s="155">
        <v>0</v>
      </c>
      <c r="P9359" s="89" t="s">
        <v>679</v>
      </c>
    </row>
    <row r="9360" spans="1:16" ht="38.25">
      <c r="A9360" s="214" t="s">
        <v>569</v>
      </c>
      <c r="B9360" s="89"/>
      <c r="C9360" s="90" t="s">
        <v>621</v>
      </c>
      <c r="D9360" s="153">
        <v>43434</v>
      </c>
      <c r="E9360" s="89" t="s">
        <v>15776</v>
      </c>
      <c r="F9360" s="89" t="s">
        <v>3</v>
      </c>
      <c r="G9360" s="89">
        <v>1687528</v>
      </c>
      <c r="H9360" s="89"/>
      <c r="I9360" s="93" t="s">
        <v>17882</v>
      </c>
      <c r="J9360" s="89"/>
      <c r="K9360" s="89"/>
      <c r="L9360" s="89"/>
      <c r="M9360" s="89"/>
      <c r="N9360" s="155">
        <v>0</v>
      </c>
      <c r="O9360" s="155">
        <v>673.2</v>
      </c>
      <c r="P9360" s="89" t="s">
        <v>679</v>
      </c>
    </row>
    <row r="9361" spans="1:16" ht="38.25">
      <c r="A9361" s="214">
        <v>16</v>
      </c>
      <c r="B9361" s="89"/>
      <c r="C9361" s="90" t="s">
        <v>46</v>
      </c>
      <c r="D9361" s="153">
        <v>43434</v>
      </c>
      <c r="E9361" s="89" t="s">
        <v>15777</v>
      </c>
      <c r="F9361" s="89" t="s">
        <v>3</v>
      </c>
      <c r="G9361" s="89">
        <v>1687521</v>
      </c>
      <c r="H9361" s="89"/>
      <c r="I9361" s="93" t="s">
        <v>17883</v>
      </c>
      <c r="J9361" s="89"/>
      <c r="K9361" s="89"/>
      <c r="L9361" s="89"/>
      <c r="M9361" s="89"/>
      <c r="N9361" s="155">
        <v>0</v>
      </c>
      <c r="O9361" s="155">
        <v>5000</v>
      </c>
      <c r="P9361" s="89" t="s">
        <v>679</v>
      </c>
    </row>
    <row r="9362" spans="1:16" ht="63.75">
      <c r="A9362" s="214">
        <v>35</v>
      </c>
      <c r="B9362" s="89"/>
      <c r="C9362" s="90" t="s">
        <v>49</v>
      </c>
      <c r="D9362" s="153">
        <v>43434</v>
      </c>
      <c r="E9362" s="89" t="s">
        <v>15778</v>
      </c>
      <c r="F9362" s="89" t="s">
        <v>3</v>
      </c>
      <c r="G9362" s="89">
        <v>1687520</v>
      </c>
      <c r="H9362" s="89"/>
      <c r="I9362" s="93" t="s">
        <v>17884</v>
      </c>
      <c r="J9362" s="89"/>
      <c r="K9362" s="89"/>
      <c r="L9362" s="89"/>
      <c r="M9362" s="89"/>
      <c r="N9362" s="155">
        <v>0</v>
      </c>
      <c r="O9362" s="155">
        <v>1731</v>
      </c>
      <c r="P9362" s="89" t="s">
        <v>679</v>
      </c>
    </row>
    <row r="9363" spans="1:16" ht="63.75">
      <c r="A9363" s="214">
        <v>344</v>
      </c>
      <c r="B9363" s="89"/>
      <c r="C9363" s="90" t="s">
        <v>154</v>
      </c>
      <c r="D9363" s="153">
        <v>43434</v>
      </c>
      <c r="E9363" s="89" t="s">
        <v>15779</v>
      </c>
      <c r="F9363" s="89" t="s">
        <v>3</v>
      </c>
      <c r="G9363" s="89">
        <v>1687517</v>
      </c>
      <c r="H9363" s="89"/>
      <c r="I9363" s="93" t="s">
        <v>17885</v>
      </c>
      <c r="J9363" s="89"/>
      <c r="K9363" s="89"/>
      <c r="L9363" s="89"/>
      <c r="M9363" s="89"/>
      <c r="N9363" s="155">
        <v>0</v>
      </c>
      <c r="O9363" s="155">
        <v>1571</v>
      </c>
      <c r="P9363" s="89" t="s">
        <v>679</v>
      </c>
    </row>
    <row r="9364" spans="1:16" ht="63.75">
      <c r="A9364" s="214">
        <v>35</v>
      </c>
      <c r="B9364" s="89"/>
      <c r="C9364" s="90" t="s">
        <v>49</v>
      </c>
      <c r="D9364" s="153">
        <v>43434</v>
      </c>
      <c r="E9364" s="89" t="s">
        <v>15780</v>
      </c>
      <c r="F9364" s="89" t="s">
        <v>3</v>
      </c>
      <c r="G9364" s="89">
        <v>1687516</v>
      </c>
      <c r="H9364" s="89"/>
      <c r="I9364" s="93" t="s">
        <v>17886</v>
      </c>
      <c r="J9364" s="89"/>
      <c r="K9364" s="89"/>
      <c r="L9364" s="89"/>
      <c r="M9364" s="89"/>
      <c r="N9364" s="155">
        <v>0</v>
      </c>
      <c r="O9364" s="155">
        <v>1213</v>
      </c>
      <c r="P9364" s="89" t="s">
        <v>679</v>
      </c>
    </row>
    <row r="9365" spans="1:16" ht="51">
      <c r="A9365" s="214">
        <v>212</v>
      </c>
      <c r="B9365" s="89"/>
      <c r="C9365" s="90" t="s">
        <v>103</v>
      </c>
      <c r="D9365" s="153">
        <v>43434</v>
      </c>
      <c r="E9365" s="89" t="s">
        <v>15781</v>
      </c>
      <c r="F9365" s="89" t="s">
        <v>3</v>
      </c>
      <c r="G9365" s="89">
        <v>1687500</v>
      </c>
      <c r="H9365" s="89"/>
      <c r="I9365" s="93" t="s">
        <v>17887</v>
      </c>
      <c r="J9365" s="89"/>
      <c r="K9365" s="89"/>
      <c r="L9365" s="89"/>
      <c r="M9365" s="89"/>
      <c r="N9365" s="155">
        <v>0</v>
      </c>
      <c r="O9365" s="155">
        <v>10</v>
      </c>
      <c r="P9365" s="89" t="s">
        <v>679</v>
      </c>
    </row>
    <row r="9366" spans="1:16" ht="38.25">
      <c r="A9366" s="214">
        <v>526</v>
      </c>
      <c r="B9366" s="89"/>
      <c r="C9366" s="90" t="s">
        <v>616</v>
      </c>
      <c r="D9366" s="153">
        <v>43434</v>
      </c>
      <c r="E9366" s="89" t="s">
        <v>15782</v>
      </c>
      <c r="F9366" s="89" t="s">
        <v>3</v>
      </c>
      <c r="G9366" s="89">
        <v>1687499</v>
      </c>
      <c r="H9366" s="89"/>
      <c r="I9366" s="93" t="s">
        <v>17888</v>
      </c>
      <c r="J9366" s="89"/>
      <c r="K9366" s="89"/>
      <c r="L9366" s="89"/>
      <c r="M9366" s="89"/>
      <c r="N9366" s="155">
        <v>0</v>
      </c>
      <c r="O9366" s="155">
        <v>142</v>
      </c>
      <c r="P9366" s="89" t="s">
        <v>679</v>
      </c>
    </row>
    <row r="9367" spans="1:16" ht="63.75">
      <c r="A9367" s="214">
        <v>87</v>
      </c>
      <c r="B9367" s="89"/>
      <c r="C9367" s="90" t="s">
        <v>60</v>
      </c>
      <c r="D9367" s="153">
        <v>43434</v>
      </c>
      <c r="E9367" s="89" t="s">
        <v>15783</v>
      </c>
      <c r="F9367" s="89" t="s">
        <v>3</v>
      </c>
      <c r="G9367" s="89">
        <v>1687498</v>
      </c>
      <c r="H9367" s="89"/>
      <c r="I9367" s="93" t="s">
        <v>17889</v>
      </c>
      <c r="J9367" s="89"/>
      <c r="K9367" s="89"/>
      <c r="L9367" s="89"/>
      <c r="M9367" s="89"/>
      <c r="N9367" s="155">
        <v>0</v>
      </c>
      <c r="O9367" s="155">
        <v>1337</v>
      </c>
      <c r="P9367" s="89" t="s">
        <v>679</v>
      </c>
    </row>
    <row r="9368" spans="1:16" ht="51">
      <c r="A9368" s="214">
        <v>212</v>
      </c>
      <c r="B9368" s="89"/>
      <c r="C9368" s="90" t="s">
        <v>103</v>
      </c>
      <c r="D9368" s="153">
        <v>43434</v>
      </c>
      <c r="E9368" s="89" t="s">
        <v>15784</v>
      </c>
      <c r="F9368" s="89" t="s">
        <v>3</v>
      </c>
      <c r="G9368" s="89">
        <v>1687496</v>
      </c>
      <c r="H9368" s="89"/>
      <c r="I9368" s="93" t="s">
        <v>17890</v>
      </c>
      <c r="J9368" s="89"/>
      <c r="K9368" s="89"/>
      <c r="L9368" s="89"/>
      <c r="M9368" s="89"/>
      <c r="N9368" s="155">
        <v>0</v>
      </c>
      <c r="O9368" s="155">
        <v>1069.8800000000001</v>
      </c>
      <c r="P9368" s="89" t="s">
        <v>679</v>
      </c>
    </row>
    <row r="9369" spans="1:16" ht="38.25">
      <c r="A9369" s="214">
        <v>526</v>
      </c>
      <c r="B9369" s="89"/>
      <c r="C9369" s="90" t="s">
        <v>616</v>
      </c>
      <c r="D9369" s="153">
        <v>43434</v>
      </c>
      <c r="E9369" s="89" t="s">
        <v>15785</v>
      </c>
      <c r="F9369" s="89" t="s">
        <v>3</v>
      </c>
      <c r="G9369" s="89">
        <v>1687494</v>
      </c>
      <c r="H9369" s="89"/>
      <c r="I9369" s="93" t="s">
        <v>17891</v>
      </c>
      <c r="J9369" s="89"/>
      <c r="K9369" s="89"/>
      <c r="L9369" s="89"/>
      <c r="M9369" s="89"/>
      <c r="N9369" s="155">
        <v>0</v>
      </c>
      <c r="O9369" s="155">
        <v>22</v>
      </c>
      <c r="P9369" s="89" t="s">
        <v>679</v>
      </c>
    </row>
    <row r="9370" spans="1:16" ht="63.75">
      <c r="A9370" s="214">
        <v>16</v>
      </c>
      <c r="B9370" s="89"/>
      <c r="C9370" s="90" t="s">
        <v>46</v>
      </c>
      <c r="D9370" s="153">
        <v>43434</v>
      </c>
      <c r="E9370" s="89" t="s">
        <v>15786</v>
      </c>
      <c r="F9370" s="89" t="s">
        <v>3</v>
      </c>
      <c r="G9370" s="89">
        <v>1687486</v>
      </c>
      <c r="H9370" s="89"/>
      <c r="I9370" s="93" t="s">
        <v>17892</v>
      </c>
      <c r="J9370" s="89"/>
      <c r="K9370" s="89"/>
      <c r="L9370" s="89"/>
      <c r="M9370" s="89"/>
      <c r="N9370" s="155">
        <v>0</v>
      </c>
      <c r="O9370" s="155">
        <v>4520</v>
      </c>
      <c r="P9370" s="89" t="s">
        <v>679</v>
      </c>
    </row>
    <row r="9371" spans="1:16" ht="63.75">
      <c r="A9371" s="214">
        <v>16</v>
      </c>
      <c r="B9371" s="89"/>
      <c r="C9371" s="90" t="s">
        <v>46</v>
      </c>
      <c r="D9371" s="153">
        <v>43434</v>
      </c>
      <c r="E9371" s="89" t="s">
        <v>15787</v>
      </c>
      <c r="F9371" s="89" t="s">
        <v>3</v>
      </c>
      <c r="G9371" s="89">
        <v>1687483</v>
      </c>
      <c r="H9371" s="89"/>
      <c r="I9371" s="93" t="s">
        <v>17893</v>
      </c>
      <c r="J9371" s="89"/>
      <c r="K9371" s="89"/>
      <c r="L9371" s="89"/>
      <c r="M9371" s="89"/>
      <c r="N9371" s="155">
        <v>0</v>
      </c>
      <c r="O9371" s="155">
        <v>10585</v>
      </c>
      <c r="P9371" s="89" t="s">
        <v>679</v>
      </c>
    </row>
    <row r="9372" spans="1:16" ht="51">
      <c r="A9372" s="214">
        <v>46</v>
      </c>
      <c r="B9372" s="89"/>
      <c r="C9372" s="90" t="s">
        <v>51</v>
      </c>
      <c r="D9372" s="153">
        <v>43434</v>
      </c>
      <c r="E9372" s="89" t="s">
        <v>15788</v>
      </c>
      <c r="F9372" s="89" t="s">
        <v>3</v>
      </c>
      <c r="G9372" s="89">
        <v>1687477</v>
      </c>
      <c r="H9372" s="89"/>
      <c r="I9372" s="93" t="s">
        <v>17894</v>
      </c>
      <c r="J9372" s="89"/>
      <c r="K9372" s="89"/>
      <c r="L9372" s="89"/>
      <c r="M9372" s="89"/>
      <c r="N9372" s="155">
        <v>0</v>
      </c>
      <c r="O9372" s="155">
        <v>4000</v>
      </c>
      <c r="P9372" s="89" t="s">
        <v>679</v>
      </c>
    </row>
    <row r="9373" spans="1:16" ht="51">
      <c r="A9373" s="214">
        <v>234</v>
      </c>
      <c r="B9373" s="89"/>
      <c r="C9373" s="90" t="s">
        <v>652</v>
      </c>
      <c r="D9373" s="153">
        <v>43434</v>
      </c>
      <c r="E9373" s="89" t="s">
        <v>15789</v>
      </c>
      <c r="F9373" s="89" t="s">
        <v>3</v>
      </c>
      <c r="G9373" s="89">
        <v>1687476</v>
      </c>
      <c r="H9373" s="89"/>
      <c r="I9373" s="93" t="s">
        <v>17895</v>
      </c>
      <c r="J9373" s="89"/>
      <c r="K9373" s="89"/>
      <c r="L9373" s="89"/>
      <c r="M9373" s="89"/>
      <c r="N9373" s="155">
        <v>0</v>
      </c>
      <c r="O9373" s="155">
        <v>17</v>
      </c>
      <c r="P9373" s="89" t="s">
        <v>679</v>
      </c>
    </row>
    <row r="9374" spans="1:16" ht="51">
      <c r="A9374" s="214" t="s">
        <v>569</v>
      </c>
      <c r="B9374" s="89"/>
      <c r="C9374" s="90" t="s">
        <v>621</v>
      </c>
      <c r="D9374" s="153">
        <v>43434</v>
      </c>
      <c r="E9374" s="89" t="s">
        <v>15790</v>
      </c>
      <c r="F9374" s="89" t="s">
        <v>3</v>
      </c>
      <c r="G9374" s="89">
        <v>1687475</v>
      </c>
      <c r="H9374" s="89"/>
      <c r="I9374" s="93" t="s">
        <v>17896</v>
      </c>
      <c r="J9374" s="89"/>
      <c r="K9374" s="89"/>
      <c r="L9374" s="89"/>
      <c r="M9374" s="89"/>
      <c r="N9374" s="155">
        <v>0</v>
      </c>
      <c r="O9374" s="155">
        <v>200</v>
      </c>
      <c r="P9374" s="89" t="s">
        <v>679</v>
      </c>
    </row>
    <row r="9375" spans="1:16" ht="51">
      <c r="A9375" s="214">
        <v>212</v>
      </c>
      <c r="B9375" s="89"/>
      <c r="C9375" s="90" t="s">
        <v>103</v>
      </c>
      <c r="D9375" s="153">
        <v>43434</v>
      </c>
      <c r="E9375" s="89" t="s">
        <v>15791</v>
      </c>
      <c r="F9375" s="89" t="s">
        <v>3</v>
      </c>
      <c r="G9375" s="89">
        <v>1687473</v>
      </c>
      <c r="H9375" s="89"/>
      <c r="I9375" s="93" t="s">
        <v>17897</v>
      </c>
      <c r="J9375" s="89"/>
      <c r="K9375" s="89"/>
      <c r="L9375" s="89"/>
      <c r="M9375" s="89"/>
      <c r="N9375" s="155">
        <v>0</v>
      </c>
      <c r="O9375" s="155">
        <v>0.4</v>
      </c>
      <c r="P9375" s="89" t="s">
        <v>679</v>
      </c>
    </row>
    <row r="9376" spans="1:16" ht="51">
      <c r="A9376" s="214">
        <v>291</v>
      </c>
      <c r="B9376" s="89"/>
      <c r="C9376" s="90" t="s">
        <v>133</v>
      </c>
      <c r="D9376" s="153">
        <v>43434</v>
      </c>
      <c r="E9376" s="89" t="s">
        <v>15792</v>
      </c>
      <c r="F9376" s="89" t="s">
        <v>3</v>
      </c>
      <c r="G9376" s="89">
        <v>1687470</v>
      </c>
      <c r="H9376" s="89"/>
      <c r="I9376" s="93" t="s">
        <v>17898</v>
      </c>
      <c r="J9376" s="89"/>
      <c r="K9376" s="89"/>
      <c r="L9376" s="89"/>
      <c r="M9376" s="89"/>
      <c r="N9376" s="155">
        <v>0</v>
      </c>
      <c r="O9376" s="155">
        <v>556.80000000000007</v>
      </c>
      <c r="P9376" s="89" t="s">
        <v>679</v>
      </c>
    </row>
    <row r="9377" spans="1:16" ht="51">
      <c r="A9377" s="214">
        <v>16</v>
      </c>
      <c r="B9377" s="89"/>
      <c r="C9377" s="90" t="s">
        <v>46</v>
      </c>
      <c r="D9377" s="153">
        <v>43434</v>
      </c>
      <c r="E9377" s="89" t="s">
        <v>15793</v>
      </c>
      <c r="F9377" s="89" t="s">
        <v>3</v>
      </c>
      <c r="G9377" s="89">
        <v>1687584</v>
      </c>
      <c r="H9377" s="89"/>
      <c r="I9377" s="93" t="s">
        <v>17899</v>
      </c>
      <c r="J9377" s="89"/>
      <c r="K9377" s="89"/>
      <c r="L9377" s="89"/>
      <c r="M9377" s="89"/>
      <c r="N9377" s="155">
        <v>0</v>
      </c>
      <c r="O9377" s="155">
        <v>10000</v>
      </c>
      <c r="P9377" s="89" t="s">
        <v>679</v>
      </c>
    </row>
    <row r="9378" spans="1:16" ht="51">
      <c r="A9378" s="214">
        <v>16</v>
      </c>
      <c r="B9378" s="89"/>
      <c r="C9378" s="90" t="s">
        <v>46</v>
      </c>
      <c r="D9378" s="153">
        <v>43434</v>
      </c>
      <c r="E9378" s="89" t="s">
        <v>15794</v>
      </c>
      <c r="F9378" s="89" t="s">
        <v>3</v>
      </c>
      <c r="G9378" s="89">
        <v>1687582</v>
      </c>
      <c r="H9378" s="89"/>
      <c r="I9378" s="93" t="s">
        <v>17900</v>
      </c>
      <c r="J9378" s="89"/>
      <c r="K9378" s="89"/>
      <c r="L9378" s="89"/>
      <c r="M9378" s="89"/>
      <c r="N9378" s="155">
        <v>0</v>
      </c>
      <c r="O9378" s="155">
        <v>4192</v>
      </c>
      <c r="P9378" s="89" t="s">
        <v>679</v>
      </c>
    </row>
    <row r="9379" spans="1:16" ht="51">
      <c r="A9379" s="214">
        <v>16</v>
      </c>
      <c r="B9379" s="89"/>
      <c r="C9379" s="90" t="s">
        <v>46</v>
      </c>
      <c r="D9379" s="153">
        <v>43434</v>
      </c>
      <c r="E9379" s="89" t="s">
        <v>15795</v>
      </c>
      <c r="F9379" s="89" t="s">
        <v>3</v>
      </c>
      <c r="G9379" s="89">
        <v>1687580</v>
      </c>
      <c r="H9379" s="89"/>
      <c r="I9379" s="93" t="s">
        <v>17901</v>
      </c>
      <c r="J9379" s="89"/>
      <c r="K9379" s="89"/>
      <c r="L9379" s="89"/>
      <c r="M9379" s="89"/>
      <c r="N9379" s="155">
        <v>0</v>
      </c>
      <c r="O9379" s="155">
        <v>5274</v>
      </c>
      <c r="P9379" s="89" t="s">
        <v>679</v>
      </c>
    </row>
    <row r="9380" spans="1:16" ht="51">
      <c r="A9380" s="214">
        <v>16</v>
      </c>
      <c r="B9380" s="89"/>
      <c r="C9380" s="90" t="s">
        <v>46</v>
      </c>
      <c r="D9380" s="153">
        <v>43434</v>
      </c>
      <c r="E9380" s="89" t="s">
        <v>15796</v>
      </c>
      <c r="F9380" s="89" t="s">
        <v>3</v>
      </c>
      <c r="G9380" s="89">
        <v>1687575</v>
      </c>
      <c r="H9380" s="89"/>
      <c r="I9380" s="93" t="s">
        <v>17902</v>
      </c>
      <c r="J9380" s="89"/>
      <c r="K9380" s="89"/>
      <c r="L9380" s="89"/>
      <c r="M9380" s="89"/>
      <c r="N9380" s="155">
        <v>0</v>
      </c>
      <c r="O9380" s="155">
        <v>1235</v>
      </c>
      <c r="P9380" s="89" t="s">
        <v>679</v>
      </c>
    </row>
    <row r="9381" spans="1:16" ht="38.25">
      <c r="A9381" s="214">
        <v>251</v>
      </c>
      <c r="B9381" s="89"/>
      <c r="C9381" s="90" t="s">
        <v>116</v>
      </c>
      <c r="D9381" s="153">
        <v>43434</v>
      </c>
      <c r="E9381" s="89" t="s">
        <v>15797</v>
      </c>
      <c r="F9381" s="89" t="s">
        <v>3</v>
      </c>
      <c r="G9381" s="89">
        <v>1687574</v>
      </c>
      <c r="H9381" s="89"/>
      <c r="I9381" s="93" t="s">
        <v>17903</v>
      </c>
      <c r="J9381" s="89"/>
      <c r="K9381" s="89"/>
      <c r="L9381" s="89"/>
      <c r="M9381" s="89"/>
      <c r="N9381" s="155">
        <v>0</v>
      </c>
      <c r="O9381" s="155">
        <v>185.5</v>
      </c>
      <c r="P9381" s="89" t="s">
        <v>679</v>
      </c>
    </row>
    <row r="9382" spans="1:16" ht="63.75">
      <c r="A9382" s="214">
        <v>599</v>
      </c>
      <c r="B9382" s="89"/>
      <c r="C9382" s="90" t="s">
        <v>11086</v>
      </c>
      <c r="D9382" s="153">
        <v>43434</v>
      </c>
      <c r="E9382" s="89" t="s">
        <v>15798</v>
      </c>
      <c r="F9382" s="89" t="s">
        <v>3</v>
      </c>
      <c r="G9382" s="89">
        <v>1687572</v>
      </c>
      <c r="H9382" s="89"/>
      <c r="I9382" s="93" t="s">
        <v>17904</v>
      </c>
      <c r="J9382" s="89"/>
      <c r="K9382" s="89"/>
      <c r="L9382" s="89"/>
      <c r="M9382" s="89"/>
      <c r="N9382" s="155">
        <v>0</v>
      </c>
      <c r="O9382" s="155">
        <v>2625</v>
      </c>
      <c r="P9382" s="89" t="s">
        <v>679</v>
      </c>
    </row>
    <row r="9383" spans="1:16" ht="51">
      <c r="A9383" s="214">
        <v>41</v>
      </c>
      <c r="B9383" s="89"/>
      <c r="C9383" s="90" t="s">
        <v>50</v>
      </c>
      <c r="D9383" s="153">
        <v>43434</v>
      </c>
      <c r="E9383" s="89" t="s">
        <v>15799</v>
      </c>
      <c r="F9383" s="89" t="s">
        <v>3</v>
      </c>
      <c r="G9383" s="89">
        <v>1687554</v>
      </c>
      <c r="H9383" s="89"/>
      <c r="I9383" s="93" t="s">
        <v>17905</v>
      </c>
      <c r="J9383" s="89"/>
      <c r="K9383" s="89"/>
      <c r="L9383" s="89"/>
      <c r="M9383" s="89"/>
      <c r="N9383" s="155">
        <v>0</v>
      </c>
      <c r="O9383" s="155">
        <v>7150</v>
      </c>
      <c r="P9383" s="89" t="s">
        <v>679</v>
      </c>
    </row>
    <row r="9384" spans="1:16" ht="51">
      <c r="A9384" s="214" t="s">
        <v>569</v>
      </c>
      <c r="B9384" s="89"/>
      <c r="C9384" s="90" t="s">
        <v>621</v>
      </c>
      <c r="D9384" s="153">
        <v>43434</v>
      </c>
      <c r="E9384" s="89" t="s">
        <v>15800</v>
      </c>
      <c r="F9384" s="89" t="s">
        <v>3</v>
      </c>
      <c r="G9384" s="89">
        <v>1687548</v>
      </c>
      <c r="H9384" s="89"/>
      <c r="I9384" s="93" t="s">
        <v>17906</v>
      </c>
      <c r="J9384" s="89"/>
      <c r="K9384" s="89"/>
      <c r="L9384" s="89"/>
      <c r="M9384" s="89"/>
      <c r="N9384" s="155">
        <v>0</v>
      </c>
      <c r="O9384" s="155">
        <v>371</v>
      </c>
      <c r="P9384" s="89" t="s">
        <v>679</v>
      </c>
    </row>
    <row r="9385" spans="1:16" ht="51">
      <c r="A9385" s="214">
        <v>290</v>
      </c>
      <c r="B9385" s="89"/>
      <c r="C9385" s="90" t="s">
        <v>132</v>
      </c>
      <c r="D9385" s="153">
        <v>43434</v>
      </c>
      <c r="E9385" s="89" t="s">
        <v>15801</v>
      </c>
      <c r="F9385" s="89" t="s">
        <v>3</v>
      </c>
      <c r="G9385" s="89">
        <v>1687542</v>
      </c>
      <c r="H9385" s="89"/>
      <c r="I9385" s="93" t="s">
        <v>17907</v>
      </c>
      <c r="J9385" s="89"/>
      <c r="K9385" s="89"/>
      <c r="L9385" s="89"/>
      <c r="M9385" s="89"/>
      <c r="N9385" s="155">
        <v>0</v>
      </c>
      <c r="O9385" s="155">
        <v>658</v>
      </c>
      <c r="P9385" s="89" t="s">
        <v>679</v>
      </c>
    </row>
    <row r="9386" spans="1:16" ht="38.25">
      <c r="A9386" s="214">
        <v>290</v>
      </c>
      <c r="B9386" s="89"/>
      <c r="C9386" s="90" t="s">
        <v>132</v>
      </c>
      <c r="D9386" s="153">
        <v>43434</v>
      </c>
      <c r="E9386" s="89" t="s">
        <v>15802</v>
      </c>
      <c r="F9386" s="89" t="s">
        <v>3</v>
      </c>
      <c r="G9386" s="89">
        <v>1687541</v>
      </c>
      <c r="H9386" s="89"/>
      <c r="I9386" s="93" t="s">
        <v>17908</v>
      </c>
      <c r="J9386" s="89"/>
      <c r="K9386" s="89"/>
      <c r="L9386" s="89"/>
      <c r="M9386" s="89"/>
      <c r="N9386" s="155">
        <v>0</v>
      </c>
      <c r="O9386" s="155">
        <v>658</v>
      </c>
      <c r="P9386" s="89" t="s">
        <v>679</v>
      </c>
    </row>
    <row r="9387" spans="1:16" ht="51">
      <c r="A9387" s="214" t="s">
        <v>569</v>
      </c>
      <c r="B9387" s="89"/>
      <c r="C9387" s="90" t="s">
        <v>621</v>
      </c>
      <c r="D9387" s="153">
        <v>43434</v>
      </c>
      <c r="E9387" s="89" t="s">
        <v>15803</v>
      </c>
      <c r="F9387" s="89" t="s">
        <v>3</v>
      </c>
      <c r="G9387" s="89">
        <v>1687539</v>
      </c>
      <c r="H9387" s="89"/>
      <c r="I9387" s="93" t="s">
        <v>17909</v>
      </c>
      <c r="J9387" s="89"/>
      <c r="K9387" s="89"/>
      <c r="L9387" s="89"/>
      <c r="M9387" s="89"/>
      <c r="N9387" s="155">
        <v>0</v>
      </c>
      <c r="O9387" s="155">
        <v>4000</v>
      </c>
      <c r="P9387" s="89" t="s">
        <v>679</v>
      </c>
    </row>
    <row r="9388" spans="1:16" ht="38.25">
      <c r="A9388" s="214">
        <v>290</v>
      </c>
      <c r="B9388" s="89"/>
      <c r="C9388" s="90" t="s">
        <v>132</v>
      </c>
      <c r="D9388" s="153">
        <v>43434</v>
      </c>
      <c r="E9388" s="89" t="s">
        <v>15804</v>
      </c>
      <c r="F9388" s="89" t="s">
        <v>3</v>
      </c>
      <c r="G9388" s="89">
        <v>1687538</v>
      </c>
      <c r="H9388" s="89"/>
      <c r="I9388" s="93" t="s">
        <v>17910</v>
      </c>
      <c r="J9388" s="89"/>
      <c r="K9388" s="89"/>
      <c r="L9388" s="89"/>
      <c r="M9388" s="89"/>
      <c r="N9388" s="155">
        <v>0</v>
      </c>
      <c r="O9388" s="155">
        <v>658</v>
      </c>
      <c r="P9388" s="89" t="s">
        <v>679</v>
      </c>
    </row>
    <row r="9389" spans="1:16" ht="51">
      <c r="A9389" s="214" t="s">
        <v>569</v>
      </c>
      <c r="B9389" s="89"/>
      <c r="C9389" s="90" t="s">
        <v>621</v>
      </c>
      <c r="D9389" s="153">
        <v>43434</v>
      </c>
      <c r="E9389" s="89" t="s">
        <v>15805</v>
      </c>
      <c r="F9389" s="89" t="s">
        <v>3</v>
      </c>
      <c r="G9389" s="89">
        <v>1687537</v>
      </c>
      <c r="H9389" s="89"/>
      <c r="I9389" s="93" t="s">
        <v>17911</v>
      </c>
      <c r="J9389" s="89"/>
      <c r="K9389" s="89"/>
      <c r="L9389" s="89"/>
      <c r="M9389" s="89"/>
      <c r="N9389" s="155">
        <v>0</v>
      </c>
      <c r="O9389" s="155">
        <v>646</v>
      </c>
      <c r="P9389" s="89" t="s">
        <v>679</v>
      </c>
    </row>
    <row r="9390" spans="1:16" ht="38.25">
      <c r="A9390" s="214" t="s">
        <v>569</v>
      </c>
      <c r="B9390" s="89"/>
      <c r="C9390" s="90" t="s">
        <v>621</v>
      </c>
      <c r="D9390" s="153">
        <v>43434</v>
      </c>
      <c r="E9390" s="89" t="s">
        <v>15806</v>
      </c>
      <c r="F9390" s="89" t="s">
        <v>3</v>
      </c>
      <c r="G9390" s="89">
        <v>1687535</v>
      </c>
      <c r="H9390" s="89"/>
      <c r="I9390" s="93" t="s">
        <v>17912</v>
      </c>
      <c r="J9390" s="89"/>
      <c r="K9390" s="89"/>
      <c r="L9390" s="89"/>
      <c r="M9390" s="89"/>
      <c r="N9390" s="155">
        <v>0</v>
      </c>
      <c r="O9390" s="155">
        <v>646</v>
      </c>
      <c r="P9390" s="89" t="s">
        <v>679</v>
      </c>
    </row>
    <row r="9391" spans="1:16" ht="38.25">
      <c r="A9391" s="214">
        <v>660</v>
      </c>
      <c r="B9391" s="89"/>
      <c r="C9391" s="90" t="s">
        <v>192</v>
      </c>
      <c r="D9391" s="153">
        <v>43434</v>
      </c>
      <c r="E9391" s="89" t="s">
        <v>15807</v>
      </c>
      <c r="F9391" s="89" t="s">
        <v>3</v>
      </c>
      <c r="G9391" s="89">
        <v>1687392</v>
      </c>
      <c r="H9391" s="89"/>
      <c r="I9391" s="93" t="s">
        <v>17913</v>
      </c>
      <c r="J9391" s="89"/>
      <c r="K9391" s="89"/>
      <c r="L9391" s="89"/>
      <c r="M9391" s="89"/>
      <c r="N9391" s="155">
        <v>0</v>
      </c>
      <c r="O9391" s="155">
        <v>605.44000000000005</v>
      </c>
      <c r="P9391" s="89" t="s">
        <v>679</v>
      </c>
    </row>
    <row r="9392" spans="1:16" ht="38.25">
      <c r="A9392" s="214">
        <v>660</v>
      </c>
      <c r="B9392" s="89"/>
      <c r="C9392" s="90" t="s">
        <v>192</v>
      </c>
      <c r="D9392" s="153">
        <v>43434</v>
      </c>
      <c r="E9392" s="89" t="s">
        <v>15808</v>
      </c>
      <c r="F9392" s="89" t="s">
        <v>3</v>
      </c>
      <c r="G9392" s="89">
        <v>1687391</v>
      </c>
      <c r="H9392" s="89"/>
      <c r="I9392" s="93" t="s">
        <v>17913</v>
      </c>
      <c r="J9392" s="89"/>
      <c r="K9392" s="89"/>
      <c r="L9392" s="89"/>
      <c r="M9392" s="89"/>
      <c r="N9392" s="155">
        <v>0</v>
      </c>
      <c r="O9392" s="155">
        <v>4036.29</v>
      </c>
      <c r="P9392" s="89" t="s">
        <v>679</v>
      </c>
    </row>
    <row r="9393" spans="1:16" ht="51">
      <c r="A9393" s="214" t="s">
        <v>569</v>
      </c>
      <c r="B9393" s="89"/>
      <c r="C9393" s="90" t="s">
        <v>621</v>
      </c>
      <c r="D9393" s="153">
        <v>43434</v>
      </c>
      <c r="E9393" s="89" t="s">
        <v>15809</v>
      </c>
      <c r="F9393" s="89" t="s">
        <v>3</v>
      </c>
      <c r="G9393" s="89">
        <v>1687388</v>
      </c>
      <c r="H9393" s="89"/>
      <c r="I9393" s="93" t="s">
        <v>17914</v>
      </c>
      <c r="J9393" s="89"/>
      <c r="K9393" s="89"/>
      <c r="L9393" s="89"/>
      <c r="M9393" s="89"/>
      <c r="N9393" s="155">
        <v>0</v>
      </c>
      <c r="O9393" s="155">
        <v>1135</v>
      </c>
      <c r="P9393" s="89" t="s">
        <v>679</v>
      </c>
    </row>
    <row r="9394" spans="1:16" ht="51">
      <c r="A9394" s="214">
        <v>212</v>
      </c>
      <c r="B9394" s="89"/>
      <c r="C9394" s="90" t="s">
        <v>103</v>
      </c>
      <c r="D9394" s="153">
        <v>43434</v>
      </c>
      <c r="E9394" s="89" t="s">
        <v>15810</v>
      </c>
      <c r="F9394" s="89" t="s">
        <v>3</v>
      </c>
      <c r="G9394" s="89">
        <v>1687386</v>
      </c>
      <c r="H9394" s="89"/>
      <c r="I9394" s="93" t="s">
        <v>17915</v>
      </c>
      <c r="J9394" s="89"/>
      <c r="K9394" s="89"/>
      <c r="L9394" s="89"/>
      <c r="M9394" s="89"/>
      <c r="N9394" s="155">
        <v>0</v>
      </c>
      <c r="O9394" s="155">
        <v>60</v>
      </c>
      <c r="P9394" s="89" t="s">
        <v>679</v>
      </c>
    </row>
    <row r="9395" spans="1:16" ht="38.25">
      <c r="A9395" s="214" t="s">
        <v>569</v>
      </c>
      <c r="B9395" s="89"/>
      <c r="C9395" s="90" t="s">
        <v>621</v>
      </c>
      <c r="D9395" s="153">
        <v>43434</v>
      </c>
      <c r="E9395" s="89" t="s">
        <v>15811</v>
      </c>
      <c r="F9395" s="89" t="s">
        <v>3</v>
      </c>
      <c r="G9395" s="89">
        <v>1687385</v>
      </c>
      <c r="H9395" s="89"/>
      <c r="I9395" s="93" t="s">
        <v>12950</v>
      </c>
      <c r="J9395" s="89"/>
      <c r="K9395" s="89"/>
      <c r="L9395" s="89"/>
      <c r="M9395" s="89"/>
      <c r="N9395" s="155">
        <v>0</v>
      </c>
      <c r="O9395" s="155">
        <v>443</v>
      </c>
      <c r="P9395" s="89" t="s">
        <v>679</v>
      </c>
    </row>
    <row r="9396" spans="1:16" ht="51">
      <c r="A9396" s="214">
        <v>234</v>
      </c>
      <c r="B9396" s="89"/>
      <c r="C9396" s="90" t="s">
        <v>652</v>
      </c>
      <c r="D9396" s="153">
        <v>43434</v>
      </c>
      <c r="E9396" s="89" t="s">
        <v>15812</v>
      </c>
      <c r="F9396" s="89" t="s">
        <v>3</v>
      </c>
      <c r="G9396" s="89">
        <v>1687384</v>
      </c>
      <c r="H9396" s="89"/>
      <c r="I9396" s="93" t="s">
        <v>17916</v>
      </c>
      <c r="J9396" s="89"/>
      <c r="K9396" s="89"/>
      <c r="L9396" s="89"/>
      <c r="M9396" s="89"/>
      <c r="N9396" s="155">
        <v>0</v>
      </c>
      <c r="O9396" s="155">
        <v>88</v>
      </c>
      <c r="P9396" s="89" t="s">
        <v>679</v>
      </c>
    </row>
    <row r="9397" spans="1:16" ht="51">
      <c r="A9397" s="214">
        <v>591</v>
      </c>
      <c r="B9397" s="89"/>
      <c r="C9397" s="90" t="s">
        <v>11084</v>
      </c>
      <c r="D9397" s="153">
        <v>43434</v>
      </c>
      <c r="E9397" s="89" t="s">
        <v>15813</v>
      </c>
      <c r="F9397" s="89" t="s">
        <v>3</v>
      </c>
      <c r="G9397" s="89">
        <v>1687380</v>
      </c>
      <c r="H9397" s="89"/>
      <c r="I9397" s="93" t="s">
        <v>17917</v>
      </c>
      <c r="J9397" s="89"/>
      <c r="K9397" s="89"/>
      <c r="L9397" s="89"/>
      <c r="M9397" s="89"/>
      <c r="N9397" s="155">
        <v>0</v>
      </c>
      <c r="O9397" s="155">
        <v>968</v>
      </c>
      <c r="P9397" s="89" t="s">
        <v>679</v>
      </c>
    </row>
    <row r="9398" spans="1:16" ht="38.25">
      <c r="A9398" s="214" t="s">
        <v>569</v>
      </c>
      <c r="B9398" s="89"/>
      <c r="C9398" s="90" t="s">
        <v>621</v>
      </c>
      <c r="D9398" s="153">
        <v>43434</v>
      </c>
      <c r="E9398" s="89" t="s">
        <v>15814</v>
      </c>
      <c r="F9398" s="89" t="s">
        <v>3</v>
      </c>
      <c r="G9398" s="89">
        <v>1687379</v>
      </c>
      <c r="H9398" s="89"/>
      <c r="I9398" s="93" t="s">
        <v>17918</v>
      </c>
      <c r="J9398" s="89"/>
      <c r="K9398" s="89"/>
      <c r="L9398" s="89"/>
      <c r="M9398" s="89"/>
      <c r="N9398" s="155">
        <v>0</v>
      </c>
      <c r="O9398" s="155">
        <v>78.400000000000006</v>
      </c>
      <c r="P9398" s="89" t="s">
        <v>679</v>
      </c>
    </row>
    <row r="9399" spans="1:16" ht="38.25">
      <c r="A9399" s="214" t="s">
        <v>569</v>
      </c>
      <c r="B9399" s="89"/>
      <c r="C9399" s="90" t="s">
        <v>621</v>
      </c>
      <c r="D9399" s="153">
        <v>43434</v>
      </c>
      <c r="E9399" s="89" t="s">
        <v>15815</v>
      </c>
      <c r="F9399" s="89" t="s">
        <v>3</v>
      </c>
      <c r="G9399" s="89">
        <v>1687378</v>
      </c>
      <c r="H9399" s="89"/>
      <c r="I9399" s="93" t="s">
        <v>17918</v>
      </c>
      <c r="J9399" s="89"/>
      <c r="K9399" s="89"/>
      <c r="L9399" s="89"/>
      <c r="M9399" s="89"/>
      <c r="N9399" s="155">
        <v>0</v>
      </c>
      <c r="O9399" s="155">
        <v>66.5</v>
      </c>
      <c r="P9399" s="89" t="s">
        <v>679</v>
      </c>
    </row>
    <row r="9400" spans="1:16" ht="51">
      <c r="A9400" s="214">
        <v>20</v>
      </c>
      <c r="B9400" s="89"/>
      <c r="C9400" s="90" t="s">
        <v>47</v>
      </c>
      <c r="D9400" s="153">
        <v>43434</v>
      </c>
      <c r="E9400" s="89" t="s">
        <v>15816</v>
      </c>
      <c r="F9400" s="89" t="s">
        <v>3</v>
      </c>
      <c r="G9400" s="89">
        <v>1687377</v>
      </c>
      <c r="H9400" s="89"/>
      <c r="I9400" s="93" t="s">
        <v>17919</v>
      </c>
      <c r="J9400" s="89"/>
      <c r="K9400" s="89"/>
      <c r="L9400" s="89"/>
      <c r="M9400" s="89"/>
      <c r="N9400" s="155">
        <v>0</v>
      </c>
      <c r="O9400" s="155">
        <v>8</v>
      </c>
      <c r="P9400" s="89" t="s">
        <v>679</v>
      </c>
    </row>
    <row r="9401" spans="1:16" ht="38.25">
      <c r="A9401" s="214" t="s">
        <v>569</v>
      </c>
      <c r="B9401" s="89"/>
      <c r="C9401" s="90" t="s">
        <v>621</v>
      </c>
      <c r="D9401" s="153">
        <v>43434</v>
      </c>
      <c r="E9401" s="89" t="s">
        <v>15817</v>
      </c>
      <c r="F9401" s="89" t="s">
        <v>3</v>
      </c>
      <c r="G9401" s="89">
        <v>1687376</v>
      </c>
      <c r="H9401" s="89"/>
      <c r="I9401" s="93" t="s">
        <v>17920</v>
      </c>
      <c r="J9401" s="89"/>
      <c r="K9401" s="89"/>
      <c r="L9401" s="89"/>
      <c r="M9401" s="89"/>
      <c r="N9401" s="155">
        <v>0</v>
      </c>
      <c r="O9401" s="155">
        <v>80</v>
      </c>
      <c r="P9401" s="89" t="s">
        <v>679</v>
      </c>
    </row>
    <row r="9402" spans="1:16" ht="51">
      <c r="A9402" s="214">
        <v>163</v>
      </c>
      <c r="B9402" s="89"/>
      <c r="C9402" s="90" t="s">
        <v>91</v>
      </c>
      <c r="D9402" s="153">
        <v>43434</v>
      </c>
      <c r="E9402" s="89" t="s">
        <v>15818</v>
      </c>
      <c r="F9402" s="89" t="s">
        <v>3</v>
      </c>
      <c r="G9402" s="89">
        <v>1687375</v>
      </c>
      <c r="H9402" s="89"/>
      <c r="I9402" s="93" t="s">
        <v>17921</v>
      </c>
      <c r="J9402" s="89"/>
      <c r="K9402" s="89"/>
      <c r="L9402" s="89"/>
      <c r="M9402" s="89"/>
      <c r="N9402" s="155">
        <v>0</v>
      </c>
      <c r="O9402" s="155">
        <v>112.2</v>
      </c>
      <c r="P9402" s="89" t="s">
        <v>679</v>
      </c>
    </row>
    <row r="9403" spans="1:16" ht="51">
      <c r="A9403" s="214" t="s">
        <v>569</v>
      </c>
      <c r="B9403" s="89"/>
      <c r="C9403" s="90" t="s">
        <v>621</v>
      </c>
      <c r="D9403" s="153">
        <v>43434</v>
      </c>
      <c r="E9403" s="89" t="s">
        <v>15819</v>
      </c>
      <c r="F9403" s="89" t="s">
        <v>3</v>
      </c>
      <c r="G9403" s="89">
        <v>1687368</v>
      </c>
      <c r="H9403" s="89"/>
      <c r="I9403" s="93" t="s">
        <v>17922</v>
      </c>
      <c r="J9403" s="89"/>
      <c r="K9403" s="89"/>
      <c r="L9403" s="89"/>
      <c r="M9403" s="89"/>
      <c r="N9403" s="155">
        <v>0</v>
      </c>
      <c r="O9403" s="155">
        <v>871</v>
      </c>
      <c r="P9403" s="89" t="s">
        <v>679</v>
      </c>
    </row>
    <row r="9404" spans="1:16" ht="63.75">
      <c r="A9404" s="214">
        <v>378</v>
      </c>
      <c r="B9404" s="89"/>
      <c r="C9404" s="90" t="s">
        <v>647</v>
      </c>
      <c r="D9404" s="153">
        <v>43434</v>
      </c>
      <c r="E9404" s="89" t="s">
        <v>15820</v>
      </c>
      <c r="F9404" s="89" t="s">
        <v>3</v>
      </c>
      <c r="G9404" s="89">
        <v>1687362</v>
      </c>
      <c r="H9404" s="89"/>
      <c r="I9404" s="93" t="s">
        <v>17923</v>
      </c>
      <c r="J9404" s="89"/>
      <c r="K9404" s="89"/>
      <c r="L9404" s="89"/>
      <c r="M9404" s="89"/>
      <c r="N9404" s="155">
        <v>0</v>
      </c>
      <c r="O9404" s="155">
        <v>8.25</v>
      </c>
      <c r="P9404" s="89" t="s">
        <v>679</v>
      </c>
    </row>
    <row r="9405" spans="1:16" ht="63.75">
      <c r="A9405" s="214">
        <v>378</v>
      </c>
      <c r="B9405" s="89"/>
      <c r="C9405" s="90" t="s">
        <v>647</v>
      </c>
      <c r="D9405" s="153">
        <v>43434</v>
      </c>
      <c r="E9405" s="89" t="s">
        <v>15821</v>
      </c>
      <c r="F9405" s="89" t="s">
        <v>3</v>
      </c>
      <c r="G9405" s="89">
        <v>1687360</v>
      </c>
      <c r="H9405" s="89"/>
      <c r="I9405" s="93" t="s">
        <v>17924</v>
      </c>
      <c r="J9405" s="89"/>
      <c r="K9405" s="89"/>
      <c r="L9405" s="89"/>
      <c r="M9405" s="89"/>
      <c r="N9405" s="155">
        <v>0</v>
      </c>
      <c r="O9405" s="155">
        <v>741.55000000000007</v>
      </c>
      <c r="P9405" s="89" t="s">
        <v>679</v>
      </c>
    </row>
    <row r="9406" spans="1:16" ht="38.25">
      <c r="A9406" s="214" t="s">
        <v>569</v>
      </c>
      <c r="B9406" s="89"/>
      <c r="C9406" s="90" t="s">
        <v>621</v>
      </c>
      <c r="D9406" s="153">
        <v>43434</v>
      </c>
      <c r="E9406" s="89" t="s">
        <v>15822</v>
      </c>
      <c r="F9406" s="89" t="s">
        <v>3</v>
      </c>
      <c r="G9406" s="89">
        <v>1687357</v>
      </c>
      <c r="H9406" s="89"/>
      <c r="I9406" s="93" t="s">
        <v>17925</v>
      </c>
      <c r="J9406" s="89"/>
      <c r="K9406" s="89"/>
      <c r="L9406" s="89"/>
      <c r="M9406" s="89"/>
      <c r="N9406" s="155">
        <v>0</v>
      </c>
      <c r="O9406" s="155">
        <v>107.11</v>
      </c>
      <c r="P9406" s="89" t="s">
        <v>679</v>
      </c>
    </row>
    <row r="9407" spans="1:16" ht="51">
      <c r="A9407" s="214" t="s">
        <v>569</v>
      </c>
      <c r="B9407" s="89"/>
      <c r="C9407" s="90" t="s">
        <v>621</v>
      </c>
      <c r="D9407" s="153">
        <v>43434</v>
      </c>
      <c r="E9407" s="89" t="s">
        <v>15823</v>
      </c>
      <c r="F9407" s="89" t="s">
        <v>3</v>
      </c>
      <c r="G9407" s="89">
        <v>1687341</v>
      </c>
      <c r="H9407" s="89"/>
      <c r="I9407" s="93" t="s">
        <v>17926</v>
      </c>
      <c r="J9407" s="89"/>
      <c r="K9407" s="89"/>
      <c r="L9407" s="89"/>
      <c r="M9407" s="89"/>
      <c r="N9407" s="155">
        <v>0</v>
      </c>
      <c r="O9407" s="155">
        <v>197</v>
      </c>
      <c r="P9407" s="89" t="s">
        <v>679</v>
      </c>
    </row>
    <row r="9408" spans="1:16" ht="38.25">
      <c r="A9408" s="214">
        <v>283</v>
      </c>
      <c r="B9408" s="89"/>
      <c r="C9408" s="90" t="s">
        <v>129</v>
      </c>
      <c r="D9408" s="153">
        <v>43434</v>
      </c>
      <c r="E9408" s="89" t="s">
        <v>15824</v>
      </c>
      <c r="F9408" s="89" t="s">
        <v>3</v>
      </c>
      <c r="G9408" s="89">
        <v>1687464</v>
      </c>
      <c r="H9408" s="89"/>
      <c r="I9408" s="93" t="s">
        <v>17927</v>
      </c>
      <c r="J9408" s="89"/>
      <c r="K9408" s="89"/>
      <c r="L9408" s="89"/>
      <c r="M9408" s="89"/>
      <c r="N9408" s="155">
        <v>0</v>
      </c>
      <c r="O9408" s="155">
        <v>600</v>
      </c>
      <c r="P9408" s="89" t="s">
        <v>679</v>
      </c>
    </row>
    <row r="9409" spans="1:16" ht="38.25">
      <c r="A9409" s="214" t="s">
        <v>569</v>
      </c>
      <c r="B9409" s="89"/>
      <c r="C9409" s="90" t="s">
        <v>621</v>
      </c>
      <c r="D9409" s="153">
        <v>43434</v>
      </c>
      <c r="E9409" s="89" t="s">
        <v>15825</v>
      </c>
      <c r="F9409" s="89" t="s">
        <v>3</v>
      </c>
      <c r="G9409" s="89">
        <v>1687461</v>
      </c>
      <c r="H9409" s="89"/>
      <c r="I9409" s="93" t="s">
        <v>17928</v>
      </c>
      <c r="J9409" s="89"/>
      <c r="K9409" s="89"/>
      <c r="L9409" s="89"/>
      <c r="M9409" s="89"/>
      <c r="N9409" s="155">
        <v>0</v>
      </c>
      <c r="O9409" s="155">
        <v>180</v>
      </c>
      <c r="P9409" s="89" t="s">
        <v>679</v>
      </c>
    </row>
    <row r="9410" spans="1:16" ht="38.25">
      <c r="A9410" s="214" t="s">
        <v>569</v>
      </c>
      <c r="B9410" s="89"/>
      <c r="C9410" s="90" t="s">
        <v>621</v>
      </c>
      <c r="D9410" s="153">
        <v>43434</v>
      </c>
      <c r="E9410" s="89" t="s">
        <v>15826</v>
      </c>
      <c r="F9410" s="89" t="s">
        <v>3</v>
      </c>
      <c r="G9410" s="89">
        <v>1687459</v>
      </c>
      <c r="H9410" s="89"/>
      <c r="I9410" s="93" t="s">
        <v>17929</v>
      </c>
      <c r="J9410" s="89"/>
      <c r="K9410" s="89"/>
      <c r="L9410" s="89"/>
      <c r="M9410" s="89"/>
      <c r="N9410" s="155">
        <v>0</v>
      </c>
      <c r="O9410" s="155">
        <v>140</v>
      </c>
      <c r="P9410" s="89" t="s">
        <v>679</v>
      </c>
    </row>
    <row r="9411" spans="1:16" ht="51">
      <c r="A9411" s="214">
        <v>599</v>
      </c>
      <c r="B9411" s="89"/>
      <c r="C9411" s="90" t="s">
        <v>11086</v>
      </c>
      <c r="D9411" s="153">
        <v>43434</v>
      </c>
      <c r="E9411" s="89" t="s">
        <v>15827</v>
      </c>
      <c r="F9411" s="89" t="s">
        <v>3</v>
      </c>
      <c r="G9411" s="89">
        <v>1687456</v>
      </c>
      <c r="H9411" s="89"/>
      <c r="I9411" s="93" t="s">
        <v>17930</v>
      </c>
      <c r="J9411" s="89"/>
      <c r="K9411" s="89"/>
      <c r="L9411" s="89"/>
      <c r="M9411" s="89"/>
      <c r="N9411" s="155">
        <v>0</v>
      </c>
      <c r="O9411" s="155">
        <v>304.37</v>
      </c>
      <c r="P9411" s="89" t="s">
        <v>679</v>
      </c>
    </row>
    <row r="9412" spans="1:16" ht="51">
      <c r="A9412" s="214">
        <v>132</v>
      </c>
      <c r="B9412" s="89"/>
      <c r="C9412" s="90" t="s">
        <v>71</v>
      </c>
      <c r="D9412" s="153">
        <v>43434</v>
      </c>
      <c r="E9412" s="89" t="s">
        <v>15828</v>
      </c>
      <c r="F9412" s="89" t="s">
        <v>3</v>
      </c>
      <c r="G9412" s="89">
        <v>1687449</v>
      </c>
      <c r="H9412" s="89"/>
      <c r="I9412" s="93" t="s">
        <v>17931</v>
      </c>
      <c r="J9412" s="89"/>
      <c r="K9412" s="89"/>
      <c r="L9412" s="89"/>
      <c r="M9412" s="89"/>
      <c r="N9412" s="155">
        <v>0</v>
      </c>
      <c r="O9412" s="155">
        <v>185.5</v>
      </c>
      <c r="P9412" s="89" t="s">
        <v>679</v>
      </c>
    </row>
    <row r="9413" spans="1:16" ht="63.75">
      <c r="A9413" s="214">
        <v>10</v>
      </c>
      <c r="B9413" s="89"/>
      <c r="C9413" s="90" t="s">
        <v>44</v>
      </c>
      <c r="D9413" s="153">
        <v>43434</v>
      </c>
      <c r="E9413" s="89" t="s">
        <v>15829</v>
      </c>
      <c r="F9413" s="89" t="s">
        <v>3</v>
      </c>
      <c r="G9413" s="89">
        <v>1687447</v>
      </c>
      <c r="H9413" s="89"/>
      <c r="I9413" s="93" t="s">
        <v>17932</v>
      </c>
      <c r="J9413" s="89"/>
      <c r="K9413" s="89"/>
      <c r="L9413" s="89"/>
      <c r="M9413" s="89"/>
      <c r="N9413" s="155">
        <v>0</v>
      </c>
      <c r="O9413" s="155">
        <v>2860.65</v>
      </c>
      <c r="P9413" s="89" t="s">
        <v>679</v>
      </c>
    </row>
    <row r="9414" spans="1:16" ht="51">
      <c r="A9414" s="214">
        <v>132</v>
      </c>
      <c r="B9414" s="89"/>
      <c r="C9414" s="90" t="s">
        <v>71</v>
      </c>
      <c r="D9414" s="153">
        <v>43434</v>
      </c>
      <c r="E9414" s="89" t="s">
        <v>15830</v>
      </c>
      <c r="F9414" s="89" t="s">
        <v>3</v>
      </c>
      <c r="G9414" s="89">
        <v>1687446</v>
      </c>
      <c r="H9414" s="89"/>
      <c r="I9414" s="93" t="s">
        <v>17931</v>
      </c>
      <c r="J9414" s="89"/>
      <c r="K9414" s="89"/>
      <c r="L9414" s="89"/>
      <c r="M9414" s="89"/>
      <c r="N9414" s="155">
        <v>0</v>
      </c>
      <c r="O9414" s="155">
        <v>92.75</v>
      </c>
      <c r="P9414" s="89" t="s">
        <v>679</v>
      </c>
    </row>
    <row r="9415" spans="1:16" ht="51">
      <c r="A9415" s="214">
        <v>132</v>
      </c>
      <c r="B9415" s="89"/>
      <c r="C9415" s="90" t="s">
        <v>71</v>
      </c>
      <c r="D9415" s="153">
        <v>43434</v>
      </c>
      <c r="E9415" s="89" t="s">
        <v>15831</v>
      </c>
      <c r="F9415" s="89" t="s">
        <v>3</v>
      </c>
      <c r="G9415" s="89">
        <v>1687443</v>
      </c>
      <c r="H9415" s="89"/>
      <c r="I9415" s="93" t="s">
        <v>17931</v>
      </c>
      <c r="J9415" s="89"/>
      <c r="K9415" s="89"/>
      <c r="L9415" s="89"/>
      <c r="M9415" s="89"/>
      <c r="N9415" s="155">
        <v>0</v>
      </c>
      <c r="O9415" s="155">
        <v>92.75</v>
      </c>
      <c r="P9415" s="89" t="s">
        <v>679</v>
      </c>
    </row>
    <row r="9416" spans="1:16" ht="38.25">
      <c r="A9416" s="214">
        <v>291</v>
      </c>
      <c r="B9416" s="89"/>
      <c r="C9416" s="90" t="s">
        <v>133</v>
      </c>
      <c r="D9416" s="153">
        <v>43434</v>
      </c>
      <c r="E9416" s="89" t="s">
        <v>15832</v>
      </c>
      <c r="F9416" s="89" t="s">
        <v>3</v>
      </c>
      <c r="G9416" s="89">
        <v>1687442</v>
      </c>
      <c r="H9416" s="89"/>
      <c r="I9416" s="93" t="s">
        <v>17933</v>
      </c>
      <c r="J9416" s="89"/>
      <c r="K9416" s="89"/>
      <c r="L9416" s="89"/>
      <c r="M9416" s="89"/>
      <c r="N9416" s="155">
        <v>0</v>
      </c>
      <c r="O9416" s="155">
        <v>0.02</v>
      </c>
      <c r="P9416" s="89" t="s">
        <v>679</v>
      </c>
    </row>
    <row r="9417" spans="1:16" ht="51">
      <c r="A9417" s="214">
        <v>132</v>
      </c>
      <c r="B9417" s="89"/>
      <c r="C9417" s="90" t="s">
        <v>71</v>
      </c>
      <c r="D9417" s="153">
        <v>43434</v>
      </c>
      <c r="E9417" s="89" t="s">
        <v>15833</v>
      </c>
      <c r="F9417" s="89" t="s">
        <v>3</v>
      </c>
      <c r="G9417" s="89">
        <v>1687440</v>
      </c>
      <c r="H9417" s="89"/>
      <c r="I9417" s="93" t="s">
        <v>17931</v>
      </c>
      <c r="J9417" s="89"/>
      <c r="K9417" s="89"/>
      <c r="L9417" s="89"/>
      <c r="M9417" s="89"/>
      <c r="N9417" s="155">
        <v>0</v>
      </c>
      <c r="O9417" s="155">
        <v>92.75</v>
      </c>
      <c r="P9417" s="89" t="s">
        <v>679</v>
      </c>
    </row>
    <row r="9418" spans="1:16" ht="51">
      <c r="A9418" s="214">
        <v>132</v>
      </c>
      <c r="B9418" s="89"/>
      <c r="C9418" s="90" t="s">
        <v>71</v>
      </c>
      <c r="D9418" s="153">
        <v>43434</v>
      </c>
      <c r="E9418" s="89" t="s">
        <v>15834</v>
      </c>
      <c r="F9418" s="89" t="s">
        <v>3</v>
      </c>
      <c r="G9418" s="89">
        <v>1687439</v>
      </c>
      <c r="H9418" s="89"/>
      <c r="I9418" s="93" t="s">
        <v>17931</v>
      </c>
      <c r="J9418" s="89"/>
      <c r="K9418" s="89"/>
      <c r="L9418" s="89"/>
      <c r="M9418" s="89"/>
      <c r="N9418" s="155">
        <v>0</v>
      </c>
      <c r="O9418" s="155">
        <v>92.75</v>
      </c>
      <c r="P9418" s="89" t="s">
        <v>679</v>
      </c>
    </row>
    <row r="9419" spans="1:16" ht="51">
      <c r="A9419" s="214">
        <v>253</v>
      </c>
      <c r="B9419" s="89"/>
      <c r="C9419" s="90" t="s">
        <v>117</v>
      </c>
      <c r="D9419" s="153">
        <v>43434</v>
      </c>
      <c r="E9419" s="89" t="s">
        <v>15835</v>
      </c>
      <c r="F9419" s="89" t="s">
        <v>3</v>
      </c>
      <c r="G9419" s="89">
        <v>1687431</v>
      </c>
      <c r="H9419" s="89"/>
      <c r="I9419" s="93" t="s">
        <v>17934</v>
      </c>
      <c r="J9419" s="89"/>
      <c r="K9419" s="89"/>
      <c r="L9419" s="89"/>
      <c r="M9419" s="89"/>
      <c r="N9419" s="155">
        <v>0</v>
      </c>
      <c r="O9419" s="155">
        <v>428</v>
      </c>
      <c r="P9419" s="89" t="s">
        <v>679</v>
      </c>
    </row>
    <row r="9420" spans="1:16" ht="51">
      <c r="A9420" s="214">
        <v>291</v>
      </c>
      <c r="B9420" s="89"/>
      <c r="C9420" s="90" t="s">
        <v>133</v>
      </c>
      <c r="D9420" s="153">
        <v>43434</v>
      </c>
      <c r="E9420" s="89" t="s">
        <v>15836</v>
      </c>
      <c r="F9420" s="89" t="s">
        <v>3</v>
      </c>
      <c r="G9420" s="89">
        <v>1687423</v>
      </c>
      <c r="H9420" s="89"/>
      <c r="I9420" s="93" t="s">
        <v>17935</v>
      </c>
      <c r="J9420" s="89"/>
      <c r="K9420" s="89"/>
      <c r="L9420" s="89"/>
      <c r="M9420" s="89"/>
      <c r="N9420" s="155">
        <v>0</v>
      </c>
      <c r="O9420" s="155">
        <v>35</v>
      </c>
      <c r="P9420" s="89" t="s">
        <v>679</v>
      </c>
    </row>
    <row r="9421" spans="1:16" ht="51">
      <c r="A9421" s="214" t="s">
        <v>569</v>
      </c>
      <c r="B9421" s="89"/>
      <c r="C9421" s="90" t="s">
        <v>621</v>
      </c>
      <c r="D9421" s="153">
        <v>43434</v>
      </c>
      <c r="E9421" s="89" t="s">
        <v>15837</v>
      </c>
      <c r="F9421" s="89" t="s">
        <v>3</v>
      </c>
      <c r="G9421" s="89">
        <v>1687420</v>
      </c>
      <c r="H9421" s="89"/>
      <c r="I9421" s="93" t="s">
        <v>17936</v>
      </c>
      <c r="J9421" s="89"/>
      <c r="K9421" s="89"/>
      <c r="L9421" s="89"/>
      <c r="M9421" s="89"/>
      <c r="N9421" s="155">
        <v>0</v>
      </c>
      <c r="O9421" s="155">
        <v>2386.54</v>
      </c>
      <c r="P9421" s="89" t="s">
        <v>679</v>
      </c>
    </row>
    <row r="9422" spans="1:16" ht="51">
      <c r="A9422" s="214">
        <v>20</v>
      </c>
      <c r="B9422" s="89"/>
      <c r="C9422" s="90" t="s">
        <v>47</v>
      </c>
      <c r="D9422" s="153">
        <v>43434</v>
      </c>
      <c r="E9422" s="89" t="s">
        <v>15838</v>
      </c>
      <c r="F9422" s="89" t="s">
        <v>3</v>
      </c>
      <c r="G9422" s="89">
        <v>1687411</v>
      </c>
      <c r="H9422" s="89"/>
      <c r="I9422" s="93" t="s">
        <v>17937</v>
      </c>
      <c r="J9422" s="89"/>
      <c r="K9422" s="89"/>
      <c r="L9422" s="89"/>
      <c r="M9422" s="89"/>
      <c r="N9422" s="155">
        <v>0</v>
      </c>
      <c r="O9422" s="155">
        <v>10219.200000000001</v>
      </c>
      <c r="P9422" s="89" t="s">
        <v>679</v>
      </c>
    </row>
    <row r="9423" spans="1:16" ht="51">
      <c r="A9423" s="214">
        <v>234</v>
      </c>
      <c r="B9423" s="89"/>
      <c r="C9423" s="90" t="s">
        <v>652</v>
      </c>
      <c r="D9423" s="153">
        <v>43434</v>
      </c>
      <c r="E9423" s="89" t="s">
        <v>15839</v>
      </c>
      <c r="F9423" s="89" t="s">
        <v>3</v>
      </c>
      <c r="G9423" s="89">
        <v>1687410</v>
      </c>
      <c r="H9423" s="89"/>
      <c r="I9423" s="93" t="s">
        <v>17938</v>
      </c>
      <c r="J9423" s="89"/>
      <c r="K9423" s="89"/>
      <c r="L9423" s="89"/>
      <c r="M9423" s="89"/>
      <c r="N9423" s="155">
        <v>0</v>
      </c>
      <c r="O9423" s="155">
        <v>88</v>
      </c>
      <c r="P9423" s="89" t="s">
        <v>679</v>
      </c>
    </row>
    <row r="9424" spans="1:16" ht="51">
      <c r="A9424" s="214">
        <v>20</v>
      </c>
      <c r="B9424" s="89"/>
      <c r="C9424" s="90" t="s">
        <v>47</v>
      </c>
      <c r="D9424" s="153">
        <v>43434</v>
      </c>
      <c r="E9424" s="89" t="s">
        <v>15840</v>
      </c>
      <c r="F9424" s="89" t="s">
        <v>3</v>
      </c>
      <c r="G9424" s="89">
        <v>1687409</v>
      </c>
      <c r="H9424" s="89"/>
      <c r="I9424" s="93" t="s">
        <v>17939</v>
      </c>
      <c r="J9424" s="89"/>
      <c r="K9424" s="89"/>
      <c r="L9424" s="89"/>
      <c r="M9424" s="89"/>
      <c r="N9424" s="155">
        <v>0</v>
      </c>
      <c r="O9424" s="155">
        <v>336.98</v>
      </c>
      <c r="P9424" s="89" t="s">
        <v>679</v>
      </c>
    </row>
    <row r="9425" spans="1:16" ht="51">
      <c r="A9425" s="214">
        <v>20</v>
      </c>
      <c r="B9425" s="89"/>
      <c r="C9425" s="90" t="s">
        <v>47</v>
      </c>
      <c r="D9425" s="153">
        <v>43434</v>
      </c>
      <c r="E9425" s="89" t="s">
        <v>15841</v>
      </c>
      <c r="F9425" s="89" t="s">
        <v>3</v>
      </c>
      <c r="G9425" s="89">
        <v>1687408</v>
      </c>
      <c r="H9425" s="89"/>
      <c r="I9425" s="93" t="s">
        <v>17940</v>
      </c>
      <c r="J9425" s="89"/>
      <c r="K9425" s="89"/>
      <c r="L9425" s="89"/>
      <c r="M9425" s="89"/>
      <c r="N9425" s="155">
        <v>0</v>
      </c>
      <c r="O9425" s="155">
        <v>219.8</v>
      </c>
      <c r="P9425" s="89" t="s">
        <v>679</v>
      </c>
    </row>
    <row r="9426" spans="1:16" ht="51">
      <c r="A9426" s="214">
        <v>20</v>
      </c>
      <c r="B9426" s="89"/>
      <c r="C9426" s="90" t="s">
        <v>47</v>
      </c>
      <c r="D9426" s="153">
        <v>43434</v>
      </c>
      <c r="E9426" s="89" t="s">
        <v>15842</v>
      </c>
      <c r="F9426" s="89" t="s">
        <v>3</v>
      </c>
      <c r="G9426" s="89">
        <v>1687406</v>
      </c>
      <c r="H9426" s="89"/>
      <c r="I9426" s="93" t="s">
        <v>17939</v>
      </c>
      <c r="J9426" s="89"/>
      <c r="K9426" s="89"/>
      <c r="L9426" s="89"/>
      <c r="M9426" s="89"/>
      <c r="N9426" s="155">
        <v>0</v>
      </c>
      <c r="O9426" s="155">
        <v>359.56</v>
      </c>
      <c r="P9426" s="89" t="s">
        <v>679</v>
      </c>
    </row>
    <row r="9427" spans="1:16" ht="51">
      <c r="A9427" s="214">
        <v>20</v>
      </c>
      <c r="B9427" s="89"/>
      <c r="C9427" s="90" t="s">
        <v>47</v>
      </c>
      <c r="D9427" s="153">
        <v>43434</v>
      </c>
      <c r="E9427" s="89" t="s">
        <v>15843</v>
      </c>
      <c r="F9427" s="89" t="s">
        <v>3</v>
      </c>
      <c r="G9427" s="89">
        <v>1687405</v>
      </c>
      <c r="H9427" s="89"/>
      <c r="I9427" s="93" t="s">
        <v>17940</v>
      </c>
      <c r="J9427" s="89"/>
      <c r="K9427" s="89"/>
      <c r="L9427" s="89"/>
      <c r="M9427" s="89"/>
      <c r="N9427" s="155">
        <v>0</v>
      </c>
      <c r="O9427" s="155">
        <v>668</v>
      </c>
      <c r="P9427" s="89" t="s">
        <v>679</v>
      </c>
    </row>
    <row r="9428" spans="1:16" ht="51">
      <c r="A9428" s="214">
        <v>46</v>
      </c>
      <c r="B9428" s="89"/>
      <c r="C9428" s="90" t="s">
        <v>51</v>
      </c>
      <c r="D9428" s="153">
        <v>43434</v>
      </c>
      <c r="E9428" s="89" t="s">
        <v>15844</v>
      </c>
      <c r="F9428" s="89" t="s">
        <v>3</v>
      </c>
      <c r="G9428" s="89">
        <v>1687604</v>
      </c>
      <c r="H9428" s="89"/>
      <c r="I9428" s="93" t="s">
        <v>17941</v>
      </c>
      <c r="J9428" s="89"/>
      <c r="K9428" s="89"/>
      <c r="L9428" s="89"/>
      <c r="M9428" s="89"/>
      <c r="N9428" s="155">
        <v>0</v>
      </c>
      <c r="O9428" s="155">
        <v>223</v>
      </c>
      <c r="P9428" s="89" t="s">
        <v>679</v>
      </c>
    </row>
    <row r="9429" spans="1:16" ht="51">
      <c r="A9429" s="214">
        <v>46</v>
      </c>
      <c r="B9429" s="89"/>
      <c r="C9429" s="90" t="s">
        <v>51</v>
      </c>
      <c r="D9429" s="153">
        <v>43434</v>
      </c>
      <c r="E9429" s="89" t="s">
        <v>15845</v>
      </c>
      <c r="F9429" s="89" t="s">
        <v>3</v>
      </c>
      <c r="G9429" s="89">
        <v>1687601</v>
      </c>
      <c r="H9429" s="89"/>
      <c r="I9429" s="93" t="s">
        <v>17942</v>
      </c>
      <c r="J9429" s="89"/>
      <c r="K9429" s="89"/>
      <c r="L9429" s="89"/>
      <c r="M9429" s="89"/>
      <c r="N9429" s="155">
        <v>0</v>
      </c>
      <c r="O9429" s="155">
        <v>735.96</v>
      </c>
      <c r="P9429" s="89" t="s">
        <v>679</v>
      </c>
    </row>
    <row r="9430" spans="1:16" ht="51">
      <c r="A9430" s="214">
        <v>46</v>
      </c>
      <c r="B9430" s="89"/>
      <c r="C9430" s="90" t="s">
        <v>51</v>
      </c>
      <c r="D9430" s="153">
        <v>43434</v>
      </c>
      <c r="E9430" s="89" t="s">
        <v>15846</v>
      </c>
      <c r="F9430" s="89" t="s">
        <v>3</v>
      </c>
      <c r="G9430" s="89">
        <v>1687598</v>
      </c>
      <c r="H9430" s="89"/>
      <c r="I9430" s="93" t="s">
        <v>17942</v>
      </c>
      <c r="J9430" s="89"/>
      <c r="K9430" s="89"/>
      <c r="L9430" s="89"/>
      <c r="M9430" s="89"/>
      <c r="N9430" s="155">
        <v>0</v>
      </c>
      <c r="O9430" s="155">
        <v>6.95</v>
      </c>
      <c r="P9430" s="89" t="s">
        <v>679</v>
      </c>
    </row>
    <row r="9431" spans="1:16" ht="51">
      <c r="A9431" s="214">
        <v>152</v>
      </c>
      <c r="B9431" s="89"/>
      <c r="C9431" s="90" t="s">
        <v>85</v>
      </c>
      <c r="D9431" s="153">
        <v>43434</v>
      </c>
      <c r="E9431" s="89" t="s">
        <v>15847</v>
      </c>
      <c r="F9431" s="89" t="s">
        <v>3</v>
      </c>
      <c r="G9431" s="89">
        <v>1687593</v>
      </c>
      <c r="H9431" s="89"/>
      <c r="I9431" s="93" t="s">
        <v>17943</v>
      </c>
      <c r="J9431" s="89"/>
      <c r="K9431" s="89"/>
      <c r="L9431" s="89"/>
      <c r="M9431" s="89"/>
      <c r="N9431" s="155">
        <v>0</v>
      </c>
      <c r="O9431" s="155">
        <v>313</v>
      </c>
      <c r="P9431" s="89" t="s">
        <v>679</v>
      </c>
    </row>
    <row r="9432" spans="1:16" ht="38.25">
      <c r="A9432" s="214">
        <v>290</v>
      </c>
      <c r="B9432" s="89"/>
      <c r="C9432" s="90" t="s">
        <v>132</v>
      </c>
      <c r="D9432" s="153">
        <v>43434</v>
      </c>
      <c r="E9432" s="89" t="s">
        <v>15848</v>
      </c>
      <c r="F9432" s="89" t="s">
        <v>3</v>
      </c>
      <c r="G9432" s="89">
        <v>1687588</v>
      </c>
      <c r="H9432" s="89"/>
      <c r="I9432" s="93" t="s">
        <v>17944</v>
      </c>
      <c r="J9432" s="89"/>
      <c r="K9432" s="89"/>
      <c r="L9432" s="89"/>
      <c r="M9432" s="89"/>
      <c r="N9432" s="155">
        <v>0</v>
      </c>
      <c r="O9432" s="155">
        <v>13784.5</v>
      </c>
      <c r="P9432" s="89" t="s">
        <v>679</v>
      </c>
    </row>
    <row r="9433" spans="1:16" ht="38.25">
      <c r="A9433" s="214">
        <v>290</v>
      </c>
      <c r="B9433" s="89"/>
      <c r="C9433" s="90" t="s">
        <v>132</v>
      </c>
      <c r="D9433" s="153">
        <v>43434</v>
      </c>
      <c r="E9433" s="89" t="s">
        <v>15849</v>
      </c>
      <c r="F9433" s="89" t="s">
        <v>3</v>
      </c>
      <c r="G9433" s="89">
        <v>1687586</v>
      </c>
      <c r="H9433" s="89"/>
      <c r="I9433" s="93" t="s">
        <v>17945</v>
      </c>
      <c r="J9433" s="89"/>
      <c r="K9433" s="89"/>
      <c r="L9433" s="89"/>
      <c r="M9433" s="89"/>
      <c r="N9433" s="155">
        <v>0</v>
      </c>
      <c r="O9433" s="155">
        <v>2000</v>
      </c>
      <c r="P9433" s="89" t="s">
        <v>679</v>
      </c>
    </row>
    <row r="9434" spans="1:16" ht="51">
      <c r="A9434" s="214">
        <v>70</v>
      </c>
      <c r="B9434" s="89"/>
      <c r="C9434" s="90" t="s">
        <v>56</v>
      </c>
      <c r="D9434" s="153">
        <v>43434</v>
      </c>
      <c r="E9434" s="89" t="s">
        <v>15850</v>
      </c>
      <c r="F9434" s="89" t="s">
        <v>3</v>
      </c>
      <c r="G9434" s="89">
        <v>1687300</v>
      </c>
      <c r="H9434" s="89"/>
      <c r="I9434" s="93" t="s">
        <v>17946</v>
      </c>
      <c r="J9434" s="89"/>
      <c r="K9434" s="89"/>
      <c r="L9434" s="89"/>
      <c r="M9434" s="89"/>
      <c r="N9434" s="155">
        <v>0</v>
      </c>
      <c r="O9434" s="155">
        <v>1600</v>
      </c>
      <c r="P9434" s="89" t="s">
        <v>679</v>
      </c>
    </row>
    <row r="9435" spans="1:16" ht="63.75">
      <c r="A9435" s="214">
        <v>6</v>
      </c>
      <c r="B9435" s="89"/>
      <c r="C9435" s="90" t="s">
        <v>43</v>
      </c>
      <c r="D9435" s="153">
        <v>43434</v>
      </c>
      <c r="E9435" s="89" t="s">
        <v>15851</v>
      </c>
      <c r="F9435" s="89" t="s">
        <v>3</v>
      </c>
      <c r="G9435" s="89">
        <v>1687299</v>
      </c>
      <c r="H9435" s="89"/>
      <c r="I9435" s="93" t="s">
        <v>17947</v>
      </c>
      <c r="J9435" s="89"/>
      <c r="K9435" s="89"/>
      <c r="L9435" s="89"/>
      <c r="M9435" s="89"/>
      <c r="N9435" s="155">
        <v>0</v>
      </c>
      <c r="O9435" s="155">
        <v>322.77</v>
      </c>
      <c r="P9435" s="89" t="s">
        <v>679</v>
      </c>
    </row>
    <row r="9436" spans="1:16" ht="63.75">
      <c r="A9436" s="214">
        <v>342</v>
      </c>
      <c r="B9436" s="89"/>
      <c r="C9436" s="90" t="s">
        <v>152</v>
      </c>
      <c r="D9436" s="153">
        <v>43434</v>
      </c>
      <c r="E9436" s="89" t="s">
        <v>15852</v>
      </c>
      <c r="F9436" s="89" t="s">
        <v>3</v>
      </c>
      <c r="G9436" s="89">
        <v>1687297</v>
      </c>
      <c r="H9436" s="89"/>
      <c r="I9436" s="93" t="s">
        <v>17948</v>
      </c>
      <c r="J9436" s="89"/>
      <c r="K9436" s="89"/>
      <c r="L9436" s="89"/>
      <c r="M9436" s="89"/>
      <c r="N9436" s="155">
        <v>0</v>
      </c>
      <c r="O9436" s="155">
        <v>500</v>
      </c>
      <c r="P9436" s="89" t="s">
        <v>679</v>
      </c>
    </row>
    <row r="9437" spans="1:16" ht="51">
      <c r="A9437" s="214">
        <v>25</v>
      </c>
      <c r="B9437" s="89"/>
      <c r="C9437" s="90" t="s">
        <v>48</v>
      </c>
      <c r="D9437" s="153">
        <v>43434</v>
      </c>
      <c r="E9437" s="89" t="s">
        <v>15853</v>
      </c>
      <c r="F9437" s="89" t="s">
        <v>3</v>
      </c>
      <c r="G9437" s="89">
        <v>1687296</v>
      </c>
      <c r="H9437" s="89"/>
      <c r="I9437" s="93" t="s">
        <v>17949</v>
      </c>
      <c r="J9437" s="89"/>
      <c r="K9437" s="89"/>
      <c r="L9437" s="89"/>
      <c r="M9437" s="89"/>
      <c r="N9437" s="155">
        <v>0</v>
      </c>
      <c r="O9437" s="155">
        <v>34695.71</v>
      </c>
      <c r="P9437" s="89" t="s">
        <v>679</v>
      </c>
    </row>
    <row r="9438" spans="1:16" ht="63.75">
      <c r="A9438" s="214">
        <v>650</v>
      </c>
      <c r="B9438" s="89"/>
      <c r="C9438" s="90" t="s">
        <v>191</v>
      </c>
      <c r="D9438" s="153">
        <v>43434</v>
      </c>
      <c r="E9438" s="89" t="s">
        <v>15854</v>
      </c>
      <c r="F9438" s="89" t="s">
        <v>3</v>
      </c>
      <c r="G9438" s="89">
        <v>1687295</v>
      </c>
      <c r="H9438" s="89"/>
      <c r="I9438" s="93" t="s">
        <v>17950</v>
      </c>
      <c r="J9438" s="89"/>
      <c r="K9438" s="89"/>
      <c r="L9438" s="89"/>
      <c r="M9438" s="89"/>
      <c r="N9438" s="155">
        <v>0</v>
      </c>
      <c r="O9438" s="155">
        <v>34287.79</v>
      </c>
      <c r="P9438" s="89" t="s">
        <v>679</v>
      </c>
    </row>
    <row r="9439" spans="1:16" ht="51">
      <c r="A9439" s="214">
        <v>6</v>
      </c>
      <c r="B9439" s="89"/>
      <c r="C9439" s="90" t="s">
        <v>43</v>
      </c>
      <c r="D9439" s="153">
        <v>43434</v>
      </c>
      <c r="E9439" s="89" t="s">
        <v>15855</v>
      </c>
      <c r="F9439" s="89" t="s">
        <v>3</v>
      </c>
      <c r="G9439" s="89">
        <v>1687293</v>
      </c>
      <c r="H9439" s="89"/>
      <c r="I9439" s="93" t="s">
        <v>17951</v>
      </c>
      <c r="J9439" s="89"/>
      <c r="K9439" s="89"/>
      <c r="L9439" s="89"/>
      <c r="M9439" s="89"/>
      <c r="N9439" s="155">
        <v>0</v>
      </c>
      <c r="O9439" s="155">
        <v>2726.39</v>
      </c>
      <c r="P9439" s="89" t="s">
        <v>679</v>
      </c>
    </row>
    <row r="9440" spans="1:16" ht="51">
      <c r="A9440" s="214">
        <v>70</v>
      </c>
      <c r="B9440" s="89"/>
      <c r="C9440" s="90" t="s">
        <v>56</v>
      </c>
      <c r="D9440" s="153">
        <v>43434</v>
      </c>
      <c r="E9440" s="89" t="s">
        <v>15856</v>
      </c>
      <c r="F9440" s="89" t="s">
        <v>3</v>
      </c>
      <c r="G9440" s="89">
        <v>1687291</v>
      </c>
      <c r="H9440" s="89"/>
      <c r="I9440" s="93" t="s">
        <v>17952</v>
      </c>
      <c r="J9440" s="89"/>
      <c r="K9440" s="89"/>
      <c r="L9440" s="89"/>
      <c r="M9440" s="89"/>
      <c r="N9440" s="155">
        <v>0</v>
      </c>
      <c r="O9440" s="155">
        <v>944.24</v>
      </c>
      <c r="P9440" s="89" t="s">
        <v>679</v>
      </c>
    </row>
    <row r="9441" spans="1:16" ht="51">
      <c r="A9441" s="214">
        <v>25</v>
      </c>
      <c r="B9441" s="89"/>
      <c r="C9441" s="90" t="s">
        <v>48</v>
      </c>
      <c r="D9441" s="153">
        <v>43434</v>
      </c>
      <c r="E9441" s="89" t="s">
        <v>15857</v>
      </c>
      <c r="F9441" s="89" t="s">
        <v>3</v>
      </c>
      <c r="G9441" s="89">
        <v>1687290</v>
      </c>
      <c r="H9441" s="89"/>
      <c r="I9441" s="93" t="s">
        <v>17949</v>
      </c>
      <c r="J9441" s="89"/>
      <c r="K9441" s="89"/>
      <c r="L9441" s="89"/>
      <c r="M9441" s="89"/>
      <c r="N9441" s="155">
        <v>0</v>
      </c>
      <c r="O9441" s="155">
        <v>34695.71</v>
      </c>
      <c r="P9441" s="89" t="s">
        <v>679</v>
      </c>
    </row>
    <row r="9442" spans="1:16" ht="63.75">
      <c r="A9442" s="214">
        <v>342</v>
      </c>
      <c r="B9442" s="89"/>
      <c r="C9442" s="90" t="s">
        <v>152</v>
      </c>
      <c r="D9442" s="153">
        <v>43434</v>
      </c>
      <c r="E9442" s="89" t="s">
        <v>15858</v>
      </c>
      <c r="F9442" s="89" t="s">
        <v>3</v>
      </c>
      <c r="G9442" s="89">
        <v>1687288</v>
      </c>
      <c r="H9442" s="89"/>
      <c r="I9442" s="93" t="s">
        <v>17953</v>
      </c>
      <c r="J9442" s="89"/>
      <c r="K9442" s="89"/>
      <c r="L9442" s="89"/>
      <c r="M9442" s="89"/>
      <c r="N9442" s="155">
        <v>0</v>
      </c>
      <c r="O9442" s="155">
        <v>96</v>
      </c>
      <c r="P9442" s="89" t="s">
        <v>679</v>
      </c>
    </row>
    <row r="9443" spans="1:16" ht="51">
      <c r="A9443" s="214">
        <v>25</v>
      </c>
      <c r="B9443" s="89"/>
      <c r="C9443" s="90" t="s">
        <v>48</v>
      </c>
      <c r="D9443" s="153">
        <v>43434</v>
      </c>
      <c r="E9443" s="89" t="s">
        <v>15859</v>
      </c>
      <c r="F9443" s="89" t="s">
        <v>3</v>
      </c>
      <c r="G9443" s="89">
        <v>1687283</v>
      </c>
      <c r="H9443" s="89"/>
      <c r="I9443" s="93" t="s">
        <v>17949</v>
      </c>
      <c r="J9443" s="89"/>
      <c r="K9443" s="89"/>
      <c r="L9443" s="89"/>
      <c r="M9443" s="89"/>
      <c r="N9443" s="155">
        <v>0</v>
      </c>
      <c r="O9443" s="155">
        <v>34695.71</v>
      </c>
      <c r="P9443" s="89" t="s">
        <v>679</v>
      </c>
    </row>
    <row r="9444" spans="1:16" ht="51">
      <c r="A9444" s="214">
        <v>70</v>
      </c>
      <c r="B9444" s="89"/>
      <c r="C9444" s="90" t="s">
        <v>56</v>
      </c>
      <c r="D9444" s="153">
        <v>43434</v>
      </c>
      <c r="E9444" s="89" t="s">
        <v>15860</v>
      </c>
      <c r="F9444" s="89" t="s">
        <v>3</v>
      </c>
      <c r="G9444" s="89">
        <v>1687281</v>
      </c>
      <c r="H9444" s="89"/>
      <c r="I9444" s="93" t="s">
        <v>17954</v>
      </c>
      <c r="J9444" s="89"/>
      <c r="K9444" s="89"/>
      <c r="L9444" s="89"/>
      <c r="M9444" s="89"/>
      <c r="N9444" s="155">
        <v>0</v>
      </c>
      <c r="O9444" s="155">
        <v>637</v>
      </c>
      <c r="P9444" s="89" t="s">
        <v>679</v>
      </c>
    </row>
    <row r="9445" spans="1:16" ht="51">
      <c r="A9445" s="214">
        <v>155</v>
      </c>
      <c r="B9445" s="89"/>
      <c r="C9445" s="90" t="s">
        <v>88</v>
      </c>
      <c r="D9445" s="153">
        <v>43434</v>
      </c>
      <c r="E9445" s="89" t="s">
        <v>15861</v>
      </c>
      <c r="F9445" s="89" t="s">
        <v>3</v>
      </c>
      <c r="G9445" s="89">
        <v>1687279</v>
      </c>
      <c r="H9445" s="89"/>
      <c r="I9445" s="93" t="s">
        <v>17955</v>
      </c>
      <c r="J9445" s="89"/>
      <c r="K9445" s="89"/>
      <c r="L9445" s="89"/>
      <c r="M9445" s="89"/>
      <c r="N9445" s="155">
        <v>0</v>
      </c>
      <c r="O9445" s="155">
        <v>1068.1300000000001</v>
      </c>
      <c r="P9445" s="89" t="s">
        <v>679</v>
      </c>
    </row>
    <row r="9446" spans="1:16" ht="51">
      <c r="A9446" s="214">
        <v>25</v>
      </c>
      <c r="B9446" s="89"/>
      <c r="C9446" s="90" t="s">
        <v>48</v>
      </c>
      <c r="D9446" s="153">
        <v>43434</v>
      </c>
      <c r="E9446" s="89" t="s">
        <v>15862</v>
      </c>
      <c r="F9446" s="89" t="s">
        <v>3</v>
      </c>
      <c r="G9446" s="89">
        <v>1687277</v>
      </c>
      <c r="H9446" s="89"/>
      <c r="I9446" s="93" t="s">
        <v>17949</v>
      </c>
      <c r="J9446" s="89"/>
      <c r="K9446" s="89"/>
      <c r="L9446" s="89"/>
      <c r="M9446" s="89"/>
      <c r="N9446" s="155">
        <v>0</v>
      </c>
      <c r="O9446" s="155">
        <v>34695.71</v>
      </c>
      <c r="P9446" s="89" t="s">
        <v>679</v>
      </c>
    </row>
    <row r="9447" spans="1:16" ht="51">
      <c r="A9447" s="214">
        <v>6</v>
      </c>
      <c r="B9447" s="89"/>
      <c r="C9447" s="90" t="s">
        <v>43</v>
      </c>
      <c r="D9447" s="153">
        <v>43434</v>
      </c>
      <c r="E9447" s="89" t="s">
        <v>15863</v>
      </c>
      <c r="F9447" s="89" t="s">
        <v>3</v>
      </c>
      <c r="G9447" s="89">
        <v>1687276</v>
      </c>
      <c r="H9447" s="89"/>
      <c r="I9447" s="93" t="s">
        <v>17956</v>
      </c>
      <c r="J9447" s="89"/>
      <c r="K9447" s="89"/>
      <c r="L9447" s="89"/>
      <c r="M9447" s="89"/>
      <c r="N9447" s="155">
        <v>0</v>
      </c>
      <c r="O9447" s="155">
        <v>490</v>
      </c>
      <c r="P9447" s="89" t="s">
        <v>679</v>
      </c>
    </row>
    <row r="9448" spans="1:16" ht="63.75">
      <c r="A9448" s="214">
        <v>342</v>
      </c>
      <c r="B9448" s="89"/>
      <c r="C9448" s="90" t="s">
        <v>152</v>
      </c>
      <c r="D9448" s="153">
        <v>43434</v>
      </c>
      <c r="E9448" s="89" t="s">
        <v>15864</v>
      </c>
      <c r="F9448" s="89" t="s">
        <v>3</v>
      </c>
      <c r="G9448" s="89">
        <v>1687274</v>
      </c>
      <c r="H9448" s="89"/>
      <c r="I9448" s="93" t="s">
        <v>17957</v>
      </c>
      <c r="J9448" s="89"/>
      <c r="K9448" s="89"/>
      <c r="L9448" s="89"/>
      <c r="M9448" s="89"/>
      <c r="N9448" s="155">
        <v>0</v>
      </c>
      <c r="O9448" s="155">
        <v>662</v>
      </c>
      <c r="P9448" s="89" t="s">
        <v>679</v>
      </c>
    </row>
    <row r="9449" spans="1:16" ht="51">
      <c r="A9449" s="214">
        <v>25</v>
      </c>
      <c r="B9449" s="89"/>
      <c r="C9449" s="90" t="s">
        <v>48</v>
      </c>
      <c r="D9449" s="153">
        <v>43434</v>
      </c>
      <c r="E9449" s="89" t="s">
        <v>15865</v>
      </c>
      <c r="F9449" s="89" t="s">
        <v>3</v>
      </c>
      <c r="G9449" s="89">
        <v>1687273</v>
      </c>
      <c r="H9449" s="89"/>
      <c r="I9449" s="93" t="s">
        <v>17949</v>
      </c>
      <c r="J9449" s="89"/>
      <c r="K9449" s="89"/>
      <c r="L9449" s="89"/>
      <c r="M9449" s="89"/>
      <c r="N9449" s="155">
        <v>0</v>
      </c>
      <c r="O9449" s="155">
        <v>34695.71</v>
      </c>
      <c r="P9449" s="89" t="s">
        <v>679</v>
      </c>
    </row>
    <row r="9450" spans="1:16" ht="51">
      <c r="A9450" s="214">
        <v>70</v>
      </c>
      <c r="B9450" s="89"/>
      <c r="C9450" s="90" t="s">
        <v>56</v>
      </c>
      <c r="D9450" s="153">
        <v>43434</v>
      </c>
      <c r="E9450" s="89" t="s">
        <v>15866</v>
      </c>
      <c r="F9450" s="89" t="s">
        <v>3</v>
      </c>
      <c r="G9450" s="89">
        <v>1687272</v>
      </c>
      <c r="H9450" s="89"/>
      <c r="I9450" s="93" t="s">
        <v>17958</v>
      </c>
      <c r="J9450" s="89"/>
      <c r="K9450" s="89"/>
      <c r="L9450" s="89"/>
      <c r="M9450" s="89"/>
      <c r="N9450" s="155">
        <v>0</v>
      </c>
      <c r="O9450" s="155">
        <v>29</v>
      </c>
      <c r="P9450" s="89" t="s">
        <v>679</v>
      </c>
    </row>
    <row r="9451" spans="1:16" ht="51">
      <c r="A9451" s="214">
        <v>25</v>
      </c>
      <c r="B9451" s="89"/>
      <c r="C9451" s="90" t="s">
        <v>48</v>
      </c>
      <c r="D9451" s="153">
        <v>43434</v>
      </c>
      <c r="E9451" s="89" t="s">
        <v>15867</v>
      </c>
      <c r="F9451" s="89" t="s">
        <v>3</v>
      </c>
      <c r="G9451" s="89">
        <v>1687271</v>
      </c>
      <c r="H9451" s="89"/>
      <c r="I9451" s="93" t="s">
        <v>17949</v>
      </c>
      <c r="J9451" s="89"/>
      <c r="K9451" s="89"/>
      <c r="L9451" s="89"/>
      <c r="M9451" s="89"/>
      <c r="N9451" s="155">
        <v>0</v>
      </c>
      <c r="O9451" s="155">
        <v>34695.71</v>
      </c>
      <c r="P9451" s="89" t="s">
        <v>679</v>
      </c>
    </row>
    <row r="9452" spans="1:16" ht="51">
      <c r="A9452" s="214">
        <v>86</v>
      </c>
      <c r="B9452" s="89"/>
      <c r="C9452" s="90" t="s">
        <v>59</v>
      </c>
      <c r="D9452" s="153">
        <v>43434</v>
      </c>
      <c r="E9452" s="89" t="s">
        <v>15868</v>
      </c>
      <c r="F9452" s="89" t="s">
        <v>3</v>
      </c>
      <c r="G9452" s="89">
        <v>1687270</v>
      </c>
      <c r="H9452" s="89"/>
      <c r="I9452" s="93" t="s">
        <v>17959</v>
      </c>
      <c r="J9452" s="89"/>
      <c r="K9452" s="89"/>
      <c r="L9452" s="89"/>
      <c r="M9452" s="89"/>
      <c r="N9452" s="155">
        <v>0</v>
      </c>
      <c r="O9452" s="155">
        <v>315.33</v>
      </c>
      <c r="P9452" s="89" t="s">
        <v>679</v>
      </c>
    </row>
    <row r="9453" spans="1:16" ht="51">
      <c r="A9453" s="214">
        <v>25</v>
      </c>
      <c r="B9453" s="89"/>
      <c r="C9453" s="90" t="s">
        <v>48</v>
      </c>
      <c r="D9453" s="153">
        <v>43434</v>
      </c>
      <c r="E9453" s="89" t="s">
        <v>15869</v>
      </c>
      <c r="F9453" s="89" t="s">
        <v>3</v>
      </c>
      <c r="G9453" s="89">
        <v>1687268</v>
      </c>
      <c r="H9453" s="89"/>
      <c r="I9453" s="93" t="s">
        <v>17960</v>
      </c>
      <c r="J9453" s="89"/>
      <c r="K9453" s="89"/>
      <c r="L9453" s="89"/>
      <c r="M9453" s="89"/>
      <c r="N9453" s="155">
        <v>0</v>
      </c>
      <c r="O9453" s="155">
        <v>34695.71</v>
      </c>
      <c r="P9453" s="89" t="s">
        <v>679</v>
      </c>
    </row>
    <row r="9454" spans="1:16" ht="51">
      <c r="A9454" s="214">
        <v>290</v>
      </c>
      <c r="B9454" s="89"/>
      <c r="C9454" s="90" t="s">
        <v>132</v>
      </c>
      <c r="D9454" s="153">
        <v>43434</v>
      </c>
      <c r="E9454" s="89" t="s">
        <v>15870</v>
      </c>
      <c r="F9454" s="89" t="s">
        <v>3</v>
      </c>
      <c r="G9454" s="89">
        <v>1687330</v>
      </c>
      <c r="H9454" s="89"/>
      <c r="I9454" s="93" t="s">
        <v>17961</v>
      </c>
      <c r="J9454" s="89"/>
      <c r="K9454" s="89"/>
      <c r="L9454" s="89"/>
      <c r="M9454" s="89"/>
      <c r="N9454" s="155">
        <v>0</v>
      </c>
      <c r="O9454" s="155">
        <v>50221.950000000004</v>
      </c>
      <c r="P9454" s="89" t="s">
        <v>679</v>
      </c>
    </row>
    <row r="9455" spans="1:16" ht="51">
      <c r="A9455" s="214">
        <v>70</v>
      </c>
      <c r="B9455" s="89"/>
      <c r="C9455" s="90" t="s">
        <v>56</v>
      </c>
      <c r="D9455" s="153">
        <v>43434</v>
      </c>
      <c r="E9455" s="89" t="s">
        <v>15871</v>
      </c>
      <c r="F9455" s="89" t="s">
        <v>3</v>
      </c>
      <c r="G9455" s="89">
        <v>1687328</v>
      </c>
      <c r="H9455" s="89"/>
      <c r="I9455" s="93" t="s">
        <v>17962</v>
      </c>
      <c r="J9455" s="89"/>
      <c r="K9455" s="89"/>
      <c r="L9455" s="89"/>
      <c r="M9455" s="89"/>
      <c r="N9455" s="155">
        <v>0</v>
      </c>
      <c r="O9455" s="155">
        <v>70</v>
      </c>
      <c r="P9455" s="89" t="s">
        <v>679</v>
      </c>
    </row>
    <row r="9456" spans="1:16" ht="63.75">
      <c r="A9456" s="214">
        <v>290</v>
      </c>
      <c r="B9456" s="89"/>
      <c r="C9456" s="90" t="s">
        <v>132</v>
      </c>
      <c r="D9456" s="153">
        <v>43434</v>
      </c>
      <c r="E9456" s="89" t="s">
        <v>15872</v>
      </c>
      <c r="F9456" s="89" t="s">
        <v>3</v>
      </c>
      <c r="G9456" s="89">
        <v>1687327</v>
      </c>
      <c r="H9456" s="89"/>
      <c r="I9456" s="93" t="s">
        <v>17963</v>
      </c>
      <c r="J9456" s="89"/>
      <c r="K9456" s="89"/>
      <c r="L9456" s="89"/>
      <c r="M9456" s="89"/>
      <c r="N9456" s="155">
        <v>0</v>
      </c>
      <c r="O9456" s="155">
        <v>7761.34</v>
      </c>
      <c r="P9456" s="89" t="s">
        <v>679</v>
      </c>
    </row>
    <row r="9457" spans="1:16" ht="51">
      <c r="A9457" s="214">
        <v>25</v>
      </c>
      <c r="B9457" s="89"/>
      <c r="C9457" s="90" t="s">
        <v>48</v>
      </c>
      <c r="D9457" s="153">
        <v>43434</v>
      </c>
      <c r="E9457" s="89" t="s">
        <v>15873</v>
      </c>
      <c r="F9457" s="89" t="s">
        <v>3</v>
      </c>
      <c r="G9457" s="89">
        <v>1687326</v>
      </c>
      <c r="H9457" s="89"/>
      <c r="I9457" s="93" t="s">
        <v>17964</v>
      </c>
      <c r="J9457" s="89"/>
      <c r="K9457" s="89"/>
      <c r="L9457" s="89"/>
      <c r="M9457" s="89"/>
      <c r="N9457" s="155">
        <v>0</v>
      </c>
      <c r="O9457" s="155">
        <v>34695.71</v>
      </c>
      <c r="P9457" s="89" t="s">
        <v>679</v>
      </c>
    </row>
    <row r="9458" spans="1:16" ht="63.75">
      <c r="A9458" s="214">
        <v>70</v>
      </c>
      <c r="B9458" s="89"/>
      <c r="C9458" s="90" t="s">
        <v>56</v>
      </c>
      <c r="D9458" s="153">
        <v>43434</v>
      </c>
      <c r="E9458" s="89" t="s">
        <v>15874</v>
      </c>
      <c r="F9458" s="89" t="s">
        <v>3</v>
      </c>
      <c r="G9458" s="89">
        <v>1687324</v>
      </c>
      <c r="H9458" s="89"/>
      <c r="I9458" s="93" t="s">
        <v>17965</v>
      </c>
      <c r="J9458" s="89"/>
      <c r="K9458" s="89"/>
      <c r="L9458" s="89"/>
      <c r="M9458" s="89"/>
      <c r="N9458" s="155">
        <v>0</v>
      </c>
      <c r="O9458" s="155">
        <v>5</v>
      </c>
      <c r="P9458" s="89" t="s">
        <v>679</v>
      </c>
    </row>
    <row r="9459" spans="1:16" ht="51">
      <c r="A9459" s="214">
        <v>25</v>
      </c>
      <c r="B9459" s="89"/>
      <c r="C9459" s="90" t="s">
        <v>48</v>
      </c>
      <c r="D9459" s="153">
        <v>43434</v>
      </c>
      <c r="E9459" s="89" t="s">
        <v>15875</v>
      </c>
      <c r="F9459" s="89" t="s">
        <v>3</v>
      </c>
      <c r="G9459" s="89">
        <v>1687322</v>
      </c>
      <c r="H9459" s="89"/>
      <c r="I9459" s="93" t="s">
        <v>17964</v>
      </c>
      <c r="J9459" s="89"/>
      <c r="K9459" s="89"/>
      <c r="L9459" s="89"/>
      <c r="M9459" s="89"/>
      <c r="N9459" s="155">
        <v>0</v>
      </c>
      <c r="O9459" s="155">
        <v>34695.71</v>
      </c>
      <c r="P9459" s="89" t="s">
        <v>679</v>
      </c>
    </row>
    <row r="9460" spans="1:16" ht="51">
      <c r="A9460" s="214">
        <v>41</v>
      </c>
      <c r="B9460" s="89"/>
      <c r="C9460" s="90" t="s">
        <v>50</v>
      </c>
      <c r="D9460" s="153">
        <v>43434</v>
      </c>
      <c r="E9460" s="89" t="s">
        <v>15876</v>
      </c>
      <c r="F9460" s="89" t="s">
        <v>3</v>
      </c>
      <c r="G9460" s="89">
        <v>1687320</v>
      </c>
      <c r="H9460" s="89"/>
      <c r="I9460" s="93" t="s">
        <v>17966</v>
      </c>
      <c r="J9460" s="89"/>
      <c r="K9460" s="89"/>
      <c r="L9460" s="89"/>
      <c r="M9460" s="89"/>
      <c r="N9460" s="155">
        <v>0</v>
      </c>
      <c r="O9460" s="155">
        <v>220146.92</v>
      </c>
      <c r="P9460" s="89" t="s">
        <v>679</v>
      </c>
    </row>
    <row r="9461" spans="1:16" ht="63.75">
      <c r="A9461" s="214">
        <v>70</v>
      </c>
      <c r="B9461" s="89"/>
      <c r="C9461" s="90" t="s">
        <v>56</v>
      </c>
      <c r="D9461" s="153">
        <v>43434</v>
      </c>
      <c r="E9461" s="89" t="s">
        <v>15877</v>
      </c>
      <c r="F9461" s="89" t="s">
        <v>3</v>
      </c>
      <c r="G9461" s="89">
        <v>1687319</v>
      </c>
      <c r="H9461" s="89"/>
      <c r="I9461" s="93" t="s">
        <v>17967</v>
      </c>
      <c r="J9461" s="89"/>
      <c r="K9461" s="89"/>
      <c r="L9461" s="89"/>
      <c r="M9461" s="89"/>
      <c r="N9461" s="155">
        <v>0</v>
      </c>
      <c r="O9461" s="155">
        <v>15</v>
      </c>
      <c r="P9461" s="89" t="s">
        <v>679</v>
      </c>
    </row>
    <row r="9462" spans="1:16" ht="51">
      <c r="A9462" s="214">
        <v>25</v>
      </c>
      <c r="B9462" s="89"/>
      <c r="C9462" s="90" t="s">
        <v>48</v>
      </c>
      <c r="D9462" s="153">
        <v>43434</v>
      </c>
      <c r="E9462" s="89" t="s">
        <v>15878</v>
      </c>
      <c r="F9462" s="89" t="s">
        <v>3</v>
      </c>
      <c r="G9462" s="89">
        <v>1687318</v>
      </c>
      <c r="H9462" s="89"/>
      <c r="I9462" s="93" t="s">
        <v>17964</v>
      </c>
      <c r="J9462" s="89"/>
      <c r="K9462" s="89"/>
      <c r="L9462" s="89"/>
      <c r="M9462" s="89"/>
      <c r="N9462" s="155">
        <v>0</v>
      </c>
      <c r="O9462" s="155">
        <v>34695.71</v>
      </c>
      <c r="P9462" s="89" t="s">
        <v>679</v>
      </c>
    </row>
    <row r="9463" spans="1:16" ht="51">
      <c r="A9463" s="214">
        <v>572</v>
      </c>
      <c r="B9463" s="89"/>
      <c r="C9463" s="90" t="s">
        <v>181</v>
      </c>
      <c r="D9463" s="153">
        <v>43434</v>
      </c>
      <c r="E9463" s="89" t="s">
        <v>15879</v>
      </c>
      <c r="F9463" s="89" t="s">
        <v>3</v>
      </c>
      <c r="G9463" s="89">
        <v>1687316</v>
      </c>
      <c r="H9463" s="89"/>
      <c r="I9463" s="93" t="s">
        <v>17968</v>
      </c>
      <c r="J9463" s="89"/>
      <c r="K9463" s="89"/>
      <c r="L9463" s="89"/>
      <c r="M9463" s="89"/>
      <c r="N9463" s="155">
        <v>0</v>
      </c>
      <c r="O9463" s="155">
        <v>260400</v>
      </c>
      <c r="P9463" s="89" t="s">
        <v>679</v>
      </c>
    </row>
    <row r="9464" spans="1:16" ht="51">
      <c r="A9464" s="214">
        <v>25</v>
      </c>
      <c r="B9464" s="89"/>
      <c r="C9464" s="90" t="s">
        <v>48</v>
      </c>
      <c r="D9464" s="153">
        <v>43434</v>
      </c>
      <c r="E9464" s="89" t="s">
        <v>15880</v>
      </c>
      <c r="F9464" s="89" t="s">
        <v>3</v>
      </c>
      <c r="G9464" s="89">
        <v>1687314</v>
      </c>
      <c r="H9464" s="89"/>
      <c r="I9464" s="93" t="s">
        <v>17949</v>
      </c>
      <c r="J9464" s="89"/>
      <c r="K9464" s="89"/>
      <c r="L9464" s="89"/>
      <c r="M9464" s="89"/>
      <c r="N9464" s="155">
        <v>0</v>
      </c>
      <c r="O9464" s="155">
        <v>34695.71</v>
      </c>
      <c r="P9464" s="89" t="s">
        <v>679</v>
      </c>
    </row>
    <row r="9465" spans="1:16" ht="63.75">
      <c r="A9465" s="214">
        <v>70</v>
      </c>
      <c r="B9465" s="89"/>
      <c r="C9465" s="90" t="s">
        <v>56</v>
      </c>
      <c r="D9465" s="153">
        <v>43434</v>
      </c>
      <c r="E9465" s="89" t="s">
        <v>15881</v>
      </c>
      <c r="F9465" s="89" t="s">
        <v>3</v>
      </c>
      <c r="G9465" s="89">
        <v>1687313</v>
      </c>
      <c r="H9465" s="89"/>
      <c r="I9465" s="93" t="s">
        <v>17969</v>
      </c>
      <c r="J9465" s="89"/>
      <c r="K9465" s="89"/>
      <c r="L9465" s="89"/>
      <c r="M9465" s="89"/>
      <c r="N9465" s="155">
        <v>0</v>
      </c>
      <c r="O9465" s="155">
        <v>15.07</v>
      </c>
      <c r="P9465" s="89" t="s">
        <v>679</v>
      </c>
    </row>
    <row r="9466" spans="1:16" ht="63.75">
      <c r="A9466" s="214">
        <v>6</v>
      </c>
      <c r="B9466" s="89"/>
      <c r="C9466" s="90" t="s">
        <v>43</v>
      </c>
      <c r="D9466" s="153">
        <v>43434</v>
      </c>
      <c r="E9466" s="89" t="s">
        <v>15882</v>
      </c>
      <c r="F9466" s="89" t="s">
        <v>3</v>
      </c>
      <c r="G9466" s="89">
        <v>1687308</v>
      </c>
      <c r="H9466" s="89"/>
      <c r="I9466" s="93" t="s">
        <v>17970</v>
      </c>
      <c r="J9466" s="89"/>
      <c r="K9466" s="89"/>
      <c r="L9466" s="89"/>
      <c r="M9466" s="89"/>
      <c r="N9466" s="155">
        <v>0</v>
      </c>
      <c r="O9466" s="155">
        <v>225.94</v>
      </c>
      <c r="P9466" s="89" t="s">
        <v>679</v>
      </c>
    </row>
    <row r="9467" spans="1:16" ht="51">
      <c r="A9467" s="214">
        <v>342</v>
      </c>
      <c r="B9467" s="89"/>
      <c r="C9467" s="90" t="s">
        <v>152</v>
      </c>
      <c r="D9467" s="153">
        <v>43434</v>
      </c>
      <c r="E9467" s="89" t="s">
        <v>15883</v>
      </c>
      <c r="F9467" s="89" t="s">
        <v>3</v>
      </c>
      <c r="G9467" s="89">
        <v>1687307</v>
      </c>
      <c r="H9467" s="89"/>
      <c r="I9467" s="93" t="s">
        <v>17971</v>
      </c>
      <c r="J9467" s="89"/>
      <c r="K9467" s="89"/>
      <c r="L9467" s="89"/>
      <c r="M9467" s="89"/>
      <c r="N9467" s="155">
        <v>0</v>
      </c>
      <c r="O9467" s="155">
        <v>323.67</v>
      </c>
      <c r="P9467" s="89" t="s">
        <v>679</v>
      </c>
    </row>
    <row r="9468" spans="1:16" ht="51">
      <c r="A9468" s="214">
        <v>25</v>
      </c>
      <c r="B9468" s="89"/>
      <c r="C9468" s="90" t="s">
        <v>48</v>
      </c>
      <c r="D9468" s="153">
        <v>43434</v>
      </c>
      <c r="E9468" s="89" t="s">
        <v>15884</v>
      </c>
      <c r="F9468" s="89" t="s">
        <v>3</v>
      </c>
      <c r="G9468" s="89">
        <v>1687306</v>
      </c>
      <c r="H9468" s="89"/>
      <c r="I9468" s="93" t="s">
        <v>17964</v>
      </c>
      <c r="J9468" s="89"/>
      <c r="K9468" s="89"/>
      <c r="L9468" s="89"/>
      <c r="M9468" s="89"/>
      <c r="N9468" s="155">
        <v>0</v>
      </c>
      <c r="O9468" s="155">
        <v>34695.71</v>
      </c>
      <c r="P9468" s="89" t="s">
        <v>679</v>
      </c>
    </row>
    <row r="9469" spans="1:16" ht="63.75">
      <c r="A9469" s="214">
        <v>342</v>
      </c>
      <c r="B9469" s="89"/>
      <c r="C9469" s="90" t="s">
        <v>152</v>
      </c>
      <c r="D9469" s="153">
        <v>43434</v>
      </c>
      <c r="E9469" s="89" t="s">
        <v>15885</v>
      </c>
      <c r="F9469" s="89" t="s">
        <v>3</v>
      </c>
      <c r="G9469" s="89">
        <v>1687303</v>
      </c>
      <c r="H9469" s="89"/>
      <c r="I9469" s="93" t="s">
        <v>17972</v>
      </c>
      <c r="J9469" s="89"/>
      <c r="K9469" s="89"/>
      <c r="L9469" s="89"/>
      <c r="M9469" s="89"/>
      <c r="N9469" s="155">
        <v>0</v>
      </c>
      <c r="O9469" s="155">
        <v>7.5200000000000005</v>
      </c>
      <c r="P9469" s="89" t="s">
        <v>679</v>
      </c>
    </row>
    <row r="9470" spans="1:16" ht="51">
      <c r="A9470" s="214">
        <v>25</v>
      </c>
      <c r="B9470" s="89"/>
      <c r="C9470" s="90" t="s">
        <v>48</v>
      </c>
      <c r="D9470" s="153">
        <v>43434</v>
      </c>
      <c r="E9470" s="89" t="s">
        <v>15886</v>
      </c>
      <c r="F9470" s="89" t="s">
        <v>3</v>
      </c>
      <c r="G9470" s="89">
        <v>1687302</v>
      </c>
      <c r="H9470" s="89"/>
      <c r="I9470" s="93" t="s">
        <v>17949</v>
      </c>
      <c r="J9470" s="89"/>
      <c r="K9470" s="89"/>
      <c r="L9470" s="89"/>
      <c r="M9470" s="89"/>
      <c r="N9470" s="155">
        <v>0</v>
      </c>
      <c r="O9470" s="155">
        <v>34695.71</v>
      </c>
      <c r="P9470" s="89" t="s">
        <v>679</v>
      </c>
    </row>
    <row r="9471" spans="1:16" ht="63.75">
      <c r="A9471" s="214">
        <v>169</v>
      </c>
      <c r="B9471" s="89"/>
      <c r="C9471" s="90" t="s">
        <v>92</v>
      </c>
      <c r="D9471" s="153">
        <v>43434</v>
      </c>
      <c r="E9471" s="89" t="s">
        <v>15887</v>
      </c>
      <c r="F9471" s="89" t="s">
        <v>3</v>
      </c>
      <c r="G9471" s="89">
        <v>1687301</v>
      </c>
      <c r="H9471" s="89"/>
      <c r="I9471" s="93" t="s">
        <v>17973</v>
      </c>
      <c r="J9471" s="89"/>
      <c r="K9471" s="89"/>
      <c r="L9471" s="89"/>
      <c r="M9471" s="89"/>
      <c r="N9471" s="155">
        <v>0</v>
      </c>
      <c r="O9471" s="155">
        <v>13903.7</v>
      </c>
      <c r="P9471" s="89" t="s">
        <v>679</v>
      </c>
    </row>
    <row r="9472" spans="1:16" ht="63.75">
      <c r="A9472" s="214">
        <v>660</v>
      </c>
      <c r="B9472" s="89"/>
      <c r="C9472" s="90" t="s">
        <v>192</v>
      </c>
      <c r="D9472" s="153">
        <v>43434</v>
      </c>
      <c r="E9472" s="89" t="s">
        <v>15888</v>
      </c>
      <c r="F9472" s="89" t="s">
        <v>3</v>
      </c>
      <c r="G9472" s="89">
        <v>1687214</v>
      </c>
      <c r="H9472" s="89"/>
      <c r="I9472" s="93" t="s">
        <v>17974</v>
      </c>
      <c r="J9472" s="89"/>
      <c r="K9472" s="89"/>
      <c r="L9472" s="89"/>
      <c r="M9472" s="89"/>
      <c r="N9472" s="155">
        <v>0</v>
      </c>
      <c r="O9472" s="155">
        <v>6813.77</v>
      </c>
      <c r="P9472" s="89" t="s">
        <v>679</v>
      </c>
    </row>
    <row r="9473" spans="1:16" ht="63.75">
      <c r="A9473" s="214">
        <v>660</v>
      </c>
      <c r="B9473" s="89"/>
      <c r="C9473" s="90" t="s">
        <v>192</v>
      </c>
      <c r="D9473" s="153">
        <v>43434</v>
      </c>
      <c r="E9473" s="89" t="s">
        <v>15889</v>
      </c>
      <c r="F9473" s="89" t="s">
        <v>3</v>
      </c>
      <c r="G9473" s="89">
        <v>1687210</v>
      </c>
      <c r="H9473" s="89"/>
      <c r="I9473" s="93" t="s">
        <v>17975</v>
      </c>
      <c r="J9473" s="89"/>
      <c r="K9473" s="89"/>
      <c r="L9473" s="89"/>
      <c r="M9473" s="89"/>
      <c r="N9473" s="155">
        <v>0</v>
      </c>
      <c r="O9473" s="155">
        <v>8160</v>
      </c>
      <c r="P9473" s="89" t="s">
        <v>679</v>
      </c>
    </row>
    <row r="9474" spans="1:16" ht="51">
      <c r="A9474" s="214">
        <v>660</v>
      </c>
      <c r="B9474" s="89"/>
      <c r="C9474" s="90" t="s">
        <v>192</v>
      </c>
      <c r="D9474" s="153">
        <v>43434</v>
      </c>
      <c r="E9474" s="89" t="s">
        <v>15890</v>
      </c>
      <c r="F9474" s="89" t="s">
        <v>3</v>
      </c>
      <c r="G9474" s="89">
        <v>1687207</v>
      </c>
      <c r="H9474" s="89"/>
      <c r="I9474" s="93" t="s">
        <v>17976</v>
      </c>
      <c r="J9474" s="89"/>
      <c r="K9474" s="89"/>
      <c r="L9474" s="89"/>
      <c r="M9474" s="89"/>
      <c r="N9474" s="155">
        <v>0</v>
      </c>
      <c r="O9474" s="155">
        <v>1216</v>
      </c>
      <c r="P9474" s="89" t="s">
        <v>679</v>
      </c>
    </row>
    <row r="9475" spans="1:16" ht="51">
      <c r="A9475" s="214">
        <v>578</v>
      </c>
      <c r="B9475" s="89"/>
      <c r="C9475" s="90" t="s">
        <v>183</v>
      </c>
      <c r="D9475" s="153">
        <v>43434</v>
      </c>
      <c r="E9475" s="89" t="s">
        <v>15891</v>
      </c>
      <c r="F9475" s="89" t="s">
        <v>3</v>
      </c>
      <c r="G9475" s="89">
        <v>1687206</v>
      </c>
      <c r="H9475" s="89"/>
      <c r="I9475" s="93" t="s">
        <v>17977</v>
      </c>
      <c r="J9475" s="89"/>
      <c r="K9475" s="89"/>
      <c r="L9475" s="89"/>
      <c r="M9475" s="89"/>
      <c r="N9475" s="155">
        <v>0</v>
      </c>
      <c r="O9475" s="155">
        <v>617.70000000000005</v>
      </c>
      <c r="P9475" s="89" t="s">
        <v>679</v>
      </c>
    </row>
    <row r="9476" spans="1:16" ht="51">
      <c r="A9476" s="214">
        <v>660</v>
      </c>
      <c r="B9476" s="89"/>
      <c r="C9476" s="90" t="s">
        <v>192</v>
      </c>
      <c r="D9476" s="153">
        <v>43434</v>
      </c>
      <c r="E9476" s="89" t="s">
        <v>15892</v>
      </c>
      <c r="F9476" s="89" t="s">
        <v>3</v>
      </c>
      <c r="G9476" s="89">
        <v>1687205</v>
      </c>
      <c r="H9476" s="89"/>
      <c r="I9476" s="93" t="s">
        <v>17978</v>
      </c>
      <c r="J9476" s="89"/>
      <c r="K9476" s="89"/>
      <c r="L9476" s="89"/>
      <c r="M9476" s="89"/>
      <c r="N9476" s="155">
        <v>0</v>
      </c>
      <c r="O9476" s="155">
        <v>2219</v>
      </c>
      <c r="P9476" s="89" t="s">
        <v>679</v>
      </c>
    </row>
    <row r="9477" spans="1:16" ht="51">
      <c r="A9477" s="214">
        <v>212</v>
      </c>
      <c r="B9477" s="89"/>
      <c r="C9477" s="90" t="s">
        <v>103</v>
      </c>
      <c r="D9477" s="153">
        <v>43434</v>
      </c>
      <c r="E9477" s="89" t="s">
        <v>15893</v>
      </c>
      <c r="F9477" s="89" t="s">
        <v>3</v>
      </c>
      <c r="G9477" s="89">
        <v>1687156</v>
      </c>
      <c r="H9477" s="89"/>
      <c r="I9477" s="93" t="s">
        <v>17979</v>
      </c>
      <c r="J9477" s="89"/>
      <c r="K9477" s="89"/>
      <c r="L9477" s="89"/>
      <c r="M9477" s="89"/>
      <c r="N9477" s="155">
        <v>0</v>
      </c>
      <c r="O9477" s="155">
        <v>87</v>
      </c>
      <c r="P9477" s="89" t="s">
        <v>679</v>
      </c>
    </row>
    <row r="9478" spans="1:16" ht="51">
      <c r="A9478" s="214">
        <v>212</v>
      </c>
      <c r="B9478" s="89"/>
      <c r="C9478" s="90" t="s">
        <v>103</v>
      </c>
      <c r="D9478" s="153">
        <v>43434</v>
      </c>
      <c r="E9478" s="89" t="s">
        <v>15894</v>
      </c>
      <c r="F9478" s="89" t="s">
        <v>3</v>
      </c>
      <c r="G9478" s="89">
        <v>1687154</v>
      </c>
      <c r="H9478" s="89"/>
      <c r="I9478" s="93" t="s">
        <v>17980</v>
      </c>
      <c r="J9478" s="89"/>
      <c r="K9478" s="89"/>
      <c r="L9478" s="89"/>
      <c r="M9478" s="89"/>
      <c r="N9478" s="155">
        <v>0</v>
      </c>
      <c r="O9478" s="155">
        <v>179</v>
      </c>
      <c r="P9478" s="89" t="s">
        <v>679</v>
      </c>
    </row>
    <row r="9479" spans="1:16" ht="51">
      <c r="A9479" s="214">
        <v>212</v>
      </c>
      <c r="B9479" s="89"/>
      <c r="C9479" s="90" t="s">
        <v>103</v>
      </c>
      <c r="D9479" s="153">
        <v>43434</v>
      </c>
      <c r="E9479" s="89" t="s">
        <v>15895</v>
      </c>
      <c r="F9479" s="89" t="s">
        <v>3</v>
      </c>
      <c r="G9479" s="89">
        <v>1687153</v>
      </c>
      <c r="H9479" s="89"/>
      <c r="I9479" s="93" t="s">
        <v>17981</v>
      </c>
      <c r="J9479" s="89"/>
      <c r="K9479" s="89"/>
      <c r="L9479" s="89"/>
      <c r="M9479" s="89"/>
      <c r="N9479" s="155">
        <v>0</v>
      </c>
      <c r="O9479" s="155">
        <v>150</v>
      </c>
      <c r="P9479" s="89" t="s">
        <v>679</v>
      </c>
    </row>
    <row r="9480" spans="1:16" ht="51">
      <c r="A9480" s="214">
        <v>212</v>
      </c>
      <c r="B9480" s="89"/>
      <c r="C9480" s="90" t="s">
        <v>103</v>
      </c>
      <c r="D9480" s="153">
        <v>43434</v>
      </c>
      <c r="E9480" s="89" t="s">
        <v>15896</v>
      </c>
      <c r="F9480" s="89" t="s">
        <v>3</v>
      </c>
      <c r="G9480" s="89">
        <v>1687150</v>
      </c>
      <c r="H9480" s="89"/>
      <c r="I9480" s="93" t="s">
        <v>17982</v>
      </c>
      <c r="J9480" s="89"/>
      <c r="K9480" s="89"/>
      <c r="L9480" s="89"/>
      <c r="M9480" s="89"/>
      <c r="N9480" s="155">
        <v>0</v>
      </c>
      <c r="O9480" s="155">
        <v>75</v>
      </c>
      <c r="P9480" s="89" t="s">
        <v>679</v>
      </c>
    </row>
    <row r="9481" spans="1:16" ht="51">
      <c r="A9481" s="214">
        <v>212</v>
      </c>
      <c r="B9481" s="89"/>
      <c r="C9481" s="90" t="s">
        <v>103</v>
      </c>
      <c r="D9481" s="153">
        <v>43434</v>
      </c>
      <c r="E9481" s="89" t="s">
        <v>15897</v>
      </c>
      <c r="F9481" s="89" t="s">
        <v>3</v>
      </c>
      <c r="G9481" s="89">
        <v>1687148</v>
      </c>
      <c r="H9481" s="89"/>
      <c r="I9481" s="93" t="s">
        <v>17983</v>
      </c>
      <c r="J9481" s="89"/>
      <c r="K9481" s="89"/>
      <c r="L9481" s="89"/>
      <c r="M9481" s="89"/>
      <c r="N9481" s="155">
        <v>0</v>
      </c>
      <c r="O9481" s="155">
        <v>30</v>
      </c>
      <c r="P9481" s="89" t="s">
        <v>679</v>
      </c>
    </row>
    <row r="9482" spans="1:16" ht="51">
      <c r="A9482" s="214">
        <v>670</v>
      </c>
      <c r="B9482" s="89"/>
      <c r="C9482" s="90" t="s">
        <v>194</v>
      </c>
      <c r="D9482" s="153">
        <v>43434</v>
      </c>
      <c r="E9482" s="89" t="s">
        <v>15898</v>
      </c>
      <c r="F9482" s="89" t="s">
        <v>3</v>
      </c>
      <c r="G9482" s="89">
        <v>1687147</v>
      </c>
      <c r="H9482" s="89"/>
      <c r="I9482" s="93" t="s">
        <v>17984</v>
      </c>
      <c r="J9482" s="89"/>
      <c r="K9482" s="89"/>
      <c r="L9482" s="89"/>
      <c r="M9482" s="89"/>
      <c r="N9482" s="155">
        <v>0</v>
      </c>
      <c r="O9482" s="155">
        <v>1880</v>
      </c>
      <c r="P9482" s="89" t="s">
        <v>679</v>
      </c>
    </row>
    <row r="9483" spans="1:16" ht="51">
      <c r="A9483" s="214">
        <v>212</v>
      </c>
      <c r="B9483" s="89"/>
      <c r="C9483" s="90" t="s">
        <v>103</v>
      </c>
      <c r="D9483" s="153">
        <v>43434</v>
      </c>
      <c r="E9483" s="89" t="s">
        <v>15899</v>
      </c>
      <c r="F9483" s="89" t="s">
        <v>3</v>
      </c>
      <c r="G9483" s="89">
        <v>1687145</v>
      </c>
      <c r="H9483" s="89"/>
      <c r="I9483" s="93" t="s">
        <v>17985</v>
      </c>
      <c r="J9483" s="89"/>
      <c r="K9483" s="89"/>
      <c r="L9483" s="89"/>
      <c r="M9483" s="89"/>
      <c r="N9483" s="155">
        <v>0</v>
      </c>
      <c r="O9483" s="155">
        <v>22</v>
      </c>
      <c r="P9483" s="89" t="s">
        <v>679</v>
      </c>
    </row>
    <row r="9484" spans="1:16" ht="63.75">
      <c r="A9484" s="214">
        <v>670</v>
      </c>
      <c r="B9484" s="89"/>
      <c r="C9484" s="90" t="s">
        <v>194</v>
      </c>
      <c r="D9484" s="153">
        <v>43434</v>
      </c>
      <c r="E9484" s="89" t="s">
        <v>15900</v>
      </c>
      <c r="F9484" s="89" t="s">
        <v>3</v>
      </c>
      <c r="G9484" s="89">
        <v>1687142</v>
      </c>
      <c r="H9484" s="89"/>
      <c r="I9484" s="93" t="s">
        <v>17986</v>
      </c>
      <c r="J9484" s="89"/>
      <c r="K9484" s="89"/>
      <c r="L9484" s="89"/>
      <c r="M9484" s="89"/>
      <c r="N9484" s="155">
        <v>0</v>
      </c>
      <c r="O9484" s="155">
        <v>5609.3</v>
      </c>
      <c r="P9484" s="89" t="s">
        <v>679</v>
      </c>
    </row>
    <row r="9485" spans="1:16" ht="51">
      <c r="A9485" s="214">
        <v>157</v>
      </c>
      <c r="B9485" s="89"/>
      <c r="C9485" s="90" t="s">
        <v>90</v>
      </c>
      <c r="D9485" s="153">
        <v>43434</v>
      </c>
      <c r="E9485" s="89" t="s">
        <v>15901</v>
      </c>
      <c r="F9485" s="89" t="s">
        <v>3</v>
      </c>
      <c r="G9485" s="89">
        <v>1687138</v>
      </c>
      <c r="H9485" s="89"/>
      <c r="I9485" s="93" t="s">
        <v>17987</v>
      </c>
      <c r="J9485" s="89"/>
      <c r="K9485" s="89"/>
      <c r="L9485" s="89"/>
      <c r="M9485" s="89"/>
      <c r="N9485" s="155">
        <v>0</v>
      </c>
      <c r="O9485" s="155">
        <v>124.5</v>
      </c>
      <c r="P9485" s="89" t="s">
        <v>679</v>
      </c>
    </row>
    <row r="9486" spans="1:16" ht="51">
      <c r="A9486" s="214">
        <v>86</v>
      </c>
      <c r="B9486" s="89"/>
      <c r="C9486" s="90" t="s">
        <v>59</v>
      </c>
      <c r="D9486" s="153">
        <v>43434</v>
      </c>
      <c r="E9486" s="89" t="s">
        <v>15902</v>
      </c>
      <c r="F9486" s="89" t="s">
        <v>3</v>
      </c>
      <c r="G9486" s="89">
        <v>1687267</v>
      </c>
      <c r="H9486" s="89"/>
      <c r="I9486" s="93" t="s">
        <v>17988</v>
      </c>
      <c r="J9486" s="89"/>
      <c r="K9486" s="89"/>
      <c r="L9486" s="89"/>
      <c r="M9486" s="89"/>
      <c r="N9486" s="155">
        <v>0</v>
      </c>
      <c r="O9486" s="155">
        <v>2063.02</v>
      </c>
      <c r="P9486" s="89" t="s">
        <v>679</v>
      </c>
    </row>
    <row r="9487" spans="1:16" ht="51">
      <c r="A9487" s="214">
        <v>25</v>
      </c>
      <c r="B9487" s="89"/>
      <c r="C9487" s="90" t="s">
        <v>48</v>
      </c>
      <c r="D9487" s="153">
        <v>43434</v>
      </c>
      <c r="E9487" s="89" t="s">
        <v>15903</v>
      </c>
      <c r="F9487" s="89" t="s">
        <v>3</v>
      </c>
      <c r="G9487" s="89">
        <v>1687265</v>
      </c>
      <c r="H9487" s="89"/>
      <c r="I9487" s="93" t="s">
        <v>17989</v>
      </c>
      <c r="J9487" s="89"/>
      <c r="K9487" s="89"/>
      <c r="L9487" s="89"/>
      <c r="M9487" s="89"/>
      <c r="N9487" s="155">
        <v>0</v>
      </c>
      <c r="O9487" s="155">
        <v>34695.71</v>
      </c>
      <c r="P9487" s="89" t="s">
        <v>679</v>
      </c>
    </row>
    <row r="9488" spans="1:16" ht="51">
      <c r="A9488" s="214">
        <v>86</v>
      </c>
      <c r="B9488" s="89"/>
      <c r="C9488" s="90" t="s">
        <v>59</v>
      </c>
      <c r="D9488" s="153">
        <v>43434</v>
      </c>
      <c r="E9488" s="89" t="s">
        <v>15904</v>
      </c>
      <c r="F9488" s="89" t="s">
        <v>3</v>
      </c>
      <c r="G9488" s="89">
        <v>1687264</v>
      </c>
      <c r="H9488" s="89"/>
      <c r="I9488" s="93" t="s">
        <v>17990</v>
      </c>
      <c r="J9488" s="89"/>
      <c r="K9488" s="89"/>
      <c r="L9488" s="89"/>
      <c r="M9488" s="89"/>
      <c r="N9488" s="155">
        <v>0</v>
      </c>
      <c r="O9488" s="155">
        <v>1179</v>
      </c>
      <c r="P9488" s="89" t="s">
        <v>679</v>
      </c>
    </row>
    <row r="9489" spans="1:16" ht="51">
      <c r="A9489" s="214">
        <v>283</v>
      </c>
      <c r="B9489" s="89"/>
      <c r="C9489" s="90" t="s">
        <v>129</v>
      </c>
      <c r="D9489" s="153">
        <v>43434</v>
      </c>
      <c r="E9489" s="89" t="s">
        <v>15905</v>
      </c>
      <c r="F9489" s="89" t="s">
        <v>3</v>
      </c>
      <c r="G9489" s="89">
        <v>1687263</v>
      </c>
      <c r="H9489" s="89"/>
      <c r="I9489" s="93" t="s">
        <v>17991</v>
      </c>
      <c r="J9489" s="89"/>
      <c r="K9489" s="89"/>
      <c r="L9489" s="89"/>
      <c r="M9489" s="89"/>
      <c r="N9489" s="155">
        <v>0</v>
      </c>
      <c r="O9489" s="155">
        <v>17850.66</v>
      </c>
      <c r="P9489" s="89" t="s">
        <v>679</v>
      </c>
    </row>
    <row r="9490" spans="1:16" ht="51">
      <c r="A9490" s="214">
        <v>86</v>
      </c>
      <c r="B9490" s="89"/>
      <c r="C9490" s="90" t="s">
        <v>59</v>
      </c>
      <c r="D9490" s="153">
        <v>43434</v>
      </c>
      <c r="E9490" s="89" t="s">
        <v>15906</v>
      </c>
      <c r="F9490" s="89" t="s">
        <v>3</v>
      </c>
      <c r="G9490" s="89">
        <v>1687262</v>
      </c>
      <c r="H9490" s="89"/>
      <c r="I9490" s="93" t="s">
        <v>17992</v>
      </c>
      <c r="J9490" s="89"/>
      <c r="K9490" s="89"/>
      <c r="L9490" s="89"/>
      <c r="M9490" s="89"/>
      <c r="N9490" s="155">
        <v>0</v>
      </c>
      <c r="O9490" s="155">
        <v>720</v>
      </c>
      <c r="P9490" s="89" t="s">
        <v>679</v>
      </c>
    </row>
    <row r="9491" spans="1:16" ht="51">
      <c r="A9491" s="214">
        <v>25</v>
      </c>
      <c r="B9491" s="89"/>
      <c r="C9491" s="90" t="s">
        <v>48</v>
      </c>
      <c r="D9491" s="153">
        <v>43434</v>
      </c>
      <c r="E9491" s="89" t="s">
        <v>15907</v>
      </c>
      <c r="F9491" s="89" t="s">
        <v>3</v>
      </c>
      <c r="G9491" s="89">
        <v>1687261</v>
      </c>
      <c r="H9491" s="89"/>
      <c r="I9491" s="93" t="s">
        <v>17993</v>
      </c>
      <c r="J9491" s="89"/>
      <c r="K9491" s="89"/>
      <c r="L9491" s="89"/>
      <c r="M9491" s="89"/>
      <c r="N9491" s="155">
        <v>0</v>
      </c>
      <c r="O9491" s="155">
        <v>181809.24</v>
      </c>
      <c r="P9491" s="89" t="s">
        <v>679</v>
      </c>
    </row>
    <row r="9492" spans="1:16" ht="51">
      <c r="A9492" s="214">
        <v>680</v>
      </c>
      <c r="B9492" s="89"/>
      <c r="C9492" s="90" t="s">
        <v>195</v>
      </c>
      <c r="D9492" s="153">
        <v>43434</v>
      </c>
      <c r="E9492" s="89" t="s">
        <v>15908</v>
      </c>
      <c r="F9492" s="89" t="s">
        <v>3</v>
      </c>
      <c r="G9492" s="89">
        <v>1687245</v>
      </c>
      <c r="H9492" s="89"/>
      <c r="I9492" s="93" t="s">
        <v>17994</v>
      </c>
      <c r="J9492" s="89"/>
      <c r="K9492" s="89"/>
      <c r="L9492" s="89"/>
      <c r="M9492" s="89"/>
      <c r="N9492" s="155">
        <v>0</v>
      </c>
      <c r="O9492" s="155">
        <v>380</v>
      </c>
      <c r="P9492" s="89" t="s">
        <v>679</v>
      </c>
    </row>
    <row r="9493" spans="1:16" ht="63.75">
      <c r="A9493" s="214">
        <v>592</v>
      </c>
      <c r="B9493" s="89"/>
      <c r="C9493" s="90" t="s">
        <v>653</v>
      </c>
      <c r="D9493" s="153">
        <v>43434</v>
      </c>
      <c r="E9493" s="89" t="s">
        <v>15909</v>
      </c>
      <c r="F9493" s="89" t="s">
        <v>3</v>
      </c>
      <c r="G9493" s="89">
        <v>1687222</v>
      </c>
      <c r="H9493" s="89"/>
      <c r="I9493" s="93" t="s">
        <v>17995</v>
      </c>
      <c r="J9493" s="89"/>
      <c r="K9493" s="89"/>
      <c r="L9493" s="89"/>
      <c r="M9493" s="89"/>
      <c r="N9493" s="155">
        <v>0</v>
      </c>
      <c r="O9493" s="155">
        <v>535.4</v>
      </c>
      <c r="P9493" s="89" t="s">
        <v>679</v>
      </c>
    </row>
    <row r="9494" spans="1:16" ht="51">
      <c r="A9494" s="214">
        <v>20</v>
      </c>
      <c r="B9494" s="89"/>
      <c r="C9494" s="90" t="s">
        <v>47</v>
      </c>
      <c r="D9494" s="153">
        <v>43434</v>
      </c>
      <c r="E9494" s="89" t="s">
        <v>15910</v>
      </c>
      <c r="F9494" s="89" t="s">
        <v>3</v>
      </c>
      <c r="G9494" s="89">
        <v>1687173</v>
      </c>
      <c r="H9494" s="89"/>
      <c r="I9494" s="93" t="s">
        <v>17996</v>
      </c>
      <c r="J9494" s="89"/>
      <c r="K9494" s="89"/>
      <c r="L9494" s="89"/>
      <c r="M9494" s="89"/>
      <c r="N9494" s="155">
        <v>0</v>
      </c>
      <c r="O9494" s="155">
        <v>49.800000000000004</v>
      </c>
      <c r="P9494" s="89" t="s">
        <v>679</v>
      </c>
    </row>
    <row r="9495" spans="1:16" ht="51">
      <c r="A9495" s="214">
        <v>670</v>
      </c>
      <c r="B9495" s="89"/>
      <c r="C9495" s="90" t="s">
        <v>194</v>
      </c>
      <c r="D9495" s="153">
        <v>43434</v>
      </c>
      <c r="E9495" s="89" t="s">
        <v>15911</v>
      </c>
      <c r="F9495" s="89" t="s">
        <v>3</v>
      </c>
      <c r="G9495" s="89">
        <v>1687170</v>
      </c>
      <c r="H9495" s="89"/>
      <c r="I9495" s="93" t="s">
        <v>17997</v>
      </c>
      <c r="J9495" s="89"/>
      <c r="K9495" s="89"/>
      <c r="L9495" s="89"/>
      <c r="M9495" s="89"/>
      <c r="N9495" s="155">
        <v>0</v>
      </c>
      <c r="O9495" s="155">
        <v>435.97</v>
      </c>
      <c r="P9495" s="89" t="s">
        <v>679</v>
      </c>
    </row>
    <row r="9496" spans="1:16" ht="38.25">
      <c r="A9496" s="214" t="s">
        <v>569</v>
      </c>
      <c r="B9496" s="89"/>
      <c r="C9496" s="90" t="s">
        <v>621</v>
      </c>
      <c r="D9496" s="153">
        <v>43434</v>
      </c>
      <c r="E9496" s="89" t="s">
        <v>15912</v>
      </c>
      <c r="F9496" s="89" t="s">
        <v>3</v>
      </c>
      <c r="G9496" s="89">
        <v>1687155</v>
      </c>
      <c r="H9496" s="89"/>
      <c r="I9496" s="93" t="s">
        <v>17998</v>
      </c>
      <c r="J9496" s="89"/>
      <c r="K9496" s="89"/>
      <c r="L9496" s="89"/>
      <c r="M9496" s="89"/>
      <c r="N9496" s="155">
        <v>0</v>
      </c>
      <c r="O9496" s="155">
        <v>1717</v>
      </c>
      <c r="P9496" s="89" t="s">
        <v>679</v>
      </c>
    </row>
    <row r="9497" spans="1:16" ht="38.25">
      <c r="A9497" s="214">
        <v>70</v>
      </c>
      <c r="B9497" s="89"/>
      <c r="C9497" s="90" t="s">
        <v>56</v>
      </c>
      <c r="D9497" s="153">
        <v>43434</v>
      </c>
      <c r="E9497" s="89" t="s">
        <v>15913</v>
      </c>
      <c r="F9497" s="89" t="s">
        <v>3</v>
      </c>
      <c r="G9497" s="89">
        <v>1687129</v>
      </c>
      <c r="H9497" s="89"/>
      <c r="I9497" s="93" t="s">
        <v>17999</v>
      </c>
      <c r="J9497" s="89"/>
      <c r="K9497" s="89"/>
      <c r="L9497" s="89"/>
      <c r="M9497" s="89"/>
      <c r="N9497" s="155">
        <v>0</v>
      </c>
      <c r="O9497" s="155">
        <v>1221</v>
      </c>
      <c r="P9497" s="89" t="s">
        <v>679</v>
      </c>
    </row>
    <row r="9498" spans="1:16" ht="51">
      <c r="A9498" s="214" t="s">
        <v>569</v>
      </c>
      <c r="B9498" s="89"/>
      <c r="C9498" s="90" t="s">
        <v>621</v>
      </c>
      <c r="D9498" s="153">
        <v>43434</v>
      </c>
      <c r="E9498" s="89" t="s">
        <v>15914</v>
      </c>
      <c r="F9498" s="89" t="s">
        <v>3</v>
      </c>
      <c r="G9498" s="89">
        <v>1687309</v>
      </c>
      <c r="H9498" s="89"/>
      <c r="I9498" s="93" t="s">
        <v>18000</v>
      </c>
      <c r="J9498" s="89"/>
      <c r="K9498" s="89"/>
      <c r="L9498" s="89"/>
      <c r="M9498" s="89"/>
      <c r="N9498" s="155">
        <v>0</v>
      </c>
      <c r="O9498" s="155">
        <v>865.45</v>
      </c>
      <c r="P9498" s="89" t="s">
        <v>679</v>
      </c>
    </row>
    <row r="9499" spans="1:16" ht="51">
      <c r="A9499" s="214" t="s">
        <v>569</v>
      </c>
      <c r="B9499" s="89"/>
      <c r="C9499" s="90" t="s">
        <v>621</v>
      </c>
      <c r="D9499" s="153">
        <v>43434</v>
      </c>
      <c r="E9499" s="89" t="s">
        <v>15915</v>
      </c>
      <c r="F9499" s="89" t="s">
        <v>3</v>
      </c>
      <c r="G9499" s="89">
        <v>1687305</v>
      </c>
      <c r="H9499" s="89"/>
      <c r="I9499" s="93" t="s">
        <v>18001</v>
      </c>
      <c r="J9499" s="89"/>
      <c r="K9499" s="89"/>
      <c r="L9499" s="89"/>
      <c r="M9499" s="89"/>
      <c r="N9499" s="155">
        <v>0</v>
      </c>
      <c r="O9499" s="155">
        <v>865.45</v>
      </c>
      <c r="P9499" s="89" t="s">
        <v>679</v>
      </c>
    </row>
    <row r="9500" spans="1:16" ht="51">
      <c r="A9500" s="214" t="s">
        <v>569</v>
      </c>
      <c r="B9500" s="89"/>
      <c r="C9500" s="90" t="s">
        <v>621</v>
      </c>
      <c r="D9500" s="153">
        <v>43434</v>
      </c>
      <c r="E9500" s="89" t="s">
        <v>15916</v>
      </c>
      <c r="F9500" s="89" t="s">
        <v>3</v>
      </c>
      <c r="G9500" s="89">
        <v>1687304</v>
      </c>
      <c r="H9500" s="89"/>
      <c r="I9500" s="93" t="s">
        <v>18002</v>
      </c>
      <c r="J9500" s="89"/>
      <c r="K9500" s="89"/>
      <c r="L9500" s="89"/>
      <c r="M9500" s="89"/>
      <c r="N9500" s="155">
        <v>0</v>
      </c>
      <c r="O9500" s="155">
        <v>865.45</v>
      </c>
      <c r="P9500" s="89" t="s">
        <v>679</v>
      </c>
    </row>
    <row r="9501" spans="1:16" ht="51">
      <c r="A9501" s="214" t="s">
        <v>569</v>
      </c>
      <c r="B9501" s="89"/>
      <c r="C9501" s="90" t="s">
        <v>621</v>
      </c>
      <c r="D9501" s="153">
        <v>43434</v>
      </c>
      <c r="E9501" s="89" t="s">
        <v>15917</v>
      </c>
      <c r="F9501" s="89" t="s">
        <v>3</v>
      </c>
      <c r="G9501" s="89">
        <v>1687298</v>
      </c>
      <c r="H9501" s="89"/>
      <c r="I9501" s="93" t="s">
        <v>18003</v>
      </c>
      <c r="J9501" s="89"/>
      <c r="K9501" s="89"/>
      <c r="L9501" s="89"/>
      <c r="M9501" s="89"/>
      <c r="N9501" s="155">
        <v>0</v>
      </c>
      <c r="O9501" s="155">
        <v>865.45</v>
      </c>
      <c r="P9501" s="89" t="s">
        <v>679</v>
      </c>
    </row>
    <row r="9502" spans="1:16" ht="51">
      <c r="A9502" s="214" t="s">
        <v>569</v>
      </c>
      <c r="B9502" s="89"/>
      <c r="C9502" s="90" t="s">
        <v>621</v>
      </c>
      <c r="D9502" s="153">
        <v>43434</v>
      </c>
      <c r="E9502" s="89" t="s">
        <v>15918</v>
      </c>
      <c r="F9502" s="89" t="s">
        <v>3</v>
      </c>
      <c r="G9502" s="89">
        <v>1687294</v>
      </c>
      <c r="H9502" s="89"/>
      <c r="I9502" s="93" t="s">
        <v>18004</v>
      </c>
      <c r="J9502" s="89"/>
      <c r="K9502" s="89"/>
      <c r="L9502" s="89"/>
      <c r="M9502" s="89"/>
      <c r="N9502" s="155">
        <v>0</v>
      </c>
      <c r="O9502" s="155">
        <v>865.45</v>
      </c>
      <c r="P9502" s="89" t="s">
        <v>679</v>
      </c>
    </row>
    <row r="9503" spans="1:16" ht="51">
      <c r="A9503" s="214" t="s">
        <v>569</v>
      </c>
      <c r="B9503" s="89"/>
      <c r="C9503" s="90" t="s">
        <v>621</v>
      </c>
      <c r="D9503" s="153">
        <v>43434</v>
      </c>
      <c r="E9503" s="89" t="s">
        <v>15919</v>
      </c>
      <c r="F9503" s="89" t="s">
        <v>3</v>
      </c>
      <c r="G9503" s="89">
        <v>1687287</v>
      </c>
      <c r="H9503" s="89"/>
      <c r="I9503" s="93" t="s">
        <v>18005</v>
      </c>
      <c r="J9503" s="89"/>
      <c r="K9503" s="89"/>
      <c r="L9503" s="89"/>
      <c r="M9503" s="89"/>
      <c r="N9503" s="155">
        <v>0</v>
      </c>
      <c r="O9503" s="155">
        <v>410.22</v>
      </c>
      <c r="P9503" s="89" t="s">
        <v>679</v>
      </c>
    </row>
    <row r="9504" spans="1:16" ht="38.25">
      <c r="A9504" s="214">
        <v>283</v>
      </c>
      <c r="B9504" s="89"/>
      <c r="C9504" s="90" t="s">
        <v>129</v>
      </c>
      <c r="D9504" s="153">
        <v>43434</v>
      </c>
      <c r="E9504" s="89" t="s">
        <v>15920</v>
      </c>
      <c r="F9504" s="89" t="s">
        <v>3</v>
      </c>
      <c r="G9504" s="89">
        <v>1687258</v>
      </c>
      <c r="H9504" s="89"/>
      <c r="I9504" s="93" t="s">
        <v>18006</v>
      </c>
      <c r="J9504" s="89"/>
      <c r="K9504" s="89"/>
      <c r="L9504" s="89"/>
      <c r="M9504" s="89"/>
      <c r="N9504" s="155">
        <v>0</v>
      </c>
      <c r="O9504" s="155">
        <v>20</v>
      </c>
      <c r="P9504" s="89" t="s">
        <v>679</v>
      </c>
    </row>
    <row r="9505" spans="1:16" ht="51">
      <c r="A9505" s="214">
        <v>283</v>
      </c>
      <c r="B9505" s="89"/>
      <c r="C9505" s="90" t="s">
        <v>129</v>
      </c>
      <c r="D9505" s="153">
        <v>43434</v>
      </c>
      <c r="E9505" s="89" t="s">
        <v>15921</v>
      </c>
      <c r="F9505" s="89" t="s">
        <v>3</v>
      </c>
      <c r="G9505" s="89">
        <v>1687257</v>
      </c>
      <c r="H9505" s="89"/>
      <c r="I9505" s="93" t="s">
        <v>18007</v>
      </c>
      <c r="J9505" s="89"/>
      <c r="K9505" s="89"/>
      <c r="L9505" s="89"/>
      <c r="M9505" s="89"/>
      <c r="N9505" s="155">
        <v>0</v>
      </c>
      <c r="O9505" s="155">
        <v>371</v>
      </c>
      <c r="P9505" s="89" t="s">
        <v>679</v>
      </c>
    </row>
    <row r="9506" spans="1:16" ht="63.75">
      <c r="A9506" s="214">
        <v>66</v>
      </c>
      <c r="B9506" s="89"/>
      <c r="C9506" s="90" t="s">
        <v>55</v>
      </c>
      <c r="D9506" s="153">
        <v>43434</v>
      </c>
      <c r="E9506" s="89" t="s">
        <v>15922</v>
      </c>
      <c r="F9506" s="89" t="s">
        <v>3</v>
      </c>
      <c r="G9506" s="89">
        <v>1687241</v>
      </c>
      <c r="H9506" s="89"/>
      <c r="I9506" s="93" t="s">
        <v>18008</v>
      </c>
      <c r="J9506" s="89"/>
      <c r="K9506" s="89"/>
      <c r="L9506" s="89"/>
      <c r="M9506" s="89"/>
      <c r="N9506" s="155">
        <v>0</v>
      </c>
      <c r="O9506" s="155">
        <v>2000</v>
      </c>
      <c r="P9506" s="89" t="s">
        <v>679</v>
      </c>
    </row>
    <row r="9507" spans="1:16" ht="51">
      <c r="A9507" s="214">
        <v>291</v>
      </c>
      <c r="B9507" s="89"/>
      <c r="C9507" s="90" t="s">
        <v>133</v>
      </c>
      <c r="D9507" s="153">
        <v>43434</v>
      </c>
      <c r="E9507" s="89" t="s">
        <v>15923</v>
      </c>
      <c r="F9507" s="89" t="s">
        <v>3</v>
      </c>
      <c r="G9507" s="89">
        <v>1687208</v>
      </c>
      <c r="H9507" s="89"/>
      <c r="I9507" s="93" t="s">
        <v>18009</v>
      </c>
      <c r="J9507" s="89"/>
      <c r="K9507" s="89"/>
      <c r="L9507" s="89"/>
      <c r="M9507" s="89"/>
      <c r="N9507" s="155">
        <v>0</v>
      </c>
      <c r="O9507" s="155">
        <v>35</v>
      </c>
      <c r="P9507" s="89" t="s">
        <v>679</v>
      </c>
    </row>
    <row r="9508" spans="1:16" ht="51">
      <c r="A9508" s="214">
        <v>117</v>
      </c>
      <c r="B9508" s="89"/>
      <c r="C9508" s="90" t="s">
        <v>65</v>
      </c>
      <c r="D9508" s="153">
        <v>43434</v>
      </c>
      <c r="E9508" s="89" t="s">
        <v>15924</v>
      </c>
      <c r="F9508" s="89" t="s">
        <v>3</v>
      </c>
      <c r="G9508" s="89">
        <v>1687203</v>
      </c>
      <c r="H9508" s="89"/>
      <c r="I9508" s="93" t="s">
        <v>18010</v>
      </c>
      <c r="J9508" s="89"/>
      <c r="K9508" s="89"/>
      <c r="L9508" s="89"/>
      <c r="M9508" s="89"/>
      <c r="N9508" s="155">
        <v>0</v>
      </c>
      <c r="O9508" s="155">
        <v>130</v>
      </c>
      <c r="P9508" s="89" t="s">
        <v>679</v>
      </c>
    </row>
    <row r="9509" spans="1:16" ht="38.25">
      <c r="A9509" s="214" t="s">
        <v>569</v>
      </c>
      <c r="B9509" s="89"/>
      <c r="C9509" s="90" t="s">
        <v>621</v>
      </c>
      <c r="D9509" s="153">
        <v>43434</v>
      </c>
      <c r="E9509" s="89" t="s">
        <v>15925</v>
      </c>
      <c r="F9509" s="89" t="s">
        <v>3</v>
      </c>
      <c r="G9509" s="89">
        <v>1687202</v>
      </c>
      <c r="H9509" s="89"/>
      <c r="I9509" s="93" t="s">
        <v>18011</v>
      </c>
      <c r="J9509" s="89"/>
      <c r="K9509" s="89"/>
      <c r="L9509" s="89"/>
      <c r="M9509" s="89"/>
      <c r="N9509" s="155">
        <v>0</v>
      </c>
      <c r="O9509" s="155">
        <v>25000</v>
      </c>
      <c r="P9509" s="89" t="s">
        <v>679</v>
      </c>
    </row>
    <row r="9510" spans="1:16" ht="38.25">
      <c r="A9510" s="214">
        <v>234</v>
      </c>
      <c r="B9510" s="89"/>
      <c r="C9510" s="90" t="s">
        <v>652</v>
      </c>
      <c r="D9510" s="153">
        <v>43434</v>
      </c>
      <c r="E9510" s="89" t="s">
        <v>15926</v>
      </c>
      <c r="F9510" s="89" t="s">
        <v>3</v>
      </c>
      <c r="G9510" s="89">
        <v>1687200</v>
      </c>
      <c r="H9510" s="89"/>
      <c r="I9510" s="93" t="s">
        <v>18012</v>
      </c>
      <c r="J9510" s="89"/>
      <c r="K9510" s="89"/>
      <c r="L9510" s="89"/>
      <c r="M9510" s="89"/>
      <c r="N9510" s="155">
        <v>0</v>
      </c>
      <c r="O9510" s="155">
        <v>13</v>
      </c>
      <c r="P9510" s="89" t="s">
        <v>679</v>
      </c>
    </row>
    <row r="9511" spans="1:16" ht="89.25">
      <c r="A9511" s="214">
        <v>587</v>
      </c>
      <c r="B9511" s="89"/>
      <c r="C9511" s="90" t="s">
        <v>2113</v>
      </c>
      <c r="D9511" s="153">
        <v>43434</v>
      </c>
      <c r="E9511" s="89" t="s">
        <v>15927</v>
      </c>
      <c r="F9511" s="89" t="s">
        <v>3</v>
      </c>
      <c r="G9511" s="89">
        <v>1687194</v>
      </c>
      <c r="H9511" s="89"/>
      <c r="I9511" s="93" t="s">
        <v>18013</v>
      </c>
      <c r="J9511" s="89"/>
      <c r="K9511" s="89"/>
      <c r="L9511" s="89"/>
      <c r="M9511" s="89"/>
      <c r="N9511" s="155">
        <v>0</v>
      </c>
      <c r="O9511" s="155">
        <v>49.21</v>
      </c>
      <c r="P9511" s="89" t="s">
        <v>679</v>
      </c>
    </row>
    <row r="9512" spans="1:16" ht="51">
      <c r="A9512" s="214">
        <v>526</v>
      </c>
      <c r="B9512" s="89"/>
      <c r="C9512" s="90" t="s">
        <v>616</v>
      </c>
      <c r="D9512" s="153">
        <v>43434</v>
      </c>
      <c r="E9512" s="89" t="s">
        <v>15928</v>
      </c>
      <c r="F9512" s="89" t="s">
        <v>3</v>
      </c>
      <c r="G9512" s="89">
        <v>1687178</v>
      </c>
      <c r="H9512" s="89"/>
      <c r="I9512" s="93" t="s">
        <v>18014</v>
      </c>
      <c r="J9512" s="89"/>
      <c r="K9512" s="89"/>
      <c r="L9512" s="89"/>
      <c r="M9512" s="89"/>
      <c r="N9512" s="155">
        <v>0</v>
      </c>
      <c r="O9512" s="155">
        <v>194.84</v>
      </c>
      <c r="P9512" s="89" t="s">
        <v>679</v>
      </c>
    </row>
    <row r="9513" spans="1:16" ht="51">
      <c r="A9513" s="214" t="s">
        <v>569</v>
      </c>
      <c r="B9513" s="89"/>
      <c r="C9513" s="90" t="s">
        <v>621</v>
      </c>
      <c r="D9513" s="153">
        <v>43434</v>
      </c>
      <c r="E9513" s="89" t="s">
        <v>15929</v>
      </c>
      <c r="F9513" s="89" t="s">
        <v>3</v>
      </c>
      <c r="G9513" s="89">
        <v>1687175</v>
      </c>
      <c r="H9513" s="89"/>
      <c r="I9513" s="93" t="s">
        <v>18015</v>
      </c>
      <c r="J9513" s="89"/>
      <c r="K9513" s="89"/>
      <c r="L9513" s="89"/>
      <c r="M9513" s="89"/>
      <c r="N9513" s="155">
        <v>0</v>
      </c>
      <c r="O9513" s="155">
        <v>637</v>
      </c>
      <c r="P9513" s="89" t="s">
        <v>679</v>
      </c>
    </row>
    <row r="9514" spans="1:16" ht="51">
      <c r="A9514" s="214">
        <v>20</v>
      </c>
      <c r="B9514" s="89"/>
      <c r="C9514" s="90" t="s">
        <v>47</v>
      </c>
      <c r="D9514" s="153">
        <v>43434</v>
      </c>
      <c r="E9514" s="89" t="s">
        <v>15930</v>
      </c>
      <c r="F9514" s="89" t="s">
        <v>3</v>
      </c>
      <c r="G9514" s="89">
        <v>1687174</v>
      </c>
      <c r="H9514" s="89"/>
      <c r="I9514" s="93" t="s">
        <v>18016</v>
      </c>
      <c r="J9514" s="89"/>
      <c r="K9514" s="89"/>
      <c r="L9514" s="89"/>
      <c r="M9514" s="89"/>
      <c r="N9514" s="155">
        <v>0</v>
      </c>
      <c r="O9514" s="155">
        <v>247.51000000000002</v>
      </c>
      <c r="P9514" s="89" t="s">
        <v>679</v>
      </c>
    </row>
    <row r="9515" spans="1:16" ht="63.75">
      <c r="A9515" s="214">
        <v>290</v>
      </c>
      <c r="B9515" s="89"/>
      <c r="C9515" s="90" t="s">
        <v>132</v>
      </c>
      <c r="D9515" s="153">
        <v>43434</v>
      </c>
      <c r="E9515" s="89" t="s">
        <v>15931</v>
      </c>
      <c r="F9515" s="89" t="s">
        <v>3</v>
      </c>
      <c r="G9515" s="89">
        <v>1687367</v>
      </c>
      <c r="H9515" s="89"/>
      <c r="I9515" s="93" t="s">
        <v>18017</v>
      </c>
      <c r="J9515" s="89"/>
      <c r="K9515" s="89"/>
      <c r="L9515" s="89"/>
      <c r="M9515" s="89"/>
      <c r="N9515" s="155">
        <v>0</v>
      </c>
      <c r="O9515" s="155">
        <v>6442.1</v>
      </c>
      <c r="P9515" s="89" t="s">
        <v>679</v>
      </c>
    </row>
    <row r="9516" spans="1:16" ht="63.75">
      <c r="A9516" s="214">
        <v>290</v>
      </c>
      <c r="B9516" s="89"/>
      <c r="C9516" s="90" t="s">
        <v>132</v>
      </c>
      <c r="D9516" s="153">
        <v>43434</v>
      </c>
      <c r="E9516" s="89" t="s">
        <v>15932</v>
      </c>
      <c r="F9516" s="89" t="s">
        <v>3</v>
      </c>
      <c r="G9516" s="89">
        <v>1687366</v>
      </c>
      <c r="H9516" s="89"/>
      <c r="I9516" s="93" t="s">
        <v>18018</v>
      </c>
      <c r="J9516" s="89"/>
      <c r="K9516" s="89"/>
      <c r="L9516" s="89"/>
      <c r="M9516" s="89"/>
      <c r="N9516" s="155">
        <v>0</v>
      </c>
      <c r="O9516" s="155">
        <v>5186.4000000000005</v>
      </c>
      <c r="P9516" s="89" t="s">
        <v>679</v>
      </c>
    </row>
    <row r="9517" spans="1:16" ht="63.75">
      <c r="A9517" s="214">
        <v>599</v>
      </c>
      <c r="B9517" s="89"/>
      <c r="C9517" s="90" t="s">
        <v>11086</v>
      </c>
      <c r="D9517" s="153">
        <v>43434</v>
      </c>
      <c r="E9517" s="89" t="s">
        <v>15933</v>
      </c>
      <c r="F9517" s="89" t="s">
        <v>3</v>
      </c>
      <c r="G9517" s="89">
        <v>1687363</v>
      </c>
      <c r="H9517" s="89"/>
      <c r="I9517" s="93" t="s">
        <v>18019</v>
      </c>
      <c r="J9517" s="89"/>
      <c r="K9517" s="89"/>
      <c r="L9517" s="89"/>
      <c r="M9517" s="89"/>
      <c r="N9517" s="155">
        <v>0</v>
      </c>
      <c r="O9517" s="155">
        <v>748</v>
      </c>
      <c r="P9517" s="89" t="s">
        <v>679</v>
      </c>
    </row>
    <row r="9518" spans="1:16" ht="63.75">
      <c r="A9518" s="214">
        <v>599</v>
      </c>
      <c r="B9518" s="89"/>
      <c r="C9518" s="90" t="s">
        <v>11086</v>
      </c>
      <c r="D9518" s="153">
        <v>43434</v>
      </c>
      <c r="E9518" s="89" t="s">
        <v>15934</v>
      </c>
      <c r="F9518" s="89" t="s">
        <v>3</v>
      </c>
      <c r="G9518" s="89">
        <v>1687361</v>
      </c>
      <c r="H9518" s="89"/>
      <c r="I9518" s="93" t="s">
        <v>18020</v>
      </c>
      <c r="J9518" s="89"/>
      <c r="K9518" s="89"/>
      <c r="L9518" s="89"/>
      <c r="M9518" s="89"/>
      <c r="N9518" s="155">
        <v>0</v>
      </c>
      <c r="O9518" s="155">
        <v>505</v>
      </c>
      <c r="P9518" s="89" t="s">
        <v>679</v>
      </c>
    </row>
    <row r="9519" spans="1:16" ht="63.75">
      <c r="A9519" s="214">
        <v>599</v>
      </c>
      <c r="B9519" s="89"/>
      <c r="C9519" s="90" t="s">
        <v>11086</v>
      </c>
      <c r="D9519" s="153">
        <v>43434</v>
      </c>
      <c r="E9519" s="89" t="s">
        <v>15935</v>
      </c>
      <c r="F9519" s="89" t="s">
        <v>3</v>
      </c>
      <c r="G9519" s="89">
        <v>1687359</v>
      </c>
      <c r="H9519" s="89"/>
      <c r="I9519" s="93" t="s">
        <v>18021</v>
      </c>
      <c r="J9519" s="89"/>
      <c r="K9519" s="89"/>
      <c r="L9519" s="89"/>
      <c r="M9519" s="89"/>
      <c r="N9519" s="155">
        <v>0</v>
      </c>
      <c r="O9519" s="155">
        <v>2057.6999999999998</v>
      </c>
      <c r="P9519" s="89" t="s">
        <v>679</v>
      </c>
    </row>
    <row r="9520" spans="1:16" ht="63.75">
      <c r="A9520" s="214">
        <v>253</v>
      </c>
      <c r="B9520" s="89"/>
      <c r="C9520" s="90" t="s">
        <v>117</v>
      </c>
      <c r="D9520" s="153">
        <v>43434</v>
      </c>
      <c r="E9520" s="89" t="s">
        <v>15936</v>
      </c>
      <c r="F9520" s="89" t="s">
        <v>3</v>
      </c>
      <c r="G9520" s="89">
        <v>1687358</v>
      </c>
      <c r="H9520" s="89"/>
      <c r="I9520" s="93" t="s">
        <v>18022</v>
      </c>
      <c r="J9520" s="89"/>
      <c r="K9520" s="89"/>
      <c r="L9520" s="89"/>
      <c r="M9520" s="89"/>
      <c r="N9520" s="155">
        <v>0</v>
      </c>
      <c r="O9520" s="155">
        <v>3571832.93</v>
      </c>
      <c r="P9520" s="89" t="s">
        <v>679</v>
      </c>
    </row>
    <row r="9521" spans="1:16" ht="63.75">
      <c r="A9521" s="214">
        <v>599</v>
      </c>
      <c r="B9521" s="89"/>
      <c r="C9521" s="90" t="s">
        <v>11086</v>
      </c>
      <c r="D9521" s="153">
        <v>43434</v>
      </c>
      <c r="E9521" s="89" t="s">
        <v>15937</v>
      </c>
      <c r="F9521" s="89" t="s">
        <v>3</v>
      </c>
      <c r="G9521" s="89">
        <v>1687356</v>
      </c>
      <c r="H9521" s="89"/>
      <c r="I9521" s="93" t="s">
        <v>18023</v>
      </c>
      <c r="J9521" s="89"/>
      <c r="K9521" s="89"/>
      <c r="L9521" s="89"/>
      <c r="M9521" s="89"/>
      <c r="N9521" s="155">
        <v>0</v>
      </c>
      <c r="O9521" s="155">
        <v>176</v>
      </c>
      <c r="P9521" s="89" t="s">
        <v>679</v>
      </c>
    </row>
    <row r="9522" spans="1:16" ht="63.75">
      <c r="A9522" s="214">
        <v>599</v>
      </c>
      <c r="B9522" s="89"/>
      <c r="C9522" s="90" t="s">
        <v>11086</v>
      </c>
      <c r="D9522" s="153">
        <v>43434</v>
      </c>
      <c r="E9522" s="89" t="s">
        <v>15938</v>
      </c>
      <c r="F9522" s="89" t="s">
        <v>3</v>
      </c>
      <c r="G9522" s="89">
        <v>1687354</v>
      </c>
      <c r="H9522" s="89"/>
      <c r="I9522" s="93" t="s">
        <v>18024</v>
      </c>
      <c r="J9522" s="89"/>
      <c r="K9522" s="89"/>
      <c r="L9522" s="89"/>
      <c r="M9522" s="89"/>
      <c r="N9522" s="155">
        <v>0</v>
      </c>
      <c r="O9522" s="155">
        <v>300</v>
      </c>
      <c r="P9522" s="89" t="s">
        <v>679</v>
      </c>
    </row>
    <row r="9523" spans="1:16" ht="63.75">
      <c r="A9523" s="214">
        <v>599</v>
      </c>
      <c r="B9523" s="89"/>
      <c r="C9523" s="90" t="s">
        <v>11086</v>
      </c>
      <c r="D9523" s="153">
        <v>43434</v>
      </c>
      <c r="E9523" s="89" t="s">
        <v>15939</v>
      </c>
      <c r="F9523" s="89" t="s">
        <v>3</v>
      </c>
      <c r="G9523" s="89">
        <v>1687350</v>
      </c>
      <c r="H9523" s="89"/>
      <c r="I9523" s="93" t="s">
        <v>18025</v>
      </c>
      <c r="J9523" s="89"/>
      <c r="K9523" s="89"/>
      <c r="L9523" s="89"/>
      <c r="M9523" s="89"/>
      <c r="N9523" s="155">
        <v>0</v>
      </c>
      <c r="O9523" s="155">
        <v>590</v>
      </c>
      <c r="P9523" s="89" t="s">
        <v>679</v>
      </c>
    </row>
    <row r="9524" spans="1:16" ht="63.75">
      <c r="A9524" s="214">
        <v>599</v>
      </c>
      <c r="B9524" s="89"/>
      <c r="C9524" s="90" t="s">
        <v>11086</v>
      </c>
      <c r="D9524" s="153">
        <v>43434</v>
      </c>
      <c r="E9524" s="89" t="s">
        <v>15940</v>
      </c>
      <c r="F9524" s="89" t="s">
        <v>3</v>
      </c>
      <c r="G9524" s="89">
        <v>1687347</v>
      </c>
      <c r="H9524" s="89"/>
      <c r="I9524" s="93" t="s">
        <v>18026</v>
      </c>
      <c r="J9524" s="89"/>
      <c r="K9524" s="89"/>
      <c r="L9524" s="89"/>
      <c r="M9524" s="89"/>
      <c r="N9524" s="155">
        <v>0</v>
      </c>
      <c r="O9524" s="155">
        <v>963.6</v>
      </c>
      <c r="P9524" s="89" t="s">
        <v>679</v>
      </c>
    </row>
    <row r="9525" spans="1:16" ht="63.75">
      <c r="A9525" s="214">
        <v>599</v>
      </c>
      <c r="B9525" s="89"/>
      <c r="C9525" s="90" t="s">
        <v>11086</v>
      </c>
      <c r="D9525" s="153">
        <v>43434</v>
      </c>
      <c r="E9525" s="89" t="s">
        <v>15941</v>
      </c>
      <c r="F9525" s="89" t="s">
        <v>3</v>
      </c>
      <c r="G9525" s="89">
        <v>1687344</v>
      </c>
      <c r="H9525" s="89"/>
      <c r="I9525" s="93" t="s">
        <v>18027</v>
      </c>
      <c r="J9525" s="89"/>
      <c r="K9525" s="89"/>
      <c r="L9525" s="89"/>
      <c r="M9525" s="89"/>
      <c r="N9525" s="155">
        <v>0</v>
      </c>
      <c r="O9525" s="155">
        <v>8069.05</v>
      </c>
      <c r="P9525" s="89" t="s">
        <v>679</v>
      </c>
    </row>
    <row r="9526" spans="1:16" ht="63.75">
      <c r="A9526" s="214">
        <v>290</v>
      </c>
      <c r="B9526" s="89"/>
      <c r="C9526" s="90" t="s">
        <v>132</v>
      </c>
      <c r="D9526" s="153">
        <v>43434</v>
      </c>
      <c r="E9526" s="89" t="s">
        <v>15942</v>
      </c>
      <c r="F9526" s="89" t="s">
        <v>3</v>
      </c>
      <c r="G9526" s="89">
        <v>1687343</v>
      </c>
      <c r="H9526" s="89"/>
      <c r="I9526" s="93" t="s">
        <v>18028</v>
      </c>
      <c r="J9526" s="89"/>
      <c r="K9526" s="89"/>
      <c r="L9526" s="89"/>
      <c r="M9526" s="89"/>
      <c r="N9526" s="155">
        <v>0</v>
      </c>
      <c r="O9526" s="155">
        <v>2543</v>
      </c>
      <c r="P9526" s="89" t="s">
        <v>679</v>
      </c>
    </row>
    <row r="9527" spans="1:16" ht="51">
      <c r="A9527" s="214">
        <v>599</v>
      </c>
      <c r="B9527" s="89"/>
      <c r="C9527" s="90" t="s">
        <v>11086</v>
      </c>
      <c r="D9527" s="153">
        <v>43434</v>
      </c>
      <c r="E9527" s="89" t="s">
        <v>15943</v>
      </c>
      <c r="F9527" s="89" t="s">
        <v>3</v>
      </c>
      <c r="G9527" s="89">
        <v>1687342</v>
      </c>
      <c r="H9527" s="89"/>
      <c r="I9527" s="93" t="s">
        <v>18029</v>
      </c>
      <c r="J9527" s="89"/>
      <c r="K9527" s="89"/>
      <c r="L9527" s="89"/>
      <c r="M9527" s="89"/>
      <c r="N9527" s="155">
        <v>0</v>
      </c>
      <c r="O9527" s="155">
        <v>1232.4000000000001</v>
      </c>
      <c r="P9527" s="89" t="s">
        <v>679</v>
      </c>
    </row>
    <row r="9528" spans="1:16" ht="63.75">
      <c r="A9528" s="214">
        <v>290</v>
      </c>
      <c r="B9528" s="89"/>
      <c r="C9528" s="90" t="s">
        <v>132</v>
      </c>
      <c r="D9528" s="153">
        <v>43434</v>
      </c>
      <c r="E9528" s="89" t="s">
        <v>15944</v>
      </c>
      <c r="F9528" s="89" t="s">
        <v>3</v>
      </c>
      <c r="G9528" s="89">
        <v>1687340</v>
      </c>
      <c r="H9528" s="89"/>
      <c r="I9528" s="93" t="s">
        <v>18030</v>
      </c>
      <c r="J9528" s="89"/>
      <c r="K9528" s="89"/>
      <c r="L9528" s="89"/>
      <c r="M9528" s="89"/>
      <c r="N9528" s="155">
        <v>0</v>
      </c>
      <c r="O9528" s="155">
        <v>1169.1500000000001</v>
      </c>
      <c r="P9528" s="89" t="s">
        <v>679</v>
      </c>
    </row>
    <row r="9529" spans="1:16" ht="63.75">
      <c r="A9529" s="214">
        <v>599</v>
      </c>
      <c r="B9529" s="89"/>
      <c r="C9529" s="90" t="s">
        <v>11086</v>
      </c>
      <c r="D9529" s="153">
        <v>43434</v>
      </c>
      <c r="E9529" s="89" t="s">
        <v>15945</v>
      </c>
      <c r="F9529" s="89" t="s">
        <v>3</v>
      </c>
      <c r="G9529" s="89">
        <v>1687339</v>
      </c>
      <c r="H9529" s="89"/>
      <c r="I9529" s="93" t="s">
        <v>18031</v>
      </c>
      <c r="J9529" s="89"/>
      <c r="K9529" s="89"/>
      <c r="L9529" s="89"/>
      <c r="M9529" s="89"/>
      <c r="N9529" s="155">
        <v>0</v>
      </c>
      <c r="O9529" s="155">
        <v>485.48</v>
      </c>
      <c r="P9529" s="89" t="s">
        <v>679</v>
      </c>
    </row>
    <row r="9530" spans="1:16" ht="63.75">
      <c r="A9530" s="214">
        <v>290</v>
      </c>
      <c r="B9530" s="89"/>
      <c r="C9530" s="90" t="s">
        <v>132</v>
      </c>
      <c r="D9530" s="153">
        <v>43434</v>
      </c>
      <c r="E9530" s="89" t="s">
        <v>15946</v>
      </c>
      <c r="F9530" s="89" t="s">
        <v>3</v>
      </c>
      <c r="G9530" s="89">
        <v>1687336</v>
      </c>
      <c r="H9530" s="89"/>
      <c r="I9530" s="93" t="s">
        <v>18032</v>
      </c>
      <c r="J9530" s="89"/>
      <c r="K9530" s="89"/>
      <c r="L9530" s="89"/>
      <c r="M9530" s="89"/>
      <c r="N9530" s="155">
        <v>0</v>
      </c>
      <c r="O9530" s="155">
        <v>1675</v>
      </c>
      <c r="P9530" s="89" t="s">
        <v>679</v>
      </c>
    </row>
    <row r="9531" spans="1:16" ht="63.75">
      <c r="A9531" s="214">
        <v>163</v>
      </c>
      <c r="B9531" s="89"/>
      <c r="C9531" s="90" t="s">
        <v>91</v>
      </c>
      <c r="D9531" s="153">
        <v>43434</v>
      </c>
      <c r="E9531" s="89" t="s">
        <v>15947</v>
      </c>
      <c r="F9531" s="89" t="s">
        <v>3</v>
      </c>
      <c r="G9531" s="89">
        <v>1687334</v>
      </c>
      <c r="H9531" s="89"/>
      <c r="I9531" s="93" t="s">
        <v>18033</v>
      </c>
      <c r="J9531" s="89"/>
      <c r="K9531" s="89"/>
      <c r="L9531" s="89"/>
      <c r="M9531" s="89"/>
      <c r="N9531" s="155">
        <v>0</v>
      </c>
      <c r="O9531" s="155">
        <v>3582</v>
      </c>
      <c r="P9531" s="89" t="s">
        <v>679</v>
      </c>
    </row>
    <row r="9532" spans="1:16" ht="63.75">
      <c r="A9532" s="214">
        <v>290</v>
      </c>
      <c r="B9532" s="89"/>
      <c r="C9532" s="90" t="s">
        <v>132</v>
      </c>
      <c r="D9532" s="153">
        <v>43434</v>
      </c>
      <c r="E9532" s="89" t="s">
        <v>15948</v>
      </c>
      <c r="F9532" s="89" t="s">
        <v>3</v>
      </c>
      <c r="G9532" s="89">
        <v>1687332</v>
      </c>
      <c r="H9532" s="89"/>
      <c r="I9532" s="93" t="s">
        <v>18034</v>
      </c>
      <c r="J9532" s="89"/>
      <c r="K9532" s="89"/>
      <c r="L9532" s="89"/>
      <c r="M9532" s="89"/>
      <c r="N9532" s="155">
        <v>0</v>
      </c>
      <c r="O9532" s="155">
        <v>58088.160000000003</v>
      </c>
      <c r="P9532" s="89" t="s">
        <v>679</v>
      </c>
    </row>
    <row r="9533" spans="1:16" ht="63.75">
      <c r="A9533" s="214">
        <v>513</v>
      </c>
      <c r="B9533" s="89"/>
      <c r="C9533" s="90" t="s">
        <v>175</v>
      </c>
      <c r="D9533" s="153">
        <v>43434</v>
      </c>
      <c r="E9533" s="89" t="s">
        <v>15949</v>
      </c>
      <c r="F9533" s="89" t="s">
        <v>15</v>
      </c>
      <c r="G9533" s="89">
        <v>903087</v>
      </c>
      <c r="H9533" s="89"/>
      <c r="I9533" s="93" t="s">
        <v>18035</v>
      </c>
      <c r="J9533" s="89"/>
      <c r="K9533" s="89"/>
      <c r="L9533" s="89"/>
      <c r="M9533" s="89"/>
      <c r="N9533" s="155">
        <v>50</v>
      </c>
      <c r="O9533" s="155">
        <v>0</v>
      </c>
      <c r="P9533" s="89" t="s">
        <v>679</v>
      </c>
    </row>
    <row r="9534" spans="1:16" ht="51">
      <c r="A9534" s="214" t="s">
        <v>561</v>
      </c>
      <c r="B9534" s="89"/>
      <c r="C9534" s="90" t="s">
        <v>10493</v>
      </c>
      <c r="D9534" s="153">
        <v>43434</v>
      </c>
      <c r="E9534" s="89" t="s">
        <v>15950</v>
      </c>
      <c r="F9534" s="89" t="s">
        <v>11</v>
      </c>
      <c r="G9534" s="89">
        <v>11526</v>
      </c>
      <c r="H9534" s="89"/>
      <c r="I9534" s="93" t="s">
        <v>18036</v>
      </c>
      <c r="J9534" s="89"/>
      <c r="K9534" s="89"/>
      <c r="L9534" s="89"/>
      <c r="M9534" s="89"/>
      <c r="N9534" s="155">
        <v>7626.53</v>
      </c>
      <c r="O9534" s="155">
        <v>0</v>
      </c>
      <c r="P9534" s="89" t="s">
        <v>679</v>
      </c>
    </row>
    <row r="9535" spans="1:16" ht="63.75">
      <c r="A9535" s="214">
        <v>513</v>
      </c>
      <c r="B9535" s="89"/>
      <c r="C9535" s="90" t="s">
        <v>175</v>
      </c>
      <c r="D9535" s="153">
        <v>43434</v>
      </c>
      <c r="E9535" s="89" t="s">
        <v>15951</v>
      </c>
      <c r="F9535" s="89" t="s">
        <v>15</v>
      </c>
      <c r="G9535" s="89">
        <v>903080</v>
      </c>
      <c r="H9535" s="89"/>
      <c r="I9535" s="93" t="s">
        <v>18037</v>
      </c>
      <c r="J9535" s="89"/>
      <c r="K9535" s="89"/>
      <c r="L9535" s="89"/>
      <c r="M9535" s="89"/>
      <c r="N9535" s="155">
        <v>50</v>
      </c>
      <c r="O9535" s="155">
        <v>0</v>
      </c>
      <c r="P9535" s="89" t="s">
        <v>679</v>
      </c>
    </row>
    <row r="9536" spans="1:16" ht="63.75">
      <c r="A9536" s="214">
        <v>513</v>
      </c>
      <c r="B9536" s="89"/>
      <c r="C9536" s="90" t="s">
        <v>175</v>
      </c>
      <c r="D9536" s="153">
        <v>43434</v>
      </c>
      <c r="E9536" s="89" t="s">
        <v>15952</v>
      </c>
      <c r="F9536" s="89" t="s">
        <v>15</v>
      </c>
      <c r="G9536" s="89">
        <v>903230</v>
      </c>
      <c r="H9536" s="89"/>
      <c r="I9536" s="93" t="s">
        <v>18038</v>
      </c>
      <c r="J9536" s="89"/>
      <c r="K9536" s="89"/>
      <c r="L9536" s="89"/>
      <c r="M9536" s="89"/>
      <c r="N9536" s="155">
        <v>50</v>
      </c>
      <c r="O9536" s="155">
        <v>0</v>
      </c>
      <c r="P9536" s="89" t="s">
        <v>679</v>
      </c>
    </row>
    <row r="9537" spans="1:16" ht="63.75">
      <c r="A9537" s="214" t="s">
        <v>561</v>
      </c>
      <c r="B9537" s="89"/>
      <c r="C9537" s="90" t="s">
        <v>10493</v>
      </c>
      <c r="D9537" s="153">
        <v>43434</v>
      </c>
      <c r="E9537" s="89" t="s">
        <v>15953</v>
      </c>
      <c r="F9537" s="89" t="s">
        <v>11</v>
      </c>
      <c r="G9537" s="89">
        <v>11489</v>
      </c>
      <c r="H9537" s="89"/>
      <c r="I9537" s="93" t="s">
        <v>18039</v>
      </c>
      <c r="J9537" s="89"/>
      <c r="K9537" s="89"/>
      <c r="L9537" s="89"/>
      <c r="M9537" s="89"/>
      <c r="N9537" s="155">
        <v>1127.71</v>
      </c>
      <c r="O9537" s="155">
        <v>0</v>
      </c>
      <c r="P9537" s="89" t="s">
        <v>679</v>
      </c>
    </row>
    <row r="9538" spans="1:16" ht="63.75">
      <c r="A9538" s="214">
        <v>513</v>
      </c>
      <c r="B9538" s="89"/>
      <c r="C9538" s="90" t="s">
        <v>175</v>
      </c>
      <c r="D9538" s="153">
        <v>43434</v>
      </c>
      <c r="E9538" s="89" t="s">
        <v>15954</v>
      </c>
      <c r="F9538" s="89" t="s">
        <v>15</v>
      </c>
      <c r="G9538" s="89">
        <v>903239</v>
      </c>
      <c r="H9538" s="89"/>
      <c r="I9538" s="93" t="s">
        <v>10031</v>
      </c>
      <c r="J9538" s="89"/>
      <c r="K9538" s="89"/>
      <c r="L9538" s="89"/>
      <c r="M9538" s="89"/>
      <c r="N9538" s="155">
        <v>50</v>
      </c>
      <c r="O9538" s="155">
        <v>0</v>
      </c>
      <c r="P9538" s="89" t="s">
        <v>679</v>
      </c>
    </row>
    <row r="9539" spans="1:16" ht="51">
      <c r="A9539" s="214">
        <v>513</v>
      </c>
      <c r="B9539" s="89"/>
      <c r="C9539" s="90" t="s">
        <v>175</v>
      </c>
      <c r="D9539" s="153">
        <v>43434</v>
      </c>
      <c r="E9539" s="89" t="s">
        <v>15955</v>
      </c>
      <c r="F9539" s="89" t="s">
        <v>15</v>
      </c>
      <c r="G9539" s="89">
        <v>903245</v>
      </c>
      <c r="H9539" s="89"/>
      <c r="I9539" s="93" t="s">
        <v>3326</v>
      </c>
      <c r="J9539" s="89"/>
      <c r="K9539" s="89"/>
      <c r="L9539" s="89"/>
      <c r="M9539" s="89"/>
      <c r="N9539" s="155">
        <v>50</v>
      </c>
      <c r="O9539" s="155">
        <v>0</v>
      </c>
      <c r="P9539" s="89" t="s">
        <v>679</v>
      </c>
    </row>
    <row r="9540" spans="1:16" ht="51">
      <c r="A9540" s="214">
        <v>10</v>
      </c>
      <c r="B9540" s="89"/>
      <c r="C9540" s="90" t="s">
        <v>44</v>
      </c>
      <c r="D9540" s="153">
        <v>43434</v>
      </c>
      <c r="E9540" s="89" t="s">
        <v>15956</v>
      </c>
      <c r="F9540" s="89" t="s">
        <v>15</v>
      </c>
      <c r="G9540" s="89">
        <v>903249</v>
      </c>
      <c r="H9540" s="89"/>
      <c r="I9540" s="93" t="s">
        <v>18040</v>
      </c>
      <c r="J9540" s="89"/>
      <c r="K9540" s="89"/>
      <c r="L9540" s="89"/>
      <c r="M9540" s="89"/>
      <c r="N9540" s="155">
        <v>50</v>
      </c>
      <c r="O9540" s="155">
        <v>0</v>
      </c>
      <c r="P9540" s="89" t="s">
        <v>679</v>
      </c>
    </row>
    <row r="9541" spans="1:16" ht="51">
      <c r="A9541" s="214">
        <v>25</v>
      </c>
      <c r="B9541" s="89"/>
      <c r="C9541" s="90" t="s">
        <v>48</v>
      </c>
      <c r="D9541" s="153">
        <v>43434</v>
      </c>
      <c r="E9541" s="89" t="s">
        <v>15957</v>
      </c>
      <c r="F9541" s="89" t="s">
        <v>6</v>
      </c>
      <c r="G9541" s="89">
        <v>1052918</v>
      </c>
      <c r="H9541" s="89"/>
      <c r="I9541" s="93" t="s">
        <v>18041</v>
      </c>
      <c r="J9541" s="89"/>
      <c r="K9541" s="89"/>
      <c r="L9541" s="89"/>
      <c r="M9541" s="89"/>
      <c r="N9541" s="155">
        <v>0</v>
      </c>
      <c r="O9541" s="155">
        <v>120040.65</v>
      </c>
      <c r="P9541" s="89" t="s">
        <v>679</v>
      </c>
    </row>
    <row r="9542" spans="1:16" ht="76.5">
      <c r="A9542" s="214">
        <v>572</v>
      </c>
      <c r="B9542" s="89"/>
      <c r="C9542" s="90" t="s">
        <v>181</v>
      </c>
      <c r="D9542" s="153">
        <v>43434</v>
      </c>
      <c r="E9542" s="89" t="s">
        <v>15958</v>
      </c>
      <c r="F9542" s="89" t="s">
        <v>6</v>
      </c>
      <c r="G9542" s="89">
        <v>940337</v>
      </c>
      <c r="H9542" s="89"/>
      <c r="I9542" s="93" t="s">
        <v>18042</v>
      </c>
      <c r="J9542" s="89"/>
      <c r="K9542" s="89"/>
      <c r="L9542" s="89"/>
      <c r="M9542" s="89"/>
      <c r="N9542" s="155">
        <v>0</v>
      </c>
      <c r="O9542" s="155">
        <v>2540610.27</v>
      </c>
      <c r="P9542" s="89" t="s">
        <v>679</v>
      </c>
    </row>
    <row r="9543" spans="1:16" ht="63.75">
      <c r="A9543" s="214">
        <v>573</v>
      </c>
      <c r="B9543" s="89"/>
      <c r="C9543" s="90" t="s">
        <v>182</v>
      </c>
      <c r="D9543" s="153">
        <v>43434</v>
      </c>
      <c r="E9543" s="89" t="s">
        <v>15959</v>
      </c>
      <c r="F9543" s="89" t="s">
        <v>11</v>
      </c>
      <c r="G9543" s="89">
        <v>940408</v>
      </c>
      <c r="H9543" s="89"/>
      <c r="I9543" s="93" t="s">
        <v>18043</v>
      </c>
      <c r="J9543" s="89"/>
      <c r="K9543" s="89"/>
      <c r="L9543" s="89"/>
      <c r="M9543" s="89"/>
      <c r="N9543" s="155">
        <v>50</v>
      </c>
      <c r="O9543" s="155">
        <v>0</v>
      </c>
      <c r="P9543" s="89" t="s">
        <v>679</v>
      </c>
    </row>
    <row r="9544" spans="1:16" ht="63.75">
      <c r="A9544" s="214">
        <v>578</v>
      </c>
      <c r="B9544" s="89"/>
      <c r="C9544" s="90" t="s">
        <v>183</v>
      </c>
      <c r="D9544" s="153">
        <v>43434</v>
      </c>
      <c r="E9544" s="89" t="s">
        <v>15960</v>
      </c>
      <c r="F9544" s="89" t="s">
        <v>15</v>
      </c>
      <c r="G9544" s="89">
        <v>6679</v>
      </c>
      <c r="H9544" s="89"/>
      <c r="I9544" s="93" t="s">
        <v>18044</v>
      </c>
      <c r="J9544" s="89"/>
      <c r="K9544" s="89"/>
      <c r="L9544" s="89"/>
      <c r="M9544" s="89"/>
      <c r="N9544" s="155">
        <v>351.5</v>
      </c>
      <c r="O9544" s="155">
        <v>0</v>
      </c>
      <c r="P9544" s="89" t="s">
        <v>679</v>
      </c>
    </row>
    <row r="9545" spans="1:16" ht="51">
      <c r="A9545" s="214">
        <v>119</v>
      </c>
      <c r="B9545" s="89"/>
      <c r="C9545" s="90" t="s">
        <v>66</v>
      </c>
      <c r="D9545" s="153">
        <v>43434</v>
      </c>
      <c r="E9545" s="89" t="s">
        <v>15961</v>
      </c>
      <c r="F9545" s="89" t="s">
        <v>11</v>
      </c>
      <c r="G9545" s="89">
        <v>940436</v>
      </c>
      <c r="H9545" s="89"/>
      <c r="I9545" s="93" t="s">
        <v>18045</v>
      </c>
      <c r="J9545" s="89"/>
      <c r="K9545" s="89"/>
      <c r="L9545" s="89"/>
      <c r="M9545" s="89"/>
      <c r="N9545" s="155">
        <v>50</v>
      </c>
      <c r="O9545" s="155">
        <v>0</v>
      </c>
      <c r="P9545" s="89" t="s">
        <v>679</v>
      </c>
    </row>
    <row r="9546" spans="1:16" ht="89.25">
      <c r="A9546" s="214">
        <v>594</v>
      </c>
      <c r="B9546" s="89"/>
      <c r="C9546" s="90" t="s">
        <v>101</v>
      </c>
      <c r="D9546" s="153">
        <v>43434</v>
      </c>
      <c r="E9546" s="89" t="s">
        <v>15962</v>
      </c>
      <c r="F9546" s="89" t="s">
        <v>15</v>
      </c>
      <c r="G9546" s="89">
        <v>6681</v>
      </c>
      <c r="H9546" s="89"/>
      <c r="I9546" s="93" t="s">
        <v>18046</v>
      </c>
      <c r="J9546" s="89"/>
      <c r="K9546" s="89"/>
      <c r="L9546" s="89"/>
      <c r="M9546" s="89"/>
      <c r="N9546" s="155">
        <v>272.06</v>
      </c>
      <c r="O9546" s="155">
        <v>0</v>
      </c>
      <c r="P9546" s="89" t="s">
        <v>679</v>
      </c>
    </row>
    <row r="9547" spans="1:16" ht="63.75">
      <c r="A9547" s="214">
        <v>578</v>
      </c>
      <c r="B9547" s="89"/>
      <c r="C9547" s="90" t="s">
        <v>183</v>
      </c>
      <c r="D9547" s="153">
        <v>43434</v>
      </c>
      <c r="E9547" s="89" t="s">
        <v>15963</v>
      </c>
      <c r="F9547" s="89" t="s">
        <v>15</v>
      </c>
      <c r="G9547" s="89">
        <v>6671</v>
      </c>
      <c r="H9547" s="89"/>
      <c r="I9547" s="93" t="s">
        <v>18047</v>
      </c>
      <c r="J9547" s="89"/>
      <c r="K9547" s="89"/>
      <c r="L9547" s="89"/>
      <c r="M9547" s="89"/>
      <c r="N9547" s="155">
        <v>465.51</v>
      </c>
      <c r="O9547" s="155">
        <v>0</v>
      </c>
      <c r="P9547" s="89" t="s">
        <v>679</v>
      </c>
    </row>
    <row r="9548" spans="1:16" ht="63.75">
      <c r="A9548" s="214">
        <v>578</v>
      </c>
      <c r="B9548" s="89"/>
      <c r="C9548" s="90" t="s">
        <v>183</v>
      </c>
      <c r="D9548" s="153">
        <v>43434</v>
      </c>
      <c r="E9548" s="89" t="s">
        <v>15964</v>
      </c>
      <c r="F9548" s="89" t="s">
        <v>15</v>
      </c>
      <c r="G9548" s="89">
        <v>6680</v>
      </c>
      <c r="H9548" s="89"/>
      <c r="I9548" s="93" t="s">
        <v>18048</v>
      </c>
      <c r="J9548" s="89"/>
      <c r="K9548" s="89"/>
      <c r="L9548" s="89"/>
      <c r="M9548" s="89"/>
      <c r="N9548" s="155">
        <v>394.92</v>
      </c>
      <c r="O9548" s="155">
        <v>0</v>
      </c>
      <c r="P9548" s="89" t="s">
        <v>679</v>
      </c>
    </row>
    <row r="9549" spans="1:16" ht="63.75">
      <c r="A9549" s="214">
        <v>578</v>
      </c>
      <c r="B9549" s="89"/>
      <c r="C9549" s="90" t="s">
        <v>183</v>
      </c>
      <c r="D9549" s="153">
        <v>43434</v>
      </c>
      <c r="E9549" s="89" t="s">
        <v>15965</v>
      </c>
      <c r="F9549" s="89" t="s">
        <v>15</v>
      </c>
      <c r="G9549" s="89">
        <v>6670</v>
      </c>
      <c r="H9549" s="89"/>
      <c r="I9549" s="93" t="s">
        <v>18049</v>
      </c>
      <c r="J9549" s="89"/>
      <c r="K9549" s="89"/>
      <c r="L9549" s="89"/>
      <c r="M9549" s="89"/>
      <c r="N9549" s="155">
        <v>911.41</v>
      </c>
      <c r="O9549" s="155">
        <v>0</v>
      </c>
      <c r="P9549" s="89" t="s">
        <v>679</v>
      </c>
    </row>
    <row r="9550" spans="1:16" ht="51">
      <c r="A9550" s="214">
        <v>578</v>
      </c>
      <c r="B9550" s="89"/>
      <c r="C9550" s="90" t="s">
        <v>183</v>
      </c>
      <c r="D9550" s="153">
        <v>43434</v>
      </c>
      <c r="E9550" s="89" t="s">
        <v>15966</v>
      </c>
      <c r="F9550" s="89" t="s">
        <v>15</v>
      </c>
      <c r="G9550" s="89">
        <v>6674</v>
      </c>
      <c r="H9550" s="89"/>
      <c r="I9550" s="93" t="s">
        <v>18050</v>
      </c>
      <c r="J9550" s="89"/>
      <c r="K9550" s="89"/>
      <c r="L9550" s="89"/>
      <c r="M9550" s="89"/>
      <c r="N9550" s="155">
        <v>323.85000000000002</v>
      </c>
      <c r="O9550" s="155">
        <v>0</v>
      </c>
      <c r="P9550" s="89" t="s">
        <v>679</v>
      </c>
    </row>
    <row r="9551" spans="1:16" ht="51">
      <c r="A9551" s="214">
        <v>578</v>
      </c>
      <c r="B9551" s="89"/>
      <c r="C9551" s="90" t="s">
        <v>183</v>
      </c>
      <c r="D9551" s="153">
        <v>43434</v>
      </c>
      <c r="E9551" s="89" t="s">
        <v>15967</v>
      </c>
      <c r="F9551" s="89" t="s">
        <v>15</v>
      </c>
      <c r="G9551" s="89">
        <v>6676</v>
      </c>
      <c r="H9551" s="89"/>
      <c r="I9551" s="93" t="s">
        <v>18051</v>
      </c>
      <c r="J9551" s="89"/>
      <c r="K9551" s="89"/>
      <c r="L9551" s="89"/>
      <c r="M9551" s="89"/>
      <c r="N9551" s="155">
        <v>372.9</v>
      </c>
      <c r="O9551" s="155">
        <v>0</v>
      </c>
      <c r="P9551" s="89" t="s">
        <v>679</v>
      </c>
    </row>
    <row r="9552" spans="1:16" ht="89.25">
      <c r="A9552" s="214">
        <v>578</v>
      </c>
      <c r="B9552" s="89"/>
      <c r="C9552" s="90" t="s">
        <v>183</v>
      </c>
      <c r="D9552" s="153">
        <v>43434</v>
      </c>
      <c r="E9552" s="89" t="s">
        <v>15968</v>
      </c>
      <c r="F9552" s="89" t="s">
        <v>15</v>
      </c>
      <c r="G9552" s="89">
        <v>6677</v>
      </c>
      <c r="H9552" s="89"/>
      <c r="I9552" s="93" t="s">
        <v>18052</v>
      </c>
      <c r="J9552" s="89"/>
      <c r="K9552" s="89"/>
      <c r="L9552" s="89"/>
      <c r="M9552" s="89"/>
      <c r="N9552" s="155">
        <v>507.7</v>
      </c>
      <c r="O9552" s="155">
        <v>0</v>
      </c>
      <c r="P9552" s="89" t="s">
        <v>679</v>
      </c>
    </row>
    <row r="9553" spans="1:16" ht="63.75">
      <c r="A9553" s="214">
        <v>578</v>
      </c>
      <c r="B9553" s="89"/>
      <c r="C9553" s="90" t="s">
        <v>183</v>
      </c>
      <c r="D9553" s="153">
        <v>43434</v>
      </c>
      <c r="E9553" s="89" t="s">
        <v>15969</v>
      </c>
      <c r="F9553" s="89" t="s">
        <v>15</v>
      </c>
      <c r="G9553" s="89">
        <v>6672</v>
      </c>
      <c r="H9553" s="89"/>
      <c r="I9553" s="93" t="s">
        <v>18053</v>
      </c>
      <c r="J9553" s="89"/>
      <c r="K9553" s="89"/>
      <c r="L9553" s="89"/>
      <c r="M9553" s="89"/>
      <c r="N9553" s="155">
        <v>286.26</v>
      </c>
      <c r="O9553" s="155">
        <v>0</v>
      </c>
      <c r="P9553" s="89" t="s">
        <v>679</v>
      </c>
    </row>
    <row r="9554" spans="1:16" ht="63.75">
      <c r="A9554" s="214">
        <v>578</v>
      </c>
      <c r="B9554" s="89"/>
      <c r="C9554" s="90" t="s">
        <v>183</v>
      </c>
      <c r="D9554" s="153">
        <v>43434</v>
      </c>
      <c r="E9554" s="89" t="s">
        <v>15970</v>
      </c>
      <c r="F9554" s="89" t="s">
        <v>15</v>
      </c>
      <c r="G9554" s="89">
        <v>6675</v>
      </c>
      <c r="H9554" s="89"/>
      <c r="I9554" s="93" t="s">
        <v>18054</v>
      </c>
      <c r="J9554" s="89"/>
      <c r="K9554" s="89"/>
      <c r="L9554" s="89"/>
      <c r="M9554" s="89"/>
      <c r="N9554" s="155">
        <v>338.26</v>
      </c>
      <c r="O9554" s="155">
        <v>0</v>
      </c>
      <c r="P9554" s="89" t="s">
        <v>679</v>
      </c>
    </row>
    <row r="9555" spans="1:16" ht="63.75">
      <c r="A9555" s="214">
        <v>578</v>
      </c>
      <c r="B9555" s="89"/>
      <c r="C9555" s="90" t="s">
        <v>183</v>
      </c>
      <c r="D9555" s="153">
        <v>43434</v>
      </c>
      <c r="E9555" s="89" t="s">
        <v>15971</v>
      </c>
      <c r="F9555" s="89" t="s">
        <v>15</v>
      </c>
      <c r="G9555" s="89">
        <v>6673</v>
      </c>
      <c r="H9555" s="89"/>
      <c r="I9555" s="93" t="s">
        <v>18055</v>
      </c>
      <c r="J9555" s="89"/>
      <c r="K9555" s="89"/>
      <c r="L9555" s="89"/>
      <c r="M9555" s="89"/>
      <c r="N9555" s="155">
        <v>300.87</v>
      </c>
      <c r="O9555" s="155">
        <v>0</v>
      </c>
      <c r="P9555" s="89" t="s">
        <v>679</v>
      </c>
    </row>
    <row r="9556" spans="1:16" ht="76.5">
      <c r="A9556" s="214">
        <v>578</v>
      </c>
      <c r="B9556" s="89"/>
      <c r="C9556" s="90" t="s">
        <v>183</v>
      </c>
      <c r="D9556" s="153">
        <v>43434</v>
      </c>
      <c r="E9556" s="89" t="s">
        <v>15972</v>
      </c>
      <c r="F9556" s="89" t="s">
        <v>15</v>
      </c>
      <c r="G9556" s="89">
        <v>6669</v>
      </c>
      <c r="H9556" s="89"/>
      <c r="I9556" s="93" t="s">
        <v>18056</v>
      </c>
      <c r="J9556" s="89"/>
      <c r="K9556" s="89"/>
      <c r="L9556" s="89"/>
      <c r="M9556" s="89"/>
      <c r="N9556" s="155">
        <v>1473.93</v>
      </c>
      <c r="O9556" s="155">
        <v>0</v>
      </c>
      <c r="P9556" s="89" t="s">
        <v>679</v>
      </c>
    </row>
    <row r="9557" spans="1:16" ht="63.75">
      <c r="A9557" s="214">
        <v>578</v>
      </c>
      <c r="B9557" s="89"/>
      <c r="C9557" s="90" t="s">
        <v>183</v>
      </c>
      <c r="D9557" s="153">
        <v>43434</v>
      </c>
      <c r="E9557" s="89" t="s">
        <v>15973</v>
      </c>
      <c r="F9557" s="89" t="s">
        <v>15</v>
      </c>
      <c r="G9557" s="89">
        <v>6667</v>
      </c>
      <c r="H9557" s="89"/>
      <c r="I9557" s="93" t="s">
        <v>18057</v>
      </c>
      <c r="J9557" s="89"/>
      <c r="K9557" s="89"/>
      <c r="L9557" s="89"/>
      <c r="M9557" s="89"/>
      <c r="N9557" s="155">
        <v>873.82</v>
      </c>
      <c r="O9557" s="155">
        <v>0</v>
      </c>
      <c r="P9557" s="89" t="s">
        <v>679</v>
      </c>
    </row>
    <row r="9558" spans="1:16" ht="76.5">
      <c r="A9558" s="214">
        <v>578</v>
      </c>
      <c r="B9558" s="89"/>
      <c r="C9558" s="90" t="s">
        <v>183</v>
      </c>
      <c r="D9558" s="153">
        <v>43434</v>
      </c>
      <c r="E9558" s="89" t="s">
        <v>15974</v>
      </c>
      <c r="F9558" s="89" t="s">
        <v>15</v>
      </c>
      <c r="G9558" s="89">
        <v>6668</v>
      </c>
      <c r="H9558" s="89"/>
      <c r="I9558" s="93" t="s">
        <v>18058</v>
      </c>
      <c r="J9558" s="89"/>
      <c r="K9558" s="89"/>
      <c r="L9558" s="89"/>
      <c r="M9558" s="89"/>
      <c r="N9558" s="155">
        <v>303.61</v>
      </c>
      <c r="O9558" s="155">
        <v>0</v>
      </c>
      <c r="P9558" s="89" t="s">
        <v>679</v>
      </c>
    </row>
    <row r="9559" spans="1:16" ht="51">
      <c r="A9559" s="214">
        <v>117</v>
      </c>
      <c r="B9559" s="89"/>
      <c r="C9559" s="90" t="s">
        <v>65</v>
      </c>
      <c r="D9559" s="153">
        <v>43434</v>
      </c>
      <c r="E9559" s="89" t="s">
        <v>15975</v>
      </c>
      <c r="F9559" s="89" t="s">
        <v>11</v>
      </c>
      <c r="G9559" s="89">
        <v>940434</v>
      </c>
      <c r="H9559" s="89"/>
      <c r="I9559" s="93" t="s">
        <v>18059</v>
      </c>
      <c r="J9559" s="89"/>
      <c r="K9559" s="89"/>
      <c r="L9559" s="89"/>
      <c r="M9559" s="89"/>
      <c r="N9559" s="155">
        <v>50</v>
      </c>
      <c r="O9559" s="155">
        <v>0</v>
      </c>
      <c r="P9559" s="89" t="s">
        <v>679</v>
      </c>
    </row>
    <row r="9560" spans="1:16" ht="63.75">
      <c r="A9560" s="214">
        <v>578</v>
      </c>
      <c r="B9560" s="89"/>
      <c r="C9560" s="90" t="s">
        <v>183</v>
      </c>
      <c r="D9560" s="153">
        <v>43434</v>
      </c>
      <c r="E9560" s="89" t="s">
        <v>15976</v>
      </c>
      <c r="F9560" s="89" t="s">
        <v>15</v>
      </c>
      <c r="G9560" s="89">
        <v>6678</v>
      </c>
      <c r="H9560" s="89"/>
      <c r="I9560" s="93" t="s">
        <v>18060</v>
      </c>
      <c r="J9560" s="89"/>
      <c r="K9560" s="89"/>
      <c r="L9560" s="89"/>
      <c r="M9560" s="89"/>
      <c r="N9560" s="155">
        <v>309.99</v>
      </c>
      <c r="O9560" s="155">
        <v>0</v>
      </c>
      <c r="P9560" s="89" t="s">
        <v>679</v>
      </c>
    </row>
    <row r="9561" spans="1:16" ht="89.25">
      <c r="A9561" s="214">
        <v>86</v>
      </c>
      <c r="B9561" s="89"/>
      <c r="C9561" s="90" t="s">
        <v>59</v>
      </c>
      <c r="D9561" s="153">
        <v>43434</v>
      </c>
      <c r="E9561" s="89" t="s">
        <v>15977</v>
      </c>
      <c r="F9561" s="89" t="s">
        <v>6</v>
      </c>
      <c r="G9561" s="89">
        <v>940455</v>
      </c>
      <c r="H9561" s="89"/>
      <c r="I9561" s="93" t="s">
        <v>18061</v>
      </c>
      <c r="J9561" s="89"/>
      <c r="K9561" s="89"/>
      <c r="L9561" s="89"/>
      <c r="M9561" s="89"/>
      <c r="N9561" s="155">
        <v>0</v>
      </c>
      <c r="O9561" s="155">
        <v>88942.18</v>
      </c>
      <c r="P9561" s="89" t="s">
        <v>679</v>
      </c>
    </row>
    <row r="9562" spans="1:16" ht="89.25">
      <c r="A9562" s="214" t="s">
        <v>563</v>
      </c>
      <c r="B9562" s="89"/>
      <c r="C9562" s="90" t="s">
        <v>9054</v>
      </c>
      <c r="D9562" s="153">
        <v>43434</v>
      </c>
      <c r="E9562" s="89" t="s">
        <v>15978</v>
      </c>
      <c r="F9562" s="89" t="s">
        <v>13</v>
      </c>
      <c r="G9562" s="89">
        <v>940427</v>
      </c>
      <c r="H9562" s="89"/>
      <c r="I9562" s="93" t="s">
        <v>18062</v>
      </c>
      <c r="J9562" s="89"/>
      <c r="K9562" s="89"/>
      <c r="L9562" s="89"/>
      <c r="M9562" s="89"/>
      <c r="N9562" s="155">
        <v>37.31</v>
      </c>
      <c r="O9562" s="155">
        <v>0</v>
      </c>
      <c r="P9562" s="89" t="s">
        <v>679</v>
      </c>
    </row>
    <row r="9563" spans="1:16" ht="102">
      <c r="A9563" s="214" t="s">
        <v>563</v>
      </c>
      <c r="B9563" s="89"/>
      <c r="C9563" s="90" t="s">
        <v>9054</v>
      </c>
      <c r="D9563" s="153">
        <v>43434</v>
      </c>
      <c r="E9563" s="89" t="s">
        <v>15979</v>
      </c>
      <c r="F9563" s="89" t="s">
        <v>11</v>
      </c>
      <c r="G9563" s="89">
        <v>940426</v>
      </c>
      <c r="H9563" s="89"/>
      <c r="I9563" s="93" t="s">
        <v>18063</v>
      </c>
      <c r="J9563" s="89"/>
      <c r="K9563" s="89"/>
      <c r="L9563" s="89"/>
      <c r="M9563" s="89"/>
      <c r="N9563" s="155">
        <v>50</v>
      </c>
      <c r="O9563" s="155">
        <v>0</v>
      </c>
      <c r="P9563" s="89" t="s">
        <v>679</v>
      </c>
    </row>
    <row r="9564" spans="1:16" ht="102">
      <c r="A9564" s="214">
        <v>595</v>
      </c>
      <c r="B9564" s="89"/>
      <c r="C9564" s="90" t="s">
        <v>648</v>
      </c>
      <c r="D9564" s="153">
        <v>43434</v>
      </c>
      <c r="E9564" s="89" t="s">
        <v>15980</v>
      </c>
      <c r="F9564" s="89" t="s">
        <v>11</v>
      </c>
      <c r="G9564" s="89">
        <v>940475</v>
      </c>
      <c r="H9564" s="89"/>
      <c r="I9564" s="93" t="s">
        <v>18064</v>
      </c>
      <c r="J9564" s="89"/>
      <c r="K9564" s="89"/>
      <c r="L9564" s="89"/>
      <c r="M9564" s="89"/>
      <c r="N9564" s="155">
        <v>50</v>
      </c>
      <c r="O9564" s="155">
        <v>0</v>
      </c>
      <c r="P9564" s="89" t="s">
        <v>679</v>
      </c>
    </row>
    <row r="9565" spans="1:16" ht="89.25">
      <c r="A9565" s="214" t="s">
        <v>561</v>
      </c>
      <c r="B9565" s="89"/>
      <c r="C9565" s="90" t="s">
        <v>10493</v>
      </c>
      <c r="D9565" s="153">
        <v>43434</v>
      </c>
      <c r="E9565" s="89" t="s">
        <v>15981</v>
      </c>
      <c r="F9565" s="89" t="s">
        <v>13</v>
      </c>
      <c r="G9565" s="89">
        <v>940475</v>
      </c>
      <c r="H9565" s="89"/>
      <c r="I9565" s="93" t="s">
        <v>18065</v>
      </c>
      <c r="J9565" s="89"/>
      <c r="K9565" s="89"/>
      <c r="L9565" s="89"/>
      <c r="M9565" s="89"/>
      <c r="N9565" s="155">
        <v>11800000</v>
      </c>
      <c r="O9565" s="155">
        <v>0</v>
      </c>
      <c r="P9565" s="89" t="s">
        <v>679</v>
      </c>
    </row>
    <row r="9566" spans="1:16" ht="76.5">
      <c r="A9566" s="214" t="s">
        <v>561</v>
      </c>
      <c r="B9566" s="89"/>
      <c r="C9566" s="90" t="s">
        <v>10493</v>
      </c>
      <c r="D9566" s="153">
        <v>43434</v>
      </c>
      <c r="E9566" s="89" t="s">
        <v>15982</v>
      </c>
      <c r="F9566" s="89" t="s">
        <v>11</v>
      </c>
      <c r="G9566" s="89">
        <v>940448</v>
      </c>
      <c r="H9566" s="89"/>
      <c r="I9566" s="93" t="s">
        <v>18066</v>
      </c>
      <c r="J9566" s="89"/>
      <c r="K9566" s="89"/>
      <c r="L9566" s="89"/>
      <c r="M9566" s="89"/>
      <c r="N9566" s="155">
        <v>50</v>
      </c>
      <c r="O9566" s="155">
        <v>0</v>
      </c>
      <c r="P9566" s="89" t="s">
        <v>679</v>
      </c>
    </row>
    <row r="9567" spans="1:16" ht="76.5">
      <c r="A9567" s="214" t="s">
        <v>561</v>
      </c>
      <c r="B9567" s="89"/>
      <c r="C9567" s="90" t="s">
        <v>10493</v>
      </c>
      <c r="D9567" s="153">
        <v>43434</v>
      </c>
      <c r="E9567" s="89" t="s">
        <v>15983</v>
      </c>
      <c r="F9567" s="89" t="s">
        <v>13</v>
      </c>
      <c r="G9567" s="89">
        <v>940448</v>
      </c>
      <c r="H9567" s="89"/>
      <c r="I9567" s="93" t="s">
        <v>18067</v>
      </c>
      <c r="J9567" s="89"/>
      <c r="K9567" s="89"/>
      <c r="L9567" s="89"/>
      <c r="M9567" s="89"/>
      <c r="N9567" s="155">
        <v>3500</v>
      </c>
      <c r="O9567" s="155">
        <v>0</v>
      </c>
      <c r="P9567" s="89" t="s">
        <v>679</v>
      </c>
    </row>
    <row r="9568" spans="1:16" ht="89.25">
      <c r="A9568" s="214" t="s">
        <v>563</v>
      </c>
      <c r="B9568" s="89"/>
      <c r="C9568" s="90" t="s">
        <v>9054</v>
      </c>
      <c r="D9568" s="153">
        <v>43434</v>
      </c>
      <c r="E9568" s="89" t="s">
        <v>15984</v>
      </c>
      <c r="F9568" s="89" t="s">
        <v>13</v>
      </c>
      <c r="G9568" s="89">
        <v>940426</v>
      </c>
      <c r="H9568" s="89"/>
      <c r="I9568" s="93" t="s">
        <v>18068</v>
      </c>
      <c r="J9568" s="89"/>
      <c r="K9568" s="89"/>
      <c r="L9568" s="89"/>
      <c r="M9568" s="89"/>
      <c r="N9568" s="155">
        <v>3443.46</v>
      </c>
      <c r="O9568" s="155">
        <v>0</v>
      </c>
      <c r="P9568" s="89" t="s">
        <v>679</v>
      </c>
    </row>
    <row r="9569" spans="1:16" ht="63.75">
      <c r="A9569" s="214">
        <v>513</v>
      </c>
      <c r="B9569" s="89"/>
      <c r="C9569" s="90" t="s">
        <v>175</v>
      </c>
      <c r="D9569" s="153">
        <v>43434</v>
      </c>
      <c r="E9569" s="89" t="s">
        <v>15985</v>
      </c>
      <c r="F9569" s="89" t="s">
        <v>15</v>
      </c>
      <c r="G9569" s="89">
        <v>903940</v>
      </c>
      <c r="H9569" s="89"/>
      <c r="I9569" s="93" t="s">
        <v>18069</v>
      </c>
      <c r="J9569" s="89"/>
      <c r="K9569" s="89"/>
      <c r="L9569" s="89"/>
      <c r="M9569" s="89"/>
      <c r="N9569" s="155">
        <v>50</v>
      </c>
      <c r="O9569" s="155">
        <v>0</v>
      </c>
      <c r="P9569" s="89" t="s">
        <v>679</v>
      </c>
    </row>
    <row r="9570" spans="1:16" ht="89.25">
      <c r="A9570" s="214" t="s">
        <v>563</v>
      </c>
      <c r="B9570" s="89"/>
      <c r="C9570" s="90" t="s">
        <v>9054</v>
      </c>
      <c r="D9570" s="153">
        <v>43434</v>
      </c>
      <c r="E9570" s="89" t="s">
        <v>15986</v>
      </c>
      <c r="F9570" s="89" t="s">
        <v>11</v>
      </c>
      <c r="G9570" s="89">
        <v>940427</v>
      </c>
      <c r="H9570" s="89"/>
      <c r="I9570" s="93" t="s">
        <v>18070</v>
      </c>
      <c r="J9570" s="89"/>
      <c r="K9570" s="89"/>
      <c r="L9570" s="89"/>
      <c r="M9570" s="89"/>
      <c r="N9570" s="155">
        <v>50</v>
      </c>
      <c r="O9570" s="155">
        <v>0</v>
      </c>
      <c r="P9570" s="89" t="s">
        <v>679</v>
      </c>
    </row>
    <row r="9571" spans="1:16" ht="63.75">
      <c r="A9571" s="214">
        <v>132</v>
      </c>
      <c r="B9571" s="89"/>
      <c r="C9571" s="90" t="s">
        <v>71</v>
      </c>
      <c r="D9571" s="153">
        <v>43434</v>
      </c>
      <c r="E9571" s="89" t="s">
        <v>15987</v>
      </c>
      <c r="F9571" s="89" t="s">
        <v>11</v>
      </c>
      <c r="G9571" s="89">
        <v>940438</v>
      </c>
      <c r="H9571" s="89"/>
      <c r="I9571" s="93" t="s">
        <v>18071</v>
      </c>
      <c r="J9571" s="89"/>
      <c r="K9571" s="89"/>
      <c r="L9571" s="89"/>
      <c r="M9571" s="89"/>
      <c r="N9571" s="155">
        <v>760.22</v>
      </c>
      <c r="O9571" s="155">
        <v>0</v>
      </c>
      <c r="P9571" s="89" t="s">
        <v>679</v>
      </c>
    </row>
    <row r="9572" spans="1:16" ht="76.5">
      <c r="A9572" s="214">
        <v>373</v>
      </c>
      <c r="B9572" s="89"/>
      <c r="C9572" s="90" t="s">
        <v>644</v>
      </c>
      <c r="D9572" s="153">
        <v>43434</v>
      </c>
      <c r="E9572" s="89" t="s">
        <v>15988</v>
      </c>
      <c r="F9572" s="89" t="s">
        <v>680</v>
      </c>
      <c r="G9572" s="89">
        <v>182111</v>
      </c>
      <c r="H9572" s="89"/>
      <c r="I9572" s="93" t="s">
        <v>18072</v>
      </c>
      <c r="J9572" s="89"/>
      <c r="K9572" s="89"/>
      <c r="L9572" s="89"/>
      <c r="M9572" s="89"/>
      <c r="N9572" s="155">
        <v>0</v>
      </c>
      <c r="O9572" s="155">
        <v>35096971.140000001</v>
      </c>
      <c r="P9572" s="89" t="s">
        <v>679</v>
      </c>
    </row>
    <row r="9573" spans="1:16" ht="76.5">
      <c r="A9573" s="214">
        <v>16</v>
      </c>
      <c r="B9573" s="89"/>
      <c r="C9573" s="90" t="s">
        <v>46</v>
      </c>
      <c r="D9573" s="153">
        <v>43434</v>
      </c>
      <c r="E9573" s="89" t="s">
        <v>15989</v>
      </c>
      <c r="F9573" s="89" t="s">
        <v>637</v>
      </c>
      <c r="G9573" s="89">
        <v>6660</v>
      </c>
      <c r="H9573" s="89"/>
      <c r="I9573" s="93" t="s">
        <v>18073</v>
      </c>
      <c r="J9573" s="89"/>
      <c r="K9573" s="89"/>
      <c r="L9573" s="89"/>
      <c r="M9573" s="89"/>
      <c r="N9573" s="155">
        <v>327.36</v>
      </c>
      <c r="O9573" s="155">
        <v>0</v>
      </c>
      <c r="P9573" s="89" t="s">
        <v>679</v>
      </c>
    </row>
    <row r="9574" spans="1:16" ht="89.25">
      <c r="A9574" s="214">
        <v>20</v>
      </c>
      <c r="B9574" s="89"/>
      <c r="C9574" s="90" t="s">
        <v>47</v>
      </c>
      <c r="D9574" s="153">
        <v>43434</v>
      </c>
      <c r="E9574" s="89" t="s">
        <v>15990</v>
      </c>
      <c r="F9574" s="89" t="s">
        <v>11</v>
      </c>
      <c r="G9574" s="89">
        <v>940471</v>
      </c>
      <c r="H9574" s="89"/>
      <c r="I9574" s="93" t="s">
        <v>18074</v>
      </c>
      <c r="J9574" s="89"/>
      <c r="K9574" s="89"/>
      <c r="L9574" s="89"/>
      <c r="M9574" s="89"/>
      <c r="N9574" s="155">
        <v>1533.2</v>
      </c>
      <c r="O9574" s="155">
        <v>0</v>
      </c>
      <c r="P9574" s="89" t="s">
        <v>679</v>
      </c>
    </row>
    <row r="9575" spans="1:16" ht="102">
      <c r="A9575" s="214">
        <v>596</v>
      </c>
      <c r="B9575" s="89"/>
      <c r="C9575" s="90" t="s">
        <v>11085</v>
      </c>
      <c r="D9575" s="153">
        <v>43434</v>
      </c>
      <c r="E9575" s="89" t="s">
        <v>15991</v>
      </c>
      <c r="F9575" s="89" t="s">
        <v>637</v>
      </c>
      <c r="G9575" s="89">
        <v>6662</v>
      </c>
      <c r="H9575" s="89"/>
      <c r="I9575" s="93" t="s">
        <v>18075</v>
      </c>
      <c r="J9575" s="89"/>
      <c r="K9575" s="89"/>
      <c r="L9575" s="89"/>
      <c r="M9575" s="89"/>
      <c r="N9575" s="155">
        <v>3396.67</v>
      </c>
      <c r="O9575" s="155">
        <v>0</v>
      </c>
      <c r="P9575" s="89" t="s">
        <v>679</v>
      </c>
    </row>
    <row r="9576" spans="1:16" ht="89.25">
      <c r="A9576" s="214">
        <v>596</v>
      </c>
      <c r="B9576" s="89"/>
      <c r="C9576" s="90" t="s">
        <v>11085</v>
      </c>
      <c r="D9576" s="153">
        <v>43434</v>
      </c>
      <c r="E9576" s="89" t="s">
        <v>15992</v>
      </c>
      <c r="F9576" s="89" t="s">
        <v>15</v>
      </c>
      <c r="G9576" s="89">
        <v>6662</v>
      </c>
      <c r="H9576" s="89"/>
      <c r="I9576" s="93" t="s">
        <v>18076</v>
      </c>
      <c r="J9576" s="89"/>
      <c r="K9576" s="89"/>
      <c r="L9576" s="89"/>
      <c r="M9576" s="89"/>
      <c r="N9576" s="155">
        <v>419.96</v>
      </c>
      <c r="O9576" s="155">
        <v>0</v>
      </c>
      <c r="P9576" s="89" t="s">
        <v>679</v>
      </c>
    </row>
    <row r="9577" spans="1:16" ht="63.75">
      <c r="A9577" s="214">
        <v>16</v>
      </c>
      <c r="B9577" s="89"/>
      <c r="C9577" s="90" t="s">
        <v>46</v>
      </c>
      <c r="D9577" s="153">
        <v>43434</v>
      </c>
      <c r="E9577" s="89" t="s">
        <v>15993</v>
      </c>
      <c r="F9577" s="89" t="s">
        <v>637</v>
      </c>
      <c r="G9577" s="89">
        <v>6655</v>
      </c>
      <c r="H9577" s="89"/>
      <c r="I9577" s="93" t="s">
        <v>18077</v>
      </c>
      <c r="J9577" s="89"/>
      <c r="K9577" s="89"/>
      <c r="L9577" s="89"/>
      <c r="M9577" s="89"/>
      <c r="N9577" s="155">
        <v>568.32000000000005</v>
      </c>
      <c r="O9577" s="155">
        <v>0</v>
      </c>
      <c r="P9577" s="89" t="s">
        <v>679</v>
      </c>
    </row>
    <row r="9578" spans="1:16" ht="63.75">
      <c r="A9578" s="214">
        <v>16</v>
      </c>
      <c r="B9578" s="89"/>
      <c r="C9578" s="90" t="s">
        <v>46</v>
      </c>
      <c r="D9578" s="153">
        <v>43434</v>
      </c>
      <c r="E9578" s="89" t="s">
        <v>15994</v>
      </c>
      <c r="F9578" s="89" t="s">
        <v>15</v>
      </c>
      <c r="G9578" s="89">
        <v>6655</v>
      </c>
      <c r="H9578" s="89"/>
      <c r="I9578" s="93" t="s">
        <v>18078</v>
      </c>
      <c r="J9578" s="89"/>
      <c r="K9578" s="89"/>
      <c r="L9578" s="89"/>
      <c r="M9578" s="89"/>
      <c r="N9578" s="155">
        <v>299.29000000000002</v>
      </c>
      <c r="O9578" s="155">
        <v>0</v>
      </c>
      <c r="P9578" s="89" t="s">
        <v>679</v>
      </c>
    </row>
    <row r="9579" spans="1:16" ht="63.75">
      <c r="A9579" s="214">
        <v>291</v>
      </c>
      <c r="B9579" s="89"/>
      <c r="C9579" s="90" t="s">
        <v>133</v>
      </c>
      <c r="D9579" s="153">
        <v>43434</v>
      </c>
      <c r="E9579" s="89" t="s">
        <v>15995</v>
      </c>
      <c r="F9579" s="89" t="s">
        <v>11</v>
      </c>
      <c r="G9579" s="89">
        <v>904268</v>
      </c>
      <c r="H9579" s="89"/>
      <c r="I9579" s="93" t="s">
        <v>18079</v>
      </c>
      <c r="J9579" s="89"/>
      <c r="K9579" s="89"/>
      <c r="L9579" s="89"/>
      <c r="M9579" s="89"/>
      <c r="N9579" s="155">
        <v>50</v>
      </c>
      <c r="O9579" s="155">
        <v>0</v>
      </c>
      <c r="P9579" s="89" t="s">
        <v>679</v>
      </c>
    </row>
    <row r="9580" spans="1:16" ht="63.75">
      <c r="A9580" s="214">
        <v>16</v>
      </c>
      <c r="B9580" s="89"/>
      <c r="C9580" s="90" t="s">
        <v>46</v>
      </c>
      <c r="D9580" s="153">
        <v>43434</v>
      </c>
      <c r="E9580" s="89" t="s">
        <v>15996</v>
      </c>
      <c r="F9580" s="89" t="s">
        <v>15</v>
      </c>
      <c r="G9580" s="89">
        <v>6660</v>
      </c>
      <c r="H9580" s="89"/>
      <c r="I9580" s="93" t="s">
        <v>18080</v>
      </c>
      <c r="J9580" s="89"/>
      <c r="K9580" s="89"/>
      <c r="L9580" s="89"/>
      <c r="M9580" s="89"/>
      <c r="N9580" s="155">
        <v>286.88</v>
      </c>
      <c r="O9580" s="155">
        <v>0</v>
      </c>
      <c r="P9580" s="89" t="s">
        <v>679</v>
      </c>
    </row>
    <row r="9581" spans="1:16" ht="89.25">
      <c r="A9581" s="214">
        <v>862</v>
      </c>
      <c r="B9581" s="89"/>
      <c r="C9581" s="90" t="s">
        <v>203</v>
      </c>
      <c r="D9581" s="153">
        <v>43434</v>
      </c>
      <c r="E9581" s="89" t="s">
        <v>15997</v>
      </c>
      <c r="F9581" s="89" t="s">
        <v>6</v>
      </c>
      <c r="G9581" s="89">
        <v>940573</v>
      </c>
      <c r="H9581" s="89"/>
      <c r="I9581" s="93" t="s">
        <v>18081</v>
      </c>
      <c r="J9581" s="89"/>
      <c r="K9581" s="89"/>
      <c r="L9581" s="89"/>
      <c r="M9581" s="89"/>
      <c r="N9581" s="155">
        <v>0</v>
      </c>
      <c r="O9581" s="155">
        <v>357190.53</v>
      </c>
      <c r="P9581" s="89" t="s">
        <v>679</v>
      </c>
    </row>
    <row r="9582" spans="1:16">
      <c r="A9582" s="215"/>
      <c r="B9582" s="216"/>
      <c r="C9582" s="217"/>
      <c r="D9582" s="230"/>
      <c r="E9582" s="216"/>
      <c r="F9582" s="216"/>
      <c r="G9582" s="216"/>
      <c r="H9582" s="216"/>
      <c r="I9582" s="218"/>
      <c r="J9582" s="216"/>
      <c r="K9582" s="216"/>
      <c r="L9582" s="216"/>
      <c r="M9582" s="216"/>
      <c r="N9582" s="219"/>
      <c r="O9582" s="219"/>
      <c r="P9582" s="216"/>
    </row>
    <row r="9583" spans="1:16">
      <c r="A9583" s="215"/>
      <c r="B9583" s="216"/>
      <c r="C9583" s="217"/>
      <c r="D9583" s="230"/>
      <c r="E9583" s="216"/>
      <c r="F9583" s="216"/>
      <c r="G9583" s="216"/>
      <c r="H9583" s="216"/>
      <c r="I9583" s="218"/>
      <c r="J9583" s="216"/>
      <c r="K9583" s="216"/>
      <c r="L9583" s="216"/>
      <c r="M9583" s="216"/>
      <c r="N9583" s="219"/>
      <c r="O9583" s="219"/>
      <c r="P9583" s="216"/>
    </row>
    <row r="9584" spans="1:16" ht="18.75">
      <c r="A9584" s="267"/>
      <c r="B9584" s="268"/>
      <c r="C9584" s="217"/>
      <c r="D9584" s="216"/>
      <c r="E9584" s="216"/>
      <c r="F9584" s="216"/>
      <c r="G9584" s="216"/>
      <c r="H9584" s="216"/>
      <c r="I9584" s="360" t="s">
        <v>575</v>
      </c>
      <c r="J9584" s="360"/>
      <c r="K9584" s="360"/>
      <c r="L9584" s="360"/>
      <c r="M9584" s="360"/>
      <c r="N9584" s="265">
        <f>+SUBTOTAL(9,N10:N9581)</f>
        <v>6971100760.7699957</v>
      </c>
      <c r="O9584" s="265">
        <f>+SUBTOTAL(9,O10:O9581)</f>
        <v>4704212490.0500021</v>
      </c>
      <c r="P9584" s="216"/>
    </row>
    <row r="9585" spans="1:16">
      <c r="A9585" s="216"/>
      <c r="B9585" s="216"/>
      <c r="C9585" s="217"/>
      <c r="D9585" s="216"/>
      <c r="E9585" s="216"/>
      <c r="F9585" s="216"/>
      <c r="G9585" s="216"/>
      <c r="H9585" s="216"/>
      <c r="I9585" s="218"/>
      <c r="J9585" s="216"/>
      <c r="K9585" s="216"/>
      <c r="L9585" s="216"/>
      <c r="M9585" s="216"/>
      <c r="N9585" s="219"/>
      <c r="O9585" s="219"/>
      <c r="P9585" s="216"/>
    </row>
    <row r="9586" spans="1:16">
      <c r="A9586" s="216"/>
      <c r="B9586" s="216"/>
      <c r="C9586" s="217"/>
      <c r="D9586" s="216"/>
      <c r="E9586" s="216"/>
      <c r="F9586" s="216"/>
      <c r="G9586" s="216"/>
      <c r="H9586" s="216"/>
      <c r="I9586" s="218"/>
      <c r="J9586" s="216"/>
      <c r="K9586" s="216"/>
      <c r="L9586" s="216"/>
      <c r="M9586" s="216"/>
      <c r="N9586" s="219"/>
      <c r="O9586" s="219"/>
      <c r="P9586" s="216"/>
    </row>
    <row r="9587" spans="1:16">
      <c r="A9587" s="216"/>
      <c r="B9587" s="216"/>
      <c r="C9587" s="217"/>
      <c r="D9587" s="216"/>
      <c r="E9587" s="216"/>
      <c r="F9587" s="216"/>
      <c r="G9587" s="216"/>
      <c r="H9587" s="216"/>
      <c r="I9587" s="218"/>
      <c r="J9587" s="216"/>
      <c r="K9587" s="216"/>
      <c r="L9587" s="216"/>
      <c r="M9587" s="216"/>
      <c r="N9587" s="219"/>
      <c r="O9587" s="219"/>
      <c r="P9587" s="216"/>
    </row>
    <row r="9588" spans="1:16">
      <c r="A9588" s="216"/>
      <c r="B9588" s="216"/>
      <c r="C9588" s="217"/>
      <c r="D9588" s="216"/>
      <c r="E9588" s="216"/>
      <c r="F9588" s="216"/>
      <c r="G9588" s="216"/>
      <c r="H9588" s="216"/>
      <c r="I9588" s="218"/>
      <c r="J9588" s="216"/>
      <c r="K9588" s="216"/>
      <c r="L9588" s="216"/>
      <c r="M9588" s="216"/>
      <c r="N9588" s="219"/>
      <c r="O9588" s="219"/>
      <c r="P9588" s="216"/>
    </row>
    <row r="9589" spans="1:16">
      <c r="A9589" s="216"/>
      <c r="B9589" s="216"/>
      <c r="C9589" s="217"/>
      <c r="D9589" s="216"/>
      <c r="E9589" s="216"/>
      <c r="F9589" s="216"/>
      <c r="G9589" s="216"/>
      <c r="H9589" s="216"/>
      <c r="I9589" s="218"/>
      <c r="J9589" s="216"/>
      <c r="K9589" s="216"/>
      <c r="L9589" s="216"/>
      <c r="M9589" s="216"/>
      <c r="N9589" s="219"/>
      <c r="O9589" s="219"/>
      <c r="P9589" s="216"/>
    </row>
    <row r="9590" spans="1:16">
      <c r="A9590" s="216"/>
      <c r="B9590" s="216"/>
      <c r="C9590" s="217"/>
      <c r="D9590" s="216"/>
      <c r="E9590" s="216"/>
      <c r="F9590" s="216"/>
      <c r="G9590" s="216"/>
      <c r="H9590" s="216"/>
      <c r="I9590" s="218"/>
      <c r="J9590" s="216"/>
      <c r="K9590" s="216"/>
      <c r="L9590" s="216"/>
      <c r="M9590" s="216"/>
      <c r="N9590" s="219"/>
      <c r="O9590" s="219"/>
      <c r="P9590" s="216"/>
    </row>
    <row r="9591" spans="1:16" s="99" customFormat="1">
      <c r="A9591" s="216"/>
      <c r="B9591" s="216"/>
      <c r="C9591" s="217"/>
      <c r="D9591" s="216"/>
      <c r="E9591" s="216"/>
      <c r="F9591" s="216"/>
      <c r="G9591" s="216"/>
      <c r="H9591" s="216"/>
      <c r="I9591" s="218"/>
      <c r="J9591" s="216"/>
      <c r="K9591" s="216"/>
      <c r="L9591" s="216"/>
      <c r="M9591" s="216"/>
      <c r="N9591" s="219"/>
      <c r="O9591" s="219"/>
      <c r="P9591" s="216"/>
    </row>
    <row r="9592" spans="1:16" s="99" customFormat="1">
      <c r="A9592" s="216"/>
      <c r="B9592" s="216"/>
      <c r="C9592" s="217"/>
      <c r="D9592" s="216"/>
      <c r="E9592" s="216"/>
      <c r="F9592" s="216"/>
      <c r="G9592" s="216"/>
      <c r="H9592" s="216"/>
      <c r="I9592" s="218"/>
      <c r="J9592" s="216"/>
      <c r="K9592" s="216"/>
      <c r="L9592" s="216"/>
      <c r="M9592" s="216"/>
      <c r="N9592" s="219"/>
      <c r="O9592" s="219"/>
      <c r="P9592" s="216"/>
    </row>
    <row r="9593" spans="1:16" s="99" customFormat="1">
      <c r="A9593" s="216"/>
      <c r="B9593" s="216"/>
      <c r="C9593" s="358"/>
      <c r="D9593" s="358"/>
      <c r="E9593" s="358"/>
      <c r="F9593" s="266"/>
      <c r="G9593" s="266"/>
      <c r="H9593" s="266"/>
      <c r="I9593" s="269"/>
      <c r="J9593" s="266"/>
      <c r="K9593" s="266"/>
      <c r="L9593" s="266"/>
      <c r="M9593" s="266"/>
      <c r="N9593" s="359"/>
      <c r="O9593" s="359"/>
      <c r="P9593" s="359"/>
    </row>
    <row r="9594" spans="1:16" s="99" customFormat="1">
      <c r="A9594" s="216"/>
      <c r="B9594" s="216"/>
      <c r="C9594" s="217"/>
      <c r="D9594" s="216"/>
      <c r="E9594" s="216"/>
      <c r="F9594" s="216"/>
      <c r="G9594" s="216"/>
      <c r="H9594" s="216"/>
      <c r="I9594" s="218"/>
      <c r="J9594" s="216"/>
      <c r="K9594" s="216"/>
      <c r="L9594" s="216"/>
      <c r="M9594" s="216"/>
      <c r="N9594" s="219"/>
      <c r="O9594" s="219"/>
      <c r="P9594" s="216"/>
    </row>
    <row r="9595" spans="1:16" s="99" customFormat="1">
      <c r="A9595" s="216"/>
      <c r="B9595" s="216"/>
      <c r="C9595" s="217"/>
      <c r="D9595" s="216"/>
      <c r="E9595" s="216"/>
      <c r="F9595" s="216"/>
      <c r="G9595" s="216"/>
      <c r="H9595" s="216"/>
      <c r="I9595" s="218"/>
      <c r="J9595" s="216"/>
      <c r="K9595" s="216"/>
      <c r="L9595" s="216"/>
      <c r="M9595" s="216"/>
      <c r="N9595" s="219"/>
      <c r="O9595" s="219"/>
      <c r="P9595" s="216"/>
    </row>
    <row r="9596" spans="1:16" s="99" customFormat="1">
      <c r="A9596" s="216"/>
      <c r="B9596" s="216"/>
      <c r="C9596" s="217"/>
      <c r="D9596" s="216"/>
      <c r="E9596" s="216"/>
      <c r="F9596" s="216"/>
      <c r="G9596" s="216"/>
      <c r="H9596" s="216"/>
      <c r="I9596" s="218"/>
      <c r="J9596" s="216"/>
      <c r="K9596" s="216"/>
      <c r="L9596" s="216"/>
      <c r="M9596" s="216"/>
      <c r="N9596" s="219"/>
      <c r="O9596" s="219"/>
      <c r="P9596" s="216"/>
    </row>
    <row r="9597" spans="1:16" s="99" customFormat="1">
      <c r="A9597" s="216"/>
      <c r="B9597" s="216"/>
      <c r="C9597" s="217"/>
      <c r="D9597" s="216"/>
      <c r="E9597" s="216"/>
      <c r="F9597" s="216"/>
      <c r="G9597" s="216"/>
      <c r="H9597" s="216"/>
      <c r="I9597" s="218"/>
      <c r="J9597" s="216"/>
      <c r="K9597" s="216"/>
      <c r="L9597" s="216"/>
      <c r="M9597" s="216"/>
      <c r="N9597" s="219"/>
      <c r="O9597" s="219"/>
      <c r="P9597" s="216"/>
    </row>
  </sheetData>
  <sheetProtection algorithmName="SHA-512" hashValue="f6N/QFVc2agsZiGyAOHuutBORpsK7SD0LkQ3OdRTaq6Yio5tvljpyh3qozFDn1+dVaGoG/scKqaH4UX+X15YQA==" saltValue="ozD5OsGpaPOyRKwUaSilOA==" spinCount="100000" sheet="1" objects="1" scenarios="1" formatCells="0" formatColumns="0" formatRows="0" insertColumns="0" insertRows="0" insertHyperlinks="0" sort="0" autoFilter="0" pivotTables="0"/>
  <protectedRanges>
    <protectedRange sqref="B10:B9583" name="Rango2"/>
    <protectedRange sqref="J10:M9583" name="Compr"/>
    <protectedRange sqref="H10:H9583" name="Rango3"/>
  </protectedRanges>
  <autoFilter ref="A8:P9581"/>
  <mergeCells count="22">
    <mergeCell ref="J7:K7"/>
    <mergeCell ref="L7:M7"/>
    <mergeCell ref="N7:O7"/>
    <mergeCell ref="K8:K9"/>
    <mergeCell ref="L8:L9"/>
    <mergeCell ref="M8:M9"/>
    <mergeCell ref="A8:A9"/>
    <mergeCell ref="B8:B9"/>
    <mergeCell ref="C8:C9"/>
    <mergeCell ref="D8:D9"/>
    <mergeCell ref="E8:E9"/>
    <mergeCell ref="C9593:E9593"/>
    <mergeCell ref="N9593:P9593"/>
    <mergeCell ref="I9584:M9584"/>
    <mergeCell ref="F8:F9"/>
    <mergeCell ref="G8:G9"/>
    <mergeCell ref="H8:H9"/>
    <mergeCell ref="I8:I9"/>
    <mergeCell ref="J8:J9"/>
    <mergeCell ref="N8:N9"/>
    <mergeCell ref="O8:O9"/>
    <mergeCell ref="P8:P9"/>
  </mergeCells>
  <pageMargins left="0.39370078740157483" right="0.19685039370078741" top="0.31496062992125984" bottom="0.74803149606299213" header="0.31496062992125984" footer="0.31496062992125984"/>
  <pageSetup scale="6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501"/>
  <sheetViews>
    <sheetView view="pageBreakPreview" zoomScaleNormal="100" zoomScaleSheetLayoutView="100" workbookViewId="0">
      <pane ySplit="9" topLeftCell="A10" activePane="bottomLeft" state="frozen"/>
      <selection activeCell="D26" sqref="D26"/>
      <selection pane="bottomLeft"/>
    </sheetView>
  </sheetViews>
  <sheetFormatPr baseColWidth="10" defaultRowHeight="12.75"/>
  <cols>
    <col min="1" max="1" width="7.140625" style="87" customWidth="1"/>
    <col min="2" max="2" width="4.140625" style="87" bestFit="1" customWidth="1"/>
    <col min="3" max="3" width="15.5703125" style="147" customWidth="1"/>
    <col min="4" max="4" width="12.28515625" style="173" bestFit="1" customWidth="1"/>
    <col min="5" max="5" width="12.140625" style="87" customWidth="1"/>
    <col min="6" max="6" width="9.42578125" style="87" customWidth="1"/>
    <col min="7" max="7" width="12.42578125" style="87" customWidth="1"/>
    <col min="8" max="8" width="50.28515625" style="94" customWidth="1"/>
    <col min="9" max="12" width="7.28515625" style="87" customWidth="1"/>
    <col min="13" max="13" width="13.42578125" style="156" bestFit="1" customWidth="1"/>
    <col min="14" max="14" width="14.42578125" style="156" customWidth="1"/>
    <col min="15" max="16" width="15.85546875" style="156" bestFit="1" customWidth="1"/>
    <col min="17" max="17" width="14.5703125" style="87" customWidth="1"/>
    <col min="18" max="16384" width="11.42578125" style="83"/>
  </cols>
  <sheetData>
    <row r="1" spans="1:17" s="96" customFormat="1">
      <c r="A1" s="163" t="s">
        <v>37</v>
      </c>
      <c r="B1" s="163"/>
      <c r="C1" s="163"/>
      <c r="D1" s="170"/>
      <c r="E1" s="163"/>
      <c r="F1" s="163"/>
      <c r="G1" s="163"/>
      <c r="H1" s="163"/>
      <c r="I1" s="163"/>
      <c r="J1" s="163"/>
      <c r="K1" s="95"/>
      <c r="L1" s="95"/>
      <c r="M1" s="159"/>
      <c r="N1" s="159"/>
      <c r="O1" s="159"/>
      <c r="P1" s="159"/>
      <c r="Q1" s="95"/>
    </row>
    <row r="2" spans="1:17" s="96" customFormat="1" ht="15.75">
      <c r="A2" s="163" t="s">
        <v>2116</v>
      </c>
      <c r="B2" s="163"/>
      <c r="C2" s="163"/>
      <c r="D2" s="170"/>
      <c r="E2" s="163"/>
      <c r="F2" s="163"/>
      <c r="G2" s="163"/>
      <c r="H2" s="163"/>
      <c r="I2" s="163"/>
      <c r="J2" s="163"/>
      <c r="K2" s="95"/>
      <c r="L2" s="95"/>
      <c r="M2" s="159"/>
      <c r="N2" s="159"/>
      <c r="O2" s="159"/>
      <c r="P2" s="159"/>
      <c r="Q2" s="95"/>
    </row>
    <row r="3" spans="1:17" s="96" customFormat="1">
      <c r="A3" s="163" t="s">
        <v>39</v>
      </c>
      <c r="B3" s="163"/>
      <c r="C3" s="163"/>
      <c r="D3" s="170"/>
      <c r="E3" s="163"/>
      <c r="F3" s="163"/>
      <c r="G3" s="163"/>
      <c r="H3" s="163"/>
      <c r="I3" s="163"/>
      <c r="J3" s="163"/>
      <c r="K3" s="95"/>
      <c r="L3" s="95"/>
      <c r="M3" s="159"/>
      <c r="N3" s="159"/>
      <c r="O3" s="159"/>
      <c r="P3" s="159"/>
      <c r="Q3" s="95"/>
    </row>
    <row r="4" spans="1:17" s="96" customFormat="1">
      <c r="A4" s="163" t="str">
        <f>+'CUT MN'!A4</f>
        <v>CORRESPONDIENTE AL PERIODO DE ENERO A NOVIEMBRE DE 2018</v>
      </c>
      <c r="B4" s="163"/>
      <c r="C4" s="163"/>
      <c r="D4" s="170"/>
      <c r="E4" s="163"/>
      <c r="F4" s="163"/>
      <c r="G4" s="163"/>
      <c r="H4" s="163"/>
      <c r="I4" s="163"/>
      <c r="J4" s="163"/>
      <c r="K4" s="95"/>
      <c r="L4" s="95"/>
      <c r="M4" s="159"/>
      <c r="N4" s="159"/>
      <c r="O4" s="159"/>
      <c r="P4" s="159"/>
      <c r="Q4" s="95"/>
    </row>
    <row r="5" spans="1:17" s="96" customFormat="1">
      <c r="A5" s="86" t="str">
        <f>+'CUT MN'!A5</f>
        <v>ACTUALIZADO AL : 6 de Diciembre de 2018</v>
      </c>
      <c r="B5" s="86"/>
      <c r="C5" s="86"/>
      <c r="D5" s="171"/>
      <c r="E5" s="86"/>
      <c r="F5" s="86"/>
      <c r="G5" s="86"/>
      <c r="H5" s="86"/>
      <c r="I5" s="86"/>
      <c r="J5" s="86"/>
      <c r="K5" s="95"/>
      <c r="L5" s="95"/>
      <c r="M5" s="159"/>
      <c r="N5" s="159"/>
      <c r="O5" s="159"/>
      <c r="P5" s="159"/>
      <c r="Q5" s="95"/>
    </row>
    <row r="6" spans="1:17" s="96" customFormat="1">
      <c r="A6" s="86"/>
      <c r="B6" s="81"/>
      <c r="C6" s="81"/>
      <c r="D6" s="97"/>
      <c r="E6" s="81"/>
      <c r="F6" s="81"/>
      <c r="G6" s="81"/>
      <c r="H6" s="91"/>
      <c r="I6" s="82"/>
      <c r="J6" s="95"/>
      <c r="K6" s="95"/>
      <c r="L6" s="95"/>
      <c r="M6" s="159"/>
      <c r="N6" s="159"/>
      <c r="O6" s="159"/>
      <c r="P6" s="159"/>
      <c r="Q6" s="95"/>
    </row>
    <row r="7" spans="1:17">
      <c r="A7" s="88"/>
      <c r="B7" s="88"/>
      <c r="C7" s="146"/>
      <c r="D7" s="172"/>
      <c r="E7" s="88"/>
      <c r="F7" s="88"/>
      <c r="G7" s="88"/>
      <c r="H7" s="92"/>
      <c r="I7" s="362" t="s">
        <v>700</v>
      </c>
      <c r="J7" s="362"/>
      <c r="K7" s="362" t="s">
        <v>699</v>
      </c>
      <c r="L7" s="370"/>
      <c r="M7" s="366"/>
      <c r="N7" s="366"/>
      <c r="O7" s="369"/>
      <c r="P7" s="369"/>
      <c r="Q7" s="88"/>
    </row>
    <row r="8" spans="1:17" s="87" customFormat="1" ht="12" customHeight="1">
      <c r="A8" s="362" t="s">
        <v>701</v>
      </c>
      <c r="B8" s="362" t="s">
        <v>702</v>
      </c>
      <c r="C8" s="361" t="s">
        <v>712</v>
      </c>
      <c r="D8" s="367" t="s">
        <v>696</v>
      </c>
      <c r="E8" s="361" t="s">
        <v>695</v>
      </c>
      <c r="F8" s="361" t="s">
        <v>697</v>
      </c>
      <c r="G8" s="362" t="s">
        <v>719</v>
      </c>
      <c r="H8" s="361" t="s">
        <v>698</v>
      </c>
      <c r="I8" s="362" t="s">
        <v>704</v>
      </c>
      <c r="J8" s="362" t="s">
        <v>705</v>
      </c>
      <c r="K8" s="362" t="s">
        <v>703</v>
      </c>
      <c r="L8" s="362" t="s">
        <v>706</v>
      </c>
      <c r="M8" s="363" t="s">
        <v>709</v>
      </c>
      <c r="N8" s="363" t="s">
        <v>716</v>
      </c>
      <c r="O8" s="363" t="s">
        <v>707</v>
      </c>
      <c r="P8" s="363" t="s">
        <v>717</v>
      </c>
      <c r="Q8" s="361" t="s">
        <v>715</v>
      </c>
    </row>
    <row r="9" spans="1:17" s="87" customFormat="1">
      <c r="A9" s="362"/>
      <c r="B9" s="362"/>
      <c r="C9" s="361"/>
      <c r="D9" s="367"/>
      <c r="E9" s="361"/>
      <c r="F9" s="361"/>
      <c r="G9" s="362"/>
      <c r="H9" s="361"/>
      <c r="I9" s="362"/>
      <c r="J9" s="362"/>
      <c r="K9" s="362"/>
      <c r="L9" s="362"/>
      <c r="M9" s="363"/>
      <c r="N9" s="363"/>
      <c r="O9" s="363"/>
      <c r="P9" s="363"/>
      <c r="Q9" s="361"/>
    </row>
    <row r="10" spans="1:17" ht="51">
      <c r="A10" s="89" t="s">
        <v>560</v>
      </c>
      <c r="B10" s="89"/>
      <c r="C10" s="90" t="s">
        <v>622</v>
      </c>
      <c r="D10" s="148">
        <v>43105</v>
      </c>
      <c r="E10" s="85" t="s">
        <v>23</v>
      </c>
      <c r="F10" s="85">
        <v>17525</v>
      </c>
      <c r="G10" s="89"/>
      <c r="H10" s="93" t="s">
        <v>2100</v>
      </c>
      <c r="I10" s="89"/>
      <c r="J10" s="89"/>
      <c r="K10" s="89"/>
      <c r="L10" s="89"/>
      <c r="M10" s="155">
        <v>0</v>
      </c>
      <c r="N10" s="155">
        <v>0</v>
      </c>
      <c r="O10" s="155">
        <v>0.01</v>
      </c>
      <c r="P10" s="155">
        <v>0</v>
      </c>
      <c r="Q10" s="89" t="s">
        <v>679</v>
      </c>
    </row>
    <row r="11" spans="1:17" ht="51">
      <c r="A11" s="89" t="s">
        <v>560</v>
      </c>
      <c r="B11" s="89"/>
      <c r="C11" s="90" t="s">
        <v>622</v>
      </c>
      <c r="D11" s="148">
        <v>43108</v>
      </c>
      <c r="E11" s="85" t="s">
        <v>6</v>
      </c>
      <c r="F11" s="85">
        <v>73773</v>
      </c>
      <c r="G11" s="89"/>
      <c r="H11" s="93" t="s">
        <v>668</v>
      </c>
      <c r="I11" s="89"/>
      <c r="J11" s="89"/>
      <c r="K11" s="89"/>
      <c r="L11" s="89"/>
      <c r="M11" s="155">
        <v>0</v>
      </c>
      <c r="N11" s="155">
        <v>5000</v>
      </c>
      <c r="O11" s="155">
        <v>0</v>
      </c>
      <c r="P11" s="155">
        <v>34300</v>
      </c>
      <c r="Q11" s="89" t="s">
        <v>679</v>
      </c>
    </row>
    <row r="12" spans="1:17" ht="51">
      <c r="A12" s="89" t="s">
        <v>560</v>
      </c>
      <c r="B12" s="89"/>
      <c r="C12" s="90" t="s">
        <v>622</v>
      </c>
      <c r="D12" s="148">
        <v>43115</v>
      </c>
      <c r="E12" s="85" t="s">
        <v>23</v>
      </c>
      <c r="F12" s="85">
        <v>17549</v>
      </c>
      <c r="G12" s="89"/>
      <c r="H12" s="93" t="s">
        <v>2101</v>
      </c>
      <c r="I12" s="89"/>
      <c r="J12" s="89"/>
      <c r="K12" s="89"/>
      <c r="L12" s="89"/>
      <c r="M12" s="155">
        <v>0</v>
      </c>
      <c r="N12" s="155">
        <v>0</v>
      </c>
      <c r="O12" s="155">
        <v>0</v>
      </c>
      <c r="P12" s="155">
        <v>0.01</v>
      </c>
      <c r="Q12" s="89" t="s">
        <v>679</v>
      </c>
    </row>
    <row r="13" spans="1:17" ht="51">
      <c r="A13" s="89" t="s">
        <v>560</v>
      </c>
      <c r="B13" s="89"/>
      <c r="C13" s="90" t="s">
        <v>622</v>
      </c>
      <c r="D13" s="148">
        <v>43116</v>
      </c>
      <c r="E13" s="85" t="s">
        <v>23</v>
      </c>
      <c r="F13" s="85">
        <v>17553</v>
      </c>
      <c r="G13" s="89"/>
      <c r="H13" s="93" t="s">
        <v>2102</v>
      </c>
      <c r="I13" s="89"/>
      <c r="J13" s="89"/>
      <c r="K13" s="89"/>
      <c r="L13" s="89"/>
      <c r="M13" s="155">
        <v>0</v>
      </c>
      <c r="N13" s="155">
        <v>0</v>
      </c>
      <c r="O13" s="155">
        <v>0</v>
      </c>
      <c r="P13" s="155">
        <v>0.01</v>
      </c>
      <c r="Q13" s="89" t="s">
        <v>679</v>
      </c>
    </row>
    <row r="14" spans="1:17" ht="51">
      <c r="A14" s="89">
        <v>513</v>
      </c>
      <c r="B14" s="89"/>
      <c r="C14" s="90" t="s">
        <v>175</v>
      </c>
      <c r="D14" s="148">
        <v>43123</v>
      </c>
      <c r="E14" s="85" t="s">
        <v>6</v>
      </c>
      <c r="F14" s="85">
        <v>73963</v>
      </c>
      <c r="G14" s="89"/>
      <c r="H14" s="93" t="s">
        <v>2103</v>
      </c>
      <c r="I14" s="89"/>
      <c r="J14" s="89"/>
      <c r="K14" s="89"/>
      <c r="L14" s="89"/>
      <c r="M14" s="155">
        <v>0</v>
      </c>
      <c r="N14" s="155">
        <v>272000</v>
      </c>
      <c r="O14" s="155">
        <v>0</v>
      </c>
      <c r="P14" s="155">
        <v>1865920</v>
      </c>
      <c r="Q14" s="89" t="s">
        <v>679</v>
      </c>
    </row>
    <row r="15" spans="1:17" ht="51">
      <c r="A15" s="89">
        <v>513</v>
      </c>
      <c r="B15" s="89"/>
      <c r="C15" s="90" t="s">
        <v>175</v>
      </c>
      <c r="D15" s="148">
        <v>43124</v>
      </c>
      <c r="E15" s="85" t="s">
        <v>6</v>
      </c>
      <c r="F15" s="85">
        <v>73986</v>
      </c>
      <c r="G15" s="89"/>
      <c r="H15" s="93" t="s">
        <v>2103</v>
      </c>
      <c r="I15" s="89"/>
      <c r="J15" s="89"/>
      <c r="K15" s="89"/>
      <c r="L15" s="89"/>
      <c r="M15" s="155">
        <v>0</v>
      </c>
      <c r="N15" s="155">
        <v>272000</v>
      </c>
      <c r="O15" s="155">
        <v>0</v>
      </c>
      <c r="P15" s="155">
        <v>1865920</v>
      </c>
      <c r="Q15" s="89" t="s">
        <v>679</v>
      </c>
    </row>
    <row r="16" spans="1:17" ht="51">
      <c r="A16" s="89" t="s">
        <v>560</v>
      </c>
      <c r="B16" s="89"/>
      <c r="C16" s="90" t="s">
        <v>622</v>
      </c>
      <c r="D16" s="148">
        <v>43124</v>
      </c>
      <c r="E16" s="85" t="s">
        <v>23</v>
      </c>
      <c r="F16" s="85">
        <v>17575</v>
      </c>
      <c r="G16" s="89"/>
      <c r="H16" s="93" t="s">
        <v>2104</v>
      </c>
      <c r="I16" s="89"/>
      <c r="J16" s="89"/>
      <c r="K16" s="89"/>
      <c r="L16" s="89"/>
      <c r="M16" s="155">
        <v>0</v>
      </c>
      <c r="N16" s="155">
        <v>0</v>
      </c>
      <c r="O16" s="155">
        <v>0.01</v>
      </c>
      <c r="P16" s="155">
        <v>0</v>
      </c>
      <c r="Q16" s="89" t="s">
        <v>679</v>
      </c>
    </row>
    <row r="17" spans="1:17" ht="51">
      <c r="A17" s="89">
        <v>513</v>
      </c>
      <c r="B17" s="89"/>
      <c r="C17" s="90" t="s">
        <v>175</v>
      </c>
      <c r="D17" s="148">
        <v>43129</v>
      </c>
      <c r="E17" s="85" t="s">
        <v>6</v>
      </c>
      <c r="F17" s="85">
        <v>74050</v>
      </c>
      <c r="G17" s="89"/>
      <c r="H17" s="93" t="s">
        <v>2103</v>
      </c>
      <c r="I17" s="89"/>
      <c r="J17" s="89"/>
      <c r="K17" s="89"/>
      <c r="L17" s="89"/>
      <c r="M17" s="155">
        <v>0</v>
      </c>
      <c r="N17" s="155">
        <v>408000</v>
      </c>
      <c r="O17" s="155">
        <v>0</v>
      </c>
      <c r="P17" s="155">
        <v>2798880</v>
      </c>
      <c r="Q17" s="89" t="s">
        <v>679</v>
      </c>
    </row>
    <row r="18" spans="1:17" ht="51">
      <c r="A18" s="89" t="s">
        <v>560</v>
      </c>
      <c r="B18" s="89"/>
      <c r="C18" s="90" t="s">
        <v>622</v>
      </c>
      <c r="D18" s="148">
        <v>43131</v>
      </c>
      <c r="E18" s="85" t="s">
        <v>23</v>
      </c>
      <c r="F18" s="85">
        <v>17598</v>
      </c>
      <c r="G18" s="89"/>
      <c r="H18" s="93" t="s">
        <v>2105</v>
      </c>
      <c r="I18" s="89"/>
      <c r="J18" s="89"/>
      <c r="K18" s="89"/>
      <c r="L18" s="89"/>
      <c r="M18" s="155">
        <v>0</v>
      </c>
      <c r="N18" s="155">
        <v>0</v>
      </c>
      <c r="O18" s="155">
        <v>0.01</v>
      </c>
      <c r="P18" s="155">
        <v>0</v>
      </c>
      <c r="Q18" s="89" t="s">
        <v>679</v>
      </c>
    </row>
    <row r="19" spans="1:17" ht="63.75">
      <c r="A19" s="89">
        <v>86</v>
      </c>
      <c r="B19" s="89"/>
      <c r="C19" s="90" t="s">
        <v>59</v>
      </c>
      <c r="D19" s="148">
        <v>43133</v>
      </c>
      <c r="E19" s="85" t="s">
        <v>6</v>
      </c>
      <c r="F19" s="85">
        <v>912812</v>
      </c>
      <c r="G19" s="89"/>
      <c r="H19" s="93" t="s">
        <v>2901</v>
      </c>
      <c r="I19" s="89"/>
      <c r="J19" s="89"/>
      <c r="K19" s="89"/>
      <c r="L19" s="89"/>
      <c r="M19" s="155">
        <v>0</v>
      </c>
      <c r="N19" s="155">
        <v>36443.15</v>
      </c>
      <c r="O19" s="155">
        <v>0</v>
      </c>
      <c r="P19" s="155">
        <v>250000.01</v>
      </c>
      <c r="Q19" s="89" t="s">
        <v>679</v>
      </c>
    </row>
    <row r="20" spans="1:17" ht="76.5">
      <c r="A20" s="89">
        <v>86</v>
      </c>
      <c r="B20" s="89"/>
      <c r="C20" s="90" t="s">
        <v>59</v>
      </c>
      <c r="D20" s="148">
        <v>43133</v>
      </c>
      <c r="E20" s="85" t="s">
        <v>11</v>
      </c>
      <c r="F20" s="85">
        <v>912812</v>
      </c>
      <c r="G20" s="89"/>
      <c r="H20" s="93" t="s">
        <v>2902</v>
      </c>
      <c r="I20" s="89"/>
      <c r="J20" s="89"/>
      <c r="K20" s="89"/>
      <c r="L20" s="89"/>
      <c r="M20" s="155">
        <v>7.29</v>
      </c>
      <c r="N20" s="155">
        <v>0</v>
      </c>
      <c r="O20" s="155">
        <v>50.01</v>
      </c>
      <c r="P20" s="155">
        <v>0</v>
      </c>
      <c r="Q20" s="89" t="s">
        <v>679</v>
      </c>
    </row>
    <row r="21" spans="1:17" ht="51">
      <c r="A21" s="89" t="s">
        <v>560</v>
      </c>
      <c r="B21" s="89"/>
      <c r="C21" s="90" t="s">
        <v>622</v>
      </c>
      <c r="D21" s="148">
        <v>43137</v>
      </c>
      <c r="E21" s="85" t="s">
        <v>23</v>
      </c>
      <c r="F21" s="85">
        <v>17616</v>
      </c>
      <c r="G21" s="89"/>
      <c r="H21" s="93" t="s">
        <v>2903</v>
      </c>
      <c r="I21" s="89"/>
      <c r="J21" s="89"/>
      <c r="K21" s="89"/>
      <c r="L21" s="89"/>
      <c r="M21" s="155">
        <v>0</v>
      </c>
      <c r="N21" s="155">
        <v>0</v>
      </c>
      <c r="O21" s="155">
        <v>0</v>
      </c>
      <c r="P21" s="155">
        <v>0.01</v>
      </c>
      <c r="Q21" s="89" t="s">
        <v>679</v>
      </c>
    </row>
    <row r="22" spans="1:17" ht="51">
      <c r="A22" s="89" t="s">
        <v>560</v>
      </c>
      <c r="B22" s="89"/>
      <c r="C22" s="90" t="s">
        <v>622</v>
      </c>
      <c r="D22" s="148">
        <v>43138</v>
      </c>
      <c r="E22" s="85" t="s">
        <v>23</v>
      </c>
      <c r="F22" s="85">
        <v>17621</v>
      </c>
      <c r="G22" s="89"/>
      <c r="H22" s="93" t="s">
        <v>2904</v>
      </c>
      <c r="I22" s="89"/>
      <c r="J22" s="89"/>
      <c r="K22" s="89"/>
      <c r="L22" s="89"/>
      <c r="M22" s="155">
        <v>0</v>
      </c>
      <c r="N22" s="155">
        <v>0</v>
      </c>
      <c r="O22" s="155">
        <v>0</v>
      </c>
      <c r="P22" s="155">
        <v>0.01</v>
      </c>
      <c r="Q22" s="89" t="s">
        <v>679</v>
      </c>
    </row>
    <row r="23" spans="1:17" ht="51">
      <c r="A23" s="89" t="s">
        <v>560</v>
      </c>
      <c r="B23" s="89"/>
      <c r="C23" s="90" t="s">
        <v>622</v>
      </c>
      <c r="D23" s="148">
        <v>43146</v>
      </c>
      <c r="E23" s="85" t="s">
        <v>23</v>
      </c>
      <c r="F23" s="85">
        <v>17637</v>
      </c>
      <c r="G23" s="89"/>
      <c r="H23" s="93" t="s">
        <v>2905</v>
      </c>
      <c r="I23" s="89"/>
      <c r="J23" s="89"/>
      <c r="K23" s="89"/>
      <c r="L23" s="89"/>
      <c r="M23" s="155">
        <v>0</v>
      </c>
      <c r="N23" s="155">
        <v>0</v>
      </c>
      <c r="O23" s="155">
        <v>0</v>
      </c>
      <c r="P23" s="155">
        <v>0.01</v>
      </c>
      <c r="Q23" s="89" t="s">
        <v>679</v>
      </c>
    </row>
    <row r="24" spans="1:17" ht="63.75">
      <c r="A24" s="89" t="s">
        <v>560</v>
      </c>
      <c r="B24" s="89"/>
      <c r="C24" s="90" t="s">
        <v>622</v>
      </c>
      <c r="D24" s="148">
        <v>43147</v>
      </c>
      <c r="E24" s="85" t="s">
        <v>6</v>
      </c>
      <c r="F24" s="85">
        <v>913737</v>
      </c>
      <c r="G24" s="89"/>
      <c r="H24" s="93" t="s">
        <v>2906</v>
      </c>
      <c r="I24" s="89"/>
      <c r="J24" s="89"/>
      <c r="K24" s="89"/>
      <c r="L24" s="89"/>
      <c r="M24" s="155">
        <v>0</v>
      </c>
      <c r="N24" s="155">
        <v>150000</v>
      </c>
      <c r="O24" s="155">
        <v>0</v>
      </c>
      <c r="P24" s="155">
        <v>1029000</v>
      </c>
      <c r="Q24" s="89" t="s">
        <v>679</v>
      </c>
    </row>
    <row r="25" spans="1:17" ht="51">
      <c r="A25" s="89" t="s">
        <v>560</v>
      </c>
      <c r="B25" s="89"/>
      <c r="C25" s="90" t="s">
        <v>622</v>
      </c>
      <c r="D25" s="148">
        <v>43150</v>
      </c>
      <c r="E25" s="85" t="s">
        <v>23</v>
      </c>
      <c r="F25" s="85">
        <v>17647</v>
      </c>
      <c r="G25" s="89"/>
      <c r="H25" s="93" t="s">
        <v>2907</v>
      </c>
      <c r="I25" s="89"/>
      <c r="J25" s="89"/>
      <c r="K25" s="89"/>
      <c r="L25" s="89"/>
      <c r="M25" s="155">
        <v>0</v>
      </c>
      <c r="N25" s="155">
        <v>0</v>
      </c>
      <c r="O25" s="155">
        <v>0.01</v>
      </c>
      <c r="P25" s="155">
        <v>0</v>
      </c>
      <c r="Q25" s="89" t="s">
        <v>679</v>
      </c>
    </row>
    <row r="26" spans="1:17" ht="51">
      <c r="A26" s="89" t="s">
        <v>560</v>
      </c>
      <c r="B26" s="89"/>
      <c r="C26" s="90" t="s">
        <v>622</v>
      </c>
      <c r="D26" s="148">
        <v>43151</v>
      </c>
      <c r="E26" s="85" t="s">
        <v>23</v>
      </c>
      <c r="F26" s="85">
        <v>17651</v>
      </c>
      <c r="G26" s="89"/>
      <c r="H26" s="93" t="s">
        <v>2908</v>
      </c>
      <c r="I26" s="89"/>
      <c r="J26" s="89"/>
      <c r="K26" s="89"/>
      <c r="L26" s="89"/>
      <c r="M26" s="155">
        <v>0</v>
      </c>
      <c r="N26" s="155">
        <v>0</v>
      </c>
      <c r="O26" s="155">
        <v>0</v>
      </c>
      <c r="P26" s="155">
        <v>0.02</v>
      </c>
      <c r="Q26" s="89" t="s">
        <v>679</v>
      </c>
    </row>
    <row r="27" spans="1:17" ht="51">
      <c r="A27" s="89" t="s">
        <v>561</v>
      </c>
      <c r="B27" s="89"/>
      <c r="C27" s="90" t="s">
        <v>10493</v>
      </c>
      <c r="D27" s="148">
        <v>43151</v>
      </c>
      <c r="E27" s="85" t="s">
        <v>3</v>
      </c>
      <c r="F27" s="85">
        <v>1598496</v>
      </c>
      <c r="G27" s="89"/>
      <c r="H27" s="93" t="s">
        <v>2909</v>
      </c>
      <c r="I27" s="89"/>
      <c r="J27" s="89"/>
      <c r="K27" s="89"/>
      <c r="L27" s="89"/>
      <c r="M27" s="155">
        <v>0</v>
      </c>
      <c r="N27" s="155">
        <v>7.29</v>
      </c>
      <c r="O27" s="155">
        <v>0</v>
      </c>
      <c r="P27" s="155">
        <v>50.01</v>
      </c>
      <c r="Q27" s="89" t="s">
        <v>679</v>
      </c>
    </row>
    <row r="28" spans="1:17" ht="51">
      <c r="A28" s="89" t="s">
        <v>561</v>
      </c>
      <c r="B28" s="89"/>
      <c r="C28" s="90" t="s">
        <v>10493</v>
      </c>
      <c r="D28" s="148">
        <v>43151</v>
      </c>
      <c r="E28" s="85" t="s">
        <v>3</v>
      </c>
      <c r="F28" s="85">
        <v>1598495</v>
      </c>
      <c r="G28" s="89"/>
      <c r="H28" s="93" t="s">
        <v>2909</v>
      </c>
      <c r="I28" s="89"/>
      <c r="J28" s="89"/>
      <c r="K28" s="89"/>
      <c r="L28" s="89"/>
      <c r="M28" s="155">
        <v>0</v>
      </c>
      <c r="N28" s="155">
        <v>7.29</v>
      </c>
      <c r="O28" s="155">
        <v>0</v>
      </c>
      <c r="P28" s="155">
        <v>50.01</v>
      </c>
      <c r="Q28" s="89" t="s">
        <v>679</v>
      </c>
    </row>
    <row r="29" spans="1:17" ht="51">
      <c r="A29" s="89" t="s">
        <v>560</v>
      </c>
      <c r="B29" s="89"/>
      <c r="C29" s="90" t="s">
        <v>622</v>
      </c>
      <c r="D29" s="148">
        <v>43153</v>
      </c>
      <c r="E29" s="85" t="s">
        <v>23</v>
      </c>
      <c r="F29" s="85">
        <v>17659</v>
      </c>
      <c r="G29" s="89"/>
      <c r="H29" s="93" t="s">
        <v>2910</v>
      </c>
      <c r="I29" s="89"/>
      <c r="J29" s="89"/>
      <c r="K29" s="89"/>
      <c r="L29" s="89"/>
      <c r="M29" s="155">
        <v>0</v>
      </c>
      <c r="N29" s="155">
        <v>0</v>
      </c>
      <c r="O29" s="155">
        <v>0.01</v>
      </c>
      <c r="P29" s="155">
        <v>0</v>
      </c>
      <c r="Q29" s="89" t="s">
        <v>679</v>
      </c>
    </row>
    <row r="30" spans="1:17" ht="76.5">
      <c r="A30" s="89">
        <v>291</v>
      </c>
      <c r="B30" s="89"/>
      <c r="C30" s="90" t="s">
        <v>133</v>
      </c>
      <c r="D30" s="148">
        <v>43154</v>
      </c>
      <c r="E30" s="85" t="s">
        <v>6</v>
      </c>
      <c r="F30" s="85">
        <v>944718</v>
      </c>
      <c r="G30" s="89"/>
      <c r="H30" s="93" t="s">
        <v>2911</v>
      </c>
      <c r="I30" s="89"/>
      <c r="J30" s="89"/>
      <c r="K30" s="89"/>
      <c r="L30" s="89"/>
      <c r="M30" s="155">
        <v>0</v>
      </c>
      <c r="N30" s="155">
        <v>4265992.55</v>
      </c>
      <c r="O30" s="155">
        <v>0</v>
      </c>
      <c r="P30" s="155">
        <v>29264708.890000001</v>
      </c>
      <c r="Q30" s="89" t="s">
        <v>679</v>
      </c>
    </row>
    <row r="31" spans="1:17" ht="51">
      <c r="A31" s="89" t="s">
        <v>560</v>
      </c>
      <c r="B31" s="89"/>
      <c r="C31" s="90" t="s">
        <v>622</v>
      </c>
      <c r="D31" s="148">
        <v>43154</v>
      </c>
      <c r="E31" s="85" t="s">
        <v>3</v>
      </c>
      <c r="F31" s="85">
        <v>1599496</v>
      </c>
      <c r="G31" s="89"/>
      <c r="H31" s="93" t="s">
        <v>2912</v>
      </c>
      <c r="I31" s="89"/>
      <c r="J31" s="89"/>
      <c r="K31" s="89"/>
      <c r="L31" s="89"/>
      <c r="M31" s="155">
        <v>0</v>
      </c>
      <c r="N31" s="155">
        <v>11666.67</v>
      </c>
      <c r="O31" s="155">
        <v>0</v>
      </c>
      <c r="P31" s="155">
        <v>80033.36</v>
      </c>
      <c r="Q31" s="89" t="s">
        <v>679</v>
      </c>
    </row>
    <row r="32" spans="1:17" ht="51">
      <c r="A32" s="89" t="s">
        <v>560</v>
      </c>
      <c r="B32" s="89"/>
      <c r="C32" s="90" t="s">
        <v>622</v>
      </c>
      <c r="D32" s="148">
        <v>43154</v>
      </c>
      <c r="E32" s="85" t="s">
        <v>23</v>
      </c>
      <c r="F32" s="85">
        <v>17663</v>
      </c>
      <c r="G32" s="89"/>
      <c r="H32" s="93" t="s">
        <v>2913</v>
      </c>
      <c r="I32" s="89"/>
      <c r="J32" s="89"/>
      <c r="K32" s="89"/>
      <c r="L32" s="89"/>
      <c r="M32" s="155">
        <v>0</v>
      </c>
      <c r="N32" s="155">
        <v>0</v>
      </c>
      <c r="O32" s="155">
        <v>0.01</v>
      </c>
      <c r="P32" s="155">
        <v>0</v>
      </c>
      <c r="Q32" s="89" t="s">
        <v>679</v>
      </c>
    </row>
    <row r="33" spans="1:17" ht="51">
      <c r="A33" s="89" t="s">
        <v>560</v>
      </c>
      <c r="B33" s="89"/>
      <c r="C33" s="90" t="s">
        <v>622</v>
      </c>
      <c r="D33" s="148">
        <v>43159</v>
      </c>
      <c r="E33" s="85" t="s">
        <v>23</v>
      </c>
      <c r="F33" s="85">
        <v>17677</v>
      </c>
      <c r="G33" s="89"/>
      <c r="H33" s="93" t="s">
        <v>2914</v>
      </c>
      <c r="I33" s="89"/>
      <c r="J33" s="89"/>
      <c r="K33" s="89"/>
      <c r="L33" s="89"/>
      <c r="M33" s="155">
        <v>0</v>
      </c>
      <c r="N33" s="155">
        <v>0</v>
      </c>
      <c r="O33" s="155">
        <v>0</v>
      </c>
      <c r="P33" s="155">
        <v>0.02</v>
      </c>
      <c r="Q33" s="89" t="s">
        <v>679</v>
      </c>
    </row>
    <row r="34" spans="1:17" ht="76.5">
      <c r="A34" s="89" t="s">
        <v>560</v>
      </c>
      <c r="B34" s="89"/>
      <c r="C34" s="90" t="s">
        <v>622</v>
      </c>
      <c r="D34" s="148">
        <v>43159</v>
      </c>
      <c r="E34" s="85" t="s">
        <v>6</v>
      </c>
      <c r="F34" s="85">
        <v>914896</v>
      </c>
      <c r="G34" s="89"/>
      <c r="H34" s="93" t="s">
        <v>2915</v>
      </c>
      <c r="I34" s="89"/>
      <c r="J34" s="89"/>
      <c r="K34" s="89"/>
      <c r="L34" s="89"/>
      <c r="M34" s="155">
        <v>0</v>
      </c>
      <c r="N34" s="155">
        <v>1917.94</v>
      </c>
      <c r="O34" s="155">
        <v>0</v>
      </c>
      <c r="P34" s="155">
        <v>13157.07</v>
      </c>
      <c r="Q34" s="89" t="s">
        <v>679</v>
      </c>
    </row>
    <row r="35" spans="1:17" ht="51">
      <c r="A35" s="89">
        <v>513</v>
      </c>
      <c r="B35" s="89"/>
      <c r="C35" s="90" t="s">
        <v>175</v>
      </c>
      <c r="D35" s="148">
        <v>43159</v>
      </c>
      <c r="E35" s="85" t="s">
        <v>6</v>
      </c>
      <c r="F35" s="85">
        <v>74439</v>
      </c>
      <c r="G35" s="89"/>
      <c r="H35" s="93" t="s">
        <v>2103</v>
      </c>
      <c r="I35" s="89"/>
      <c r="J35" s="89"/>
      <c r="K35" s="89"/>
      <c r="L35" s="89"/>
      <c r="M35" s="155">
        <v>0</v>
      </c>
      <c r="N35" s="155">
        <v>415755</v>
      </c>
      <c r="O35" s="155">
        <v>0</v>
      </c>
      <c r="P35" s="155">
        <v>2852079.3</v>
      </c>
      <c r="Q35" s="89" t="s">
        <v>679</v>
      </c>
    </row>
    <row r="36" spans="1:17" ht="51">
      <c r="A36" s="89" t="s">
        <v>560</v>
      </c>
      <c r="B36" s="89"/>
      <c r="C36" s="90" t="s">
        <v>622</v>
      </c>
      <c r="D36" s="148">
        <v>43161</v>
      </c>
      <c r="E36" s="85" t="s">
        <v>23</v>
      </c>
      <c r="F36" s="85">
        <v>17685</v>
      </c>
      <c r="G36" s="89"/>
      <c r="H36" s="93" t="s">
        <v>3505</v>
      </c>
      <c r="I36" s="89"/>
      <c r="J36" s="89"/>
      <c r="K36" s="89"/>
      <c r="L36" s="89"/>
      <c r="M36" s="155">
        <v>0</v>
      </c>
      <c r="N36" s="155">
        <v>0</v>
      </c>
      <c r="O36" s="155">
        <v>0</v>
      </c>
      <c r="P36" s="155">
        <v>0.01</v>
      </c>
      <c r="Q36" s="89" t="s">
        <v>679</v>
      </c>
    </row>
    <row r="37" spans="1:17" ht="51">
      <c r="A37" s="89">
        <v>513</v>
      </c>
      <c r="B37" s="89"/>
      <c r="C37" s="90" t="s">
        <v>175</v>
      </c>
      <c r="D37" s="148">
        <v>43165</v>
      </c>
      <c r="E37" s="85" t="s">
        <v>6</v>
      </c>
      <c r="F37" s="85">
        <v>74511</v>
      </c>
      <c r="G37" s="89"/>
      <c r="H37" s="93" t="s">
        <v>2103</v>
      </c>
      <c r="I37" s="89"/>
      <c r="J37" s="89"/>
      <c r="K37" s="89"/>
      <c r="L37" s="89"/>
      <c r="M37" s="155">
        <v>0</v>
      </c>
      <c r="N37" s="155">
        <v>415755</v>
      </c>
      <c r="O37" s="155">
        <v>0</v>
      </c>
      <c r="P37" s="155">
        <v>2852079.3</v>
      </c>
      <c r="Q37" s="89" t="s">
        <v>679</v>
      </c>
    </row>
    <row r="38" spans="1:17" ht="51">
      <c r="A38" s="89" t="s">
        <v>560</v>
      </c>
      <c r="B38" s="89"/>
      <c r="C38" s="90" t="s">
        <v>622</v>
      </c>
      <c r="D38" s="148">
        <v>43167</v>
      </c>
      <c r="E38" s="85" t="s">
        <v>23</v>
      </c>
      <c r="F38" s="85">
        <v>17702</v>
      </c>
      <c r="G38" s="89"/>
      <c r="H38" s="93" t="s">
        <v>3506</v>
      </c>
      <c r="I38" s="89"/>
      <c r="J38" s="89"/>
      <c r="K38" s="89"/>
      <c r="L38" s="89"/>
      <c r="M38" s="155">
        <v>0</v>
      </c>
      <c r="N38" s="155">
        <v>0</v>
      </c>
      <c r="O38" s="155">
        <v>0</v>
      </c>
      <c r="P38" s="155">
        <v>0.02</v>
      </c>
      <c r="Q38" s="89" t="s">
        <v>679</v>
      </c>
    </row>
    <row r="39" spans="1:17" ht="51">
      <c r="A39" s="89" t="s">
        <v>560</v>
      </c>
      <c r="B39" s="89"/>
      <c r="C39" s="90" t="s">
        <v>622</v>
      </c>
      <c r="D39" s="148">
        <v>43168</v>
      </c>
      <c r="E39" s="85" t="s">
        <v>23</v>
      </c>
      <c r="F39" s="85">
        <v>17706</v>
      </c>
      <c r="G39" s="89"/>
      <c r="H39" s="93" t="s">
        <v>3507</v>
      </c>
      <c r="I39" s="89"/>
      <c r="J39" s="89"/>
      <c r="K39" s="89"/>
      <c r="L39" s="89"/>
      <c r="M39" s="155">
        <v>0</v>
      </c>
      <c r="N39" s="155">
        <v>0</v>
      </c>
      <c r="O39" s="155">
        <v>0</v>
      </c>
      <c r="P39" s="155">
        <v>0.01</v>
      </c>
      <c r="Q39" s="89" t="s">
        <v>679</v>
      </c>
    </row>
    <row r="40" spans="1:17" ht="51">
      <c r="A40" s="89">
        <v>513</v>
      </c>
      <c r="B40" s="89"/>
      <c r="C40" s="90" t="s">
        <v>175</v>
      </c>
      <c r="D40" s="148">
        <v>43168</v>
      </c>
      <c r="E40" s="85" t="s">
        <v>6</v>
      </c>
      <c r="F40" s="85">
        <v>74561</v>
      </c>
      <c r="G40" s="89"/>
      <c r="H40" s="93" t="s">
        <v>2103</v>
      </c>
      <c r="I40" s="89"/>
      <c r="J40" s="89"/>
      <c r="K40" s="89"/>
      <c r="L40" s="89"/>
      <c r="M40" s="155">
        <v>0</v>
      </c>
      <c r="N40" s="155">
        <v>138750</v>
      </c>
      <c r="O40" s="155">
        <v>0</v>
      </c>
      <c r="P40" s="155">
        <v>951825</v>
      </c>
      <c r="Q40" s="89" t="s">
        <v>679</v>
      </c>
    </row>
    <row r="41" spans="1:17" ht="51">
      <c r="A41" s="89">
        <v>513</v>
      </c>
      <c r="B41" s="89"/>
      <c r="C41" s="90" t="s">
        <v>175</v>
      </c>
      <c r="D41" s="148">
        <v>43172</v>
      </c>
      <c r="E41" s="85" t="s">
        <v>6</v>
      </c>
      <c r="F41" s="85">
        <v>74598</v>
      </c>
      <c r="G41" s="89"/>
      <c r="H41" s="93" t="s">
        <v>2103</v>
      </c>
      <c r="I41" s="89"/>
      <c r="J41" s="89"/>
      <c r="K41" s="89"/>
      <c r="L41" s="89"/>
      <c r="M41" s="155">
        <v>0</v>
      </c>
      <c r="N41" s="155">
        <v>1995624</v>
      </c>
      <c r="O41" s="155">
        <v>0</v>
      </c>
      <c r="P41" s="155">
        <v>13689980.640000001</v>
      </c>
      <c r="Q41" s="89" t="s">
        <v>679</v>
      </c>
    </row>
    <row r="42" spans="1:17" ht="51">
      <c r="A42" s="89" t="s">
        <v>560</v>
      </c>
      <c r="B42" s="89"/>
      <c r="C42" s="90" t="s">
        <v>622</v>
      </c>
      <c r="D42" s="148">
        <v>43173</v>
      </c>
      <c r="E42" s="85" t="s">
        <v>23</v>
      </c>
      <c r="F42" s="85">
        <v>17719</v>
      </c>
      <c r="G42" s="89"/>
      <c r="H42" s="93" t="s">
        <v>3508</v>
      </c>
      <c r="I42" s="89"/>
      <c r="J42" s="89"/>
      <c r="K42" s="89"/>
      <c r="L42" s="89"/>
      <c r="M42" s="155">
        <v>0</v>
      </c>
      <c r="N42" s="155">
        <v>0</v>
      </c>
      <c r="O42" s="155">
        <v>0</v>
      </c>
      <c r="P42" s="155">
        <v>0.01</v>
      </c>
      <c r="Q42" s="89" t="s">
        <v>679</v>
      </c>
    </row>
    <row r="43" spans="1:17" ht="51">
      <c r="A43" s="89" t="s">
        <v>560</v>
      </c>
      <c r="B43" s="89"/>
      <c r="C43" s="90" t="s">
        <v>622</v>
      </c>
      <c r="D43" s="148">
        <v>43174</v>
      </c>
      <c r="E43" s="85" t="s">
        <v>23</v>
      </c>
      <c r="F43" s="85">
        <v>17723</v>
      </c>
      <c r="G43" s="89"/>
      <c r="H43" s="93" t="s">
        <v>3509</v>
      </c>
      <c r="I43" s="89"/>
      <c r="J43" s="89"/>
      <c r="K43" s="89"/>
      <c r="L43" s="89"/>
      <c r="M43" s="155">
        <v>0</v>
      </c>
      <c r="N43" s="155">
        <v>0</v>
      </c>
      <c r="O43" s="155">
        <v>0</v>
      </c>
      <c r="P43" s="155">
        <v>0.02</v>
      </c>
      <c r="Q43" s="89" t="s">
        <v>679</v>
      </c>
    </row>
    <row r="44" spans="1:17" ht="51">
      <c r="A44" s="89" t="s">
        <v>560</v>
      </c>
      <c r="B44" s="89"/>
      <c r="C44" s="90" t="s">
        <v>622</v>
      </c>
      <c r="D44" s="148">
        <v>43179</v>
      </c>
      <c r="E44" s="85" t="s">
        <v>23</v>
      </c>
      <c r="F44" s="85">
        <v>17735</v>
      </c>
      <c r="G44" s="89"/>
      <c r="H44" s="93" t="s">
        <v>3510</v>
      </c>
      <c r="I44" s="89"/>
      <c r="J44" s="89"/>
      <c r="K44" s="89"/>
      <c r="L44" s="89"/>
      <c r="M44" s="155">
        <v>0</v>
      </c>
      <c r="N44" s="155">
        <v>0</v>
      </c>
      <c r="O44" s="155">
        <v>0.01</v>
      </c>
      <c r="P44" s="155">
        <v>0</v>
      </c>
      <c r="Q44" s="89" t="s">
        <v>679</v>
      </c>
    </row>
    <row r="45" spans="1:17" ht="51">
      <c r="A45" s="89" t="s">
        <v>560</v>
      </c>
      <c r="B45" s="89"/>
      <c r="C45" s="90" t="s">
        <v>622</v>
      </c>
      <c r="D45" s="148">
        <v>43180</v>
      </c>
      <c r="E45" s="85" t="s">
        <v>23</v>
      </c>
      <c r="F45" s="85">
        <v>17739</v>
      </c>
      <c r="G45" s="89"/>
      <c r="H45" s="93" t="s">
        <v>3511</v>
      </c>
      <c r="I45" s="89"/>
      <c r="J45" s="89"/>
      <c r="K45" s="89"/>
      <c r="L45" s="89"/>
      <c r="M45" s="155">
        <v>0</v>
      </c>
      <c r="N45" s="155">
        <v>0</v>
      </c>
      <c r="O45" s="155">
        <v>0</v>
      </c>
      <c r="P45" s="155">
        <v>0.01</v>
      </c>
      <c r="Q45" s="89" t="s">
        <v>679</v>
      </c>
    </row>
    <row r="46" spans="1:17" ht="51">
      <c r="A46" s="89" t="s">
        <v>560</v>
      </c>
      <c r="B46" s="89"/>
      <c r="C46" s="90" t="s">
        <v>622</v>
      </c>
      <c r="D46" s="148">
        <v>43181</v>
      </c>
      <c r="E46" s="85" t="s">
        <v>23</v>
      </c>
      <c r="F46" s="85">
        <v>17743</v>
      </c>
      <c r="G46" s="89"/>
      <c r="H46" s="93" t="s">
        <v>3512</v>
      </c>
      <c r="I46" s="89"/>
      <c r="J46" s="89"/>
      <c r="K46" s="89"/>
      <c r="L46" s="89"/>
      <c r="M46" s="155">
        <v>0</v>
      </c>
      <c r="N46" s="155">
        <v>0</v>
      </c>
      <c r="O46" s="155">
        <v>0</v>
      </c>
      <c r="P46" s="155">
        <v>0.01</v>
      </c>
      <c r="Q46" s="89" t="s">
        <v>679</v>
      </c>
    </row>
    <row r="47" spans="1:17" ht="51">
      <c r="A47" s="89">
        <v>513</v>
      </c>
      <c r="B47" s="89"/>
      <c r="C47" s="90" t="s">
        <v>175</v>
      </c>
      <c r="D47" s="148">
        <v>43181</v>
      </c>
      <c r="E47" s="85" t="s">
        <v>6</v>
      </c>
      <c r="F47" s="85">
        <v>74731</v>
      </c>
      <c r="G47" s="89"/>
      <c r="H47" s="93" t="s">
        <v>2103</v>
      </c>
      <c r="I47" s="89"/>
      <c r="J47" s="89"/>
      <c r="K47" s="89"/>
      <c r="L47" s="89"/>
      <c r="M47" s="155">
        <v>0</v>
      </c>
      <c r="N47" s="155">
        <v>142415</v>
      </c>
      <c r="O47" s="155">
        <v>0</v>
      </c>
      <c r="P47" s="155">
        <v>976966.9</v>
      </c>
      <c r="Q47" s="89" t="s">
        <v>679</v>
      </c>
    </row>
    <row r="48" spans="1:17" ht="51">
      <c r="A48" s="89">
        <v>86</v>
      </c>
      <c r="B48" s="89"/>
      <c r="C48" s="90" t="s">
        <v>59</v>
      </c>
      <c r="D48" s="148">
        <v>43185</v>
      </c>
      <c r="E48" s="85" t="s">
        <v>11</v>
      </c>
      <c r="F48" s="85">
        <v>916700</v>
      </c>
      <c r="G48" s="89"/>
      <c r="H48" s="93" t="s">
        <v>3513</v>
      </c>
      <c r="I48" s="89"/>
      <c r="J48" s="89"/>
      <c r="K48" s="89"/>
      <c r="L48" s="89"/>
      <c r="M48" s="155">
        <v>7.29</v>
      </c>
      <c r="N48" s="155">
        <v>0</v>
      </c>
      <c r="O48" s="155">
        <v>50.01</v>
      </c>
      <c r="P48" s="155">
        <v>0</v>
      </c>
      <c r="Q48" s="89" t="s">
        <v>679</v>
      </c>
    </row>
    <row r="49" spans="1:17" ht="51">
      <c r="A49" s="89" t="s">
        <v>560</v>
      </c>
      <c r="B49" s="89"/>
      <c r="C49" s="90" t="s">
        <v>622</v>
      </c>
      <c r="D49" s="148">
        <v>43186</v>
      </c>
      <c r="E49" s="85" t="s">
        <v>23</v>
      </c>
      <c r="F49" s="85">
        <v>17755</v>
      </c>
      <c r="G49" s="89"/>
      <c r="H49" s="93" t="s">
        <v>3514</v>
      </c>
      <c r="I49" s="89"/>
      <c r="J49" s="89"/>
      <c r="K49" s="89"/>
      <c r="L49" s="89"/>
      <c r="M49" s="155">
        <v>0</v>
      </c>
      <c r="N49" s="155">
        <v>0</v>
      </c>
      <c r="O49" s="155">
        <v>0.01</v>
      </c>
      <c r="P49" s="155">
        <v>0</v>
      </c>
      <c r="Q49" s="89" t="s">
        <v>679</v>
      </c>
    </row>
    <row r="50" spans="1:17" ht="51">
      <c r="A50" s="89">
        <v>513</v>
      </c>
      <c r="B50" s="89"/>
      <c r="C50" s="90" t="s">
        <v>175</v>
      </c>
      <c r="D50" s="148">
        <v>43188</v>
      </c>
      <c r="E50" s="85" t="s">
        <v>6</v>
      </c>
      <c r="F50" s="85">
        <v>74829</v>
      </c>
      <c r="G50" s="89"/>
      <c r="H50" s="93" t="s">
        <v>2103</v>
      </c>
      <c r="I50" s="89"/>
      <c r="J50" s="89"/>
      <c r="K50" s="89"/>
      <c r="L50" s="89"/>
      <c r="M50" s="155">
        <v>0</v>
      </c>
      <c r="N50" s="155">
        <v>625000</v>
      </c>
      <c r="O50" s="155">
        <v>0</v>
      </c>
      <c r="P50" s="155">
        <v>4287500</v>
      </c>
      <c r="Q50" s="89" t="s">
        <v>679</v>
      </c>
    </row>
    <row r="51" spans="1:17" ht="51">
      <c r="A51" s="89" t="s">
        <v>560</v>
      </c>
      <c r="B51" s="89"/>
      <c r="C51" s="90" t="s">
        <v>622</v>
      </c>
      <c r="D51" s="148">
        <v>43188</v>
      </c>
      <c r="E51" s="85" t="s">
        <v>23</v>
      </c>
      <c r="F51" s="85">
        <v>17765</v>
      </c>
      <c r="G51" s="89"/>
      <c r="H51" s="93" t="s">
        <v>3515</v>
      </c>
      <c r="I51" s="89"/>
      <c r="J51" s="89"/>
      <c r="K51" s="89"/>
      <c r="L51" s="89"/>
      <c r="M51" s="155">
        <v>0</v>
      </c>
      <c r="N51" s="155">
        <v>0</v>
      </c>
      <c r="O51" s="155">
        <v>0</v>
      </c>
      <c r="P51" s="155">
        <v>0.01</v>
      </c>
      <c r="Q51" s="89" t="s">
        <v>679</v>
      </c>
    </row>
    <row r="52" spans="1:17" ht="51">
      <c r="A52" s="89" t="s">
        <v>560</v>
      </c>
      <c r="B52" s="89"/>
      <c r="C52" s="90" t="s">
        <v>622</v>
      </c>
      <c r="D52" s="148">
        <v>43192</v>
      </c>
      <c r="E52" s="85" t="s">
        <v>23</v>
      </c>
      <c r="F52" s="85">
        <v>17770</v>
      </c>
      <c r="G52" s="89"/>
      <c r="H52" s="93" t="s">
        <v>4444</v>
      </c>
      <c r="I52" s="89"/>
      <c r="J52" s="89"/>
      <c r="K52" s="89"/>
      <c r="L52" s="89"/>
      <c r="M52" s="155">
        <v>0</v>
      </c>
      <c r="N52" s="155">
        <v>0</v>
      </c>
      <c r="O52" s="155">
        <v>0.01</v>
      </c>
      <c r="P52" s="155">
        <v>0</v>
      </c>
      <c r="Q52" s="89" t="s">
        <v>679</v>
      </c>
    </row>
    <row r="53" spans="1:17" ht="89.25">
      <c r="A53" s="89">
        <v>20</v>
      </c>
      <c r="B53" s="89"/>
      <c r="C53" s="90" t="s">
        <v>47</v>
      </c>
      <c r="D53" s="148">
        <v>43193</v>
      </c>
      <c r="E53" s="85" t="s">
        <v>6</v>
      </c>
      <c r="F53" s="85">
        <v>917637</v>
      </c>
      <c r="G53" s="89"/>
      <c r="H53" s="93" t="s">
        <v>4445</v>
      </c>
      <c r="I53" s="89"/>
      <c r="J53" s="89"/>
      <c r="K53" s="89"/>
      <c r="L53" s="89"/>
      <c r="M53" s="155">
        <v>0</v>
      </c>
      <c r="N53" s="155">
        <v>127185.13</v>
      </c>
      <c r="O53" s="155">
        <v>0</v>
      </c>
      <c r="P53" s="155">
        <v>872489.99</v>
      </c>
      <c r="Q53" s="89" t="s">
        <v>679</v>
      </c>
    </row>
    <row r="54" spans="1:17" ht="51">
      <c r="A54" s="89" t="s">
        <v>560</v>
      </c>
      <c r="B54" s="89"/>
      <c r="C54" s="90" t="s">
        <v>622</v>
      </c>
      <c r="D54" s="148">
        <v>43194</v>
      </c>
      <c r="E54" s="85" t="s">
        <v>23</v>
      </c>
      <c r="F54" s="85">
        <v>17778</v>
      </c>
      <c r="G54" s="89"/>
      <c r="H54" s="93" t="s">
        <v>4446</v>
      </c>
      <c r="I54" s="89"/>
      <c r="J54" s="89"/>
      <c r="K54" s="89"/>
      <c r="L54" s="89"/>
      <c r="M54" s="155">
        <v>0</v>
      </c>
      <c r="N54" s="155">
        <v>0</v>
      </c>
      <c r="O54" s="155">
        <v>0</v>
      </c>
      <c r="P54" s="155">
        <v>0.02</v>
      </c>
      <c r="Q54" s="89" t="s">
        <v>679</v>
      </c>
    </row>
    <row r="55" spans="1:17" ht="51">
      <c r="A55" s="89">
        <v>513</v>
      </c>
      <c r="B55" s="89"/>
      <c r="C55" s="90" t="s">
        <v>175</v>
      </c>
      <c r="D55" s="148">
        <v>43196</v>
      </c>
      <c r="E55" s="85" t="s">
        <v>6</v>
      </c>
      <c r="F55" s="85">
        <v>74920</v>
      </c>
      <c r="G55" s="89"/>
      <c r="H55" s="93" t="s">
        <v>2103</v>
      </c>
      <c r="I55" s="89"/>
      <c r="J55" s="89"/>
      <c r="K55" s="89"/>
      <c r="L55" s="89"/>
      <c r="M55" s="155">
        <v>0</v>
      </c>
      <c r="N55" s="155">
        <v>142415</v>
      </c>
      <c r="O55" s="155">
        <v>0</v>
      </c>
      <c r="P55" s="155">
        <v>976966.9</v>
      </c>
      <c r="Q55" s="89" t="s">
        <v>679</v>
      </c>
    </row>
    <row r="56" spans="1:17" ht="51">
      <c r="A56" s="89" t="s">
        <v>560</v>
      </c>
      <c r="B56" s="89"/>
      <c r="C56" s="90" t="s">
        <v>622</v>
      </c>
      <c r="D56" s="148">
        <v>43199</v>
      </c>
      <c r="E56" s="85" t="s">
        <v>23</v>
      </c>
      <c r="F56" s="85">
        <v>17791</v>
      </c>
      <c r="G56" s="89"/>
      <c r="H56" s="93" t="s">
        <v>4447</v>
      </c>
      <c r="I56" s="89"/>
      <c r="J56" s="89"/>
      <c r="K56" s="89"/>
      <c r="L56" s="89"/>
      <c r="M56" s="155">
        <v>0</v>
      </c>
      <c r="N56" s="155">
        <v>0</v>
      </c>
      <c r="O56" s="155">
        <v>0</v>
      </c>
      <c r="P56" s="155">
        <v>0.01</v>
      </c>
      <c r="Q56" s="89" t="s">
        <v>679</v>
      </c>
    </row>
    <row r="57" spans="1:17" ht="51">
      <c r="A57" s="89" t="s">
        <v>560</v>
      </c>
      <c r="B57" s="89"/>
      <c r="C57" s="90" t="s">
        <v>622</v>
      </c>
      <c r="D57" s="148">
        <v>43200</v>
      </c>
      <c r="E57" s="85" t="s">
        <v>23</v>
      </c>
      <c r="F57" s="85">
        <v>17795</v>
      </c>
      <c r="G57" s="89"/>
      <c r="H57" s="93" t="s">
        <v>4448</v>
      </c>
      <c r="I57" s="89"/>
      <c r="J57" s="89"/>
      <c r="K57" s="89"/>
      <c r="L57" s="89"/>
      <c r="M57" s="155">
        <v>0</v>
      </c>
      <c r="N57" s="155">
        <v>0</v>
      </c>
      <c r="O57" s="155">
        <v>0.01</v>
      </c>
      <c r="P57" s="155">
        <v>0</v>
      </c>
      <c r="Q57" s="89" t="s">
        <v>679</v>
      </c>
    </row>
    <row r="58" spans="1:17" ht="51">
      <c r="A58" s="89" t="s">
        <v>560</v>
      </c>
      <c r="B58" s="89"/>
      <c r="C58" s="90" t="s">
        <v>622</v>
      </c>
      <c r="D58" s="148">
        <v>43201</v>
      </c>
      <c r="E58" s="85" t="s">
        <v>23</v>
      </c>
      <c r="F58" s="85">
        <v>17799</v>
      </c>
      <c r="G58" s="89"/>
      <c r="H58" s="93" t="s">
        <v>4449</v>
      </c>
      <c r="I58" s="89"/>
      <c r="J58" s="89"/>
      <c r="K58" s="89"/>
      <c r="L58" s="89"/>
      <c r="M58" s="155">
        <v>0</v>
      </c>
      <c r="N58" s="155">
        <v>0</v>
      </c>
      <c r="O58" s="155">
        <v>0</v>
      </c>
      <c r="P58" s="155">
        <v>0.01</v>
      </c>
      <c r="Q58" s="89" t="s">
        <v>679</v>
      </c>
    </row>
    <row r="59" spans="1:17" ht="51">
      <c r="A59" s="89" t="s">
        <v>560</v>
      </c>
      <c r="B59" s="89"/>
      <c r="C59" s="90" t="s">
        <v>622</v>
      </c>
      <c r="D59" s="148">
        <v>43202</v>
      </c>
      <c r="E59" s="85" t="s">
        <v>23</v>
      </c>
      <c r="F59" s="85">
        <v>17803</v>
      </c>
      <c r="G59" s="89"/>
      <c r="H59" s="93" t="s">
        <v>4450</v>
      </c>
      <c r="I59" s="89"/>
      <c r="J59" s="89"/>
      <c r="K59" s="89"/>
      <c r="L59" s="89"/>
      <c r="M59" s="155">
        <v>0</v>
      </c>
      <c r="N59" s="155">
        <v>0</v>
      </c>
      <c r="O59" s="155">
        <v>0.01</v>
      </c>
      <c r="P59" s="155">
        <v>0</v>
      </c>
      <c r="Q59" s="89" t="s">
        <v>679</v>
      </c>
    </row>
    <row r="60" spans="1:17" ht="51">
      <c r="A60" s="89" t="s">
        <v>560</v>
      </c>
      <c r="B60" s="89"/>
      <c r="C60" s="90" t="s">
        <v>622</v>
      </c>
      <c r="D60" s="148">
        <v>43203</v>
      </c>
      <c r="E60" s="85" t="s">
        <v>23</v>
      </c>
      <c r="F60" s="85">
        <v>17807</v>
      </c>
      <c r="G60" s="89"/>
      <c r="H60" s="93" t="s">
        <v>4451</v>
      </c>
      <c r="I60" s="89"/>
      <c r="J60" s="89"/>
      <c r="K60" s="89"/>
      <c r="L60" s="89"/>
      <c r="M60" s="155">
        <v>0</v>
      </c>
      <c r="N60" s="155">
        <v>0</v>
      </c>
      <c r="O60" s="155">
        <v>0.01</v>
      </c>
      <c r="P60" s="155">
        <v>0</v>
      </c>
      <c r="Q60" s="89" t="s">
        <v>679</v>
      </c>
    </row>
    <row r="61" spans="1:17" ht="51">
      <c r="A61" s="89">
        <v>513</v>
      </c>
      <c r="B61" s="89"/>
      <c r="C61" s="90" t="s">
        <v>175</v>
      </c>
      <c r="D61" s="148">
        <v>43206</v>
      </c>
      <c r="E61" s="85" t="s">
        <v>6</v>
      </c>
      <c r="F61" s="85">
        <v>75035</v>
      </c>
      <c r="G61" s="89"/>
      <c r="H61" s="93" t="s">
        <v>2103</v>
      </c>
      <c r="I61" s="89"/>
      <c r="J61" s="89"/>
      <c r="K61" s="89"/>
      <c r="L61" s="89"/>
      <c r="M61" s="155">
        <v>0</v>
      </c>
      <c r="N61" s="155">
        <v>700920</v>
      </c>
      <c r="O61" s="155">
        <v>0</v>
      </c>
      <c r="P61" s="155">
        <v>4808311.2</v>
      </c>
      <c r="Q61" s="89" t="s">
        <v>679</v>
      </c>
    </row>
    <row r="62" spans="1:17" ht="51">
      <c r="A62" s="89" t="s">
        <v>560</v>
      </c>
      <c r="B62" s="89"/>
      <c r="C62" s="90" t="s">
        <v>622</v>
      </c>
      <c r="D62" s="148">
        <v>43207</v>
      </c>
      <c r="E62" s="85" t="s">
        <v>23</v>
      </c>
      <c r="F62" s="85">
        <v>17816</v>
      </c>
      <c r="G62" s="89"/>
      <c r="H62" s="93" t="s">
        <v>4452</v>
      </c>
      <c r="I62" s="89"/>
      <c r="J62" s="89"/>
      <c r="K62" s="89"/>
      <c r="L62" s="89"/>
      <c r="M62" s="155">
        <v>0</v>
      </c>
      <c r="N62" s="155">
        <v>0</v>
      </c>
      <c r="O62" s="155">
        <v>0.02</v>
      </c>
      <c r="P62" s="155">
        <v>0</v>
      </c>
      <c r="Q62" s="89" t="s">
        <v>679</v>
      </c>
    </row>
    <row r="63" spans="1:17" ht="51">
      <c r="A63" s="89">
        <v>86</v>
      </c>
      <c r="B63" s="89"/>
      <c r="C63" s="90" t="s">
        <v>59</v>
      </c>
      <c r="D63" s="148">
        <v>43208</v>
      </c>
      <c r="E63" s="85" t="s">
        <v>6</v>
      </c>
      <c r="F63" s="85">
        <v>919062</v>
      </c>
      <c r="G63" s="89"/>
      <c r="H63" s="93" t="s">
        <v>4453</v>
      </c>
      <c r="I63" s="89"/>
      <c r="J63" s="89"/>
      <c r="K63" s="89"/>
      <c r="L63" s="89"/>
      <c r="M63" s="155">
        <v>0</v>
      </c>
      <c r="N63" s="155">
        <v>201185.8</v>
      </c>
      <c r="O63" s="155">
        <v>0</v>
      </c>
      <c r="P63" s="155">
        <v>1380134.59</v>
      </c>
      <c r="Q63" s="89" t="s">
        <v>679</v>
      </c>
    </row>
    <row r="64" spans="1:17" ht="51">
      <c r="A64" s="89" t="s">
        <v>560</v>
      </c>
      <c r="B64" s="89"/>
      <c r="C64" s="90" t="s">
        <v>622</v>
      </c>
      <c r="D64" s="148">
        <v>43208</v>
      </c>
      <c r="E64" s="85" t="s">
        <v>23</v>
      </c>
      <c r="F64" s="85">
        <v>17820</v>
      </c>
      <c r="G64" s="89"/>
      <c r="H64" s="93" t="s">
        <v>4454</v>
      </c>
      <c r="I64" s="89"/>
      <c r="J64" s="89"/>
      <c r="K64" s="89"/>
      <c r="L64" s="89"/>
      <c r="M64" s="155">
        <v>0</v>
      </c>
      <c r="N64" s="155">
        <v>0</v>
      </c>
      <c r="O64" s="155">
        <v>0.01</v>
      </c>
      <c r="P64" s="155">
        <v>0</v>
      </c>
      <c r="Q64" s="89" t="s">
        <v>679</v>
      </c>
    </row>
    <row r="65" spans="1:17" ht="51">
      <c r="A65" s="89">
        <v>86</v>
      </c>
      <c r="B65" s="89"/>
      <c r="C65" s="90" t="s">
        <v>59</v>
      </c>
      <c r="D65" s="148">
        <v>43208</v>
      </c>
      <c r="E65" s="85" t="s">
        <v>11</v>
      </c>
      <c r="F65" s="85">
        <v>919062</v>
      </c>
      <c r="G65" s="89"/>
      <c r="H65" s="93" t="s">
        <v>4455</v>
      </c>
      <c r="I65" s="89"/>
      <c r="J65" s="89"/>
      <c r="K65" s="89"/>
      <c r="L65" s="89"/>
      <c r="M65" s="155">
        <v>7.29</v>
      </c>
      <c r="N65" s="155">
        <v>0</v>
      </c>
      <c r="O65" s="155">
        <v>50.01</v>
      </c>
      <c r="P65" s="155">
        <v>0</v>
      </c>
      <c r="Q65" s="89" t="s">
        <v>679</v>
      </c>
    </row>
    <row r="66" spans="1:17" ht="51">
      <c r="A66" s="89">
        <v>86</v>
      </c>
      <c r="B66" s="89"/>
      <c r="C66" s="90" t="s">
        <v>59</v>
      </c>
      <c r="D66" s="148">
        <v>43209</v>
      </c>
      <c r="E66" s="85" t="s">
        <v>6</v>
      </c>
      <c r="F66" s="85">
        <v>716705</v>
      </c>
      <c r="G66" s="89"/>
      <c r="H66" s="93" t="s">
        <v>4456</v>
      </c>
      <c r="I66" s="89"/>
      <c r="J66" s="89"/>
      <c r="K66" s="89"/>
      <c r="L66" s="89"/>
      <c r="M66" s="155">
        <v>0</v>
      </c>
      <c r="N66" s="155">
        <v>107549.25</v>
      </c>
      <c r="O66" s="155">
        <v>0</v>
      </c>
      <c r="P66" s="155">
        <v>737787.86</v>
      </c>
      <c r="Q66" s="89" t="s">
        <v>679</v>
      </c>
    </row>
    <row r="67" spans="1:17" ht="51">
      <c r="A67" s="89" t="s">
        <v>560</v>
      </c>
      <c r="B67" s="89"/>
      <c r="C67" s="90" t="s">
        <v>622</v>
      </c>
      <c r="D67" s="148">
        <v>43209</v>
      </c>
      <c r="E67" s="85" t="s">
        <v>23</v>
      </c>
      <c r="F67" s="85">
        <v>17824</v>
      </c>
      <c r="G67" s="89"/>
      <c r="H67" s="93" t="s">
        <v>4457</v>
      </c>
      <c r="I67" s="89"/>
      <c r="J67" s="89"/>
      <c r="K67" s="89"/>
      <c r="L67" s="89"/>
      <c r="M67" s="155">
        <v>0</v>
      </c>
      <c r="N67" s="155">
        <v>0</v>
      </c>
      <c r="O67" s="155">
        <v>0.02</v>
      </c>
      <c r="P67" s="155">
        <v>0</v>
      </c>
      <c r="Q67" s="89" t="s">
        <v>679</v>
      </c>
    </row>
    <row r="68" spans="1:17" ht="51">
      <c r="A68" s="89" t="s">
        <v>560</v>
      </c>
      <c r="B68" s="89"/>
      <c r="C68" s="90" t="s">
        <v>622</v>
      </c>
      <c r="D68" s="148">
        <v>43210</v>
      </c>
      <c r="E68" s="85" t="s">
        <v>23</v>
      </c>
      <c r="F68" s="85">
        <v>17828</v>
      </c>
      <c r="G68" s="89"/>
      <c r="H68" s="93" t="s">
        <v>4458</v>
      </c>
      <c r="I68" s="89"/>
      <c r="J68" s="89"/>
      <c r="K68" s="89"/>
      <c r="L68" s="89"/>
      <c r="M68" s="155">
        <v>0</v>
      </c>
      <c r="N68" s="155">
        <v>0</v>
      </c>
      <c r="O68" s="155">
        <v>0</v>
      </c>
      <c r="P68" s="155">
        <v>0.01</v>
      </c>
      <c r="Q68" s="89" t="s">
        <v>679</v>
      </c>
    </row>
    <row r="69" spans="1:17" ht="51">
      <c r="A69" s="89">
        <v>513</v>
      </c>
      <c r="B69" s="89"/>
      <c r="C69" s="90" t="s">
        <v>175</v>
      </c>
      <c r="D69" s="148">
        <v>43210</v>
      </c>
      <c r="E69" s="85" t="s">
        <v>6</v>
      </c>
      <c r="F69" s="85">
        <v>75113</v>
      </c>
      <c r="G69" s="89"/>
      <c r="H69" s="93" t="s">
        <v>2103</v>
      </c>
      <c r="I69" s="89"/>
      <c r="J69" s="89"/>
      <c r="K69" s="89"/>
      <c r="L69" s="89"/>
      <c r="M69" s="155">
        <v>0</v>
      </c>
      <c r="N69" s="155">
        <v>257500</v>
      </c>
      <c r="O69" s="155">
        <v>0</v>
      </c>
      <c r="P69" s="155">
        <v>1766450</v>
      </c>
      <c r="Q69" s="89" t="s">
        <v>679</v>
      </c>
    </row>
    <row r="70" spans="1:17" ht="102">
      <c r="A70" s="89">
        <v>291</v>
      </c>
      <c r="B70" s="89"/>
      <c r="C70" s="90" t="s">
        <v>133</v>
      </c>
      <c r="D70" s="148">
        <v>43213</v>
      </c>
      <c r="E70" s="85" t="s">
        <v>6</v>
      </c>
      <c r="F70" s="85">
        <v>718262</v>
      </c>
      <c r="G70" s="89"/>
      <c r="H70" s="93" t="s">
        <v>4459</v>
      </c>
      <c r="I70" s="89"/>
      <c r="J70" s="89"/>
      <c r="K70" s="89"/>
      <c r="L70" s="89"/>
      <c r="M70" s="155">
        <v>0</v>
      </c>
      <c r="N70" s="155">
        <v>30.42</v>
      </c>
      <c r="O70" s="155">
        <v>0</v>
      </c>
      <c r="P70" s="155">
        <v>208.68</v>
      </c>
      <c r="Q70" s="89" t="s">
        <v>679</v>
      </c>
    </row>
    <row r="71" spans="1:17" ht="51">
      <c r="A71" s="89" t="s">
        <v>560</v>
      </c>
      <c r="B71" s="89"/>
      <c r="C71" s="90" t="s">
        <v>622</v>
      </c>
      <c r="D71" s="148">
        <v>43214</v>
      </c>
      <c r="E71" s="85" t="s">
        <v>23</v>
      </c>
      <c r="F71" s="85">
        <v>17837</v>
      </c>
      <c r="G71" s="89"/>
      <c r="H71" s="93" t="s">
        <v>4460</v>
      </c>
      <c r="I71" s="89"/>
      <c r="J71" s="89"/>
      <c r="K71" s="89"/>
      <c r="L71" s="89"/>
      <c r="M71" s="155">
        <v>0</v>
      </c>
      <c r="N71" s="155">
        <v>0</v>
      </c>
      <c r="O71" s="155">
        <v>0</v>
      </c>
      <c r="P71" s="155">
        <v>0.03</v>
      </c>
      <c r="Q71" s="89" t="s">
        <v>679</v>
      </c>
    </row>
    <row r="72" spans="1:17" ht="51">
      <c r="A72" s="89">
        <v>513</v>
      </c>
      <c r="B72" s="89"/>
      <c r="C72" s="90" t="s">
        <v>175</v>
      </c>
      <c r="D72" s="148">
        <v>43214</v>
      </c>
      <c r="E72" s="85" t="s">
        <v>6</v>
      </c>
      <c r="F72" s="85">
        <v>75154</v>
      </c>
      <c r="G72" s="89"/>
      <c r="H72" s="93" t="s">
        <v>2103</v>
      </c>
      <c r="I72" s="89"/>
      <c r="J72" s="89"/>
      <c r="K72" s="89"/>
      <c r="L72" s="89"/>
      <c r="M72" s="155">
        <v>0</v>
      </c>
      <c r="N72" s="155">
        <v>802005</v>
      </c>
      <c r="O72" s="155">
        <v>0</v>
      </c>
      <c r="P72" s="155">
        <v>5501754.2999999998</v>
      </c>
      <c r="Q72" s="89" t="s">
        <v>679</v>
      </c>
    </row>
    <row r="73" spans="1:17" ht="51">
      <c r="A73" s="89">
        <v>291</v>
      </c>
      <c r="B73" s="89"/>
      <c r="C73" s="90" t="s">
        <v>133</v>
      </c>
      <c r="D73" s="148">
        <v>43216</v>
      </c>
      <c r="E73" s="85" t="s">
        <v>3</v>
      </c>
      <c r="F73" s="85">
        <v>1617333</v>
      </c>
      <c r="G73" s="89"/>
      <c r="H73" s="93" t="s">
        <v>4461</v>
      </c>
      <c r="I73" s="89"/>
      <c r="J73" s="89"/>
      <c r="K73" s="89"/>
      <c r="L73" s="89"/>
      <c r="M73" s="155">
        <v>0</v>
      </c>
      <c r="N73" s="155">
        <v>104.96</v>
      </c>
      <c r="O73" s="155">
        <v>0</v>
      </c>
      <c r="P73" s="155">
        <v>720.03</v>
      </c>
      <c r="Q73" s="89" t="s">
        <v>679</v>
      </c>
    </row>
    <row r="74" spans="1:17" ht="51">
      <c r="A74" s="89" t="s">
        <v>560</v>
      </c>
      <c r="B74" s="89"/>
      <c r="C74" s="90" t="s">
        <v>622</v>
      </c>
      <c r="D74" s="148">
        <v>43216</v>
      </c>
      <c r="E74" s="85" t="s">
        <v>23</v>
      </c>
      <c r="F74" s="85">
        <v>17845</v>
      </c>
      <c r="G74" s="89"/>
      <c r="H74" s="93" t="s">
        <v>4462</v>
      </c>
      <c r="I74" s="89"/>
      <c r="J74" s="89"/>
      <c r="K74" s="89"/>
      <c r="L74" s="89"/>
      <c r="M74" s="155">
        <v>0</v>
      </c>
      <c r="N74" s="155">
        <v>0</v>
      </c>
      <c r="O74" s="155">
        <v>0.01</v>
      </c>
      <c r="P74" s="155">
        <v>0</v>
      </c>
      <c r="Q74" s="89" t="s">
        <v>679</v>
      </c>
    </row>
    <row r="75" spans="1:17" ht="63.75">
      <c r="A75" s="89" t="s">
        <v>560</v>
      </c>
      <c r="B75" s="89"/>
      <c r="C75" s="90" t="s">
        <v>622</v>
      </c>
      <c r="D75" s="148">
        <v>43217</v>
      </c>
      <c r="E75" s="85" t="s">
        <v>6</v>
      </c>
      <c r="F75" s="85">
        <v>920254</v>
      </c>
      <c r="G75" s="89"/>
      <c r="H75" s="93" t="s">
        <v>4463</v>
      </c>
      <c r="I75" s="89"/>
      <c r="J75" s="89"/>
      <c r="K75" s="89"/>
      <c r="L75" s="89"/>
      <c r="M75" s="155">
        <v>0</v>
      </c>
      <c r="N75" s="155">
        <v>215000</v>
      </c>
      <c r="O75" s="155">
        <v>0</v>
      </c>
      <c r="P75" s="155">
        <v>1474900</v>
      </c>
      <c r="Q75" s="89" t="s">
        <v>679</v>
      </c>
    </row>
    <row r="76" spans="1:17" ht="51">
      <c r="A76" s="89">
        <v>513</v>
      </c>
      <c r="B76" s="89"/>
      <c r="C76" s="90" t="s">
        <v>175</v>
      </c>
      <c r="D76" s="148">
        <v>43217</v>
      </c>
      <c r="E76" s="85" t="s">
        <v>6</v>
      </c>
      <c r="F76" s="85">
        <v>75214</v>
      </c>
      <c r="G76" s="89"/>
      <c r="H76" s="93" t="s">
        <v>2103</v>
      </c>
      <c r="I76" s="89"/>
      <c r="J76" s="89"/>
      <c r="K76" s="89"/>
      <c r="L76" s="89"/>
      <c r="M76" s="155">
        <v>0</v>
      </c>
      <c r="N76" s="155">
        <v>386250</v>
      </c>
      <c r="O76" s="155">
        <v>0</v>
      </c>
      <c r="P76" s="155">
        <v>2649675</v>
      </c>
      <c r="Q76" s="89" t="s">
        <v>679</v>
      </c>
    </row>
    <row r="77" spans="1:17" ht="51">
      <c r="A77" s="89" t="s">
        <v>560</v>
      </c>
      <c r="B77" s="89"/>
      <c r="C77" s="90" t="s">
        <v>622</v>
      </c>
      <c r="D77" s="148">
        <v>43217</v>
      </c>
      <c r="E77" s="85" t="s">
        <v>11</v>
      </c>
      <c r="F77" s="85">
        <v>920256</v>
      </c>
      <c r="G77" s="89"/>
      <c r="H77" s="93" t="s">
        <v>4464</v>
      </c>
      <c r="I77" s="89"/>
      <c r="J77" s="89"/>
      <c r="K77" s="89"/>
      <c r="L77" s="89"/>
      <c r="M77" s="155">
        <v>7.29</v>
      </c>
      <c r="N77" s="155">
        <v>0</v>
      </c>
      <c r="O77" s="155">
        <v>50.01</v>
      </c>
      <c r="P77" s="155">
        <v>0</v>
      </c>
      <c r="Q77" s="89" t="s">
        <v>679</v>
      </c>
    </row>
    <row r="78" spans="1:17" ht="51">
      <c r="A78" s="89" t="s">
        <v>560</v>
      </c>
      <c r="B78" s="89"/>
      <c r="C78" s="90" t="s">
        <v>622</v>
      </c>
      <c r="D78" s="148">
        <v>43217</v>
      </c>
      <c r="E78" s="85" t="s">
        <v>23</v>
      </c>
      <c r="F78" s="85">
        <v>17849</v>
      </c>
      <c r="G78" s="89"/>
      <c r="H78" s="93" t="s">
        <v>4465</v>
      </c>
      <c r="I78" s="89"/>
      <c r="J78" s="89"/>
      <c r="K78" s="89"/>
      <c r="L78" s="89"/>
      <c r="M78" s="155">
        <v>0</v>
      </c>
      <c r="N78" s="155">
        <v>0</v>
      </c>
      <c r="O78" s="155">
        <v>0.02</v>
      </c>
      <c r="P78" s="155">
        <v>0</v>
      </c>
      <c r="Q78" s="89" t="s">
        <v>679</v>
      </c>
    </row>
    <row r="79" spans="1:17" ht="51">
      <c r="A79" s="89">
        <v>513</v>
      </c>
      <c r="B79" s="89"/>
      <c r="C79" s="90" t="s">
        <v>175</v>
      </c>
      <c r="D79" s="148">
        <v>43220</v>
      </c>
      <c r="E79" s="85" t="s">
        <v>6</v>
      </c>
      <c r="F79" s="85">
        <v>75240</v>
      </c>
      <c r="G79" s="89"/>
      <c r="H79" s="93" t="s">
        <v>2103</v>
      </c>
      <c r="I79" s="89"/>
      <c r="J79" s="89"/>
      <c r="K79" s="89"/>
      <c r="L79" s="89"/>
      <c r="M79" s="155">
        <v>0</v>
      </c>
      <c r="N79" s="155">
        <v>251830</v>
      </c>
      <c r="O79" s="155">
        <v>0</v>
      </c>
      <c r="P79" s="155">
        <v>1727553.8</v>
      </c>
      <c r="Q79" s="89" t="s">
        <v>679</v>
      </c>
    </row>
    <row r="80" spans="1:17" ht="51">
      <c r="A80" s="89" t="s">
        <v>560</v>
      </c>
      <c r="B80" s="89"/>
      <c r="C80" s="90" t="s">
        <v>622</v>
      </c>
      <c r="D80" s="148">
        <v>43220</v>
      </c>
      <c r="E80" s="85" t="s">
        <v>23</v>
      </c>
      <c r="F80" s="85">
        <v>17854</v>
      </c>
      <c r="G80" s="89"/>
      <c r="H80" s="93" t="s">
        <v>4466</v>
      </c>
      <c r="I80" s="89"/>
      <c r="J80" s="89"/>
      <c r="K80" s="89"/>
      <c r="L80" s="89"/>
      <c r="M80" s="155">
        <v>0</v>
      </c>
      <c r="N80" s="155">
        <v>0</v>
      </c>
      <c r="O80" s="155">
        <v>0.01</v>
      </c>
      <c r="P80" s="155">
        <v>0</v>
      </c>
      <c r="Q80" s="89" t="s">
        <v>679</v>
      </c>
    </row>
    <row r="81" spans="1:17" ht="51">
      <c r="A81" s="89" t="s">
        <v>560</v>
      </c>
      <c r="B81" s="89"/>
      <c r="C81" s="90" t="s">
        <v>622</v>
      </c>
      <c r="D81" s="148">
        <v>43223</v>
      </c>
      <c r="E81" s="85" t="s">
        <v>23</v>
      </c>
      <c r="F81" s="85">
        <v>17865</v>
      </c>
      <c r="G81" s="89"/>
      <c r="H81" s="93" t="s">
        <v>5373</v>
      </c>
      <c r="I81" s="89"/>
      <c r="J81" s="89"/>
      <c r="K81" s="89"/>
      <c r="L81" s="89"/>
      <c r="M81" s="155">
        <v>0</v>
      </c>
      <c r="N81" s="155">
        <v>0</v>
      </c>
      <c r="O81" s="155">
        <v>0</v>
      </c>
      <c r="P81" s="155">
        <v>0.01</v>
      </c>
      <c r="Q81" s="89" t="s">
        <v>679</v>
      </c>
    </row>
    <row r="82" spans="1:17" ht="51">
      <c r="A82" s="89" t="s">
        <v>560</v>
      </c>
      <c r="B82" s="89"/>
      <c r="C82" s="90" t="s">
        <v>622</v>
      </c>
      <c r="D82" s="148">
        <v>43227</v>
      </c>
      <c r="E82" s="85" t="s">
        <v>23</v>
      </c>
      <c r="F82" s="85">
        <v>17873</v>
      </c>
      <c r="G82" s="89"/>
      <c r="H82" s="93" t="s">
        <v>5374</v>
      </c>
      <c r="I82" s="89"/>
      <c r="J82" s="89"/>
      <c r="K82" s="89"/>
      <c r="L82" s="89"/>
      <c r="M82" s="155">
        <v>0</v>
      </c>
      <c r="N82" s="155">
        <v>0</v>
      </c>
      <c r="O82" s="155">
        <v>0</v>
      </c>
      <c r="P82" s="155">
        <v>0.02</v>
      </c>
      <c r="Q82" s="89" t="s">
        <v>679</v>
      </c>
    </row>
    <row r="83" spans="1:17" ht="51">
      <c r="A83" s="89">
        <v>513</v>
      </c>
      <c r="B83" s="89"/>
      <c r="C83" s="90" t="s">
        <v>175</v>
      </c>
      <c r="D83" s="148">
        <v>43228</v>
      </c>
      <c r="E83" s="85" t="s">
        <v>6</v>
      </c>
      <c r="F83" s="85">
        <v>75330</v>
      </c>
      <c r="G83" s="89"/>
      <c r="H83" s="93" t="s">
        <v>2103</v>
      </c>
      <c r="I83" s="89"/>
      <c r="J83" s="89"/>
      <c r="K83" s="89"/>
      <c r="L83" s="89"/>
      <c r="M83" s="155">
        <v>0</v>
      </c>
      <c r="N83" s="155">
        <v>375245</v>
      </c>
      <c r="O83" s="155">
        <v>0</v>
      </c>
      <c r="P83" s="155">
        <v>2574180.7000000002</v>
      </c>
      <c r="Q83" s="89" t="s">
        <v>679</v>
      </c>
    </row>
    <row r="84" spans="1:17" ht="51">
      <c r="A84" s="89" t="s">
        <v>560</v>
      </c>
      <c r="B84" s="89"/>
      <c r="C84" s="90" t="s">
        <v>622</v>
      </c>
      <c r="D84" s="148">
        <v>43229</v>
      </c>
      <c r="E84" s="85" t="s">
        <v>680</v>
      </c>
      <c r="F84" s="85">
        <v>17614293</v>
      </c>
      <c r="G84" s="89"/>
      <c r="H84" s="93" t="s">
        <v>5375</v>
      </c>
      <c r="I84" s="89"/>
      <c r="J84" s="89"/>
      <c r="K84" s="89"/>
      <c r="L84" s="89"/>
      <c r="M84" s="155">
        <v>398460.05</v>
      </c>
      <c r="N84" s="155">
        <v>0</v>
      </c>
      <c r="O84" s="155">
        <v>2733435.94</v>
      </c>
      <c r="P84" s="155">
        <v>0</v>
      </c>
      <c r="Q84" s="89" t="s">
        <v>679</v>
      </c>
    </row>
    <row r="85" spans="1:17" ht="51">
      <c r="A85" s="89">
        <v>513</v>
      </c>
      <c r="B85" s="89"/>
      <c r="C85" s="90" t="s">
        <v>175</v>
      </c>
      <c r="D85" s="148">
        <v>43229</v>
      </c>
      <c r="E85" s="85" t="s">
        <v>6</v>
      </c>
      <c r="F85" s="85">
        <v>75347</v>
      </c>
      <c r="G85" s="89"/>
      <c r="H85" s="93" t="s">
        <v>2103</v>
      </c>
      <c r="I85" s="89"/>
      <c r="J85" s="89"/>
      <c r="K85" s="89"/>
      <c r="L85" s="89"/>
      <c r="M85" s="155">
        <v>0</v>
      </c>
      <c r="N85" s="155">
        <v>736560</v>
      </c>
      <c r="O85" s="155">
        <v>0</v>
      </c>
      <c r="P85" s="155">
        <v>5052801.5999999996</v>
      </c>
      <c r="Q85" s="89" t="s">
        <v>679</v>
      </c>
    </row>
    <row r="86" spans="1:17" ht="51">
      <c r="A86" s="89" t="s">
        <v>560</v>
      </c>
      <c r="B86" s="89"/>
      <c r="C86" s="90" t="s">
        <v>622</v>
      </c>
      <c r="D86" s="148">
        <v>43229</v>
      </c>
      <c r="E86" s="85" t="s">
        <v>23</v>
      </c>
      <c r="F86" s="85">
        <v>17882</v>
      </c>
      <c r="G86" s="89"/>
      <c r="H86" s="93" t="s">
        <v>5376</v>
      </c>
      <c r="I86" s="89"/>
      <c r="J86" s="89"/>
      <c r="K86" s="89"/>
      <c r="L86" s="89"/>
      <c r="M86" s="155">
        <v>0</v>
      </c>
      <c r="N86" s="155">
        <v>0</v>
      </c>
      <c r="O86" s="155">
        <v>0</v>
      </c>
      <c r="P86" s="155">
        <v>0.01</v>
      </c>
      <c r="Q86" s="89" t="s">
        <v>679</v>
      </c>
    </row>
    <row r="87" spans="1:17" ht="51">
      <c r="A87" s="89" t="s">
        <v>560</v>
      </c>
      <c r="B87" s="89"/>
      <c r="C87" s="90" t="s">
        <v>622</v>
      </c>
      <c r="D87" s="148">
        <v>43230</v>
      </c>
      <c r="E87" s="85" t="s">
        <v>23</v>
      </c>
      <c r="F87" s="85">
        <v>17886</v>
      </c>
      <c r="G87" s="89"/>
      <c r="H87" s="93" t="s">
        <v>5377</v>
      </c>
      <c r="I87" s="89"/>
      <c r="J87" s="89"/>
      <c r="K87" s="89"/>
      <c r="L87" s="89"/>
      <c r="M87" s="155">
        <v>0</v>
      </c>
      <c r="N87" s="155">
        <v>0</v>
      </c>
      <c r="O87" s="155">
        <v>0</v>
      </c>
      <c r="P87" s="155">
        <v>0.01</v>
      </c>
      <c r="Q87" s="89" t="s">
        <v>679</v>
      </c>
    </row>
    <row r="88" spans="1:17" ht="51">
      <c r="A88" s="89" t="s">
        <v>560</v>
      </c>
      <c r="B88" s="89"/>
      <c r="C88" s="90" t="s">
        <v>622</v>
      </c>
      <c r="D88" s="148">
        <v>43231</v>
      </c>
      <c r="E88" s="85" t="s">
        <v>23</v>
      </c>
      <c r="F88" s="85">
        <v>17891</v>
      </c>
      <c r="G88" s="89"/>
      <c r="H88" s="93" t="s">
        <v>5378</v>
      </c>
      <c r="I88" s="89"/>
      <c r="J88" s="89"/>
      <c r="K88" s="89"/>
      <c r="L88" s="89"/>
      <c r="M88" s="155">
        <v>0</v>
      </c>
      <c r="N88" s="155">
        <v>0</v>
      </c>
      <c r="O88" s="155">
        <v>0</v>
      </c>
      <c r="P88" s="155">
        <v>0.02</v>
      </c>
      <c r="Q88" s="89" t="s">
        <v>679</v>
      </c>
    </row>
    <row r="89" spans="1:17" ht="51">
      <c r="A89" s="89">
        <v>86</v>
      </c>
      <c r="B89" s="89"/>
      <c r="C89" s="90" t="s">
        <v>59</v>
      </c>
      <c r="D89" s="148">
        <v>43235</v>
      </c>
      <c r="E89" s="85" t="s">
        <v>3</v>
      </c>
      <c r="F89" s="85">
        <v>1622789</v>
      </c>
      <c r="G89" s="89"/>
      <c r="H89" s="93" t="s">
        <v>5379</v>
      </c>
      <c r="I89" s="89"/>
      <c r="J89" s="89"/>
      <c r="K89" s="89"/>
      <c r="L89" s="89"/>
      <c r="M89" s="155">
        <v>0</v>
      </c>
      <c r="N89" s="155">
        <v>7.29</v>
      </c>
      <c r="O89" s="155">
        <v>0</v>
      </c>
      <c r="P89" s="155">
        <v>50.01</v>
      </c>
      <c r="Q89" s="89" t="s">
        <v>679</v>
      </c>
    </row>
    <row r="90" spans="1:17" ht="51">
      <c r="A90" s="89" t="s">
        <v>561</v>
      </c>
      <c r="B90" s="89"/>
      <c r="C90" s="90" t="s">
        <v>10493</v>
      </c>
      <c r="D90" s="148">
        <v>43235</v>
      </c>
      <c r="E90" s="85" t="s">
        <v>20</v>
      </c>
      <c r="F90" s="85">
        <v>10752</v>
      </c>
      <c r="G90" s="89"/>
      <c r="H90" s="93" t="s">
        <v>5380</v>
      </c>
      <c r="I90" s="89"/>
      <c r="J90" s="89"/>
      <c r="K90" s="89"/>
      <c r="L90" s="89"/>
      <c r="M90" s="155">
        <v>20137.810000000001</v>
      </c>
      <c r="N90" s="155">
        <v>0</v>
      </c>
      <c r="O90" s="155">
        <v>138145.38</v>
      </c>
      <c r="P90" s="155">
        <v>0</v>
      </c>
      <c r="Q90" s="89" t="s">
        <v>679</v>
      </c>
    </row>
    <row r="91" spans="1:17" ht="51">
      <c r="A91" s="89" t="s">
        <v>560</v>
      </c>
      <c r="B91" s="89"/>
      <c r="C91" s="90" t="s">
        <v>622</v>
      </c>
      <c r="D91" s="148">
        <v>43235</v>
      </c>
      <c r="E91" s="85" t="s">
        <v>23</v>
      </c>
      <c r="F91" s="85">
        <v>17899</v>
      </c>
      <c r="G91" s="89"/>
      <c r="H91" s="93" t="s">
        <v>5381</v>
      </c>
      <c r="I91" s="89"/>
      <c r="J91" s="89"/>
      <c r="K91" s="89"/>
      <c r="L91" s="89"/>
      <c r="M91" s="155">
        <v>0</v>
      </c>
      <c r="N91" s="155">
        <v>0</v>
      </c>
      <c r="O91" s="155">
        <v>0</v>
      </c>
      <c r="P91" s="155">
        <v>0.01</v>
      </c>
      <c r="Q91" s="89" t="s">
        <v>679</v>
      </c>
    </row>
    <row r="92" spans="1:17" ht="63.75">
      <c r="A92" s="89">
        <v>287</v>
      </c>
      <c r="B92" s="89"/>
      <c r="C92" s="90" t="s">
        <v>130</v>
      </c>
      <c r="D92" s="148">
        <v>43236</v>
      </c>
      <c r="E92" s="85" t="s">
        <v>6</v>
      </c>
      <c r="F92" s="85">
        <v>738494</v>
      </c>
      <c r="G92" s="89"/>
      <c r="H92" s="93" t="s">
        <v>5382</v>
      </c>
      <c r="I92" s="89"/>
      <c r="J92" s="89"/>
      <c r="K92" s="89"/>
      <c r="L92" s="89"/>
      <c r="M92" s="155">
        <v>0</v>
      </c>
      <c r="N92" s="155">
        <v>441339.2</v>
      </c>
      <c r="O92" s="155">
        <v>0</v>
      </c>
      <c r="P92" s="155">
        <v>3027586.91</v>
      </c>
      <c r="Q92" s="89" t="s">
        <v>679</v>
      </c>
    </row>
    <row r="93" spans="1:17" ht="51">
      <c r="A93" s="89">
        <v>513</v>
      </c>
      <c r="B93" s="89"/>
      <c r="C93" s="90" t="s">
        <v>175</v>
      </c>
      <c r="D93" s="148">
        <v>43236</v>
      </c>
      <c r="E93" s="85" t="s">
        <v>6</v>
      </c>
      <c r="F93" s="85">
        <v>75443</v>
      </c>
      <c r="G93" s="89"/>
      <c r="H93" s="93" t="s">
        <v>2103</v>
      </c>
      <c r="I93" s="89"/>
      <c r="J93" s="89"/>
      <c r="K93" s="89"/>
      <c r="L93" s="89"/>
      <c r="M93" s="155">
        <v>0</v>
      </c>
      <c r="N93" s="155">
        <v>422077.5</v>
      </c>
      <c r="O93" s="155">
        <v>0</v>
      </c>
      <c r="P93" s="155">
        <v>2895451.65</v>
      </c>
      <c r="Q93" s="89" t="s">
        <v>679</v>
      </c>
    </row>
    <row r="94" spans="1:17" ht="51">
      <c r="A94" s="89" t="s">
        <v>560</v>
      </c>
      <c r="B94" s="89"/>
      <c r="C94" s="90" t="s">
        <v>622</v>
      </c>
      <c r="D94" s="148">
        <v>43238</v>
      </c>
      <c r="E94" s="85" t="s">
        <v>23</v>
      </c>
      <c r="F94" s="85">
        <v>17911</v>
      </c>
      <c r="G94" s="89"/>
      <c r="H94" s="93" t="s">
        <v>5383</v>
      </c>
      <c r="I94" s="89"/>
      <c r="J94" s="89"/>
      <c r="K94" s="89"/>
      <c r="L94" s="89"/>
      <c r="M94" s="155">
        <v>0</v>
      </c>
      <c r="N94" s="155">
        <v>0</v>
      </c>
      <c r="O94" s="155">
        <v>0</v>
      </c>
      <c r="P94" s="155">
        <v>0.01</v>
      </c>
      <c r="Q94" s="89" t="s">
        <v>679</v>
      </c>
    </row>
    <row r="95" spans="1:17" ht="51">
      <c r="A95" s="89" t="s">
        <v>560</v>
      </c>
      <c r="B95" s="89"/>
      <c r="C95" s="90" t="s">
        <v>622</v>
      </c>
      <c r="D95" s="148">
        <v>43241</v>
      </c>
      <c r="E95" s="85" t="s">
        <v>23</v>
      </c>
      <c r="F95" s="85">
        <v>17916</v>
      </c>
      <c r="G95" s="89"/>
      <c r="H95" s="93" t="s">
        <v>5384</v>
      </c>
      <c r="I95" s="89"/>
      <c r="J95" s="89"/>
      <c r="K95" s="89"/>
      <c r="L95" s="89"/>
      <c r="M95" s="155">
        <v>0</v>
      </c>
      <c r="N95" s="155">
        <v>0</v>
      </c>
      <c r="O95" s="155">
        <v>0</v>
      </c>
      <c r="P95" s="155">
        <v>0.01</v>
      </c>
      <c r="Q95" s="89" t="s">
        <v>679</v>
      </c>
    </row>
    <row r="96" spans="1:17" ht="51">
      <c r="A96" s="89">
        <v>513</v>
      </c>
      <c r="B96" s="89"/>
      <c r="C96" s="90" t="s">
        <v>175</v>
      </c>
      <c r="D96" s="148">
        <v>43242</v>
      </c>
      <c r="E96" s="85" t="s">
        <v>6</v>
      </c>
      <c r="F96" s="85">
        <v>75521</v>
      </c>
      <c r="G96" s="89"/>
      <c r="H96" s="93" t="s">
        <v>2103</v>
      </c>
      <c r="I96" s="89"/>
      <c r="J96" s="89"/>
      <c r="K96" s="89"/>
      <c r="L96" s="89"/>
      <c r="M96" s="155">
        <v>0</v>
      </c>
      <c r="N96" s="155">
        <v>211547</v>
      </c>
      <c r="O96" s="155">
        <v>0</v>
      </c>
      <c r="P96" s="155">
        <v>1451212.42</v>
      </c>
      <c r="Q96" s="89" t="s">
        <v>679</v>
      </c>
    </row>
    <row r="97" spans="1:17" ht="51">
      <c r="A97" s="89" t="s">
        <v>560</v>
      </c>
      <c r="B97" s="89"/>
      <c r="C97" s="90" t="s">
        <v>622</v>
      </c>
      <c r="D97" s="148">
        <v>43242</v>
      </c>
      <c r="E97" s="85" t="s">
        <v>23</v>
      </c>
      <c r="F97" s="85">
        <v>17920</v>
      </c>
      <c r="G97" s="89"/>
      <c r="H97" s="93" t="s">
        <v>5385</v>
      </c>
      <c r="I97" s="89"/>
      <c r="J97" s="89"/>
      <c r="K97" s="89"/>
      <c r="L97" s="89"/>
      <c r="M97" s="155">
        <v>0</v>
      </c>
      <c r="N97" s="155">
        <v>0</v>
      </c>
      <c r="O97" s="155">
        <v>0</v>
      </c>
      <c r="P97" s="155">
        <v>0.01</v>
      </c>
      <c r="Q97" s="89" t="s">
        <v>679</v>
      </c>
    </row>
    <row r="98" spans="1:17" ht="51">
      <c r="A98" s="89">
        <v>513</v>
      </c>
      <c r="B98" s="89"/>
      <c r="C98" s="90" t="s">
        <v>175</v>
      </c>
      <c r="D98" s="148">
        <v>43245</v>
      </c>
      <c r="E98" s="85" t="s">
        <v>6</v>
      </c>
      <c r="F98" s="85">
        <v>75577</v>
      </c>
      <c r="G98" s="89"/>
      <c r="H98" s="93" t="s">
        <v>2103</v>
      </c>
      <c r="I98" s="89"/>
      <c r="J98" s="89"/>
      <c r="K98" s="89"/>
      <c r="L98" s="89"/>
      <c r="M98" s="155">
        <v>0</v>
      </c>
      <c r="N98" s="155">
        <v>347245</v>
      </c>
      <c r="O98" s="155">
        <v>0</v>
      </c>
      <c r="P98" s="155">
        <v>2382100.7000000002</v>
      </c>
      <c r="Q98" s="89" t="s">
        <v>679</v>
      </c>
    </row>
    <row r="99" spans="1:17" ht="51">
      <c r="A99" s="89" t="s">
        <v>560</v>
      </c>
      <c r="B99" s="89"/>
      <c r="C99" s="90" t="s">
        <v>622</v>
      </c>
      <c r="D99" s="148">
        <v>43245</v>
      </c>
      <c r="E99" s="85" t="s">
        <v>23</v>
      </c>
      <c r="F99" s="85">
        <v>17932</v>
      </c>
      <c r="G99" s="89"/>
      <c r="H99" s="93" t="s">
        <v>5386</v>
      </c>
      <c r="I99" s="89"/>
      <c r="J99" s="89"/>
      <c r="K99" s="89"/>
      <c r="L99" s="89"/>
      <c r="M99" s="155">
        <v>0</v>
      </c>
      <c r="N99" s="155">
        <v>0</v>
      </c>
      <c r="O99" s="155">
        <v>0</v>
      </c>
      <c r="P99" s="155">
        <v>0.02</v>
      </c>
      <c r="Q99" s="89" t="s">
        <v>679</v>
      </c>
    </row>
    <row r="100" spans="1:17" ht="51">
      <c r="A100" s="89" t="s">
        <v>560</v>
      </c>
      <c r="B100" s="89"/>
      <c r="C100" s="90" t="s">
        <v>622</v>
      </c>
      <c r="D100" s="148">
        <v>43248</v>
      </c>
      <c r="E100" s="85" t="s">
        <v>23</v>
      </c>
      <c r="F100" s="85">
        <v>17936</v>
      </c>
      <c r="G100" s="89"/>
      <c r="H100" s="93" t="s">
        <v>5387</v>
      </c>
      <c r="I100" s="89"/>
      <c r="J100" s="89"/>
      <c r="K100" s="89"/>
      <c r="L100" s="89"/>
      <c r="M100" s="155">
        <v>0</v>
      </c>
      <c r="N100" s="155">
        <v>0</v>
      </c>
      <c r="O100" s="155">
        <v>0</v>
      </c>
      <c r="P100" s="155">
        <v>0.01</v>
      </c>
      <c r="Q100" s="89" t="s">
        <v>679</v>
      </c>
    </row>
    <row r="101" spans="1:17" ht="51">
      <c r="A101" s="89" t="s">
        <v>560</v>
      </c>
      <c r="B101" s="89"/>
      <c r="C101" s="90" t="s">
        <v>622</v>
      </c>
      <c r="D101" s="148">
        <v>43250</v>
      </c>
      <c r="E101" s="85" t="s">
        <v>23</v>
      </c>
      <c r="F101" s="85">
        <v>17944</v>
      </c>
      <c r="G101" s="89"/>
      <c r="H101" s="93" t="s">
        <v>5388</v>
      </c>
      <c r="I101" s="89"/>
      <c r="J101" s="89"/>
      <c r="K101" s="89"/>
      <c r="L101" s="89"/>
      <c r="M101" s="155">
        <v>0</v>
      </c>
      <c r="N101" s="155">
        <v>0</v>
      </c>
      <c r="O101" s="155">
        <v>0.02</v>
      </c>
      <c r="P101" s="155">
        <v>0</v>
      </c>
      <c r="Q101" s="89" t="s">
        <v>679</v>
      </c>
    </row>
    <row r="102" spans="1:17" ht="102">
      <c r="A102" s="89" t="s">
        <v>560</v>
      </c>
      <c r="B102" s="89"/>
      <c r="C102" s="90" t="s">
        <v>622</v>
      </c>
      <c r="D102" s="148">
        <v>43252</v>
      </c>
      <c r="E102" s="85" t="s">
        <v>6</v>
      </c>
      <c r="F102" s="85">
        <v>750370</v>
      </c>
      <c r="G102" s="89"/>
      <c r="H102" s="93" t="s">
        <v>6608</v>
      </c>
      <c r="I102" s="89"/>
      <c r="J102" s="89"/>
      <c r="K102" s="89"/>
      <c r="L102" s="89"/>
      <c r="M102" s="155">
        <v>0</v>
      </c>
      <c r="N102" s="155">
        <v>239.27</v>
      </c>
      <c r="O102" s="155">
        <v>0</v>
      </c>
      <c r="P102" s="155">
        <v>1641.39</v>
      </c>
      <c r="Q102" s="89" t="s">
        <v>679</v>
      </c>
    </row>
    <row r="103" spans="1:17" ht="89.25">
      <c r="A103" s="89" t="s">
        <v>560</v>
      </c>
      <c r="B103" s="89"/>
      <c r="C103" s="90" t="s">
        <v>622</v>
      </c>
      <c r="D103" s="148">
        <v>43252</v>
      </c>
      <c r="E103" s="85" t="s">
        <v>6</v>
      </c>
      <c r="F103" s="85">
        <v>750373</v>
      </c>
      <c r="G103" s="89"/>
      <c r="H103" s="93" t="s">
        <v>6609</v>
      </c>
      <c r="I103" s="89"/>
      <c r="J103" s="89"/>
      <c r="K103" s="89"/>
      <c r="L103" s="89"/>
      <c r="M103" s="155">
        <v>0</v>
      </c>
      <c r="N103" s="155">
        <v>6.52</v>
      </c>
      <c r="O103" s="155">
        <v>0</v>
      </c>
      <c r="P103" s="155">
        <v>44.73</v>
      </c>
      <c r="Q103" s="89" t="s">
        <v>679</v>
      </c>
    </row>
    <row r="104" spans="1:17" ht="102">
      <c r="A104" s="89" t="s">
        <v>560</v>
      </c>
      <c r="B104" s="89"/>
      <c r="C104" s="90" t="s">
        <v>622</v>
      </c>
      <c r="D104" s="148">
        <v>43252</v>
      </c>
      <c r="E104" s="85" t="s">
        <v>6</v>
      </c>
      <c r="F104" s="85">
        <v>750406</v>
      </c>
      <c r="G104" s="89"/>
      <c r="H104" s="93" t="s">
        <v>6610</v>
      </c>
      <c r="I104" s="89"/>
      <c r="J104" s="89"/>
      <c r="K104" s="89"/>
      <c r="L104" s="89"/>
      <c r="M104" s="155">
        <v>0</v>
      </c>
      <c r="N104" s="155">
        <v>173.38</v>
      </c>
      <c r="O104" s="155">
        <v>0</v>
      </c>
      <c r="P104" s="155">
        <v>1189.3900000000001</v>
      </c>
      <c r="Q104" s="89" t="s">
        <v>679</v>
      </c>
    </row>
    <row r="105" spans="1:17" ht="51">
      <c r="A105" s="89" t="s">
        <v>561</v>
      </c>
      <c r="B105" s="89"/>
      <c r="C105" s="90" t="s">
        <v>10493</v>
      </c>
      <c r="D105" s="148">
        <v>43252</v>
      </c>
      <c r="E105" s="85" t="s">
        <v>20</v>
      </c>
      <c r="F105" s="85">
        <v>10821</v>
      </c>
      <c r="G105" s="89"/>
      <c r="H105" s="93" t="s">
        <v>6611</v>
      </c>
      <c r="I105" s="89"/>
      <c r="J105" s="89"/>
      <c r="K105" s="89"/>
      <c r="L105" s="89"/>
      <c r="M105" s="155">
        <v>196306.46</v>
      </c>
      <c r="N105" s="155">
        <v>0</v>
      </c>
      <c r="O105" s="155">
        <v>1346662.32</v>
      </c>
      <c r="P105" s="155">
        <v>0</v>
      </c>
      <c r="Q105" s="89" t="s">
        <v>679</v>
      </c>
    </row>
    <row r="106" spans="1:17" ht="51">
      <c r="A106" s="89" t="s">
        <v>560</v>
      </c>
      <c r="B106" s="89"/>
      <c r="C106" s="90" t="s">
        <v>622</v>
      </c>
      <c r="D106" s="148">
        <v>43256</v>
      </c>
      <c r="E106" s="85" t="s">
        <v>23</v>
      </c>
      <c r="F106" s="85">
        <v>17956</v>
      </c>
      <c r="G106" s="89"/>
      <c r="H106" s="93" t="s">
        <v>6612</v>
      </c>
      <c r="I106" s="89"/>
      <c r="J106" s="89"/>
      <c r="K106" s="89"/>
      <c r="L106" s="89"/>
      <c r="M106" s="155">
        <v>0</v>
      </c>
      <c r="N106" s="155">
        <v>0</v>
      </c>
      <c r="O106" s="155">
        <v>0.04</v>
      </c>
      <c r="P106" s="155">
        <v>0</v>
      </c>
      <c r="Q106" s="89" t="s">
        <v>679</v>
      </c>
    </row>
    <row r="107" spans="1:17" ht="51">
      <c r="A107" s="89" t="s">
        <v>560</v>
      </c>
      <c r="B107" s="89"/>
      <c r="C107" s="90" t="s">
        <v>622</v>
      </c>
      <c r="D107" s="148">
        <v>43257</v>
      </c>
      <c r="E107" s="85" t="s">
        <v>23</v>
      </c>
      <c r="F107" s="85">
        <v>17960</v>
      </c>
      <c r="G107" s="89"/>
      <c r="H107" s="93" t="s">
        <v>6613</v>
      </c>
      <c r="I107" s="89"/>
      <c r="J107" s="89"/>
      <c r="K107" s="89"/>
      <c r="L107" s="89"/>
      <c r="M107" s="155">
        <v>0</v>
      </c>
      <c r="N107" s="155">
        <v>0</v>
      </c>
      <c r="O107" s="155">
        <v>0</v>
      </c>
      <c r="P107" s="155">
        <v>0.01</v>
      </c>
      <c r="Q107" s="89" t="s">
        <v>679</v>
      </c>
    </row>
    <row r="108" spans="1:17" ht="51">
      <c r="A108" s="89">
        <v>513</v>
      </c>
      <c r="B108" s="89"/>
      <c r="C108" s="90" t="s">
        <v>175</v>
      </c>
      <c r="D108" s="148">
        <v>43258</v>
      </c>
      <c r="E108" s="85" t="s">
        <v>6</v>
      </c>
      <c r="F108" s="85">
        <v>75723</v>
      </c>
      <c r="G108" s="89"/>
      <c r="H108" s="93" t="s">
        <v>2103</v>
      </c>
      <c r="I108" s="89"/>
      <c r="J108" s="89"/>
      <c r="K108" s="89"/>
      <c r="L108" s="89"/>
      <c r="M108" s="155">
        <v>0</v>
      </c>
      <c r="N108" s="155">
        <v>628591.77</v>
      </c>
      <c r="O108" s="155">
        <v>0</v>
      </c>
      <c r="P108" s="155">
        <v>4312139.54</v>
      </c>
      <c r="Q108" s="89" t="s">
        <v>679</v>
      </c>
    </row>
    <row r="109" spans="1:17" ht="51">
      <c r="A109" s="89" t="s">
        <v>560</v>
      </c>
      <c r="B109" s="89"/>
      <c r="C109" s="90" t="s">
        <v>622</v>
      </c>
      <c r="D109" s="148">
        <v>43258</v>
      </c>
      <c r="E109" s="85" t="s">
        <v>23</v>
      </c>
      <c r="F109" s="85">
        <v>17964</v>
      </c>
      <c r="G109" s="89"/>
      <c r="H109" s="93" t="s">
        <v>6614</v>
      </c>
      <c r="I109" s="89"/>
      <c r="J109" s="89"/>
      <c r="K109" s="89"/>
      <c r="L109" s="89"/>
      <c r="M109" s="155">
        <v>0</v>
      </c>
      <c r="N109" s="155">
        <v>0</v>
      </c>
      <c r="O109" s="155">
        <v>0.01</v>
      </c>
      <c r="P109" s="155">
        <v>0</v>
      </c>
      <c r="Q109" s="89" t="s">
        <v>679</v>
      </c>
    </row>
    <row r="110" spans="1:17" ht="51">
      <c r="A110" s="89">
        <v>513</v>
      </c>
      <c r="B110" s="89"/>
      <c r="C110" s="90" t="s">
        <v>175</v>
      </c>
      <c r="D110" s="148">
        <v>43259</v>
      </c>
      <c r="E110" s="85" t="s">
        <v>6</v>
      </c>
      <c r="F110" s="85">
        <v>75739</v>
      </c>
      <c r="G110" s="89"/>
      <c r="H110" s="93" t="s">
        <v>2103</v>
      </c>
      <c r="I110" s="89"/>
      <c r="J110" s="89"/>
      <c r="K110" s="89"/>
      <c r="L110" s="89"/>
      <c r="M110" s="155">
        <v>0</v>
      </c>
      <c r="N110" s="155">
        <v>469160</v>
      </c>
      <c r="O110" s="155">
        <v>0</v>
      </c>
      <c r="P110" s="155">
        <v>3218437.6</v>
      </c>
      <c r="Q110" s="89" t="s">
        <v>679</v>
      </c>
    </row>
    <row r="111" spans="1:17" ht="51">
      <c r="A111" s="89" t="s">
        <v>560</v>
      </c>
      <c r="B111" s="89"/>
      <c r="C111" s="90" t="s">
        <v>622</v>
      </c>
      <c r="D111" s="148">
        <v>43259</v>
      </c>
      <c r="E111" s="85" t="s">
        <v>23</v>
      </c>
      <c r="F111" s="85">
        <v>17968</v>
      </c>
      <c r="G111" s="89"/>
      <c r="H111" s="93" t="s">
        <v>6615</v>
      </c>
      <c r="I111" s="89"/>
      <c r="J111" s="89"/>
      <c r="K111" s="89"/>
      <c r="L111" s="89"/>
      <c r="M111" s="155">
        <v>0</v>
      </c>
      <c r="N111" s="155">
        <v>0</v>
      </c>
      <c r="O111" s="155">
        <v>0</v>
      </c>
      <c r="P111" s="155">
        <v>0.01</v>
      </c>
      <c r="Q111" s="89" t="s">
        <v>679</v>
      </c>
    </row>
    <row r="112" spans="1:17" ht="51">
      <c r="A112" s="89" t="s">
        <v>560</v>
      </c>
      <c r="B112" s="89"/>
      <c r="C112" s="90" t="s">
        <v>622</v>
      </c>
      <c r="D112" s="148">
        <v>43262</v>
      </c>
      <c r="E112" s="85" t="s">
        <v>23</v>
      </c>
      <c r="F112" s="85">
        <v>17972</v>
      </c>
      <c r="G112" s="89"/>
      <c r="H112" s="93" t="s">
        <v>6616</v>
      </c>
      <c r="I112" s="89"/>
      <c r="J112" s="89"/>
      <c r="K112" s="89"/>
      <c r="L112" s="89"/>
      <c r="M112" s="155">
        <v>0</v>
      </c>
      <c r="N112" s="155">
        <v>0</v>
      </c>
      <c r="O112" s="155">
        <v>0.02</v>
      </c>
      <c r="P112" s="155">
        <v>0</v>
      </c>
      <c r="Q112" s="89" t="s">
        <v>679</v>
      </c>
    </row>
    <row r="113" spans="1:17" ht="51">
      <c r="A113" s="89">
        <v>513</v>
      </c>
      <c r="B113" s="89"/>
      <c r="C113" s="90" t="s">
        <v>175</v>
      </c>
      <c r="D113" s="148">
        <v>43263</v>
      </c>
      <c r="E113" s="85" t="s">
        <v>6</v>
      </c>
      <c r="F113" s="85">
        <v>75773</v>
      </c>
      <c r="G113" s="89"/>
      <c r="H113" s="93" t="s">
        <v>2103</v>
      </c>
      <c r="I113" s="89"/>
      <c r="J113" s="89"/>
      <c r="K113" s="89"/>
      <c r="L113" s="89"/>
      <c r="M113" s="155">
        <v>0</v>
      </c>
      <c r="N113" s="155">
        <v>374745</v>
      </c>
      <c r="O113" s="155">
        <v>0</v>
      </c>
      <c r="P113" s="155">
        <v>2570750.7000000002</v>
      </c>
      <c r="Q113" s="89" t="s">
        <v>679</v>
      </c>
    </row>
    <row r="114" spans="1:17" ht="51">
      <c r="A114" s="89" t="s">
        <v>560</v>
      </c>
      <c r="B114" s="89"/>
      <c r="C114" s="90" t="s">
        <v>622</v>
      </c>
      <c r="D114" s="148">
        <v>43263</v>
      </c>
      <c r="E114" s="85" t="s">
        <v>23</v>
      </c>
      <c r="F114" s="85">
        <v>17976</v>
      </c>
      <c r="G114" s="89"/>
      <c r="H114" s="93" t="s">
        <v>6617</v>
      </c>
      <c r="I114" s="89"/>
      <c r="J114" s="89"/>
      <c r="K114" s="89"/>
      <c r="L114" s="89"/>
      <c r="M114" s="155">
        <v>0</v>
      </c>
      <c r="N114" s="155">
        <v>0</v>
      </c>
      <c r="O114" s="155">
        <v>0</v>
      </c>
      <c r="P114" s="155">
        <v>0.03</v>
      </c>
      <c r="Q114" s="89" t="s">
        <v>679</v>
      </c>
    </row>
    <row r="115" spans="1:17" ht="51">
      <c r="A115" s="89" t="s">
        <v>561</v>
      </c>
      <c r="B115" s="89"/>
      <c r="C115" s="90" t="s">
        <v>10493</v>
      </c>
      <c r="D115" s="148">
        <v>43266</v>
      </c>
      <c r="E115" s="85" t="s">
        <v>20</v>
      </c>
      <c r="F115" s="85">
        <v>10909</v>
      </c>
      <c r="G115" s="89"/>
      <c r="H115" s="93" t="s">
        <v>6618</v>
      </c>
      <c r="I115" s="89"/>
      <c r="J115" s="89"/>
      <c r="K115" s="89"/>
      <c r="L115" s="89"/>
      <c r="M115" s="155">
        <v>13579.64</v>
      </c>
      <c r="N115" s="155">
        <v>0</v>
      </c>
      <c r="O115" s="155">
        <v>93156.33</v>
      </c>
      <c r="P115" s="155">
        <v>0</v>
      </c>
      <c r="Q115" s="89" t="s">
        <v>679</v>
      </c>
    </row>
    <row r="116" spans="1:17" ht="51">
      <c r="A116" s="89">
        <v>513</v>
      </c>
      <c r="B116" s="89"/>
      <c r="C116" s="90" t="s">
        <v>175</v>
      </c>
      <c r="D116" s="148">
        <v>43266</v>
      </c>
      <c r="E116" s="85" t="s">
        <v>6</v>
      </c>
      <c r="F116" s="85">
        <v>75824</v>
      </c>
      <c r="G116" s="89"/>
      <c r="H116" s="93" t="s">
        <v>2103</v>
      </c>
      <c r="I116" s="89"/>
      <c r="J116" s="89"/>
      <c r="K116" s="89"/>
      <c r="L116" s="89"/>
      <c r="M116" s="155">
        <v>0</v>
      </c>
      <c r="N116" s="155">
        <v>57582.5</v>
      </c>
      <c r="O116" s="155">
        <v>0</v>
      </c>
      <c r="P116" s="155">
        <v>395015.95</v>
      </c>
      <c r="Q116" s="89" t="s">
        <v>679</v>
      </c>
    </row>
    <row r="117" spans="1:17" ht="51">
      <c r="A117" s="89" t="s">
        <v>560</v>
      </c>
      <c r="B117" s="89"/>
      <c r="C117" s="90" t="s">
        <v>622</v>
      </c>
      <c r="D117" s="148">
        <v>43266</v>
      </c>
      <c r="E117" s="85" t="s">
        <v>23</v>
      </c>
      <c r="F117" s="85">
        <v>17988</v>
      </c>
      <c r="G117" s="89"/>
      <c r="H117" s="93" t="s">
        <v>6619</v>
      </c>
      <c r="I117" s="89"/>
      <c r="J117" s="89"/>
      <c r="K117" s="89"/>
      <c r="L117" s="89"/>
      <c r="M117" s="155">
        <v>0</v>
      </c>
      <c r="N117" s="155">
        <v>0</v>
      </c>
      <c r="O117" s="155">
        <v>0.01</v>
      </c>
      <c r="P117" s="155">
        <v>0</v>
      </c>
      <c r="Q117" s="89" t="s">
        <v>679</v>
      </c>
    </row>
    <row r="118" spans="1:17" ht="51">
      <c r="A118" s="89">
        <v>513</v>
      </c>
      <c r="B118" s="89"/>
      <c r="C118" s="90" t="s">
        <v>175</v>
      </c>
      <c r="D118" s="148">
        <v>43269</v>
      </c>
      <c r="E118" s="85" t="s">
        <v>6</v>
      </c>
      <c r="F118" s="85">
        <v>75845</v>
      </c>
      <c r="G118" s="89"/>
      <c r="H118" s="93" t="s">
        <v>2103</v>
      </c>
      <c r="I118" s="89"/>
      <c r="J118" s="89"/>
      <c r="K118" s="89"/>
      <c r="L118" s="89"/>
      <c r="M118" s="155">
        <v>0</v>
      </c>
      <c r="N118" s="155">
        <v>240611.58</v>
      </c>
      <c r="O118" s="155">
        <v>0</v>
      </c>
      <c r="P118" s="155">
        <v>1650595.44</v>
      </c>
      <c r="Q118" s="89" t="s">
        <v>679</v>
      </c>
    </row>
    <row r="119" spans="1:17" ht="51">
      <c r="A119" s="89" t="s">
        <v>560</v>
      </c>
      <c r="B119" s="89"/>
      <c r="C119" s="90" t="s">
        <v>622</v>
      </c>
      <c r="D119" s="148">
        <v>43269</v>
      </c>
      <c r="E119" s="85" t="s">
        <v>23</v>
      </c>
      <c r="F119" s="85">
        <v>17993</v>
      </c>
      <c r="G119" s="89"/>
      <c r="H119" s="93" t="s">
        <v>6620</v>
      </c>
      <c r="I119" s="89"/>
      <c r="J119" s="89"/>
      <c r="K119" s="89"/>
      <c r="L119" s="89"/>
      <c r="M119" s="155">
        <v>0</v>
      </c>
      <c r="N119" s="155">
        <v>0</v>
      </c>
      <c r="O119" s="155">
        <v>0.01</v>
      </c>
      <c r="P119" s="155">
        <v>0</v>
      </c>
      <c r="Q119" s="89" t="s">
        <v>679</v>
      </c>
    </row>
    <row r="120" spans="1:17" ht="51">
      <c r="A120" s="89">
        <v>513</v>
      </c>
      <c r="B120" s="89"/>
      <c r="C120" s="90" t="s">
        <v>175</v>
      </c>
      <c r="D120" s="148">
        <v>43270</v>
      </c>
      <c r="E120" s="85" t="s">
        <v>6</v>
      </c>
      <c r="F120" s="85">
        <v>75864</v>
      </c>
      <c r="G120" s="89"/>
      <c r="H120" s="93" t="s">
        <v>2103</v>
      </c>
      <c r="I120" s="89"/>
      <c r="J120" s="89"/>
      <c r="K120" s="89"/>
      <c r="L120" s="89"/>
      <c r="M120" s="155">
        <v>0</v>
      </c>
      <c r="N120" s="155">
        <v>309162.5</v>
      </c>
      <c r="O120" s="155">
        <v>0</v>
      </c>
      <c r="P120" s="155">
        <v>2120854.75</v>
      </c>
      <c r="Q120" s="89" t="s">
        <v>679</v>
      </c>
    </row>
    <row r="121" spans="1:17" ht="51">
      <c r="A121" s="89" t="s">
        <v>560</v>
      </c>
      <c r="B121" s="89"/>
      <c r="C121" s="90" t="s">
        <v>622</v>
      </c>
      <c r="D121" s="148">
        <v>43270</v>
      </c>
      <c r="E121" s="85" t="s">
        <v>23</v>
      </c>
      <c r="F121" s="85">
        <v>17997</v>
      </c>
      <c r="G121" s="89"/>
      <c r="H121" s="93" t="s">
        <v>6621</v>
      </c>
      <c r="I121" s="89"/>
      <c r="J121" s="89"/>
      <c r="K121" s="89"/>
      <c r="L121" s="89"/>
      <c r="M121" s="155">
        <v>0</v>
      </c>
      <c r="N121" s="155">
        <v>0</v>
      </c>
      <c r="O121" s="155">
        <v>0</v>
      </c>
      <c r="P121" s="155">
        <v>0.02</v>
      </c>
      <c r="Q121" s="89" t="s">
        <v>679</v>
      </c>
    </row>
    <row r="122" spans="1:17" ht="51">
      <c r="A122" s="89">
        <v>513</v>
      </c>
      <c r="B122" s="89"/>
      <c r="C122" s="90" t="s">
        <v>175</v>
      </c>
      <c r="D122" s="148">
        <v>43273</v>
      </c>
      <c r="E122" s="85" t="s">
        <v>6</v>
      </c>
      <c r="F122" s="85">
        <v>75903</v>
      </c>
      <c r="G122" s="89"/>
      <c r="H122" s="93" t="s">
        <v>2103</v>
      </c>
      <c r="I122" s="89"/>
      <c r="J122" s="89"/>
      <c r="K122" s="89"/>
      <c r="L122" s="89"/>
      <c r="M122" s="155">
        <v>0</v>
      </c>
      <c r="N122" s="155">
        <v>57582.5</v>
      </c>
      <c r="O122" s="155">
        <v>0</v>
      </c>
      <c r="P122" s="155">
        <v>395015.95</v>
      </c>
      <c r="Q122" s="89" t="s">
        <v>679</v>
      </c>
    </row>
    <row r="123" spans="1:17" ht="51">
      <c r="A123" s="89" t="s">
        <v>560</v>
      </c>
      <c r="B123" s="89"/>
      <c r="C123" s="90" t="s">
        <v>622</v>
      </c>
      <c r="D123" s="148">
        <v>43273</v>
      </c>
      <c r="E123" s="85" t="s">
        <v>23</v>
      </c>
      <c r="F123" s="85">
        <v>18006</v>
      </c>
      <c r="G123" s="89"/>
      <c r="H123" s="93" t="s">
        <v>6622</v>
      </c>
      <c r="I123" s="89"/>
      <c r="J123" s="89"/>
      <c r="K123" s="89"/>
      <c r="L123" s="89"/>
      <c r="M123" s="155">
        <v>0</v>
      </c>
      <c r="N123" s="155">
        <v>0</v>
      </c>
      <c r="O123" s="155">
        <v>0</v>
      </c>
      <c r="P123" s="155">
        <v>0.03</v>
      </c>
      <c r="Q123" s="89" t="s">
        <v>679</v>
      </c>
    </row>
    <row r="124" spans="1:17" ht="51">
      <c r="A124" s="89">
        <v>513</v>
      </c>
      <c r="B124" s="89"/>
      <c r="C124" s="90" t="s">
        <v>175</v>
      </c>
      <c r="D124" s="148">
        <v>43276</v>
      </c>
      <c r="E124" s="85" t="s">
        <v>6</v>
      </c>
      <c r="F124" s="85">
        <v>75921</v>
      </c>
      <c r="G124" s="89"/>
      <c r="H124" s="93" t="s">
        <v>2103</v>
      </c>
      <c r="I124" s="89"/>
      <c r="J124" s="89"/>
      <c r="K124" s="89"/>
      <c r="L124" s="89"/>
      <c r="M124" s="155">
        <v>0</v>
      </c>
      <c r="N124" s="155">
        <v>248500</v>
      </c>
      <c r="O124" s="155">
        <v>0</v>
      </c>
      <c r="P124" s="155">
        <v>1704710</v>
      </c>
      <c r="Q124" s="89" t="s">
        <v>679</v>
      </c>
    </row>
    <row r="125" spans="1:17" ht="51">
      <c r="A125" s="89">
        <v>513</v>
      </c>
      <c r="B125" s="89"/>
      <c r="C125" s="90" t="s">
        <v>175</v>
      </c>
      <c r="D125" s="148">
        <v>43277</v>
      </c>
      <c r="E125" s="85" t="s">
        <v>6</v>
      </c>
      <c r="F125" s="85">
        <v>75940</v>
      </c>
      <c r="G125" s="89"/>
      <c r="H125" s="93" t="s">
        <v>2103</v>
      </c>
      <c r="I125" s="89"/>
      <c r="J125" s="89"/>
      <c r="K125" s="89"/>
      <c r="L125" s="89"/>
      <c r="M125" s="155">
        <v>0</v>
      </c>
      <c r="N125" s="155">
        <v>122000</v>
      </c>
      <c r="O125" s="155">
        <v>0</v>
      </c>
      <c r="P125" s="155">
        <v>836920</v>
      </c>
      <c r="Q125" s="89" t="s">
        <v>679</v>
      </c>
    </row>
    <row r="126" spans="1:17" ht="51">
      <c r="A126" s="89" t="s">
        <v>560</v>
      </c>
      <c r="B126" s="89"/>
      <c r="C126" s="90" t="s">
        <v>622</v>
      </c>
      <c r="D126" s="148">
        <v>43278</v>
      </c>
      <c r="E126" s="85" t="s">
        <v>23</v>
      </c>
      <c r="F126" s="85">
        <v>18018</v>
      </c>
      <c r="G126" s="89"/>
      <c r="H126" s="93" t="s">
        <v>6623</v>
      </c>
      <c r="I126" s="89"/>
      <c r="J126" s="89"/>
      <c r="K126" s="89"/>
      <c r="L126" s="89"/>
      <c r="M126" s="155">
        <v>0</v>
      </c>
      <c r="N126" s="155">
        <v>0</v>
      </c>
      <c r="O126" s="155">
        <v>0.01</v>
      </c>
      <c r="P126" s="155">
        <v>0</v>
      </c>
      <c r="Q126" s="89" t="s">
        <v>679</v>
      </c>
    </row>
    <row r="127" spans="1:17" ht="102">
      <c r="A127" s="89" t="s">
        <v>560</v>
      </c>
      <c r="B127" s="89"/>
      <c r="C127" s="90" t="s">
        <v>622</v>
      </c>
      <c r="D127" s="148">
        <v>43279</v>
      </c>
      <c r="E127" s="85" t="s">
        <v>6</v>
      </c>
      <c r="F127" s="85">
        <v>771084</v>
      </c>
      <c r="G127" s="89"/>
      <c r="H127" s="93" t="s">
        <v>6624</v>
      </c>
      <c r="I127" s="89"/>
      <c r="J127" s="89"/>
      <c r="K127" s="89"/>
      <c r="L127" s="89"/>
      <c r="M127" s="155">
        <v>0</v>
      </c>
      <c r="N127" s="155">
        <v>6.11</v>
      </c>
      <c r="O127" s="155">
        <v>0</v>
      </c>
      <c r="P127" s="155">
        <v>41.91</v>
      </c>
      <c r="Q127" s="89" t="s">
        <v>679</v>
      </c>
    </row>
    <row r="128" spans="1:17" ht="51">
      <c r="A128" s="89" t="s">
        <v>560</v>
      </c>
      <c r="B128" s="89"/>
      <c r="C128" s="90" t="s">
        <v>622</v>
      </c>
      <c r="D128" s="148">
        <v>43279</v>
      </c>
      <c r="E128" s="85" t="s">
        <v>23</v>
      </c>
      <c r="F128" s="85">
        <v>18022</v>
      </c>
      <c r="G128" s="89"/>
      <c r="H128" s="93" t="s">
        <v>6625</v>
      </c>
      <c r="I128" s="89"/>
      <c r="J128" s="89"/>
      <c r="K128" s="89"/>
      <c r="L128" s="89"/>
      <c r="M128" s="155">
        <v>0</v>
      </c>
      <c r="N128" s="155">
        <v>0</v>
      </c>
      <c r="O128" s="155">
        <v>0</v>
      </c>
      <c r="P128" s="155">
        <v>0.01</v>
      </c>
      <c r="Q128" s="89" t="s">
        <v>679</v>
      </c>
    </row>
    <row r="129" spans="1:17" ht="38.25">
      <c r="A129" s="89">
        <v>253</v>
      </c>
      <c r="B129" s="89"/>
      <c r="C129" s="90" t="s">
        <v>117</v>
      </c>
      <c r="D129" s="148">
        <v>43280</v>
      </c>
      <c r="E129" s="85" t="s">
        <v>6</v>
      </c>
      <c r="F129" s="85">
        <v>925988</v>
      </c>
      <c r="G129" s="89"/>
      <c r="H129" s="93" t="s">
        <v>6626</v>
      </c>
      <c r="I129" s="89"/>
      <c r="J129" s="89"/>
      <c r="K129" s="89"/>
      <c r="L129" s="89"/>
      <c r="M129" s="155">
        <v>0</v>
      </c>
      <c r="N129" s="155">
        <v>9632298.9800000004</v>
      </c>
      <c r="O129" s="155">
        <v>0</v>
      </c>
      <c r="P129" s="155">
        <v>66077571</v>
      </c>
      <c r="Q129" s="89" t="s">
        <v>679</v>
      </c>
    </row>
    <row r="130" spans="1:17" ht="51">
      <c r="A130" s="89">
        <v>253</v>
      </c>
      <c r="B130" s="89"/>
      <c r="C130" s="90" t="s">
        <v>117</v>
      </c>
      <c r="D130" s="148">
        <v>43280</v>
      </c>
      <c r="E130" s="85" t="s">
        <v>11</v>
      </c>
      <c r="F130" s="85">
        <v>925988</v>
      </c>
      <c r="G130" s="89"/>
      <c r="H130" s="93" t="s">
        <v>6627</v>
      </c>
      <c r="I130" s="89"/>
      <c r="J130" s="89"/>
      <c r="K130" s="89"/>
      <c r="L130" s="89"/>
      <c r="M130" s="155">
        <v>7.29</v>
      </c>
      <c r="N130" s="155">
        <v>0</v>
      </c>
      <c r="O130" s="155">
        <v>50.01</v>
      </c>
      <c r="P130" s="155">
        <v>0</v>
      </c>
      <c r="Q130" s="89" t="s">
        <v>679</v>
      </c>
    </row>
    <row r="131" spans="1:17" ht="76.5">
      <c r="A131" s="89">
        <v>86</v>
      </c>
      <c r="B131" s="89"/>
      <c r="C131" s="90" t="s">
        <v>59</v>
      </c>
      <c r="D131" s="148">
        <v>43280</v>
      </c>
      <c r="E131" s="85" t="s">
        <v>11</v>
      </c>
      <c r="F131" s="85">
        <v>773293</v>
      </c>
      <c r="G131" s="89"/>
      <c r="H131" s="93" t="s">
        <v>6628</v>
      </c>
      <c r="I131" s="89"/>
      <c r="J131" s="89"/>
      <c r="K131" s="89"/>
      <c r="L131" s="89"/>
      <c r="M131" s="155">
        <v>7.29</v>
      </c>
      <c r="N131" s="155">
        <v>0</v>
      </c>
      <c r="O131" s="155">
        <v>50.01</v>
      </c>
      <c r="P131" s="155">
        <v>0</v>
      </c>
      <c r="Q131" s="89" t="s">
        <v>679</v>
      </c>
    </row>
    <row r="132" spans="1:17" ht="76.5">
      <c r="A132" s="89">
        <v>86</v>
      </c>
      <c r="B132" s="89"/>
      <c r="C132" s="90" t="s">
        <v>59</v>
      </c>
      <c r="D132" s="148">
        <v>43280</v>
      </c>
      <c r="E132" s="85" t="s">
        <v>11</v>
      </c>
      <c r="F132" s="85">
        <v>773292</v>
      </c>
      <c r="G132" s="89"/>
      <c r="H132" s="93" t="s">
        <v>6629</v>
      </c>
      <c r="I132" s="89"/>
      <c r="J132" s="89"/>
      <c r="K132" s="89"/>
      <c r="L132" s="89"/>
      <c r="M132" s="155">
        <v>7.29</v>
      </c>
      <c r="N132" s="155">
        <v>0</v>
      </c>
      <c r="O132" s="155">
        <v>50.01</v>
      </c>
      <c r="P132" s="155">
        <v>0</v>
      </c>
      <c r="Q132" s="89" t="s">
        <v>679</v>
      </c>
    </row>
    <row r="133" spans="1:17" ht="51">
      <c r="A133" s="89" t="s">
        <v>560</v>
      </c>
      <c r="B133" s="89"/>
      <c r="C133" s="90" t="s">
        <v>622</v>
      </c>
      <c r="D133" s="148">
        <v>43280</v>
      </c>
      <c r="E133" s="85" t="s">
        <v>23</v>
      </c>
      <c r="F133" s="85">
        <v>18026</v>
      </c>
      <c r="G133" s="89"/>
      <c r="H133" s="93" t="s">
        <v>6630</v>
      </c>
      <c r="I133" s="89"/>
      <c r="J133" s="89"/>
      <c r="K133" s="89"/>
      <c r="L133" s="89"/>
      <c r="M133" s="155">
        <v>0</v>
      </c>
      <c r="N133" s="155">
        <v>0</v>
      </c>
      <c r="O133" s="155">
        <v>0</v>
      </c>
      <c r="P133" s="155">
        <v>0.01</v>
      </c>
      <c r="Q133" s="89" t="s">
        <v>679</v>
      </c>
    </row>
    <row r="134" spans="1:17" ht="89.25">
      <c r="A134" s="89" t="s">
        <v>560</v>
      </c>
      <c r="B134" s="89"/>
      <c r="C134" s="90" t="s">
        <v>622</v>
      </c>
      <c r="D134" s="148">
        <v>43283</v>
      </c>
      <c r="E134" s="85" t="s">
        <v>637</v>
      </c>
      <c r="F134" s="85">
        <v>5328</v>
      </c>
      <c r="G134" s="89"/>
      <c r="H134" s="93" t="s">
        <v>7747</v>
      </c>
      <c r="I134" s="89"/>
      <c r="J134" s="89"/>
      <c r="K134" s="89"/>
      <c r="L134" s="89"/>
      <c r="M134" s="155">
        <v>18.57</v>
      </c>
      <c r="N134" s="155">
        <v>0</v>
      </c>
      <c r="O134" s="155">
        <v>127.39</v>
      </c>
      <c r="P134" s="155">
        <v>0</v>
      </c>
      <c r="Q134" s="89" t="s">
        <v>679</v>
      </c>
    </row>
    <row r="135" spans="1:17" ht="89.25">
      <c r="A135" s="89" t="s">
        <v>560</v>
      </c>
      <c r="B135" s="89"/>
      <c r="C135" s="90" t="s">
        <v>622</v>
      </c>
      <c r="D135" s="148">
        <v>43283</v>
      </c>
      <c r="E135" s="85" t="s">
        <v>637</v>
      </c>
      <c r="F135" s="85">
        <v>5327</v>
      </c>
      <c r="G135" s="89"/>
      <c r="H135" s="93" t="s">
        <v>7748</v>
      </c>
      <c r="I135" s="89"/>
      <c r="J135" s="89"/>
      <c r="K135" s="89"/>
      <c r="L135" s="89"/>
      <c r="M135" s="155">
        <v>115.2</v>
      </c>
      <c r="N135" s="155">
        <v>0</v>
      </c>
      <c r="O135" s="155">
        <v>790.27</v>
      </c>
      <c r="P135" s="155">
        <v>0</v>
      </c>
      <c r="Q135" s="89" t="s">
        <v>679</v>
      </c>
    </row>
    <row r="136" spans="1:17" ht="76.5">
      <c r="A136" s="89" t="s">
        <v>560</v>
      </c>
      <c r="B136" s="89"/>
      <c r="C136" s="90" t="s">
        <v>622</v>
      </c>
      <c r="D136" s="148">
        <v>43283</v>
      </c>
      <c r="E136" s="85" t="s">
        <v>637</v>
      </c>
      <c r="F136" s="85">
        <v>5329</v>
      </c>
      <c r="G136" s="89"/>
      <c r="H136" s="93" t="s">
        <v>7749</v>
      </c>
      <c r="I136" s="89"/>
      <c r="J136" s="89"/>
      <c r="K136" s="89"/>
      <c r="L136" s="89"/>
      <c r="M136" s="155">
        <v>40.409999999999997</v>
      </c>
      <c r="N136" s="155">
        <v>0</v>
      </c>
      <c r="O136" s="155">
        <v>277.20999999999998</v>
      </c>
      <c r="P136" s="155">
        <v>0</v>
      </c>
      <c r="Q136" s="89" t="s">
        <v>679</v>
      </c>
    </row>
    <row r="137" spans="1:17" ht="89.25">
      <c r="A137" s="89" t="s">
        <v>560</v>
      </c>
      <c r="B137" s="89"/>
      <c r="C137" s="90" t="s">
        <v>622</v>
      </c>
      <c r="D137" s="148">
        <v>43283</v>
      </c>
      <c r="E137" s="85" t="s">
        <v>637</v>
      </c>
      <c r="F137" s="85">
        <v>5330</v>
      </c>
      <c r="G137" s="89"/>
      <c r="H137" s="93" t="s">
        <v>7750</v>
      </c>
      <c r="I137" s="89"/>
      <c r="J137" s="89"/>
      <c r="K137" s="89"/>
      <c r="L137" s="89"/>
      <c r="M137" s="155">
        <v>179.21</v>
      </c>
      <c r="N137" s="155">
        <v>0</v>
      </c>
      <c r="O137" s="155">
        <v>1229.3800000000001</v>
      </c>
      <c r="P137" s="155">
        <v>0</v>
      </c>
      <c r="Q137" s="89" t="s">
        <v>679</v>
      </c>
    </row>
    <row r="138" spans="1:17" ht="89.25">
      <c r="A138" s="89" t="s">
        <v>560</v>
      </c>
      <c r="B138" s="89"/>
      <c r="C138" s="90" t="s">
        <v>622</v>
      </c>
      <c r="D138" s="148">
        <v>43283</v>
      </c>
      <c r="E138" s="85" t="s">
        <v>637</v>
      </c>
      <c r="F138" s="85">
        <v>5331</v>
      </c>
      <c r="G138" s="89"/>
      <c r="H138" s="93" t="s">
        <v>7751</v>
      </c>
      <c r="I138" s="89"/>
      <c r="J138" s="89"/>
      <c r="K138" s="89"/>
      <c r="L138" s="89"/>
      <c r="M138" s="155">
        <v>14.96</v>
      </c>
      <c r="N138" s="155">
        <v>0</v>
      </c>
      <c r="O138" s="155">
        <v>102.63</v>
      </c>
      <c r="P138" s="155">
        <v>0</v>
      </c>
      <c r="Q138" s="89" t="s">
        <v>679</v>
      </c>
    </row>
    <row r="139" spans="1:17" ht="102">
      <c r="A139" s="89" t="s">
        <v>560</v>
      </c>
      <c r="B139" s="89"/>
      <c r="C139" s="90" t="s">
        <v>622</v>
      </c>
      <c r="D139" s="148">
        <v>43283</v>
      </c>
      <c r="E139" s="85" t="s">
        <v>637</v>
      </c>
      <c r="F139" s="85">
        <v>5314</v>
      </c>
      <c r="G139" s="89"/>
      <c r="H139" s="93" t="s">
        <v>7752</v>
      </c>
      <c r="I139" s="89"/>
      <c r="J139" s="89"/>
      <c r="K139" s="89"/>
      <c r="L139" s="89"/>
      <c r="M139" s="155">
        <v>81.62</v>
      </c>
      <c r="N139" s="155">
        <v>0</v>
      </c>
      <c r="O139" s="155">
        <v>559.91</v>
      </c>
      <c r="P139" s="155">
        <v>0</v>
      </c>
      <c r="Q139" s="89" t="s">
        <v>679</v>
      </c>
    </row>
    <row r="140" spans="1:17" ht="102">
      <c r="A140" s="89" t="s">
        <v>560</v>
      </c>
      <c r="B140" s="89"/>
      <c r="C140" s="90" t="s">
        <v>622</v>
      </c>
      <c r="D140" s="148">
        <v>43283</v>
      </c>
      <c r="E140" s="85" t="s">
        <v>637</v>
      </c>
      <c r="F140" s="85">
        <v>5325</v>
      </c>
      <c r="G140" s="89"/>
      <c r="H140" s="93" t="s">
        <v>7753</v>
      </c>
      <c r="I140" s="89"/>
      <c r="J140" s="89"/>
      <c r="K140" s="89"/>
      <c r="L140" s="89"/>
      <c r="M140" s="155">
        <v>2.2599999999999998</v>
      </c>
      <c r="N140" s="155">
        <v>0</v>
      </c>
      <c r="O140" s="155">
        <v>15.5</v>
      </c>
      <c r="P140" s="155">
        <v>0</v>
      </c>
      <c r="Q140" s="89" t="s">
        <v>679</v>
      </c>
    </row>
    <row r="141" spans="1:17" ht="51">
      <c r="A141" s="89">
        <v>513</v>
      </c>
      <c r="B141" s="89"/>
      <c r="C141" s="90" t="s">
        <v>175</v>
      </c>
      <c r="D141" s="148">
        <v>43283</v>
      </c>
      <c r="E141" s="85" t="s">
        <v>6</v>
      </c>
      <c r="F141" s="85">
        <v>76021</v>
      </c>
      <c r="G141" s="89"/>
      <c r="H141" s="93" t="s">
        <v>2103</v>
      </c>
      <c r="I141" s="89"/>
      <c r="J141" s="89"/>
      <c r="K141" s="89"/>
      <c r="L141" s="89"/>
      <c r="M141" s="155">
        <v>0</v>
      </c>
      <c r="N141" s="155">
        <v>1265000</v>
      </c>
      <c r="O141" s="155">
        <v>0</v>
      </c>
      <c r="P141" s="155">
        <v>8677900</v>
      </c>
      <c r="Q141" s="89" t="s">
        <v>679</v>
      </c>
    </row>
    <row r="142" spans="1:17" ht="51">
      <c r="A142" s="89">
        <v>513</v>
      </c>
      <c r="B142" s="89"/>
      <c r="C142" s="90" t="s">
        <v>175</v>
      </c>
      <c r="D142" s="148">
        <v>43284</v>
      </c>
      <c r="E142" s="85" t="s">
        <v>6</v>
      </c>
      <c r="F142" s="85">
        <v>76041</v>
      </c>
      <c r="G142" s="89"/>
      <c r="H142" s="93" t="s">
        <v>2103</v>
      </c>
      <c r="I142" s="89"/>
      <c r="J142" s="89"/>
      <c r="K142" s="89"/>
      <c r="L142" s="89"/>
      <c r="M142" s="155">
        <v>0</v>
      </c>
      <c r="N142" s="155">
        <v>369580</v>
      </c>
      <c r="O142" s="155">
        <v>0</v>
      </c>
      <c r="P142" s="155">
        <v>2535318.7999999998</v>
      </c>
      <c r="Q142" s="89" t="s">
        <v>679</v>
      </c>
    </row>
    <row r="143" spans="1:17" ht="51">
      <c r="A143" s="89" t="s">
        <v>560</v>
      </c>
      <c r="B143" s="89"/>
      <c r="C143" s="90" t="s">
        <v>622</v>
      </c>
      <c r="D143" s="148">
        <v>43284</v>
      </c>
      <c r="E143" s="85" t="s">
        <v>23</v>
      </c>
      <c r="F143" s="85">
        <v>18034</v>
      </c>
      <c r="G143" s="89"/>
      <c r="H143" s="93" t="s">
        <v>7754</v>
      </c>
      <c r="I143" s="89"/>
      <c r="J143" s="89"/>
      <c r="K143" s="89"/>
      <c r="L143" s="89"/>
      <c r="M143" s="155">
        <v>0</v>
      </c>
      <c r="N143" s="155">
        <v>0</v>
      </c>
      <c r="O143" s="155">
        <v>0</v>
      </c>
      <c r="P143" s="155">
        <v>0.01</v>
      </c>
      <c r="Q143" s="89" t="s">
        <v>679</v>
      </c>
    </row>
    <row r="144" spans="1:17" ht="51">
      <c r="A144" s="89">
        <v>513</v>
      </c>
      <c r="B144" s="89"/>
      <c r="C144" s="90" t="s">
        <v>175</v>
      </c>
      <c r="D144" s="148">
        <v>43287</v>
      </c>
      <c r="E144" s="85" t="s">
        <v>6</v>
      </c>
      <c r="F144" s="85">
        <v>76096</v>
      </c>
      <c r="G144" s="89"/>
      <c r="H144" s="93" t="s">
        <v>2103</v>
      </c>
      <c r="I144" s="89"/>
      <c r="J144" s="89"/>
      <c r="K144" s="89"/>
      <c r="L144" s="89"/>
      <c r="M144" s="155">
        <v>0</v>
      </c>
      <c r="N144" s="155">
        <v>132415</v>
      </c>
      <c r="O144" s="155">
        <v>0</v>
      </c>
      <c r="P144" s="155">
        <v>908366.9</v>
      </c>
      <c r="Q144" s="89" t="s">
        <v>679</v>
      </c>
    </row>
    <row r="145" spans="1:17" ht="63.75">
      <c r="A145" s="89">
        <v>597</v>
      </c>
      <c r="B145" s="89"/>
      <c r="C145" s="90" t="s">
        <v>2577</v>
      </c>
      <c r="D145" s="148">
        <v>43290</v>
      </c>
      <c r="E145" s="85" t="s">
        <v>6</v>
      </c>
      <c r="F145" s="85">
        <v>926553</v>
      </c>
      <c r="G145" s="89"/>
      <c r="H145" s="93" t="s">
        <v>7755</v>
      </c>
      <c r="I145" s="89"/>
      <c r="J145" s="89"/>
      <c r="K145" s="89"/>
      <c r="L145" s="89"/>
      <c r="M145" s="155">
        <v>0</v>
      </c>
      <c r="N145" s="155">
        <v>9600</v>
      </c>
      <c r="O145" s="155">
        <v>0</v>
      </c>
      <c r="P145" s="155">
        <v>65856</v>
      </c>
      <c r="Q145" s="89" t="s">
        <v>679</v>
      </c>
    </row>
    <row r="146" spans="1:17" ht="63.75">
      <c r="A146" s="89" t="s">
        <v>560</v>
      </c>
      <c r="B146" s="89"/>
      <c r="C146" s="90" t="s">
        <v>622</v>
      </c>
      <c r="D146" s="148">
        <v>43290</v>
      </c>
      <c r="E146" s="85" t="s">
        <v>680</v>
      </c>
      <c r="F146" s="85">
        <v>179365</v>
      </c>
      <c r="G146" s="89"/>
      <c r="H146" s="93" t="s">
        <v>7756</v>
      </c>
      <c r="I146" s="89"/>
      <c r="J146" s="89"/>
      <c r="K146" s="89"/>
      <c r="L146" s="89"/>
      <c r="M146" s="155">
        <v>11666.67</v>
      </c>
      <c r="N146" s="155">
        <v>0</v>
      </c>
      <c r="O146" s="155">
        <v>80033.36</v>
      </c>
      <c r="P146" s="155">
        <v>0</v>
      </c>
      <c r="Q146" s="89" t="s">
        <v>679</v>
      </c>
    </row>
    <row r="147" spans="1:17" ht="51">
      <c r="A147" s="89" t="s">
        <v>560</v>
      </c>
      <c r="B147" s="89"/>
      <c r="C147" s="90" t="s">
        <v>622</v>
      </c>
      <c r="D147" s="148">
        <v>43290</v>
      </c>
      <c r="E147" s="85" t="s">
        <v>23</v>
      </c>
      <c r="F147" s="85">
        <v>18050</v>
      </c>
      <c r="G147" s="89"/>
      <c r="H147" s="93" t="s">
        <v>7757</v>
      </c>
      <c r="I147" s="89"/>
      <c r="J147" s="89"/>
      <c r="K147" s="89"/>
      <c r="L147" s="89"/>
      <c r="M147" s="155">
        <v>0</v>
      </c>
      <c r="N147" s="155">
        <v>0</v>
      </c>
      <c r="O147" s="155">
        <v>0.01</v>
      </c>
      <c r="P147" s="155">
        <v>0</v>
      </c>
      <c r="Q147" s="89" t="s">
        <v>679</v>
      </c>
    </row>
    <row r="148" spans="1:17" ht="51">
      <c r="A148" s="89">
        <v>513</v>
      </c>
      <c r="B148" s="89"/>
      <c r="C148" s="90" t="s">
        <v>175</v>
      </c>
      <c r="D148" s="148">
        <v>43292</v>
      </c>
      <c r="E148" s="85" t="s">
        <v>6</v>
      </c>
      <c r="F148" s="85">
        <v>76154</v>
      </c>
      <c r="G148" s="89"/>
      <c r="H148" s="93" t="s">
        <v>2103</v>
      </c>
      <c r="I148" s="89"/>
      <c r="J148" s="89"/>
      <c r="K148" s="89"/>
      <c r="L148" s="89"/>
      <c r="M148" s="155">
        <v>0</v>
      </c>
      <c r="N148" s="155">
        <v>123165</v>
      </c>
      <c r="O148" s="155">
        <v>0</v>
      </c>
      <c r="P148" s="155">
        <v>844911.9</v>
      </c>
      <c r="Q148" s="89" t="s">
        <v>679</v>
      </c>
    </row>
    <row r="149" spans="1:17" ht="51">
      <c r="A149" s="89">
        <v>513</v>
      </c>
      <c r="B149" s="89"/>
      <c r="C149" s="90" t="s">
        <v>175</v>
      </c>
      <c r="D149" s="148">
        <v>43293</v>
      </c>
      <c r="E149" s="85" t="s">
        <v>6</v>
      </c>
      <c r="F149" s="85">
        <v>76176</v>
      </c>
      <c r="G149" s="89"/>
      <c r="H149" s="93" t="s">
        <v>2103</v>
      </c>
      <c r="I149" s="89"/>
      <c r="J149" s="89"/>
      <c r="K149" s="89"/>
      <c r="L149" s="89"/>
      <c r="M149" s="155">
        <v>0</v>
      </c>
      <c r="N149" s="155">
        <v>132415</v>
      </c>
      <c r="O149" s="155">
        <v>0</v>
      </c>
      <c r="P149" s="155">
        <v>908366.9</v>
      </c>
      <c r="Q149" s="89" t="s">
        <v>679</v>
      </c>
    </row>
    <row r="150" spans="1:17" ht="51">
      <c r="A150" s="89" t="s">
        <v>560</v>
      </c>
      <c r="B150" s="89"/>
      <c r="C150" s="90" t="s">
        <v>622</v>
      </c>
      <c r="D150" s="148">
        <v>43294</v>
      </c>
      <c r="E150" s="85" t="s">
        <v>23</v>
      </c>
      <c r="F150" s="85">
        <v>18068</v>
      </c>
      <c r="G150" s="89"/>
      <c r="H150" s="93" t="s">
        <v>7758</v>
      </c>
      <c r="I150" s="89"/>
      <c r="J150" s="89"/>
      <c r="K150" s="89"/>
      <c r="L150" s="89"/>
      <c r="M150" s="155">
        <v>0</v>
      </c>
      <c r="N150" s="155">
        <v>0</v>
      </c>
      <c r="O150" s="155">
        <v>0.01</v>
      </c>
      <c r="P150" s="155">
        <v>0</v>
      </c>
      <c r="Q150" s="89" t="s">
        <v>679</v>
      </c>
    </row>
    <row r="151" spans="1:17" ht="51">
      <c r="A151" s="89">
        <v>513</v>
      </c>
      <c r="B151" s="89"/>
      <c r="C151" s="90" t="s">
        <v>175</v>
      </c>
      <c r="D151" s="148">
        <v>43298</v>
      </c>
      <c r="E151" s="85" t="s">
        <v>6</v>
      </c>
      <c r="F151" s="85">
        <v>76219</v>
      </c>
      <c r="G151" s="89"/>
      <c r="H151" s="93" t="s">
        <v>2103</v>
      </c>
      <c r="I151" s="89"/>
      <c r="J151" s="89"/>
      <c r="K151" s="89"/>
      <c r="L151" s="89"/>
      <c r="M151" s="155">
        <v>0</v>
      </c>
      <c r="N151" s="155">
        <v>432327.5</v>
      </c>
      <c r="O151" s="155">
        <v>0</v>
      </c>
      <c r="P151" s="155">
        <v>2965766.65</v>
      </c>
      <c r="Q151" s="89" t="s">
        <v>679</v>
      </c>
    </row>
    <row r="152" spans="1:17" ht="51">
      <c r="A152" s="89" t="s">
        <v>560</v>
      </c>
      <c r="B152" s="89"/>
      <c r="C152" s="90" t="s">
        <v>622</v>
      </c>
      <c r="D152" s="148">
        <v>43299</v>
      </c>
      <c r="E152" s="85" t="s">
        <v>23</v>
      </c>
      <c r="F152" s="85">
        <v>18076</v>
      </c>
      <c r="G152" s="89"/>
      <c r="H152" s="93" t="s">
        <v>7759</v>
      </c>
      <c r="I152" s="89"/>
      <c r="J152" s="89"/>
      <c r="K152" s="89"/>
      <c r="L152" s="89"/>
      <c r="M152" s="155">
        <v>0</v>
      </c>
      <c r="N152" s="155">
        <v>0</v>
      </c>
      <c r="O152" s="155">
        <v>0</v>
      </c>
      <c r="P152" s="155">
        <v>0.01</v>
      </c>
      <c r="Q152" s="89" t="s">
        <v>679</v>
      </c>
    </row>
    <row r="153" spans="1:17" ht="51">
      <c r="A153" s="89" t="s">
        <v>560</v>
      </c>
      <c r="B153" s="89"/>
      <c r="C153" s="90" t="s">
        <v>622</v>
      </c>
      <c r="D153" s="148">
        <v>43300</v>
      </c>
      <c r="E153" s="85" t="s">
        <v>23</v>
      </c>
      <c r="F153" s="85">
        <v>18081</v>
      </c>
      <c r="G153" s="89"/>
      <c r="H153" s="93" t="s">
        <v>7760</v>
      </c>
      <c r="I153" s="89"/>
      <c r="J153" s="89"/>
      <c r="K153" s="89"/>
      <c r="L153" s="89"/>
      <c r="M153" s="155">
        <v>0</v>
      </c>
      <c r="N153" s="155">
        <v>0</v>
      </c>
      <c r="O153" s="155">
        <v>0</v>
      </c>
      <c r="P153" s="155">
        <v>0.01</v>
      </c>
      <c r="Q153" s="89" t="s">
        <v>679</v>
      </c>
    </row>
    <row r="154" spans="1:17" ht="51">
      <c r="A154" s="89">
        <v>513</v>
      </c>
      <c r="B154" s="89"/>
      <c r="C154" s="90" t="s">
        <v>175</v>
      </c>
      <c r="D154" s="148">
        <v>43300</v>
      </c>
      <c r="E154" s="85" t="s">
        <v>6</v>
      </c>
      <c r="F154" s="85">
        <v>76263</v>
      </c>
      <c r="G154" s="89"/>
      <c r="H154" s="93" t="s">
        <v>2103</v>
      </c>
      <c r="I154" s="89"/>
      <c r="J154" s="89"/>
      <c r="K154" s="89"/>
      <c r="L154" s="89"/>
      <c r="M154" s="155">
        <v>0</v>
      </c>
      <c r="N154" s="155">
        <v>1725993.11</v>
      </c>
      <c r="O154" s="155">
        <v>0</v>
      </c>
      <c r="P154" s="155">
        <v>11840312.73</v>
      </c>
      <c r="Q154" s="89" t="s">
        <v>679</v>
      </c>
    </row>
    <row r="155" spans="1:17" ht="51">
      <c r="A155" s="89" t="s">
        <v>560</v>
      </c>
      <c r="B155" s="89"/>
      <c r="C155" s="90" t="s">
        <v>622</v>
      </c>
      <c r="D155" s="148">
        <v>43301</v>
      </c>
      <c r="E155" s="85" t="s">
        <v>23</v>
      </c>
      <c r="F155" s="85">
        <v>18085</v>
      </c>
      <c r="G155" s="89"/>
      <c r="H155" s="93" t="s">
        <v>7761</v>
      </c>
      <c r="I155" s="89"/>
      <c r="J155" s="89"/>
      <c r="K155" s="89"/>
      <c r="L155" s="89"/>
      <c r="M155" s="155">
        <v>0</v>
      </c>
      <c r="N155" s="155">
        <v>0</v>
      </c>
      <c r="O155" s="155">
        <v>0</v>
      </c>
      <c r="P155" s="155">
        <v>0.01</v>
      </c>
      <c r="Q155" s="89" t="s">
        <v>679</v>
      </c>
    </row>
    <row r="156" spans="1:17" ht="51">
      <c r="A156" s="89">
        <v>513</v>
      </c>
      <c r="B156" s="89"/>
      <c r="C156" s="90" t="s">
        <v>175</v>
      </c>
      <c r="D156" s="148">
        <v>43301</v>
      </c>
      <c r="E156" s="85" t="s">
        <v>6</v>
      </c>
      <c r="F156" s="85">
        <v>76284</v>
      </c>
      <c r="G156" s="89"/>
      <c r="H156" s="93" t="s">
        <v>2103</v>
      </c>
      <c r="I156" s="89"/>
      <c r="J156" s="89"/>
      <c r="K156" s="89"/>
      <c r="L156" s="89"/>
      <c r="M156" s="155">
        <v>0</v>
      </c>
      <c r="N156" s="155">
        <v>407577.5</v>
      </c>
      <c r="O156" s="155">
        <v>0</v>
      </c>
      <c r="P156" s="155">
        <v>2795981.65</v>
      </c>
      <c r="Q156" s="89" t="s">
        <v>679</v>
      </c>
    </row>
    <row r="157" spans="1:17" ht="51">
      <c r="A157" s="89" t="s">
        <v>560</v>
      </c>
      <c r="B157" s="89"/>
      <c r="C157" s="90" t="s">
        <v>622</v>
      </c>
      <c r="D157" s="148">
        <v>43304</v>
      </c>
      <c r="E157" s="85" t="s">
        <v>23</v>
      </c>
      <c r="F157" s="85">
        <v>18089</v>
      </c>
      <c r="G157" s="89"/>
      <c r="H157" s="93" t="s">
        <v>7762</v>
      </c>
      <c r="I157" s="89"/>
      <c r="J157" s="89"/>
      <c r="K157" s="89"/>
      <c r="L157" s="89"/>
      <c r="M157" s="155">
        <v>0</v>
      </c>
      <c r="N157" s="155">
        <v>0</v>
      </c>
      <c r="O157" s="155">
        <v>0</v>
      </c>
      <c r="P157" s="155">
        <v>0.01</v>
      </c>
      <c r="Q157" s="89" t="s">
        <v>679</v>
      </c>
    </row>
    <row r="158" spans="1:17" ht="51">
      <c r="A158" s="89">
        <v>513</v>
      </c>
      <c r="B158" s="89"/>
      <c r="C158" s="90" t="s">
        <v>175</v>
      </c>
      <c r="D158" s="148">
        <v>43305</v>
      </c>
      <c r="E158" s="85" t="s">
        <v>6</v>
      </c>
      <c r="F158" s="85">
        <v>76323</v>
      </c>
      <c r="G158" s="89"/>
      <c r="H158" s="93" t="s">
        <v>2103</v>
      </c>
      <c r="I158" s="89"/>
      <c r="J158" s="89"/>
      <c r="K158" s="89"/>
      <c r="L158" s="89"/>
      <c r="M158" s="155">
        <v>0</v>
      </c>
      <c r="N158" s="155">
        <v>402827.5</v>
      </c>
      <c r="O158" s="155">
        <v>0</v>
      </c>
      <c r="P158" s="155">
        <v>2763396.65</v>
      </c>
      <c r="Q158" s="89" t="s">
        <v>679</v>
      </c>
    </row>
    <row r="159" spans="1:17" ht="51">
      <c r="A159" s="89">
        <v>513</v>
      </c>
      <c r="B159" s="89"/>
      <c r="C159" s="90" t="s">
        <v>175</v>
      </c>
      <c r="D159" s="148">
        <v>43308</v>
      </c>
      <c r="E159" s="85" t="s">
        <v>6</v>
      </c>
      <c r="F159" s="85">
        <v>76386</v>
      </c>
      <c r="G159" s="89"/>
      <c r="H159" s="93" t="s">
        <v>2103</v>
      </c>
      <c r="I159" s="89"/>
      <c r="J159" s="89"/>
      <c r="K159" s="89"/>
      <c r="L159" s="89"/>
      <c r="M159" s="155">
        <v>0</v>
      </c>
      <c r="N159" s="155">
        <v>222830</v>
      </c>
      <c r="O159" s="155">
        <v>0</v>
      </c>
      <c r="P159" s="155">
        <v>1528613.8</v>
      </c>
      <c r="Q159" s="89" t="s">
        <v>679</v>
      </c>
    </row>
    <row r="160" spans="1:17" ht="63.75">
      <c r="A160" s="89">
        <v>287</v>
      </c>
      <c r="B160" s="89"/>
      <c r="C160" s="90" t="s">
        <v>130</v>
      </c>
      <c r="D160" s="148">
        <v>43311</v>
      </c>
      <c r="E160" s="85" t="s">
        <v>6</v>
      </c>
      <c r="F160" s="85">
        <v>796229</v>
      </c>
      <c r="G160" s="89"/>
      <c r="H160" s="93" t="s">
        <v>7763</v>
      </c>
      <c r="I160" s="89"/>
      <c r="J160" s="89"/>
      <c r="K160" s="89"/>
      <c r="L160" s="89"/>
      <c r="M160" s="155">
        <v>0</v>
      </c>
      <c r="N160" s="155">
        <v>10500000</v>
      </c>
      <c r="O160" s="155">
        <v>0</v>
      </c>
      <c r="P160" s="155">
        <v>72030000</v>
      </c>
      <c r="Q160" s="89" t="s">
        <v>679</v>
      </c>
    </row>
    <row r="161" spans="1:17" ht="51">
      <c r="A161" s="89" t="s">
        <v>560</v>
      </c>
      <c r="B161" s="89"/>
      <c r="C161" s="90" t="s">
        <v>622</v>
      </c>
      <c r="D161" s="148">
        <v>43311</v>
      </c>
      <c r="E161" s="85" t="s">
        <v>23</v>
      </c>
      <c r="F161" s="85">
        <v>18110</v>
      </c>
      <c r="G161" s="89"/>
      <c r="H161" s="93" t="s">
        <v>7764</v>
      </c>
      <c r="I161" s="89"/>
      <c r="J161" s="89"/>
      <c r="K161" s="89"/>
      <c r="L161" s="89"/>
      <c r="M161" s="155">
        <v>0</v>
      </c>
      <c r="N161" s="155">
        <v>0</v>
      </c>
      <c r="O161" s="155">
        <v>0</v>
      </c>
      <c r="P161" s="155">
        <v>0.01</v>
      </c>
      <c r="Q161" s="89" t="s">
        <v>679</v>
      </c>
    </row>
    <row r="162" spans="1:17" ht="51">
      <c r="A162" s="89">
        <v>513</v>
      </c>
      <c r="B162" s="89"/>
      <c r="C162" s="90" t="s">
        <v>175</v>
      </c>
      <c r="D162" s="148">
        <v>43312</v>
      </c>
      <c r="E162" s="85" t="s">
        <v>6</v>
      </c>
      <c r="F162" s="85">
        <v>76433</v>
      </c>
      <c r="G162" s="89"/>
      <c r="H162" s="93" t="s">
        <v>2103</v>
      </c>
      <c r="I162" s="89"/>
      <c r="J162" s="89"/>
      <c r="K162" s="89"/>
      <c r="L162" s="89"/>
      <c r="M162" s="155">
        <v>0</v>
      </c>
      <c r="N162" s="155">
        <v>140750</v>
      </c>
      <c r="O162" s="155">
        <v>0</v>
      </c>
      <c r="P162" s="155">
        <v>965545</v>
      </c>
      <c r="Q162" s="89" t="s">
        <v>679</v>
      </c>
    </row>
    <row r="163" spans="1:17" ht="76.5">
      <c r="A163" s="89" t="s">
        <v>560</v>
      </c>
      <c r="B163" s="89"/>
      <c r="C163" s="90" t="s">
        <v>622</v>
      </c>
      <c r="D163" s="148">
        <v>43313</v>
      </c>
      <c r="E163" s="85" t="s">
        <v>6</v>
      </c>
      <c r="F163" s="85">
        <v>928817</v>
      </c>
      <c r="G163" s="89"/>
      <c r="H163" s="93" t="s">
        <v>8977</v>
      </c>
      <c r="I163" s="89"/>
      <c r="J163" s="89"/>
      <c r="K163" s="89"/>
      <c r="L163" s="89"/>
      <c r="M163" s="155">
        <v>0</v>
      </c>
      <c r="N163" s="155">
        <v>188285.15</v>
      </c>
      <c r="O163" s="155">
        <v>0</v>
      </c>
      <c r="P163" s="155">
        <v>1291636.1299999999</v>
      </c>
      <c r="Q163" s="89" t="s">
        <v>679</v>
      </c>
    </row>
    <row r="164" spans="1:17" ht="51">
      <c r="A164" s="89" t="s">
        <v>560</v>
      </c>
      <c r="B164" s="89"/>
      <c r="C164" s="90" t="s">
        <v>622</v>
      </c>
      <c r="D164" s="148">
        <v>43313</v>
      </c>
      <c r="E164" s="85" t="s">
        <v>23</v>
      </c>
      <c r="F164" s="85">
        <v>18117</v>
      </c>
      <c r="G164" s="89"/>
      <c r="H164" s="93" t="s">
        <v>8978</v>
      </c>
      <c r="I164" s="89"/>
      <c r="J164" s="89"/>
      <c r="K164" s="89"/>
      <c r="L164" s="89"/>
      <c r="M164" s="155">
        <v>0</v>
      </c>
      <c r="N164" s="155">
        <v>0</v>
      </c>
      <c r="O164" s="155">
        <v>0</v>
      </c>
      <c r="P164" s="155">
        <v>0.01</v>
      </c>
      <c r="Q164" s="89" t="s">
        <v>679</v>
      </c>
    </row>
    <row r="165" spans="1:17" s="99" customFormat="1" ht="63.75">
      <c r="A165" s="89">
        <v>512</v>
      </c>
      <c r="B165" s="89"/>
      <c r="C165" s="90" t="s">
        <v>10495</v>
      </c>
      <c r="D165" s="148">
        <v>43314</v>
      </c>
      <c r="E165" s="85" t="s">
        <v>15</v>
      </c>
      <c r="F165" s="85">
        <v>800027</v>
      </c>
      <c r="G165" s="89"/>
      <c r="H165" s="93" t="s">
        <v>8979</v>
      </c>
      <c r="I165" s="89"/>
      <c r="J165" s="89"/>
      <c r="K165" s="89"/>
      <c r="L165" s="89"/>
      <c r="M165" s="155">
        <v>7.29</v>
      </c>
      <c r="N165" s="155">
        <v>0</v>
      </c>
      <c r="O165" s="155">
        <v>50.01</v>
      </c>
      <c r="P165" s="155">
        <v>0</v>
      </c>
      <c r="Q165" s="89" t="s">
        <v>679</v>
      </c>
    </row>
    <row r="166" spans="1:17" s="99" customFormat="1" ht="51">
      <c r="A166" s="89">
        <v>513</v>
      </c>
      <c r="B166" s="89"/>
      <c r="C166" s="90" t="s">
        <v>175</v>
      </c>
      <c r="D166" s="148">
        <v>43314</v>
      </c>
      <c r="E166" s="85" t="s">
        <v>6</v>
      </c>
      <c r="F166" s="85">
        <v>76472</v>
      </c>
      <c r="G166" s="89"/>
      <c r="H166" s="226" t="s">
        <v>2103</v>
      </c>
      <c r="I166" s="213"/>
      <c r="J166" s="213"/>
      <c r="K166" s="213"/>
      <c r="L166" s="213"/>
      <c r="M166" s="227">
        <v>0</v>
      </c>
      <c r="N166" s="227">
        <v>421162.5</v>
      </c>
      <c r="O166" s="227">
        <v>0</v>
      </c>
      <c r="P166" s="227">
        <v>2889174.75</v>
      </c>
      <c r="Q166" s="89" t="s">
        <v>679</v>
      </c>
    </row>
    <row r="167" spans="1:17" s="99" customFormat="1" ht="51">
      <c r="A167" s="89" t="s">
        <v>560</v>
      </c>
      <c r="B167" s="89"/>
      <c r="C167" s="90" t="s">
        <v>622</v>
      </c>
      <c r="D167" s="148">
        <v>43314</v>
      </c>
      <c r="E167" s="85" t="s">
        <v>23</v>
      </c>
      <c r="F167" s="85">
        <v>18121</v>
      </c>
      <c r="G167" s="89"/>
      <c r="H167" s="93" t="s">
        <v>8980</v>
      </c>
      <c r="I167" s="89"/>
      <c r="J167" s="89"/>
      <c r="K167" s="89"/>
      <c r="L167" s="89"/>
      <c r="M167" s="155">
        <v>0</v>
      </c>
      <c r="N167" s="155">
        <v>0</v>
      </c>
      <c r="O167" s="155">
        <v>0</v>
      </c>
      <c r="P167" s="155">
        <v>0.01</v>
      </c>
      <c r="Q167" s="89" t="s">
        <v>679</v>
      </c>
    </row>
    <row r="168" spans="1:17" s="99" customFormat="1" ht="76.5">
      <c r="A168" s="89" t="s">
        <v>560</v>
      </c>
      <c r="B168" s="89"/>
      <c r="C168" s="90" t="s">
        <v>622</v>
      </c>
      <c r="D168" s="148">
        <v>43315</v>
      </c>
      <c r="E168" s="85" t="s">
        <v>6</v>
      </c>
      <c r="F168" s="85">
        <v>800383</v>
      </c>
      <c r="G168" s="89"/>
      <c r="H168" s="93" t="s">
        <v>8981</v>
      </c>
      <c r="I168" s="89"/>
      <c r="J168" s="89"/>
      <c r="K168" s="89"/>
      <c r="L168" s="89"/>
      <c r="M168" s="155">
        <v>0</v>
      </c>
      <c r="N168" s="155">
        <v>35000000</v>
      </c>
      <c r="O168" s="155">
        <v>0</v>
      </c>
      <c r="P168" s="155">
        <v>240100000</v>
      </c>
      <c r="Q168" s="89" t="s">
        <v>679</v>
      </c>
    </row>
    <row r="169" spans="1:17" s="99" customFormat="1" ht="63.75">
      <c r="A169" s="89">
        <v>512</v>
      </c>
      <c r="B169" s="89"/>
      <c r="C169" s="90" t="s">
        <v>10495</v>
      </c>
      <c r="D169" s="148">
        <v>43315</v>
      </c>
      <c r="E169" s="85" t="s">
        <v>15</v>
      </c>
      <c r="F169" s="85">
        <v>800540</v>
      </c>
      <c r="G169" s="89"/>
      <c r="H169" s="93" t="s">
        <v>8982</v>
      </c>
      <c r="I169" s="89"/>
      <c r="J169" s="89"/>
      <c r="K169" s="89"/>
      <c r="L169" s="89"/>
      <c r="M169" s="155">
        <v>7.29</v>
      </c>
      <c r="N169" s="155">
        <v>0</v>
      </c>
      <c r="O169" s="155">
        <v>50.01</v>
      </c>
      <c r="P169" s="155">
        <v>0</v>
      </c>
      <c r="Q169" s="89" t="s">
        <v>679</v>
      </c>
    </row>
    <row r="170" spans="1:17" s="99" customFormat="1" ht="63.75">
      <c r="A170" s="89">
        <v>512</v>
      </c>
      <c r="B170" s="89"/>
      <c r="C170" s="90" t="s">
        <v>10495</v>
      </c>
      <c r="D170" s="148">
        <v>43315</v>
      </c>
      <c r="E170" s="85" t="s">
        <v>15</v>
      </c>
      <c r="F170" s="85">
        <v>801186</v>
      </c>
      <c r="G170" s="89"/>
      <c r="H170" s="93" t="s">
        <v>8983</v>
      </c>
      <c r="I170" s="89"/>
      <c r="J170" s="89"/>
      <c r="K170" s="89"/>
      <c r="L170" s="89"/>
      <c r="M170" s="155">
        <v>7.29</v>
      </c>
      <c r="N170" s="155">
        <v>0</v>
      </c>
      <c r="O170" s="155">
        <v>50.01</v>
      </c>
      <c r="P170" s="155">
        <v>0</v>
      </c>
      <c r="Q170" s="89" t="s">
        <v>679</v>
      </c>
    </row>
    <row r="171" spans="1:17" s="99" customFormat="1" ht="51">
      <c r="A171" s="89">
        <v>513</v>
      </c>
      <c r="B171" s="89"/>
      <c r="C171" s="90" t="s">
        <v>175</v>
      </c>
      <c r="D171" s="148">
        <v>43315</v>
      </c>
      <c r="E171" s="85" t="s">
        <v>6</v>
      </c>
      <c r="F171" s="85">
        <v>76495</v>
      </c>
      <c r="G171" s="89"/>
      <c r="H171" s="93" t="s">
        <v>2103</v>
      </c>
      <c r="I171" s="89"/>
      <c r="J171" s="89"/>
      <c r="K171" s="89"/>
      <c r="L171" s="89"/>
      <c r="M171" s="155">
        <v>0</v>
      </c>
      <c r="N171" s="155">
        <v>383080</v>
      </c>
      <c r="O171" s="155">
        <v>0</v>
      </c>
      <c r="P171" s="155">
        <v>2627928.7999999998</v>
      </c>
      <c r="Q171" s="89" t="s">
        <v>679</v>
      </c>
    </row>
    <row r="172" spans="1:17" s="99" customFormat="1" ht="63.75">
      <c r="A172" s="89">
        <v>512</v>
      </c>
      <c r="B172" s="89"/>
      <c r="C172" s="90" t="s">
        <v>10495</v>
      </c>
      <c r="D172" s="148">
        <v>43319</v>
      </c>
      <c r="E172" s="85" t="s">
        <v>15</v>
      </c>
      <c r="F172" s="85">
        <v>802283</v>
      </c>
      <c r="G172" s="89"/>
      <c r="H172" s="93" t="s">
        <v>8984</v>
      </c>
      <c r="I172" s="89"/>
      <c r="J172" s="89"/>
      <c r="K172" s="89"/>
      <c r="L172" s="89"/>
      <c r="M172" s="155">
        <v>7.29</v>
      </c>
      <c r="N172" s="155">
        <v>0</v>
      </c>
      <c r="O172" s="155">
        <v>50.01</v>
      </c>
      <c r="P172" s="155">
        <v>0</v>
      </c>
      <c r="Q172" s="89" t="s">
        <v>679</v>
      </c>
    </row>
    <row r="173" spans="1:17" s="99" customFormat="1" ht="63.75">
      <c r="A173" s="89">
        <v>512</v>
      </c>
      <c r="B173" s="89"/>
      <c r="C173" s="90" t="s">
        <v>10495</v>
      </c>
      <c r="D173" s="148">
        <v>43319</v>
      </c>
      <c r="E173" s="85" t="s">
        <v>15</v>
      </c>
      <c r="F173" s="85">
        <v>802403</v>
      </c>
      <c r="G173" s="89"/>
      <c r="H173" s="93" t="s">
        <v>8985</v>
      </c>
      <c r="I173" s="89"/>
      <c r="J173" s="89"/>
      <c r="K173" s="89"/>
      <c r="L173" s="89"/>
      <c r="M173" s="155">
        <v>7.29</v>
      </c>
      <c r="N173" s="155">
        <v>0</v>
      </c>
      <c r="O173" s="155">
        <v>50.01</v>
      </c>
      <c r="P173" s="155">
        <v>0</v>
      </c>
      <c r="Q173" s="89" t="s">
        <v>679</v>
      </c>
    </row>
    <row r="174" spans="1:17" s="99" customFormat="1" ht="51">
      <c r="A174" s="89">
        <v>513</v>
      </c>
      <c r="B174" s="89"/>
      <c r="C174" s="90" t="s">
        <v>175</v>
      </c>
      <c r="D174" s="148">
        <v>43319</v>
      </c>
      <c r="E174" s="85" t="s">
        <v>6</v>
      </c>
      <c r="F174" s="85">
        <v>76519</v>
      </c>
      <c r="G174" s="89"/>
      <c r="H174" s="93" t="s">
        <v>2103</v>
      </c>
      <c r="I174" s="89"/>
      <c r="J174" s="89"/>
      <c r="K174" s="89"/>
      <c r="L174" s="89"/>
      <c r="M174" s="155">
        <v>0</v>
      </c>
      <c r="N174" s="155">
        <v>396665</v>
      </c>
      <c r="O174" s="155">
        <v>0</v>
      </c>
      <c r="P174" s="155">
        <v>2721121.9</v>
      </c>
      <c r="Q174" s="89" t="s">
        <v>679</v>
      </c>
    </row>
    <row r="175" spans="1:17" s="99" customFormat="1" ht="63.75">
      <c r="A175" s="89">
        <v>512</v>
      </c>
      <c r="B175" s="89"/>
      <c r="C175" s="90" t="s">
        <v>10495</v>
      </c>
      <c r="D175" s="148">
        <v>43320</v>
      </c>
      <c r="E175" s="85" t="s">
        <v>6</v>
      </c>
      <c r="F175" s="85">
        <v>929119</v>
      </c>
      <c r="G175" s="89"/>
      <c r="H175" s="93" t="s">
        <v>8986</v>
      </c>
      <c r="I175" s="89"/>
      <c r="J175" s="89"/>
      <c r="K175" s="89"/>
      <c r="L175" s="89"/>
      <c r="M175" s="155">
        <v>7.29</v>
      </c>
      <c r="N175" s="155">
        <v>0</v>
      </c>
      <c r="O175" s="155">
        <v>50.01</v>
      </c>
      <c r="P175" s="155">
        <v>0</v>
      </c>
      <c r="Q175" s="89" t="s">
        <v>679</v>
      </c>
    </row>
    <row r="176" spans="1:17" s="99" customFormat="1" ht="63.75">
      <c r="A176" s="89" t="s">
        <v>561</v>
      </c>
      <c r="B176" s="89"/>
      <c r="C176" s="90" t="s">
        <v>10493</v>
      </c>
      <c r="D176" s="148">
        <v>43320</v>
      </c>
      <c r="E176" s="85" t="s">
        <v>6</v>
      </c>
      <c r="F176" s="85">
        <v>803921</v>
      </c>
      <c r="G176" s="89"/>
      <c r="H176" s="93" t="s">
        <v>8987</v>
      </c>
      <c r="I176" s="89"/>
      <c r="J176" s="89"/>
      <c r="K176" s="89"/>
      <c r="L176" s="89"/>
      <c r="M176" s="155">
        <v>0</v>
      </c>
      <c r="N176" s="155">
        <v>161507.26</v>
      </c>
      <c r="O176" s="155">
        <v>0</v>
      </c>
      <c r="P176" s="155">
        <v>1107939.8</v>
      </c>
      <c r="Q176" s="89" t="s">
        <v>679</v>
      </c>
    </row>
    <row r="177" spans="1:17" s="99" customFormat="1" ht="51">
      <c r="A177" s="89" t="s">
        <v>560</v>
      </c>
      <c r="B177" s="89"/>
      <c r="C177" s="90" t="s">
        <v>622</v>
      </c>
      <c r="D177" s="148">
        <v>43320</v>
      </c>
      <c r="E177" s="85" t="s">
        <v>23</v>
      </c>
      <c r="F177" s="85">
        <v>18135</v>
      </c>
      <c r="G177" s="89"/>
      <c r="H177" s="93" t="s">
        <v>8988</v>
      </c>
      <c r="I177" s="89"/>
      <c r="J177" s="89"/>
      <c r="K177" s="89"/>
      <c r="L177" s="89"/>
      <c r="M177" s="155">
        <v>0</v>
      </c>
      <c r="N177" s="155">
        <v>0</v>
      </c>
      <c r="O177" s="155">
        <v>0.01</v>
      </c>
      <c r="P177" s="155">
        <v>0</v>
      </c>
      <c r="Q177" s="89" t="s">
        <v>679</v>
      </c>
    </row>
    <row r="178" spans="1:17" s="99" customFormat="1" ht="51">
      <c r="A178" s="89" t="s">
        <v>560</v>
      </c>
      <c r="B178" s="89"/>
      <c r="C178" s="90" t="s">
        <v>622</v>
      </c>
      <c r="D178" s="148">
        <v>43321</v>
      </c>
      <c r="E178" s="85" t="s">
        <v>23</v>
      </c>
      <c r="F178" s="85">
        <v>18139</v>
      </c>
      <c r="G178" s="89"/>
      <c r="H178" s="93" t="s">
        <v>8989</v>
      </c>
      <c r="I178" s="89"/>
      <c r="J178" s="89"/>
      <c r="K178" s="89"/>
      <c r="L178" s="89"/>
      <c r="M178" s="155">
        <v>0</v>
      </c>
      <c r="N178" s="155">
        <v>0</v>
      </c>
      <c r="O178" s="155">
        <v>0.02</v>
      </c>
      <c r="P178" s="155">
        <v>0</v>
      </c>
      <c r="Q178" s="89" t="s">
        <v>679</v>
      </c>
    </row>
    <row r="179" spans="1:17" s="99" customFormat="1" ht="63.75">
      <c r="A179" s="89">
        <v>512</v>
      </c>
      <c r="B179" s="89"/>
      <c r="C179" s="90" t="s">
        <v>10495</v>
      </c>
      <c r="D179" s="148">
        <v>43322</v>
      </c>
      <c r="E179" s="85" t="s">
        <v>15</v>
      </c>
      <c r="F179" s="85">
        <v>805690</v>
      </c>
      <c r="G179" s="89"/>
      <c r="H179" s="93" t="s">
        <v>8990</v>
      </c>
      <c r="I179" s="89"/>
      <c r="J179" s="89"/>
      <c r="K179" s="89"/>
      <c r="L179" s="89"/>
      <c r="M179" s="155">
        <v>7.29</v>
      </c>
      <c r="N179" s="155">
        <v>0</v>
      </c>
      <c r="O179" s="155">
        <v>50.01</v>
      </c>
      <c r="P179" s="155">
        <v>0</v>
      </c>
      <c r="Q179" s="89" t="s">
        <v>679</v>
      </c>
    </row>
    <row r="180" spans="1:17" s="99" customFormat="1" ht="63.75">
      <c r="A180" s="89">
        <v>512</v>
      </c>
      <c r="B180" s="89"/>
      <c r="C180" s="90" t="s">
        <v>10495</v>
      </c>
      <c r="D180" s="148">
        <v>43322</v>
      </c>
      <c r="E180" s="85" t="s">
        <v>15</v>
      </c>
      <c r="F180" s="85">
        <v>806235</v>
      </c>
      <c r="G180" s="89"/>
      <c r="H180" s="93" t="s">
        <v>8991</v>
      </c>
      <c r="I180" s="89"/>
      <c r="J180" s="89"/>
      <c r="K180" s="89"/>
      <c r="L180" s="89"/>
      <c r="M180" s="155">
        <v>7.29</v>
      </c>
      <c r="N180" s="155">
        <v>0</v>
      </c>
      <c r="O180" s="155">
        <v>50.01</v>
      </c>
      <c r="P180" s="155">
        <v>0</v>
      </c>
      <c r="Q180" s="89" t="s">
        <v>679</v>
      </c>
    </row>
    <row r="181" spans="1:17" s="99" customFormat="1" ht="51">
      <c r="A181" s="89">
        <v>513</v>
      </c>
      <c r="B181" s="89"/>
      <c r="C181" s="90" t="s">
        <v>175</v>
      </c>
      <c r="D181" s="148">
        <v>43322</v>
      </c>
      <c r="E181" s="85" t="s">
        <v>6</v>
      </c>
      <c r="F181" s="85">
        <v>76582</v>
      </c>
      <c r="G181" s="89"/>
      <c r="H181" s="93" t="s">
        <v>2103</v>
      </c>
      <c r="I181" s="89"/>
      <c r="J181" s="89"/>
      <c r="K181" s="89"/>
      <c r="L181" s="89"/>
      <c r="M181" s="155">
        <v>0</v>
      </c>
      <c r="N181" s="155">
        <v>564742.5</v>
      </c>
      <c r="O181" s="155">
        <v>0</v>
      </c>
      <c r="P181" s="155">
        <v>3874133.55</v>
      </c>
      <c r="Q181" s="89" t="s">
        <v>679</v>
      </c>
    </row>
    <row r="182" spans="1:17" s="99" customFormat="1" ht="51">
      <c r="A182" s="89" t="s">
        <v>560</v>
      </c>
      <c r="B182" s="89"/>
      <c r="C182" s="90" t="s">
        <v>622</v>
      </c>
      <c r="D182" s="148">
        <v>43322</v>
      </c>
      <c r="E182" s="85" t="s">
        <v>23</v>
      </c>
      <c r="F182" s="85">
        <v>18143</v>
      </c>
      <c r="G182" s="89"/>
      <c r="H182" s="93" t="s">
        <v>8992</v>
      </c>
      <c r="I182" s="89"/>
      <c r="J182" s="89"/>
      <c r="K182" s="89"/>
      <c r="L182" s="89"/>
      <c r="M182" s="155">
        <v>0</v>
      </c>
      <c r="N182" s="155">
        <v>0</v>
      </c>
      <c r="O182" s="155">
        <v>0</v>
      </c>
      <c r="P182" s="155">
        <v>0.01</v>
      </c>
      <c r="Q182" s="89" t="s">
        <v>679</v>
      </c>
    </row>
    <row r="183" spans="1:17" s="99" customFormat="1" ht="63.75">
      <c r="A183" s="89">
        <v>512</v>
      </c>
      <c r="B183" s="89"/>
      <c r="C183" s="90" t="s">
        <v>10495</v>
      </c>
      <c r="D183" s="148">
        <v>43326</v>
      </c>
      <c r="E183" s="85" t="s">
        <v>15</v>
      </c>
      <c r="F183" s="85">
        <v>808658</v>
      </c>
      <c r="G183" s="89"/>
      <c r="H183" s="93" t="s">
        <v>8993</v>
      </c>
      <c r="I183" s="89"/>
      <c r="J183" s="89"/>
      <c r="K183" s="89"/>
      <c r="L183" s="89"/>
      <c r="M183" s="155">
        <v>7.29</v>
      </c>
      <c r="N183" s="155">
        <v>0</v>
      </c>
      <c r="O183" s="155">
        <v>50.01</v>
      </c>
      <c r="P183" s="155">
        <v>0</v>
      </c>
      <c r="Q183" s="89" t="s">
        <v>679</v>
      </c>
    </row>
    <row r="184" spans="1:17" s="99" customFormat="1" ht="51">
      <c r="A184" s="89">
        <v>513</v>
      </c>
      <c r="B184" s="89"/>
      <c r="C184" s="90" t="s">
        <v>175</v>
      </c>
      <c r="D184" s="148">
        <v>43326</v>
      </c>
      <c r="E184" s="85" t="s">
        <v>6</v>
      </c>
      <c r="F184" s="85">
        <v>76624</v>
      </c>
      <c r="G184" s="89"/>
      <c r="H184" s="93" t="s">
        <v>2103</v>
      </c>
      <c r="I184" s="89"/>
      <c r="J184" s="89"/>
      <c r="K184" s="89"/>
      <c r="L184" s="89"/>
      <c r="M184" s="155">
        <v>0</v>
      </c>
      <c r="N184" s="155">
        <v>1593024.15</v>
      </c>
      <c r="O184" s="155">
        <v>0</v>
      </c>
      <c r="P184" s="155">
        <v>10928145.67</v>
      </c>
      <c r="Q184" s="89" t="s">
        <v>679</v>
      </c>
    </row>
    <row r="185" spans="1:17" s="99" customFormat="1" ht="51">
      <c r="A185" s="89" t="s">
        <v>560</v>
      </c>
      <c r="B185" s="89"/>
      <c r="C185" s="90" t="s">
        <v>622</v>
      </c>
      <c r="D185" s="148">
        <v>43326</v>
      </c>
      <c r="E185" s="85" t="s">
        <v>23</v>
      </c>
      <c r="F185" s="85">
        <v>18152</v>
      </c>
      <c r="G185" s="89"/>
      <c r="H185" s="93" t="s">
        <v>8994</v>
      </c>
      <c r="I185" s="89"/>
      <c r="J185" s="89"/>
      <c r="K185" s="89"/>
      <c r="L185" s="89"/>
      <c r="M185" s="155">
        <v>0</v>
      </c>
      <c r="N185" s="155">
        <v>0</v>
      </c>
      <c r="O185" s="155">
        <v>0.01</v>
      </c>
      <c r="P185" s="155">
        <v>0</v>
      </c>
      <c r="Q185" s="89" t="s">
        <v>679</v>
      </c>
    </row>
    <row r="186" spans="1:17" s="99" customFormat="1" ht="51">
      <c r="A186" s="89">
        <v>513</v>
      </c>
      <c r="B186" s="89"/>
      <c r="C186" s="90" t="s">
        <v>175</v>
      </c>
      <c r="D186" s="148">
        <v>43328</v>
      </c>
      <c r="E186" s="85" t="s">
        <v>6</v>
      </c>
      <c r="F186" s="85">
        <v>76668</v>
      </c>
      <c r="G186" s="89"/>
      <c r="H186" s="93" t="s">
        <v>2103</v>
      </c>
      <c r="I186" s="89"/>
      <c r="J186" s="89"/>
      <c r="K186" s="89"/>
      <c r="L186" s="89"/>
      <c r="M186" s="155">
        <v>0</v>
      </c>
      <c r="N186" s="155">
        <v>636940.5</v>
      </c>
      <c r="O186" s="155">
        <v>0</v>
      </c>
      <c r="P186" s="155">
        <v>4369411.83</v>
      </c>
      <c r="Q186" s="89" t="s">
        <v>679</v>
      </c>
    </row>
    <row r="187" spans="1:17" s="99" customFormat="1" ht="51">
      <c r="A187" s="89" t="s">
        <v>560</v>
      </c>
      <c r="B187" s="89"/>
      <c r="C187" s="90" t="s">
        <v>622</v>
      </c>
      <c r="D187" s="148">
        <v>43328</v>
      </c>
      <c r="E187" s="85" t="s">
        <v>23</v>
      </c>
      <c r="F187" s="85">
        <v>18161</v>
      </c>
      <c r="G187" s="89"/>
      <c r="H187" s="93" t="s">
        <v>8995</v>
      </c>
      <c r="I187" s="89"/>
      <c r="J187" s="89"/>
      <c r="K187" s="89"/>
      <c r="L187" s="89"/>
      <c r="M187" s="155">
        <v>0</v>
      </c>
      <c r="N187" s="155">
        <v>0</v>
      </c>
      <c r="O187" s="155">
        <v>0</v>
      </c>
      <c r="P187" s="155">
        <v>0.01</v>
      </c>
      <c r="Q187" s="89" t="s">
        <v>679</v>
      </c>
    </row>
    <row r="188" spans="1:17" s="99" customFormat="1" ht="76.5">
      <c r="A188" s="89">
        <v>20</v>
      </c>
      <c r="B188" s="89"/>
      <c r="C188" s="90" t="s">
        <v>47</v>
      </c>
      <c r="D188" s="148">
        <v>43329</v>
      </c>
      <c r="E188" s="85" t="s">
        <v>6</v>
      </c>
      <c r="F188" s="85">
        <v>929987</v>
      </c>
      <c r="G188" s="89"/>
      <c r="H188" s="93" t="s">
        <v>8996</v>
      </c>
      <c r="I188" s="89"/>
      <c r="J188" s="89"/>
      <c r="K188" s="89"/>
      <c r="L188" s="89"/>
      <c r="M188" s="155">
        <v>0</v>
      </c>
      <c r="N188" s="155">
        <v>200000</v>
      </c>
      <c r="O188" s="155">
        <v>0</v>
      </c>
      <c r="P188" s="155">
        <v>1372000</v>
      </c>
      <c r="Q188" s="89" t="s">
        <v>679</v>
      </c>
    </row>
    <row r="189" spans="1:17" s="99" customFormat="1" ht="76.5">
      <c r="A189" s="89">
        <v>20</v>
      </c>
      <c r="B189" s="89"/>
      <c r="C189" s="90" t="s">
        <v>47</v>
      </c>
      <c r="D189" s="148">
        <v>43329</v>
      </c>
      <c r="E189" s="85" t="s">
        <v>11</v>
      </c>
      <c r="F189" s="85">
        <v>929987</v>
      </c>
      <c r="G189" s="89"/>
      <c r="H189" s="93" t="s">
        <v>8997</v>
      </c>
      <c r="I189" s="89"/>
      <c r="J189" s="89"/>
      <c r="K189" s="89"/>
      <c r="L189" s="89"/>
      <c r="M189" s="155">
        <v>7.29</v>
      </c>
      <c r="N189" s="155">
        <v>0</v>
      </c>
      <c r="O189" s="155">
        <v>50.01</v>
      </c>
      <c r="P189" s="155">
        <v>0</v>
      </c>
      <c r="Q189" s="89" t="s">
        <v>679</v>
      </c>
    </row>
    <row r="190" spans="1:17" s="99" customFormat="1" ht="63.75">
      <c r="A190" s="89">
        <v>512</v>
      </c>
      <c r="B190" s="89"/>
      <c r="C190" s="90" t="s">
        <v>10495</v>
      </c>
      <c r="D190" s="148">
        <v>43329</v>
      </c>
      <c r="E190" s="85" t="s">
        <v>15</v>
      </c>
      <c r="F190" s="85">
        <v>811954</v>
      </c>
      <c r="G190" s="89"/>
      <c r="H190" s="93" t="s">
        <v>8998</v>
      </c>
      <c r="I190" s="89"/>
      <c r="J190" s="89"/>
      <c r="K190" s="89"/>
      <c r="L190" s="89"/>
      <c r="M190" s="155">
        <v>7.29</v>
      </c>
      <c r="N190" s="155">
        <v>0</v>
      </c>
      <c r="O190" s="155">
        <v>50.01</v>
      </c>
      <c r="P190" s="155">
        <v>0</v>
      </c>
      <c r="Q190" s="89" t="s">
        <v>679</v>
      </c>
    </row>
    <row r="191" spans="1:17" s="99" customFormat="1" ht="63.75">
      <c r="A191" s="89">
        <v>512</v>
      </c>
      <c r="B191" s="89"/>
      <c r="C191" s="90" t="s">
        <v>10495</v>
      </c>
      <c r="D191" s="148">
        <v>43329</v>
      </c>
      <c r="E191" s="85" t="s">
        <v>15</v>
      </c>
      <c r="F191" s="85">
        <v>811962</v>
      </c>
      <c r="G191" s="89"/>
      <c r="H191" s="93" t="s">
        <v>8999</v>
      </c>
      <c r="I191" s="89"/>
      <c r="J191" s="89"/>
      <c r="K191" s="89"/>
      <c r="L191" s="89"/>
      <c r="M191" s="155">
        <v>7.29</v>
      </c>
      <c r="N191" s="155">
        <v>0</v>
      </c>
      <c r="O191" s="155">
        <v>50.01</v>
      </c>
      <c r="P191" s="155">
        <v>0</v>
      </c>
      <c r="Q191" s="89" t="s">
        <v>679</v>
      </c>
    </row>
    <row r="192" spans="1:17" s="99" customFormat="1" ht="51">
      <c r="A192" s="89">
        <v>513</v>
      </c>
      <c r="B192" s="89"/>
      <c r="C192" s="90" t="s">
        <v>175</v>
      </c>
      <c r="D192" s="148">
        <v>43329</v>
      </c>
      <c r="E192" s="85" t="s">
        <v>6</v>
      </c>
      <c r="F192" s="85">
        <v>76689</v>
      </c>
      <c r="G192" s="89"/>
      <c r="H192" s="93" t="s">
        <v>2103</v>
      </c>
      <c r="I192" s="89"/>
      <c r="J192" s="89"/>
      <c r="K192" s="89"/>
      <c r="L192" s="89"/>
      <c r="M192" s="155">
        <v>0</v>
      </c>
      <c r="N192" s="155">
        <v>281500</v>
      </c>
      <c r="O192" s="155">
        <v>0</v>
      </c>
      <c r="P192" s="155">
        <v>1931090</v>
      </c>
      <c r="Q192" s="89" t="s">
        <v>679</v>
      </c>
    </row>
    <row r="193" spans="1:17" s="99" customFormat="1" ht="63.75">
      <c r="A193" s="89">
        <v>512</v>
      </c>
      <c r="B193" s="89"/>
      <c r="C193" s="90" t="s">
        <v>10495</v>
      </c>
      <c r="D193" s="148">
        <v>43332</v>
      </c>
      <c r="E193" s="85" t="s">
        <v>15</v>
      </c>
      <c r="F193" s="85">
        <v>812567</v>
      </c>
      <c r="G193" s="89"/>
      <c r="H193" s="93" t="s">
        <v>9000</v>
      </c>
      <c r="I193" s="89"/>
      <c r="J193" s="89"/>
      <c r="K193" s="89"/>
      <c r="L193" s="89"/>
      <c r="M193" s="155">
        <v>7.29</v>
      </c>
      <c r="N193" s="155">
        <v>0</v>
      </c>
      <c r="O193" s="155">
        <v>50.01</v>
      </c>
      <c r="P193" s="155">
        <v>0</v>
      </c>
      <c r="Q193" s="89" t="s">
        <v>679</v>
      </c>
    </row>
    <row r="194" spans="1:17" s="99" customFormat="1" ht="63.75">
      <c r="A194" s="89" t="s">
        <v>561</v>
      </c>
      <c r="B194" s="89"/>
      <c r="C194" s="90" t="s">
        <v>10493</v>
      </c>
      <c r="D194" s="148">
        <v>43332</v>
      </c>
      <c r="E194" s="85" t="s">
        <v>20</v>
      </c>
      <c r="F194" s="85">
        <v>11102</v>
      </c>
      <c r="G194" s="89"/>
      <c r="H194" s="93" t="s">
        <v>9001</v>
      </c>
      <c r="I194" s="89"/>
      <c r="J194" s="89"/>
      <c r="K194" s="89"/>
      <c r="L194" s="89"/>
      <c r="M194" s="155">
        <v>10534.45</v>
      </c>
      <c r="N194" s="155">
        <v>0</v>
      </c>
      <c r="O194" s="155">
        <v>72266.33</v>
      </c>
      <c r="P194" s="155">
        <v>0</v>
      </c>
      <c r="Q194" s="89" t="s">
        <v>679</v>
      </c>
    </row>
    <row r="195" spans="1:17" s="99" customFormat="1" ht="63.75">
      <c r="A195" s="89">
        <v>512</v>
      </c>
      <c r="B195" s="89"/>
      <c r="C195" s="90" t="s">
        <v>10495</v>
      </c>
      <c r="D195" s="148">
        <v>43332</v>
      </c>
      <c r="E195" s="85" t="s">
        <v>11</v>
      </c>
      <c r="F195" s="85">
        <v>930137</v>
      </c>
      <c r="G195" s="89"/>
      <c r="H195" s="93" t="s">
        <v>9002</v>
      </c>
      <c r="I195" s="89"/>
      <c r="J195" s="89"/>
      <c r="K195" s="89"/>
      <c r="L195" s="89"/>
      <c r="M195" s="155">
        <v>7.29</v>
      </c>
      <c r="N195" s="155">
        <v>0</v>
      </c>
      <c r="O195" s="155">
        <v>50.01</v>
      </c>
      <c r="P195" s="155">
        <v>0</v>
      </c>
      <c r="Q195" s="89" t="s">
        <v>679</v>
      </c>
    </row>
    <row r="196" spans="1:17" s="99" customFormat="1" ht="63.75">
      <c r="A196" s="89">
        <v>512</v>
      </c>
      <c r="B196" s="89"/>
      <c r="C196" s="90" t="s">
        <v>10495</v>
      </c>
      <c r="D196" s="148">
        <v>43332</v>
      </c>
      <c r="E196" s="85" t="s">
        <v>11</v>
      </c>
      <c r="F196" s="85">
        <v>930141</v>
      </c>
      <c r="G196" s="89"/>
      <c r="H196" s="93" t="s">
        <v>9003</v>
      </c>
      <c r="I196" s="89"/>
      <c r="J196" s="89"/>
      <c r="K196" s="89"/>
      <c r="L196" s="89"/>
      <c r="M196" s="155">
        <v>7.29</v>
      </c>
      <c r="N196" s="155">
        <v>0</v>
      </c>
      <c r="O196" s="155">
        <v>50.01</v>
      </c>
      <c r="P196" s="155">
        <v>0</v>
      </c>
      <c r="Q196" s="89" t="s">
        <v>679</v>
      </c>
    </row>
    <row r="197" spans="1:17" s="99" customFormat="1" ht="51">
      <c r="A197" s="89" t="s">
        <v>560</v>
      </c>
      <c r="B197" s="89"/>
      <c r="C197" s="90" t="s">
        <v>622</v>
      </c>
      <c r="D197" s="148">
        <v>43332</v>
      </c>
      <c r="E197" s="85" t="s">
        <v>23</v>
      </c>
      <c r="F197" s="85">
        <v>18169</v>
      </c>
      <c r="G197" s="89"/>
      <c r="H197" s="93" t="s">
        <v>9004</v>
      </c>
      <c r="I197" s="89"/>
      <c r="J197" s="89"/>
      <c r="K197" s="89"/>
      <c r="L197" s="89"/>
      <c r="M197" s="155">
        <v>0</v>
      </c>
      <c r="N197" s="155">
        <v>0</v>
      </c>
      <c r="O197" s="155">
        <v>0</v>
      </c>
      <c r="P197" s="155">
        <v>0.02</v>
      </c>
      <c r="Q197" s="89" t="s">
        <v>679</v>
      </c>
    </row>
    <row r="198" spans="1:17" s="99" customFormat="1" ht="63.75">
      <c r="A198" s="89">
        <v>512</v>
      </c>
      <c r="B198" s="89"/>
      <c r="C198" s="90" t="s">
        <v>10495</v>
      </c>
      <c r="D198" s="148">
        <v>43333</v>
      </c>
      <c r="E198" s="85" t="s">
        <v>15</v>
      </c>
      <c r="F198" s="85">
        <v>813687</v>
      </c>
      <c r="G198" s="89"/>
      <c r="H198" s="93" t="s">
        <v>8982</v>
      </c>
      <c r="I198" s="89"/>
      <c r="J198" s="89"/>
      <c r="K198" s="89"/>
      <c r="L198" s="89"/>
      <c r="M198" s="155">
        <v>7.29</v>
      </c>
      <c r="N198" s="155">
        <v>0</v>
      </c>
      <c r="O198" s="155">
        <v>50.01</v>
      </c>
      <c r="P198" s="155">
        <v>0</v>
      </c>
      <c r="Q198" s="89" t="s">
        <v>679</v>
      </c>
    </row>
    <row r="199" spans="1:17" s="99" customFormat="1" ht="63.75">
      <c r="A199" s="89">
        <v>512</v>
      </c>
      <c r="B199" s="89"/>
      <c r="C199" s="90" t="s">
        <v>10495</v>
      </c>
      <c r="D199" s="148">
        <v>43333</v>
      </c>
      <c r="E199" s="85" t="s">
        <v>15</v>
      </c>
      <c r="F199" s="85">
        <v>814430</v>
      </c>
      <c r="G199" s="89"/>
      <c r="H199" s="93" t="s">
        <v>9005</v>
      </c>
      <c r="I199" s="89"/>
      <c r="J199" s="89"/>
      <c r="K199" s="89"/>
      <c r="L199" s="89"/>
      <c r="M199" s="155">
        <v>7.29</v>
      </c>
      <c r="N199" s="155">
        <v>0</v>
      </c>
      <c r="O199" s="155">
        <v>50.01</v>
      </c>
      <c r="P199" s="155">
        <v>0</v>
      </c>
      <c r="Q199" s="89" t="s">
        <v>679</v>
      </c>
    </row>
    <row r="200" spans="1:17" s="99" customFormat="1" ht="51">
      <c r="A200" s="89">
        <v>513</v>
      </c>
      <c r="B200" s="89"/>
      <c r="C200" s="90" t="s">
        <v>175</v>
      </c>
      <c r="D200" s="148">
        <v>43333</v>
      </c>
      <c r="E200" s="85" t="s">
        <v>6</v>
      </c>
      <c r="F200" s="85">
        <v>76732</v>
      </c>
      <c r="G200" s="89"/>
      <c r="H200" s="93" t="s">
        <v>2103</v>
      </c>
      <c r="I200" s="89"/>
      <c r="J200" s="89"/>
      <c r="K200" s="89"/>
      <c r="L200" s="89"/>
      <c r="M200" s="155">
        <v>0</v>
      </c>
      <c r="N200" s="155">
        <v>230330</v>
      </c>
      <c r="O200" s="155">
        <v>0</v>
      </c>
      <c r="P200" s="155">
        <v>1580063.8</v>
      </c>
      <c r="Q200" s="89" t="s">
        <v>679</v>
      </c>
    </row>
    <row r="201" spans="1:17" s="99" customFormat="1" ht="51">
      <c r="A201" s="89" t="s">
        <v>560</v>
      </c>
      <c r="B201" s="89"/>
      <c r="C201" s="90" t="s">
        <v>622</v>
      </c>
      <c r="D201" s="148">
        <v>43333</v>
      </c>
      <c r="E201" s="85" t="s">
        <v>23</v>
      </c>
      <c r="F201" s="85">
        <v>18173</v>
      </c>
      <c r="G201" s="89"/>
      <c r="H201" s="93" t="s">
        <v>9006</v>
      </c>
      <c r="I201" s="89"/>
      <c r="J201" s="89"/>
      <c r="K201" s="89"/>
      <c r="L201" s="89"/>
      <c r="M201" s="155">
        <v>0</v>
      </c>
      <c r="N201" s="155">
        <v>0</v>
      </c>
      <c r="O201" s="155">
        <v>0</v>
      </c>
      <c r="P201" s="155">
        <v>0.01</v>
      </c>
      <c r="Q201" s="89" t="s">
        <v>679</v>
      </c>
    </row>
    <row r="202" spans="1:17" s="99" customFormat="1" ht="51">
      <c r="A202" s="89">
        <v>513</v>
      </c>
      <c r="B202" s="89"/>
      <c r="C202" s="90" t="s">
        <v>175</v>
      </c>
      <c r="D202" s="148">
        <v>43334</v>
      </c>
      <c r="E202" s="85" t="s">
        <v>6</v>
      </c>
      <c r="F202" s="85">
        <v>76752</v>
      </c>
      <c r="G202" s="89"/>
      <c r="H202" s="93" t="s">
        <v>2103</v>
      </c>
      <c r="I202" s="89"/>
      <c r="J202" s="89"/>
      <c r="K202" s="89"/>
      <c r="L202" s="89"/>
      <c r="M202" s="155">
        <v>0</v>
      </c>
      <c r="N202" s="155">
        <v>652300</v>
      </c>
      <c r="O202" s="155">
        <v>0</v>
      </c>
      <c r="P202" s="155">
        <v>4474778</v>
      </c>
      <c r="Q202" s="89" t="s">
        <v>679</v>
      </c>
    </row>
    <row r="203" spans="1:17" s="99" customFormat="1" ht="63.75">
      <c r="A203" s="89">
        <v>512</v>
      </c>
      <c r="B203" s="89"/>
      <c r="C203" s="90" t="s">
        <v>10495</v>
      </c>
      <c r="D203" s="148">
        <v>43335</v>
      </c>
      <c r="E203" s="85" t="s">
        <v>15</v>
      </c>
      <c r="F203" s="85">
        <v>816000</v>
      </c>
      <c r="G203" s="89"/>
      <c r="H203" s="93" t="s">
        <v>9007</v>
      </c>
      <c r="I203" s="89"/>
      <c r="J203" s="89"/>
      <c r="K203" s="89"/>
      <c r="L203" s="89"/>
      <c r="M203" s="155">
        <v>7.29</v>
      </c>
      <c r="N203" s="155">
        <v>0</v>
      </c>
      <c r="O203" s="155">
        <v>50.01</v>
      </c>
      <c r="P203" s="155">
        <v>0</v>
      </c>
      <c r="Q203" s="89" t="s">
        <v>679</v>
      </c>
    </row>
    <row r="204" spans="1:17" s="99" customFormat="1" ht="63.75">
      <c r="A204" s="89">
        <v>512</v>
      </c>
      <c r="B204" s="89"/>
      <c r="C204" s="90" t="s">
        <v>10495</v>
      </c>
      <c r="D204" s="148">
        <v>43335</v>
      </c>
      <c r="E204" s="85" t="s">
        <v>15</v>
      </c>
      <c r="F204" s="85">
        <v>816178</v>
      </c>
      <c r="G204" s="89"/>
      <c r="H204" s="93" t="s">
        <v>9008</v>
      </c>
      <c r="I204" s="89"/>
      <c r="J204" s="89"/>
      <c r="K204" s="89"/>
      <c r="L204" s="89"/>
      <c r="M204" s="155">
        <v>7.29</v>
      </c>
      <c r="N204" s="155">
        <v>0</v>
      </c>
      <c r="O204" s="155">
        <v>50.01</v>
      </c>
      <c r="P204" s="155">
        <v>0</v>
      </c>
      <c r="Q204" s="89" t="s">
        <v>679</v>
      </c>
    </row>
    <row r="205" spans="1:17" s="99" customFormat="1" ht="51">
      <c r="A205" s="89">
        <v>513</v>
      </c>
      <c r="B205" s="89"/>
      <c r="C205" s="90" t="s">
        <v>175</v>
      </c>
      <c r="D205" s="148">
        <v>43335</v>
      </c>
      <c r="E205" s="85" t="s">
        <v>6</v>
      </c>
      <c r="F205" s="85">
        <v>76775</v>
      </c>
      <c r="G205" s="89"/>
      <c r="H205" s="93" t="s">
        <v>2103</v>
      </c>
      <c r="I205" s="89"/>
      <c r="J205" s="89"/>
      <c r="K205" s="89"/>
      <c r="L205" s="89"/>
      <c r="M205" s="155">
        <v>0</v>
      </c>
      <c r="N205" s="155">
        <v>139665</v>
      </c>
      <c r="O205" s="155">
        <v>0</v>
      </c>
      <c r="P205" s="155">
        <v>958101.9</v>
      </c>
      <c r="Q205" s="89" t="s">
        <v>679</v>
      </c>
    </row>
    <row r="206" spans="1:17" s="99" customFormat="1" ht="63.75">
      <c r="A206" s="89">
        <v>512</v>
      </c>
      <c r="B206" s="89"/>
      <c r="C206" s="90" t="s">
        <v>10495</v>
      </c>
      <c r="D206" s="148">
        <v>43336</v>
      </c>
      <c r="E206" s="85" t="s">
        <v>15</v>
      </c>
      <c r="F206" s="85">
        <v>817786</v>
      </c>
      <c r="G206" s="89"/>
      <c r="H206" s="93" t="s">
        <v>9009</v>
      </c>
      <c r="I206" s="89"/>
      <c r="J206" s="89"/>
      <c r="K206" s="89"/>
      <c r="L206" s="89"/>
      <c r="M206" s="155">
        <v>7.29</v>
      </c>
      <c r="N206" s="155">
        <v>0</v>
      </c>
      <c r="O206" s="155">
        <v>50.01</v>
      </c>
      <c r="P206" s="155">
        <v>0</v>
      </c>
      <c r="Q206" s="89" t="s">
        <v>679</v>
      </c>
    </row>
    <row r="207" spans="1:17" s="99" customFormat="1" ht="63.75">
      <c r="A207" s="89">
        <v>512</v>
      </c>
      <c r="B207" s="89"/>
      <c r="C207" s="90" t="s">
        <v>10495</v>
      </c>
      <c r="D207" s="148">
        <v>43336</v>
      </c>
      <c r="E207" s="85" t="s">
        <v>15</v>
      </c>
      <c r="F207" s="85">
        <v>817919</v>
      </c>
      <c r="G207" s="89"/>
      <c r="H207" s="93" t="s">
        <v>9010</v>
      </c>
      <c r="I207" s="89"/>
      <c r="J207" s="89"/>
      <c r="K207" s="89"/>
      <c r="L207" s="89"/>
      <c r="M207" s="155">
        <v>7.29</v>
      </c>
      <c r="N207" s="155">
        <v>0</v>
      </c>
      <c r="O207" s="155">
        <v>50.01</v>
      </c>
      <c r="P207" s="155">
        <v>0</v>
      </c>
      <c r="Q207" s="89" t="s">
        <v>679</v>
      </c>
    </row>
    <row r="208" spans="1:17" s="99" customFormat="1" ht="63.75">
      <c r="A208" s="89">
        <v>512</v>
      </c>
      <c r="B208" s="89"/>
      <c r="C208" s="90" t="s">
        <v>10495</v>
      </c>
      <c r="D208" s="148">
        <v>43336</v>
      </c>
      <c r="E208" s="85" t="s">
        <v>15</v>
      </c>
      <c r="F208" s="85">
        <v>817917</v>
      </c>
      <c r="G208" s="89"/>
      <c r="H208" s="93" t="s">
        <v>9011</v>
      </c>
      <c r="I208" s="89"/>
      <c r="J208" s="89"/>
      <c r="K208" s="89"/>
      <c r="L208" s="89"/>
      <c r="M208" s="155">
        <v>7.29</v>
      </c>
      <c r="N208" s="155">
        <v>0</v>
      </c>
      <c r="O208" s="155">
        <v>50.01</v>
      </c>
      <c r="P208" s="155">
        <v>0</v>
      </c>
      <c r="Q208" s="89" t="s">
        <v>679</v>
      </c>
    </row>
    <row r="209" spans="1:17" s="99" customFormat="1" ht="51">
      <c r="A209" s="89" t="s">
        <v>560</v>
      </c>
      <c r="B209" s="89"/>
      <c r="C209" s="90" t="s">
        <v>622</v>
      </c>
      <c r="D209" s="148">
        <v>43336</v>
      </c>
      <c r="E209" s="85" t="s">
        <v>23</v>
      </c>
      <c r="F209" s="85">
        <v>18185</v>
      </c>
      <c r="G209" s="89"/>
      <c r="H209" s="93" t="s">
        <v>9012</v>
      </c>
      <c r="I209" s="89"/>
      <c r="J209" s="89"/>
      <c r="K209" s="89"/>
      <c r="L209" s="89"/>
      <c r="M209" s="155">
        <v>0</v>
      </c>
      <c r="N209" s="155">
        <v>0</v>
      </c>
      <c r="O209" s="155">
        <v>0</v>
      </c>
      <c r="P209" s="155">
        <v>0.01</v>
      </c>
      <c r="Q209" s="89" t="s">
        <v>679</v>
      </c>
    </row>
    <row r="210" spans="1:17" s="99" customFormat="1" ht="63.75">
      <c r="A210" s="89">
        <v>512</v>
      </c>
      <c r="B210" s="89"/>
      <c r="C210" s="90" t="s">
        <v>10495</v>
      </c>
      <c r="D210" s="148">
        <v>43339</v>
      </c>
      <c r="E210" s="85" t="s">
        <v>15</v>
      </c>
      <c r="F210" s="85">
        <v>818483</v>
      </c>
      <c r="G210" s="89"/>
      <c r="H210" s="93" t="s">
        <v>9013</v>
      </c>
      <c r="I210" s="89"/>
      <c r="J210" s="89"/>
      <c r="K210" s="89"/>
      <c r="L210" s="89"/>
      <c r="M210" s="155">
        <v>7.29</v>
      </c>
      <c r="N210" s="155">
        <v>0</v>
      </c>
      <c r="O210" s="155">
        <v>50.01</v>
      </c>
      <c r="P210" s="155">
        <v>0</v>
      </c>
      <c r="Q210" s="89" t="s">
        <v>679</v>
      </c>
    </row>
    <row r="211" spans="1:17" s="99" customFormat="1" ht="63.75">
      <c r="A211" s="89">
        <v>512</v>
      </c>
      <c r="B211" s="89"/>
      <c r="C211" s="90" t="s">
        <v>10495</v>
      </c>
      <c r="D211" s="148">
        <v>43339</v>
      </c>
      <c r="E211" s="85" t="s">
        <v>15</v>
      </c>
      <c r="F211" s="85">
        <v>818481</v>
      </c>
      <c r="G211" s="89"/>
      <c r="H211" s="93" t="s">
        <v>9014</v>
      </c>
      <c r="I211" s="89"/>
      <c r="J211" s="89"/>
      <c r="K211" s="89"/>
      <c r="L211" s="89"/>
      <c r="M211" s="155">
        <v>7.29</v>
      </c>
      <c r="N211" s="155">
        <v>0</v>
      </c>
      <c r="O211" s="155">
        <v>50.01</v>
      </c>
      <c r="P211" s="155">
        <v>0</v>
      </c>
      <c r="Q211" s="89" t="s">
        <v>679</v>
      </c>
    </row>
    <row r="212" spans="1:17" s="99" customFormat="1" ht="63.75">
      <c r="A212" s="89">
        <v>512</v>
      </c>
      <c r="B212" s="89"/>
      <c r="C212" s="90" t="s">
        <v>10495</v>
      </c>
      <c r="D212" s="148">
        <v>43339</v>
      </c>
      <c r="E212" s="85" t="s">
        <v>15</v>
      </c>
      <c r="F212" s="85">
        <v>819094</v>
      </c>
      <c r="G212" s="89"/>
      <c r="H212" s="93" t="s">
        <v>9015</v>
      </c>
      <c r="I212" s="89"/>
      <c r="J212" s="89"/>
      <c r="K212" s="89"/>
      <c r="L212" s="89"/>
      <c r="M212" s="155">
        <v>7.29</v>
      </c>
      <c r="N212" s="155">
        <v>0</v>
      </c>
      <c r="O212" s="155">
        <v>50.01</v>
      </c>
      <c r="P212" s="155">
        <v>0</v>
      </c>
      <c r="Q212" s="89" t="s">
        <v>679</v>
      </c>
    </row>
    <row r="213" spans="1:17" s="99" customFormat="1" ht="63.75">
      <c r="A213" s="89">
        <v>512</v>
      </c>
      <c r="B213" s="89"/>
      <c r="C213" s="90" t="s">
        <v>10495</v>
      </c>
      <c r="D213" s="148">
        <v>43339</v>
      </c>
      <c r="E213" s="85" t="s">
        <v>15</v>
      </c>
      <c r="F213" s="85">
        <v>819243</v>
      </c>
      <c r="G213" s="89"/>
      <c r="H213" s="93" t="s">
        <v>9016</v>
      </c>
      <c r="I213" s="89"/>
      <c r="J213" s="89"/>
      <c r="K213" s="89"/>
      <c r="L213" s="89"/>
      <c r="M213" s="155">
        <v>7.29</v>
      </c>
      <c r="N213" s="155">
        <v>0</v>
      </c>
      <c r="O213" s="155">
        <v>50.01</v>
      </c>
      <c r="P213" s="155">
        <v>0</v>
      </c>
      <c r="Q213" s="89" t="s">
        <v>679</v>
      </c>
    </row>
    <row r="214" spans="1:17" s="99" customFormat="1" ht="51">
      <c r="A214" s="89">
        <v>513</v>
      </c>
      <c r="B214" s="89"/>
      <c r="C214" s="90" t="s">
        <v>175</v>
      </c>
      <c r="D214" s="148">
        <v>43339</v>
      </c>
      <c r="E214" s="85" t="s">
        <v>6</v>
      </c>
      <c r="F214" s="85">
        <v>76821</v>
      </c>
      <c r="G214" s="89"/>
      <c r="H214" s="93" t="s">
        <v>2103</v>
      </c>
      <c r="I214" s="89"/>
      <c r="J214" s="89"/>
      <c r="K214" s="89"/>
      <c r="L214" s="89"/>
      <c r="M214" s="155">
        <v>0</v>
      </c>
      <c r="N214" s="155">
        <v>340975</v>
      </c>
      <c r="O214" s="155">
        <v>0</v>
      </c>
      <c r="P214" s="155">
        <v>2339088.5</v>
      </c>
      <c r="Q214" s="89" t="s">
        <v>679</v>
      </c>
    </row>
    <row r="215" spans="1:17" s="99" customFormat="1" ht="51">
      <c r="A215" s="89" t="s">
        <v>560</v>
      </c>
      <c r="B215" s="89"/>
      <c r="C215" s="90" t="s">
        <v>622</v>
      </c>
      <c r="D215" s="148">
        <v>43339</v>
      </c>
      <c r="E215" s="85" t="s">
        <v>23</v>
      </c>
      <c r="F215" s="85">
        <v>18189</v>
      </c>
      <c r="G215" s="89"/>
      <c r="H215" s="93" t="s">
        <v>9017</v>
      </c>
      <c r="I215" s="89"/>
      <c r="J215" s="89"/>
      <c r="K215" s="89"/>
      <c r="L215" s="89"/>
      <c r="M215" s="155">
        <v>0</v>
      </c>
      <c r="N215" s="155">
        <v>0</v>
      </c>
      <c r="O215" s="155">
        <v>0.01</v>
      </c>
      <c r="P215" s="155">
        <v>0</v>
      </c>
      <c r="Q215" s="89" t="s">
        <v>679</v>
      </c>
    </row>
    <row r="216" spans="1:17" s="99" customFormat="1" ht="63.75">
      <c r="A216" s="89">
        <v>512</v>
      </c>
      <c r="B216" s="89"/>
      <c r="C216" s="90" t="s">
        <v>10495</v>
      </c>
      <c r="D216" s="148">
        <v>43340</v>
      </c>
      <c r="E216" s="85" t="s">
        <v>15</v>
      </c>
      <c r="F216" s="85">
        <v>819687</v>
      </c>
      <c r="G216" s="89"/>
      <c r="H216" s="93" t="s">
        <v>9018</v>
      </c>
      <c r="I216" s="89"/>
      <c r="J216" s="89"/>
      <c r="K216" s="89"/>
      <c r="L216" s="89"/>
      <c r="M216" s="155">
        <v>7.29</v>
      </c>
      <c r="N216" s="155">
        <v>0</v>
      </c>
      <c r="O216" s="155">
        <v>50.01</v>
      </c>
      <c r="P216" s="155">
        <v>0</v>
      </c>
      <c r="Q216" s="89" t="s">
        <v>679</v>
      </c>
    </row>
    <row r="217" spans="1:17" s="99" customFormat="1" ht="63.75">
      <c r="A217" s="89">
        <v>512</v>
      </c>
      <c r="B217" s="89"/>
      <c r="C217" s="90" t="s">
        <v>10495</v>
      </c>
      <c r="D217" s="148">
        <v>43340</v>
      </c>
      <c r="E217" s="85" t="s">
        <v>15</v>
      </c>
      <c r="F217" s="85">
        <v>820282</v>
      </c>
      <c r="G217" s="89"/>
      <c r="H217" s="93" t="s">
        <v>9019</v>
      </c>
      <c r="I217" s="89"/>
      <c r="J217" s="89"/>
      <c r="K217" s="89"/>
      <c r="L217" s="89"/>
      <c r="M217" s="155">
        <v>7.29</v>
      </c>
      <c r="N217" s="155">
        <v>0</v>
      </c>
      <c r="O217" s="155">
        <v>50.01</v>
      </c>
      <c r="P217" s="155">
        <v>0</v>
      </c>
      <c r="Q217" s="89" t="s">
        <v>679</v>
      </c>
    </row>
    <row r="218" spans="1:17" s="99" customFormat="1" ht="51">
      <c r="A218" s="89">
        <v>513</v>
      </c>
      <c r="B218" s="89"/>
      <c r="C218" s="90" t="s">
        <v>175</v>
      </c>
      <c r="D218" s="148">
        <v>43340</v>
      </c>
      <c r="E218" s="85" t="s">
        <v>6</v>
      </c>
      <c r="F218" s="85">
        <v>76843</v>
      </c>
      <c r="G218" s="89"/>
      <c r="H218" s="93" t="s">
        <v>2103</v>
      </c>
      <c r="I218" s="89"/>
      <c r="J218" s="89"/>
      <c r="K218" s="89"/>
      <c r="L218" s="89"/>
      <c r="M218" s="155">
        <v>0</v>
      </c>
      <c r="N218" s="155">
        <v>148250</v>
      </c>
      <c r="O218" s="155">
        <v>0</v>
      </c>
      <c r="P218" s="155">
        <v>1016995</v>
      </c>
      <c r="Q218" s="89" t="s">
        <v>679</v>
      </c>
    </row>
    <row r="219" spans="1:17" s="99" customFormat="1" ht="51">
      <c r="A219" s="89" t="s">
        <v>560</v>
      </c>
      <c r="B219" s="89"/>
      <c r="C219" s="90" t="s">
        <v>622</v>
      </c>
      <c r="D219" s="148">
        <v>43340</v>
      </c>
      <c r="E219" s="85" t="s">
        <v>23</v>
      </c>
      <c r="F219" s="85">
        <v>18193</v>
      </c>
      <c r="G219" s="89"/>
      <c r="H219" s="93" t="s">
        <v>9020</v>
      </c>
      <c r="I219" s="89"/>
      <c r="J219" s="89"/>
      <c r="K219" s="89"/>
      <c r="L219" s="89"/>
      <c r="M219" s="155">
        <v>0</v>
      </c>
      <c r="N219" s="155">
        <v>0</v>
      </c>
      <c r="O219" s="155">
        <v>0</v>
      </c>
      <c r="P219" s="155">
        <v>0.01</v>
      </c>
      <c r="Q219" s="89" t="s">
        <v>679</v>
      </c>
    </row>
    <row r="220" spans="1:17" s="99" customFormat="1" ht="63.75">
      <c r="A220" s="89">
        <v>512</v>
      </c>
      <c r="B220" s="89"/>
      <c r="C220" s="90" t="s">
        <v>10495</v>
      </c>
      <c r="D220" s="148">
        <v>43341</v>
      </c>
      <c r="E220" s="85" t="s">
        <v>15</v>
      </c>
      <c r="F220" s="85">
        <v>820864</v>
      </c>
      <c r="G220" s="89"/>
      <c r="H220" s="93" t="s">
        <v>9021</v>
      </c>
      <c r="I220" s="89"/>
      <c r="J220" s="89"/>
      <c r="K220" s="89"/>
      <c r="L220" s="89"/>
      <c r="M220" s="155">
        <v>7.29</v>
      </c>
      <c r="N220" s="155">
        <v>0</v>
      </c>
      <c r="O220" s="155">
        <v>50.01</v>
      </c>
      <c r="P220" s="155">
        <v>0</v>
      </c>
      <c r="Q220" s="89" t="s">
        <v>679</v>
      </c>
    </row>
    <row r="221" spans="1:17" s="99" customFormat="1" ht="63.75">
      <c r="A221" s="89">
        <v>512</v>
      </c>
      <c r="B221" s="89"/>
      <c r="C221" s="90" t="s">
        <v>10495</v>
      </c>
      <c r="D221" s="148">
        <v>43341</v>
      </c>
      <c r="E221" s="85" t="s">
        <v>15</v>
      </c>
      <c r="F221" s="85">
        <v>820862</v>
      </c>
      <c r="G221" s="89"/>
      <c r="H221" s="93" t="s">
        <v>9022</v>
      </c>
      <c r="I221" s="89"/>
      <c r="J221" s="89"/>
      <c r="K221" s="89"/>
      <c r="L221" s="89"/>
      <c r="M221" s="155">
        <v>7.29</v>
      </c>
      <c r="N221" s="155">
        <v>0</v>
      </c>
      <c r="O221" s="155">
        <v>50.01</v>
      </c>
      <c r="P221" s="155">
        <v>0</v>
      </c>
      <c r="Q221" s="89" t="s">
        <v>679</v>
      </c>
    </row>
    <row r="222" spans="1:17" s="99" customFormat="1" ht="51">
      <c r="A222" s="89">
        <v>513</v>
      </c>
      <c r="B222" s="89"/>
      <c r="C222" s="90" t="s">
        <v>175</v>
      </c>
      <c r="D222" s="148">
        <v>43341</v>
      </c>
      <c r="E222" s="85" t="s">
        <v>6</v>
      </c>
      <c r="F222" s="85">
        <v>76867</v>
      </c>
      <c r="G222" s="89"/>
      <c r="H222" s="93" t="s">
        <v>2103</v>
      </c>
      <c r="I222" s="89"/>
      <c r="J222" s="89"/>
      <c r="K222" s="89"/>
      <c r="L222" s="89"/>
      <c r="M222" s="155">
        <v>0</v>
      </c>
      <c r="N222" s="155">
        <v>819012.66</v>
      </c>
      <c r="O222" s="155">
        <v>0</v>
      </c>
      <c r="P222" s="155">
        <v>5618426.8499999996</v>
      </c>
      <c r="Q222" s="89" t="s">
        <v>679</v>
      </c>
    </row>
    <row r="223" spans="1:17" s="99" customFormat="1" ht="51">
      <c r="A223" s="89" t="s">
        <v>560</v>
      </c>
      <c r="B223" s="89"/>
      <c r="C223" s="90" t="s">
        <v>622</v>
      </c>
      <c r="D223" s="148">
        <v>43341</v>
      </c>
      <c r="E223" s="85" t="s">
        <v>23</v>
      </c>
      <c r="F223" s="85">
        <v>18198</v>
      </c>
      <c r="G223" s="89"/>
      <c r="H223" s="93" t="s">
        <v>9023</v>
      </c>
      <c r="I223" s="89"/>
      <c r="J223" s="89"/>
      <c r="K223" s="89"/>
      <c r="L223" s="89"/>
      <c r="M223" s="155">
        <v>0</v>
      </c>
      <c r="N223" s="155">
        <v>0</v>
      </c>
      <c r="O223" s="155">
        <v>0</v>
      </c>
      <c r="P223" s="155">
        <v>0.01</v>
      </c>
      <c r="Q223" s="89" t="s">
        <v>679</v>
      </c>
    </row>
    <row r="224" spans="1:17" s="99" customFormat="1" ht="63.75">
      <c r="A224" s="89">
        <v>512</v>
      </c>
      <c r="B224" s="89"/>
      <c r="C224" s="90" t="s">
        <v>10495</v>
      </c>
      <c r="D224" s="148">
        <v>43342</v>
      </c>
      <c r="E224" s="85" t="s">
        <v>15</v>
      </c>
      <c r="F224" s="85">
        <v>822079</v>
      </c>
      <c r="G224" s="89"/>
      <c r="H224" s="93" t="s">
        <v>9009</v>
      </c>
      <c r="I224" s="89"/>
      <c r="J224" s="89"/>
      <c r="K224" s="89"/>
      <c r="L224" s="89"/>
      <c r="M224" s="155">
        <v>7.29</v>
      </c>
      <c r="N224" s="155">
        <v>0</v>
      </c>
      <c r="O224" s="155">
        <v>50.01</v>
      </c>
      <c r="P224" s="155">
        <v>0</v>
      </c>
      <c r="Q224" s="89" t="s">
        <v>679</v>
      </c>
    </row>
    <row r="225" spans="1:17" s="99" customFormat="1" ht="63.75">
      <c r="A225" s="89">
        <v>512</v>
      </c>
      <c r="B225" s="89"/>
      <c r="C225" s="90" t="s">
        <v>10495</v>
      </c>
      <c r="D225" s="148">
        <v>43342</v>
      </c>
      <c r="E225" s="85" t="s">
        <v>15</v>
      </c>
      <c r="F225" s="85">
        <v>822219</v>
      </c>
      <c r="G225" s="89"/>
      <c r="H225" s="93" t="s">
        <v>9024</v>
      </c>
      <c r="I225" s="89"/>
      <c r="J225" s="89"/>
      <c r="K225" s="89"/>
      <c r="L225" s="89"/>
      <c r="M225" s="155">
        <v>7.29</v>
      </c>
      <c r="N225" s="155">
        <v>0</v>
      </c>
      <c r="O225" s="155">
        <v>50.01</v>
      </c>
      <c r="P225" s="155">
        <v>0</v>
      </c>
      <c r="Q225" s="89" t="s">
        <v>679</v>
      </c>
    </row>
    <row r="226" spans="1:17" s="99" customFormat="1" ht="63.75">
      <c r="A226" s="89">
        <v>512</v>
      </c>
      <c r="B226" s="89"/>
      <c r="C226" s="90" t="s">
        <v>10495</v>
      </c>
      <c r="D226" s="148">
        <v>43342</v>
      </c>
      <c r="E226" s="85" t="s">
        <v>15</v>
      </c>
      <c r="F226" s="85">
        <v>822813</v>
      </c>
      <c r="G226" s="89"/>
      <c r="H226" s="93" t="s">
        <v>9025</v>
      </c>
      <c r="I226" s="89"/>
      <c r="J226" s="89"/>
      <c r="K226" s="89"/>
      <c r="L226" s="89"/>
      <c r="M226" s="155">
        <v>7.29</v>
      </c>
      <c r="N226" s="155">
        <v>0</v>
      </c>
      <c r="O226" s="155">
        <v>50.01</v>
      </c>
      <c r="P226" s="155">
        <v>0</v>
      </c>
      <c r="Q226" s="89" t="s">
        <v>679</v>
      </c>
    </row>
    <row r="227" spans="1:17" s="99" customFormat="1" ht="63.75">
      <c r="A227" s="89">
        <v>512</v>
      </c>
      <c r="B227" s="89"/>
      <c r="C227" s="90" t="s">
        <v>10495</v>
      </c>
      <c r="D227" s="148">
        <v>43342</v>
      </c>
      <c r="E227" s="85" t="s">
        <v>15</v>
      </c>
      <c r="F227" s="85">
        <v>822815</v>
      </c>
      <c r="G227" s="89"/>
      <c r="H227" s="93" t="s">
        <v>9026</v>
      </c>
      <c r="I227" s="89"/>
      <c r="J227" s="89"/>
      <c r="K227" s="89"/>
      <c r="L227" s="89"/>
      <c r="M227" s="155">
        <v>7.29</v>
      </c>
      <c r="N227" s="155">
        <v>0</v>
      </c>
      <c r="O227" s="155">
        <v>50.01</v>
      </c>
      <c r="P227" s="155">
        <v>0</v>
      </c>
      <c r="Q227" s="89" t="s">
        <v>679</v>
      </c>
    </row>
    <row r="228" spans="1:17" s="99" customFormat="1" ht="63.75">
      <c r="A228" s="89">
        <v>512</v>
      </c>
      <c r="B228" s="89"/>
      <c r="C228" s="90" t="s">
        <v>10495</v>
      </c>
      <c r="D228" s="148">
        <v>43342</v>
      </c>
      <c r="E228" s="85" t="s">
        <v>15</v>
      </c>
      <c r="F228" s="85">
        <v>822819</v>
      </c>
      <c r="G228" s="89"/>
      <c r="H228" s="93" t="s">
        <v>8979</v>
      </c>
      <c r="I228" s="89"/>
      <c r="J228" s="89"/>
      <c r="K228" s="89"/>
      <c r="L228" s="89"/>
      <c r="M228" s="155">
        <v>7.29</v>
      </c>
      <c r="N228" s="155">
        <v>0</v>
      </c>
      <c r="O228" s="155">
        <v>50.01</v>
      </c>
      <c r="P228" s="155">
        <v>0</v>
      </c>
      <c r="Q228" s="89" t="s">
        <v>679</v>
      </c>
    </row>
    <row r="229" spans="1:17" s="99" customFormat="1" ht="51">
      <c r="A229" s="89">
        <v>513</v>
      </c>
      <c r="B229" s="89"/>
      <c r="C229" s="90" t="s">
        <v>175</v>
      </c>
      <c r="D229" s="148">
        <v>43342</v>
      </c>
      <c r="E229" s="85" t="s">
        <v>6</v>
      </c>
      <c r="F229" s="85">
        <v>76890</v>
      </c>
      <c r="G229" s="89"/>
      <c r="H229" s="93" t="s">
        <v>2103</v>
      </c>
      <c r="I229" s="89"/>
      <c r="J229" s="89"/>
      <c r="K229" s="89"/>
      <c r="L229" s="89"/>
      <c r="M229" s="155">
        <v>0</v>
      </c>
      <c r="N229" s="155">
        <v>622650</v>
      </c>
      <c r="O229" s="155">
        <v>0</v>
      </c>
      <c r="P229" s="155">
        <v>4271379</v>
      </c>
      <c r="Q229" s="89" t="s">
        <v>679</v>
      </c>
    </row>
    <row r="230" spans="1:17" s="99" customFormat="1" ht="76.5">
      <c r="A230" s="89" t="s">
        <v>561</v>
      </c>
      <c r="B230" s="89"/>
      <c r="C230" s="90" t="s">
        <v>10493</v>
      </c>
      <c r="D230" s="148">
        <v>43342</v>
      </c>
      <c r="E230" s="85" t="s">
        <v>13</v>
      </c>
      <c r="F230" s="85">
        <v>931410</v>
      </c>
      <c r="G230" s="89"/>
      <c r="H230" s="93" t="s">
        <v>9027</v>
      </c>
      <c r="I230" s="89"/>
      <c r="J230" s="89"/>
      <c r="K230" s="89"/>
      <c r="L230" s="89"/>
      <c r="M230" s="155">
        <v>8229.42</v>
      </c>
      <c r="N230" s="155">
        <v>0</v>
      </c>
      <c r="O230" s="155">
        <v>56453.82</v>
      </c>
      <c r="P230" s="155">
        <v>0</v>
      </c>
      <c r="Q230" s="89" t="s">
        <v>679</v>
      </c>
    </row>
    <row r="231" spans="1:17" s="99" customFormat="1" ht="51">
      <c r="A231" s="89" t="s">
        <v>560</v>
      </c>
      <c r="B231" s="89"/>
      <c r="C231" s="90" t="s">
        <v>622</v>
      </c>
      <c r="D231" s="148">
        <v>43342</v>
      </c>
      <c r="E231" s="85" t="s">
        <v>23</v>
      </c>
      <c r="F231" s="85">
        <v>18202</v>
      </c>
      <c r="G231" s="89"/>
      <c r="H231" s="93" t="s">
        <v>9028</v>
      </c>
      <c r="I231" s="89"/>
      <c r="J231" s="89"/>
      <c r="K231" s="89"/>
      <c r="L231" s="89"/>
      <c r="M231" s="155">
        <v>0</v>
      </c>
      <c r="N231" s="155">
        <v>0</v>
      </c>
      <c r="O231" s="155">
        <v>0.01</v>
      </c>
      <c r="P231" s="155">
        <v>0</v>
      </c>
      <c r="Q231" s="89" t="s">
        <v>679</v>
      </c>
    </row>
    <row r="232" spans="1:17" s="99" customFormat="1" ht="63.75">
      <c r="A232" s="89">
        <v>512</v>
      </c>
      <c r="B232" s="89"/>
      <c r="C232" s="90" t="s">
        <v>10495</v>
      </c>
      <c r="D232" s="148">
        <v>43343</v>
      </c>
      <c r="E232" s="85" t="s">
        <v>15</v>
      </c>
      <c r="F232" s="85">
        <v>823535</v>
      </c>
      <c r="G232" s="89"/>
      <c r="H232" s="93" t="s">
        <v>9029</v>
      </c>
      <c r="I232" s="89"/>
      <c r="J232" s="89"/>
      <c r="K232" s="89"/>
      <c r="L232" s="89"/>
      <c r="M232" s="155">
        <v>7.29</v>
      </c>
      <c r="N232" s="155">
        <v>0</v>
      </c>
      <c r="O232" s="155">
        <v>50.01</v>
      </c>
      <c r="P232" s="155">
        <v>0</v>
      </c>
      <c r="Q232" s="89" t="s">
        <v>679</v>
      </c>
    </row>
    <row r="233" spans="1:17" s="99" customFormat="1" ht="63.75">
      <c r="A233" s="89">
        <v>512</v>
      </c>
      <c r="B233" s="89"/>
      <c r="C233" s="90" t="s">
        <v>10495</v>
      </c>
      <c r="D233" s="148">
        <v>43343</v>
      </c>
      <c r="E233" s="85" t="s">
        <v>15</v>
      </c>
      <c r="F233" s="85">
        <v>823531</v>
      </c>
      <c r="G233" s="89"/>
      <c r="H233" s="93" t="s">
        <v>9030</v>
      </c>
      <c r="I233" s="89"/>
      <c r="J233" s="89"/>
      <c r="K233" s="89"/>
      <c r="L233" s="89"/>
      <c r="M233" s="155">
        <v>7.29</v>
      </c>
      <c r="N233" s="155">
        <v>0</v>
      </c>
      <c r="O233" s="155">
        <v>50.01</v>
      </c>
      <c r="P233" s="155">
        <v>0</v>
      </c>
      <c r="Q233" s="89" t="s">
        <v>679</v>
      </c>
    </row>
    <row r="234" spans="1:17" s="99" customFormat="1" ht="63.75">
      <c r="A234" s="89">
        <v>512</v>
      </c>
      <c r="B234" s="89"/>
      <c r="C234" s="90" t="s">
        <v>10495</v>
      </c>
      <c r="D234" s="148">
        <v>43343</v>
      </c>
      <c r="E234" s="85" t="s">
        <v>15</v>
      </c>
      <c r="F234" s="85">
        <v>823810</v>
      </c>
      <c r="G234" s="89"/>
      <c r="H234" s="93" t="s">
        <v>9031</v>
      </c>
      <c r="I234" s="89"/>
      <c r="J234" s="89"/>
      <c r="K234" s="89"/>
      <c r="L234" s="89"/>
      <c r="M234" s="155">
        <v>7.29</v>
      </c>
      <c r="N234" s="155">
        <v>0</v>
      </c>
      <c r="O234" s="155">
        <v>50.01</v>
      </c>
      <c r="P234" s="155">
        <v>0</v>
      </c>
      <c r="Q234" s="89" t="s">
        <v>679</v>
      </c>
    </row>
    <row r="235" spans="1:17" s="99" customFormat="1" ht="63.75">
      <c r="A235" s="89">
        <v>512</v>
      </c>
      <c r="B235" s="89"/>
      <c r="C235" s="90" t="s">
        <v>10495</v>
      </c>
      <c r="D235" s="148">
        <v>43343</v>
      </c>
      <c r="E235" s="85" t="s">
        <v>15</v>
      </c>
      <c r="F235" s="85">
        <v>823958</v>
      </c>
      <c r="G235" s="89"/>
      <c r="H235" s="93" t="s">
        <v>9032</v>
      </c>
      <c r="I235" s="89"/>
      <c r="J235" s="89"/>
      <c r="K235" s="89"/>
      <c r="L235" s="89"/>
      <c r="M235" s="155">
        <v>7.29</v>
      </c>
      <c r="N235" s="155">
        <v>0</v>
      </c>
      <c r="O235" s="155">
        <v>50.01</v>
      </c>
      <c r="P235" s="155">
        <v>0</v>
      </c>
      <c r="Q235" s="89" t="s">
        <v>679</v>
      </c>
    </row>
    <row r="236" spans="1:17" s="99" customFormat="1" ht="63.75">
      <c r="A236" s="89">
        <v>512</v>
      </c>
      <c r="B236" s="89"/>
      <c r="C236" s="90" t="s">
        <v>10495</v>
      </c>
      <c r="D236" s="148">
        <v>43343</v>
      </c>
      <c r="E236" s="85" t="s">
        <v>15</v>
      </c>
      <c r="F236" s="85">
        <v>824100</v>
      </c>
      <c r="G236" s="89"/>
      <c r="H236" s="93" t="s">
        <v>9033</v>
      </c>
      <c r="I236" s="89"/>
      <c r="J236" s="89"/>
      <c r="K236" s="89"/>
      <c r="L236" s="89"/>
      <c r="M236" s="155">
        <v>7.29</v>
      </c>
      <c r="N236" s="155">
        <v>0</v>
      </c>
      <c r="O236" s="155">
        <v>50.01</v>
      </c>
      <c r="P236" s="155">
        <v>0</v>
      </c>
      <c r="Q236" s="89" t="s">
        <v>679</v>
      </c>
    </row>
    <row r="237" spans="1:17" s="99" customFormat="1" ht="51">
      <c r="A237" s="89" t="s">
        <v>560</v>
      </c>
      <c r="B237" s="89"/>
      <c r="C237" s="90" t="s">
        <v>622</v>
      </c>
      <c r="D237" s="148">
        <v>43343</v>
      </c>
      <c r="E237" s="85" t="s">
        <v>23</v>
      </c>
      <c r="F237" s="85">
        <v>18206</v>
      </c>
      <c r="G237" s="89"/>
      <c r="H237" s="93" t="s">
        <v>9034</v>
      </c>
      <c r="I237" s="89"/>
      <c r="J237" s="89"/>
      <c r="K237" s="89"/>
      <c r="L237" s="89"/>
      <c r="M237" s="155">
        <v>0</v>
      </c>
      <c r="N237" s="155">
        <v>0</v>
      </c>
      <c r="O237" s="155">
        <v>0</v>
      </c>
      <c r="P237" s="155">
        <v>0.01</v>
      </c>
      <c r="Q237" s="89" t="s">
        <v>679</v>
      </c>
    </row>
    <row r="238" spans="1:17" s="99" customFormat="1" ht="63.75">
      <c r="A238" s="89">
        <v>512</v>
      </c>
      <c r="B238" s="89"/>
      <c r="C238" s="90" t="s">
        <v>10495</v>
      </c>
      <c r="D238" s="148">
        <v>43346</v>
      </c>
      <c r="E238" s="85" t="s">
        <v>15</v>
      </c>
      <c r="F238" s="85">
        <v>824665</v>
      </c>
      <c r="G238" s="89"/>
      <c r="H238" s="93" t="s">
        <v>10401</v>
      </c>
      <c r="I238" s="89"/>
      <c r="J238" s="89"/>
      <c r="K238" s="89"/>
      <c r="L238" s="89"/>
      <c r="M238" s="155">
        <v>7.29</v>
      </c>
      <c r="N238" s="155">
        <v>0</v>
      </c>
      <c r="O238" s="155">
        <v>50.01</v>
      </c>
      <c r="P238" s="155">
        <v>0</v>
      </c>
      <c r="Q238" s="89" t="s">
        <v>679</v>
      </c>
    </row>
    <row r="239" spans="1:17" s="99" customFormat="1" ht="51">
      <c r="A239" s="89" t="s">
        <v>560</v>
      </c>
      <c r="B239" s="89"/>
      <c r="C239" s="90" t="s">
        <v>622</v>
      </c>
      <c r="D239" s="148">
        <v>43346</v>
      </c>
      <c r="E239" s="85" t="s">
        <v>23</v>
      </c>
      <c r="F239" s="85">
        <v>18211</v>
      </c>
      <c r="G239" s="89"/>
      <c r="H239" s="93" t="s">
        <v>10402</v>
      </c>
      <c r="I239" s="89"/>
      <c r="J239" s="89"/>
      <c r="K239" s="89"/>
      <c r="L239" s="89"/>
      <c r="M239" s="155">
        <v>0</v>
      </c>
      <c r="N239" s="155">
        <v>0</v>
      </c>
      <c r="O239" s="155">
        <v>0</v>
      </c>
      <c r="P239" s="155">
        <v>0.01</v>
      </c>
      <c r="Q239" s="89" t="s">
        <v>679</v>
      </c>
    </row>
    <row r="240" spans="1:17" s="99" customFormat="1" ht="63.75">
      <c r="A240" s="89">
        <v>512</v>
      </c>
      <c r="B240" s="89"/>
      <c r="C240" s="90" t="s">
        <v>10495</v>
      </c>
      <c r="D240" s="148">
        <v>43347</v>
      </c>
      <c r="E240" s="85" t="s">
        <v>15</v>
      </c>
      <c r="F240" s="85">
        <v>826480</v>
      </c>
      <c r="G240" s="89"/>
      <c r="H240" s="93" t="s">
        <v>10403</v>
      </c>
      <c r="I240" s="89"/>
      <c r="J240" s="89"/>
      <c r="K240" s="89"/>
      <c r="L240" s="89"/>
      <c r="M240" s="155">
        <v>7.29</v>
      </c>
      <c r="N240" s="155">
        <v>0</v>
      </c>
      <c r="O240" s="155">
        <v>50.01</v>
      </c>
      <c r="P240" s="155">
        <v>0</v>
      </c>
      <c r="Q240" s="89" t="s">
        <v>679</v>
      </c>
    </row>
    <row r="241" spans="1:17" s="99" customFormat="1" ht="63.75">
      <c r="A241" s="89">
        <v>512</v>
      </c>
      <c r="B241" s="89"/>
      <c r="C241" s="90" t="s">
        <v>10495</v>
      </c>
      <c r="D241" s="148">
        <v>43347</v>
      </c>
      <c r="E241" s="85" t="s">
        <v>15</v>
      </c>
      <c r="F241" s="85">
        <v>826474</v>
      </c>
      <c r="G241" s="89"/>
      <c r="H241" s="93" t="s">
        <v>10404</v>
      </c>
      <c r="I241" s="89"/>
      <c r="J241" s="89"/>
      <c r="K241" s="89"/>
      <c r="L241" s="89"/>
      <c r="M241" s="155">
        <v>7.29</v>
      </c>
      <c r="N241" s="155">
        <v>0</v>
      </c>
      <c r="O241" s="155">
        <v>50.01</v>
      </c>
      <c r="P241" s="155">
        <v>0</v>
      </c>
      <c r="Q241" s="89" t="s">
        <v>679</v>
      </c>
    </row>
    <row r="242" spans="1:17" s="99" customFormat="1" ht="51">
      <c r="A242" s="89" t="s">
        <v>560</v>
      </c>
      <c r="B242" s="89"/>
      <c r="C242" s="90" t="s">
        <v>622</v>
      </c>
      <c r="D242" s="148">
        <v>43347</v>
      </c>
      <c r="E242" s="85" t="s">
        <v>23</v>
      </c>
      <c r="F242" s="85">
        <v>18215</v>
      </c>
      <c r="G242" s="89"/>
      <c r="H242" s="93" t="s">
        <v>10405</v>
      </c>
      <c r="I242" s="89"/>
      <c r="J242" s="89"/>
      <c r="K242" s="89"/>
      <c r="L242" s="89"/>
      <c r="M242" s="155">
        <v>0</v>
      </c>
      <c r="N242" s="155">
        <v>0</v>
      </c>
      <c r="O242" s="155">
        <v>0</v>
      </c>
      <c r="P242" s="155">
        <v>0.01</v>
      </c>
      <c r="Q242" s="89" t="s">
        <v>679</v>
      </c>
    </row>
    <row r="243" spans="1:17" s="99" customFormat="1" ht="51">
      <c r="A243" s="89">
        <v>291</v>
      </c>
      <c r="B243" s="89"/>
      <c r="C243" s="90" t="s">
        <v>133</v>
      </c>
      <c r="D243" s="148">
        <v>43348</v>
      </c>
      <c r="E243" s="85" t="s">
        <v>3</v>
      </c>
      <c r="F243" s="85">
        <v>1657572</v>
      </c>
      <c r="G243" s="89"/>
      <c r="H243" s="93" t="s">
        <v>10406</v>
      </c>
      <c r="I243" s="89"/>
      <c r="J243" s="89"/>
      <c r="K243" s="89"/>
      <c r="L243" s="89"/>
      <c r="M243" s="155">
        <v>0</v>
      </c>
      <c r="N243" s="155">
        <v>0.04</v>
      </c>
      <c r="O243" s="155">
        <v>0</v>
      </c>
      <c r="P243" s="155">
        <v>0.27</v>
      </c>
      <c r="Q243" s="89" t="s">
        <v>679</v>
      </c>
    </row>
    <row r="244" spans="1:17" s="99" customFormat="1" ht="63.75">
      <c r="A244" s="89">
        <v>512</v>
      </c>
      <c r="B244" s="89"/>
      <c r="C244" s="90" t="s">
        <v>10495</v>
      </c>
      <c r="D244" s="148">
        <v>43348</v>
      </c>
      <c r="E244" s="85" t="s">
        <v>15</v>
      </c>
      <c r="F244" s="85">
        <v>827703</v>
      </c>
      <c r="G244" s="89"/>
      <c r="H244" s="93" t="s">
        <v>10407</v>
      </c>
      <c r="I244" s="89"/>
      <c r="J244" s="89"/>
      <c r="K244" s="89"/>
      <c r="L244" s="89"/>
      <c r="M244" s="155">
        <v>7.29</v>
      </c>
      <c r="N244" s="155">
        <v>0</v>
      </c>
      <c r="O244" s="155">
        <v>50.01</v>
      </c>
      <c r="P244" s="155">
        <v>0</v>
      </c>
      <c r="Q244" s="89" t="s">
        <v>679</v>
      </c>
    </row>
    <row r="245" spans="1:17" s="99" customFormat="1" ht="51">
      <c r="A245" s="89">
        <v>513</v>
      </c>
      <c r="B245" s="89"/>
      <c r="C245" s="90" t="s">
        <v>175</v>
      </c>
      <c r="D245" s="148">
        <v>43348</v>
      </c>
      <c r="E245" s="85" t="s">
        <v>6</v>
      </c>
      <c r="F245" s="85">
        <v>76971</v>
      </c>
      <c r="G245" s="89"/>
      <c r="H245" s="93" t="s">
        <v>2103</v>
      </c>
      <c r="I245" s="89"/>
      <c r="J245" s="89"/>
      <c r="K245" s="89"/>
      <c r="L245" s="89"/>
      <c r="M245" s="155">
        <v>0</v>
      </c>
      <c r="N245" s="155">
        <v>219313</v>
      </c>
      <c r="O245" s="155">
        <v>0</v>
      </c>
      <c r="P245" s="155">
        <v>1504487.18</v>
      </c>
      <c r="Q245" s="89" t="s">
        <v>679</v>
      </c>
    </row>
    <row r="246" spans="1:17" s="99" customFormat="1" ht="51">
      <c r="A246" s="89" t="s">
        <v>560</v>
      </c>
      <c r="B246" s="89"/>
      <c r="C246" s="90" t="s">
        <v>622</v>
      </c>
      <c r="D246" s="148">
        <v>43348</v>
      </c>
      <c r="E246" s="85" t="s">
        <v>23</v>
      </c>
      <c r="F246" s="85">
        <v>18220</v>
      </c>
      <c r="G246" s="89"/>
      <c r="H246" s="93" t="s">
        <v>10408</v>
      </c>
      <c r="I246" s="89"/>
      <c r="J246" s="89"/>
      <c r="K246" s="89"/>
      <c r="L246" s="89"/>
      <c r="M246" s="155">
        <v>0</v>
      </c>
      <c r="N246" s="155">
        <v>0</v>
      </c>
      <c r="O246" s="155">
        <v>0</v>
      </c>
      <c r="P246" s="155">
        <v>0.01</v>
      </c>
      <c r="Q246" s="89" t="s">
        <v>679</v>
      </c>
    </row>
    <row r="247" spans="1:17" s="99" customFormat="1" ht="51">
      <c r="A247" s="89" t="s">
        <v>560</v>
      </c>
      <c r="B247" s="89"/>
      <c r="C247" s="90" t="s">
        <v>622</v>
      </c>
      <c r="D247" s="148">
        <v>43349</v>
      </c>
      <c r="E247" s="85" t="s">
        <v>23</v>
      </c>
      <c r="F247" s="85">
        <v>18224</v>
      </c>
      <c r="G247" s="89"/>
      <c r="H247" s="93" t="s">
        <v>10409</v>
      </c>
      <c r="I247" s="89"/>
      <c r="J247" s="89"/>
      <c r="K247" s="89"/>
      <c r="L247" s="89"/>
      <c r="M247" s="155">
        <v>0</v>
      </c>
      <c r="N247" s="155">
        <v>0</v>
      </c>
      <c r="O247" s="155">
        <v>0</v>
      </c>
      <c r="P247" s="155">
        <v>0.01</v>
      </c>
      <c r="Q247" s="89" t="s">
        <v>679</v>
      </c>
    </row>
    <row r="248" spans="1:17" s="99" customFormat="1" ht="63.75">
      <c r="A248" s="89">
        <v>512</v>
      </c>
      <c r="B248" s="89"/>
      <c r="C248" s="90" t="s">
        <v>10495</v>
      </c>
      <c r="D248" s="148">
        <v>43350</v>
      </c>
      <c r="E248" s="85" t="s">
        <v>15</v>
      </c>
      <c r="F248" s="85">
        <v>830111</v>
      </c>
      <c r="G248" s="89"/>
      <c r="H248" s="93" t="s">
        <v>8991</v>
      </c>
      <c r="I248" s="89"/>
      <c r="J248" s="89"/>
      <c r="K248" s="89"/>
      <c r="L248" s="89"/>
      <c r="M248" s="155">
        <v>7.29</v>
      </c>
      <c r="N248" s="155">
        <v>0</v>
      </c>
      <c r="O248" s="155">
        <v>50.01</v>
      </c>
      <c r="P248" s="155">
        <v>0</v>
      </c>
      <c r="Q248" s="89" t="s">
        <v>679</v>
      </c>
    </row>
    <row r="249" spans="1:17" s="99" customFormat="1" ht="51">
      <c r="A249" s="89">
        <v>513</v>
      </c>
      <c r="B249" s="89"/>
      <c r="C249" s="90" t="s">
        <v>175</v>
      </c>
      <c r="D249" s="148">
        <v>43350</v>
      </c>
      <c r="E249" s="85" t="s">
        <v>6</v>
      </c>
      <c r="F249" s="85">
        <v>77010</v>
      </c>
      <c r="G249" s="89"/>
      <c r="H249" s="93" t="s">
        <v>2103</v>
      </c>
      <c r="I249" s="89"/>
      <c r="J249" s="89"/>
      <c r="K249" s="89"/>
      <c r="L249" s="89"/>
      <c r="M249" s="155">
        <v>0</v>
      </c>
      <c r="N249" s="155">
        <v>785725</v>
      </c>
      <c r="O249" s="155">
        <v>0</v>
      </c>
      <c r="P249" s="155">
        <v>5390073.5</v>
      </c>
      <c r="Q249" s="89" t="s">
        <v>679</v>
      </c>
    </row>
    <row r="250" spans="1:17" s="99" customFormat="1" ht="51">
      <c r="A250" s="89" t="s">
        <v>560</v>
      </c>
      <c r="B250" s="89"/>
      <c r="C250" s="90" t="s">
        <v>622</v>
      </c>
      <c r="D250" s="148">
        <v>43350</v>
      </c>
      <c r="E250" s="85" t="s">
        <v>23</v>
      </c>
      <c r="F250" s="85">
        <v>18229</v>
      </c>
      <c r="G250" s="89"/>
      <c r="H250" s="93" t="s">
        <v>10410</v>
      </c>
      <c r="I250" s="89"/>
      <c r="J250" s="89"/>
      <c r="K250" s="89"/>
      <c r="L250" s="89"/>
      <c r="M250" s="155">
        <v>0</v>
      </c>
      <c r="N250" s="155">
        <v>0</v>
      </c>
      <c r="O250" s="155">
        <v>0.01</v>
      </c>
      <c r="P250" s="155">
        <v>0</v>
      </c>
      <c r="Q250" s="89" t="s">
        <v>679</v>
      </c>
    </row>
    <row r="251" spans="1:17" s="99" customFormat="1" ht="63.75">
      <c r="A251" s="89">
        <v>512</v>
      </c>
      <c r="B251" s="89"/>
      <c r="C251" s="90" t="s">
        <v>10495</v>
      </c>
      <c r="D251" s="148">
        <v>43353</v>
      </c>
      <c r="E251" s="85" t="s">
        <v>15</v>
      </c>
      <c r="F251" s="85">
        <v>830785</v>
      </c>
      <c r="G251" s="89"/>
      <c r="H251" s="93" t="s">
        <v>10411</v>
      </c>
      <c r="I251" s="89"/>
      <c r="J251" s="89"/>
      <c r="K251" s="89"/>
      <c r="L251" s="89"/>
      <c r="M251" s="155">
        <v>7.29</v>
      </c>
      <c r="N251" s="155">
        <v>0</v>
      </c>
      <c r="O251" s="155">
        <v>50.01</v>
      </c>
      <c r="P251" s="155">
        <v>0</v>
      </c>
      <c r="Q251" s="89" t="s">
        <v>679</v>
      </c>
    </row>
    <row r="252" spans="1:17" s="99" customFormat="1" ht="51">
      <c r="A252" s="89">
        <v>513</v>
      </c>
      <c r="B252" s="89"/>
      <c r="C252" s="90" t="s">
        <v>175</v>
      </c>
      <c r="D252" s="148">
        <v>43354</v>
      </c>
      <c r="E252" s="85" t="s">
        <v>6</v>
      </c>
      <c r="F252" s="85">
        <v>77052</v>
      </c>
      <c r="G252" s="89"/>
      <c r="H252" s="93" t="s">
        <v>2103</v>
      </c>
      <c r="I252" s="89"/>
      <c r="J252" s="89"/>
      <c r="K252" s="89"/>
      <c r="L252" s="89"/>
      <c r="M252" s="155">
        <v>0</v>
      </c>
      <c r="N252" s="155">
        <v>859850</v>
      </c>
      <c r="O252" s="155">
        <v>0</v>
      </c>
      <c r="P252" s="155">
        <v>5898571</v>
      </c>
      <c r="Q252" s="89" t="s">
        <v>679</v>
      </c>
    </row>
    <row r="253" spans="1:17" s="99" customFormat="1" ht="63.75">
      <c r="A253" s="89">
        <v>512</v>
      </c>
      <c r="B253" s="89"/>
      <c r="C253" s="90" t="s">
        <v>10495</v>
      </c>
      <c r="D253" s="148">
        <v>43355</v>
      </c>
      <c r="E253" s="85" t="s">
        <v>15</v>
      </c>
      <c r="F253" s="85">
        <v>833294</v>
      </c>
      <c r="G253" s="89"/>
      <c r="H253" s="93" t="s">
        <v>10412</v>
      </c>
      <c r="I253" s="89"/>
      <c r="J253" s="89"/>
      <c r="K253" s="89"/>
      <c r="L253" s="89"/>
      <c r="M253" s="155">
        <v>7.29</v>
      </c>
      <c r="N253" s="155">
        <v>0</v>
      </c>
      <c r="O253" s="155">
        <v>50.01</v>
      </c>
      <c r="P253" s="155">
        <v>0</v>
      </c>
      <c r="Q253" s="89" t="s">
        <v>679</v>
      </c>
    </row>
    <row r="254" spans="1:17" s="99" customFormat="1" ht="63.75">
      <c r="A254" s="89">
        <v>512</v>
      </c>
      <c r="B254" s="89"/>
      <c r="C254" s="90" t="s">
        <v>10495</v>
      </c>
      <c r="D254" s="148">
        <v>43356</v>
      </c>
      <c r="E254" s="85" t="s">
        <v>15</v>
      </c>
      <c r="F254" s="85">
        <v>835126</v>
      </c>
      <c r="G254" s="89"/>
      <c r="H254" s="93" t="s">
        <v>10413</v>
      </c>
      <c r="I254" s="89"/>
      <c r="J254" s="89"/>
      <c r="K254" s="89"/>
      <c r="L254" s="89"/>
      <c r="M254" s="155">
        <v>7.29</v>
      </c>
      <c r="N254" s="155">
        <v>0</v>
      </c>
      <c r="O254" s="155">
        <v>50.01</v>
      </c>
      <c r="P254" s="155">
        <v>0</v>
      </c>
      <c r="Q254" s="89" t="s">
        <v>679</v>
      </c>
    </row>
    <row r="255" spans="1:17" s="99" customFormat="1" ht="51">
      <c r="A255" s="89" t="s">
        <v>560</v>
      </c>
      <c r="B255" s="89"/>
      <c r="C255" s="90" t="s">
        <v>622</v>
      </c>
      <c r="D255" s="148">
        <v>43356</v>
      </c>
      <c r="E255" s="85" t="s">
        <v>23</v>
      </c>
      <c r="F255" s="85">
        <v>18245</v>
      </c>
      <c r="G255" s="89"/>
      <c r="H255" s="93" t="s">
        <v>10414</v>
      </c>
      <c r="I255" s="89"/>
      <c r="J255" s="89"/>
      <c r="K255" s="89"/>
      <c r="L255" s="89"/>
      <c r="M255" s="155">
        <v>0</v>
      </c>
      <c r="N255" s="155">
        <v>0</v>
      </c>
      <c r="O255" s="155">
        <v>0</v>
      </c>
      <c r="P255" s="155">
        <v>0.02</v>
      </c>
      <c r="Q255" s="89" t="s">
        <v>679</v>
      </c>
    </row>
    <row r="256" spans="1:17" s="99" customFormat="1" ht="63.75">
      <c r="A256" s="89">
        <v>512</v>
      </c>
      <c r="B256" s="89"/>
      <c r="C256" s="90" t="s">
        <v>10495</v>
      </c>
      <c r="D256" s="148">
        <v>43357</v>
      </c>
      <c r="E256" s="85" t="s">
        <v>15</v>
      </c>
      <c r="F256" s="85">
        <v>835397</v>
      </c>
      <c r="G256" s="89"/>
      <c r="H256" s="93" t="s">
        <v>10415</v>
      </c>
      <c r="I256" s="89"/>
      <c r="J256" s="89"/>
      <c r="K256" s="89"/>
      <c r="L256" s="89"/>
      <c r="M256" s="155">
        <v>7.29</v>
      </c>
      <c r="N256" s="155">
        <v>0</v>
      </c>
      <c r="O256" s="155">
        <v>50.01</v>
      </c>
      <c r="P256" s="155">
        <v>0</v>
      </c>
      <c r="Q256" s="89" t="s">
        <v>679</v>
      </c>
    </row>
    <row r="257" spans="1:17" s="99" customFormat="1" ht="51">
      <c r="A257" s="89">
        <v>683</v>
      </c>
      <c r="B257" s="89"/>
      <c r="C257" s="90" t="s">
        <v>11088</v>
      </c>
      <c r="D257" s="148">
        <v>43357</v>
      </c>
      <c r="E257" s="85" t="s">
        <v>6</v>
      </c>
      <c r="F257" s="85">
        <v>836191</v>
      </c>
      <c r="G257" s="89"/>
      <c r="H257" s="93" t="s">
        <v>10416</v>
      </c>
      <c r="I257" s="89"/>
      <c r="J257" s="89"/>
      <c r="K257" s="89"/>
      <c r="L257" s="89"/>
      <c r="M257" s="155">
        <v>0</v>
      </c>
      <c r="N257" s="155">
        <v>72019.350000000006</v>
      </c>
      <c r="O257" s="155">
        <v>0</v>
      </c>
      <c r="P257" s="155">
        <v>494052.74</v>
      </c>
      <c r="Q257" s="89" t="s">
        <v>679</v>
      </c>
    </row>
    <row r="258" spans="1:17" s="99" customFormat="1" ht="51">
      <c r="A258" s="89">
        <v>683</v>
      </c>
      <c r="B258" s="89"/>
      <c r="C258" s="90" t="s">
        <v>11088</v>
      </c>
      <c r="D258" s="148">
        <v>43357</v>
      </c>
      <c r="E258" s="85" t="s">
        <v>15</v>
      </c>
      <c r="F258" s="85">
        <v>836192</v>
      </c>
      <c r="G258" s="89"/>
      <c r="H258" s="93" t="s">
        <v>10417</v>
      </c>
      <c r="I258" s="89"/>
      <c r="J258" s="89"/>
      <c r="K258" s="89"/>
      <c r="L258" s="89"/>
      <c r="M258" s="155">
        <v>7.29</v>
      </c>
      <c r="N258" s="155">
        <v>0</v>
      </c>
      <c r="O258" s="155">
        <v>50.01</v>
      </c>
      <c r="P258" s="155">
        <v>0</v>
      </c>
      <c r="Q258" s="89" t="s">
        <v>679</v>
      </c>
    </row>
    <row r="259" spans="1:17" s="99" customFormat="1" ht="63.75">
      <c r="A259" s="89">
        <v>512</v>
      </c>
      <c r="B259" s="89"/>
      <c r="C259" s="90" t="s">
        <v>10495</v>
      </c>
      <c r="D259" s="148">
        <v>43357</v>
      </c>
      <c r="E259" s="85" t="s">
        <v>15</v>
      </c>
      <c r="F259" s="85">
        <v>836284</v>
      </c>
      <c r="G259" s="89"/>
      <c r="H259" s="93" t="s">
        <v>10418</v>
      </c>
      <c r="I259" s="89"/>
      <c r="J259" s="89"/>
      <c r="K259" s="89"/>
      <c r="L259" s="89"/>
      <c r="M259" s="155">
        <v>7.29</v>
      </c>
      <c r="N259" s="155">
        <v>0</v>
      </c>
      <c r="O259" s="155">
        <v>50.01</v>
      </c>
      <c r="P259" s="155">
        <v>0</v>
      </c>
      <c r="Q259" s="89" t="s">
        <v>679</v>
      </c>
    </row>
    <row r="260" spans="1:17" s="99" customFormat="1" ht="63.75">
      <c r="A260" s="89">
        <v>512</v>
      </c>
      <c r="B260" s="89"/>
      <c r="C260" s="90" t="s">
        <v>10495</v>
      </c>
      <c r="D260" s="148">
        <v>43357</v>
      </c>
      <c r="E260" s="85" t="s">
        <v>15</v>
      </c>
      <c r="F260" s="85">
        <v>836288</v>
      </c>
      <c r="G260" s="89"/>
      <c r="H260" s="93" t="s">
        <v>10419</v>
      </c>
      <c r="I260" s="89"/>
      <c r="J260" s="89"/>
      <c r="K260" s="89"/>
      <c r="L260" s="89"/>
      <c r="M260" s="155">
        <v>7.29</v>
      </c>
      <c r="N260" s="155">
        <v>0</v>
      </c>
      <c r="O260" s="155">
        <v>50.01</v>
      </c>
      <c r="P260" s="155">
        <v>0</v>
      </c>
      <c r="Q260" s="89" t="s">
        <v>679</v>
      </c>
    </row>
    <row r="261" spans="1:17" s="99" customFormat="1" ht="63.75">
      <c r="A261" s="89">
        <v>512</v>
      </c>
      <c r="B261" s="89"/>
      <c r="C261" s="90" t="s">
        <v>10495</v>
      </c>
      <c r="D261" s="148">
        <v>43357</v>
      </c>
      <c r="E261" s="85" t="s">
        <v>15</v>
      </c>
      <c r="F261" s="85">
        <v>836286</v>
      </c>
      <c r="G261" s="89"/>
      <c r="H261" s="93" t="s">
        <v>10420</v>
      </c>
      <c r="I261" s="89"/>
      <c r="J261" s="89"/>
      <c r="K261" s="89"/>
      <c r="L261" s="89"/>
      <c r="M261" s="155">
        <v>7.29</v>
      </c>
      <c r="N261" s="155">
        <v>0</v>
      </c>
      <c r="O261" s="155">
        <v>50.01</v>
      </c>
      <c r="P261" s="155">
        <v>0</v>
      </c>
      <c r="Q261" s="89" t="s">
        <v>679</v>
      </c>
    </row>
    <row r="262" spans="1:17" s="99" customFormat="1" ht="51">
      <c r="A262" s="89" t="s">
        <v>560</v>
      </c>
      <c r="B262" s="89"/>
      <c r="C262" s="90" t="s">
        <v>622</v>
      </c>
      <c r="D262" s="148">
        <v>43357</v>
      </c>
      <c r="E262" s="85" t="s">
        <v>23</v>
      </c>
      <c r="F262" s="85">
        <v>18249</v>
      </c>
      <c r="G262" s="89"/>
      <c r="H262" s="93" t="s">
        <v>10421</v>
      </c>
      <c r="I262" s="89"/>
      <c r="J262" s="89"/>
      <c r="K262" s="89"/>
      <c r="L262" s="89"/>
      <c r="M262" s="155">
        <v>0</v>
      </c>
      <c r="N262" s="155">
        <v>0</v>
      </c>
      <c r="O262" s="155">
        <v>0.01</v>
      </c>
      <c r="P262" s="155">
        <v>0</v>
      </c>
      <c r="Q262" s="89" t="s">
        <v>679</v>
      </c>
    </row>
    <row r="263" spans="1:17" s="99" customFormat="1" ht="63.75">
      <c r="A263" s="89" t="s">
        <v>561</v>
      </c>
      <c r="B263" s="89"/>
      <c r="C263" s="90" t="s">
        <v>10493</v>
      </c>
      <c r="D263" s="148">
        <v>43360</v>
      </c>
      <c r="E263" s="85" t="s">
        <v>20</v>
      </c>
      <c r="F263" s="85">
        <v>11254</v>
      </c>
      <c r="G263" s="89"/>
      <c r="H263" s="93" t="s">
        <v>10422</v>
      </c>
      <c r="I263" s="89"/>
      <c r="J263" s="89"/>
      <c r="K263" s="89"/>
      <c r="L263" s="89"/>
      <c r="M263" s="155">
        <v>979768.42</v>
      </c>
      <c r="N263" s="155">
        <v>0</v>
      </c>
      <c r="O263" s="155">
        <v>6721211.3600000003</v>
      </c>
      <c r="P263" s="155">
        <v>0</v>
      </c>
      <c r="Q263" s="89" t="s">
        <v>679</v>
      </c>
    </row>
    <row r="264" spans="1:17" s="99" customFormat="1" ht="63.75">
      <c r="A264" s="89">
        <v>512</v>
      </c>
      <c r="B264" s="89"/>
      <c r="C264" s="90" t="s">
        <v>10495</v>
      </c>
      <c r="D264" s="148">
        <v>43360</v>
      </c>
      <c r="E264" s="85" t="s">
        <v>15</v>
      </c>
      <c r="F264" s="85">
        <v>836971</v>
      </c>
      <c r="G264" s="89"/>
      <c r="H264" s="93" t="s">
        <v>8993</v>
      </c>
      <c r="I264" s="89"/>
      <c r="J264" s="89"/>
      <c r="K264" s="89"/>
      <c r="L264" s="89"/>
      <c r="M264" s="155">
        <v>7.29</v>
      </c>
      <c r="N264" s="155">
        <v>0</v>
      </c>
      <c r="O264" s="155">
        <v>50.01</v>
      </c>
      <c r="P264" s="155">
        <v>0</v>
      </c>
      <c r="Q264" s="89" t="s">
        <v>679</v>
      </c>
    </row>
    <row r="265" spans="1:17" s="99" customFormat="1" ht="63.75">
      <c r="A265" s="89" t="s">
        <v>561</v>
      </c>
      <c r="B265" s="89"/>
      <c r="C265" s="90" t="s">
        <v>10493</v>
      </c>
      <c r="D265" s="148">
        <v>43360</v>
      </c>
      <c r="E265" s="85" t="s">
        <v>20</v>
      </c>
      <c r="F265" s="85">
        <v>11318</v>
      </c>
      <c r="G265" s="89"/>
      <c r="H265" s="93" t="s">
        <v>10423</v>
      </c>
      <c r="I265" s="89"/>
      <c r="J265" s="89"/>
      <c r="K265" s="89"/>
      <c r="L265" s="89"/>
      <c r="M265" s="155">
        <v>844174.03</v>
      </c>
      <c r="N265" s="155">
        <v>0</v>
      </c>
      <c r="O265" s="155">
        <v>5791033.8499999996</v>
      </c>
      <c r="P265" s="155">
        <v>0</v>
      </c>
      <c r="Q265" s="89" t="s">
        <v>679</v>
      </c>
    </row>
    <row r="266" spans="1:17" s="99" customFormat="1" ht="51">
      <c r="A266" s="89" t="s">
        <v>560</v>
      </c>
      <c r="B266" s="89"/>
      <c r="C266" s="90" t="s">
        <v>622</v>
      </c>
      <c r="D266" s="148">
        <v>43360</v>
      </c>
      <c r="E266" s="85" t="s">
        <v>23</v>
      </c>
      <c r="F266" s="85">
        <v>18253</v>
      </c>
      <c r="G266" s="89"/>
      <c r="H266" s="93" t="s">
        <v>10424</v>
      </c>
      <c r="I266" s="89"/>
      <c r="J266" s="89"/>
      <c r="K266" s="89"/>
      <c r="L266" s="89"/>
      <c r="M266" s="155">
        <v>0</v>
      </c>
      <c r="N266" s="155">
        <v>0</v>
      </c>
      <c r="O266" s="155">
        <v>0.02</v>
      </c>
      <c r="P266" s="155">
        <v>0</v>
      </c>
      <c r="Q266" s="89" t="s">
        <v>679</v>
      </c>
    </row>
    <row r="267" spans="1:17" s="99" customFormat="1" ht="63.75">
      <c r="A267" s="89">
        <v>512</v>
      </c>
      <c r="B267" s="89"/>
      <c r="C267" s="90" t="s">
        <v>10495</v>
      </c>
      <c r="D267" s="148">
        <v>43361</v>
      </c>
      <c r="E267" s="85" t="s">
        <v>15</v>
      </c>
      <c r="F267" s="85">
        <v>838303</v>
      </c>
      <c r="G267" s="89"/>
      <c r="H267" s="93" t="s">
        <v>10425</v>
      </c>
      <c r="I267" s="89"/>
      <c r="J267" s="89"/>
      <c r="K267" s="89"/>
      <c r="L267" s="89"/>
      <c r="M267" s="155">
        <v>7.29</v>
      </c>
      <c r="N267" s="155">
        <v>0</v>
      </c>
      <c r="O267" s="155">
        <v>50.01</v>
      </c>
      <c r="P267" s="155">
        <v>0</v>
      </c>
      <c r="Q267" s="89" t="s">
        <v>679</v>
      </c>
    </row>
    <row r="268" spans="1:17" s="99" customFormat="1" ht="63.75">
      <c r="A268" s="89">
        <v>512</v>
      </c>
      <c r="B268" s="89"/>
      <c r="C268" s="90" t="s">
        <v>10495</v>
      </c>
      <c r="D268" s="148">
        <v>43361</v>
      </c>
      <c r="E268" s="85" t="s">
        <v>15</v>
      </c>
      <c r="F268" s="85">
        <v>838688</v>
      </c>
      <c r="G268" s="89"/>
      <c r="H268" s="93" t="s">
        <v>10426</v>
      </c>
      <c r="I268" s="89"/>
      <c r="J268" s="89"/>
      <c r="K268" s="89"/>
      <c r="L268" s="89"/>
      <c r="M268" s="155">
        <v>7.29</v>
      </c>
      <c r="N268" s="155">
        <v>0</v>
      </c>
      <c r="O268" s="155">
        <v>50.01</v>
      </c>
      <c r="P268" s="155">
        <v>0</v>
      </c>
      <c r="Q268" s="89" t="s">
        <v>679</v>
      </c>
    </row>
    <row r="269" spans="1:17" s="99" customFormat="1" ht="63.75">
      <c r="A269" s="89">
        <v>287</v>
      </c>
      <c r="B269" s="89"/>
      <c r="C269" s="90" t="s">
        <v>130</v>
      </c>
      <c r="D269" s="148">
        <v>43361</v>
      </c>
      <c r="E269" s="85" t="s">
        <v>6</v>
      </c>
      <c r="F269" s="85">
        <v>838818</v>
      </c>
      <c r="G269" s="89"/>
      <c r="H269" s="93" t="s">
        <v>10427</v>
      </c>
      <c r="I269" s="89"/>
      <c r="J269" s="89"/>
      <c r="K269" s="89"/>
      <c r="L269" s="89"/>
      <c r="M269" s="155">
        <v>0</v>
      </c>
      <c r="N269" s="155">
        <v>5000000</v>
      </c>
      <c r="O269" s="155">
        <v>0</v>
      </c>
      <c r="P269" s="155">
        <v>34300000</v>
      </c>
      <c r="Q269" s="89" t="s">
        <v>679</v>
      </c>
    </row>
    <row r="270" spans="1:17" s="99" customFormat="1" ht="63.75">
      <c r="A270" s="89">
        <v>512</v>
      </c>
      <c r="B270" s="89"/>
      <c r="C270" s="90" t="s">
        <v>10495</v>
      </c>
      <c r="D270" s="148">
        <v>43361</v>
      </c>
      <c r="E270" s="85" t="s">
        <v>15</v>
      </c>
      <c r="F270" s="85">
        <v>838908</v>
      </c>
      <c r="G270" s="89"/>
      <c r="H270" s="93" t="s">
        <v>8999</v>
      </c>
      <c r="I270" s="89"/>
      <c r="J270" s="89"/>
      <c r="K270" s="89"/>
      <c r="L270" s="89"/>
      <c r="M270" s="155">
        <v>7.29</v>
      </c>
      <c r="N270" s="155">
        <v>0</v>
      </c>
      <c r="O270" s="155">
        <v>50.01</v>
      </c>
      <c r="P270" s="155">
        <v>0</v>
      </c>
      <c r="Q270" s="89" t="s">
        <v>679</v>
      </c>
    </row>
    <row r="271" spans="1:17" s="99" customFormat="1" ht="51">
      <c r="A271" s="89" t="s">
        <v>560</v>
      </c>
      <c r="B271" s="89"/>
      <c r="C271" s="90" t="s">
        <v>622</v>
      </c>
      <c r="D271" s="148">
        <v>43361</v>
      </c>
      <c r="E271" s="85" t="s">
        <v>23</v>
      </c>
      <c r="F271" s="85">
        <v>18257</v>
      </c>
      <c r="G271" s="89"/>
      <c r="H271" s="93" t="s">
        <v>10428</v>
      </c>
      <c r="I271" s="89"/>
      <c r="J271" s="89"/>
      <c r="K271" s="89"/>
      <c r="L271" s="89"/>
      <c r="M271" s="155">
        <v>0</v>
      </c>
      <c r="N271" s="155">
        <v>0</v>
      </c>
      <c r="O271" s="155">
        <v>0.01</v>
      </c>
      <c r="P271" s="155">
        <v>0</v>
      </c>
      <c r="Q271" s="89" t="s">
        <v>679</v>
      </c>
    </row>
    <row r="272" spans="1:17" s="99" customFormat="1" ht="89.25">
      <c r="A272" s="89" t="s">
        <v>560</v>
      </c>
      <c r="B272" s="89"/>
      <c r="C272" s="90" t="s">
        <v>622</v>
      </c>
      <c r="D272" s="148">
        <v>43362</v>
      </c>
      <c r="E272" s="85" t="s">
        <v>637</v>
      </c>
      <c r="F272" s="85">
        <v>5942</v>
      </c>
      <c r="G272" s="89"/>
      <c r="H272" s="93" t="s">
        <v>10429</v>
      </c>
      <c r="I272" s="89"/>
      <c r="J272" s="89"/>
      <c r="K272" s="89"/>
      <c r="L272" s="89"/>
      <c r="M272" s="155">
        <v>8.6</v>
      </c>
      <c r="N272" s="155">
        <v>0</v>
      </c>
      <c r="O272" s="155">
        <v>59</v>
      </c>
      <c r="P272" s="155">
        <v>0</v>
      </c>
      <c r="Q272" s="89" t="s">
        <v>679</v>
      </c>
    </row>
    <row r="273" spans="1:17" s="99" customFormat="1" ht="63.75">
      <c r="A273" s="89">
        <v>512</v>
      </c>
      <c r="B273" s="89"/>
      <c r="C273" s="90" t="s">
        <v>10495</v>
      </c>
      <c r="D273" s="148">
        <v>43362</v>
      </c>
      <c r="E273" s="85" t="s">
        <v>15</v>
      </c>
      <c r="F273" s="85">
        <v>839177</v>
      </c>
      <c r="G273" s="89"/>
      <c r="H273" s="93" t="s">
        <v>10430</v>
      </c>
      <c r="I273" s="89"/>
      <c r="J273" s="89"/>
      <c r="K273" s="89"/>
      <c r="L273" s="89"/>
      <c r="M273" s="155">
        <v>7.29</v>
      </c>
      <c r="N273" s="155">
        <v>0</v>
      </c>
      <c r="O273" s="155">
        <v>50.01</v>
      </c>
      <c r="P273" s="155">
        <v>0</v>
      </c>
      <c r="Q273" s="89" t="s">
        <v>679</v>
      </c>
    </row>
    <row r="274" spans="1:17" s="99" customFormat="1" ht="63.75">
      <c r="A274" s="89">
        <v>512</v>
      </c>
      <c r="B274" s="89"/>
      <c r="C274" s="90" t="s">
        <v>10495</v>
      </c>
      <c r="D274" s="148">
        <v>43362</v>
      </c>
      <c r="E274" s="85" t="s">
        <v>15</v>
      </c>
      <c r="F274" s="85">
        <v>840047</v>
      </c>
      <c r="G274" s="89"/>
      <c r="H274" s="93" t="s">
        <v>10431</v>
      </c>
      <c r="I274" s="89"/>
      <c r="J274" s="89"/>
      <c r="K274" s="89"/>
      <c r="L274" s="89"/>
      <c r="M274" s="155">
        <v>7.29</v>
      </c>
      <c r="N274" s="155">
        <v>0</v>
      </c>
      <c r="O274" s="155">
        <v>50.01</v>
      </c>
      <c r="P274" s="155">
        <v>0</v>
      </c>
      <c r="Q274" s="89" t="s">
        <v>679</v>
      </c>
    </row>
    <row r="275" spans="1:17" s="99" customFormat="1" ht="51">
      <c r="A275" s="89" t="s">
        <v>560</v>
      </c>
      <c r="B275" s="89"/>
      <c r="C275" s="90" t="s">
        <v>622</v>
      </c>
      <c r="D275" s="148">
        <v>43362</v>
      </c>
      <c r="E275" s="85" t="s">
        <v>23</v>
      </c>
      <c r="F275" s="85">
        <v>18262</v>
      </c>
      <c r="G275" s="89"/>
      <c r="H275" s="93" t="s">
        <v>10432</v>
      </c>
      <c r="I275" s="89"/>
      <c r="J275" s="89"/>
      <c r="K275" s="89"/>
      <c r="L275" s="89"/>
      <c r="M275" s="155">
        <v>0</v>
      </c>
      <c r="N275" s="155">
        <v>0</v>
      </c>
      <c r="O275" s="155">
        <v>0</v>
      </c>
      <c r="P275" s="155">
        <v>0.01</v>
      </c>
      <c r="Q275" s="89" t="s">
        <v>679</v>
      </c>
    </row>
    <row r="276" spans="1:17" s="99" customFormat="1" ht="63.75">
      <c r="A276" s="89">
        <v>597</v>
      </c>
      <c r="B276" s="89"/>
      <c r="C276" s="90" t="s">
        <v>2577</v>
      </c>
      <c r="D276" s="148">
        <v>43363</v>
      </c>
      <c r="E276" s="85" t="s">
        <v>6</v>
      </c>
      <c r="F276" s="85">
        <v>933095</v>
      </c>
      <c r="G276" s="89"/>
      <c r="H276" s="93" t="s">
        <v>10433</v>
      </c>
      <c r="I276" s="89"/>
      <c r="J276" s="89"/>
      <c r="K276" s="89"/>
      <c r="L276" s="89"/>
      <c r="M276" s="155">
        <v>0</v>
      </c>
      <c r="N276" s="155">
        <v>40000</v>
      </c>
      <c r="O276" s="155">
        <v>0</v>
      </c>
      <c r="P276" s="155">
        <v>274400</v>
      </c>
      <c r="Q276" s="89" t="s">
        <v>679</v>
      </c>
    </row>
    <row r="277" spans="1:17" s="99" customFormat="1" ht="63.75">
      <c r="A277" s="89">
        <v>512</v>
      </c>
      <c r="B277" s="89"/>
      <c r="C277" s="90" t="s">
        <v>10495</v>
      </c>
      <c r="D277" s="148">
        <v>43363</v>
      </c>
      <c r="E277" s="85" t="s">
        <v>15</v>
      </c>
      <c r="F277" s="85">
        <v>841224</v>
      </c>
      <c r="G277" s="89"/>
      <c r="H277" s="93" t="s">
        <v>10434</v>
      </c>
      <c r="I277" s="89"/>
      <c r="J277" s="89"/>
      <c r="K277" s="89"/>
      <c r="L277" s="89"/>
      <c r="M277" s="155">
        <v>7.29</v>
      </c>
      <c r="N277" s="155">
        <v>0</v>
      </c>
      <c r="O277" s="155">
        <v>50.01</v>
      </c>
      <c r="P277" s="155">
        <v>0</v>
      </c>
      <c r="Q277" s="89" t="s">
        <v>679</v>
      </c>
    </row>
    <row r="278" spans="1:17" s="99" customFormat="1" ht="63.75">
      <c r="A278" s="89">
        <v>512</v>
      </c>
      <c r="B278" s="89"/>
      <c r="C278" s="90" t="s">
        <v>10495</v>
      </c>
      <c r="D278" s="148">
        <v>43363</v>
      </c>
      <c r="E278" s="85" t="s">
        <v>11</v>
      </c>
      <c r="F278" s="85">
        <v>933089</v>
      </c>
      <c r="G278" s="89"/>
      <c r="H278" s="93" t="s">
        <v>10435</v>
      </c>
      <c r="I278" s="89"/>
      <c r="J278" s="89"/>
      <c r="K278" s="89"/>
      <c r="L278" s="89"/>
      <c r="M278" s="155">
        <v>7.29</v>
      </c>
      <c r="N278" s="155">
        <v>0</v>
      </c>
      <c r="O278" s="155">
        <v>50.01</v>
      </c>
      <c r="P278" s="155">
        <v>0</v>
      </c>
      <c r="Q278" s="89" t="s">
        <v>679</v>
      </c>
    </row>
    <row r="279" spans="1:17" s="99" customFormat="1" ht="63.75">
      <c r="A279" s="89">
        <v>512</v>
      </c>
      <c r="B279" s="89"/>
      <c r="C279" s="90" t="s">
        <v>10495</v>
      </c>
      <c r="D279" s="148">
        <v>43363</v>
      </c>
      <c r="E279" s="85" t="s">
        <v>11</v>
      </c>
      <c r="F279" s="85">
        <v>933086</v>
      </c>
      <c r="G279" s="89"/>
      <c r="H279" s="93" t="s">
        <v>10436</v>
      </c>
      <c r="I279" s="89"/>
      <c r="J279" s="89"/>
      <c r="K279" s="89"/>
      <c r="L279" s="89"/>
      <c r="M279" s="155">
        <v>7.29</v>
      </c>
      <c r="N279" s="155">
        <v>0</v>
      </c>
      <c r="O279" s="155">
        <v>50.01</v>
      </c>
      <c r="P279" s="155">
        <v>0</v>
      </c>
      <c r="Q279" s="89" t="s">
        <v>679</v>
      </c>
    </row>
    <row r="280" spans="1:17" s="99" customFormat="1" ht="51">
      <c r="A280" s="89" t="s">
        <v>560</v>
      </c>
      <c r="B280" s="89"/>
      <c r="C280" s="90" t="s">
        <v>622</v>
      </c>
      <c r="D280" s="148">
        <v>43363</v>
      </c>
      <c r="E280" s="85" t="s">
        <v>23</v>
      </c>
      <c r="F280" s="85">
        <v>18266</v>
      </c>
      <c r="G280" s="89"/>
      <c r="H280" s="93" t="s">
        <v>10437</v>
      </c>
      <c r="I280" s="89"/>
      <c r="J280" s="89"/>
      <c r="K280" s="89"/>
      <c r="L280" s="89"/>
      <c r="M280" s="155">
        <v>0</v>
      </c>
      <c r="N280" s="155">
        <v>0</v>
      </c>
      <c r="O280" s="155">
        <v>0.01</v>
      </c>
      <c r="P280" s="155">
        <v>0</v>
      </c>
      <c r="Q280" s="89" t="s">
        <v>679</v>
      </c>
    </row>
    <row r="281" spans="1:17" s="99" customFormat="1" ht="63.75">
      <c r="A281" s="89">
        <v>512</v>
      </c>
      <c r="B281" s="89"/>
      <c r="C281" s="90" t="s">
        <v>10495</v>
      </c>
      <c r="D281" s="148">
        <v>43364</v>
      </c>
      <c r="E281" s="85" t="s">
        <v>11</v>
      </c>
      <c r="F281" s="85">
        <v>933186</v>
      </c>
      <c r="G281" s="89"/>
      <c r="H281" s="93" t="s">
        <v>10438</v>
      </c>
      <c r="I281" s="89"/>
      <c r="J281" s="89"/>
      <c r="K281" s="89"/>
      <c r="L281" s="89"/>
      <c r="M281" s="155">
        <v>7.29</v>
      </c>
      <c r="N281" s="155">
        <v>0</v>
      </c>
      <c r="O281" s="155">
        <v>50.01</v>
      </c>
      <c r="P281" s="155">
        <v>0</v>
      </c>
      <c r="Q281" s="89" t="s">
        <v>679</v>
      </c>
    </row>
    <row r="282" spans="1:17" s="99" customFormat="1" ht="63.75">
      <c r="A282" s="89">
        <v>512</v>
      </c>
      <c r="B282" s="89"/>
      <c r="C282" s="90" t="s">
        <v>10495</v>
      </c>
      <c r="D282" s="148">
        <v>43367</v>
      </c>
      <c r="E282" s="85" t="s">
        <v>15</v>
      </c>
      <c r="F282" s="85">
        <v>843091</v>
      </c>
      <c r="G282" s="89"/>
      <c r="H282" s="93" t="s">
        <v>10439</v>
      </c>
      <c r="I282" s="89"/>
      <c r="J282" s="89"/>
      <c r="K282" s="89"/>
      <c r="L282" s="89"/>
      <c r="M282" s="155">
        <v>7.29</v>
      </c>
      <c r="N282" s="155">
        <v>0</v>
      </c>
      <c r="O282" s="155">
        <v>50.01</v>
      </c>
      <c r="P282" s="155">
        <v>0</v>
      </c>
      <c r="Q282" s="89" t="s">
        <v>679</v>
      </c>
    </row>
    <row r="283" spans="1:17" s="99" customFormat="1" ht="63.75">
      <c r="A283" s="89">
        <v>512</v>
      </c>
      <c r="B283" s="89"/>
      <c r="C283" s="90" t="s">
        <v>10495</v>
      </c>
      <c r="D283" s="148">
        <v>43367</v>
      </c>
      <c r="E283" s="85" t="s">
        <v>15</v>
      </c>
      <c r="F283" s="85">
        <v>843089</v>
      </c>
      <c r="G283" s="89"/>
      <c r="H283" s="93" t="s">
        <v>10440</v>
      </c>
      <c r="I283" s="89"/>
      <c r="J283" s="89"/>
      <c r="K283" s="89"/>
      <c r="L283" s="89"/>
      <c r="M283" s="155">
        <v>7.29</v>
      </c>
      <c r="N283" s="155">
        <v>0</v>
      </c>
      <c r="O283" s="155">
        <v>50.01</v>
      </c>
      <c r="P283" s="155">
        <v>0</v>
      </c>
      <c r="Q283" s="89" t="s">
        <v>679</v>
      </c>
    </row>
    <row r="284" spans="1:17" s="99" customFormat="1" ht="63.75">
      <c r="A284" s="89">
        <v>512</v>
      </c>
      <c r="B284" s="89"/>
      <c r="C284" s="90" t="s">
        <v>10495</v>
      </c>
      <c r="D284" s="148">
        <v>43367</v>
      </c>
      <c r="E284" s="85" t="s">
        <v>15</v>
      </c>
      <c r="F284" s="85">
        <v>843116</v>
      </c>
      <c r="G284" s="89"/>
      <c r="H284" s="93" t="s">
        <v>10441</v>
      </c>
      <c r="I284" s="89"/>
      <c r="J284" s="89"/>
      <c r="K284" s="89"/>
      <c r="L284" s="89"/>
      <c r="M284" s="155">
        <v>7.29</v>
      </c>
      <c r="N284" s="155">
        <v>0</v>
      </c>
      <c r="O284" s="155">
        <v>50.01</v>
      </c>
      <c r="P284" s="155">
        <v>0</v>
      </c>
      <c r="Q284" s="89" t="s">
        <v>679</v>
      </c>
    </row>
    <row r="285" spans="1:17" s="99" customFormat="1" ht="102">
      <c r="A285" s="89" t="s">
        <v>560</v>
      </c>
      <c r="B285" s="89"/>
      <c r="C285" s="90" t="s">
        <v>622</v>
      </c>
      <c r="D285" s="148">
        <v>43367</v>
      </c>
      <c r="E285" s="85" t="s">
        <v>637</v>
      </c>
      <c r="F285" s="85">
        <v>5941</v>
      </c>
      <c r="G285" s="89"/>
      <c r="H285" s="93" t="s">
        <v>10442</v>
      </c>
      <c r="I285" s="89"/>
      <c r="J285" s="89"/>
      <c r="K285" s="89"/>
      <c r="L285" s="89"/>
      <c r="M285" s="155">
        <v>2488.7199999999998</v>
      </c>
      <c r="N285" s="155">
        <v>0</v>
      </c>
      <c r="O285" s="155">
        <v>17072.62</v>
      </c>
      <c r="P285" s="155">
        <v>0</v>
      </c>
      <c r="Q285" s="89" t="s">
        <v>679</v>
      </c>
    </row>
    <row r="286" spans="1:17" s="99" customFormat="1" ht="63.75">
      <c r="A286" s="89">
        <v>597</v>
      </c>
      <c r="B286" s="89"/>
      <c r="C286" s="90" t="s">
        <v>2577</v>
      </c>
      <c r="D286" s="148">
        <v>43368</v>
      </c>
      <c r="E286" s="85" t="s">
        <v>6</v>
      </c>
      <c r="F286" s="85">
        <v>933553</v>
      </c>
      <c r="G286" s="89"/>
      <c r="H286" s="93" t="s">
        <v>10443</v>
      </c>
      <c r="I286" s="89"/>
      <c r="J286" s="89"/>
      <c r="K286" s="89"/>
      <c r="L286" s="89"/>
      <c r="M286" s="155">
        <v>0</v>
      </c>
      <c r="N286" s="155">
        <v>40938</v>
      </c>
      <c r="O286" s="155">
        <v>0</v>
      </c>
      <c r="P286" s="155">
        <v>280834.68</v>
      </c>
      <c r="Q286" s="89" t="s">
        <v>679</v>
      </c>
    </row>
    <row r="287" spans="1:17" s="99" customFormat="1" ht="63.75">
      <c r="A287" s="89">
        <v>512</v>
      </c>
      <c r="B287" s="89"/>
      <c r="C287" s="90" t="s">
        <v>10495</v>
      </c>
      <c r="D287" s="148">
        <v>43368</v>
      </c>
      <c r="E287" s="85" t="s">
        <v>15</v>
      </c>
      <c r="F287" s="85">
        <v>844810</v>
      </c>
      <c r="G287" s="89"/>
      <c r="H287" s="93" t="s">
        <v>10444</v>
      </c>
      <c r="I287" s="89"/>
      <c r="J287" s="89"/>
      <c r="K287" s="89"/>
      <c r="L287" s="89"/>
      <c r="M287" s="155">
        <v>7.29</v>
      </c>
      <c r="N287" s="155">
        <v>0</v>
      </c>
      <c r="O287" s="155">
        <v>50.01</v>
      </c>
      <c r="P287" s="155">
        <v>0</v>
      </c>
      <c r="Q287" s="89" t="s">
        <v>679</v>
      </c>
    </row>
    <row r="288" spans="1:17" s="99" customFormat="1" ht="51">
      <c r="A288" s="89" t="s">
        <v>560</v>
      </c>
      <c r="B288" s="89"/>
      <c r="C288" s="90" t="s">
        <v>622</v>
      </c>
      <c r="D288" s="148">
        <v>43368</v>
      </c>
      <c r="E288" s="85" t="s">
        <v>23</v>
      </c>
      <c r="F288" s="85">
        <v>18279</v>
      </c>
      <c r="G288" s="89"/>
      <c r="H288" s="93" t="s">
        <v>10445</v>
      </c>
      <c r="I288" s="89"/>
      <c r="J288" s="89"/>
      <c r="K288" s="89"/>
      <c r="L288" s="89"/>
      <c r="M288" s="155">
        <v>0</v>
      </c>
      <c r="N288" s="155">
        <v>0</v>
      </c>
      <c r="O288" s="155">
        <v>0</v>
      </c>
      <c r="P288" s="155">
        <v>0.01</v>
      </c>
      <c r="Q288" s="89" t="s">
        <v>679</v>
      </c>
    </row>
    <row r="289" spans="1:17" s="99" customFormat="1" ht="63.75">
      <c r="A289" s="89">
        <v>512</v>
      </c>
      <c r="B289" s="89"/>
      <c r="C289" s="90" t="s">
        <v>10495</v>
      </c>
      <c r="D289" s="148">
        <v>43369</v>
      </c>
      <c r="E289" s="85" t="s">
        <v>15</v>
      </c>
      <c r="F289" s="85">
        <v>846070</v>
      </c>
      <c r="G289" s="89"/>
      <c r="H289" s="93" t="s">
        <v>10446</v>
      </c>
      <c r="I289" s="89"/>
      <c r="J289" s="89"/>
      <c r="K289" s="89"/>
      <c r="L289" s="89"/>
      <c r="M289" s="155">
        <v>7.29</v>
      </c>
      <c r="N289" s="155">
        <v>0</v>
      </c>
      <c r="O289" s="155">
        <v>50.01</v>
      </c>
      <c r="P289" s="155">
        <v>0</v>
      </c>
      <c r="Q289" s="89" t="s">
        <v>679</v>
      </c>
    </row>
    <row r="290" spans="1:17" s="99" customFormat="1" ht="63.75">
      <c r="A290" s="89">
        <v>512</v>
      </c>
      <c r="B290" s="89"/>
      <c r="C290" s="90" t="s">
        <v>10495</v>
      </c>
      <c r="D290" s="148">
        <v>43369</v>
      </c>
      <c r="E290" s="85" t="s">
        <v>15</v>
      </c>
      <c r="F290" s="85">
        <v>845917</v>
      </c>
      <c r="G290" s="89"/>
      <c r="H290" s="93" t="s">
        <v>9018</v>
      </c>
      <c r="I290" s="89"/>
      <c r="J290" s="89"/>
      <c r="K290" s="89"/>
      <c r="L290" s="89"/>
      <c r="M290" s="155">
        <v>7.29</v>
      </c>
      <c r="N290" s="155">
        <v>0</v>
      </c>
      <c r="O290" s="155">
        <v>50.01</v>
      </c>
      <c r="P290" s="155">
        <v>0</v>
      </c>
      <c r="Q290" s="89" t="s">
        <v>679</v>
      </c>
    </row>
    <row r="291" spans="1:17" s="99" customFormat="1" ht="102">
      <c r="A291" s="89" t="s">
        <v>560</v>
      </c>
      <c r="B291" s="89"/>
      <c r="C291" s="90" t="s">
        <v>622</v>
      </c>
      <c r="D291" s="148">
        <v>43370</v>
      </c>
      <c r="E291" s="85" t="s">
        <v>637</v>
      </c>
      <c r="F291" s="85">
        <v>5946</v>
      </c>
      <c r="G291" s="89"/>
      <c r="H291" s="93" t="s">
        <v>10448</v>
      </c>
      <c r="I291" s="89"/>
      <c r="J291" s="89"/>
      <c r="K291" s="89"/>
      <c r="L291" s="89"/>
      <c r="M291" s="155">
        <v>645.16</v>
      </c>
      <c r="N291" s="155">
        <v>0</v>
      </c>
      <c r="O291" s="155">
        <v>4425.8</v>
      </c>
      <c r="P291" s="155">
        <v>0</v>
      </c>
      <c r="Q291" s="89" t="s">
        <v>679</v>
      </c>
    </row>
    <row r="292" spans="1:17" s="99" customFormat="1" ht="63.75">
      <c r="A292" s="89">
        <v>512</v>
      </c>
      <c r="B292" s="89"/>
      <c r="C292" s="90" t="s">
        <v>10495</v>
      </c>
      <c r="D292" s="148">
        <v>43371</v>
      </c>
      <c r="E292" s="85" t="s">
        <v>15</v>
      </c>
      <c r="F292" s="85">
        <v>848270</v>
      </c>
      <c r="G292" s="89"/>
      <c r="H292" s="93" t="s">
        <v>10449</v>
      </c>
      <c r="I292" s="89"/>
      <c r="J292" s="89"/>
      <c r="K292" s="89"/>
      <c r="L292" s="89"/>
      <c r="M292" s="155">
        <v>7.29</v>
      </c>
      <c r="N292" s="155">
        <v>0</v>
      </c>
      <c r="O292" s="155">
        <v>50.01</v>
      </c>
      <c r="P292" s="155">
        <v>0</v>
      </c>
      <c r="Q292" s="89" t="s">
        <v>679</v>
      </c>
    </row>
    <row r="293" spans="1:17" s="99" customFormat="1" ht="63.75">
      <c r="A293" s="89">
        <v>512</v>
      </c>
      <c r="B293" s="89"/>
      <c r="C293" s="90" t="s">
        <v>10495</v>
      </c>
      <c r="D293" s="148">
        <v>43371</v>
      </c>
      <c r="E293" s="85" t="s">
        <v>15</v>
      </c>
      <c r="F293" s="85">
        <v>848274</v>
      </c>
      <c r="G293" s="89"/>
      <c r="H293" s="93" t="s">
        <v>10450</v>
      </c>
      <c r="I293" s="89"/>
      <c r="J293" s="89"/>
      <c r="K293" s="89"/>
      <c r="L293" s="89"/>
      <c r="M293" s="155">
        <v>7.29</v>
      </c>
      <c r="N293" s="155">
        <v>0</v>
      </c>
      <c r="O293" s="155">
        <v>50.01</v>
      </c>
      <c r="P293" s="155">
        <v>0</v>
      </c>
      <c r="Q293" s="89" t="s">
        <v>679</v>
      </c>
    </row>
    <row r="294" spans="1:17" s="99" customFormat="1" ht="63.75">
      <c r="A294" s="89">
        <v>597</v>
      </c>
      <c r="B294" s="89"/>
      <c r="C294" s="90" t="s">
        <v>2577</v>
      </c>
      <c r="D294" s="148">
        <v>43371</v>
      </c>
      <c r="E294" s="85" t="s">
        <v>6</v>
      </c>
      <c r="F294" s="85">
        <v>934188</v>
      </c>
      <c r="G294" s="89"/>
      <c r="H294" s="93" t="s">
        <v>10451</v>
      </c>
      <c r="I294" s="89"/>
      <c r="J294" s="89"/>
      <c r="K294" s="89"/>
      <c r="L294" s="89"/>
      <c r="M294" s="155">
        <v>0</v>
      </c>
      <c r="N294" s="155">
        <v>62</v>
      </c>
      <c r="O294" s="155">
        <v>0</v>
      </c>
      <c r="P294" s="155">
        <v>425.32</v>
      </c>
      <c r="Q294" s="89" t="s">
        <v>679</v>
      </c>
    </row>
    <row r="295" spans="1:17" s="99" customFormat="1" ht="63.75">
      <c r="A295" s="89">
        <v>512</v>
      </c>
      <c r="B295" s="89"/>
      <c r="C295" s="90" t="s">
        <v>10495</v>
      </c>
      <c r="D295" s="148">
        <v>43371</v>
      </c>
      <c r="E295" s="85" t="s">
        <v>15</v>
      </c>
      <c r="F295" s="85">
        <v>848546</v>
      </c>
      <c r="G295" s="89"/>
      <c r="H295" s="93" t="s">
        <v>10452</v>
      </c>
      <c r="I295" s="89"/>
      <c r="J295" s="89"/>
      <c r="K295" s="89"/>
      <c r="L295" s="89"/>
      <c r="M295" s="155">
        <v>7.29</v>
      </c>
      <c r="N295" s="155">
        <v>0</v>
      </c>
      <c r="O295" s="155">
        <v>50.01</v>
      </c>
      <c r="P295" s="155">
        <v>0</v>
      </c>
      <c r="Q295" s="89" t="s">
        <v>679</v>
      </c>
    </row>
    <row r="296" spans="1:17" s="99" customFormat="1" ht="51">
      <c r="A296" s="89" t="s">
        <v>560</v>
      </c>
      <c r="B296" s="89"/>
      <c r="C296" s="90" t="s">
        <v>622</v>
      </c>
      <c r="D296" s="148">
        <v>43371</v>
      </c>
      <c r="E296" s="85" t="s">
        <v>23</v>
      </c>
      <c r="F296" s="85">
        <v>18291</v>
      </c>
      <c r="G296" s="89"/>
      <c r="H296" s="93" t="s">
        <v>10453</v>
      </c>
      <c r="I296" s="89"/>
      <c r="J296" s="89"/>
      <c r="K296" s="89"/>
      <c r="L296" s="89"/>
      <c r="M296" s="155">
        <v>0</v>
      </c>
      <c r="N296" s="155">
        <v>0</v>
      </c>
      <c r="O296" s="155">
        <v>0.01</v>
      </c>
      <c r="P296" s="155">
        <v>0</v>
      </c>
      <c r="Q296" s="89" t="s">
        <v>679</v>
      </c>
    </row>
    <row r="297" spans="1:17" s="99" customFormat="1" ht="63.75">
      <c r="A297" s="89">
        <v>287</v>
      </c>
      <c r="B297" s="89"/>
      <c r="C297" s="90" t="s">
        <v>130</v>
      </c>
      <c r="D297" s="148">
        <v>43374</v>
      </c>
      <c r="E297" s="85" t="s">
        <v>6</v>
      </c>
      <c r="F297" s="85">
        <v>849864</v>
      </c>
      <c r="G297" s="89"/>
      <c r="H297" s="93" t="s">
        <v>13710</v>
      </c>
      <c r="I297" s="89"/>
      <c r="J297" s="89"/>
      <c r="K297" s="89"/>
      <c r="L297" s="89"/>
      <c r="M297" s="155">
        <v>0</v>
      </c>
      <c r="N297" s="155">
        <v>1000000</v>
      </c>
      <c r="O297" s="155">
        <v>0</v>
      </c>
      <c r="P297" s="155">
        <v>6860000</v>
      </c>
      <c r="Q297" s="89" t="s">
        <v>679</v>
      </c>
    </row>
    <row r="298" spans="1:17" s="99" customFormat="1" ht="63.75">
      <c r="A298" s="89">
        <v>512</v>
      </c>
      <c r="B298" s="89"/>
      <c r="C298" s="90" t="s">
        <v>10495</v>
      </c>
      <c r="D298" s="148">
        <v>43374</v>
      </c>
      <c r="E298" s="85" t="s">
        <v>15</v>
      </c>
      <c r="F298" s="85">
        <v>849866</v>
      </c>
      <c r="G298" s="89"/>
      <c r="H298" s="93" t="s">
        <v>9029</v>
      </c>
      <c r="I298" s="89"/>
      <c r="J298" s="89"/>
      <c r="K298" s="89"/>
      <c r="L298" s="89"/>
      <c r="M298" s="155">
        <v>7.29</v>
      </c>
      <c r="N298" s="155">
        <v>0</v>
      </c>
      <c r="O298" s="155">
        <v>50.01</v>
      </c>
      <c r="P298" s="155">
        <v>0</v>
      </c>
      <c r="Q298" s="89" t="s">
        <v>679</v>
      </c>
    </row>
    <row r="299" spans="1:17" s="99" customFormat="1" ht="63.75">
      <c r="A299" s="89">
        <v>512</v>
      </c>
      <c r="B299" s="89"/>
      <c r="C299" s="90" t="s">
        <v>10495</v>
      </c>
      <c r="D299" s="148">
        <v>43374</v>
      </c>
      <c r="E299" s="85" t="s">
        <v>15</v>
      </c>
      <c r="F299" s="85">
        <v>850012</v>
      </c>
      <c r="G299" s="89"/>
      <c r="H299" s="93" t="s">
        <v>13711</v>
      </c>
      <c r="I299" s="89"/>
      <c r="J299" s="89"/>
      <c r="K299" s="89"/>
      <c r="L299" s="89"/>
      <c r="M299" s="155">
        <v>7.29</v>
      </c>
      <c r="N299" s="155">
        <v>0</v>
      </c>
      <c r="O299" s="155">
        <v>50.01</v>
      </c>
      <c r="P299" s="155">
        <v>0</v>
      </c>
      <c r="Q299" s="89" t="s">
        <v>679</v>
      </c>
    </row>
    <row r="300" spans="1:17" s="99" customFormat="1" ht="76.5">
      <c r="A300" s="89">
        <v>512</v>
      </c>
      <c r="B300" s="89"/>
      <c r="C300" s="90" t="s">
        <v>10495</v>
      </c>
      <c r="D300" s="148">
        <v>43374</v>
      </c>
      <c r="E300" s="85" t="s">
        <v>13</v>
      </c>
      <c r="F300" s="85">
        <v>4464</v>
      </c>
      <c r="G300" s="89"/>
      <c r="H300" s="93" t="s">
        <v>13712</v>
      </c>
      <c r="I300" s="89"/>
      <c r="J300" s="89"/>
      <c r="K300" s="89"/>
      <c r="L300" s="89"/>
      <c r="M300" s="155">
        <v>36599</v>
      </c>
      <c r="N300" s="155">
        <v>0</v>
      </c>
      <c r="O300" s="155">
        <v>251069.14</v>
      </c>
      <c r="P300" s="155">
        <v>0</v>
      </c>
      <c r="Q300" s="89" t="s">
        <v>679</v>
      </c>
    </row>
    <row r="301" spans="1:17" s="99" customFormat="1" ht="63.75">
      <c r="A301" s="89">
        <v>512</v>
      </c>
      <c r="B301" s="89"/>
      <c r="C301" s="90" t="s">
        <v>10495</v>
      </c>
      <c r="D301" s="148">
        <v>43374</v>
      </c>
      <c r="E301" s="85" t="s">
        <v>15</v>
      </c>
      <c r="F301" s="85">
        <v>849863</v>
      </c>
      <c r="G301" s="89"/>
      <c r="H301" s="93" t="s">
        <v>13713</v>
      </c>
      <c r="I301" s="89"/>
      <c r="J301" s="89"/>
      <c r="K301" s="89"/>
      <c r="L301" s="89"/>
      <c r="M301" s="155">
        <v>7.29</v>
      </c>
      <c r="N301" s="155">
        <v>0</v>
      </c>
      <c r="O301" s="155">
        <v>50.01</v>
      </c>
      <c r="P301" s="155">
        <v>0</v>
      </c>
      <c r="Q301" s="89" t="s">
        <v>679</v>
      </c>
    </row>
    <row r="302" spans="1:17" s="99" customFormat="1" ht="51">
      <c r="A302" s="89" t="s">
        <v>560</v>
      </c>
      <c r="B302" s="89"/>
      <c r="C302" s="90" t="s">
        <v>622</v>
      </c>
      <c r="D302" s="148">
        <v>43374</v>
      </c>
      <c r="E302" s="85" t="s">
        <v>23</v>
      </c>
      <c r="F302" s="85">
        <v>18295</v>
      </c>
      <c r="G302" s="89"/>
      <c r="H302" s="93" t="s">
        <v>13714</v>
      </c>
      <c r="I302" s="89"/>
      <c r="J302" s="89"/>
      <c r="K302" s="89"/>
      <c r="L302" s="89"/>
      <c r="M302" s="155">
        <v>0</v>
      </c>
      <c r="N302" s="155">
        <v>0</v>
      </c>
      <c r="O302" s="155">
        <v>0.01</v>
      </c>
      <c r="P302" s="155">
        <v>0</v>
      </c>
      <c r="Q302" s="89" t="s">
        <v>679</v>
      </c>
    </row>
    <row r="303" spans="1:17" s="99" customFormat="1" ht="51">
      <c r="A303" s="89">
        <v>86</v>
      </c>
      <c r="B303" s="89"/>
      <c r="C303" s="90" t="s">
        <v>59</v>
      </c>
      <c r="D303" s="148">
        <v>43375</v>
      </c>
      <c r="E303" s="85" t="s">
        <v>6</v>
      </c>
      <c r="F303" s="85">
        <v>850639</v>
      </c>
      <c r="G303" s="89"/>
      <c r="H303" s="93" t="s">
        <v>13715</v>
      </c>
      <c r="I303" s="89"/>
      <c r="J303" s="89"/>
      <c r="K303" s="89"/>
      <c r="L303" s="89"/>
      <c r="M303" s="155">
        <v>0</v>
      </c>
      <c r="N303" s="155">
        <v>99330</v>
      </c>
      <c r="O303" s="155">
        <v>0</v>
      </c>
      <c r="P303" s="155">
        <v>681403.8</v>
      </c>
      <c r="Q303" s="89" t="s">
        <v>679</v>
      </c>
    </row>
    <row r="304" spans="1:17" s="99" customFormat="1" ht="63.75">
      <c r="A304" s="89">
        <v>86</v>
      </c>
      <c r="B304" s="89"/>
      <c r="C304" s="90" t="s">
        <v>59</v>
      </c>
      <c r="D304" s="148">
        <v>43375</v>
      </c>
      <c r="E304" s="85" t="s">
        <v>11</v>
      </c>
      <c r="F304" s="85">
        <v>850639</v>
      </c>
      <c r="G304" s="89"/>
      <c r="H304" s="93" t="s">
        <v>13716</v>
      </c>
      <c r="I304" s="89"/>
      <c r="J304" s="89"/>
      <c r="K304" s="89"/>
      <c r="L304" s="89"/>
      <c r="M304" s="155">
        <v>7.29</v>
      </c>
      <c r="N304" s="155">
        <v>0</v>
      </c>
      <c r="O304" s="155">
        <v>50.01</v>
      </c>
      <c r="P304" s="155">
        <v>0</v>
      </c>
      <c r="Q304" s="89" t="s">
        <v>679</v>
      </c>
    </row>
    <row r="305" spans="1:17" s="99" customFormat="1" ht="63.75">
      <c r="A305" s="89">
        <v>512</v>
      </c>
      <c r="B305" s="89"/>
      <c r="C305" s="90" t="s">
        <v>10495</v>
      </c>
      <c r="D305" s="148">
        <v>43375</v>
      </c>
      <c r="E305" s="85" t="s">
        <v>15</v>
      </c>
      <c r="F305" s="85">
        <v>851131</v>
      </c>
      <c r="G305" s="89"/>
      <c r="H305" s="93" t="s">
        <v>9009</v>
      </c>
      <c r="I305" s="89"/>
      <c r="J305" s="89"/>
      <c r="K305" s="89"/>
      <c r="L305" s="89"/>
      <c r="M305" s="155">
        <v>7.29</v>
      </c>
      <c r="N305" s="155">
        <v>0</v>
      </c>
      <c r="O305" s="155">
        <v>50.01</v>
      </c>
      <c r="P305" s="155">
        <v>0</v>
      </c>
      <c r="Q305" s="89" t="s">
        <v>679</v>
      </c>
    </row>
    <row r="306" spans="1:17" s="99" customFormat="1" ht="25.5">
      <c r="A306" s="89" t="s">
        <v>561</v>
      </c>
      <c r="B306" s="89"/>
      <c r="C306" s="90" t="s">
        <v>10493</v>
      </c>
      <c r="D306" s="148">
        <v>43375</v>
      </c>
      <c r="E306" s="85" t="s">
        <v>13</v>
      </c>
      <c r="F306" s="85">
        <v>47276</v>
      </c>
      <c r="G306" s="89"/>
      <c r="H306" s="93" t="s">
        <v>10447</v>
      </c>
      <c r="I306" s="89"/>
      <c r="J306" s="89"/>
      <c r="K306" s="89"/>
      <c r="L306" s="89"/>
      <c r="M306" s="155">
        <v>32142.6</v>
      </c>
      <c r="N306" s="155">
        <v>0</v>
      </c>
      <c r="O306" s="155">
        <v>220498.24</v>
      </c>
      <c r="P306" s="155">
        <v>0</v>
      </c>
      <c r="Q306" s="89" t="s">
        <v>679</v>
      </c>
    </row>
    <row r="307" spans="1:17" s="99" customFormat="1" ht="25.5">
      <c r="A307" s="89" t="s">
        <v>561</v>
      </c>
      <c r="B307" s="89"/>
      <c r="C307" s="90" t="s">
        <v>10493</v>
      </c>
      <c r="D307" s="148">
        <v>43375</v>
      </c>
      <c r="E307" s="85" t="s">
        <v>13</v>
      </c>
      <c r="F307" s="85">
        <v>47279</v>
      </c>
      <c r="G307" s="89"/>
      <c r="H307" s="93" t="s">
        <v>10447</v>
      </c>
      <c r="I307" s="89"/>
      <c r="J307" s="89"/>
      <c r="K307" s="89"/>
      <c r="L307" s="89"/>
      <c r="M307" s="155">
        <v>484.82</v>
      </c>
      <c r="N307" s="155">
        <v>0</v>
      </c>
      <c r="O307" s="155">
        <v>3325.87</v>
      </c>
      <c r="P307" s="155">
        <v>0</v>
      </c>
      <c r="Q307" s="89" t="s">
        <v>679</v>
      </c>
    </row>
    <row r="308" spans="1:17" s="99" customFormat="1" ht="76.5">
      <c r="A308" s="89">
        <v>52</v>
      </c>
      <c r="B308" s="89"/>
      <c r="C308" s="90" t="s">
        <v>54</v>
      </c>
      <c r="D308" s="148">
        <v>43376</v>
      </c>
      <c r="E308" s="85" t="s">
        <v>6</v>
      </c>
      <c r="F308" s="85">
        <v>851710</v>
      </c>
      <c r="G308" s="89"/>
      <c r="H308" s="93" t="s">
        <v>13717</v>
      </c>
      <c r="I308" s="89"/>
      <c r="J308" s="89"/>
      <c r="K308" s="89"/>
      <c r="L308" s="89"/>
      <c r="M308" s="155">
        <v>0</v>
      </c>
      <c r="N308" s="155">
        <v>500000</v>
      </c>
      <c r="O308" s="155">
        <v>0</v>
      </c>
      <c r="P308" s="155">
        <v>3430000</v>
      </c>
      <c r="Q308" s="89" t="s">
        <v>679</v>
      </c>
    </row>
    <row r="309" spans="1:17" s="99" customFormat="1" ht="89.25">
      <c r="A309" s="89">
        <v>52</v>
      </c>
      <c r="B309" s="89"/>
      <c r="C309" s="90" t="s">
        <v>54</v>
      </c>
      <c r="D309" s="148">
        <v>43376</v>
      </c>
      <c r="E309" s="85" t="s">
        <v>11</v>
      </c>
      <c r="F309" s="85">
        <v>851710</v>
      </c>
      <c r="G309" s="89"/>
      <c r="H309" s="93" t="s">
        <v>13718</v>
      </c>
      <c r="I309" s="89"/>
      <c r="J309" s="89"/>
      <c r="K309" s="89"/>
      <c r="L309" s="89"/>
      <c r="M309" s="155">
        <v>7.29</v>
      </c>
      <c r="N309" s="155">
        <v>0</v>
      </c>
      <c r="O309" s="155">
        <v>50.01</v>
      </c>
      <c r="P309" s="155">
        <v>0</v>
      </c>
      <c r="Q309" s="89" t="s">
        <v>679</v>
      </c>
    </row>
    <row r="310" spans="1:17" s="99" customFormat="1" ht="63.75">
      <c r="A310" s="89">
        <v>512</v>
      </c>
      <c r="B310" s="89"/>
      <c r="C310" s="90" t="s">
        <v>10495</v>
      </c>
      <c r="D310" s="148">
        <v>43376</v>
      </c>
      <c r="E310" s="85" t="s">
        <v>15</v>
      </c>
      <c r="F310" s="85">
        <v>851850</v>
      </c>
      <c r="G310" s="89"/>
      <c r="H310" s="93" t="s">
        <v>13719</v>
      </c>
      <c r="I310" s="89"/>
      <c r="J310" s="89"/>
      <c r="K310" s="89"/>
      <c r="L310" s="89"/>
      <c r="M310" s="155">
        <v>7.29</v>
      </c>
      <c r="N310" s="155">
        <v>0</v>
      </c>
      <c r="O310" s="155">
        <v>50.01</v>
      </c>
      <c r="P310" s="155">
        <v>0</v>
      </c>
      <c r="Q310" s="89" t="s">
        <v>679</v>
      </c>
    </row>
    <row r="311" spans="1:17" s="99" customFormat="1" ht="63.75">
      <c r="A311" s="89">
        <v>512</v>
      </c>
      <c r="B311" s="89"/>
      <c r="C311" s="90" t="s">
        <v>10495</v>
      </c>
      <c r="D311" s="148">
        <v>43376</v>
      </c>
      <c r="E311" s="85" t="s">
        <v>15</v>
      </c>
      <c r="F311" s="85">
        <v>852338</v>
      </c>
      <c r="G311" s="89"/>
      <c r="H311" s="93" t="s">
        <v>9009</v>
      </c>
      <c r="I311" s="89"/>
      <c r="J311" s="89"/>
      <c r="K311" s="89"/>
      <c r="L311" s="89"/>
      <c r="M311" s="155">
        <v>7.29</v>
      </c>
      <c r="N311" s="155">
        <v>0</v>
      </c>
      <c r="O311" s="155">
        <v>50.01</v>
      </c>
      <c r="P311" s="155">
        <v>0</v>
      </c>
      <c r="Q311" s="89" t="s">
        <v>679</v>
      </c>
    </row>
    <row r="312" spans="1:17" s="99" customFormat="1" ht="25.5">
      <c r="A312" s="89" t="s">
        <v>561</v>
      </c>
      <c r="B312" s="89"/>
      <c r="C312" s="90" t="s">
        <v>10493</v>
      </c>
      <c r="D312" s="148">
        <v>43376</v>
      </c>
      <c r="E312" s="85" t="s">
        <v>13</v>
      </c>
      <c r="F312" s="85">
        <v>47289</v>
      </c>
      <c r="G312" s="89"/>
      <c r="H312" s="93" t="s">
        <v>10447</v>
      </c>
      <c r="I312" s="89"/>
      <c r="J312" s="89"/>
      <c r="K312" s="89"/>
      <c r="L312" s="89"/>
      <c r="M312" s="155">
        <v>32142.6</v>
      </c>
      <c r="N312" s="155">
        <v>0</v>
      </c>
      <c r="O312" s="155">
        <v>220498.24</v>
      </c>
      <c r="P312" s="155">
        <v>0</v>
      </c>
      <c r="Q312" s="89" t="s">
        <v>679</v>
      </c>
    </row>
    <row r="313" spans="1:17" s="99" customFormat="1" ht="25.5">
      <c r="A313" s="89" t="s">
        <v>561</v>
      </c>
      <c r="B313" s="89"/>
      <c r="C313" s="90" t="s">
        <v>10493</v>
      </c>
      <c r="D313" s="148">
        <v>43376</v>
      </c>
      <c r="E313" s="85" t="s">
        <v>13</v>
      </c>
      <c r="F313" s="85">
        <v>47292</v>
      </c>
      <c r="G313" s="89"/>
      <c r="H313" s="93" t="s">
        <v>10447</v>
      </c>
      <c r="I313" s="89"/>
      <c r="J313" s="89"/>
      <c r="K313" s="89"/>
      <c r="L313" s="89"/>
      <c r="M313" s="155">
        <v>484.82</v>
      </c>
      <c r="N313" s="155">
        <v>0</v>
      </c>
      <c r="O313" s="155">
        <v>3325.87</v>
      </c>
      <c r="P313" s="155">
        <v>0</v>
      </c>
      <c r="Q313" s="89" t="s">
        <v>679</v>
      </c>
    </row>
    <row r="314" spans="1:17" s="99" customFormat="1" ht="51">
      <c r="A314" s="89" t="s">
        <v>560</v>
      </c>
      <c r="B314" s="89"/>
      <c r="C314" s="90" t="s">
        <v>622</v>
      </c>
      <c r="D314" s="148">
        <v>43376</v>
      </c>
      <c r="E314" s="85" t="s">
        <v>23</v>
      </c>
      <c r="F314" s="85">
        <v>18305</v>
      </c>
      <c r="G314" s="89"/>
      <c r="H314" s="93" t="s">
        <v>13720</v>
      </c>
      <c r="I314" s="89"/>
      <c r="J314" s="89"/>
      <c r="K314" s="89"/>
      <c r="L314" s="89"/>
      <c r="M314" s="155">
        <v>0</v>
      </c>
      <c r="N314" s="155">
        <v>0</v>
      </c>
      <c r="O314" s="155">
        <v>0</v>
      </c>
      <c r="P314" s="155">
        <v>0.01</v>
      </c>
      <c r="Q314" s="89" t="s">
        <v>679</v>
      </c>
    </row>
    <row r="315" spans="1:17" s="99" customFormat="1" ht="51">
      <c r="A315" s="89" t="s">
        <v>560</v>
      </c>
      <c r="B315" s="89"/>
      <c r="C315" s="90" t="s">
        <v>622</v>
      </c>
      <c r="D315" s="148">
        <v>43377</v>
      </c>
      <c r="E315" s="85" t="s">
        <v>23</v>
      </c>
      <c r="F315" s="85">
        <v>18309</v>
      </c>
      <c r="G315" s="89"/>
      <c r="H315" s="93" t="s">
        <v>13721</v>
      </c>
      <c r="I315" s="89"/>
      <c r="J315" s="89"/>
      <c r="K315" s="89"/>
      <c r="L315" s="89"/>
      <c r="M315" s="155">
        <v>0</v>
      </c>
      <c r="N315" s="155">
        <v>0</v>
      </c>
      <c r="O315" s="155">
        <v>0.01</v>
      </c>
      <c r="P315" s="155">
        <v>0</v>
      </c>
      <c r="Q315" s="89" t="s">
        <v>679</v>
      </c>
    </row>
    <row r="316" spans="1:17" s="99" customFormat="1" ht="63.75">
      <c r="A316" s="89">
        <v>512</v>
      </c>
      <c r="B316" s="89"/>
      <c r="C316" s="90" t="s">
        <v>10495</v>
      </c>
      <c r="D316" s="148">
        <v>43381</v>
      </c>
      <c r="E316" s="85" t="s">
        <v>15</v>
      </c>
      <c r="F316" s="85">
        <v>856394</v>
      </c>
      <c r="G316" s="89"/>
      <c r="H316" s="93" t="s">
        <v>13722</v>
      </c>
      <c r="I316" s="89"/>
      <c r="J316" s="89"/>
      <c r="K316" s="89"/>
      <c r="L316" s="89"/>
      <c r="M316" s="155">
        <v>7.29</v>
      </c>
      <c r="N316" s="155">
        <v>0</v>
      </c>
      <c r="O316" s="155">
        <v>50.01</v>
      </c>
      <c r="P316" s="155">
        <v>0</v>
      </c>
      <c r="Q316" s="89" t="s">
        <v>679</v>
      </c>
    </row>
    <row r="317" spans="1:17" s="99" customFormat="1" ht="51">
      <c r="A317" s="89" t="s">
        <v>560</v>
      </c>
      <c r="B317" s="89"/>
      <c r="C317" s="90" t="s">
        <v>622</v>
      </c>
      <c r="D317" s="148">
        <v>43381</v>
      </c>
      <c r="E317" s="85" t="s">
        <v>23</v>
      </c>
      <c r="F317" s="85">
        <v>18317</v>
      </c>
      <c r="G317" s="89"/>
      <c r="H317" s="93" t="s">
        <v>13723</v>
      </c>
      <c r="I317" s="89"/>
      <c r="J317" s="89"/>
      <c r="K317" s="89"/>
      <c r="L317" s="89"/>
      <c r="M317" s="155">
        <v>0</v>
      </c>
      <c r="N317" s="155">
        <v>0</v>
      </c>
      <c r="O317" s="155">
        <v>0</v>
      </c>
      <c r="P317" s="155">
        <v>0.03</v>
      </c>
      <c r="Q317" s="89" t="s">
        <v>679</v>
      </c>
    </row>
    <row r="318" spans="1:17" s="99" customFormat="1" ht="51">
      <c r="A318" s="89" t="s">
        <v>560</v>
      </c>
      <c r="B318" s="89"/>
      <c r="C318" s="90" t="s">
        <v>622</v>
      </c>
      <c r="D318" s="148">
        <v>43382</v>
      </c>
      <c r="E318" s="85" t="s">
        <v>23</v>
      </c>
      <c r="F318" s="85">
        <v>18322</v>
      </c>
      <c r="G318" s="89"/>
      <c r="H318" s="93" t="s">
        <v>13724</v>
      </c>
      <c r="I318" s="89"/>
      <c r="J318" s="89"/>
      <c r="K318" s="89"/>
      <c r="L318" s="89"/>
      <c r="M318" s="155">
        <v>0</v>
      </c>
      <c r="N318" s="155">
        <v>0</v>
      </c>
      <c r="O318" s="155">
        <v>0.01</v>
      </c>
      <c r="P318" s="155">
        <v>0</v>
      </c>
      <c r="Q318" s="89" t="s">
        <v>679</v>
      </c>
    </row>
    <row r="319" spans="1:17" s="99" customFormat="1" ht="102">
      <c r="A319" s="89" t="s">
        <v>560</v>
      </c>
      <c r="B319" s="89"/>
      <c r="C319" s="90" t="s">
        <v>622</v>
      </c>
      <c r="D319" s="148">
        <v>43383</v>
      </c>
      <c r="E319" s="85" t="s">
        <v>6</v>
      </c>
      <c r="F319" s="85">
        <v>858193</v>
      </c>
      <c r="G319" s="89"/>
      <c r="H319" s="93" t="s">
        <v>13725</v>
      </c>
      <c r="I319" s="89"/>
      <c r="J319" s="89"/>
      <c r="K319" s="89"/>
      <c r="L319" s="89"/>
      <c r="M319" s="155">
        <v>0</v>
      </c>
      <c r="N319" s="155">
        <v>2.56</v>
      </c>
      <c r="O319" s="155">
        <v>0</v>
      </c>
      <c r="P319" s="155">
        <v>17.559999999999999</v>
      </c>
      <c r="Q319" s="89" t="s">
        <v>679</v>
      </c>
    </row>
    <row r="320" spans="1:17" s="99" customFormat="1" ht="102">
      <c r="A320" s="89" t="s">
        <v>560</v>
      </c>
      <c r="B320" s="89"/>
      <c r="C320" s="90" t="s">
        <v>622</v>
      </c>
      <c r="D320" s="148">
        <v>43383</v>
      </c>
      <c r="E320" s="85" t="s">
        <v>6</v>
      </c>
      <c r="F320" s="85">
        <v>858064</v>
      </c>
      <c r="G320" s="89"/>
      <c r="H320" s="93" t="s">
        <v>13726</v>
      </c>
      <c r="I320" s="89"/>
      <c r="J320" s="89"/>
      <c r="K320" s="89"/>
      <c r="L320" s="89"/>
      <c r="M320" s="155">
        <v>0</v>
      </c>
      <c r="N320" s="155">
        <v>5.77</v>
      </c>
      <c r="O320" s="155">
        <v>0</v>
      </c>
      <c r="P320" s="155">
        <v>39.58</v>
      </c>
      <c r="Q320" s="89" t="s">
        <v>679</v>
      </c>
    </row>
    <row r="321" spans="1:17" s="99" customFormat="1" ht="89.25">
      <c r="A321" s="89" t="s">
        <v>560</v>
      </c>
      <c r="B321" s="89"/>
      <c r="C321" s="90" t="s">
        <v>622</v>
      </c>
      <c r="D321" s="148">
        <v>43383</v>
      </c>
      <c r="E321" s="85" t="s">
        <v>6</v>
      </c>
      <c r="F321" s="85">
        <v>858194</v>
      </c>
      <c r="G321" s="89"/>
      <c r="H321" s="93" t="s">
        <v>13727</v>
      </c>
      <c r="I321" s="89"/>
      <c r="J321" s="89"/>
      <c r="K321" s="89"/>
      <c r="L321" s="89"/>
      <c r="M321" s="155">
        <v>0</v>
      </c>
      <c r="N321" s="155">
        <v>3.6</v>
      </c>
      <c r="O321" s="155">
        <v>0</v>
      </c>
      <c r="P321" s="155">
        <v>24.7</v>
      </c>
      <c r="Q321" s="89" t="s">
        <v>679</v>
      </c>
    </row>
    <row r="322" spans="1:17" s="99" customFormat="1" ht="102">
      <c r="A322" s="89" t="s">
        <v>560</v>
      </c>
      <c r="B322" s="89"/>
      <c r="C322" s="90" t="s">
        <v>622</v>
      </c>
      <c r="D322" s="148">
        <v>43383</v>
      </c>
      <c r="E322" s="85" t="s">
        <v>6</v>
      </c>
      <c r="F322" s="85">
        <v>858196</v>
      </c>
      <c r="G322" s="89"/>
      <c r="H322" s="93" t="s">
        <v>13728</v>
      </c>
      <c r="I322" s="89"/>
      <c r="J322" s="89"/>
      <c r="K322" s="89"/>
      <c r="L322" s="89"/>
      <c r="M322" s="155">
        <v>0</v>
      </c>
      <c r="N322" s="155">
        <v>0.81</v>
      </c>
      <c r="O322" s="155">
        <v>0</v>
      </c>
      <c r="P322" s="155">
        <v>5.56</v>
      </c>
      <c r="Q322" s="89" t="s">
        <v>679</v>
      </c>
    </row>
    <row r="323" spans="1:17" s="99" customFormat="1" ht="102">
      <c r="A323" s="89" t="s">
        <v>560</v>
      </c>
      <c r="B323" s="89"/>
      <c r="C323" s="90" t="s">
        <v>622</v>
      </c>
      <c r="D323" s="148">
        <v>43383</v>
      </c>
      <c r="E323" s="85" t="s">
        <v>6</v>
      </c>
      <c r="F323" s="85">
        <v>858195</v>
      </c>
      <c r="G323" s="89"/>
      <c r="H323" s="93" t="s">
        <v>13729</v>
      </c>
      <c r="I323" s="89"/>
      <c r="J323" s="89"/>
      <c r="K323" s="89"/>
      <c r="L323" s="89"/>
      <c r="M323" s="155">
        <v>0</v>
      </c>
      <c r="N323" s="155">
        <v>31.01</v>
      </c>
      <c r="O323" s="155">
        <v>0</v>
      </c>
      <c r="P323" s="155">
        <v>212.73</v>
      </c>
      <c r="Q323" s="89" t="s">
        <v>679</v>
      </c>
    </row>
    <row r="324" spans="1:17" s="99" customFormat="1" ht="63.75">
      <c r="A324" s="89">
        <v>512</v>
      </c>
      <c r="B324" s="89"/>
      <c r="C324" s="90" t="s">
        <v>10495</v>
      </c>
      <c r="D324" s="148">
        <v>43383</v>
      </c>
      <c r="E324" s="85" t="s">
        <v>15</v>
      </c>
      <c r="F324" s="85">
        <v>858322</v>
      </c>
      <c r="G324" s="89"/>
      <c r="H324" s="93" t="s">
        <v>13730</v>
      </c>
      <c r="I324" s="89"/>
      <c r="J324" s="89"/>
      <c r="K324" s="89"/>
      <c r="L324" s="89"/>
      <c r="M324" s="155">
        <v>7.29</v>
      </c>
      <c r="N324" s="155">
        <v>0</v>
      </c>
      <c r="O324" s="155">
        <v>50.01</v>
      </c>
      <c r="P324" s="155">
        <v>0</v>
      </c>
      <c r="Q324" s="89" t="s">
        <v>679</v>
      </c>
    </row>
    <row r="325" spans="1:17" s="99" customFormat="1" ht="63.75">
      <c r="A325" s="89">
        <v>47</v>
      </c>
      <c r="B325" s="89"/>
      <c r="C325" s="90" t="s">
        <v>52</v>
      </c>
      <c r="D325" s="148">
        <v>43384</v>
      </c>
      <c r="E325" s="85" t="s">
        <v>6</v>
      </c>
      <c r="F325" s="85">
        <v>859567</v>
      </c>
      <c r="G325" s="89"/>
      <c r="H325" s="93" t="s">
        <v>13731</v>
      </c>
      <c r="I325" s="89"/>
      <c r="J325" s="89"/>
      <c r="K325" s="89"/>
      <c r="L325" s="89"/>
      <c r="M325" s="155">
        <v>0</v>
      </c>
      <c r="N325" s="155">
        <v>14580000</v>
      </c>
      <c r="O325" s="155">
        <v>0</v>
      </c>
      <c r="P325" s="155">
        <v>100018800</v>
      </c>
      <c r="Q325" s="89" t="s">
        <v>679</v>
      </c>
    </row>
    <row r="326" spans="1:17" s="99" customFormat="1" ht="76.5">
      <c r="A326" s="89">
        <v>47</v>
      </c>
      <c r="B326" s="89"/>
      <c r="C326" s="90" t="s">
        <v>52</v>
      </c>
      <c r="D326" s="148">
        <v>43384</v>
      </c>
      <c r="E326" s="85" t="s">
        <v>11</v>
      </c>
      <c r="F326" s="85">
        <v>859567</v>
      </c>
      <c r="G326" s="89"/>
      <c r="H326" s="93" t="s">
        <v>13732</v>
      </c>
      <c r="I326" s="89"/>
      <c r="J326" s="89"/>
      <c r="K326" s="89"/>
      <c r="L326" s="89"/>
      <c r="M326" s="155">
        <v>7.29</v>
      </c>
      <c r="N326" s="155">
        <v>0</v>
      </c>
      <c r="O326" s="155">
        <v>50.01</v>
      </c>
      <c r="P326" s="155">
        <v>0</v>
      </c>
      <c r="Q326" s="89" t="s">
        <v>679</v>
      </c>
    </row>
    <row r="327" spans="1:17" s="99" customFormat="1" ht="51">
      <c r="A327" s="89" t="s">
        <v>560</v>
      </c>
      <c r="B327" s="89"/>
      <c r="C327" s="90" t="s">
        <v>622</v>
      </c>
      <c r="D327" s="148">
        <v>43384</v>
      </c>
      <c r="E327" s="85" t="s">
        <v>23</v>
      </c>
      <c r="F327" s="85">
        <v>18331</v>
      </c>
      <c r="G327" s="89"/>
      <c r="H327" s="93" t="s">
        <v>13733</v>
      </c>
      <c r="I327" s="89"/>
      <c r="J327" s="89"/>
      <c r="K327" s="89"/>
      <c r="L327" s="89"/>
      <c r="M327" s="155">
        <v>0</v>
      </c>
      <c r="N327" s="155">
        <v>0</v>
      </c>
      <c r="O327" s="155">
        <v>0</v>
      </c>
      <c r="P327" s="155">
        <v>0.01</v>
      </c>
      <c r="Q327" s="89" t="s">
        <v>679</v>
      </c>
    </row>
    <row r="328" spans="1:17" s="99" customFormat="1" ht="51">
      <c r="A328" s="89">
        <v>287</v>
      </c>
      <c r="B328" s="89"/>
      <c r="C328" s="90" t="s">
        <v>130</v>
      </c>
      <c r="D328" s="148">
        <v>43385</v>
      </c>
      <c r="E328" s="85" t="s">
        <v>6</v>
      </c>
      <c r="F328" s="85">
        <v>860629</v>
      </c>
      <c r="G328" s="89"/>
      <c r="H328" s="93" t="s">
        <v>13734</v>
      </c>
      <c r="I328" s="89"/>
      <c r="J328" s="89"/>
      <c r="K328" s="89"/>
      <c r="L328" s="89"/>
      <c r="M328" s="155">
        <v>0</v>
      </c>
      <c r="N328" s="155">
        <v>344081.58</v>
      </c>
      <c r="O328" s="155">
        <v>0</v>
      </c>
      <c r="P328" s="155">
        <v>2360399.64</v>
      </c>
      <c r="Q328" s="89" t="s">
        <v>679</v>
      </c>
    </row>
    <row r="329" spans="1:17" s="99" customFormat="1" ht="63.75">
      <c r="A329" s="89">
        <v>512</v>
      </c>
      <c r="B329" s="89"/>
      <c r="C329" s="90" t="s">
        <v>10495</v>
      </c>
      <c r="D329" s="148">
        <v>43385</v>
      </c>
      <c r="E329" s="85" t="s">
        <v>15</v>
      </c>
      <c r="F329" s="85">
        <v>861382</v>
      </c>
      <c r="G329" s="89"/>
      <c r="H329" s="93" t="s">
        <v>13735</v>
      </c>
      <c r="I329" s="89"/>
      <c r="J329" s="89"/>
      <c r="K329" s="89"/>
      <c r="L329" s="89"/>
      <c r="M329" s="155">
        <v>7.29</v>
      </c>
      <c r="N329" s="155">
        <v>0</v>
      </c>
      <c r="O329" s="155">
        <v>50.01</v>
      </c>
      <c r="P329" s="155">
        <v>0</v>
      </c>
      <c r="Q329" s="89" t="s">
        <v>679</v>
      </c>
    </row>
    <row r="330" spans="1:17" s="99" customFormat="1" ht="63.75">
      <c r="A330" s="89">
        <v>512</v>
      </c>
      <c r="B330" s="89"/>
      <c r="C330" s="90" t="s">
        <v>10495</v>
      </c>
      <c r="D330" s="148">
        <v>43385</v>
      </c>
      <c r="E330" s="85" t="s">
        <v>15</v>
      </c>
      <c r="F330" s="85">
        <v>861378</v>
      </c>
      <c r="G330" s="89"/>
      <c r="H330" s="93" t="s">
        <v>13736</v>
      </c>
      <c r="I330" s="89"/>
      <c r="J330" s="89"/>
      <c r="K330" s="89"/>
      <c r="L330" s="89"/>
      <c r="M330" s="155">
        <v>7.29</v>
      </c>
      <c r="N330" s="155">
        <v>0</v>
      </c>
      <c r="O330" s="155">
        <v>50.01</v>
      </c>
      <c r="P330" s="155">
        <v>0</v>
      </c>
      <c r="Q330" s="89" t="s">
        <v>679</v>
      </c>
    </row>
    <row r="331" spans="1:17" s="99" customFormat="1" ht="63.75">
      <c r="A331" s="89">
        <v>512</v>
      </c>
      <c r="B331" s="89"/>
      <c r="C331" s="90" t="s">
        <v>10495</v>
      </c>
      <c r="D331" s="148">
        <v>43385</v>
      </c>
      <c r="E331" s="85" t="s">
        <v>15</v>
      </c>
      <c r="F331" s="85">
        <v>861373</v>
      </c>
      <c r="G331" s="89"/>
      <c r="H331" s="93" t="s">
        <v>13737</v>
      </c>
      <c r="I331" s="89"/>
      <c r="J331" s="89"/>
      <c r="K331" s="89"/>
      <c r="L331" s="89"/>
      <c r="M331" s="155">
        <v>7.29</v>
      </c>
      <c r="N331" s="155">
        <v>0</v>
      </c>
      <c r="O331" s="155">
        <v>50.01</v>
      </c>
      <c r="P331" s="155">
        <v>0</v>
      </c>
      <c r="Q331" s="89" t="s">
        <v>679</v>
      </c>
    </row>
    <row r="332" spans="1:17" s="99" customFormat="1" ht="102">
      <c r="A332" s="89" t="s">
        <v>560</v>
      </c>
      <c r="B332" s="89"/>
      <c r="C332" s="90" t="s">
        <v>622</v>
      </c>
      <c r="D332" s="148">
        <v>43388</v>
      </c>
      <c r="E332" s="85" t="s">
        <v>637</v>
      </c>
      <c r="F332" s="85">
        <v>6178</v>
      </c>
      <c r="G332" s="89"/>
      <c r="H332" s="93" t="s">
        <v>13738</v>
      </c>
      <c r="I332" s="89"/>
      <c r="J332" s="89"/>
      <c r="K332" s="89"/>
      <c r="L332" s="89"/>
      <c r="M332" s="155">
        <v>280.81</v>
      </c>
      <c r="N332" s="155">
        <v>0</v>
      </c>
      <c r="O332" s="155">
        <v>1926.36</v>
      </c>
      <c r="P332" s="155">
        <v>0</v>
      </c>
      <c r="Q332" s="89" t="s">
        <v>679</v>
      </c>
    </row>
    <row r="333" spans="1:17" s="99" customFormat="1" ht="102">
      <c r="A333" s="89" t="s">
        <v>560</v>
      </c>
      <c r="B333" s="89"/>
      <c r="C333" s="90" t="s">
        <v>622</v>
      </c>
      <c r="D333" s="148">
        <v>43388</v>
      </c>
      <c r="E333" s="85" t="s">
        <v>637</v>
      </c>
      <c r="F333" s="85">
        <v>6177</v>
      </c>
      <c r="G333" s="89"/>
      <c r="H333" s="93" t="s">
        <v>13739</v>
      </c>
      <c r="I333" s="89"/>
      <c r="J333" s="89"/>
      <c r="K333" s="89"/>
      <c r="L333" s="89"/>
      <c r="M333" s="155">
        <v>43.55</v>
      </c>
      <c r="N333" s="155">
        <v>0</v>
      </c>
      <c r="O333" s="155">
        <v>298.75</v>
      </c>
      <c r="P333" s="155">
        <v>0</v>
      </c>
      <c r="Q333" s="89" t="s">
        <v>679</v>
      </c>
    </row>
    <row r="334" spans="1:17" s="99" customFormat="1" ht="63.75">
      <c r="A334" s="89">
        <v>512</v>
      </c>
      <c r="B334" s="89"/>
      <c r="C334" s="90" t="s">
        <v>10495</v>
      </c>
      <c r="D334" s="148">
        <v>43388</v>
      </c>
      <c r="E334" s="85" t="s">
        <v>15</v>
      </c>
      <c r="F334" s="85">
        <v>862706</v>
      </c>
      <c r="G334" s="89"/>
      <c r="H334" s="93" t="s">
        <v>8993</v>
      </c>
      <c r="I334" s="89"/>
      <c r="J334" s="89"/>
      <c r="K334" s="89"/>
      <c r="L334" s="89"/>
      <c r="M334" s="155">
        <v>7.29</v>
      </c>
      <c r="N334" s="155">
        <v>0</v>
      </c>
      <c r="O334" s="155">
        <v>50.01</v>
      </c>
      <c r="P334" s="155">
        <v>0</v>
      </c>
      <c r="Q334" s="89" t="s">
        <v>679</v>
      </c>
    </row>
    <row r="335" spans="1:17" s="99" customFormat="1" ht="102">
      <c r="A335" s="89" t="s">
        <v>560</v>
      </c>
      <c r="B335" s="89"/>
      <c r="C335" s="90" t="s">
        <v>622</v>
      </c>
      <c r="D335" s="148">
        <v>43388</v>
      </c>
      <c r="E335" s="85" t="s">
        <v>637</v>
      </c>
      <c r="F335" s="85">
        <v>6179</v>
      </c>
      <c r="G335" s="89"/>
      <c r="H335" s="93" t="s">
        <v>13740</v>
      </c>
      <c r="I335" s="89"/>
      <c r="J335" s="89"/>
      <c r="K335" s="89"/>
      <c r="L335" s="89"/>
      <c r="M335" s="155">
        <v>167.37</v>
      </c>
      <c r="N335" s="155">
        <v>0</v>
      </c>
      <c r="O335" s="155">
        <v>1148.1600000000001</v>
      </c>
      <c r="P335" s="155">
        <v>0</v>
      </c>
      <c r="Q335" s="89" t="s">
        <v>679</v>
      </c>
    </row>
    <row r="336" spans="1:17" s="99" customFormat="1" ht="63.75">
      <c r="A336" s="89">
        <v>512</v>
      </c>
      <c r="B336" s="89"/>
      <c r="C336" s="90" t="s">
        <v>10495</v>
      </c>
      <c r="D336" s="148">
        <v>43388</v>
      </c>
      <c r="E336" s="85" t="s">
        <v>11</v>
      </c>
      <c r="F336" s="85">
        <v>935537</v>
      </c>
      <c r="G336" s="89"/>
      <c r="H336" s="93" t="s">
        <v>13741</v>
      </c>
      <c r="I336" s="89"/>
      <c r="J336" s="89"/>
      <c r="K336" s="89"/>
      <c r="L336" s="89"/>
      <c r="M336" s="155">
        <v>7.29</v>
      </c>
      <c r="N336" s="155">
        <v>0</v>
      </c>
      <c r="O336" s="155">
        <v>50.01</v>
      </c>
      <c r="P336" s="155">
        <v>0</v>
      </c>
      <c r="Q336" s="89" t="s">
        <v>679</v>
      </c>
    </row>
    <row r="337" spans="1:17" s="99" customFormat="1" ht="51">
      <c r="A337" s="89" t="s">
        <v>560</v>
      </c>
      <c r="B337" s="89"/>
      <c r="C337" s="90" t="s">
        <v>622</v>
      </c>
      <c r="D337" s="148">
        <v>43388</v>
      </c>
      <c r="E337" s="85" t="s">
        <v>23</v>
      </c>
      <c r="F337" s="85">
        <v>18339</v>
      </c>
      <c r="G337" s="89"/>
      <c r="H337" s="93" t="s">
        <v>13742</v>
      </c>
      <c r="I337" s="89"/>
      <c r="J337" s="89"/>
      <c r="K337" s="89"/>
      <c r="L337" s="89"/>
      <c r="M337" s="155">
        <v>0</v>
      </c>
      <c r="N337" s="155">
        <v>0</v>
      </c>
      <c r="O337" s="155">
        <v>0.02</v>
      </c>
      <c r="P337" s="155">
        <v>0</v>
      </c>
      <c r="Q337" s="89" t="s">
        <v>679</v>
      </c>
    </row>
    <row r="338" spans="1:17" s="99" customFormat="1" ht="63.75">
      <c r="A338" s="89">
        <v>287</v>
      </c>
      <c r="B338" s="89"/>
      <c r="C338" s="90" t="s">
        <v>130</v>
      </c>
      <c r="D338" s="148">
        <v>43389</v>
      </c>
      <c r="E338" s="85" t="s">
        <v>6</v>
      </c>
      <c r="F338" s="85">
        <v>863828</v>
      </c>
      <c r="G338" s="89"/>
      <c r="H338" s="93" t="s">
        <v>13743</v>
      </c>
      <c r="I338" s="89"/>
      <c r="J338" s="89"/>
      <c r="K338" s="89"/>
      <c r="L338" s="89"/>
      <c r="M338" s="155">
        <v>0</v>
      </c>
      <c r="N338" s="155">
        <v>5000000</v>
      </c>
      <c r="O338" s="155">
        <v>0</v>
      </c>
      <c r="P338" s="155">
        <v>34300000</v>
      </c>
      <c r="Q338" s="89" t="s">
        <v>679</v>
      </c>
    </row>
    <row r="339" spans="1:17" s="99" customFormat="1" ht="63.75">
      <c r="A339" s="89">
        <v>86</v>
      </c>
      <c r="B339" s="89"/>
      <c r="C339" s="90" t="s">
        <v>59</v>
      </c>
      <c r="D339" s="148">
        <v>43389</v>
      </c>
      <c r="E339" s="85" t="s">
        <v>6</v>
      </c>
      <c r="F339" s="85">
        <v>863959</v>
      </c>
      <c r="G339" s="89"/>
      <c r="H339" s="93" t="s">
        <v>13744</v>
      </c>
      <c r="I339" s="89"/>
      <c r="J339" s="89"/>
      <c r="K339" s="89"/>
      <c r="L339" s="89"/>
      <c r="M339" s="155">
        <v>0</v>
      </c>
      <c r="N339" s="155">
        <v>564500</v>
      </c>
      <c r="O339" s="155">
        <v>0</v>
      </c>
      <c r="P339" s="155">
        <v>3872470</v>
      </c>
      <c r="Q339" s="89" t="s">
        <v>679</v>
      </c>
    </row>
    <row r="340" spans="1:17" s="99" customFormat="1" ht="76.5">
      <c r="A340" s="89">
        <v>86</v>
      </c>
      <c r="B340" s="89"/>
      <c r="C340" s="90" t="s">
        <v>59</v>
      </c>
      <c r="D340" s="148">
        <v>43389</v>
      </c>
      <c r="E340" s="85" t="s">
        <v>11</v>
      </c>
      <c r="F340" s="85">
        <v>863959</v>
      </c>
      <c r="G340" s="89"/>
      <c r="H340" s="93" t="s">
        <v>13745</v>
      </c>
      <c r="I340" s="89"/>
      <c r="J340" s="89"/>
      <c r="K340" s="89"/>
      <c r="L340" s="89"/>
      <c r="M340" s="155">
        <v>7.29</v>
      </c>
      <c r="N340" s="155">
        <v>0</v>
      </c>
      <c r="O340" s="155">
        <v>50.01</v>
      </c>
      <c r="P340" s="155">
        <v>0</v>
      </c>
      <c r="Q340" s="89" t="s">
        <v>679</v>
      </c>
    </row>
    <row r="341" spans="1:17" s="99" customFormat="1" ht="51">
      <c r="A341" s="89" t="s">
        <v>560</v>
      </c>
      <c r="B341" s="89"/>
      <c r="C341" s="90" t="s">
        <v>622</v>
      </c>
      <c r="D341" s="148">
        <v>43389</v>
      </c>
      <c r="E341" s="85" t="s">
        <v>23</v>
      </c>
      <c r="F341" s="85">
        <v>18343</v>
      </c>
      <c r="G341" s="89"/>
      <c r="H341" s="93" t="s">
        <v>13746</v>
      </c>
      <c r="I341" s="89"/>
      <c r="J341" s="89"/>
      <c r="K341" s="89"/>
      <c r="L341" s="89"/>
      <c r="M341" s="155">
        <v>0</v>
      </c>
      <c r="N341" s="155">
        <v>0</v>
      </c>
      <c r="O341" s="155">
        <v>0</v>
      </c>
      <c r="P341" s="155">
        <v>0.01</v>
      </c>
      <c r="Q341" s="89" t="s">
        <v>679</v>
      </c>
    </row>
    <row r="342" spans="1:17" s="99" customFormat="1" ht="63.75">
      <c r="A342" s="89">
        <v>512</v>
      </c>
      <c r="B342" s="89"/>
      <c r="C342" s="90" t="s">
        <v>10495</v>
      </c>
      <c r="D342" s="148">
        <v>43390</v>
      </c>
      <c r="E342" s="85" t="s">
        <v>15</v>
      </c>
      <c r="F342" s="85">
        <v>864582</v>
      </c>
      <c r="G342" s="89"/>
      <c r="H342" s="93" t="s">
        <v>13747</v>
      </c>
      <c r="I342" s="89"/>
      <c r="J342" s="89"/>
      <c r="K342" s="89"/>
      <c r="L342" s="89"/>
      <c r="M342" s="155">
        <v>7.29</v>
      </c>
      <c r="N342" s="155">
        <v>0</v>
      </c>
      <c r="O342" s="155">
        <v>50.01</v>
      </c>
      <c r="P342" s="155">
        <v>0</v>
      </c>
      <c r="Q342" s="89" t="s">
        <v>679</v>
      </c>
    </row>
    <row r="343" spans="1:17" s="99" customFormat="1" ht="63.75">
      <c r="A343" s="89">
        <v>512</v>
      </c>
      <c r="B343" s="89"/>
      <c r="C343" s="90" t="s">
        <v>10495</v>
      </c>
      <c r="D343" s="148">
        <v>43390</v>
      </c>
      <c r="E343" s="85" t="s">
        <v>15</v>
      </c>
      <c r="F343" s="85">
        <v>865308</v>
      </c>
      <c r="G343" s="89"/>
      <c r="H343" s="93" t="s">
        <v>13748</v>
      </c>
      <c r="I343" s="89"/>
      <c r="J343" s="89"/>
      <c r="K343" s="89"/>
      <c r="L343" s="89"/>
      <c r="M343" s="155">
        <v>7.29</v>
      </c>
      <c r="N343" s="155">
        <v>0</v>
      </c>
      <c r="O343" s="155">
        <v>50.01</v>
      </c>
      <c r="P343" s="155">
        <v>0</v>
      </c>
      <c r="Q343" s="89" t="s">
        <v>679</v>
      </c>
    </row>
    <row r="344" spans="1:17" s="99" customFormat="1" ht="51">
      <c r="A344" s="89" t="s">
        <v>560</v>
      </c>
      <c r="B344" s="89"/>
      <c r="C344" s="90" t="s">
        <v>622</v>
      </c>
      <c r="D344" s="148">
        <v>43390</v>
      </c>
      <c r="E344" s="85" t="s">
        <v>23</v>
      </c>
      <c r="F344" s="85">
        <v>18348</v>
      </c>
      <c r="G344" s="89"/>
      <c r="H344" s="93" t="s">
        <v>13749</v>
      </c>
      <c r="I344" s="89"/>
      <c r="J344" s="89"/>
      <c r="K344" s="89"/>
      <c r="L344" s="89"/>
      <c r="M344" s="155">
        <v>0</v>
      </c>
      <c r="N344" s="155">
        <v>0</v>
      </c>
      <c r="O344" s="155">
        <v>0</v>
      </c>
      <c r="P344" s="155">
        <v>0.02</v>
      </c>
      <c r="Q344" s="89" t="s">
        <v>679</v>
      </c>
    </row>
    <row r="345" spans="1:17" s="99" customFormat="1" ht="25.5">
      <c r="A345" s="89" t="s">
        <v>561</v>
      </c>
      <c r="B345" s="89"/>
      <c r="C345" s="90" t="s">
        <v>10493</v>
      </c>
      <c r="D345" s="148">
        <v>43391</v>
      </c>
      <c r="E345" s="85" t="s">
        <v>13</v>
      </c>
      <c r="F345" s="85">
        <v>47333</v>
      </c>
      <c r="G345" s="89"/>
      <c r="H345" s="93" t="s">
        <v>10447</v>
      </c>
      <c r="I345" s="89"/>
      <c r="J345" s="89"/>
      <c r="K345" s="89"/>
      <c r="L345" s="89"/>
      <c r="M345" s="155">
        <v>13392.75</v>
      </c>
      <c r="N345" s="155">
        <v>0</v>
      </c>
      <c r="O345" s="155">
        <v>91874.27</v>
      </c>
      <c r="P345" s="155">
        <v>0</v>
      </c>
      <c r="Q345" s="89" t="s">
        <v>679</v>
      </c>
    </row>
    <row r="346" spans="1:17" s="99" customFormat="1" ht="25.5">
      <c r="A346" s="89" t="s">
        <v>561</v>
      </c>
      <c r="B346" s="89"/>
      <c r="C346" s="90" t="s">
        <v>10493</v>
      </c>
      <c r="D346" s="148">
        <v>43391</v>
      </c>
      <c r="E346" s="85" t="s">
        <v>13</v>
      </c>
      <c r="F346" s="85">
        <v>47336</v>
      </c>
      <c r="G346" s="89"/>
      <c r="H346" s="93" t="s">
        <v>10447</v>
      </c>
      <c r="I346" s="89"/>
      <c r="J346" s="89"/>
      <c r="K346" s="89"/>
      <c r="L346" s="89"/>
      <c r="M346" s="155">
        <v>202.01</v>
      </c>
      <c r="N346" s="155">
        <v>0</v>
      </c>
      <c r="O346" s="155">
        <v>1385.79</v>
      </c>
      <c r="P346" s="155">
        <v>0</v>
      </c>
      <c r="Q346" s="89" t="s">
        <v>679</v>
      </c>
    </row>
    <row r="347" spans="1:17" s="99" customFormat="1" ht="63.75">
      <c r="A347" s="89">
        <v>512</v>
      </c>
      <c r="B347" s="89"/>
      <c r="C347" s="90" t="s">
        <v>10495</v>
      </c>
      <c r="D347" s="148">
        <v>43391</v>
      </c>
      <c r="E347" s="85" t="s">
        <v>15</v>
      </c>
      <c r="F347" s="85">
        <v>866343</v>
      </c>
      <c r="G347" s="89"/>
      <c r="H347" s="93" t="s">
        <v>8979</v>
      </c>
      <c r="I347" s="89"/>
      <c r="J347" s="89"/>
      <c r="K347" s="89"/>
      <c r="L347" s="89"/>
      <c r="M347" s="155">
        <v>7.29</v>
      </c>
      <c r="N347" s="155">
        <v>0</v>
      </c>
      <c r="O347" s="155">
        <v>50.01</v>
      </c>
      <c r="P347" s="155">
        <v>0</v>
      </c>
      <c r="Q347" s="89" t="s">
        <v>679</v>
      </c>
    </row>
    <row r="348" spans="1:17" s="99" customFormat="1" ht="63.75">
      <c r="A348" s="89">
        <v>512</v>
      </c>
      <c r="B348" s="89"/>
      <c r="C348" s="90" t="s">
        <v>10495</v>
      </c>
      <c r="D348" s="148">
        <v>43391</v>
      </c>
      <c r="E348" s="85" t="s">
        <v>15</v>
      </c>
      <c r="F348" s="85">
        <v>866572</v>
      </c>
      <c r="G348" s="89"/>
      <c r="H348" s="93" t="s">
        <v>13750</v>
      </c>
      <c r="I348" s="89"/>
      <c r="J348" s="89"/>
      <c r="K348" s="89"/>
      <c r="L348" s="89"/>
      <c r="M348" s="155">
        <v>7.29</v>
      </c>
      <c r="N348" s="155">
        <v>0</v>
      </c>
      <c r="O348" s="155">
        <v>50.01</v>
      </c>
      <c r="P348" s="155">
        <v>0</v>
      </c>
      <c r="Q348" s="89" t="s">
        <v>679</v>
      </c>
    </row>
    <row r="349" spans="1:17" s="99" customFormat="1" ht="51">
      <c r="A349" s="89" t="s">
        <v>560</v>
      </c>
      <c r="B349" s="89"/>
      <c r="C349" s="90" t="s">
        <v>622</v>
      </c>
      <c r="D349" s="148">
        <v>43391</v>
      </c>
      <c r="E349" s="85" t="s">
        <v>23</v>
      </c>
      <c r="F349" s="85">
        <v>18352</v>
      </c>
      <c r="G349" s="89"/>
      <c r="H349" s="93" t="s">
        <v>13751</v>
      </c>
      <c r="I349" s="89"/>
      <c r="J349" s="89"/>
      <c r="K349" s="89"/>
      <c r="L349" s="89"/>
      <c r="M349" s="155">
        <v>0</v>
      </c>
      <c r="N349" s="155">
        <v>0</v>
      </c>
      <c r="O349" s="155">
        <v>0</v>
      </c>
      <c r="P349" s="155">
        <v>0.02</v>
      </c>
      <c r="Q349" s="89" t="s">
        <v>679</v>
      </c>
    </row>
    <row r="350" spans="1:17" s="99" customFormat="1" ht="76.5">
      <c r="A350" s="89">
        <v>514</v>
      </c>
      <c r="B350" s="89"/>
      <c r="C350" s="90" t="s">
        <v>176</v>
      </c>
      <c r="D350" s="148">
        <v>43392</v>
      </c>
      <c r="E350" s="85" t="s">
        <v>11</v>
      </c>
      <c r="F350" s="85">
        <v>867746</v>
      </c>
      <c r="G350" s="89"/>
      <c r="H350" s="93" t="s">
        <v>13752</v>
      </c>
      <c r="I350" s="89"/>
      <c r="J350" s="89"/>
      <c r="K350" s="89"/>
      <c r="L350" s="89"/>
      <c r="M350" s="155">
        <v>7.29</v>
      </c>
      <c r="N350" s="155">
        <v>0</v>
      </c>
      <c r="O350" s="155">
        <v>50.01</v>
      </c>
      <c r="P350" s="155">
        <v>0</v>
      </c>
      <c r="Q350" s="89" t="s">
        <v>679</v>
      </c>
    </row>
    <row r="351" spans="1:17" s="99" customFormat="1" ht="76.5">
      <c r="A351" s="89">
        <v>514</v>
      </c>
      <c r="B351" s="89"/>
      <c r="C351" s="90" t="s">
        <v>176</v>
      </c>
      <c r="D351" s="148">
        <v>43392</v>
      </c>
      <c r="E351" s="85" t="s">
        <v>11</v>
      </c>
      <c r="F351" s="85">
        <v>867747</v>
      </c>
      <c r="G351" s="89"/>
      <c r="H351" s="93" t="s">
        <v>13753</v>
      </c>
      <c r="I351" s="89"/>
      <c r="J351" s="89"/>
      <c r="K351" s="89"/>
      <c r="L351" s="89"/>
      <c r="M351" s="155">
        <v>7.29</v>
      </c>
      <c r="N351" s="155">
        <v>0</v>
      </c>
      <c r="O351" s="155">
        <v>50.01</v>
      </c>
      <c r="P351" s="155">
        <v>0</v>
      </c>
      <c r="Q351" s="89" t="s">
        <v>679</v>
      </c>
    </row>
    <row r="352" spans="1:17" s="99" customFormat="1" ht="51">
      <c r="A352" s="89" t="s">
        <v>560</v>
      </c>
      <c r="B352" s="89"/>
      <c r="C352" s="90" t="s">
        <v>622</v>
      </c>
      <c r="D352" s="148">
        <v>43395</v>
      </c>
      <c r="E352" s="85" t="s">
        <v>23</v>
      </c>
      <c r="F352" s="85">
        <v>18361</v>
      </c>
      <c r="G352" s="89"/>
      <c r="H352" s="93" t="s">
        <v>13754</v>
      </c>
      <c r="I352" s="89"/>
      <c r="J352" s="89"/>
      <c r="K352" s="89"/>
      <c r="L352" s="89"/>
      <c r="M352" s="155">
        <v>0</v>
      </c>
      <c r="N352" s="155">
        <v>0</v>
      </c>
      <c r="O352" s="155">
        <v>0</v>
      </c>
      <c r="P352" s="155">
        <v>0.03</v>
      </c>
      <c r="Q352" s="89" t="s">
        <v>679</v>
      </c>
    </row>
    <row r="353" spans="1:17" s="99" customFormat="1" ht="51">
      <c r="A353" s="89">
        <v>578</v>
      </c>
      <c r="B353" s="89"/>
      <c r="C353" s="90" t="s">
        <v>183</v>
      </c>
      <c r="D353" s="148">
        <v>43396</v>
      </c>
      <c r="E353" s="85" t="s">
        <v>3</v>
      </c>
      <c r="F353" s="85">
        <v>1675047</v>
      </c>
      <c r="G353" s="89"/>
      <c r="H353" s="93" t="s">
        <v>13755</v>
      </c>
      <c r="I353" s="89"/>
      <c r="J353" s="89"/>
      <c r="K353" s="89"/>
      <c r="L353" s="89"/>
      <c r="M353" s="155">
        <v>0</v>
      </c>
      <c r="N353" s="155">
        <v>45</v>
      </c>
      <c r="O353" s="155">
        <v>0</v>
      </c>
      <c r="P353" s="155">
        <v>308.7</v>
      </c>
      <c r="Q353" s="89" t="s">
        <v>679</v>
      </c>
    </row>
    <row r="354" spans="1:17" s="99" customFormat="1" ht="76.5">
      <c r="A354" s="89" t="s">
        <v>560</v>
      </c>
      <c r="B354" s="89"/>
      <c r="C354" s="90" t="s">
        <v>622</v>
      </c>
      <c r="D354" s="148">
        <v>43396</v>
      </c>
      <c r="E354" s="85" t="s">
        <v>6</v>
      </c>
      <c r="F354" s="85">
        <v>936237</v>
      </c>
      <c r="G354" s="89"/>
      <c r="H354" s="93" t="s">
        <v>13756</v>
      </c>
      <c r="I354" s="89"/>
      <c r="J354" s="89"/>
      <c r="K354" s="89"/>
      <c r="L354" s="89"/>
      <c r="M354" s="155">
        <v>0</v>
      </c>
      <c r="N354" s="155">
        <v>49172</v>
      </c>
      <c r="O354" s="155">
        <v>0</v>
      </c>
      <c r="P354" s="155">
        <v>337319.92</v>
      </c>
      <c r="Q354" s="89" t="s">
        <v>679</v>
      </c>
    </row>
    <row r="355" spans="1:17" s="99" customFormat="1" ht="25.5">
      <c r="A355" s="89" t="s">
        <v>561</v>
      </c>
      <c r="B355" s="89"/>
      <c r="C355" s="90" t="s">
        <v>10493</v>
      </c>
      <c r="D355" s="148">
        <v>43396</v>
      </c>
      <c r="E355" s="85" t="s">
        <v>13</v>
      </c>
      <c r="F355" s="85">
        <v>47365</v>
      </c>
      <c r="G355" s="89"/>
      <c r="H355" s="93" t="s">
        <v>10447</v>
      </c>
      <c r="I355" s="89"/>
      <c r="J355" s="89"/>
      <c r="K355" s="89"/>
      <c r="L355" s="89"/>
      <c r="M355" s="155">
        <v>34821.15</v>
      </c>
      <c r="N355" s="155">
        <v>0</v>
      </c>
      <c r="O355" s="155">
        <v>238873.09</v>
      </c>
      <c r="P355" s="155">
        <v>0</v>
      </c>
      <c r="Q355" s="89" t="s">
        <v>679</v>
      </c>
    </row>
    <row r="356" spans="1:17" s="99" customFormat="1" ht="25.5">
      <c r="A356" s="89" t="s">
        <v>561</v>
      </c>
      <c r="B356" s="89"/>
      <c r="C356" s="90" t="s">
        <v>10493</v>
      </c>
      <c r="D356" s="148">
        <v>43396</v>
      </c>
      <c r="E356" s="85" t="s">
        <v>13</v>
      </c>
      <c r="F356" s="85">
        <v>47362</v>
      </c>
      <c r="G356" s="89"/>
      <c r="H356" s="93" t="s">
        <v>10447</v>
      </c>
      <c r="I356" s="89"/>
      <c r="J356" s="89"/>
      <c r="K356" s="89"/>
      <c r="L356" s="89"/>
      <c r="M356" s="155">
        <v>771.87</v>
      </c>
      <c r="N356" s="155">
        <v>0</v>
      </c>
      <c r="O356" s="155">
        <v>5295.03</v>
      </c>
      <c r="P356" s="155">
        <v>0</v>
      </c>
      <c r="Q356" s="89" t="s">
        <v>679</v>
      </c>
    </row>
    <row r="357" spans="1:17" s="99" customFormat="1" ht="25.5">
      <c r="A357" s="89" t="s">
        <v>561</v>
      </c>
      <c r="B357" s="89"/>
      <c r="C357" s="90" t="s">
        <v>10493</v>
      </c>
      <c r="D357" s="148">
        <v>43396</v>
      </c>
      <c r="E357" s="85" t="s">
        <v>13</v>
      </c>
      <c r="F357" s="85">
        <v>47359</v>
      </c>
      <c r="G357" s="89"/>
      <c r="H357" s="93" t="s">
        <v>10447</v>
      </c>
      <c r="I357" s="89"/>
      <c r="J357" s="89"/>
      <c r="K357" s="89"/>
      <c r="L357" s="89"/>
      <c r="M357" s="155">
        <v>50892.45</v>
      </c>
      <c r="N357" s="155">
        <v>0</v>
      </c>
      <c r="O357" s="155">
        <v>349122.21</v>
      </c>
      <c r="P357" s="155">
        <v>0</v>
      </c>
      <c r="Q357" s="89" t="s">
        <v>679</v>
      </c>
    </row>
    <row r="358" spans="1:17" s="99" customFormat="1" ht="25.5">
      <c r="A358" s="89" t="s">
        <v>561</v>
      </c>
      <c r="B358" s="89"/>
      <c r="C358" s="90" t="s">
        <v>10493</v>
      </c>
      <c r="D358" s="148">
        <v>43396</v>
      </c>
      <c r="E358" s="85" t="s">
        <v>13</v>
      </c>
      <c r="F358" s="85">
        <v>47368</v>
      </c>
      <c r="G358" s="89"/>
      <c r="H358" s="93" t="s">
        <v>10447</v>
      </c>
      <c r="I358" s="89"/>
      <c r="J358" s="89"/>
      <c r="K358" s="89"/>
      <c r="L358" s="89"/>
      <c r="M358" s="155">
        <v>528.12</v>
      </c>
      <c r="N358" s="155">
        <v>0</v>
      </c>
      <c r="O358" s="155">
        <v>3622.9</v>
      </c>
      <c r="P358" s="155">
        <v>0</v>
      </c>
      <c r="Q358" s="89" t="s">
        <v>679</v>
      </c>
    </row>
    <row r="359" spans="1:17" s="99" customFormat="1" ht="25.5">
      <c r="A359" s="89" t="s">
        <v>561</v>
      </c>
      <c r="B359" s="89"/>
      <c r="C359" s="90" t="s">
        <v>10493</v>
      </c>
      <c r="D359" s="148">
        <v>43396</v>
      </c>
      <c r="E359" s="85" t="s">
        <v>13</v>
      </c>
      <c r="F359" s="85">
        <v>47374</v>
      </c>
      <c r="G359" s="89"/>
      <c r="H359" s="93" t="s">
        <v>10447</v>
      </c>
      <c r="I359" s="89"/>
      <c r="J359" s="89"/>
      <c r="K359" s="89"/>
      <c r="L359" s="89"/>
      <c r="M359" s="155">
        <v>284.37</v>
      </c>
      <c r="N359" s="155">
        <v>0</v>
      </c>
      <c r="O359" s="155">
        <v>1950.78</v>
      </c>
      <c r="P359" s="155">
        <v>0</v>
      </c>
      <c r="Q359" s="89" t="s">
        <v>679</v>
      </c>
    </row>
    <row r="360" spans="1:17" s="99" customFormat="1" ht="25.5">
      <c r="A360" s="89" t="s">
        <v>561</v>
      </c>
      <c r="B360" s="89"/>
      <c r="C360" s="90" t="s">
        <v>10493</v>
      </c>
      <c r="D360" s="148">
        <v>43396</v>
      </c>
      <c r="E360" s="85" t="s">
        <v>13</v>
      </c>
      <c r="F360" s="85">
        <v>47371</v>
      </c>
      <c r="G360" s="89"/>
      <c r="H360" s="93" t="s">
        <v>10447</v>
      </c>
      <c r="I360" s="89"/>
      <c r="J360" s="89"/>
      <c r="K360" s="89"/>
      <c r="L360" s="89"/>
      <c r="M360" s="155">
        <v>18749.849999999999</v>
      </c>
      <c r="N360" s="155">
        <v>0</v>
      </c>
      <c r="O360" s="155">
        <v>128623.97</v>
      </c>
      <c r="P360" s="155">
        <v>0</v>
      </c>
      <c r="Q360" s="89" t="s">
        <v>679</v>
      </c>
    </row>
    <row r="361" spans="1:17" s="99" customFormat="1" ht="63.75">
      <c r="A361" s="89">
        <v>512</v>
      </c>
      <c r="B361" s="89"/>
      <c r="C361" s="90" t="s">
        <v>10495</v>
      </c>
      <c r="D361" s="148">
        <v>43396</v>
      </c>
      <c r="E361" s="85" t="s">
        <v>15</v>
      </c>
      <c r="F361" s="85">
        <v>869919</v>
      </c>
      <c r="G361" s="89"/>
      <c r="H361" s="93" t="s">
        <v>13757</v>
      </c>
      <c r="I361" s="89"/>
      <c r="J361" s="89"/>
      <c r="K361" s="89"/>
      <c r="L361" s="89"/>
      <c r="M361" s="155">
        <v>7.29</v>
      </c>
      <c r="N361" s="155">
        <v>0</v>
      </c>
      <c r="O361" s="155">
        <v>50.01</v>
      </c>
      <c r="P361" s="155">
        <v>0</v>
      </c>
      <c r="Q361" s="89" t="s">
        <v>679</v>
      </c>
    </row>
    <row r="362" spans="1:17" s="99" customFormat="1" ht="63.75">
      <c r="A362" s="89">
        <v>512</v>
      </c>
      <c r="B362" s="89"/>
      <c r="C362" s="90" t="s">
        <v>10495</v>
      </c>
      <c r="D362" s="148">
        <v>43397</v>
      </c>
      <c r="E362" s="85" t="s">
        <v>11</v>
      </c>
      <c r="F362" s="85">
        <v>870776</v>
      </c>
      <c r="G362" s="89"/>
      <c r="H362" s="93" t="s">
        <v>13758</v>
      </c>
      <c r="I362" s="89"/>
      <c r="J362" s="89"/>
      <c r="K362" s="89"/>
      <c r="L362" s="89"/>
      <c r="M362" s="155">
        <v>7.29</v>
      </c>
      <c r="N362" s="155">
        <v>0</v>
      </c>
      <c r="O362" s="155">
        <v>50.01</v>
      </c>
      <c r="P362" s="155">
        <v>0</v>
      </c>
      <c r="Q362" s="89" t="s">
        <v>679</v>
      </c>
    </row>
    <row r="363" spans="1:17" s="99" customFormat="1" ht="63.75">
      <c r="A363" s="89">
        <v>512</v>
      </c>
      <c r="B363" s="89"/>
      <c r="C363" s="90" t="s">
        <v>10495</v>
      </c>
      <c r="D363" s="148">
        <v>43397</v>
      </c>
      <c r="E363" s="85" t="s">
        <v>13</v>
      </c>
      <c r="F363" s="85">
        <v>870778</v>
      </c>
      <c r="G363" s="89"/>
      <c r="H363" s="93" t="s">
        <v>13759</v>
      </c>
      <c r="I363" s="89"/>
      <c r="J363" s="89"/>
      <c r="K363" s="89"/>
      <c r="L363" s="89"/>
      <c r="M363" s="155">
        <v>236164.64</v>
      </c>
      <c r="N363" s="155">
        <v>0</v>
      </c>
      <c r="O363" s="155">
        <v>1620089.43</v>
      </c>
      <c r="P363" s="155">
        <v>0</v>
      </c>
      <c r="Q363" s="89" t="s">
        <v>679</v>
      </c>
    </row>
    <row r="364" spans="1:17" s="99" customFormat="1" ht="63.75">
      <c r="A364" s="89">
        <v>512</v>
      </c>
      <c r="B364" s="89"/>
      <c r="C364" s="90" t="s">
        <v>10495</v>
      </c>
      <c r="D364" s="148">
        <v>43397</v>
      </c>
      <c r="E364" s="85" t="s">
        <v>15</v>
      </c>
      <c r="F364" s="85">
        <v>870802</v>
      </c>
      <c r="G364" s="89"/>
      <c r="H364" s="93" t="s">
        <v>13760</v>
      </c>
      <c r="I364" s="89"/>
      <c r="J364" s="89"/>
      <c r="K364" s="89"/>
      <c r="L364" s="89"/>
      <c r="M364" s="155">
        <v>7.29</v>
      </c>
      <c r="N364" s="155">
        <v>0</v>
      </c>
      <c r="O364" s="155">
        <v>50.01</v>
      </c>
      <c r="P364" s="155">
        <v>0</v>
      </c>
      <c r="Q364" s="89" t="s">
        <v>679</v>
      </c>
    </row>
    <row r="365" spans="1:17" s="99" customFormat="1" ht="63.75">
      <c r="A365" s="89">
        <v>512</v>
      </c>
      <c r="B365" s="89"/>
      <c r="C365" s="90" t="s">
        <v>10495</v>
      </c>
      <c r="D365" s="148">
        <v>43397</v>
      </c>
      <c r="E365" s="85" t="s">
        <v>15</v>
      </c>
      <c r="F365" s="85">
        <v>871081</v>
      </c>
      <c r="G365" s="89"/>
      <c r="H365" s="93" t="s">
        <v>13761</v>
      </c>
      <c r="I365" s="89"/>
      <c r="J365" s="89"/>
      <c r="K365" s="89"/>
      <c r="L365" s="89"/>
      <c r="M365" s="155">
        <v>7.29</v>
      </c>
      <c r="N365" s="155">
        <v>0</v>
      </c>
      <c r="O365" s="155">
        <v>50.01</v>
      </c>
      <c r="P365" s="155">
        <v>0</v>
      </c>
      <c r="Q365" s="89" t="s">
        <v>679</v>
      </c>
    </row>
    <row r="366" spans="1:17" s="99" customFormat="1" ht="63.75">
      <c r="A366" s="89">
        <v>512</v>
      </c>
      <c r="B366" s="89"/>
      <c r="C366" s="90" t="s">
        <v>10495</v>
      </c>
      <c r="D366" s="148">
        <v>43397</v>
      </c>
      <c r="E366" s="85" t="s">
        <v>11</v>
      </c>
      <c r="F366" s="85">
        <v>936516</v>
      </c>
      <c r="G366" s="89"/>
      <c r="H366" s="93" t="s">
        <v>13762</v>
      </c>
      <c r="I366" s="89"/>
      <c r="J366" s="89"/>
      <c r="K366" s="89"/>
      <c r="L366" s="89"/>
      <c r="M366" s="155">
        <v>7.29</v>
      </c>
      <c r="N366" s="155">
        <v>0</v>
      </c>
      <c r="O366" s="155">
        <v>50.01</v>
      </c>
      <c r="P366" s="155">
        <v>0</v>
      </c>
      <c r="Q366" s="89" t="s">
        <v>679</v>
      </c>
    </row>
    <row r="367" spans="1:17" s="99" customFormat="1" ht="63.75">
      <c r="A367" s="89">
        <v>512</v>
      </c>
      <c r="B367" s="89"/>
      <c r="C367" s="90" t="s">
        <v>10495</v>
      </c>
      <c r="D367" s="148">
        <v>43397</v>
      </c>
      <c r="E367" s="85" t="s">
        <v>11</v>
      </c>
      <c r="F367" s="85">
        <v>936555</v>
      </c>
      <c r="G367" s="89"/>
      <c r="H367" s="93" t="s">
        <v>13763</v>
      </c>
      <c r="I367" s="89"/>
      <c r="J367" s="89"/>
      <c r="K367" s="89"/>
      <c r="L367" s="89"/>
      <c r="M367" s="155">
        <v>7.29</v>
      </c>
      <c r="N367" s="155">
        <v>0</v>
      </c>
      <c r="O367" s="155">
        <v>50.01</v>
      </c>
      <c r="P367" s="155">
        <v>0</v>
      </c>
      <c r="Q367" s="89" t="s">
        <v>679</v>
      </c>
    </row>
    <row r="368" spans="1:17" s="99" customFormat="1" ht="51">
      <c r="A368" s="89" t="s">
        <v>560</v>
      </c>
      <c r="B368" s="89"/>
      <c r="C368" s="90" t="s">
        <v>622</v>
      </c>
      <c r="D368" s="148">
        <v>43397</v>
      </c>
      <c r="E368" s="85" t="s">
        <v>23</v>
      </c>
      <c r="F368" s="85">
        <v>18370</v>
      </c>
      <c r="G368" s="89"/>
      <c r="H368" s="93" t="s">
        <v>13764</v>
      </c>
      <c r="I368" s="89"/>
      <c r="J368" s="89"/>
      <c r="K368" s="89"/>
      <c r="L368" s="89"/>
      <c r="M368" s="155">
        <v>0</v>
      </c>
      <c r="N368" s="155">
        <v>0</v>
      </c>
      <c r="O368" s="155">
        <v>0.03</v>
      </c>
      <c r="P368" s="155">
        <v>0</v>
      </c>
      <c r="Q368" s="89" t="s">
        <v>679</v>
      </c>
    </row>
    <row r="369" spans="1:17" s="99" customFormat="1" ht="76.5">
      <c r="A369" s="89">
        <v>132</v>
      </c>
      <c r="B369" s="89"/>
      <c r="C369" s="90" t="s">
        <v>71</v>
      </c>
      <c r="D369" s="148">
        <v>43398</v>
      </c>
      <c r="E369" s="85" t="s">
        <v>6</v>
      </c>
      <c r="F369" s="85">
        <v>936663</v>
      </c>
      <c r="G369" s="89"/>
      <c r="H369" s="93" t="s">
        <v>13765</v>
      </c>
      <c r="I369" s="89"/>
      <c r="J369" s="89"/>
      <c r="K369" s="89"/>
      <c r="L369" s="89"/>
      <c r="M369" s="155">
        <v>0</v>
      </c>
      <c r="N369" s="155">
        <v>18787204.699999999</v>
      </c>
      <c r="O369" s="155">
        <v>0</v>
      </c>
      <c r="P369" s="155">
        <v>128880224.23999999</v>
      </c>
      <c r="Q369" s="89" t="s">
        <v>679</v>
      </c>
    </row>
    <row r="370" spans="1:17" s="99" customFormat="1" ht="63.75">
      <c r="A370" s="89">
        <v>512</v>
      </c>
      <c r="B370" s="89"/>
      <c r="C370" s="90" t="s">
        <v>10495</v>
      </c>
      <c r="D370" s="148">
        <v>43398</v>
      </c>
      <c r="E370" s="85" t="s">
        <v>15</v>
      </c>
      <c r="F370" s="85">
        <v>872101</v>
      </c>
      <c r="G370" s="89"/>
      <c r="H370" s="93" t="s">
        <v>9009</v>
      </c>
      <c r="I370" s="89"/>
      <c r="J370" s="89"/>
      <c r="K370" s="89"/>
      <c r="L370" s="89"/>
      <c r="M370" s="155">
        <v>7.29</v>
      </c>
      <c r="N370" s="155">
        <v>0</v>
      </c>
      <c r="O370" s="155">
        <v>50.01</v>
      </c>
      <c r="P370" s="155">
        <v>0</v>
      </c>
      <c r="Q370" s="89" t="s">
        <v>679</v>
      </c>
    </row>
    <row r="371" spans="1:17" s="99" customFormat="1" ht="63.75">
      <c r="A371" s="89">
        <v>512</v>
      </c>
      <c r="B371" s="89"/>
      <c r="C371" s="90" t="s">
        <v>10495</v>
      </c>
      <c r="D371" s="148">
        <v>43398</v>
      </c>
      <c r="E371" s="85" t="s">
        <v>15</v>
      </c>
      <c r="F371" s="85">
        <v>872416</v>
      </c>
      <c r="G371" s="89"/>
      <c r="H371" s="93" t="s">
        <v>13766</v>
      </c>
      <c r="I371" s="89"/>
      <c r="J371" s="89"/>
      <c r="K371" s="89"/>
      <c r="L371" s="89"/>
      <c r="M371" s="155">
        <v>7.29</v>
      </c>
      <c r="N371" s="155">
        <v>0</v>
      </c>
      <c r="O371" s="155">
        <v>50.01</v>
      </c>
      <c r="P371" s="155">
        <v>0</v>
      </c>
      <c r="Q371" s="89" t="s">
        <v>679</v>
      </c>
    </row>
    <row r="372" spans="1:17" s="99" customFormat="1" ht="51">
      <c r="A372" s="89" t="s">
        <v>560</v>
      </c>
      <c r="B372" s="89"/>
      <c r="C372" s="90" t="s">
        <v>622</v>
      </c>
      <c r="D372" s="148">
        <v>43398</v>
      </c>
      <c r="E372" s="85" t="s">
        <v>23</v>
      </c>
      <c r="F372" s="85">
        <v>18374</v>
      </c>
      <c r="G372" s="89"/>
      <c r="H372" s="93" t="s">
        <v>13767</v>
      </c>
      <c r="I372" s="89"/>
      <c r="J372" s="89"/>
      <c r="K372" s="89"/>
      <c r="L372" s="89"/>
      <c r="M372" s="155">
        <v>0</v>
      </c>
      <c r="N372" s="155">
        <v>0</v>
      </c>
      <c r="O372" s="155">
        <v>0</v>
      </c>
      <c r="P372" s="155">
        <v>0.02</v>
      </c>
      <c r="Q372" s="89" t="s">
        <v>679</v>
      </c>
    </row>
    <row r="373" spans="1:17" s="99" customFormat="1" ht="63.75">
      <c r="A373" s="89">
        <v>512</v>
      </c>
      <c r="B373" s="89"/>
      <c r="C373" s="90" t="s">
        <v>10495</v>
      </c>
      <c r="D373" s="148">
        <v>43399</v>
      </c>
      <c r="E373" s="85" t="s">
        <v>15</v>
      </c>
      <c r="F373" s="85">
        <v>873439</v>
      </c>
      <c r="G373" s="89"/>
      <c r="H373" s="93" t="s">
        <v>13768</v>
      </c>
      <c r="I373" s="89"/>
      <c r="J373" s="89"/>
      <c r="K373" s="89"/>
      <c r="L373" s="89"/>
      <c r="M373" s="155">
        <v>7.29</v>
      </c>
      <c r="N373" s="155">
        <v>0</v>
      </c>
      <c r="O373" s="155">
        <v>50.01</v>
      </c>
      <c r="P373" s="155">
        <v>0</v>
      </c>
      <c r="Q373" s="89" t="s">
        <v>679</v>
      </c>
    </row>
    <row r="374" spans="1:17" s="99" customFormat="1" ht="63.75">
      <c r="A374" s="89">
        <v>512</v>
      </c>
      <c r="B374" s="89"/>
      <c r="C374" s="90" t="s">
        <v>10495</v>
      </c>
      <c r="D374" s="148">
        <v>43399</v>
      </c>
      <c r="E374" s="85" t="s">
        <v>15</v>
      </c>
      <c r="F374" s="85">
        <v>873446</v>
      </c>
      <c r="G374" s="89"/>
      <c r="H374" s="93" t="s">
        <v>13769</v>
      </c>
      <c r="I374" s="89"/>
      <c r="J374" s="89"/>
      <c r="K374" s="89"/>
      <c r="L374" s="89"/>
      <c r="M374" s="155">
        <v>7.29</v>
      </c>
      <c r="N374" s="155">
        <v>0</v>
      </c>
      <c r="O374" s="155">
        <v>50.01</v>
      </c>
      <c r="P374" s="155">
        <v>0</v>
      </c>
      <c r="Q374" s="89" t="s">
        <v>679</v>
      </c>
    </row>
    <row r="375" spans="1:17" s="99" customFormat="1" ht="63.75">
      <c r="A375" s="89">
        <v>512</v>
      </c>
      <c r="B375" s="89"/>
      <c r="C375" s="90" t="s">
        <v>10495</v>
      </c>
      <c r="D375" s="148">
        <v>43399</v>
      </c>
      <c r="E375" s="85" t="s">
        <v>15</v>
      </c>
      <c r="F375" s="85">
        <v>873448</v>
      </c>
      <c r="G375" s="89"/>
      <c r="H375" s="93" t="s">
        <v>13770</v>
      </c>
      <c r="I375" s="89"/>
      <c r="J375" s="89"/>
      <c r="K375" s="89"/>
      <c r="L375" s="89"/>
      <c r="M375" s="155">
        <v>7.29</v>
      </c>
      <c r="N375" s="155">
        <v>0</v>
      </c>
      <c r="O375" s="155">
        <v>50.01</v>
      </c>
      <c r="P375" s="155">
        <v>0</v>
      </c>
      <c r="Q375" s="89" t="s">
        <v>679</v>
      </c>
    </row>
    <row r="376" spans="1:17" s="99" customFormat="1" ht="63.75">
      <c r="A376" s="89">
        <v>512</v>
      </c>
      <c r="B376" s="89"/>
      <c r="C376" s="90" t="s">
        <v>10495</v>
      </c>
      <c r="D376" s="148">
        <v>43402</v>
      </c>
      <c r="E376" s="85" t="s">
        <v>15</v>
      </c>
      <c r="F376" s="85">
        <v>874740</v>
      </c>
      <c r="G376" s="89"/>
      <c r="H376" s="93" t="s">
        <v>13771</v>
      </c>
      <c r="I376" s="89"/>
      <c r="J376" s="89"/>
      <c r="K376" s="89"/>
      <c r="L376" s="89"/>
      <c r="M376" s="155">
        <v>7.29</v>
      </c>
      <c r="N376" s="155">
        <v>0</v>
      </c>
      <c r="O376" s="155">
        <v>50.01</v>
      </c>
      <c r="P376" s="155">
        <v>0</v>
      </c>
      <c r="Q376" s="89" t="s">
        <v>679</v>
      </c>
    </row>
    <row r="377" spans="1:17" s="99" customFormat="1" ht="63.75">
      <c r="A377" s="89">
        <v>512</v>
      </c>
      <c r="B377" s="89"/>
      <c r="C377" s="90" t="s">
        <v>10495</v>
      </c>
      <c r="D377" s="148">
        <v>43402</v>
      </c>
      <c r="E377" s="85" t="s">
        <v>15</v>
      </c>
      <c r="F377" s="85">
        <v>874748</v>
      </c>
      <c r="G377" s="89"/>
      <c r="H377" s="93" t="s">
        <v>9018</v>
      </c>
      <c r="I377" s="89"/>
      <c r="J377" s="89"/>
      <c r="K377" s="89"/>
      <c r="L377" s="89"/>
      <c r="M377" s="155">
        <v>7.29</v>
      </c>
      <c r="N377" s="155">
        <v>0</v>
      </c>
      <c r="O377" s="155">
        <v>50.01</v>
      </c>
      <c r="P377" s="155">
        <v>0</v>
      </c>
      <c r="Q377" s="89" t="s">
        <v>679</v>
      </c>
    </row>
    <row r="378" spans="1:17" s="99" customFormat="1" ht="63.75">
      <c r="A378" s="89">
        <v>512</v>
      </c>
      <c r="B378" s="89"/>
      <c r="C378" s="90" t="s">
        <v>10495</v>
      </c>
      <c r="D378" s="148">
        <v>43402</v>
      </c>
      <c r="E378" s="85" t="s">
        <v>15</v>
      </c>
      <c r="F378" s="85">
        <v>874904</v>
      </c>
      <c r="G378" s="89"/>
      <c r="H378" s="93" t="s">
        <v>13772</v>
      </c>
      <c r="I378" s="89"/>
      <c r="J378" s="89"/>
      <c r="K378" s="89"/>
      <c r="L378" s="89"/>
      <c r="M378" s="155">
        <v>7.29</v>
      </c>
      <c r="N378" s="155">
        <v>0</v>
      </c>
      <c r="O378" s="155">
        <v>50.01</v>
      </c>
      <c r="P378" s="155">
        <v>0</v>
      </c>
      <c r="Q378" s="89" t="s">
        <v>679</v>
      </c>
    </row>
    <row r="379" spans="1:17" s="99" customFormat="1" ht="76.5">
      <c r="A379" s="89">
        <v>132</v>
      </c>
      <c r="B379" s="89"/>
      <c r="C379" s="90" t="s">
        <v>71</v>
      </c>
      <c r="D379" s="148">
        <v>43402</v>
      </c>
      <c r="E379" s="85" t="s">
        <v>11</v>
      </c>
      <c r="F379" s="85">
        <v>937038</v>
      </c>
      <c r="G379" s="89"/>
      <c r="H379" s="93" t="s">
        <v>13773</v>
      </c>
      <c r="I379" s="89"/>
      <c r="J379" s="89"/>
      <c r="K379" s="89"/>
      <c r="L379" s="89"/>
      <c r="M379" s="155">
        <v>39.36</v>
      </c>
      <c r="N379" s="155">
        <v>0</v>
      </c>
      <c r="O379" s="155">
        <v>270.01</v>
      </c>
      <c r="P379" s="155">
        <v>0</v>
      </c>
      <c r="Q379" s="89" t="s">
        <v>679</v>
      </c>
    </row>
    <row r="380" spans="1:17" s="99" customFormat="1" ht="76.5">
      <c r="A380" s="89">
        <v>132</v>
      </c>
      <c r="B380" s="89"/>
      <c r="C380" s="90" t="s">
        <v>71</v>
      </c>
      <c r="D380" s="148">
        <v>43403</v>
      </c>
      <c r="E380" s="85" t="s">
        <v>11</v>
      </c>
      <c r="F380" s="85">
        <v>937059</v>
      </c>
      <c r="G380" s="89"/>
      <c r="H380" s="93" t="s">
        <v>13774</v>
      </c>
      <c r="I380" s="89"/>
      <c r="J380" s="89"/>
      <c r="K380" s="89"/>
      <c r="L380" s="89"/>
      <c r="M380" s="155">
        <v>39.36</v>
      </c>
      <c r="N380" s="155">
        <v>0</v>
      </c>
      <c r="O380" s="155">
        <v>270.01</v>
      </c>
      <c r="P380" s="155">
        <v>0</v>
      </c>
      <c r="Q380" s="89" t="s">
        <v>679</v>
      </c>
    </row>
    <row r="381" spans="1:17" s="99" customFormat="1" ht="76.5">
      <c r="A381" s="89" t="s">
        <v>561</v>
      </c>
      <c r="B381" s="89"/>
      <c r="C381" s="90" t="s">
        <v>10493</v>
      </c>
      <c r="D381" s="148">
        <v>43403</v>
      </c>
      <c r="E381" s="85" t="s">
        <v>13</v>
      </c>
      <c r="F381" s="85">
        <v>937183</v>
      </c>
      <c r="G381" s="89"/>
      <c r="H381" s="93" t="s">
        <v>13775</v>
      </c>
      <c r="I381" s="89"/>
      <c r="J381" s="89"/>
      <c r="K381" s="89"/>
      <c r="L381" s="89"/>
      <c r="M381" s="155">
        <v>93.46</v>
      </c>
      <c r="N381" s="155">
        <v>0</v>
      </c>
      <c r="O381" s="155">
        <v>641.14</v>
      </c>
      <c r="P381" s="155">
        <v>0</v>
      </c>
      <c r="Q381" s="89" t="s">
        <v>679</v>
      </c>
    </row>
    <row r="382" spans="1:17" s="99" customFormat="1" ht="63.75">
      <c r="A382" s="89">
        <v>512</v>
      </c>
      <c r="B382" s="89"/>
      <c r="C382" s="90" t="s">
        <v>10495</v>
      </c>
      <c r="D382" s="148">
        <v>43403</v>
      </c>
      <c r="E382" s="85" t="s">
        <v>15</v>
      </c>
      <c r="F382" s="85">
        <v>876157</v>
      </c>
      <c r="G382" s="89"/>
      <c r="H382" s="93" t="s">
        <v>13776</v>
      </c>
      <c r="I382" s="89"/>
      <c r="J382" s="89"/>
      <c r="K382" s="89"/>
      <c r="L382" s="89"/>
      <c r="M382" s="155">
        <v>7.29</v>
      </c>
      <c r="N382" s="155">
        <v>0</v>
      </c>
      <c r="O382" s="155">
        <v>50.01</v>
      </c>
      <c r="P382" s="155">
        <v>0</v>
      </c>
      <c r="Q382" s="89" t="s">
        <v>679</v>
      </c>
    </row>
    <row r="383" spans="1:17" s="99" customFormat="1" ht="63.75">
      <c r="A383" s="89">
        <v>512</v>
      </c>
      <c r="B383" s="89"/>
      <c r="C383" s="90" t="s">
        <v>10495</v>
      </c>
      <c r="D383" s="148">
        <v>43403</v>
      </c>
      <c r="E383" s="85" t="s">
        <v>15</v>
      </c>
      <c r="F383" s="85">
        <v>876159</v>
      </c>
      <c r="G383" s="89"/>
      <c r="H383" s="93" t="s">
        <v>8979</v>
      </c>
      <c r="I383" s="89"/>
      <c r="J383" s="89"/>
      <c r="K383" s="89"/>
      <c r="L383" s="89"/>
      <c r="M383" s="155">
        <v>7.29</v>
      </c>
      <c r="N383" s="155">
        <v>0</v>
      </c>
      <c r="O383" s="155">
        <v>50.01</v>
      </c>
      <c r="P383" s="155">
        <v>0</v>
      </c>
      <c r="Q383" s="89" t="s">
        <v>679</v>
      </c>
    </row>
    <row r="384" spans="1:17" s="99" customFormat="1" ht="51">
      <c r="A384" s="89" t="s">
        <v>560</v>
      </c>
      <c r="B384" s="89"/>
      <c r="C384" s="90" t="s">
        <v>622</v>
      </c>
      <c r="D384" s="148">
        <v>43403</v>
      </c>
      <c r="E384" s="85" t="s">
        <v>23</v>
      </c>
      <c r="F384" s="85">
        <v>18387</v>
      </c>
      <c r="G384" s="89"/>
      <c r="H384" s="93" t="s">
        <v>13777</v>
      </c>
      <c r="I384" s="89"/>
      <c r="J384" s="89"/>
      <c r="K384" s="89"/>
      <c r="L384" s="89"/>
      <c r="M384" s="155">
        <v>0</v>
      </c>
      <c r="N384" s="155">
        <v>0</v>
      </c>
      <c r="O384" s="155">
        <v>0</v>
      </c>
      <c r="P384" s="155">
        <v>0.01</v>
      </c>
      <c r="Q384" s="89" t="s">
        <v>679</v>
      </c>
    </row>
    <row r="385" spans="1:17" s="99" customFormat="1" ht="63.75">
      <c r="A385" s="89">
        <v>287</v>
      </c>
      <c r="B385" s="89"/>
      <c r="C385" s="90" t="s">
        <v>130</v>
      </c>
      <c r="D385" s="148">
        <v>43404</v>
      </c>
      <c r="E385" s="85" t="s">
        <v>6</v>
      </c>
      <c r="F385" s="85">
        <v>876513</v>
      </c>
      <c r="G385" s="89"/>
      <c r="H385" s="93" t="s">
        <v>13778</v>
      </c>
      <c r="I385" s="89"/>
      <c r="J385" s="89"/>
      <c r="K385" s="89"/>
      <c r="L385" s="89"/>
      <c r="M385" s="155">
        <v>0</v>
      </c>
      <c r="N385" s="155">
        <v>4248923.74</v>
      </c>
      <c r="O385" s="155">
        <v>0</v>
      </c>
      <c r="P385" s="155">
        <v>29147616.859999999</v>
      </c>
      <c r="Q385" s="89" t="s">
        <v>679</v>
      </c>
    </row>
    <row r="386" spans="1:17" s="99" customFormat="1" ht="63.75">
      <c r="A386" s="89">
        <v>660</v>
      </c>
      <c r="B386" s="89"/>
      <c r="C386" s="90" t="s">
        <v>192</v>
      </c>
      <c r="D386" s="148">
        <v>43404</v>
      </c>
      <c r="E386" s="85" t="s">
        <v>680</v>
      </c>
      <c r="F386" s="85">
        <v>181464</v>
      </c>
      <c r="G386" s="89"/>
      <c r="H386" s="93" t="s">
        <v>13779</v>
      </c>
      <c r="I386" s="89"/>
      <c r="J386" s="89"/>
      <c r="K386" s="89"/>
      <c r="L386" s="89"/>
      <c r="M386" s="155">
        <v>0</v>
      </c>
      <c r="N386" s="155">
        <v>63628.52</v>
      </c>
      <c r="O386" s="155">
        <v>0</v>
      </c>
      <c r="P386" s="155">
        <v>436491.65</v>
      </c>
      <c r="Q386" s="89" t="s">
        <v>679</v>
      </c>
    </row>
    <row r="387" spans="1:17" s="99" customFormat="1" ht="51">
      <c r="A387" s="89">
        <v>46</v>
      </c>
      <c r="B387" s="89"/>
      <c r="C387" s="90" t="s">
        <v>51</v>
      </c>
      <c r="D387" s="148">
        <v>43404</v>
      </c>
      <c r="E387" s="85" t="s">
        <v>3</v>
      </c>
      <c r="F387" s="85">
        <v>1678035</v>
      </c>
      <c r="G387" s="89"/>
      <c r="H387" s="93" t="s">
        <v>13780</v>
      </c>
      <c r="I387" s="89"/>
      <c r="J387" s="89"/>
      <c r="K387" s="89"/>
      <c r="L387" s="89"/>
      <c r="M387" s="155">
        <v>0</v>
      </c>
      <c r="N387" s="155">
        <v>50</v>
      </c>
      <c r="O387" s="155">
        <v>0</v>
      </c>
      <c r="P387" s="155">
        <v>343</v>
      </c>
      <c r="Q387" s="89" t="s">
        <v>679</v>
      </c>
    </row>
    <row r="388" spans="1:17" s="99" customFormat="1" ht="51">
      <c r="A388" s="89">
        <v>46</v>
      </c>
      <c r="B388" s="89"/>
      <c r="C388" s="90" t="s">
        <v>51</v>
      </c>
      <c r="D388" s="148">
        <v>43404</v>
      </c>
      <c r="E388" s="85" t="s">
        <v>3</v>
      </c>
      <c r="F388" s="85">
        <v>1678031</v>
      </c>
      <c r="G388" s="89"/>
      <c r="H388" s="93" t="s">
        <v>13781</v>
      </c>
      <c r="I388" s="89"/>
      <c r="J388" s="89"/>
      <c r="K388" s="89"/>
      <c r="L388" s="89"/>
      <c r="M388" s="155">
        <v>0</v>
      </c>
      <c r="N388" s="155">
        <v>50</v>
      </c>
      <c r="O388" s="155">
        <v>0</v>
      </c>
      <c r="P388" s="155">
        <v>343</v>
      </c>
      <c r="Q388" s="89" t="s">
        <v>679</v>
      </c>
    </row>
    <row r="389" spans="1:17" s="99" customFormat="1" ht="63.75">
      <c r="A389" s="89">
        <v>512</v>
      </c>
      <c r="B389" s="89"/>
      <c r="C389" s="90" t="s">
        <v>10495</v>
      </c>
      <c r="D389" s="148">
        <v>43404</v>
      </c>
      <c r="E389" s="85" t="s">
        <v>15</v>
      </c>
      <c r="F389" s="85">
        <v>877253</v>
      </c>
      <c r="G389" s="89"/>
      <c r="H389" s="93" t="s">
        <v>13782</v>
      </c>
      <c r="I389" s="89"/>
      <c r="J389" s="89"/>
      <c r="K389" s="89"/>
      <c r="L389" s="89"/>
      <c r="M389" s="155">
        <v>7.29</v>
      </c>
      <c r="N389" s="155">
        <v>0</v>
      </c>
      <c r="O389" s="155">
        <v>50.01</v>
      </c>
      <c r="P389" s="155">
        <v>0</v>
      </c>
      <c r="Q389" s="89" t="s">
        <v>679</v>
      </c>
    </row>
    <row r="390" spans="1:17" s="99" customFormat="1" ht="63.75">
      <c r="A390" s="89">
        <v>512</v>
      </c>
      <c r="B390" s="89"/>
      <c r="C390" s="90" t="s">
        <v>10495</v>
      </c>
      <c r="D390" s="148">
        <v>43404</v>
      </c>
      <c r="E390" s="85" t="s">
        <v>15</v>
      </c>
      <c r="F390" s="85">
        <v>877272</v>
      </c>
      <c r="G390" s="89"/>
      <c r="H390" s="93" t="s">
        <v>9029</v>
      </c>
      <c r="I390" s="89"/>
      <c r="J390" s="89"/>
      <c r="K390" s="89"/>
      <c r="L390" s="89"/>
      <c r="M390" s="155">
        <v>7.29</v>
      </c>
      <c r="N390" s="155">
        <v>0</v>
      </c>
      <c r="O390" s="155">
        <v>50.01</v>
      </c>
      <c r="P390" s="155">
        <v>0</v>
      </c>
      <c r="Q390" s="89" t="s">
        <v>679</v>
      </c>
    </row>
    <row r="391" spans="1:17" s="99" customFormat="1" ht="51">
      <c r="A391" s="89" t="s">
        <v>560</v>
      </c>
      <c r="B391" s="89"/>
      <c r="C391" s="90" t="s">
        <v>622</v>
      </c>
      <c r="D391" s="148">
        <v>43404</v>
      </c>
      <c r="E391" s="85" t="s">
        <v>23</v>
      </c>
      <c r="F391" s="85">
        <v>18391</v>
      </c>
      <c r="G391" s="89"/>
      <c r="H391" s="93" t="s">
        <v>13783</v>
      </c>
      <c r="I391" s="89"/>
      <c r="J391" s="89"/>
      <c r="K391" s="89"/>
      <c r="L391" s="89"/>
      <c r="M391" s="155">
        <v>0</v>
      </c>
      <c r="N391" s="155">
        <v>0</v>
      </c>
      <c r="O391" s="155">
        <v>0.02</v>
      </c>
      <c r="P391" s="155">
        <v>0</v>
      </c>
      <c r="Q391" s="89" t="s">
        <v>679</v>
      </c>
    </row>
    <row r="392" spans="1:17" s="99" customFormat="1" ht="63.75">
      <c r="A392" s="89">
        <v>512</v>
      </c>
      <c r="B392" s="89"/>
      <c r="C392" s="90" t="s">
        <v>10495</v>
      </c>
      <c r="D392" s="148">
        <v>43405</v>
      </c>
      <c r="E392" s="85" t="s">
        <v>15</v>
      </c>
      <c r="F392" s="85">
        <v>878355</v>
      </c>
      <c r="G392" s="89"/>
      <c r="H392" s="93" t="s">
        <v>18082</v>
      </c>
      <c r="I392" s="89"/>
      <c r="J392" s="89"/>
      <c r="K392" s="89"/>
      <c r="L392" s="89"/>
      <c r="M392" s="155">
        <v>7.29</v>
      </c>
      <c r="N392" s="155">
        <v>0</v>
      </c>
      <c r="O392" s="155">
        <v>50.01</v>
      </c>
      <c r="P392" s="155">
        <v>0</v>
      </c>
      <c r="Q392" s="89" t="s">
        <v>679</v>
      </c>
    </row>
    <row r="393" spans="1:17" s="99" customFormat="1" ht="51">
      <c r="A393" s="89" t="s">
        <v>560</v>
      </c>
      <c r="B393" s="89"/>
      <c r="C393" s="90" t="s">
        <v>622</v>
      </c>
      <c r="D393" s="148">
        <v>43405</v>
      </c>
      <c r="E393" s="85" t="s">
        <v>23</v>
      </c>
      <c r="F393" s="85">
        <v>18395</v>
      </c>
      <c r="G393" s="89"/>
      <c r="H393" s="93" t="s">
        <v>18083</v>
      </c>
      <c r="I393" s="89"/>
      <c r="J393" s="89"/>
      <c r="K393" s="89"/>
      <c r="L393" s="89"/>
      <c r="M393" s="155">
        <v>0</v>
      </c>
      <c r="N393" s="155">
        <v>0</v>
      </c>
      <c r="O393" s="155">
        <v>0.01</v>
      </c>
      <c r="P393" s="155">
        <v>0</v>
      </c>
      <c r="Q393" s="89" t="s">
        <v>679</v>
      </c>
    </row>
    <row r="394" spans="1:17" s="99" customFormat="1" ht="63.75">
      <c r="A394" s="89">
        <v>86</v>
      </c>
      <c r="B394" s="89"/>
      <c r="C394" s="90" t="s">
        <v>59</v>
      </c>
      <c r="D394" s="148">
        <v>43409</v>
      </c>
      <c r="E394" s="85" t="s">
        <v>6</v>
      </c>
      <c r="F394" s="85">
        <v>879239</v>
      </c>
      <c r="G394" s="89"/>
      <c r="H394" s="93" t="s">
        <v>18084</v>
      </c>
      <c r="I394" s="89"/>
      <c r="J394" s="89"/>
      <c r="K394" s="89"/>
      <c r="L394" s="89"/>
      <c r="M394" s="155">
        <v>0</v>
      </c>
      <c r="N394" s="155">
        <v>82000</v>
      </c>
      <c r="O394" s="155">
        <v>0</v>
      </c>
      <c r="P394" s="155">
        <v>562520</v>
      </c>
      <c r="Q394" s="89" t="s">
        <v>679</v>
      </c>
    </row>
    <row r="395" spans="1:17" s="99" customFormat="1" ht="63.75">
      <c r="A395" s="89">
        <v>287</v>
      </c>
      <c r="B395" s="89"/>
      <c r="C395" s="90" t="s">
        <v>130</v>
      </c>
      <c r="D395" s="148">
        <v>43409</v>
      </c>
      <c r="E395" s="85" t="s">
        <v>6</v>
      </c>
      <c r="F395" s="85">
        <v>879238</v>
      </c>
      <c r="G395" s="89"/>
      <c r="H395" s="93" t="s">
        <v>18085</v>
      </c>
      <c r="I395" s="89"/>
      <c r="J395" s="89"/>
      <c r="K395" s="89"/>
      <c r="L395" s="89"/>
      <c r="M395" s="155">
        <v>0</v>
      </c>
      <c r="N395" s="155">
        <v>5500000</v>
      </c>
      <c r="O395" s="155">
        <v>0</v>
      </c>
      <c r="P395" s="155">
        <v>37730000</v>
      </c>
      <c r="Q395" s="89" t="s">
        <v>679</v>
      </c>
    </row>
    <row r="396" spans="1:17" s="99" customFormat="1" ht="76.5">
      <c r="A396" s="89">
        <v>86</v>
      </c>
      <c r="B396" s="89"/>
      <c r="C396" s="90" t="s">
        <v>59</v>
      </c>
      <c r="D396" s="148">
        <v>43409</v>
      </c>
      <c r="E396" s="85" t="s">
        <v>11</v>
      </c>
      <c r="F396" s="85">
        <v>879239</v>
      </c>
      <c r="G396" s="89"/>
      <c r="H396" s="93" t="s">
        <v>18086</v>
      </c>
      <c r="I396" s="89"/>
      <c r="J396" s="89"/>
      <c r="K396" s="89"/>
      <c r="L396" s="89"/>
      <c r="M396" s="155">
        <v>7.29</v>
      </c>
      <c r="N396" s="155">
        <v>0</v>
      </c>
      <c r="O396" s="155">
        <v>50.01</v>
      </c>
      <c r="P396" s="155">
        <v>0</v>
      </c>
      <c r="Q396" s="89" t="s">
        <v>679</v>
      </c>
    </row>
    <row r="397" spans="1:17" s="99" customFormat="1" ht="63.75">
      <c r="A397" s="89">
        <v>46</v>
      </c>
      <c r="B397" s="89"/>
      <c r="C397" s="90" t="s">
        <v>51</v>
      </c>
      <c r="D397" s="148">
        <v>43409</v>
      </c>
      <c r="E397" s="85" t="s">
        <v>6</v>
      </c>
      <c r="F397" s="85">
        <v>879564</v>
      </c>
      <c r="G397" s="89"/>
      <c r="H397" s="93" t="s">
        <v>18087</v>
      </c>
      <c r="I397" s="89"/>
      <c r="J397" s="89"/>
      <c r="K397" s="89"/>
      <c r="L397" s="89"/>
      <c r="M397" s="155">
        <v>0</v>
      </c>
      <c r="N397" s="155">
        <v>6570019.29</v>
      </c>
      <c r="O397" s="155">
        <v>0</v>
      </c>
      <c r="P397" s="155">
        <v>45070332.329999998</v>
      </c>
      <c r="Q397" s="89" t="s">
        <v>679</v>
      </c>
    </row>
    <row r="398" spans="1:17" s="99" customFormat="1" ht="76.5">
      <c r="A398" s="89">
        <v>46</v>
      </c>
      <c r="B398" s="89"/>
      <c r="C398" s="90" t="s">
        <v>51</v>
      </c>
      <c r="D398" s="148">
        <v>43409</v>
      </c>
      <c r="E398" s="85" t="s">
        <v>11</v>
      </c>
      <c r="F398" s="85">
        <v>879564</v>
      </c>
      <c r="G398" s="89"/>
      <c r="H398" s="93" t="s">
        <v>18088</v>
      </c>
      <c r="I398" s="89"/>
      <c r="J398" s="89"/>
      <c r="K398" s="89"/>
      <c r="L398" s="89"/>
      <c r="M398" s="155">
        <v>7.29</v>
      </c>
      <c r="N398" s="155">
        <v>0</v>
      </c>
      <c r="O398" s="155">
        <v>50.01</v>
      </c>
      <c r="P398" s="155">
        <v>0</v>
      </c>
      <c r="Q398" s="89" t="s">
        <v>679</v>
      </c>
    </row>
    <row r="399" spans="1:17" s="99" customFormat="1" ht="63.75">
      <c r="A399" s="89">
        <v>512</v>
      </c>
      <c r="B399" s="89"/>
      <c r="C399" s="90" t="s">
        <v>10495</v>
      </c>
      <c r="D399" s="148">
        <v>43409</v>
      </c>
      <c r="E399" s="85" t="s">
        <v>11</v>
      </c>
      <c r="F399" s="85">
        <v>937604</v>
      </c>
      <c r="G399" s="89"/>
      <c r="H399" s="93" t="s">
        <v>18089</v>
      </c>
      <c r="I399" s="89"/>
      <c r="J399" s="89"/>
      <c r="K399" s="89"/>
      <c r="L399" s="89"/>
      <c r="M399" s="155">
        <v>7.29</v>
      </c>
      <c r="N399" s="155">
        <v>0</v>
      </c>
      <c r="O399" s="155">
        <v>50.01</v>
      </c>
      <c r="P399" s="155">
        <v>0</v>
      </c>
      <c r="Q399" s="89" t="s">
        <v>679</v>
      </c>
    </row>
    <row r="400" spans="1:17" s="99" customFormat="1" ht="51">
      <c r="A400" s="89" t="s">
        <v>560</v>
      </c>
      <c r="B400" s="89"/>
      <c r="C400" s="90" t="s">
        <v>622</v>
      </c>
      <c r="D400" s="148">
        <v>43409</v>
      </c>
      <c r="E400" s="85" t="s">
        <v>23</v>
      </c>
      <c r="F400" s="85">
        <v>18399</v>
      </c>
      <c r="G400" s="89"/>
      <c r="H400" s="93" t="s">
        <v>18090</v>
      </c>
      <c r="I400" s="89"/>
      <c r="J400" s="89"/>
      <c r="K400" s="89"/>
      <c r="L400" s="89"/>
      <c r="M400" s="155">
        <v>0</v>
      </c>
      <c r="N400" s="155">
        <v>0</v>
      </c>
      <c r="O400" s="155">
        <v>0</v>
      </c>
      <c r="P400" s="155">
        <v>0.02</v>
      </c>
      <c r="Q400" s="89" t="s">
        <v>679</v>
      </c>
    </row>
    <row r="401" spans="1:17" s="99" customFormat="1" ht="63.75">
      <c r="A401" s="89">
        <v>512</v>
      </c>
      <c r="B401" s="89"/>
      <c r="C401" s="90" t="s">
        <v>10495</v>
      </c>
      <c r="D401" s="148">
        <v>43410</v>
      </c>
      <c r="E401" s="85" t="s">
        <v>15</v>
      </c>
      <c r="F401" s="85">
        <v>881324</v>
      </c>
      <c r="G401" s="89"/>
      <c r="H401" s="93" t="s">
        <v>18091</v>
      </c>
      <c r="I401" s="89"/>
      <c r="J401" s="89"/>
      <c r="K401" s="89"/>
      <c r="L401" s="89"/>
      <c r="M401" s="155">
        <v>7.29</v>
      </c>
      <c r="N401" s="155">
        <v>0</v>
      </c>
      <c r="O401" s="155">
        <v>50.01</v>
      </c>
      <c r="P401" s="155">
        <v>0</v>
      </c>
      <c r="Q401" s="89" t="s">
        <v>679</v>
      </c>
    </row>
    <row r="402" spans="1:17" s="99" customFormat="1" ht="63.75">
      <c r="A402" s="89" t="s">
        <v>560</v>
      </c>
      <c r="B402" s="89"/>
      <c r="C402" s="90" t="s">
        <v>622</v>
      </c>
      <c r="D402" s="148">
        <v>43411</v>
      </c>
      <c r="E402" s="85" t="s">
        <v>680</v>
      </c>
      <c r="F402" s="85">
        <v>181635</v>
      </c>
      <c r="G402" s="89"/>
      <c r="H402" s="93" t="s">
        <v>18092</v>
      </c>
      <c r="I402" s="89"/>
      <c r="J402" s="89"/>
      <c r="K402" s="89"/>
      <c r="L402" s="89"/>
      <c r="M402" s="155">
        <v>0</v>
      </c>
      <c r="N402" s="155">
        <v>465.5</v>
      </c>
      <c r="O402" s="155">
        <v>0</v>
      </c>
      <c r="P402" s="155">
        <v>3193.33</v>
      </c>
      <c r="Q402" s="89" t="s">
        <v>679</v>
      </c>
    </row>
    <row r="403" spans="1:17" s="99" customFormat="1" ht="51">
      <c r="A403" s="89">
        <v>47</v>
      </c>
      <c r="B403" s="89"/>
      <c r="C403" s="90" t="s">
        <v>52</v>
      </c>
      <c r="D403" s="148">
        <v>43411</v>
      </c>
      <c r="E403" s="85" t="s">
        <v>6</v>
      </c>
      <c r="F403" s="85">
        <v>882351</v>
      </c>
      <c r="G403" s="89"/>
      <c r="H403" s="93" t="s">
        <v>18093</v>
      </c>
      <c r="I403" s="89"/>
      <c r="J403" s="89"/>
      <c r="K403" s="89"/>
      <c r="L403" s="89"/>
      <c r="M403" s="155">
        <v>0</v>
      </c>
      <c r="N403" s="155">
        <v>933749.54</v>
      </c>
      <c r="O403" s="155">
        <v>0</v>
      </c>
      <c r="P403" s="155">
        <v>6405521.8399999999</v>
      </c>
      <c r="Q403" s="89" t="s">
        <v>679</v>
      </c>
    </row>
    <row r="404" spans="1:17" s="99" customFormat="1" ht="51">
      <c r="A404" s="89" t="s">
        <v>560</v>
      </c>
      <c r="B404" s="89"/>
      <c r="C404" s="90" t="s">
        <v>622</v>
      </c>
      <c r="D404" s="148">
        <v>43411</v>
      </c>
      <c r="E404" s="85" t="s">
        <v>23</v>
      </c>
      <c r="F404" s="85">
        <v>18408</v>
      </c>
      <c r="G404" s="89"/>
      <c r="H404" s="93" t="s">
        <v>18094</v>
      </c>
      <c r="I404" s="89"/>
      <c r="J404" s="89"/>
      <c r="K404" s="89"/>
      <c r="L404" s="89"/>
      <c r="M404" s="155">
        <v>0</v>
      </c>
      <c r="N404" s="155">
        <v>0</v>
      </c>
      <c r="O404" s="155">
        <v>0</v>
      </c>
      <c r="P404" s="155">
        <v>0.01</v>
      </c>
      <c r="Q404" s="89" t="s">
        <v>679</v>
      </c>
    </row>
    <row r="405" spans="1:17" s="99" customFormat="1" ht="63.75">
      <c r="A405" s="89">
        <v>512</v>
      </c>
      <c r="B405" s="89"/>
      <c r="C405" s="90" t="s">
        <v>10495</v>
      </c>
      <c r="D405" s="148">
        <v>43412</v>
      </c>
      <c r="E405" s="85" t="s">
        <v>15</v>
      </c>
      <c r="F405" s="85">
        <v>882999</v>
      </c>
      <c r="G405" s="89"/>
      <c r="H405" s="93" t="s">
        <v>18095</v>
      </c>
      <c r="I405" s="89"/>
      <c r="J405" s="89"/>
      <c r="K405" s="89"/>
      <c r="L405" s="89"/>
      <c r="M405" s="155">
        <v>7.29</v>
      </c>
      <c r="N405" s="155">
        <v>0</v>
      </c>
      <c r="O405" s="155">
        <v>50.01</v>
      </c>
      <c r="P405" s="155">
        <v>0</v>
      </c>
      <c r="Q405" s="89" t="s">
        <v>679</v>
      </c>
    </row>
    <row r="406" spans="1:17" s="99" customFormat="1" ht="63.75">
      <c r="A406" s="89">
        <v>287</v>
      </c>
      <c r="B406" s="89"/>
      <c r="C406" s="90" t="s">
        <v>130</v>
      </c>
      <c r="D406" s="148">
        <v>43412</v>
      </c>
      <c r="E406" s="85" t="s">
        <v>6</v>
      </c>
      <c r="F406" s="85">
        <v>883147</v>
      </c>
      <c r="G406" s="89"/>
      <c r="H406" s="93" t="s">
        <v>18096</v>
      </c>
      <c r="I406" s="89"/>
      <c r="J406" s="89"/>
      <c r="K406" s="89"/>
      <c r="L406" s="89"/>
      <c r="M406" s="155">
        <v>0</v>
      </c>
      <c r="N406" s="155">
        <v>14500000</v>
      </c>
      <c r="O406" s="155">
        <v>0</v>
      </c>
      <c r="P406" s="155">
        <v>99470000</v>
      </c>
      <c r="Q406" s="89" t="s">
        <v>679</v>
      </c>
    </row>
    <row r="407" spans="1:17" s="99" customFormat="1" ht="51">
      <c r="A407" s="89" t="s">
        <v>560</v>
      </c>
      <c r="B407" s="89"/>
      <c r="C407" s="90" t="s">
        <v>622</v>
      </c>
      <c r="D407" s="148">
        <v>43412</v>
      </c>
      <c r="E407" s="85" t="s">
        <v>23</v>
      </c>
      <c r="F407" s="85">
        <v>18412</v>
      </c>
      <c r="G407" s="89"/>
      <c r="H407" s="93" t="s">
        <v>18097</v>
      </c>
      <c r="I407" s="89"/>
      <c r="J407" s="89"/>
      <c r="K407" s="89"/>
      <c r="L407" s="89"/>
      <c r="M407" s="155">
        <v>0</v>
      </c>
      <c r="N407" s="155">
        <v>0</v>
      </c>
      <c r="O407" s="155">
        <v>0.01</v>
      </c>
      <c r="P407" s="155">
        <v>0</v>
      </c>
      <c r="Q407" s="89" t="s">
        <v>679</v>
      </c>
    </row>
    <row r="408" spans="1:17" s="99" customFormat="1" ht="51">
      <c r="A408" s="89" t="s">
        <v>560</v>
      </c>
      <c r="B408" s="89"/>
      <c r="C408" s="90" t="s">
        <v>622</v>
      </c>
      <c r="D408" s="148">
        <v>43416</v>
      </c>
      <c r="E408" s="85" t="s">
        <v>3</v>
      </c>
      <c r="F408" s="85">
        <v>1681074</v>
      </c>
      <c r="G408" s="89"/>
      <c r="H408" s="93" t="s">
        <v>18098</v>
      </c>
      <c r="I408" s="89"/>
      <c r="J408" s="89"/>
      <c r="K408" s="89"/>
      <c r="L408" s="89"/>
      <c r="M408" s="155">
        <v>0</v>
      </c>
      <c r="N408" s="155">
        <v>45454.5</v>
      </c>
      <c r="O408" s="155">
        <v>0</v>
      </c>
      <c r="P408" s="155">
        <v>311817.87</v>
      </c>
      <c r="Q408" s="89" t="s">
        <v>679</v>
      </c>
    </row>
    <row r="409" spans="1:17" s="99" customFormat="1" ht="51">
      <c r="A409" s="89" t="s">
        <v>560</v>
      </c>
      <c r="B409" s="89"/>
      <c r="C409" s="90" t="s">
        <v>622</v>
      </c>
      <c r="D409" s="148">
        <v>43416</v>
      </c>
      <c r="E409" s="85" t="s">
        <v>3</v>
      </c>
      <c r="F409" s="85">
        <v>1681077</v>
      </c>
      <c r="G409" s="89"/>
      <c r="H409" s="93" t="s">
        <v>18099</v>
      </c>
      <c r="I409" s="89"/>
      <c r="J409" s="89"/>
      <c r="K409" s="89"/>
      <c r="L409" s="89"/>
      <c r="M409" s="155">
        <v>0</v>
      </c>
      <c r="N409" s="155">
        <v>0.41</v>
      </c>
      <c r="O409" s="155">
        <v>0</v>
      </c>
      <c r="P409" s="155">
        <v>2.81</v>
      </c>
      <c r="Q409" s="89" t="s">
        <v>679</v>
      </c>
    </row>
    <row r="410" spans="1:17" s="99" customFormat="1" ht="51">
      <c r="A410" s="89" t="s">
        <v>560</v>
      </c>
      <c r="B410" s="89"/>
      <c r="C410" s="90" t="s">
        <v>622</v>
      </c>
      <c r="D410" s="148">
        <v>43416</v>
      </c>
      <c r="E410" s="85" t="s">
        <v>3</v>
      </c>
      <c r="F410" s="85">
        <v>1681082</v>
      </c>
      <c r="G410" s="89"/>
      <c r="H410" s="93" t="s">
        <v>18100</v>
      </c>
      <c r="I410" s="89"/>
      <c r="J410" s="89"/>
      <c r="K410" s="89"/>
      <c r="L410" s="89"/>
      <c r="M410" s="155">
        <v>0</v>
      </c>
      <c r="N410" s="155">
        <v>1369.4</v>
      </c>
      <c r="O410" s="155">
        <v>0</v>
      </c>
      <c r="P410" s="155">
        <v>9394.08</v>
      </c>
      <c r="Q410" s="89" t="s">
        <v>679</v>
      </c>
    </row>
    <row r="411" spans="1:17" s="99" customFormat="1" ht="76.5">
      <c r="A411" s="89" t="s">
        <v>560</v>
      </c>
      <c r="B411" s="89"/>
      <c r="C411" s="90" t="s">
        <v>622</v>
      </c>
      <c r="D411" s="148">
        <v>43417</v>
      </c>
      <c r="E411" s="85" t="s">
        <v>6</v>
      </c>
      <c r="F411" s="85">
        <v>938439</v>
      </c>
      <c r="G411" s="89"/>
      <c r="H411" s="93" t="s">
        <v>18101</v>
      </c>
      <c r="I411" s="89"/>
      <c r="J411" s="89"/>
      <c r="K411" s="89"/>
      <c r="L411" s="89"/>
      <c r="M411" s="155">
        <v>0</v>
      </c>
      <c r="N411" s="155">
        <v>6069.79</v>
      </c>
      <c r="O411" s="155">
        <v>0</v>
      </c>
      <c r="P411" s="155">
        <v>41638.76</v>
      </c>
      <c r="Q411" s="89" t="s">
        <v>679</v>
      </c>
    </row>
    <row r="412" spans="1:17" s="99" customFormat="1" ht="63.75">
      <c r="A412" s="89">
        <v>512</v>
      </c>
      <c r="B412" s="89"/>
      <c r="C412" s="90" t="s">
        <v>10495</v>
      </c>
      <c r="D412" s="148">
        <v>43417</v>
      </c>
      <c r="E412" s="85" t="s">
        <v>15</v>
      </c>
      <c r="F412" s="85">
        <v>887546</v>
      </c>
      <c r="G412" s="89"/>
      <c r="H412" s="93" t="s">
        <v>18102</v>
      </c>
      <c r="I412" s="89"/>
      <c r="J412" s="89"/>
      <c r="K412" s="89"/>
      <c r="L412" s="89"/>
      <c r="M412" s="155">
        <v>7.29</v>
      </c>
      <c r="N412" s="155">
        <v>0</v>
      </c>
      <c r="O412" s="155">
        <v>50.01</v>
      </c>
      <c r="P412" s="155">
        <v>0</v>
      </c>
      <c r="Q412" s="89" t="s">
        <v>679</v>
      </c>
    </row>
    <row r="413" spans="1:17" s="99" customFormat="1" ht="51">
      <c r="A413" s="89">
        <v>47</v>
      </c>
      <c r="B413" s="89"/>
      <c r="C413" s="90" t="s">
        <v>52</v>
      </c>
      <c r="D413" s="148">
        <v>43417</v>
      </c>
      <c r="E413" s="85" t="s">
        <v>6</v>
      </c>
      <c r="F413" s="85">
        <v>887703</v>
      </c>
      <c r="G413" s="89"/>
      <c r="H413" s="93" t="s">
        <v>18103</v>
      </c>
      <c r="I413" s="89"/>
      <c r="J413" s="89"/>
      <c r="K413" s="89"/>
      <c r="L413" s="89"/>
      <c r="M413" s="155">
        <v>0</v>
      </c>
      <c r="N413" s="155">
        <v>3746028.44</v>
      </c>
      <c r="O413" s="155">
        <v>0</v>
      </c>
      <c r="P413" s="155">
        <v>25697755.100000001</v>
      </c>
      <c r="Q413" s="89" t="s">
        <v>679</v>
      </c>
    </row>
    <row r="414" spans="1:17" s="99" customFormat="1" ht="51">
      <c r="A414" s="89" t="s">
        <v>561</v>
      </c>
      <c r="B414" s="89"/>
      <c r="C414" s="90" t="s">
        <v>10493</v>
      </c>
      <c r="D414" s="148">
        <v>43417</v>
      </c>
      <c r="E414" s="85" t="s">
        <v>20</v>
      </c>
      <c r="F414" s="85">
        <v>11548</v>
      </c>
      <c r="G414" s="89"/>
      <c r="H414" s="93" t="s">
        <v>16742</v>
      </c>
      <c r="I414" s="89"/>
      <c r="J414" s="89"/>
      <c r="K414" s="89"/>
      <c r="L414" s="89"/>
      <c r="M414" s="155">
        <v>251597.25</v>
      </c>
      <c r="N414" s="155">
        <v>0</v>
      </c>
      <c r="O414" s="155">
        <v>1725957.14</v>
      </c>
      <c r="P414" s="155">
        <v>0</v>
      </c>
      <c r="Q414" s="89" t="s">
        <v>679</v>
      </c>
    </row>
    <row r="415" spans="1:17" s="99" customFormat="1" ht="63.75">
      <c r="A415" s="89">
        <v>512</v>
      </c>
      <c r="B415" s="89"/>
      <c r="C415" s="90" t="s">
        <v>10495</v>
      </c>
      <c r="D415" s="148">
        <v>43417</v>
      </c>
      <c r="E415" s="85" t="s">
        <v>15</v>
      </c>
      <c r="F415" s="85">
        <v>887830</v>
      </c>
      <c r="G415" s="89"/>
      <c r="H415" s="93" t="s">
        <v>18104</v>
      </c>
      <c r="I415" s="89"/>
      <c r="J415" s="89"/>
      <c r="K415" s="89"/>
      <c r="L415" s="89"/>
      <c r="M415" s="155">
        <v>7.29</v>
      </c>
      <c r="N415" s="155">
        <v>0</v>
      </c>
      <c r="O415" s="155">
        <v>50.01</v>
      </c>
      <c r="P415" s="155">
        <v>0</v>
      </c>
      <c r="Q415" s="89" t="s">
        <v>679</v>
      </c>
    </row>
    <row r="416" spans="1:17" s="99" customFormat="1" ht="89.25">
      <c r="A416" s="89" t="s">
        <v>560</v>
      </c>
      <c r="B416" s="89"/>
      <c r="C416" s="90" t="s">
        <v>622</v>
      </c>
      <c r="D416" s="148">
        <v>43417</v>
      </c>
      <c r="E416" s="85" t="s">
        <v>13</v>
      </c>
      <c r="F416" s="85">
        <v>938487</v>
      </c>
      <c r="G416" s="89"/>
      <c r="H416" s="93" t="s">
        <v>18105</v>
      </c>
      <c r="I416" s="89"/>
      <c r="J416" s="89"/>
      <c r="K416" s="89"/>
      <c r="L416" s="89"/>
      <c r="M416" s="155">
        <v>10</v>
      </c>
      <c r="N416" s="155">
        <v>0</v>
      </c>
      <c r="O416" s="155">
        <v>68.599999999999994</v>
      </c>
      <c r="P416" s="155">
        <v>0</v>
      </c>
      <c r="Q416" s="89" t="s">
        <v>679</v>
      </c>
    </row>
    <row r="417" spans="1:17" s="99" customFormat="1" ht="51">
      <c r="A417" s="89" t="s">
        <v>560</v>
      </c>
      <c r="B417" s="89"/>
      <c r="C417" s="90" t="s">
        <v>622</v>
      </c>
      <c r="D417" s="148">
        <v>43417</v>
      </c>
      <c r="E417" s="85" t="s">
        <v>23</v>
      </c>
      <c r="F417" s="85">
        <v>18424</v>
      </c>
      <c r="G417" s="89"/>
      <c r="H417" s="93" t="s">
        <v>18106</v>
      </c>
      <c r="I417" s="89"/>
      <c r="J417" s="89"/>
      <c r="K417" s="89"/>
      <c r="L417" s="89"/>
      <c r="M417" s="155">
        <v>0</v>
      </c>
      <c r="N417" s="155">
        <v>0</v>
      </c>
      <c r="O417" s="155">
        <v>0</v>
      </c>
      <c r="P417" s="155">
        <v>0.01</v>
      </c>
      <c r="Q417" s="89" t="s">
        <v>679</v>
      </c>
    </row>
    <row r="418" spans="1:17" s="99" customFormat="1" ht="63.75">
      <c r="A418" s="89">
        <v>47</v>
      </c>
      <c r="B418" s="89"/>
      <c r="C418" s="90" t="s">
        <v>52</v>
      </c>
      <c r="D418" s="148">
        <v>43418</v>
      </c>
      <c r="E418" s="85" t="s">
        <v>3</v>
      </c>
      <c r="F418" s="85">
        <v>1681870</v>
      </c>
      <c r="G418" s="89"/>
      <c r="H418" s="93" t="s">
        <v>18107</v>
      </c>
      <c r="I418" s="89"/>
      <c r="J418" s="89"/>
      <c r="K418" s="89"/>
      <c r="L418" s="89"/>
      <c r="M418" s="155">
        <v>0</v>
      </c>
      <c r="N418" s="155">
        <v>5000</v>
      </c>
      <c r="O418" s="155">
        <v>0</v>
      </c>
      <c r="P418" s="155">
        <v>34300</v>
      </c>
      <c r="Q418" s="89" t="s">
        <v>679</v>
      </c>
    </row>
    <row r="419" spans="1:17" s="99" customFormat="1" ht="63.75">
      <c r="A419" s="89" t="s">
        <v>560</v>
      </c>
      <c r="B419" s="89"/>
      <c r="C419" s="90" t="s">
        <v>622</v>
      </c>
      <c r="D419" s="148">
        <v>43418</v>
      </c>
      <c r="E419" s="85" t="s">
        <v>680</v>
      </c>
      <c r="F419" s="85">
        <v>181823</v>
      </c>
      <c r="G419" s="89"/>
      <c r="H419" s="93" t="s">
        <v>18108</v>
      </c>
      <c r="I419" s="89"/>
      <c r="J419" s="89"/>
      <c r="K419" s="89"/>
      <c r="L419" s="89"/>
      <c r="M419" s="155">
        <v>0</v>
      </c>
      <c r="N419" s="155">
        <v>5.36</v>
      </c>
      <c r="O419" s="155">
        <v>0</v>
      </c>
      <c r="P419" s="155">
        <v>36.770000000000003</v>
      </c>
      <c r="Q419" s="89" t="s">
        <v>679</v>
      </c>
    </row>
    <row r="420" spans="1:17" s="99" customFormat="1" ht="63.75">
      <c r="A420" s="89" t="s">
        <v>560</v>
      </c>
      <c r="B420" s="89"/>
      <c r="C420" s="90" t="s">
        <v>622</v>
      </c>
      <c r="D420" s="148">
        <v>43418</v>
      </c>
      <c r="E420" s="85" t="s">
        <v>680</v>
      </c>
      <c r="F420" s="85">
        <v>181824</v>
      </c>
      <c r="G420" s="89"/>
      <c r="H420" s="93" t="s">
        <v>18108</v>
      </c>
      <c r="I420" s="89"/>
      <c r="J420" s="89"/>
      <c r="K420" s="89"/>
      <c r="L420" s="89"/>
      <c r="M420" s="155">
        <v>0</v>
      </c>
      <c r="N420" s="155">
        <v>2655.79</v>
      </c>
      <c r="O420" s="155">
        <v>0</v>
      </c>
      <c r="P420" s="155">
        <v>18218.72</v>
      </c>
      <c r="Q420" s="89" t="s">
        <v>679</v>
      </c>
    </row>
    <row r="421" spans="1:17" s="99" customFormat="1" ht="63.75">
      <c r="A421" s="89">
        <v>512</v>
      </c>
      <c r="B421" s="89"/>
      <c r="C421" s="90" t="s">
        <v>10495</v>
      </c>
      <c r="D421" s="148">
        <v>43418</v>
      </c>
      <c r="E421" s="85" t="s">
        <v>15</v>
      </c>
      <c r="F421" s="85">
        <v>888864</v>
      </c>
      <c r="G421" s="89"/>
      <c r="H421" s="93" t="s">
        <v>18109</v>
      </c>
      <c r="I421" s="89"/>
      <c r="J421" s="89"/>
      <c r="K421" s="89"/>
      <c r="L421" s="89"/>
      <c r="M421" s="155">
        <v>7.29</v>
      </c>
      <c r="N421" s="155">
        <v>0</v>
      </c>
      <c r="O421" s="155">
        <v>50.01</v>
      </c>
      <c r="P421" s="155">
        <v>0</v>
      </c>
      <c r="Q421" s="89" t="s">
        <v>679</v>
      </c>
    </row>
    <row r="422" spans="1:17" s="99" customFormat="1" ht="51">
      <c r="A422" s="89" t="s">
        <v>560</v>
      </c>
      <c r="B422" s="89"/>
      <c r="C422" s="90" t="s">
        <v>622</v>
      </c>
      <c r="D422" s="148">
        <v>43418</v>
      </c>
      <c r="E422" s="85" t="s">
        <v>23</v>
      </c>
      <c r="F422" s="85">
        <v>18428</v>
      </c>
      <c r="G422" s="89"/>
      <c r="H422" s="93" t="s">
        <v>18110</v>
      </c>
      <c r="I422" s="89"/>
      <c r="J422" s="89"/>
      <c r="K422" s="89"/>
      <c r="L422" s="89"/>
      <c r="M422" s="155">
        <v>0</v>
      </c>
      <c r="N422" s="155">
        <v>0</v>
      </c>
      <c r="O422" s="155">
        <v>0.02</v>
      </c>
      <c r="P422" s="155">
        <v>0</v>
      </c>
      <c r="Q422" s="89" t="s">
        <v>679</v>
      </c>
    </row>
    <row r="423" spans="1:17" s="99" customFormat="1" ht="51">
      <c r="A423" s="89">
        <v>86</v>
      </c>
      <c r="B423" s="89"/>
      <c r="C423" s="90" t="s">
        <v>59</v>
      </c>
      <c r="D423" s="148">
        <v>43419</v>
      </c>
      <c r="E423" s="85" t="s">
        <v>3</v>
      </c>
      <c r="F423" s="85">
        <v>1682428</v>
      </c>
      <c r="G423" s="89"/>
      <c r="H423" s="93" t="s">
        <v>18111</v>
      </c>
      <c r="I423" s="89"/>
      <c r="J423" s="89"/>
      <c r="K423" s="89"/>
      <c r="L423" s="89"/>
      <c r="M423" s="155">
        <v>0</v>
      </c>
      <c r="N423" s="155">
        <v>7.29</v>
      </c>
      <c r="O423" s="155">
        <v>0</v>
      </c>
      <c r="P423" s="155">
        <v>50.01</v>
      </c>
      <c r="Q423" s="89" t="s">
        <v>679</v>
      </c>
    </row>
    <row r="424" spans="1:17" s="99" customFormat="1" ht="51">
      <c r="A424" s="89">
        <v>86</v>
      </c>
      <c r="B424" s="89"/>
      <c r="C424" s="90" t="s">
        <v>59</v>
      </c>
      <c r="D424" s="148">
        <v>43419</v>
      </c>
      <c r="E424" s="85" t="s">
        <v>3</v>
      </c>
      <c r="F424" s="85">
        <v>1682424</v>
      </c>
      <c r="G424" s="89"/>
      <c r="H424" s="93" t="s">
        <v>18112</v>
      </c>
      <c r="I424" s="89"/>
      <c r="J424" s="89"/>
      <c r="K424" s="89"/>
      <c r="L424" s="89"/>
      <c r="M424" s="155">
        <v>0</v>
      </c>
      <c r="N424" s="155">
        <v>7.29</v>
      </c>
      <c r="O424" s="155">
        <v>0</v>
      </c>
      <c r="P424" s="155">
        <v>50.01</v>
      </c>
      <c r="Q424" s="89" t="s">
        <v>679</v>
      </c>
    </row>
    <row r="425" spans="1:17" s="99" customFormat="1" ht="51">
      <c r="A425" s="89" t="s">
        <v>561</v>
      </c>
      <c r="B425" s="89"/>
      <c r="C425" s="90" t="s">
        <v>10493</v>
      </c>
      <c r="D425" s="148">
        <v>43419</v>
      </c>
      <c r="E425" s="85" t="s">
        <v>20</v>
      </c>
      <c r="F425" s="85">
        <v>11464</v>
      </c>
      <c r="G425" s="89"/>
      <c r="H425" s="93" t="s">
        <v>18113</v>
      </c>
      <c r="I425" s="89"/>
      <c r="J425" s="89"/>
      <c r="K425" s="89"/>
      <c r="L425" s="89"/>
      <c r="M425" s="155">
        <v>119297.53</v>
      </c>
      <c r="N425" s="155">
        <v>0</v>
      </c>
      <c r="O425" s="155">
        <v>818381.06</v>
      </c>
      <c r="P425" s="155">
        <v>0</v>
      </c>
      <c r="Q425" s="89" t="s">
        <v>679</v>
      </c>
    </row>
    <row r="426" spans="1:17" s="99" customFormat="1" ht="63.75">
      <c r="A426" s="89" t="s">
        <v>561</v>
      </c>
      <c r="B426" s="89"/>
      <c r="C426" s="90" t="s">
        <v>10493</v>
      </c>
      <c r="D426" s="148">
        <v>43419</v>
      </c>
      <c r="E426" s="85" t="s">
        <v>20</v>
      </c>
      <c r="F426" s="85">
        <v>11582</v>
      </c>
      <c r="G426" s="89"/>
      <c r="H426" s="93" t="s">
        <v>18114</v>
      </c>
      <c r="I426" s="89"/>
      <c r="J426" s="89"/>
      <c r="K426" s="89"/>
      <c r="L426" s="89"/>
      <c r="M426" s="155">
        <v>528071.42000000004</v>
      </c>
      <c r="N426" s="155">
        <v>0</v>
      </c>
      <c r="O426" s="155">
        <v>3622569.94</v>
      </c>
      <c r="P426" s="155">
        <v>0</v>
      </c>
      <c r="Q426" s="89" t="s">
        <v>679</v>
      </c>
    </row>
    <row r="427" spans="1:17" s="99" customFormat="1" ht="51">
      <c r="A427" s="89" t="s">
        <v>561</v>
      </c>
      <c r="B427" s="89"/>
      <c r="C427" s="90" t="s">
        <v>10493</v>
      </c>
      <c r="D427" s="148">
        <v>43419</v>
      </c>
      <c r="E427" s="85" t="s">
        <v>20</v>
      </c>
      <c r="F427" s="85">
        <v>11462</v>
      </c>
      <c r="G427" s="89"/>
      <c r="H427" s="93" t="s">
        <v>18115</v>
      </c>
      <c r="I427" s="89"/>
      <c r="J427" s="89"/>
      <c r="K427" s="89"/>
      <c r="L427" s="89"/>
      <c r="M427" s="155">
        <v>83015.09</v>
      </c>
      <c r="N427" s="155">
        <v>0</v>
      </c>
      <c r="O427" s="155">
        <v>569483.52000000002</v>
      </c>
      <c r="P427" s="155">
        <v>0</v>
      </c>
      <c r="Q427" s="89" t="s">
        <v>679</v>
      </c>
    </row>
    <row r="428" spans="1:17" s="99" customFormat="1" ht="63.75">
      <c r="A428" s="89">
        <v>85</v>
      </c>
      <c r="B428" s="89"/>
      <c r="C428" s="90" t="s">
        <v>2578</v>
      </c>
      <c r="D428" s="148">
        <v>43419</v>
      </c>
      <c r="E428" s="85" t="s">
        <v>6</v>
      </c>
      <c r="F428" s="85">
        <v>890112</v>
      </c>
      <c r="G428" s="89"/>
      <c r="H428" s="93" t="s">
        <v>18116</v>
      </c>
      <c r="I428" s="89"/>
      <c r="J428" s="89"/>
      <c r="K428" s="89"/>
      <c r="L428" s="89"/>
      <c r="M428" s="155">
        <v>0</v>
      </c>
      <c r="N428" s="155">
        <v>534291.4</v>
      </c>
      <c r="O428" s="155">
        <v>0</v>
      </c>
      <c r="P428" s="155">
        <v>3665239</v>
      </c>
      <c r="Q428" s="89" t="s">
        <v>679</v>
      </c>
    </row>
    <row r="429" spans="1:17" s="99" customFormat="1" ht="63.75">
      <c r="A429" s="89">
        <v>512</v>
      </c>
      <c r="B429" s="89"/>
      <c r="C429" s="90" t="s">
        <v>10495</v>
      </c>
      <c r="D429" s="148">
        <v>43419</v>
      </c>
      <c r="E429" s="85" t="s">
        <v>15</v>
      </c>
      <c r="F429" s="85">
        <v>890097</v>
      </c>
      <c r="G429" s="89"/>
      <c r="H429" s="93" t="s">
        <v>18117</v>
      </c>
      <c r="I429" s="89"/>
      <c r="J429" s="89"/>
      <c r="K429" s="89"/>
      <c r="L429" s="89"/>
      <c r="M429" s="155">
        <v>7.29</v>
      </c>
      <c r="N429" s="155">
        <v>0</v>
      </c>
      <c r="O429" s="155">
        <v>50.01</v>
      </c>
      <c r="P429" s="155">
        <v>0</v>
      </c>
      <c r="Q429" s="89" t="s">
        <v>679</v>
      </c>
    </row>
    <row r="430" spans="1:17" s="99" customFormat="1" ht="63.75">
      <c r="A430" s="89">
        <v>85</v>
      </c>
      <c r="B430" s="89"/>
      <c r="C430" s="90" t="s">
        <v>2578</v>
      </c>
      <c r="D430" s="148">
        <v>43419</v>
      </c>
      <c r="E430" s="85" t="s">
        <v>11</v>
      </c>
      <c r="F430" s="85">
        <v>890112</v>
      </c>
      <c r="G430" s="89"/>
      <c r="H430" s="93" t="s">
        <v>18118</v>
      </c>
      <c r="I430" s="89"/>
      <c r="J430" s="89"/>
      <c r="K430" s="89"/>
      <c r="L430" s="89"/>
      <c r="M430" s="155">
        <v>7.29</v>
      </c>
      <c r="N430" s="155">
        <v>0</v>
      </c>
      <c r="O430" s="155">
        <v>50.01</v>
      </c>
      <c r="P430" s="155">
        <v>0</v>
      </c>
      <c r="Q430" s="89" t="s">
        <v>679</v>
      </c>
    </row>
    <row r="431" spans="1:17" s="99" customFormat="1" ht="63.75">
      <c r="A431" s="89">
        <v>512</v>
      </c>
      <c r="B431" s="89"/>
      <c r="C431" s="90" t="s">
        <v>10495</v>
      </c>
      <c r="D431" s="148">
        <v>43420</v>
      </c>
      <c r="E431" s="85" t="s">
        <v>15</v>
      </c>
      <c r="F431" s="85">
        <v>891337</v>
      </c>
      <c r="G431" s="89"/>
      <c r="H431" s="93" t="s">
        <v>18119</v>
      </c>
      <c r="I431" s="89"/>
      <c r="J431" s="89"/>
      <c r="K431" s="89"/>
      <c r="L431" s="89"/>
      <c r="M431" s="155">
        <v>7.29</v>
      </c>
      <c r="N431" s="155">
        <v>0</v>
      </c>
      <c r="O431" s="155">
        <v>50.01</v>
      </c>
      <c r="P431" s="155">
        <v>0</v>
      </c>
      <c r="Q431" s="89" t="s">
        <v>679</v>
      </c>
    </row>
    <row r="432" spans="1:17" s="99" customFormat="1" ht="63.75">
      <c r="A432" s="89">
        <v>512</v>
      </c>
      <c r="B432" s="89"/>
      <c r="C432" s="90" t="s">
        <v>10495</v>
      </c>
      <c r="D432" s="148">
        <v>43420</v>
      </c>
      <c r="E432" s="85" t="s">
        <v>15</v>
      </c>
      <c r="F432" s="85">
        <v>891644</v>
      </c>
      <c r="G432" s="89"/>
      <c r="H432" s="93" t="s">
        <v>8993</v>
      </c>
      <c r="I432" s="89"/>
      <c r="J432" s="89"/>
      <c r="K432" s="89"/>
      <c r="L432" s="89"/>
      <c r="M432" s="155">
        <v>7.29</v>
      </c>
      <c r="N432" s="155">
        <v>0</v>
      </c>
      <c r="O432" s="155">
        <v>50.01</v>
      </c>
      <c r="P432" s="155">
        <v>0</v>
      </c>
      <c r="Q432" s="89" t="s">
        <v>679</v>
      </c>
    </row>
    <row r="433" spans="1:17" s="99" customFormat="1" ht="51">
      <c r="A433" s="89" t="s">
        <v>560</v>
      </c>
      <c r="B433" s="89"/>
      <c r="C433" s="90" t="s">
        <v>622</v>
      </c>
      <c r="D433" s="148">
        <v>43420</v>
      </c>
      <c r="E433" s="85" t="s">
        <v>23</v>
      </c>
      <c r="F433" s="85">
        <v>18436</v>
      </c>
      <c r="G433" s="89"/>
      <c r="H433" s="93" t="s">
        <v>18120</v>
      </c>
      <c r="I433" s="89"/>
      <c r="J433" s="89"/>
      <c r="K433" s="89"/>
      <c r="L433" s="89"/>
      <c r="M433" s="155">
        <v>0</v>
      </c>
      <c r="N433" s="155">
        <v>0</v>
      </c>
      <c r="O433" s="155">
        <v>0</v>
      </c>
      <c r="P433" s="155">
        <v>0.02</v>
      </c>
      <c r="Q433" s="89" t="s">
        <v>679</v>
      </c>
    </row>
    <row r="434" spans="1:17" s="99" customFormat="1" ht="63.75">
      <c r="A434" s="89">
        <v>512</v>
      </c>
      <c r="B434" s="89"/>
      <c r="C434" s="90" t="s">
        <v>10495</v>
      </c>
      <c r="D434" s="148">
        <v>43423</v>
      </c>
      <c r="E434" s="85" t="s">
        <v>15</v>
      </c>
      <c r="F434" s="85">
        <v>892580</v>
      </c>
      <c r="G434" s="89"/>
      <c r="H434" s="93" t="s">
        <v>18121</v>
      </c>
      <c r="I434" s="89"/>
      <c r="J434" s="89"/>
      <c r="K434" s="89"/>
      <c r="L434" s="89"/>
      <c r="M434" s="155">
        <v>7.29</v>
      </c>
      <c r="N434" s="155">
        <v>0</v>
      </c>
      <c r="O434" s="155">
        <v>50.01</v>
      </c>
      <c r="P434" s="155">
        <v>0</v>
      </c>
      <c r="Q434" s="89" t="s">
        <v>679</v>
      </c>
    </row>
    <row r="435" spans="1:17" s="99" customFormat="1" ht="63.75">
      <c r="A435" s="89" t="s">
        <v>560</v>
      </c>
      <c r="B435" s="89"/>
      <c r="C435" s="90" t="s">
        <v>622</v>
      </c>
      <c r="D435" s="148">
        <v>43423</v>
      </c>
      <c r="E435" s="85" t="s">
        <v>20</v>
      </c>
      <c r="F435" s="85">
        <v>11453</v>
      </c>
      <c r="G435" s="89"/>
      <c r="H435" s="93" t="s">
        <v>18122</v>
      </c>
      <c r="I435" s="89"/>
      <c r="J435" s="89"/>
      <c r="K435" s="89"/>
      <c r="L435" s="89"/>
      <c r="M435" s="155">
        <v>1265678.1100000001</v>
      </c>
      <c r="N435" s="155">
        <v>0</v>
      </c>
      <c r="O435" s="155">
        <v>8682551.8300000001</v>
      </c>
      <c r="P435" s="155">
        <v>0</v>
      </c>
      <c r="Q435" s="89" t="s">
        <v>679</v>
      </c>
    </row>
    <row r="436" spans="1:17" s="99" customFormat="1" ht="63.75">
      <c r="A436" s="89">
        <v>512</v>
      </c>
      <c r="B436" s="89"/>
      <c r="C436" s="90" t="s">
        <v>10495</v>
      </c>
      <c r="D436" s="148">
        <v>43423</v>
      </c>
      <c r="E436" s="85" t="s">
        <v>15</v>
      </c>
      <c r="F436" s="85">
        <v>892948</v>
      </c>
      <c r="G436" s="89"/>
      <c r="H436" s="93" t="s">
        <v>10446</v>
      </c>
      <c r="I436" s="89"/>
      <c r="J436" s="89"/>
      <c r="K436" s="89"/>
      <c r="L436" s="89"/>
      <c r="M436" s="155">
        <v>7.29</v>
      </c>
      <c r="N436" s="155">
        <v>0</v>
      </c>
      <c r="O436" s="155">
        <v>50.01</v>
      </c>
      <c r="P436" s="155">
        <v>0</v>
      </c>
      <c r="Q436" s="89" t="s">
        <v>679</v>
      </c>
    </row>
    <row r="437" spans="1:17" s="99" customFormat="1" ht="51">
      <c r="A437" s="89" t="s">
        <v>560</v>
      </c>
      <c r="B437" s="89"/>
      <c r="C437" s="90" t="s">
        <v>622</v>
      </c>
      <c r="D437" s="148">
        <v>43423</v>
      </c>
      <c r="E437" s="85" t="s">
        <v>23</v>
      </c>
      <c r="F437" s="85">
        <v>18440</v>
      </c>
      <c r="G437" s="89"/>
      <c r="H437" s="93" t="s">
        <v>18123</v>
      </c>
      <c r="I437" s="89"/>
      <c r="J437" s="89"/>
      <c r="K437" s="89"/>
      <c r="L437" s="89"/>
      <c r="M437" s="155">
        <v>0</v>
      </c>
      <c r="N437" s="155">
        <v>0</v>
      </c>
      <c r="O437" s="155">
        <v>0.01</v>
      </c>
      <c r="P437" s="155">
        <v>0</v>
      </c>
      <c r="Q437" s="89" t="s">
        <v>679</v>
      </c>
    </row>
    <row r="438" spans="1:17" s="99" customFormat="1" ht="63.75">
      <c r="A438" s="89">
        <v>514</v>
      </c>
      <c r="B438" s="89"/>
      <c r="C438" s="90" t="s">
        <v>176</v>
      </c>
      <c r="D438" s="148">
        <v>43424</v>
      </c>
      <c r="E438" s="85" t="s">
        <v>6</v>
      </c>
      <c r="F438" s="85">
        <v>893923</v>
      </c>
      <c r="G438" s="89"/>
      <c r="H438" s="93" t="s">
        <v>18124</v>
      </c>
      <c r="I438" s="89"/>
      <c r="J438" s="89"/>
      <c r="K438" s="89"/>
      <c r="L438" s="89"/>
      <c r="M438" s="155">
        <v>0</v>
      </c>
      <c r="N438" s="155">
        <v>1096842.04</v>
      </c>
      <c r="O438" s="155">
        <v>0</v>
      </c>
      <c r="P438" s="155">
        <v>7524336.3899999997</v>
      </c>
      <c r="Q438" s="89" t="s">
        <v>679</v>
      </c>
    </row>
    <row r="439" spans="1:17" s="99" customFormat="1" ht="76.5">
      <c r="A439" s="89">
        <v>514</v>
      </c>
      <c r="B439" s="89"/>
      <c r="C439" s="90" t="s">
        <v>176</v>
      </c>
      <c r="D439" s="148">
        <v>43424</v>
      </c>
      <c r="E439" s="85" t="s">
        <v>11</v>
      </c>
      <c r="F439" s="85">
        <v>893923</v>
      </c>
      <c r="G439" s="89"/>
      <c r="H439" s="93" t="s">
        <v>18125</v>
      </c>
      <c r="I439" s="89"/>
      <c r="J439" s="89"/>
      <c r="K439" s="89"/>
      <c r="L439" s="89"/>
      <c r="M439" s="155">
        <v>7.29</v>
      </c>
      <c r="N439" s="155">
        <v>0</v>
      </c>
      <c r="O439" s="155">
        <v>50.01</v>
      </c>
      <c r="P439" s="155">
        <v>0</v>
      </c>
      <c r="Q439" s="89" t="s">
        <v>679</v>
      </c>
    </row>
    <row r="440" spans="1:17" s="99" customFormat="1" ht="63.75">
      <c r="A440" s="89">
        <v>512</v>
      </c>
      <c r="B440" s="89"/>
      <c r="C440" s="90" t="s">
        <v>10495</v>
      </c>
      <c r="D440" s="148">
        <v>43424</v>
      </c>
      <c r="E440" s="85" t="s">
        <v>15</v>
      </c>
      <c r="F440" s="85">
        <v>894121</v>
      </c>
      <c r="G440" s="89"/>
      <c r="H440" s="93" t="s">
        <v>18126</v>
      </c>
      <c r="I440" s="89"/>
      <c r="J440" s="89"/>
      <c r="K440" s="89"/>
      <c r="L440" s="89"/>
      <c r="M440" s="155">
        <v>7.29</v>
      </c>
      <c r="N440" s="155">
        <v>0</v>
      </c>
      <c r="O440" s="155">
        <v>50.01</v>
      </c>
      <c r="P440" s="155">
        <v>0</v>
      </c>
      <c r="Q440" s="89" t="s">
        <v>679</v>
      </c>
    </row>
    <row r="441" spans="1:17" s="99" customFormat="1" ht="51">
      <c r="A441" s="89" t="s">
        <v>560</v>
      </c>
      <c r="B441" s="89"/>
      <c r="C441" s="90" t="s">
        <v>622</v>
      </c>
      <c r="D441" s="148">
        <v>43424</v>
      </c>
      <c r="E441" s="85" t="s">
        <v>23</v>
      </c>
      <c r="F441" s="85">
        <v>18444</v>
      </c>
      <c r="G441" s="89"/>
      <c r="H441" s="93" t="s">
        <v>18127</v>
      </c>
      <c r="I441" s="89"/>
      <c r="J441" s="89"/>
      <c r="K441" s="89"/>
      <c r="L441" s="89"/>
      <c r="M441" s="155">
        <v>0</v>
      </c>
      <c r="N441" s="155">
        <v>0</v>
      </c>
      <c r="O441" s="155">
        <v>0</v>
      </c>
      <c r="P441" s="155">
        <v>0.01</v>
      </c>
      <c r="Q441" s="89" t="s">
        <v>679</v>
      </c>
    </row>
    <row r="442" spans="1:17" s="99" customFormat="1" ht="63.75">
      <c r="A442" s="89">
        <v>512</v>
      </c>
      <c r="B442" s="89"/>
      <c r="C442" s="90" t="s">
        <v>10495</v>
      </c>
      <c r="D442" s="148">
        <v>43425</v>
      </c>
      <c r="E442" s="85" t="s">
        <v>15</v>
      </c>
      <c r="F442" s="85">
        <v>894735</v>
      </c>
      <c r="G442" s="89"/>
      <c r="H442" s="93" t="s">
        <v>13730</v>
      </c>
      <c r="I442" s="89"/>
      <c r="J442" s="89"/>
      <c r="K442" s="89"/>
      <c r="L442" s="89"/>
      <c r="M442" s="155">
        <v>7.29</v>
      </c>
      <c r="N442" s="155">
        <v>0</v>
      </c>
      <c r="O442" s="155">
        <v>50.01</v>
      </c>
      <c r="P442" s="155">
        <v>0</v>
      </c>
      <c r="Q442" s="89" t="s">
        <v>679</v>
      </c>
    </row>
    <row r="443" spans="1:17" s="99" customFormat="1" ht="63.75">
      <c r="A443" s="89">
        <v>512</v>
      </c>
      <c r="B443" s="89"/>
      <c r="C443" s="90" t="s">
        <v>10495</v>
      </c>
      <c r="D443" s="148">
        <v>43425</v>
      </c>
      <c r="E443" s="85" t="s">
        <v>15</v>
      </c>
      <c r="F443" s="85">
        <v>895057</v>
      </c>
      <c r="G443" s="89"/>
      <c r="H443" s="93" t="s">
        <v>13766</v>
      </c>
      <c r="I443" s="89"/>
      <c r="J443" s="89"/>
      <c r="K443" s="89"/>
      <c r="L443" s="89"/>
      <c r="M443" s="155">
        <v>7.29</v>
      </c>
      <c r="N443" s="155">
        <v>0</v>
      </c>
      <c r="O443" s="155">
        <v>50.01</v>
      </c>
      <c r="P443" s="155">
        <v>0</v>
      </c>
      <c r="Q443" s="89" t="s">
        <v>679</v>
      </c>
    </row>
    <row r="444" spans="1:17" s="99" customFormat="1" ht="63.75">
      <c r="A444" s="89">
        <v>597</v>
      </c>
      <c r="B444" s="89"/>
      <c r="C444" s="90" t="s">
        <v>2577</v>
      </c>
      <c r="D444" s="148">
        <v>43426</v>
      </c>
      <c r="E444" s="85" t="s">
        <v>6</v>
      </c>
      <c r="F444" s="85">
        <v>939379</v>
      </c>
      <c r="G444" s="89"/>
      <c r="H444" s="93" t="s">
        <v>18128</v>
      </c>
      <c r="I444" s="89"/>
      <c r="J444" s="89"/>
      <c r="K444" s="89"/>
      <c r="L444" s="89"/>
      <c r="M444" s="155">
        <v>0</v>
      </c>
      <c r="N444" s="155">
        <v>537500</v>
      </c>
      <c r="O444" s="155">
        <v>0</v>
      </c>
      <c r="P444" s="155">
        <v>3687250</v>
      </c>
      <c r="Q444" s="89" t="s">
        <v>679</v>
      </c>
    </row>
    <row r="445" spans="1:17" s="99" customFormat="1" ht="51">
      <c r="A445" s="89" t="s">
        <v>560</v>
      </c>
      <c r="B445" s="89"/>
      <c r="C445" s="90" t="s">
        <v>622</v>
      </c>
      <c r="D445" s="148">
        <v>43426</v>
      </c>
      <c r="E445" s="85" t="s">
        <v>23</v>
      </c>
      <c r="F445" s="85">
        <v>18452</v>
      </c>
      <c r="G445" s="89"/>
      <c r="H445" s="93" t="s">
        <v>18129</v>
      </c>
      <c r="I445" s="89"/>
      <c r="J445" s="89"/>
      <c r="K445" s="89"/>
      <c r="L445" s="89"/>
      <c r="M445" s="155">
        <v>0</v>
      </c>
      <c r="N445" s="155">
        <v>0</v>
      </c>
      <c r="O445" s="155">
        <v>0.03</v>
      </c>
      <c r="P445" s="155">
        <v>0</v>
      </c>
      <c r="Q445" s="89" t="s">
        <v>679</v>
      </c>
    </row>
    <row r="446" spans="1:17" s="99" customFormat="1" ht="63.75">
      <c r="A446" s="89">
        <v>512</v>
      </c>
      <c r="B446" s="89"/>
      <c r="C446" s="90" t="s">
        <v>10495</v>
      </c>
      <c r="D446" s="148">
        <v>43427</v>
      </c>
      <c r="E446" s="85" t="s">
        <v>15</v>
      </c>
      <c r="F446" s="85">
        <v>896946</v>
      </c>
      <c r="G446" s="89"/>
      <c r="H446" s="93" t="s">
        <v>18130</v>
      </c>
      <c r="I446" s="89"/>
      <c r="J446" s="89"/>
      <c r="K446" s="89"/>
      <c r="L446" s="89"/>
      <c r="M446" s="155">
        <v>7.29</v>
      </c>
      <c r="N446" s="155">
        <v>0</v>
      </c>
      <c r="O446" s="155">
        <v>50.01</v>
      </c>
      <c r="P446" s="155">
        <v>0</v>
      </c>
      <c r="Q446" s="89" t="s">
        <v>679</v>
      </c>
    </row>
    <row r="447" spans="1:17" s="99" customFormat="1" ht="51">
      <c r="A447" s="89" t="s">
        <v>560</v>
      </c>
      <c r="B447" s="89"/>
      <c r="C447" s="90" t="s">
        <v>622</v>
      </c>
      <c r="D447" s="148">
        <v>43427</v>
      </c>
      <c r="E447" s="85" t="s">
        <v>3</v>
      </c>
      <c r="F447" s="85">
        <v>1685043</v>
      </c>
      <c r="G447" s="89"/>
      <c r="H447" s="93" t="s">
        <v>18131</v>
      </c>
      <c r="I447" s="89"/>
      <c r="J447" s="89"/>
      <c r="K447" s="89"/>
      <c r="L447" s="89"/>
      <c r="M447" s="155">
        <v>0</v>
      </c>
      <c r="N447" s="155">
        <v>9740</v>
      </c>
      <c r="O447" s="155">
        <v>0</v>
      </c>
      <c r="P447" s="155">
        <v>66816.399999999994</v>
      </c>
      <c r="Q447" s="89" t="s">
        <v>679</v>
      </c>
    </row>
    <row r="448" spans="1:17" s="99" customFormat="1" ht="63.75">
      <c r="A448" s="89">
        <v>512</v>
      </c>
      <c r="B448" s="89"/>
      <c r="C448" s="90" t="s">
        <v>10495</v>
      </c>
      <c r="D448" s="148">
        <v>43427</v>
      </c>
      <c r="E448" s="85" t="s">
        <v>15</v>
      </c>
      <c r="F448" s="85">
        <v>897561</v>
      </c>
      <c r="G448" s="89"/>
      <c r="H448" s="93" t="s">
        <v>18132</v>
      </c>
      <c r="I448" s="89"/>
      <c r="J448" s="89"/>
      <c r="K448" s="89"/>
      <c r="L448" s="89"/>
      <c r="M448" s="155">
        <v>7.29</v>
      </c>
      <c r="N448" s="155">
        <v>0</v>
      </c>
      <c r="O448" s="155">
        <v>50.01</v>
      </c>
      <c r="P448" s="155">
        <v>0</v>
      </c>
      <c r="Q448" s="89" t="s">
        <v>679</v>
      </c>
    </row>
    <row r="449" spans="1:17" s="99" customFormat="1" ht="63.75">
      <c r="A449" s="89">
        <v>512</v>
      </c>
      <c r="B449" s="89"/>
      <c r="C449" s="90" t="s">
        <v>10495</v>
      </c>
      <c r="D449" s="148">
        <v>43427</v>
      </c>
      <c r="E449" s="85" t="s">
        <v>15</v>
      </c>
      <c r="F449" s="85">
        <v>897710</v>
      </c>
      <c r="G449" s="89"/>
      <c r="H449" s="93" t="s">
        <v>9011</v>
      </c>
      <c r="I449" s="89"/>
      <c r="J449" s="89"/>
      <c r="K449" s="89"/>
      <c r="L449" s="89"/>
      <c r="M449" s="155">
        <v>7.29</v>
      </c>
      <c r="N449" s="155">
        <v>0</v>
      </c>
      <c r="O449" s="155">
        <v>50.01</v>
      </c>
      <c r="P449" s="155">
        <v>0</v>
      </c>
      <c r="Q449" s="89" t="s">
        <v>679</v>
      </c>
    </row>
    <row r="450" spans="1:17" s="99" customFormat="1" ht="63.75">
      <c r="A450" s="89" t="s">
        <v>561</v>
      </c>
      <c r="B450" s="89"/>
      <c r="C450" s="90" t="s">
        <v>10493</v>
      </c>
      <c r="D450" s="148">
        <v>43427</v>
      </c>
      <c r="E450" s="85" t="s">
        <v>13</v>
      </c>
      <c r="F450" s="85">
        <v>939564</v>
      </c>
      <c r="G450" s="89"/>
      <c r="H450" s="93" t="s">
        <v>18133</v>
      </c>
      <c r="I450" s="89"/>
      <c r="J450" s="89"/>
      <c r="K450" s="89"/>
      <c r="L450" s="89"/>
      <c r="M450" s="155">
        <v>2500</v>
      </c>
      <c r="N450" s="155">
        <v>0</v>
      </c>
      <c r="O450" s="155">
        <v>17150</v>
      </c>
      <c r="P450" s="155">
        <v>0</v>
      </c>
      <c r="Q450" s="89" t="s">
        <v>679</v>
      </c>
    </row>
    <row r="451" spans="1:17" s="99" customFormat="1" ht="51">
      <c r="A451" s="89" t="s">
        <v>560</v>
      </c>
      <c r="B451" s="89"/>
      <c r="C451" s="90" t="s">
        <v>622</v>
      </c>
      <c r="D451" s="148">
        <v>43427</v>
      </c>
      <c r="E451" s="85" t="s">
        <v>23</v>
      </c>
      <c r="F451" s="85">
        <v>18456</v>
      </c>
      <c r="G451" s="89"/>
      <c r="H451" s="93" t="s">
        <v>18134</v>
      </c>
      <c r="I451" s="89"/>
      <c r="J451" s="89"/>
      <c r="K451" s="89"/>
      <c r="L451" s="89"/>
      <c r="M451" s="155">
        <v>0</v>
      </c>
      <c r="N451" s="155">
        <v>0</v>
      </c>
      <c r="O451" s="155">
        <v>0</v>
      </c>
      <c r="P451" s="155">
        <v>0.01</v>
      </c>
      <c r="Q451" s="89" t="s">
        <v>679</v>
      </c>
    </row>
    <row r="452" spans="1:17" s="99" customFormat="1" ht="63.75">
      <c r="A452" s="89" t="s">
        <v>561</v>
      </c>
      <c r="B452" s="89"/>
      <c r="C452" s="90" t="s">
        <v>10493</v>
      </c>
      <c r="D452" s="148">
        <v>43430</v>
      </c>
      <c r="E452" s="85" t="s">
        <v>20</v>
      </c>
      <c r="F452" s="85">
        <v>11469</v>
      </c>
      <c r="G452" s="89"/>
      <c r="H452" s="93" t="s">
        <v>18135</v>
      </c>
      <c r="I452" s="89"/>
      <c r="J452" s="89"/>
      <c r="K452" s="89"/>
      <c r="L452" s="89"/>
      <c r="M452" s="155">
        <v>696190.58</v>
      </c>
      <c r="N452" s="155">
        <v>0</v>
      </c>
      <c r="O452" s="155">
        <v>4775867.38</v>
      </c>
      <c r="P452" s="155">
        <v>0</v>
      </c>
      <c r="Q452" s="89" t="s">
        <v>679</v>
      </c>
    </row>
    <row r="453" spans="1:17" s="99" customFormat="1" ht="51">
      <c r="A453" s="89" t="s">
        <v>561</v>
      </c>
      <c r="B453" s="89"/>
      <c r="C453" s="90" t="s">
        <v>10493</v>
      </c>
      <c r="D453" s="148">
        <v>43430</v>
      </c>
      <c r="E453" s="85" t="s">
        <v>20</v>
      </c>
      <c r="F453" s="85">
        <v>11532</v>
      </c>
      <c r="G453" s="89"/>
      <c r="H453" s="93" t="s">
        <v>18136</v>
      </c>
      <c r="I453" s="89"/>
      <c r="J453" s="89"/>
      <c r="K453" s="89"/>
      <c r="L453" s="89"/>
      <c r="M453" s="155">
        <v>9309.61</v>
      </c>
      <c r="N453" s="155">
        <v>0</v>
      </c>
      <c r="O453" s="155">
        <v>63863.92</v>
      </c>
      <c r="P453" s="155">
        <v>0</v>
      </c>
      <c r="Q453" s="89" t="s">
        <v>679</v>
      </c>
    </row>
    <row r="454" spans="1:17" s="99" customFormat="1" ht="51">
      <c r="A454" s="89" t="s">
        <v>561</v>
      </c>
      <c r="B454" s="89"/>
      <c r="C454" s="90" t="s">
        <v>10493</v>
      </c>
      <c r="D454" s="148">
        <v>43430</v>
      </c>
      <c r="E454" s="85" t="s">
        <v>20</v>
      </c>
      <c r="F454" s="85">
        <v>11528</v>
      </c>
      <c r="G454" s="89"/>
      <c r="H454" s="93" t="s">
        <v>18137</v>
      </c>
      <c r="I454" s="89"/>
      <c r="J454" s="89"/>
      <c r="K454" s="89"/>
      <c r="L454" s="89"/>
      <c r="M454" s="155">
        <v>87470.36</v>
      </c>
      <c r="N454" s="155">
        <v>0</v>
      </c>
      <c r="O454" s="155">
        <v>600046.67000000004</v>
      </c>
      <c r="P454" s="155">
        <v>0</v>
      </c>
      <c r="Q454" s="89" t="s">
        <v>679</v>
      </c>
    </row>
    <row r="455" spans="1:17" s="99" customFormat="1" ht="63.75">
      <c r="A455" s="89">
        <v>512</v>
      </c>
      <c r="B455" s="89"/>
      <c r="C455" s="90" t="s">
        <v>10495</v>
      </c>
      <c r="D455" s="148">
        <v>43430</v>
      </c>
      <c r="E455" s="85" t="s">
        <v>6</v>
      </c>
      <c r="F455" s="85">
        <v>898939</v>
      </c>
      <c r="G455" s="89"/>
      <c r="H455" s="93" t="s">
        <v>18138</v>
      </c>
      <c r="I455" s="89"/>
      <c r="J455" s="89"/>
      <c r="K455" s="89"/>
      <c r="L455" s="89"/>
      <c r="M455" s="155">
        <v>0</v>
      </c>
      <c r="N455" s="155">
        <v>500000</v>
      </c>
      <c r="O455" s="155">
        <v>0</v>
      </c>
      <c r="P455" s="155">
        <v>3430000</v>
      </c>
      <c r="Q455" s="89" t="s">
        <v>679</v>
      </c>
    </row>
    <row r="456" spans="1:17" s="99" customFormat="1" ht="63.75">
      <c r="A456" s="89">
        <v>512</v>
      </c>
      <c r="B456" s="89"/>
      <c r="C456" s="90" t="s">
        <v>10495</v>
      </c>
      <c r="D456" s="148">
        <v>43430</v>
      </c>
      <c r="E456" s="85" t="s">
        <v>11</v>
      </c>
      <c r="F456" s="85">
        <v>898939</v>
      </c>
      <c r="G456" s="89"/>
      <c r="H456" s="93" t="s">
        <v>18139</v>
      </c>
      <c r="I456" s="89"/>
      <c r="J456" s="89"/>
      <c r="K456" s="89"/>
      <c r="L456" s="89"/>
      <c r="M456" s="155">
        <v>7.29</v>
      </c>
      <c r="N456" s="155">
        <v>0</v>
      </c>
      <c r="O456" s="155">
        <v>50.01</v>
      </c>
      <c r="P456" s="155">
        <v>0</v>
      </c>
      <c r="Q456" s="89" t="s">
        <v>679</v>
      </c>
    </row>
    <row r="457" spans="1:17" s="99" customFormat="1" ht="63.75">
      <c r="A457" s="89">
        <v>512</v>
      </c>
      <c r="B457" s="89"/>
      <c r="C457" s="90" t="s">
        <v>10495</v>
      </c>
      <c r="D457" s="148">
        <v>43430</v>
      </c>
      <c r="E457" s="85" t="s">
        <v>15</v>
      </c>
      <c r="F457" s="85">
        <v>899096</v>
      </c>
      <c r="G457" s="89"/>
      <c r="H457" s="93" t="s">
        <v>9009</v>
      </c>
      <c r="I457" s="89"/>
      <c r="J457" s="89"/>
      <c r="K457" s="89"/>
      <c r="L457" s="89"/>
      <c r="M457" s="155">
        <v>7.29</v>
      </c>
      <c r="N457" s="155">
        <v>0</v>
      </c>
      <c r="O457" s="155">
        <v>50.01</v>
      </c>
      <c r="P457" s="155">
        <v>0</v>
      </c>
      <c r="Q457" s="89" t="s">
        <v>679</v>
      </c>
    </row>
    <row r="458" spans="1:17" s="99" customFormat="1" ht="76.5">
      <c r="A458" s="89">
        <v>585</v>
      </c>
      <c r="B458" s="89"/>
      <c r="C458" s="90" t="s">
        <v>187</v>
      </c>
      <c r="D458" s="148">
        <v>43430</v>
      </c>
      <c r="E458" s="85" t="s">
        <v>6</v>
      </c>
      <c r="F458" s="85">
        <v>1050960</v>
      </c>
      <c r="G458" s="89"/>
      <c r="H458" s="93" t="s">
        <v>18140</v>
      </c>
      <c r="I458" s="89"/>
      <c r="J458" s="89"/>
      <c r="K458" s="89"/>
      <c r="L458" s="89"/>
      <c r="M458" s="155">
        <v>0</v>
      </c>
      <c r="N458" s="155">
        <v>31000</v>
      </c>
      <c r="O458" s="155">
        <v>0</v>
      </c>
      <c r="P458" s="155">
        <v>212660</v>
      </c>
      <c r="Q458" s="89" t="s">
        <v>679</v>
      </c>
    </row>
    <row r="459" spans="1:17" s="99" customFormat="1" ht="76.5">
      <c r="A459" s="89">
        <v>86</v>
      </c>
      <c r="B459" s="89"/>
      <c r="C459" s="90" t="s">
        <v>59</v>
      </c>
      <c r="D459" s="148">
        <v>43430</v>
      </c>
      <c r="E459" s="85" t="s">
        <v>6</v>
      </c>
      <c r="F459" s="85">
        <v>939722</v>
      </c>
      <c r="G459" s="89"/>
      <c r="H459" s="93" t="s">
        <v>18141</v>
      </c>
      <c r="I459" s="89"/>
      <c r="J459" s="89"/>
      <c r="K459" s="89"/>
      <c r="L459" s="89"/>
      <c r="M459" s="155">
        <v>0</v>
      </c>
      <c r="N459" s="155">
        <v>83947.26</v>
      </c>
      <c r="O459" s="155">
        <v>0</v>
      </c>
      <c r="P459" s="155">
        <v>575878.19999999995</v>
      </c>
      <c r="Q459" s="89" t="s">
        <v>679</v>
      </c>
    </row>
    <row r="460" spans="1:17" s="99" customFormat="1" ht="51">
      <c r="A460" s="89">
        <v>81</v>
      </c>
      <c r="B460" s="89"/>
      <c r="C460" s="90" t="s">
        <v>58</v>
      </c>
      <c r="D460" s="148">
        <v>43430</v>
      </c>
      <c r="E460" s="85" t="s">
        <v>680</v>
      </c>
      <c r="F460" s="85">
        <v>182028</v>
      </c>
      <c r="G460" s="89"/>
      <c r="H460" s="93" t="s">
        <v>17523</v>
      </c>
      <c r="I460" s="89"/>
      <c r="J460" s="89"/>
      <c r="K460" s="89"/>
      <c r="L460" s="89"/>
      <c r="M460" s="155">
        <v>2000000</v>
      </c>
      <c r="N460" s="155">
        <v>0</v>
      </c>
      <c r="O460" s="155">
        <v>13720000</v>
      </c>
      <c r="P460" s="155">
        <v>0</v>
      </c>
      <c r="Q460" s="89" t="s">
        <v>679</v>
      </c>
    </row>
    <row r="461" spans="1:17" s="99" customFormat="1" ht="76.5">
      <c r="A461" s="89">
        <v>86</v>
      </c>
      <c r="B461" s="89"/>
      <c r="C461" s="90" t="s">
        <v>59</v>
      </c>
      <c r="D461" s="148">
        <v>43430</v>
      </c>
      <c r="E461" s="85" t="s">
        <v>11</v>
      </c>
      <c r="F461" s="85">
        <v>939722</v>
      </c>
      <c r="G461" s="89"/>
      <c r="H461" s="93" t="s">
        <v>18142</v>
      </c>
      <c r="I461" s="89"/>
      <c r="J461" s="89"/>
      <c r="K461" s="89"/>
      <c r="L461" s="89"/>
      <c r="M461" s="155">
        <v>7.29</v>
      </c>
      <c r="N461" s="155">
        <v>0</v>
      </c>
      <c r="O461" s="155">
        <v>50.01</v>
      </c>
      <c r="P461" s="155">
        <v>0</v>
      </c>
      <c r="Q461" s="89" t="s">
        <v>679</v>
      </c>
    </row>
    <row r="462" spans="1:17" s="99" customFormat="1" ht="63.75">
      <c r="A462" s="89">
        <v>86</v>
      </c>
      <c r="B462" s="89"/>
      <c r="C462" s="90" t="s">
        <v>59</v>
      </c>
      <c r="D462" s="148">
        <v>43431</v>
      </c>
      <c r="E462" s="85" t="s">
        <v>6</v>
      </c>
      <c r="F462" s="85">
        <v>939763</v>
      </c>
      <c r="G462" s="89"/>
      <c r="H462" s="93" t="s">
        <v>18143</v>
      </c>
      <c r="I462" s="89"/>
      <c r="J462" s="89"/>
      <c r="K462" s="89"/>
      <c r="L462" s="89"/>
      <c r="M462" s="155">
        <v>0</v>
      </c>
      <c r="N462" s="155">
        <v>118627.98</v>
      </c>
      <c r="O462" s="155">
        <v>0</v>
      </c>
      <c r="P462" s="155">
        <v>813787.94</v>
      </c>
      <c r="Q462" s="89" t="s">
        <v>679</v>
      </c>
    </row>
    <row r="463" spans="1:17" s="99" customFormat="1" ht="63.75">
      <c r="A463" s="89">
        <v>512</v>
      </c>
      <c r="B463" s="89"/>
      <c r="C463" s="90" t="s">
        <v>10495</v>
      </c>
      <c r="D463" s="148">
        <v>43431</v>
      </c>
      <c r="E463" s="85" t="s">
        <v>15</v>
      </c>
      <c r="F463" s="85">
        <v>899526</v>
      </c>
      <c r="G463" s="89"/>
      <c r="H463" s="93" t="s">
        <v>18144</v>
      </c>
      <c r="I463" s="89"/>
      <c r="J463" s="89"/>
      <c r="K463" s="89"/>
      <c r="L463" s="89"/>
      <c r="M463" s="155">
        <v>7.29</v>
      </c>
      <c r="N463" s="155">
        <v>0</v>
      </c>
      <c r="O463" s="155">
        <v>50.01</v>
      </c>
      <c r="P463" s="155">
        <v>0</v>
      </c>
      <c r="Q463" s="89" t="s">
        <v>679</v>
      </c>
    </row>
    <row r="464" spans="1:17" s="99" customFormat="1" ht="63.75">
      <c r="A464" s="89">
        <v>512</v>
      </c>
      <c r="B464" s="89"/>
      <c r="C464" s="90" t="s">
        <v>10495</v>
      </c>
      <c r="D464" s="148">
        <v>43431</v>
      </c>
      <c r="E464" s="85" t="s">
        <v>15</v>
      </c>
      <c r="F464" s="85">
        <v>899649</v>
      </c>
      <c r="G464" s="89"/>
      <c r="H464" s="93" t="s">
        <v>18145</v>
      </c>
      <c r="I464" s="89"/>
      <c r="J464" s="89"/>
      <c r="K464" s="89"/>
      <c r="L464" s="89"/>
      <c r="M464" s="155">
        <v>7.29</v>
      </c>
      <c r="N464" s="155">
        <v>0</v>
      </c>
      <c r="O464" s="155">
        <v>50.01</v>
      </c>
      <c r="P464" s="155">
        <v>0</v>
      </c>
      <c r="Q464" s="89" t="s">
        <v>679</v>
      </c>
    </row>
    <row r="465" spans="1:17" s="99" customFormat="1" ht="63.75">
      <c r="A465" s="89">
        <v>86</v>
      </c>
      <c r="B465" s="89"/>
      <c r="C465" s="90" t="s">
        <v>59</v>
      </c>
      <c r="D465" s="148">
        <v>43431</v>
      </c>
      <c r="E465" s="85" t="s">
        <v>11</v>
      </c>
      <c r="F465" s="85">
        <v>939763</v>
      </c>
      <c r="G465" s="89"/>
      <c r="H465" s="93" t="s">
        <v>18146</v>
      </c>
      <c r="I465" s="89"/>
      <c r="J465" s="89"/>
      <c r="K465" s="89"/>
      <c r="L465" s="89"/>
      <c r="M465" s="155">
        <v>7.29</v>
      </c>
      <c r="N465" s="155">
        <v>0</v>
      </c>
      <c r="O465" s="155">
        <v>50.01</v>
      </c>
      <c r="P465" s="155">
        <v>0</v>
      </c>
      <c r="Q465" s="89" t="s">
        <v>679</v>
      </c>
    </row>
    <row r="466" spans="1:17" s="99" customFormat="1" ht="63.75">
      <c r="A466" s="89">
        <v>512</v>
      </c>
      <c r="B466" s="89"/>
      <c r="C466" s="90" t="s">
        <v>10495</v>
      </c>
      <c r="D466" s="148">
        <v>43431</v>
      </c>
      <c r="E466" s="85" t="s">
        <v>15</v>
      </c>
      <c r="F466" s="85">
        <v>899524</v>
      </c>
      <c r="G466" s="89"/>
      <c r="H466" s="93" t="s">
        <v>18147</v>
      </c>
      <c r="I466" s="89"/>
      <c r="J466" s="89"/>
      <c r="K466" s="89"/>
      <c r="L466" s="89"/>
      <c r="M466" s="155">
        <v>7.29</v>
      </c>
      <c r="N466" s="155">
        <v>0</v>
      </c>
      <c r="O466" s="155">
        <v>50.01</v>
      </c>
      <c r="P466" s="155">
        <v>0</v>
      </c>
      <c r="Q466" s="89" t="s">
        <v>679</v>
      </c>
    </row>
    <row r="467" spans="1:17" s="99" customFormat="1" ht="63.75">
      <c r="A467" s="89">
        <v>66</v>
      </c>
      <c r="B467" s="89"/>
      <c r="C467" s="90" t="s">
        <v>55</v>
      </c>
      <c r="D467" s="148">
        <v>43431</v>
      </c>
      <c r="E467" s="85" t="s">
        <v>6</v>
      </c>
      <c r="F467" s="85">
        <v>900010</v>
      </c>
      <c r="G467" s="89"/>
      <c r="H467" s="93" t="s">
        <v>18148</v>
      </c>
      <c r="I467" s="89"/>
      <c r="J467" s="89"/>
      <c r="K467" s="89"/>
      <c r="L467" s="89"/>
      <c r="M467" s="155">
        <v>0</v>
      </c>
      <c r="N467" s="155">
        <v>1300000</v>
      </c>
      <c r="O467" s="155">
        <v>0</v>
      </c>
      <c r="P467" s="155">
        <v>8918000</v>
      </c>
      <c r="Q467" s="89" t="s">
        <v>679</v>
      </c>
    </row>
    <row r="468" spans="1:17" s="99" customFormat="1" ht="63.75">
      <c r="A468" s="89">
        <v>291</v>
      </c>
      <c r="B468" s="89"/>
      <c r="C468" s="90" t="s">
        <v>133</v>
      </c>
      <c r="D468" s="148">
        <v>43431</v>
      </c>
      <c r="E468" s="85" t="s">
        <v>6</v>
      </c>
      <c r="F468" s="85">
        <v>900009</v>
      </c>
      <c r="G468" s="89"/>
      <c r="H468" s="93" t="s">
        <v>18149</v>
      </c>
      <c r="I468" s="89"/>
      <c r="J468" s="89"/>
      <c r="K468" s="89"/>
      <c r="L468" s="89"/>
      <c r="M468" s="155">
        <v>0</v>
      </c>
      <c r="N468" s="155">
        <v>5000000</v>
      </c>
      <c r="O468" s="155">
        <v>0</v>
      </c>
      <c r="P468" s="155">
        <v>34300000</v>
      </c>
      <c r="Q468" s="89" t="s">
        <v>679</v>
      </c>
    </row>
    <row r="469" spans="1:17" s="99" customFormat="1" ht="63.75">
      <c r="A469" s="89">
        <v>291</v>
      </c>
      <c r="B469" s="89"/>
      <c r="C469" s="90" t="s">
        <v>133</v>
      </c>
      <c r="D469" s="148">
        <v>43431</v>
      </c>
      <c r="E469" s="85" t="s">
        <v>6</v>
      </c>
      <c r="F469" s="85">
        <v>900011</v>
      </c>
      <c r="G469" s="89"/>
      <c r="H469" s="93" t="s">
        <v>18150</v>
      </c>
      <c r="I469" s="89"/>
      <c r="J469" s="89"/>
      <c r="K469" s="89"/>
      <c r="L469" s="89"/>
      <c r="M469" s="155">
        <v>0</v>
      </c>
      <c r="N469" s="155">
        <v>6483494</v>
      </c>
      <c r="O469" s="155">
        <v>0</v>
      </c>
      <c r="P469" s="155">
        <v>44476768.840000004</v>
      </c>
      <c r="Q469" s="89" t="s">
        <v>679</v>
      </c>
    </row>
    <row r="470" spans="1:17" s="99" customFormat="1" ht="76.5">
      <c r="A470" s="89">
        <v>66</v>
      </c>
      <c r="B470" s="89"/>
      <c r="C470" s="90" t="s">
        <v>55</v>
      </c>
      <c r="D470" s="148">
        <v>43431</v>
      </c>
      <c r="E470" s="85" t="s">
        <v>11</v>
      </c>
      <c r="F470" s="85">
        <v>900010</v>
      </c>
      <c r="G470" s="89"/>
      <c r="H470" s="93" t="s">
        <v>18151</v>
      </c>
      <c r="I470" s="89"/>
      <c r="J470" s="89"/>
      <c r="K470" s="89"/>
      <c r="L470" s="89"/>
      <c r="M470" s="155">
        <v>7.29</v>
      </c>
      <c r="N470" s="155">
        <v>0</v>
      </c>
      <c r="O470" s="155">
        <v>50.01</v>
      </c>
      <c r="P470" s="155">
        <v>0</v>
      </c>
      <c r="Q470" s="89" t="s">
        <v>679</v>
      </c>
    </row>
    <row r="471" spans="1:17" s="99" customFormat="1" ht="63.75">
      <c r="A471" s="89" t="s">
        <v>561</v>
      </c>
      <c r="B471" s="89"/>
      <c r="C471" s="90" t="s">
        <v>10493</v>
      </c>
      <c r="D471" s="148">
        <v>43431</v>
      </c>
      <c r="E471" s="85" t="s">
        <v>6</v>
      </c>
      <c r="F471" s="85">
        <v>900144</v>
      </c>
      <c r="G471" s="89"/>
      <c r="H471" s="93" t="s">
        <v>18152</v>
      </c>
      <c r="I471" s="89"/>
      <c r="J471" s="89"/>
      <c r="K471" s="89"/>
      <c r="L471" s="89"/>
      <c r="M471" s="155">
        <v>0</v>
      </c>
      <c r="N471" s="155">
        <v>2285337</v>
      </c>
      <c r="O471" s="155">
        <v>0</v>
      </c>
      <c r="P471" s="155">
        <v>15677411.82</v>
      </c>
      <c r="Q471" s="89" t="s">
        <v>679</v>
      </c>
    </row>
    <row r="472" spans="1:17" s="99" customFormat="1" ht="51">
      <c r="A472" s="89">
        <v>86</v>
      </c>
      <c r="B472" s="89"/>
      <c r="C472" s="90" t="s">
        <v>59</v>
      </c>
      <c r="D472" s="148">
        <v>43431</v>
      </c>
      <c r="E472" s="85" t="s">
        <v>6</v>
      </c>
      <c r="F472" s="85">
        <v>939920</v>
      </c>
      <c r="G472" s="89"/>
      <c r="H472" s="93" t="s">
        <v>18153</v>
      </c>
      <c r="I472" s="89"/>
      <c r="J472" s="89"/>
      <c r="K472" s="89"/>
      <c r="L472" s="89"/>
      <c r="M472" s="155">
        <v>0</v>
      </c>
      <c r="N472" s="155">
        <v>195387.65</v>
      </c>
      <c r="O472" s="155">
        <v>0</v>
      </c>
      <c r="P472" s="155">
        <v>1340359.28</v>
      </c>
      <c r="Q472" s="89" t="s">
        <v>679</v>
      </c>
    </row>
    <row r="473" spans="1:17" s="99" customFormat="1" ht="51">
      <c r="A473" s="89">
        <v>86</v>
      </c>
      <c r="B473" s="89"/>
      <c r="C473" s="90" t="s">
        <v>59</v>
      </c>
      <c r="D473" s="148">
        <v>43431</v>
      </c>
      <c r="E473" s="85" t="s">
        <v>11</v>
      </c>
      <c r="F473" s="85">
        <v>939920</v>
      </c>
      <c r="G473" s="89"/>
      <c r="H473" s="93" t="s">
        <v>18154</v>
      </c>
      <c r="I473" s="89"/>
      <c r="J473" s="89"/>
      <c r="K473" s="89"/>
      <c r="L473" s="89"/>
      <c r="M473" s="155">
        <v>7.29</v>
      </c>
      <c r="N473" s="155">
        <v>0</v>
      </c>
      <c r="O473" s="155">
        <v>50.01</v>
      </c>
      <c r="P473" s="155">
        <v>0</v>
      </c>
      <c r="Q473" s="89" t="s">
        <v>679</v>
      </c>
    </row>
    <row r="474" spans="1:17" s="99" customFormat="1" ht="51">
      <c r="A474" s="89" t="s">
        <v>560</v>
      </c>
      <c r="B474" s="89"/>
      <c r="C474" s="90" t="s">
        <v>622</v>
      </c>
      <c r="D474" s="148">
        <v>43431</v>
      </c>
      <c r="E474" s="85" t="s">
        <v>23</v>
      </c>
      <c r="F474" s="85">
        <v>18466</v>
      </c>
      <c r="G474" s="89"/>
      <c r="H474" s="93" t="s">
        <v>18155</v>
      </c>
      <c r="I474" s="89"/>
      <c r="J474" s="89"/>
      <c r="K474" s="89"/>
      <c r="L474" s="89"/>
      <c r="M474" s="155">
        <v>0</v>
      </c>
      <c r="N474" s="155">
        <v>0</v>
      </c>
      <c r="O474" s="155">
        <v>0</v>
      </c>
      <c r="P474" s="155">
        <v>0.02</v>
      </c>
      <c r="Q474" s="89" t="s">
        <v>679</v>
      </c>
    </row>
    <row r="475" spans="1:17" s="99" customFormat="1" ht="63.75">
      <c r="A475" s="89">
        <v>512</v>
      </c>
      <c r="B475" s="89"/>
      <c r="C475" s="90" t="s">
        <v>10495</v>
      </c>
      <c r="D475" s="148">
        <v>43432</v>
      </c>
      <c r="E475" s="85" t="s">
        <v>3</v>
      </c>
      <c r="F475" s="85">
        <v>1686297</v>
      </c>
      <c r="G475" s="89"/>
      <c r="H475" s="93" t="s">
        <v>18156</v>
      </c>
      <c r="I475" s="89"/>
      <c r="J475" s="89"/>
      <c r="K475" s="89"/>
      <c r="L475" s="89"/>
      <c r="M475" s="155">
        <v>0</v>
      </c>
      <c r="N475" s="155">
        <v>7.29</v>
      </c>
      <c r="O475" s="155">
        <v>0</v>
      </c>
      <c r="P475" s="155">
        <v>50.01</v>
      </c>
      <c r="Q475" s="89" t="s">
        <v>679</v>
      </c>
    </row>
    <row r="476" spans="1:17" s="99" customFormat="1" ht="63.75">
      <c r="A476" s="89">
        <v>512</v>
      </c>
      <c r="B476" s="89"/>
      <c r="C476" s="90" t="s">
        <v>10495</v>
      </c>
      <c r="D476" s="148">
        <v>43432</v>
      </c>
      <c r="E476" s="85" t="s">
        <v>15</v>
      </c>
      <c r="F476" s="85">
        <v>900683</v>
      </c>
      <c r="G476" s="89"/>
      <c r="H476" s="93" t="s">
        <v>18157</v>
      </c>
      <c r="I476" s="89"/>
      <c r="J476" s="89"/>
      <c r="K476" s="89"/>
      <c r="L476" s="89"/>
      <c r="M476" s="155">
        <v>7.29</v>
      </c>
      <c r="N476" s="155">
        <v>0</v>
      </c>
      <c r="O476" s="155">
        <v>50.01</v>
      </c>
      <c r="P476" s="155">
        <v>0</v>
      </c>
      <c r="Q476" s="89" t="s">
        <v>679</v>
      </c>
    </row>
    <row r="477" spans="1:17" s="99" customFormat="1" ht="51">
      <c r="A477" s="89" t="s">
        <v>560</v>
      </c>
      <c r="B477" s="89"/>
      <c r="C477" s="90" t="s">
        <v>622</v>
      </c>
      <c r="D477" s="148">
        <v>43432</v>
      </c>
      <c r="E477" s="85" t="s">
        <v>23</v>
      </c>
      <c r="F477" s="85">
        <v>18471</v>
      </c>
      <c r="G477" s="89"/>
      <c r="H477" s="93" t="s">
        <v>18158</v>
      </c>
      <c r="I477" s="89"/>
      <c r="J477" s="89"/>
      <c r="K477" s="89"/>
      <c r="L477" s="89"/>
      <c r="M477" s="155">
        <v>0</v>
      </c>
      <c r="N477" s="155">
        <v>0</v>
      </c>
      <c r="O477" s="155">
        <v>0.01</v>
      </c>
      <c r="P477" s="155">
        <v>0</v>
      </c>
      <c r="Q477" s="89" t="s">
        <v>679</v>
      </c>
    </row>
    <row r="478" spans="1:17" s="99" customFormat="1" ht="51">
      <c r="A478" s="89" t="s">
        <v>561</v>
      </c>
      <c r="B478" s="89"/>
      <c r="C478" s="90" t="s">
        <v>10493</v>
      </c>
      <c r="D478" s="148">
        <v>43434</v>
      </c>
      <c r="E478" s="85" t="s">
        <v>20</v>
      </c>
      <c r="F478" s="85">
        <v>11526</v>
      </c>
      <c r="G478" s="89"/>
      <c r="H478" s="93" t="s">
        <v>18159</v>
      </c>
      <c r="I478" s="89"/>
      <c r="J478" s="89"/>
      <c r="K478" s="89"/>
      <c r="L478" s="89"/>
      <c r="M478" s="155">
        <v>1531968.66</v>
      </c>
      <c r="N478" s="155">
        <v>0</v>
      </c>
      <c r="O478" s="155">
        <v>10509305.01</v>
      </c>
      <c r="P478" s="155">
        <v>0</v>
      </c>
      <c r="Q478" s="89" t="s">
        <v>679</v>
      </c>
    </row>
    <row r="479" spans="1:17" s="99" customFormat="1" ht="63.75">
      <c r="A479" s="89">
        <v>512</v>
      </c>
      <c r="B479" s="89"/>
      <c r="C479" s="90" t="s">
        <v>10495</v>
      </c>
      <c r="D479" s="148">
        <v>43434</v>
      </c>
      <c r="E479" s="85" t="s">
        <v>15</v>
      </c>
      <c r="F479" s="85">
        <v>903237</v>
      </c>
      <c r="G479" s="89"/>
      <c r="H479" s="93" t="s">
        <v>18160</v>
      </c>
      <c r="I479" s="89"/>
      <c r="J479" s="89"/>
      <c r="K479" s="89"/>
      <c r="L479" s="89"/>
      <c r="M479" s="155">
        <v>7.29</v>
      </c>
      <c r="N479" s="155">
        <v>0</v>
      </c>
      <c r="O479" s="155">
        <v>50.01</v>
      </c>
      <c r="P479" s="155">
        <v>0</v>
      </c>
      <c r="Q479" s="89" t="s">
        <v>679</v>
      </c>
    </row>
    <row r="480" spans="1:17" s="99" customFormat="1" ht="51">
      <c r="A480" s="89" t="s">
        <v>561</v>
      </c>
      <c r="B480" s="89"/>
      <c r="C480" s="90" t="s">
        <v>10493</v>
      </c>
      <c r="D480" s="148">
        <v>43434</v>
      </c>
      <c r="E480" s="85" t="s">
        <v>20</v>
      </c>
      <c r="F480" s="85">
        <v>11489</v>
      </c>
      <c r="G480" s="89"/>
      <c r="H480" s="93" t="s">
        <v>18161</v>
      </c>
      <c r="I480" s="89"/>
      <c r="J480" s="89"/>
      <c r="K480" s="89"/>
      <c r="L480" s="89"/>
      <c r="M480" s="155">
        <v>178615.78</v>
      </c>
      <c r="N480" s="155">
        <v>0</v>
      </c>
      <c r="O480" s="155">
        <v>1225304.25</v>
      </c>
      <c r="P480" s="155">
        <v>0</v>
      </c>
      <c r="Q480" s="89" t="s">
        <v>679</v>
      </c>
    </row>
    <row r="481" spans="1:17" s="99" customFormat="1" ht="51">
      <c r="A481" s="89" t="s">
        <v>560</v>
      </c>
      <c r="B481" s="89"/>
      <c r="C481" s="90" t="s">
        <v>622</v>
      </c>
      <c r="D481" s="148">
        <v>43434</v>
      </c>
      <c r="E481" s="85" t="s">
        <v>3</v>
      </c>
      <c r="F481" s="85">
        <v>1687460</v>
      </c>
      <c r="G481" s="89"/>
      <c r="H481" s="93" t="s">
        <v>18162</v>
      </c>
      <c r="I481" s="89"/>
      <c r="J481" s="89"/>
      <c r="K481" s="89"/>
      <c r="L481" s="89"/>
      <c r="M481" s="155">
        <v>0</v>
      </c>
      <c r="N481" s="155">
        <v>0.1</v>
      </c>
      <c r="O481" s="155">
        <v>0</v>
      </c>
      <c r="P481" s="155">
        <v>0.69</v>
      </c>
      <c r="Q481" s="89" t="s">
        <v>679</v>
      </c>
    </row>
    <row r="482" spans="1:17" s="99" customFormat="1" ht="76.5">
      <c r="A482" s="89">
        <v>66</v>
      </c>
      <c r="B482" s="89"/>
      <c r="C482" s="90" t="s">
        <v>55</v>
      </c>
      <c r="D482" s="148">
        <v>43434</v>
      </c>
      <c r="E482" s="85" t="s">
        <v>6</v>
      </c>
      <c r="F482" s="85">
        <v>904267</v>
      </c>
      <c r="G482" s="89"/>
      <c r="H482" s="93" t="s">
        <v>18163</v>
      </c>
      <c r="I482" s="89"/>
      <c r="J482" s="89"/>
      <c r="K482" s="89"/>
      <c r="L482" s="89"/>
      <c r="M482" s="155">
        <v>0</v>
      </c>
      <c r="N482" s="155">
        <v>3600000</v>
      </c>
      <c r="O482" s="155">
        <v>0</v>
      </c>
      <c r="P482" s="155">
        <v>24696000</v>
      </c>
      <c r="Q482" s="89" t="s">
        <v>679</v>
      </c>
    </row>
    <row r="483" spans="1:17" s="99" customFormat="1" ht="63.75">
      <c r="A483" s="89">
        <v>291</v>
      </c>
      <c r="B483" s="89"/>
      <c r="C483" s="90" t="s">
        <v>133</v>
      </c>
      <c r="D483" s="148">
        <v>43434</v>
      </c>
      <c r="E483" s="85" t="s">
        <v>6</v>
      </c>
      <c r="F483" s="85">
        <v>904268</v>
      </c>
      <c r="G483" s="89"/>
      <c r="H483" s="93" t="s">
        <v>18164</v>
      </c>
      <c r="I483" s="89"/>
      <c r="J483" s="89"/>
      <c r="K483" s="89"/>
      <c r="L483" s="89"/>
      <c r="M483" s="155">
        <v>0</v>
      </c>
      <c r="N483" s="155">
        <v>2773680.07</v>
      </c>
      <c r="O483" s="155">
        <v>0</v>
      </c>
      <c r="P483" s="155">
        <v>19027445.280000001</v>
      </c>
      <c r="Q483" s="89" t="s">
        <v>679</v>
      </c>
    </row>
    <row r="484" spans="1:17" s="99" customFormat="1" ht="63.75">
      <c r="A484" s="89">
        <v>86</v>
      </c>
      <c r="B484" s="89"/>
      <c r="C484" s="90" t="s">
        <v>59</v>
      </c>
      <c r="D484" s="148">
        <v>43434</v>
      </c>
      <c r="E484" s="85" t="s">
        <v>6</v>
      </c>
      <c r="F484" s="85">
        <v>904269</v>
      </c>
      <c r="G484" s="89"/>
      <c r="H484" s="93" t="s">
        <v>18165</v>
      </c>
      <c r="I484" s="89"/>
      <c r="J484" s="89"/>
      <c r="K484" s="89"/>
      <c r="L484" s="89"/>
      <c r="M484" s="155">
        <v>0</v>
      </c>
      <c r="N484" s="155">
        <v>291520</v>
      </c>
      <c r="O484" s="155">
        <v>0</v>
      </c>
      <c r="P484" s="155">
        <v>1999827.2</v>
      </c>
      <c r="Q484" s="89" t="s">
        <v>679</v>
      </c>
    </row>
    <row r="485" spans="1:17" s="99" customFormat="1" ht="76.5">
      <c r="A485" s="89">
        <v>66</v>
      </c>
      <c r="B485" s="89"/>
      <c r="C485" s="90" t="s">
        <v>55</v>
      </c>
      <c r="D485" s="148">
        <v>43434</v>
      </c>
      <c r="E485" s="85" t="s">
        <v>11</v>
      </c>
      <c r="F485" s="85">
        <v>904267</v>
      </c>
      <c r="G485" s="89"/>
      <c r="H485" s="93" t="s">
        <v>18166</v>
      </c>
      <c r="I485" s="89"/>
      <c r="J485" s="89"/>
      <c r="K485" s="89"/>
      <c r="L485" s="89"/>
      <c r="M485" s="155">
        <v>7.29</v>
      </c>
      <c r="N485" s="155">
        <v>0</v>
      </c>
      <c r="O485" s="155">
        <v>50.01</v>
      </c>
      <c r="P485" s="155">
        <v>0</v>
      </c>
      <c r="Q485" s="89" t="s">
        <v>679</v>
      </c>
    </row>
    <row r="486" spans="1:17" s="99" customFormat="1" ht="76.5">
      <c r="A486" s="89">
        <v>86</v>
      </c>
      <c r="B486" s="89"/>
      <c r="C486" s="90" t="s">
        <v>59</v>
      </c>
      <c r="D486" s="148">
        <v>43434</v>
      </c>
      <c r="E486" s="85" t="s">
        <v>11</v>
      </c>
      <c r="F486" s="85">
        <v>904269</v>
      </c>
      <c r="G486" s="89"/>
      <c r="H486" s="93" t="s">
        <v>18167</v>
      </c>
      <c r="I486" s="89"/>
      <c r="J486" s="89"/>
      <c r="K486" s="89"/>
      <c r="L486" s="89"/>
      <c r="M486" s="155">
        <v>7.29</v>
      </c>
      <c r="N486" s="155">
        <v>0</v>
      </c>
      <c r="O486" s="155">
        <v>50.01</v>
      </c>
      <c r="P486" s="155">
        <v>0</v>
      </c>
      <c r="Q486" s="89" t="s">
        <v>679</v>
      </c>
    </row>
    <row r="487" spans="1:17" s="99" customFormat="1" ht="63.75">
      <c r="A487" s="89">
        <v>512</v>
      </c>
      <c r="B487" s="89"/>
      <c r="C487" s="90" t="s">
        <v>10495</v>
      </c>
      <c r="D487" s="148">
        <v>43434</v>
      </c>
      <c r="E487" s="85" t="s">
        <v>11</v>
      </c>
      <c r="F487" s="85">
        <v>940536</v>
      </c>
      <c r="G487" s="89"/>
      <c r="H487" s="93" t="s">
        <v>18168</v>
      </c>
      <c r="I487" s="89"/>
      <c r="J487" s="89"/>
      <c r="K487" s="89"/>
      <c r="L487" s="89"/>
      <c r="M487" s="155">
        <v>7.29</v>
      </c>
      <c r="N487" s="155">
        <v>0</v>
      </c>
      <c r="O487" s="155">
        <v>50.01</v>
      </c>
      <c r="P487" s="155">
        <v>0</v>
      </c>
      <c r="Q487" s="89" t="s">
        <v>679</v>
      </c>
    </row>
    <row r="488" spans="1:17" s="99" customFormat="1" ht="51">
      <c r="A488" s="89" t="s">
        <v>560</v>
      </c>
      <c r="B488" s="89"/>
      <c r="C488" s="90" t="s">
        <v>622</v>
      </c>
      <c r="D488" s="148">
        <v>43434</v>
      </c>
      <c r="E488" s="85" t="s">
        <v>23</v>
      </c>
      <c r="F488" s="85">
        <v>18480</v>
      </c>
      <c r="G488" s="89"/>
      <c r="H488" s="93" t="s">
        <v>18169</v>
      </c>
      <c r="I488" s="89"/>
      <c r="J488" s="89"/>
      <c r="K488" s="89"/>
      <c r="L488" s="89"/>
      <c r="M488" s="155">
        <v>0</v>
      </c>
      <c r="N488" s="155">
        <v>0</v>
      </c>
      <c r="O488" s="155">
        <v>0</v>
      </c>
      <c r="P488" s="155">
        <v>0.02</v>
      </c>
      <c r="Q488" s="89" t="s">
        <v>679</v>
      </c>
    </row>
    <row r="489" spans="1:17" s="99" customFormat="1">
      <c r="A489" s="216"/>
      <c r="B489" s="276">
        <v>0</v>
      </c>
      <c r="C489" s="286"/>
      <c r="D489" s="287"/>
      <c r="E489" s="276"/>
      <c r="F489" s="276"/>
      <c r="G489" s="276">
        <v>0</v>
      </c>
      <c r="H489" s="218"/>
      <c r="I489" s="276">
        <v>0</v>
      </c>
      <c r="J489" s="276">
        <v>0</v>
      </c>
      <c r="K489" s="276">
        <v>0</v>
      </c>
      <c r="L489" s="276">
        <v>0</v>
      </c>
      <c r="M489" s="219"/>
      <c r="N489" s="219"/>
      <c r="O489" s="219"/>
      <c r="P489" s="219"/>
      <c r="Q489" s="216"/>
    </row>
    <row r="490" spans="1:17" s="99" customFormat="1">
      <c r="A490" s="216"/>
      <c r="B490" s="216"/>
      <c r="C490" s="217"/>
      <c r="D490" s="239"/>
      <c r="E490" s="240"/>
      <c r="F490" s="240"/>
      <c r="G490" s="216"/>
      <c r="H490" s="218"/>
      <c r="I490" s="216"/>
      <c r="J490" s="216"/>
      <c r="K490" s="216"/>
      <c r="L490" s="216"/>
      <c r="M490" s="219"/>
      <c r="N490" s="219"/>
      <c r="O490" s="219"/>
      <c r="P490" s="219"/>
      <c r="Q490" s="216"/>
    </row>
    <row r="491" spans="1:17">
      <c r="H491" s="368" t="s">
        <v>575</v>
      </c>
      <c r="I491" s="368"/>
      <c r="J491" s="368"/>
      <c r="K491" s="368"/>
      <c r="L491" s="368"/>
      <c r="M491" s="160">
        <f>+SUBTOTAL(9,M10:M488)</f>
        <v>9699638.2500000019</v>
      </c>
      <c r="N491" s="160">
        <f>+SUBTOTAL(9,N10:N488)</f>
        <v>194156704.94999996</v>
      </c>
      <c r="O491" s="160">
        <f>+SUBTOTAL(9,O10:O488)</f>
        <v>66539519.210000075</v>
      </c>
      <c r="P491" s="160">
        <f>+SUBTOTAL(9,P10:P488)</f>
        <v>1331914997.009999</v>
      </c>
    </row>
    <row r="493" spans="1:17">
      <c r="A493" s="216"/>
      <c r="B493" s="216"/>
      <c r="C493" s="217"/>
      <c r="D493" s="216"/>
      <c r="E493" s="216"/>
      <c r="F493" s="216"/>
      <c r="G493" s="216"/>
      <c r="H493" s="216"/>
      <c r="I493" s="218"/>
      <c r="J493" s="216"/>
      <c r="K493" s="216"/>
      <c r="L493" s="216"/>
      <c r="M493" s="216"/>
      <c r="N493" s="219"/>
      <c r="O493" s="219"/>
      <c r="P493" s="216"/>
      <c r="Q493" s="83"/>
    </row>
    <row r="494" spans="1:17">
      <c r="A494" s="216"/>
      <c r="B494" s="216"/>
      <c r="C494" s="217"/>
      <c r="D494" s="216"/>
      <c r="E494" s="216"/>
      <c r="F494" s="216"/>
      <c r="G494" s="216"/>
      <c r="H494" s="216"/>
      <c r="I494" s="218"/>
      <c r="J494" s="216"/>
      <c r="K494" s="216"/>
      <c r="L494" s="216"/>
      <c r="M494" s="216"/>
      <c r="N494" s="219"/>
      <c r="O494" s="219"/>
      <c r="P494" s="216"/>
      <c r="Q494" s="83"/>
    </row>
    <row r="495" spans="1:17">
      <c r="A495" s="216"/>
      <c r="B495" s="216"/>
      <c r="C495" s="217"/>
      <c r="D495" s="216"/>
      <c r="E495" s="216"/>
      <c r="F495" s="216"/>
      <c r="G495" s="216"/>
      <c r="H495" s="216"/>
      <c r="I495" s="218"/>
      <c r="J495" s="216"/>
      <c r="K495" s="216"/>
      <c r="L495" s="216"/>
      <c r="M495" s="216"/>
      <c r="N495" s="219"/>
      <c r="O495" s="219"/>
      <c r="P495" s="216"/>
      <c r="Q495" s="83"/>
    </row>
    <row r="496" spans="1:17">
      <c r="A496" s="216"/>
      <c r="B496" s="216"/>
      <c r="C496" s="217"/>
      <c r="D496" s="216"/>
      <c r="E496" s="216"/>
      <c r="F496" s="216"/>
      <c r="G496" s="216"/>
      <c r="H496" s="216"/>
      <c r="I496" s="218"/>
      <c r="J496" s="216"/>
      <c r="K496" s="216"/>
      <c r="L496" s="216"/>
      <c r="M496" s="216"/>
      <c r="N496" s="219"/>
      <c r="O496" s="219"/>
      <c r="P496" s="216"/>
      <c r="Q496" s="83"/>
    </row>
    <row r="497" spans="1:17">
      <c r="A497" s="216"/>
      <c r="B497" s="216"/>
      <c r="C497" s="217"/>
      <c r="D497" s="216"/>
      <c r="E497" s="216"/>
      <c r="F497" s="216"/>
      <c r="G497" s="216"/>
      <c r="H497" s="216"/>
      <c r="I497" s="218"/>
      <c r="J497" s="216"/>
      <c r="K497" s="216"/>
      <c r="L497" s="216"/>
      <c r="M497" s="216"/>
      <c r="N497" s="219"/>
      <c r="O497" s="219"/>
      <c r="P497" s="216"/>
      <c r="Q497" s="83"/>
    </row>
    <row r="498" spans="1:17" s="99" customFormat="1">
      <c r="A498" s="216"/>
      <c r="B498" s="216"/>
      <c r="C498" s="217"/>
      <c r="D498" s="216"/>
      <c r="E498" s="216"/>
      <c r="F498" s="216"/>
      <c r="G498" s="216"/>
      <c r="H498" s="216"/>
      <c r="I498" s="218"/>
      <c r="J498" s="216"/>
      <c r="K498" s="216"/>
      <c r="L498" s="216"/>
      <c r="M498" s="216"/>
      <c r="N498" s="219"/>
      <c r="O498" s="219"/>
      <c r="P498" s="216"/>
    </row>
    <row r="499" spans="1:17" s="99" customFormat="1">
      <c r="A499" s="216"/>
      <c r="B499" s="216"/>
      <c r="C499" s="217"/>
      <c r="D499" s="216"/>
      <c r="E499" s="216"/>
      <c r="F499" s="216"/>
      <c r="G499" s="216"/>
      <c r="H499" s="216"/>
      <c r="I499" s="218"/>
      <c r="J499" s="216"/>
      <c r="K499" s="216"/>
      <c r="L499" s="216"/>
      <c r="M499" s="219"/>
      <c r="N499" s="219"/>
      <c r="O499" s="216"/>
    </row>
    <row r="500" spans="1:17" s="99" customFormat="1">
      <c r="A500" s="216"/>
      <c r="B500" s="216"/>
      <c r="C500" s="358"/>
      <c r="D500" s="358"/>
      <c r="E500" s="358"/>
      <c r="F500" s="266"/>
      <c r="G500" s="266"/>
      <c r="H500" s="269"/>
      <c r="J500" s="266"/>
      <c r="K500" s="266"/>
      <c r="L500" s="266"/>
      <c r="M500" s="359"/>
      <c r="N500" s="359"/>
      <c r="O500" s="359"/>
    </row>
    <row r="501" spans="1:17" s="99" customFormat="1">
      <c r="A501" s="216"/>
      <c r="B501" s="216"/>
      <c r="C501" s="217"/>
      <c r="D501" s="230"/>
      <c r="E501" s="216"/>
      <c r="F501" s="216"/>
      <c r="G501" s="216"/>
      <c r="H501" s="218"/>
      <c r="I501" s="216"/>
      <c r="J501" s="216"/>
      <c r="K501" s="216"/>
      <c r="L501" s="216"/>
      <c r="M501" s="219"/>
      <c r="N501" s="219"/>
      <c r="O501" s="219"/>
      <c r="P501" s="219"/>
      <c r="Q501" s="216"/>
    </row>
  </sheetData>
  <sheetProtection algorithmName="SHA-512" hashValue="6vu6A/w7oeGpdtnc6LndJc6Z0WtNCMfEDCHghqAVLuskKz30gqO06Ina5XlE0OKNnIaBzFcfFb5Q0opEhoI7kA==" saltValue="XbA4s9gbqZqrHVGn1qIi/A==" spinCount="100000" sheet="1" objects="1" scenarios="1" formatCells="0" formatColumns="0" formatRows="0" insertColumns="0" insertRows="0" insertHyperlinks="0" sort="0" autoFilter="0" pivotTables="0"/>
  <protectedRanges>
    <protectedRange sqref="B10:B488" name="Rango2"/>
    <protectedRange sqref="I10:L488" name="Rango1"/>
    <protectedRange sqref="G10:G488" name="Rango3"/>
  </protectedRanges>
  <autoFilter ref="A8:Q400"/>
  <mergeCells count="24">
    <mergeCell ref="Q8:Q9"/>
    <mergeCell ref="N8:N9"/>
    <mergeCell ref="P8:P9"/>
    <mergeCell ref="M7:N7"/>
    <mergeCell ref="I8:I9"/>
    <mergeCell ref="J8:J9"/>
    <mergeCell ref="K8:K9"/>
    <mergeCell ref="O7:P7"/>
    <mergeCell ref="M8:M9"/>
    <mergeCell ref="O8:O9"/>
    <mergeCell ref="L8:L9"/>
    <mergeCell ref="I7:J7"/>
    <mergeCell ref="K7:L7"/>
    <mergeCell ref="G8:G9"/>
    <mergeCell ref="H8:H9"/>
    <mergeCell ref="H491:L491"/>
    <mergeCell ref="C500:E500"/>
    <mergeCell ref="M500:O500"/>
    <mergeCell ref="C8:C9"/>
    <mergeCell ref="A8:A9"/>
    <mergeCell ref="B8:B9"/>
    <mergeCell ref="D8:D9"/>
    <mergeCell ref="E8:E9"/>
    <mergeCell ref="F8:F9"/>
  </mergeCells>
  <pageMargins left="0.31496062992125984" right="0.19685039370078741" top="0.31496062992125984" bottom="0.74803149606299213" header="0.31496062992125984" footer="0.31496062992125984"/>
  <pageSetup scale="5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P236"/>
  <sheetViews>
    <sheetView view="pageBreakPreview" zoomScaleNormal="85" zoomScaleSheetLayoutView="100" workbookViewId="0">
      <pane ySplit="8" topLeftCell="A9" activePane="bottomLeft" state="frozen"/>
      <selection activeCell="D26" sqref="D26"/>
      <selection pane="bottomLeft"/>
    </sheetView>
  </sheetViews>
  <sheetFormatPr baseColWidth="10" defaultRowHeight="12.75"/>
  <cols>
    <col min="1" max="1" width="6.140625" style="117" customWidth="1"/>
    <col min="2" max="2" width="4.140625" style="117" bestFit="1" customWidth="1"/>
    <col min="3" max="3" width="30.7109375" style="285" customWidth="1"/>
    <col min="4" max="4" width="11.5703125" style="173" bestFit="1" customWidth="1"/>
    <col min="5" max="5" width="9.7109375" style="87" customWidth="1"/>
    <col min="6" max="6" width="11.7109375" style="87" customWidth="1"/>
    <col min="7" max="7" width="60.28515625" style="152" customWidth="1"/>
    <col min="8" max="12" width="6.7109375" style="83" customWidth="1"/>
    <col min="13" max="13" width="16.42578125" style="156" customWidth="1"/>
    <col min="14" max="14" width="15.85546875" style="156" bestFit="1" customWidth="1"/>
    <col min="15" max="15" width="17.28515625" style="156" customWidth="1"/>
    <col min="16" max="16384" width="11.42578125" style="83"/>
  </cols>
  <sheetData>
    <row r="1" spans="1:15">
      <c r="A1" s="163" t="s">
        <v>748</v>
      </c>
      <c r="B1" s="163"/>
      <c r="C1" s="194"/>
      <c r="D1" s="184"/>
      <c r="E1" s="184"/>
      <c r="F1" s="184"/>
      <c r="G1" s="163"/>
      <c r="H1" s="163"/>
      <c r="I1" s="163"/>
      <c r="J1" s="163"/>
      <c r="K1" s="163"/>
      <c r="L1" s="163"/>
      <c r="M1" s="176"/>
      <c r="N1" s="176"/>
      <c r="O1" s="176"/>
    </row>
    <row r="2" spans="1:15">
      <c r="A2" s="163" t="s">
        <v>38</v>
      </c>
      <c r="B2" s="163"/>
      <c r="C2" s="194"/>
      <c r="D2" s="184"/>
      <c r="E2" s="184"/>
      <c r="F2" s="184"/>
      <c r="G2" s="163"/>
      <c r="H2" s="163"/>
      <c r="I2" s="163"/>
      <c r="J2" s="163"/>
      <c r="K2" s="163"/>
      <c r="L2" s="163"/>
      <c r="M2" s="176"/>
      <c r="N2" s="176"/>
      <c r="O2" s="176"/>
    </row>
    <row r="3" spans="1:15">
      <c r="A3" s="163" t="s">
        <v>39</v>
      </c>
      <c r="B3" s="163"/>
      <c r="C3" s="194"/>
      <c r="D3" s="184"/>
      <c r="E3" s="184"/>
      <c r="F3" s="184"/>
      <c r="G3" s="163"/>
      <c r="H3" s="163"/>
      <c r="I3" s="163"/>
      <c r="J3" s="163"/>
      <c r="K3" s="163"/>
      <c r="L3" s="163"/>
      <c r="M3" s="176"/>
      <c r="N3" s="176"/>
      <c r="O3" s="176"/>
    </row>
    <row r="4" spans="1:15">
      <c r="A4" s="163" t="str">
        <f>+'CUT MN'!A4</f>
        <v>CORRESPONDIENTE AL PERIODO DE ENERO A NOVIEMBRE DE 2018</v>
      </c>
      <c r="B4" s="163"/>
      <c r="C4" s="194"/>
      <c r="D4" s="184"/>
      <c r="E4" s="184"/>
      <c r="F4" s="184"/>
      <c r="G4" s="163"/>
      <c r="H4" s="163"/>
      <c r="I4" s="163"/>
      <c r="J4" s="163"/>
      <c r="K4" s="163"/>
      <c r="L4" s="163"/>
      <c r="M4" s="176"/>
      <c r="N4" s="176"/>
      <c r="O4" s="176"/>
    </row>
    <row r="5" spans="1:15">
      <c r="A5" s="86" t="str">
        <f>+'CUT MN'!A5</f>
        <v>ACTUALIZADO AL : 6 de Diciembre de 2018</v>
      </c>
      <c r="B5" s="86"/>
      <c r="C5" s="195"/>
      <c r="D5" s="185"/>
      <c r="E5" s="185"/>
      <c r="F5" s="185"/>
      <c r="G5" s="86"/>
      <c r="H5" s="86"/>
      <c r="I5" s="86"/>
      <c r="J5" s="86"/>
      <c r="K5" s="86"/>
      <c r="L5" s="86"/>
      <c r="M5" s="190"/>
      <c r="N5" s="190"/>
      <c r="O5" s="190"/>
    </row>
    <row r="6" spans="1:15">
      <c r="A6" s="77"/>
      <c r="B6" s="100"/>
      <c r="C6" s="281"/>
      <c r="D6" s="102"/>
      <c r="E6" s="101"/>
      <c r="F6" s="101"/>
      <c r="G6" s="149"/>
      <c r="H6" s="103"/>
      <c r="I6" s="103"/>
      <c r="J6" s="103"/>
      <c r="K6" s="103"/>
      <c r="L6" s="103"/>
      <c r="M6" s="104"/>
      <c r="N6" s="104"/>
      <c r="O6" s="157"/>
    </row>
    <row r="7" spans="1:15">
      <c r="A7" s="106"/>
      <c r="B7" s="106"/>
      <c r="C7" s="282"/>
      <c r="D7" s="107"/>
      <c r="E7" s="106"/>
      <c r="F7" s="106"/>
      <c r="G7" s="150"/>
      <c r="H7" s="362" t="s">
        <v>700</v>
      </c>
      <c r="I7" s="362"/>
      <c r="J7" s="362" t="s">
        <v>699</v>
      </c>
      <c r="K7" s="362"/>
      <c r="L7" s="165"/>
      <c r="M7" s="154"/>
      <c r="N7" s="154"/>
      <c r="O7" s="158"/>
    </row>
    <row r="8" spans="1:15" ht="25.5">
      <c r="A8" s="229" t="s">
        <v>701</v>
      </c>
      <c r="B8" s="229" t="s">
        <v>702</v>
      </c>
      <c r="C8" s="279" t="s">
        <v>712</v>
      </c>
      <c r="D8" s="112" t="s">
        <v>714</v>
      </c>
      <c r="E8" s="111" t="s">
        <v>571</v>
      </c>
      <c r="F8" s="111" t="s">
        <v>572</v>
      </c>
      <c r="G8" s="111" t="s">
        <v>42</v>
      </c>
      <c r="H8" s="229" t="s">
        <v>704</v>
      </c>
      <c r="I8" s="229" t="s">
        <v>705</v>
      </c>
      <c r="J8" s="229" t="s">
        <v>703</v>
      </c>
      <c r="K8" s="229" t="s">
        <v>706</v>
      </c>
      <c r="L8" s="164" t="s">
        <v>747</v>
      </c>
      <c r="M8" s="228" t="s">
        <v>707</v>
      </c>
      <c r="N8" s="228" t="s">
        <v>708</v>
      </c>
      <c r="O8" s="113" t="s">
        <v>711</v>
      </c>
    </row>
    <row r="9" spans="1:15" ht="51">
      <c r="A9" s="114">
        <v>132</v>
      </c>
      <c r="B9" s="211">
        <v>3</v>
      </c>
      <c r="C9" s="90" t="s">
        <v>71</v>
      </c>
      <c r="D9" s="115" t="s">
        <v>18174</v>
      </c>
      <c r="E9" s="114">
        <v>277</v>
      </c>
      <c r="F9" s="114" t="s">
        <v>2106</v>
      </c>
      <c r="G9" s="116" t="s">
        <v>2107</v>
      </c>
      <c r="H9" s="116"/>
      <c r="I9" s="116"/>
      <c r="J9" s="116"/>
      <c r="K9" s="116"/>
      <c r="L9" s="116"/>
      <c r="M9" s="191">
        <v>31845698.469999999</v>
      </c>
      <c r="N9" s="191">
        <v>0</v>
      </c>
      <c r="O9" s="192">
        <v>31845698.469999999</v>
      </c>
    </row>
    <row r="10" spans="1:15" ht="38.25">
      <c r="A10" s="114">
        <v>132</v>
      </c>
      <c r="B10" s="211">
        <v>1</v>
      </c>
      <c r="C10" s="90" t="s">
        <v>71</v>
      </c>
      <c r="D10" s="115">
        <v>43234</v>
      </c>
      <c r="E10" s="114">
        <v>2431</v>
      </c>
      <c r="F10" s="114" t="s">
        <v>5389</v>
      </c>
      <c r="G10" s="116" t="s">
        <v>5390</v>
      </c>
      <c r="H10" s="116"/>
      <c r="I10" s="116"/>
      <c r="J10" s="116"/>
      <c r="K10" s="116"/>
      <c r="L10" s="116"/>
      <c r="M10" s="191">
        <v>20000000</v>
      </c>
      <c r="N10" s="191">
        <v>0</v>
      </c>
      <c r="O10" s="192">
        <v>20000000</v>
      </c>
    </row>
    <row r="11" spans="1:15" ht="51">
      <c r="A11" s="114" t="s">
        <v>558</v>
      </c>
      <c r="B11" s="211">
        <v>1</v>
      </c>
      <c r="C11" s="90" t="s">
        <v>622</v>
      </c>
      <c r="D11" s="115">
        <v>43235</v>
      </c>
      <c r="E11" s="114">
        <v>2466</v>
      </c>
      <c r="F11" s="114" t="s">
        <v>5391</v>
      </c>
      <c r="G11" s="116" t="s">
        <v>5392</v>
      </c>
      <c r="H11" s="116"/>
      <c r="I11" s="116"/>
      <c r="J11" s="116"/>
      <c r="K11" s="116"/>
      <c r="L11" s="116"/>
      <c r="M11" s="191">
        <v>702.81</v>
      </c>
      <c r="N11" s="191">
        <v>0</v>
      </c>
      <c r="O11" s="192">
        <v>702.81</v>
      </c>
    </row>
    <row r="12" spans="1:15" ht="51">
      <c r="A12" s="114" t="s">
        <v>558</v>
      </c>
      <c r="B12" s="211">
        <v>1</v>
      </c>
      <c r="C12" s="90" t="s">
        <v>622</v>
      </c>
      <c r="D12" s="115">
        <v>43235</v>
      </c>
      <c r="E12" s="114">
        <v>2464</v>
      </c>
      <c r="F12" s="114" t="s">
        <v>5391</v>
      </c>
      <c r="G12" s="116" t="s">
        <v>5395</v>
      </c>
      <c r="H12" s="116"/>
      <c r="I12" s="116"/>
      <c r="J12" s="116"/>
      <c r="K12" s="116"/>
      <c r="L12" s="116"/>
      <c r="M12" s="191">
        <v>148.28</v>
      </c>
      <c r="N12" s="191">
        <v>0</v>
      </c>
      <c r="O12" s="192">
        <v>148.28</v>
      </c>
    </row>
    <row r="13" spans="1:15" ht="51">
      <c r="A13" s="114" t="s">
        <v>558</v>
      </c>
      <c r="B13" s="211">
        <v>1</v>
      </c>
      <c r="C13" s="90" t="s">
        <v>622</v>
      </c>
      <c r="D13" s="115">
        <v>43235</v>
      </c>
      <c r="E13" s="114">
        <v>2465</v>
      </c>
      <c r="F13" s="114" t="s">
        <v>5391</v>
      </c>
      <c r="G13" s="116" t="s">
        <v>5396</v>
      </c>
      <c r="H13" s="116"/>
      <c r="I13" s="116"/>
      <c r="J13" s="116"/>
      <c r="K13" s="116"/>
      <c r="L13" s="116"/>
      <c r="M13" s="191">
        <v>1281.48</v>
      </c>
      <c r="N13" s="191">
        <v>0</v>
      </c>
      <c r="O13" s="192">
        <v>1281.48</v>
      </c>
    </row>
    <row r="14" spans="1:15" ht="51">
      <c r="A14" s="114">
        <v>213</v>
      </c>
      <c r="B14" s="211">
        <v>1</v>
      </c>
      <c r="C14" s="90" t="s">
        <v>104</v>
      </c>
      <c r="D14" s="115">
        <v>43245</v>
      </c>
      <c r="E14" s="114">
        <v>2870</v>
      </c>
      <c r="F14" s="114" t="s">
        <v>5400</v>
      </c>
      <c r="G14" s="116" t="s">
        <v>5401</v>
      </c>
      <c r="H14" s="116"/>
      <c r="I14" s="116"/>
      <c r="J14" s="116"/>
      <c r="K14" s="116"/>
      <c r="L14" s="116"/>
      <c r="M14" s="191">
        <v>1920</v>
      </c>
      <c r="N14" s="191">
        <v>0</v>
      </c>
      <c r="O14" s="192">
        <v>1920</v>
      </c>
    </row>
    <row r="15" spans="1:15" ht="51">
      <c r="A15" s="114">
        <v>378</v>
      </c>
      <c r="B15" s="211">
        <v>1</v>
      </c>
      <c r="C15" s="90" t="s">
        <v>647</v>
      </c>
      <c r="D15" s="115">
        <v>43245</v>
      </c>
      <c r="E15" s="114">
        <v>2871</v>
      </c>
      <c r="F15" s="114" t="s">
        <v>5402</v>
      </c>
      <c r="G15" s="116" t="s">
        <v>5403</v>
      </c>
      <c r="H15" s="116"/>
      <c r="I15" s="116"/>
      <c r="J15" s="116"/>
      <c r="K15" s="116"/>
      <c r="L15" s="116"/>
      <c r="M15" s="191">
        <v>46811</v>
      </c>
      <c r="N15" s="191">
        <v>0</v>
      </c>
      <c r="O15" s="192">
        <v>46811</v>
      </c>
    </row>
    <row r="16" spans="1:15" ht="51">
      <c r="A16" s="114">
        <v>344</v>
      </c>
      <c r="B16" s="211">
        <v>1</v>
      </c>
      <c r="C16" s="90" t="s">
        <v>154</v>
      </c>
      <c r="D16" s="115">
        <v>43245</v>
      </c>
      <c r="E16" s="114">
        <v>2872</v>
      </c>
      <c r="F16" s="114" t="s">
        <v>5404</v>
      </c>
      <c r="G16" s="116" t="s">
        <v>5405</v>
      </c>
      <c r="H16" s="116"/>
      <c r="I16" s="116"/>
      <c r="J16" s="116"/>
      <c r="K16" s="116"/>
      <c r="L16" s="116"/>
      <c r="M16" s="191">
        <v>5847</v>
      </c>
      <c r="N16" s="191">
        <v>0</v>
      </c>
      <c r="O16" s="192">
        <v>5847</v>
      </c>
    </row>
    <row r="17" spans="1:15" ht="51">
      <c r="A17" s="114">
        <v>312</v>
      </c>
      <c r="B17" s="211">
        <v>1</v>
      </c>
      <c r="C17" s="90" t="s">
        <v>147</v>
      </c>
      <c r="D17" s="115">
        <v>43266</v>
      </c>
      <c r="E17" s="114">
        <v>3445</v>
      </c>
      <c r="F17" s="114" t="s">
        <v>6631</v>
      </c>
      <c r="G17" s="116" t="s">
        <v>6639</v>
      </c>
      <c r="H17" s="116"/>
      <c r="I17" s="116"/>
      <c r="J17" s="116"/>
      <c r="K17" s="116"/>
      <c r="L17" s="116"/>
      <c r="M17" s="191">
        <v>131749.51999999999</v>
      </c>
      <c r="N17" s="191">
        <v>0</v>
      </c>
      <c r="O17" s="192">
        <v>131749.51999999999</v>
      </c>
    </row>
    <row r="18" spans="1:15" ht="63.75">
      <c r="A18" s="114" t="s">
        <v>558</v>
      </c>
      <c r="B18" s="211">
        <v>1</v>
      </c>
      <c r="C18" s="90" t="s">
        <v>622</v>
      </c>
      <c r="D18" s="115">
        <v>43286</v>
      </c>
      <c r="E18" s="114">
        <v>4234</v>
      </c>
      <c r="F18" s="114" t="s">
        <v>5391</v>
      </c>
      <c r="G18" s="116" t="s">
        <v>7765</v>
      </c>
      <c r="H18" s="116"/>
      <c r="I18" s="116"/>
      <c r="J18" s="116"/>
      <c r="K18" s="116"/>
      <c r="L18" s="116"/>
      <c r="M18" s="191">
        <v>849.63</v>
      </c>
      <c r="N18" s="191">
        <v>0</v>
      </c>
      <c r="O18" s="192">
        <v>849.63</v>
      </c>
    </row>
    <row r="19" spans="1:15" ht="51">
      <c r="A19" s="114" t="s">
        <v>558</v>
      </c>
      <c r="B19" s="211">
        <v>1</v>
      </c>
      <c r="C19" s="90" t="s">
        <v>622</v>
      </c>
      <c r="D19" s="115">
        <v>43293</v>
      </c>
      <c r="E19" s="114">
        <v>4422</v>
      </c>
      <c r="F19" s="114" t="s">
        <v>5391</v>
      </c>
      <c r="G19" s="116" t="s">
        <v>7766</v>
      </c>
      <c r="H19" s="116"/>
      <c r="I19" s="116"/>
      <c r="J19" s="116"/>
      <c r="K19" s="116"/>
      <c r="L19" s="116"/>
      <c r="M19" s="191">
        <v>6744.1</v>
      </c>
      <c r="N19" s="191">
        <v>0</v>
      </c>
      <c r="O19" s="192">
        <v>6744.1</v>
      </c>
    </row>
    <row r="20" spans="1:15" ht="63.75">
      <c r="A20" s="114">
        <v>291</v>
      </c>
      <c r="B20" s="211">
        <v>1</v>
      </c>
      <c r="C20" s="90" t="s">
        <v>133</v>
      </c>
      <c r="D20" s="115">
        <v>43313</v>
      </c>
      <c r="E20" s="114">
        <v>4907</v>
      </c>
      <c r="F20" s="114" t="s">
        <v>9035</v>
      </c>
      <c r="G20" s="116" t="s">
        <v>9036</v>
      </c>
      <c r="H20" s="116"/>
      <c r="I20" s="116"/>
      <c r="J20" s="116"/>
      <c r="K20" s="116"/>
      <c r="L20" s="116"/>
      <c r="M20" s="191">
        <v>1034620.81</v>
      </c>
      <c r="N20" s="191">
        <v>0</v>
      </c>
      <c r="O20" s="192">
        <v>1034620.81</v>
      </c>
    </row>
    <row r="21" spans="1:15" ht="51">
      <c r="A21" s="114">
        <v>522</v>
      </c>
      <c r="B21" s="211">
        <v>1</v>
      </c>
      <c r="C21" s="90" t="s">
        <v>178</v>
      </c>
      <c r="D21" s="115">
        <v>43326</v>
      </c>
      <c r="E21" s="114">
        <v>5061</v>
      </c>
      <c r="F21" s="114" t="s">
        <v>9037</v>
      </c>
      <c r="G21" s="116" t="s">
        <v>9038</v>
      </c>
      <c r="H21" s="116"/>
      <c r="I21" s="116"/>
      <c r="J21" s="116"/>
      <c r="K21" s="116"/>
      <c r="L21" s="116"/>
      <c r="M21" s="191">
        <v>8000000</v>
      </c>
      <c r="N21" s="191">
        <v>0</v>
      </c>
      <c r="O21" s="192">
        <v>8000000</v>
      </c>
    </row>
    <row r="22" spans="1:15" ht="51">
      <c r="A22" s="114" t="s">
        <v>558</v>
      </c>
      <c r="B22" s="211">
        <v>1</v>
      </c>
      <c r="C22" s="90" t="s">
        <v>622</v>
      </c>
      <c r="D22" s="115">
        <v>43327</v>
      </c>
      <c r="E22" s="114">
        <v>5133</v>
      </c>
      <c r="F22" s="114" t="s">
        <v>5391</v>
      </c>
      <c r="G22" s="116" t="s">
        <v>9039</v>
      </c>
      <c r="H22" s="116"/>
      <c r="I22" s="116"/>
      <c r="J22" s="116"/>
      <c r="K22" s="116"/>
      <c r="L22" s="116"/>
      <c r="M22" s="191">
        <v>1352.61</v>
      </c>
      <c r="N22" s="191">
        <v>0</v>
      </c>
      <c r="O22" s="192">
        <v>1352.61</v>
      </c>
    </row>
    <row r="23" spans="1:15" ht="63.75">
      <c r="A23" s="114" t="s">
        <v>560</v>
      </c>
      <c r="B23" s="211">
        <v>2</v>
      </c>
      <c r="C23" s="90" t="s">
        <v>622</v>
      </c>
      <c r="D23" s="115">
        <v>43329</v>
      </c>
      <c r="E23" s="114">
        <v>5170</v>
      </c>
      <c r="F23" s="114" t="s">
        <v>650</v>
      </c>
      <c r="G23" s="116" t="s">
        <v>9040</v>
      </c>
      <c r="H23" s="116"/>
      <c r="I23" s="116"/>
      <c r="J23" s="116"/>
      <c r="K23" s="116"/>
      <c r="L23" s="116"/>
      <c r="M23" s="191">
        <v>6860000</v>
      </c>
      <c r="N23" s="191">
        <v>0</v>
      </c>
      <c r="O23" s="192">
        <v>6860000</v>
      </c>
    </row>
    <row r="24" spans="1:15" ht="51">
      <c r="A24" s="114">
        <v>287</v>
      </c>
      <c r="B24" s="211">
        <v>10</v>
      </c>
      <c r="C24" s="90" t="s">
        <v>130</v>
      </c>
      <c r="D24" s="115">
        <v>43341</v>
      </c>
      <c r="E24" s="114">
        <v>5489</v>
      </c>
      <c r="F24" s="114" t="s">
        <v>13785</v>
      </c>
      <c r="G24" s="116" t="s">
        <v>9042</v>
      </c>
      <c r="H24" s="116"/>
      <c r="I24" s="116"/>
      <c r="J24" s="116"/>
      <c r="K24" s="116"/>
      <c r="L24" s="116"/>
      <c r="M24" s="191">
        <v>67696.789999999994</v>
      </c>
      <c r="N24" s="191">
        <v>0</v>
      </c>
      <c r="O24" s="192">
        <v>67696.789999999994</v>
      </c>
    </row>
    <row r="25" spans="1:15" ht="51">
      <c r="A25" s="114">
        <v>132</v>
      </c>
      <c r="B25" s="211">
        <v>6</v>
      </c>
      <c r="C25" s="90" t="s">
        <v>71</v>
      </c>
      <c r="D25" s="115">
        <v>43356</v>
      </c>
      <c r="E25" s="114">
        <v>5726</v>
      </c>
      <c r="F25" s="114" t="s">
        <v>10454</v>
      </c>
      <c r="G25" s="116" t="s">
        <v>10455</v>
      </c>
      <c r="H25" s="116"/>
      <c r="I25" s="116"/>
      <c r="J25" s="116"/>
      <c r="K25" s="116"/>
      <c r="L25" s="116"/>
      <c r="M25" s="191">
        <v>1048702.8799999999</v>
      </c>
      <c r="N25" s="191">
        <v>0</v>
      </c>
      <c r="O25" s="192">
        <v>1048702.8799999999</v>
      </c>
    </row>
    <row r="26" spans="1:15" ht="51">
      <c r="A26" s="114">
        <v>574</v>
      </c>
      <c r="B26" s="211">
        <v>1</v>
      </c>
      <c r="C26" s="90" t="s">
        <v>11082</v>
      </c>
      <c r="D26" s="115">
        <v>43356</v>
      </c>
      <c r="E26" s="114">
        <v>5727</v>
      </c>
      <c r="F26" s="114" t="s">
        <v>10456</v>
      </c>
      <c r="G26" s="116" t="s">
        <v>10457</v>
      </c>
      <c r="H26" s="116"/>
      <c r="I26" s="116"/>
      <c r="J26" s="116"/>
      <c r="K26" s="116"/>
      <c r="L26" s="116"/>
      <c r="M26" s="191">
        <v>16940628.989999998</v>
      </c>
      <c r="N26" s="191">
        <v>0</v>
      </c>
      <c r="O26" s="192">
        <v>16940628.989999998</v>
      </c>
    </row>
    <row r="27" spans="1:15" ht="51">
      <c r="A27" s="114">
        <v>574</v>
      </c>
      <c r="B27" s="211">
        <v>1</v>
      </c>
      <c r="C27" s="90" t="s">
        <v>11082</v>
      </c>
      <c r="D27" s="115">
        <v>43356</v>
      </c>
      <c r="E27" s="114">
        <v>5728</v>
      </c>
      <c r="F27" s="114" t="s">
        <v>10458</v>
      </c>
      <c r="G27" s="116" t="s">
        <v>10459</v>
      </c>
      <c r="H27" s="116"/>
      <c r="I27" s="116"/>
      <c r="J27" s="116"/>
      <c r="K27" s="116"/>
      <c r="L27" s="116"/>
      <c r="M27" s="191">
        <v>2394294.84</v>
      </c>
      <c r="N27" s="191">
        <v>0</v>
      </c>
      <c r="O27" s="192">
        <v>2394294.84</v>
      </c>
    </row>
    <row r="28" spans="1:15" ht="51">
      <c r="A28" s="114">
        <v>574</v>
      </c>
      <c r="B28" s="211">
        <v>1</v>
      </c>
      <c r="C28" s="90" t="s">
        <v>11082</v>
      </c>
      <c r="D28" s="115">
        <v>43356</v>
      </c>
      <c r="E28" s="114">
        <v>5729</v>
      </c>
      <c r="F28" s="114" t="s">
        <v>10460</v>
      </c>
      <c r="G28" s="116" t="s">
        <v>10461</v>
      </c>
      <c r="H28" s="116"/>
      <c r="I28" s="116"/>
      <c r="J28" s="116"/>
      <c r="K28" s="116"/>
      <c r="L28" s="116"/>
      <c r="M28" s="191">
        <v>6384.05</v>
      </c>
      <c r="N28" s="191">
        <v>0</v>
      </c>
      <c r="O28" s="192">
        <v>6384.05</v>
      </c>
    </row>
    <row r="29" spans="1:15" ht="51">
      <c r="A29" s="114">
        <v>574</v>
      </c>
      <c r="B29" s="211">
        <v>1</v>
      </c>
      <c r="C29" s="90" t="s">
        <v>11082</v>
      </c>
      <c r="D29" s="115">
        <v>43356</v>
      </c>
      <c r="E29" s="114">
        <v>5730</v>
      </c>
      <c r="F29" s="114" t="s">
        <v>10462</v>
      </c>
      <c r="G29" s="116" t="s">
        <v>10463</v>
      </c>
      <c r="H29" s="116"/>
      <c r="I29" s="116"/>
      <c r="J29" s="116"/>
      <c r="K29" s="116"/>
      <c r="L29" s="116"/>
      <c r="M29" s="191">
        <v>8720906.0999999996</v>
      </c>
      <c r="N29" s="191">
        <v>0</v>
      </c>
      <c r="O29" s="192">
        <v>8720906.0999999996</v>
      </c>
    </row>
    <row r="30" spans="1:15" ht="51">
      <c r="A30" s="114">
        <v>582</v>
      </c>
      <c r="B30" s="211">
        <v>1</v>
      </c>
      <c r="C30" s="90" t="s">
        <v>185</v>
      </c>
      <c r="D30" s="115">
        <v>43356</v>
      </c>
      <c r="E30" s="114">
        <v>5731</v>
      </c>
      <c r="F30" s="114" t="s">
        <v>10464</v>
      </c>
      <c r="G30" s="116" t="s">
        <v>10465</v>
      </c>
      <c r="H30" s="116"/>
      <c r="I30" s="116"/>
      <c r="J30" s="116"/>
      <c r="K30" s="116"/>
      <c r="L30" s="116"/>
      <c r="M30" s="191">
        <v>18092975.219999999</v>
      </c>
      <c r="N30" s="191">
        <v>0</v>
      </c>
      <c r="O30" s="192">
        <v>18092975.219999999</v>
      </c>
    </row>
    <row r="31" spans="1:15" ht="51">
      <c r="A31" s="114">
        <v>582</v>
      </c>
      <c r="B31" s="211">
        <v>1</v>
      </c>
      <c r="C31" s="90" t="s">
        <v>185</v>
      </c>
      <c r="D31" s="115">
        <v>43356</v>
      </c>
      <c r="E31" s="114">
        <v>5732</v>
      </c>
      <c r="F31" s="114" t="s">
        <v>10466</v>
      </c>
      <c r="G31" s="116" t="s">
        <v>10467</v>
      </c>
      <c r="H31" s="116"/>
      <c r="I31" s="116"/>
      <c r="J31" s="116"/>
      <c r="K31" s="116"/>
      <c r="L31" s="116"/>
      <c r="M31" s="191">
        <v>8454424.5099999998</v>
      </c>
      <c r="N31" s="191">
        <v>0</v>
      </c>
      <c r="O31" s="192">
        <v>8454424.5099999998</v>
      </c>
    </row>
    <row r="32" spans="1:15" ht="51">
      <c r="A32" s="114">
        <v>582</v>
      </c>
      <c r="B32" s="211">
        <v>1</v>
      </c>
      <c r="C32" s="90" t="s">
        <v>185</v>
      </c>
      <c r="D32" s="115">
        <v>43356</v>
      </c>
      <c r="E32" s="114">
        <v>5733</v>
      </c>
      <c r="F32" s="114" t="s">
        <v>10468</v>
      </c>
      <c r="G32" s="116" t="s">
        <v>10469</v>
      </c>
      <c r="H32" s="116"/>
      <c r="I32" s="116"/>
      <c r="J32" s="116"/>
      <c r="K32" s="116"/>
      <c r="L32" s="116"/>
      <c r="M32" s="191">
        <v>4731</v>
      </c>
      <c r="N32" s="191">
        <v>0</v>
      </c>
      <c r="O32" s="192">
        <v>4731</v>
      </c>
    </row>
    <row r="33" spans="1:15" ht="51">
      <c r="A33" s="114">
        <v>582</v>
      </c>
      <c r="B33" s="211">
        <v>2</v>
      </c>
      <c r="C33" s="90" t="s">
        <v>185</v>
      </c>
      <c r="D33" s="115">
        <v>43356</v>
      </c>
      <c r="E33" s="114">
        <v>5734</v>
      </c>
      <c r="F33" s="114" t="s">
        <v>10470</v>
      </c>
      <c r="G33" s="116" t="s">
        <v>10471</v>
      </c>
      <c r="H33" s="116"/>
      <c r="I33" s="116"/>
      <c r="J33" s="116"/>
      <c r="K33" s="116"/>
      <c r="L33" s="116"/>
      <c r="M33" s="191">
        <v>340943.35999999999</v>
      </c>
      <c r="N33" s="191">
        <v>0</v>
      </c>
      <c r="O33" s="192">
        <v>340943.35999999999</v>
      </c>
    </row>
    <row r="34" spans="1:15" ht="51">
      <c r="A34" s="114" t="s">
        <v>558</v>
      </c>
      <c r="B34" s="211">
        <v>1</v>
      </c>
      <c r="C34" s="90" t="s">
        <v>622</v>
      </c>
      <c r="D34" s="115">
        <v>43364</v>
      </c>
      <c r="E34" s="114">
        <v>5845</v>
      </c>
      <c r="F34" s="114" t="s">
        <v>5391</v>
      </c>
      <c r="G34" s="116" t="s">
        <v>10472</v>
      </c>
      <c r="H34" s="116"/>
      <c r="I34" s="116"/>
      <c r="J34" s="116"/>
      <c r="K34" s="116"/>
      <c r="L34" s="116"/>
      <c r="M34" s="191">
        <v>1931.53</v>
      </c>
      <c r="N34" s="191">
        <v>0</v>
      </c>
      <c r="O34" s="192">
        <v>1931.53</v>
      </c>
    </row>
    <row r="35" spans="1:15" ht="51">
      <c r="A35" s="114">
        <v>578</v>
      </c>
      <c r="B35" s="211">
        <v>1</v>
      </c>
      <c r="C35" s="90" t="s">
        <v>183</v>
      </c>
      <c r="D35" s="115">
        <v>43368</v>
      </c>
      <c r="E35" s="114">
        <v>5938</v>
      </c>
      <c r="F35" s="114" t="s">
        <v>6633</v>
      </c>
      <c r="G35" s="116" t="s">
        <v>10473</v>
      </c>
      <c r="H35" s="116"/>
      <c r="I35" s="116"/>
      <c r="J35" s="116"/>
      <c r="K35" s="116"/>
      <c r="L35" s="116"/>
      <c r="M35" s="191">
        <v>313.2</v>
      </c>
      <c r="N35" s="191">
        <v>0</v>
      </c>
      <c r="O35" s="192">
        <v>313.2</v>
      </c>
    </row>
    <row r="36" spans="1:15" ht="51">
      <c r="A36" s="114" t="s">
        <v>560</v>
      </c>
      <c r="B36" s="211">
        <v>2</v>
      </c>
      <c r="C36" s="90" t="s">
        <v>622</v>
      </c>
      <c r="D36" s="115">
        <v>43368</v>
      </c>
      <c r="E36" s="114">
        <v>5937</v>
      </c>
      <c r="F36" s="114" t="s">
        <v>650</v>
      </c>
      <c r="G36" s="116" t="s">
        <v>10475</v>
      </c>
      <c r="H36" s="116"/>
      <c r="I36" s="116"/>
      <c r="J36" s="116"/>
      <c r="K36" s="116"/>
      <c r="L36" s="116"/>
      <c r="M36" s="191">
        <v>45</v>
      </c>
      <c r="N36" s="191">
        <v>0</v>
      </c>
      <c r="O36" s="192">
        <v>45</v>
      </c>
    </row>
    <row r="37" spans="1:15" ht="51">
      <c r="A37" s="114" t="s">
        <v>558</v>
      </c>
      <c r="B37" s="211">
        <v>1</v>
      </c>
      <c r="C37" s="90" t="s">
        <v>622</v>
      </c>
      <c r="D37" s="115">
        <v>43370</v>
      </c>
      <c r="E37" s="114">
        <v>5990</v>
      </c>
      <c r="F37" s="114" t="s">
        <v>5391</v>
      </c>
      <c r="G37" s="116" t="s">
        <v>10474</v>
      </c>
      <c r="H37" s="116"/>
      <c r="I37" s="116"/>
      <c r="J37" s="116"/>
      <c r="K37" s="116"/>
      <c r="L37" s="116"/>
      <c r="M37" s="191">
        <v>1306.9100000000001</v>
      </c>
      <c r="N37" s="191">
        <v>0</v>
      </c>
      <c r="O37" s="192">
        <v>1306.9100000000001</v>
      </c>
    </row>
    <row r="38" spans="1:15" ht="51">
      <c r="A38" s="114" t="s">
        <v>558</v>
      </c>
      <c r="B38" s="211">
        <v>1</v>
      </c>
      <c r="C38" s="90" t="s">
        <v>622</v>
      </c>
      <c r="D38" s="115">
        <v>43375</v>
      </c>
      <c r="E38" s="114">
        <v>6036</v>
      </c>
      <c r="F38" s="114" t="s">
        <v>5391</v>
      </c>
      <c r="G38" s="116" t="s">
        <v>13787</v>
      </c>
      <c r="H38" s="116"/>
      <c r="I38" s="116"/>
      <c r="J38" s="116"/>
      <c r="K38" s="116"/>
      <c r="L38" s="116"/>
      <c r="M38" s="191">
        <v>1016.96</v>
      </c>
      <c r="N38" s="191">
        <v>0</v>
      </c>
      <c r="O38" s="192">
        <v>1016.96</v>
      </c>
    </row>
    <row r="39" spans="1:15" ht="51">
      <c r="A39" s="114">
        <v>582</v>
      </c>
      <c r="B39" s="211">
        <v>1</v>
      </c>
      <c r="C39" s="90" t="s">
        <v>185</v>
      </c>
      <c r="D39" s="115">
        <v>43377</v>
      </c>
      <c r="E39" s="114">
        <v>6091</v>
      </c>
      <c r="F39" s="114" t="s">
        <v>10464</v>
      </c>
      <c r="G39" s="116" t="s">
        <v>13789</v>
      </c>
      <c r="H39" s="116"/>
      <c r="I39" s="116"/>
      <c r="J39" s="116"/>
      <c r="K39" s="116"/>
      <c r="L39" s="116"/>
      <c r="M39" s="191">
        <v>133.13</v>
      </c>
      <c r="N39" s="191">
        <v>0</v>
      </c>
      <c r="O39" s="192">
        <v>133.13</v>
      </c>
    </row>
    <row r="40" spans="1:15" ht="51">
      <c r="A40" s="114">
        <v>582</v>
      </c>
      <c r="B40" s="211">
        <v>1</v>
      </c>
      <c r="C40" s="90" t="s">
        <v>185</v>
      </c>
      <c r="D40" s="115">
        <v>43377</v>
      </c>
      <c r="E40" s="114">
        <v>6092</v>
      </c>
      <c r="F40" s="114" t="s">
        <v>13790</v>
      </c>
      <c r="G40" s="116" t="s">
        <v>13791</v>
      </c>
      <c r="H40" s="116"/>
      <c r="I40" s="116"/>
      <c r="J40" s="116"/>
      <c r="K40" s="116"/>
      <c r="L40" s="116"/>
      <c r="M40" s="191">
        <v>11524.8</v>
      </c>
      <c r="N40" s="191">
        <v>0</v>
      </c>
      <c r="O40" s="192">
        <v>11524.8</v>
      </c>
    </row>
    <row r="41" spans="1:15" ht="51">
      <c r="A41" s="114">
        <v>132</v>
      </c>
      <c r="B41" s="211">
        <v>6</v>
      </c>
      <c r="C41" s="90" t="s">
        <v>71</v>
      </c>
      <c r="D41" s="115">
        <v>43377</v>
      </c>
      <c r="E41" s="114">
        <v>6093</v>
      </c>
      <c r="F41" s="114" t="s">
        <v>13793</v>
      </c>
      <c r="G41" s="116" t="s">
        <v>13794</v>
      </c>
      <c r="H41" s="116"/>
      <c r="I41" s="116"/>
      <c r="J41" s="116"/>
      <c r="K41" s="116"/>
      <c r="L41" s="116"/>
      <c r="M41" s="191">
        <v>937962.53</v>
      </c>
      <c r="N41" s="191">
        <v>0</v>
      </c>
      <c r="O41" s="192">
        <v>937962.53</v>
      </c>
    </row>
    <row r="42" spans="1:15" ht="51">
      <c r="A42" s="114">
        <v>132</v>
      </c>
      <c r="B42" s="211">
        <v>6</v>
      </c>
      <c r="C42" s="90" t="s">
        <v>71</v>
      </c>
      <c r="D42" s="115">
        <v>43377</v>
      </c>
      <c r="E42" s="114">
        <v>6094</v>
      </c>
      <c r="F42" s="114" t="s">
        <v>13796</v>
      </c>
      <c r="G42" s="116" t="s">
        <v>13797</v>
      </c>
      <c r="H42" s="116"/>
      <c r="I42" s="116"/>
      <c r="J42" s="116"/>
      <c r="K42" s="116"/>
      <c r="L42" s="116"/>
      <c r="M42" s="191">
        <v>35647882.979999997</v>
      </c>
      <c r="N42" s="191">
        <v>0</v>
      </c>
      <c r="O42" s="192">
        <v>35647882.979999997</v>
      </c>
    </row>
    <row r="43" spans="1:15" ht="51">
      <c r="A43" s="114">
        <v>132</v>
      </c>
      <c r="B43" s="211">
        <v>6</v>
      </c>
      <c r="C43" s="90" t="s">
        <v>71</v>
      </c>
      <c r="D43" s="115">
        <v>43377</v>
      </c>
      <c r="E43" s="114">
        <v>6095</v>
      </c>
      <c r="F43" s="114" t="s">
        <v>13799</v>
      </c>
      <c r="G43" s="116" t="s">
        <v>13800</v>
      </c>
      <c r="H43" s="116"/>
      <c r="I43" s="116"/>
      <c r="J43" s="116"/>
      <c r="K43" s="116"/>
      <c r="L43" s="116"/>
      <c r="M43" s="191">
        <v>8269230</v>
      </c>
      <c r="N43" s="191">
        <v>0</v>
      </c>
      <c r="O43" s="192">
        <v>8269230</v>
      </c>
    </row>
    <row r="44" spans="1:15" ht="51">
      <c r="A44" s="114">
        <v>574</v>
      </c>
      <c r="B44" s="211">
        <v>1</v>
      </c>
      <c r="C44" s="90" t="s">
        <v>11082</v>
      </c>
      <c r="D44" s="115">
        <v>43377</v>
      </c>
      <c r="E44" s="114">
        <v>6101</v>
      </c>
      <c r="F44" s="114" t="s">
        <v>13802</v>
      </c>
      <c r="G44" s="116" t="s">
        <v>13803</v>
      </c>
      <c r="H44" s="116"/>
      <c r="I44" s="116"/>
      <c r="J44" s="116"/>
      <c r="K44" s="116"/>
      <c r="L44" s="116"/>
      <c r="M44" s="191">
        <v>169000</v>
      </c>
      <c r="N44" s="191">
        <v>0</v>
      </c>
      <c r="O44" s="192">
        <v>169000</v>
      </c>
    </row>
    <row r="45" spans="1:15" ht="51">
      <c r="A45" s="114">
        <v>574</v>
      </c>
      <c r="B45" s="211">
        <v>1</v>
      </c>
      <c r="C45" s="90" t="s">
        <v>11082</v>
      </c>
      <c r="D45" s="115">
        <v>43382</v>
      </c>
      <c r="E45" s="114">
        <v>6168</v>
      </c>
      <c r="F45" s="114" t="s">
        <v>13805</v>
      </c>
      <c r="G45" s="116" t="s">
        <v>13806</v>
      </c>
      <c r="H45" s="116"/>
      <c r="I45" s="116"/>
      <c r="J45" s="116"/>
      <c r="K45" s="116"/>
      <c r="L45" s="116"/>
      <c r="M45" s="191">
        <v>4854735.68</v>
      </c>
      <c r="N45" s="191">
        <v>0</v>
      </c>
      <c r="O45" s="192">
        <v>4854735.68</v>
      </c>
    </row>
    <row r="46" spans="1:15" ht="38.25">
      <c r="A46" s="114">
        <v>132</v>
      </c>
      <c r="B46" s="211">
        <v>6</v>
      </c>
      <c r="C46" s="90" t="s">
        <v>71</v>
      </c>
      <c r="D46" s="115">
        <v>43399</v>
      </c>
      <c r="E46" s="114">
        <v>6604</v>
      </c>
      <c r="F46" s="114" t="s">
        <v>13816</v>
      </c>
      <c r="G46" s="116" t="s">
        <v>13817</v>
      </c>
      <c r="H46" s="116"/>
      <c r="I46" s="116"/>
      <c r="J46" s="116"/>
      <c r="K46" s="116"/>
      <c r="L46" s="116"/>
      <c r="M46" s="191">
        <v>1489227.33</v>
      </c>
      <c r="N46" s="191">
        <v>0</v>
      </c>
      <c r="O46" s="192">
        <v>1489227.33</v>
      </c>
    </row>
    <row r="47" spans="1:15" ht="51">
      <c r="A47" s="114">
        <v>291</v>
      </c>
      <c r="B47" s="211">
        <v>1</v>
      </c>
      <c r="C47" s="90" t="s">
        <v>133</v>
      </c>
      <c r="D47" s="115">
        <v>43409</v>
      </c>
      <c r="E47" s="114">
        <v>6709</v>
      </c>
      <c r="F47" s="114" t="s">
        <v>18175</v>
      </c>
      <c r="G47" s="116" t="s">
        <v>18176</v>
      </c>
      <c r="H47" s="116"/>
      <c r="I47" s="116"/>
      <c r="J47" s="116"/>
      <c r="K47" s="116"/>
      <c r="L47" s="116"/>
      <c r="M47" s="191">
        <v>323640</v>
      </c>
      <c r="N47" s="191">
        <v>0</v>
      </c>
      <c r="O47" s="192">
        <v>323640</v>
      </c>
    </row>
    <row r="48" spans="1:15" ht="51">
      <c r="A48" s="114" t="s">
        <v>560</v>
      </c>
      <c r="B48" s="211">
        <v>2</v>
      </c>
      <c r="C48" s="90" t="s">
        <v>622</v>
      </c>
      <c r="D48" s="115">
        <v>43409</v>
      </c>
      <c r="E48" s="114">
        <v>6710</v>
      </c>
      <c r="F48" s="114" t="s">
        <v>650</v>
      </c>
      <c r="G48" s="116" t="s">
        <v>18177</v>
      </c>
      <c r="H48" s="116"/>
      <c r="I48" s="116"/>
      <c r="J48" s="116"/>
      <c r="K48" s="116"/>
      <c r="L48" s="116"/>
      <c r="M48" s="191">
        <v>46500</v>
      </c>
      <c r="N48" s="191">
        <v>0</v>
      </c>
      <c r="O48" s="192">
        <v>46500</v>
      </c>
    </row>
    <row r="49" spans="1:15" ht="38.25">
      <c r="A49" s="114">
        <v>574</v>
      </c>
      <c r="B49" s="211">
        <v>1</v>
      </c>
      <c r="C49" s="90" t="s">
        <v>11082</v>
      </c>
      <c r="D49" s="115">
        <v>43411</v>
      </c>
      <c r="E49" s="114">
        <v>6891</v>
      </c>
      <c r="F49" s="114" t="s">
        <v>10456</v>
      </c>
      <c r="G49" s="116" t="s">
        <v>18178</v>
      </c>
      <c r="H49" s="116"/>
      <c r="I49" s="116"/>
      <c r="J49" s="116"/>
      <c r="K49" s="116"/>
      <c r="L49" s="116"/>
      <c r="M49" s="191">
        <v>12704.4</v>
      </c>
      <c r="N49" s="191">
        <v>0</v>
      </c>
      <c r="O49" s="192">
        <v>12704.4</v>
      </c>
    </row>
    <row r="50" spans="1:15" ht="63.75">
      <c r="A50" s="114">
        <v>293</v>
      </c>
      <c r="B50" s="211">
        <v>2</v>
      </c>
      <c r="C50" s="90" t="s">
        <v>135</v>
      </c>
      <c r="D50" s="115">
        <v>43412</v>
      </c>
      <c r="E50" s="114">
        <v>6912</v>
      </c>
      <c r="F50" s="114" t="s">
        <v>18179</v>
      </c>
      <c r="G50" s="116" t="s">
        <v>18180</v>
      </c>
      <c r="H50" s="116"/>
      <c r="I50" s="116"/>
      <c r="J50" s="116"/>
      <c r="K50" s="116"/>
      <c r="L50" s="116"/>
      <c r="M50" s="191">
        <v>52903</v>
      </c>
      <c r="N50" s="191">
        <v>0</v>
      </c>
      <c r="O50" s="192">
        <v>52903</v>
      </c>
    </row>
    <row r="51" spans="1:15" ht="51">
      <c r="A51" s="114">
        <v>201</v>
      </c>
      <c r="B51" s="211">
        <v>3</v>
      </c>
      <c r="C51" s="90" t="s">
        <v>98</v>
      </c>
      <c r="D51" s="115">
        <v>43416</v>
      </c>
      <c r="E51" s="114">
        <v>6965</v>
      </c>
      <c r="F51" s="114" t="s">
        <v>18181</v>
      </c>
      <c r="G51" s="116" t="s">
        <v>18182</v>
      </c>
      <c r="H51" s="116"/>
      <c r="I51" s="116"/>
      <c r="J51" s="116"/>
      <c r="K51" s="116"/>
      <c r="L51" s="116"/>
      <c r="M51" s="191">
        <v>990000</v>
      </c>
      <c r="N51" s="191">
        <v>0</v>
      </c>
      <c r="O51" s="192">
        <v>990000</v>
      </c>
    </row>
    <row r="52" spans="1:15" ht="51">
      <c r="A52" s="114">
        <v>310</v>
      </c>
      <c r="B52" s="211">
        <v>1</v>
      </c>
      <c r="C52" s="90" t="s">
        <v>145</v>
      </c>
      <c r="D52" s="115">
        <v>43417</v>
      </c>
      <c r="E52" s="114">
        <v>6971</v>
      </c>
      <c r="F52" s="114" t="s">
        <v>18183</v>
      </c>
      <c r="G52" s="116" t="s">
        <v>18184</v>
      </c>
      <c r="H52" s="116"/>
      <c r="I52" s="116"/>
      <c r="J52" s="116"/>
      <c r="K52" s="116"/>
      <c r="L52" s="116"/>
      <c r="M52" s="191">
        <v>483964870.38999999</v>
      </c>
      <c r="N52" s="191">
        <v>0</v>
      </c>
      <c r="O52" s="192">
        <v>483964870.38999999</v>
      </c>
    </row>
    <row r="53" spans="1:15" ht="51">
      <c r="A53" s="114">
        <v>513</v>
      </c>
      <c r="B53" s="211">
        <v>1</v>
      </c>
      <c r="C53" s="90" t="s">
        <v>175</v>
      </c>
      <c r="D53" s="115">
        <v>43419</v>
      </c>
      <c r="E53" s="114">
        <v>7021</v>
      </c>
      <c r="F53" s="114" t="s">
        <v>18185</v>
      </c>
      <c r="G53" s="116" t="s">
        <v>18186</v>
      </c>
      <c r="H53" s="116"/>
      <c r="I53" s="116"/>
      <c r="J53" s="116"/>
      <c r="K53" s="116"/>
      <c r="L53" s="116"/>
      <c r="M53" s="191">
        <v>991887.83</v>
      </c>
      <c r="N53" s="191">
        <v>0</v>
      </c>
      <c r="O53" s="192">
        <v>991887.83</v>
      </c>
    </row>
    <row r="54" spans="1:15" ht="51">
      <c r="A54" s="114">
        <v>225</v>
      </c>
      <c r="B54" s="211">
        <v>1</v>
      </c>
      <c r="C54" s="90" t="s">
        <v>109</v>
      </c>
      <c r="D54" s="115">
        <v>43420</v>
      </c>
      <c r="E54" s="114">
        <v>7112</v>
      </c>
      <c r="F54" s="114" t="s">
        <v>18187</v>
      </c>
      <c r="G54" s="116" t="s">
        <v>18188</v>
      </c>
      <c r="H54" s="116"/>
      <c r="I54" s="116"/>
      <c r="J54" s="116"/>
      <c r="K54" s="116"/>
      <c r="L54" s="116"/>
      <c r="M54" s="191">
        <v>200000</v>
      </c>
      <c r="N54" s="191">
        <v>0</v>
      </c>
      <c r="O54" s="192">
        <v>200000</v>
      </c>
    </row>
    <row r="55" spans="1:15" ht="38.25">
      <c r="A55" s="114">
        <v>862</v>
      </c>
      <c r="B55" s="211">
        <v>1</v>
      </c>
      <c r="C55" s="90" t="s">
        <v>203</v>
      </c>
      <c r="D55" s="115">
        <v>43420</v>
      </c>
      <c r="E55" s="114">
        <v>7137</v>
      </c>
      <c r="F55" s="114" t="s">
        <v>18189</v>
      </c>
      <c r="G55" s="116" t="s">
        <v>18190</v>
      </c>
      <c r="H55" s="116"/>
      <c r="I55" s="116"/>
      <c r="J55" s="116"/>
      <c r="K55" s="116"/>
      <c r="L55" s="116"/>
      <c r="M55" s="191">
        <v>74465</v>
      </c>
      <c r="N55" s="191">
        <v>0</v>
      </c>
      <c r="O55" s="192">
        <v>74465</v>
      </c>
    </row>
    <row r="56" spans="1:15" ht="51">
      <c r="A56" s="114">
        <v>572</v>
      </c>
      <c r="B56" s="211">
        <v>1</v>
      </c>
      <c r="C56" s="90" t="s">
        <v>181</v>
      </c>
      <c r="D56" s="115">
        <v>43420</v>
      </c>
      <c r="E56" s="114">
        <v>7161</v>
      </c>
      <c r="F56" s="114" t="s">
        <v>18191</v>
      </c>
      <c r="G56" s="116" t="s">
        <v>18192</v>
      </c>
      <c r="H56" s="116"/>
      <c r="I56" s="116"/>
      <c r="J56" s="116"/>
      <c r="K56" s="116"/>
      <c r="L56" s="116"/>
      <c r="M56" s="191">
        <v>4842627.12</v>
      </c>
      <c r="N56" s="191">
        <v>0</v>
      </c>
      <c r="O56" s="192">
        <v>4842627.12</v>
      </c>
    </row>
    <row r="57" spans="1:15" ht="51">
      <c r="A57" s="114">
        <v>512</v>
      </c>
      <c r="B57" s="211">
        <v>1</v>
      </c>
      <c r="C57" s="90" t="s">
        <v>10495</v>
      </c>
      <c r="D57" s="115">
        <v>43420</v>
      </c>
      <c r="E57" s="114">
        <v>7162</v>
      </c>
      <c r="F57" s="114" t="s">
        <v>18193</v>
      </c>
      <c r="G57" s="116" t="s">
        <v>18194</v>
      </c>
      <c r="H57" s="116"/>
      <c r="I57" s="116"/>
      <c r="J57" s="116"/>
      <c r="K57" s="116"/>
      <c r="L57" s="116"/>
      <c r="M57" s="191">
        <v>942614.17</v>
      </c>
      <c r="N57" s="191">
        <v>0</v>
      </c>
      <c r="O57" s="192">
        <v>942614.17</v>
      </c>
    </row>
    <row r="58" spans="1:15" ht="51">
      <c r="A58" s="114">
        <v>315</v>
      </c>
      <c r="B58" s="211">
        <v>1</v>
      </c>
      <c r="C58" s="90" t="s">
        <v>11072</v>
      </c>
      <c r="D58" s="115">
        <v>43424</v>
      </c>
      <c r="E58" s="114">
        <v>7179</v>
      </c>
      <c r="F58" s="114" t="s">
        <v>18195</v>
      </c>
      <c r="G58" s="116" t="s">
        <v>18196</v>
      </c>
      <c r="H58" s="116"/>
      <c r="I58" s="116"/>
      <c r="J58" s="116"/>
      <c r="K58" s="116"/>
      <c r="L58" s="116"/>
      <c r="M58" s="191">
        <v>169327</v>
      </c>
      <c r="N58" s="191">
        <v>0</v>
      </c>
      <c r="O58" s="192">
        <v>169327</v>
      </c>
    </row>
    <row r="59" spans="1:15" ht="51">
      <c r="A59" s="114">
        <v>283</v>
      </c>
      <c r="B59" s="211">
        <v>1</v>
      </c>
      <c r="C59" s="90" t="s">
        <v>129</v>
      </c>
      <c r="D59" s="115">
        <v>43425</v>
      </c>
      <c r="E59" s="114">
        <v>7189</v>
      </c>
      <c r="F59" s="114" t="s">
        <v>18197</v>
      </c>
      <c r="G59" s="116" t="s">
        <v>18198</v>
      </c>
      <c r="H59" s="116"/>
      <c r="I59" s="116"/>
      <c r="J59" s="116"/>
      <c r="K59" s="116"/>
      <c r="L59" s="116"/>
      <c r="M59" s="191">
        <v>31165801.399999999</v>
      </c>
      <c r="N59" s="191">
        <v>0</v>
      </c>
      <c r="O59" s="192">
        <v>31165801.399999999</v>
      </c>
    </row>
    <row r="60" spans="1:15" ht="51">
      <c r="A60" s="114" t="s">
        <v>558</v>
      </c>
      <c r="B60" s="211">
        <v>1</v>
      </c>
      <c r="C60" s="90" t="s">
        <v>622</v>
      </c>
      <c r="D60" s="115">
        <v>43430</v>
      </c>
      <c r="E60" s="114">
        <v>7213</v>
      </c>
      <c r="F60" s="114" t="s">
        <v>5391</v>
      </c>
      <c r="G60" s="116" t="s">
        <v>18199</v>
      </c>
      <c r="H60" s="116"/>
      <c r="I60" s="116"/>
      <c r="J60" s="116"/>
      <c r="K60" s="116"/>
      <c r="L60" s="116"/>
      <c r="M60" s="191">
        <v>2264.15</v>
      </c>
      <c r="N60" s="191">
        <v>0</v>
      </c>
      <c r="O60" s="192">
        <v>2264.15</v>
      </c>
    </row>
    <row r="61" spans="1:15" ht="51">
      <c r="A61" s="114" t="s">
        <v>560</v>
      </c>
      <c r="B61" s="211">
        <v>2</v>
      </c>
      <c r="C61" s="90" t="s">
        <v>622</v>
      </c>
      <c r="D61" s="115">
        <v>43430</v>
      </c>
      <c r="E61" s="114">
        <v>7214</v>
      </c>
      <c r="F61" s="114" t="s">
        <v>650</v>
      </c>
      <c r="G61" s="116" t="s">
        <v>18200</v>
      </c>
      <c r="H61" s="116"/>
      <c r="I61" s="116"/>
      <c r="J61" s="116"/>
      <c r="K61" s="116"/>
      <c r="L61" s="116"/>
      <c r="M61" s="191">
        <v>2587.7199999999998</v>
      </c>
      <c r="N61" s="191">
        <v>0</v>
      </c>
      <c r="O61" s="192">
        <v>2587.7199999999998</v>
      </c>
    </row>
    <row r="62" spans="1:15" ht="38.25">
      <c r="A62" s="114">
        <v>291</v>
      </c>
      <c r="B62" s="211">
        <v>1</v>
      </c>
      <c r="C62" s="90" t="s">
        <v>133</v>
      </c>
      <c r="D62" s="115">
        <v>43430</v>
      </c>
      <c r="E62" s="114">
        <v>7215</v>
      </c>
      <c r="F62" s="114" t="s">
        <v>18201</v>
      </c>
      <c r="G62" s="116" t="s">
        <v>18202</v>
      </c>
      <c r="H62" s="116"/>
      <c r="I62" s="116"/>
      <c r="J62" s="116"/>
      <c r="K62" s="116"/>
      <c r="L62" s="116"/>
      <c r="M62" s="191">
        <v>27008</v>
      </c>
      <c r="N62" s="191">
        <v>0</v>
      </c>
      <c r="O62" s="192">
        <v>27008</v>
      </c>
    </row>
    <row r="63" spans="1:15" ht="38.25">
      <c r="A63" s="114">
        <v>590</v>
      </c>
      <c r="B63" s="211">
        <v>1</v>
      </c>
      <c r="C63" s="90" t="s">
        <v>617</v>
      </c>
      <c r="D63" s="115">
        <v>43430</v>
      </c>
      <c r="E63" s="114">
        <v>7224</v>
      </c>
      <c r="F63" s="114" t="s">
        <v>18203</v>
      </c>
      <c r="G63" s="116" t="s">
        <v>18204</v>
      </c>
      <c r="H63" s="116"/>
      <c r="I63" s="116"/>
      <c r="J63" s="116"/>
      <c r="K63" s="116"/>
      <c r="L63" s="116"/>
      <c r="M63" s="191">
        <v>70769.279999999999</v>
      </c>
      <c r="N63" s="191">
        <v>0</v>
      </c>
      <c r="O63" s="192">
        <v>70769.279999999999</v>
      </c>
    </row>
    <row r="64" spans="1:15" ht="51">
      <c r="A64" s="114">
        <v>287</v>
      </c>
      <c r="B64" s="211">
        <v>10</v>
      </c>
      <c r="C64" s="90" t="s">
        <v>130</v>
      </c>
      <c r="D64" s="115">
        <v>43430</v>
      </c>
      <c r="E64" s="114">
        <v>7242</v>
      </c>
      <c r="F64" s="114" t="s">
        <v>18205</v>
      </c>
      <c r="G64" s="116" t="s">
        <v>18206</v>
      </c>
      <c r="H64" s="116"/>
      <c r="I64" s="116"/>
      <c r="J64" s="116"/>
      <c r="K64" s="116"/>
      <c r="L64" s="116"/>
      <c r="M64" s="191">
        <v>1222342.04</v>
      </c>
      <c r="N64" s="191">
        <v>0</v>
      </c>
      <c r="O64" s="192">
        <v>1222342.04</v>
      </c>
    </row>
    <row r="65" spans="1:15" ht="51">
      <c r="A65" s="114">
        <v>81</v>
      </c>
      <c r="B65" s="211">
        <v>1</v>
      </c>
      <c r="C65" s="90" t="s">
        <v>58</v>
      </c>
      <c r="D65" s="115">
        <v>43430</v>
      </c>
      <c r="E65" s="114">
        <v>7247</v>
      </c>
      <c r="F65" s="114" t="s">
        <v>18207</v>
      </c>
      <c r="G65" s="116" t="s">
        <v>18208</v>
      </c>
      <c r="H65" s="116"/>
      <c r="I65" s="116"/>
      <c r="J65" s="116"/>
      <c r="K65" s="116"/>
      <c r="L65" s="116"/>
      <c r="M65" s="191">
        <v>5000000</v>
      </c>
      <c r="N65" s="191">
        <v>0</v>
      </c>
      <c r="O65" s="192">
        <v>5000000</v>
      </c>
    </row>
    <row r="66" spans="1:15" ht="38.25">
      <c r="A66" s="114">
        <v>660</v>
      </c>
      <c r="B66" s="211">
        <v>1</v>
      </c>
      <c r="C66" s="90" t="s">
        <v>192</v>
      </c>
      <c r="D66" s="115">
        <v>43431</v>
      </c>
      <c r="E66" s="114">
        <v>7267</v>
      </c>
      <c r="F66" s="114" t="s">
        <v>18209</v>
      </c>
      <c r="G66" s="116" t="s">
        <v>18210</v>
      </c>
      <c r="H66" s="116"/>
      <c r="I66" s="116"/>
      <c r="J66" s="116"/>
      <c r="K66" s="116"/>
      <c r="L66" s="116"/>
      <c r="M66" s="191">
        <v>20000000</v>
      </c>
      <c r="N66" s="191">
        <v>0</v>
      </c>
      <c r="O66" s="192">
        <v>20000000</v>
      </c>
    </row>
    <row r="67" spans="1:15" ht="51">
      <c r="A67" s="114">
        <v>574</v>
      </c>
      <c r="B67" s="211">
        <v>1</v>
      </c>
      <c r="C67" s="90" t="s">
        <v>11082</v>
      </c>
      <c r="D67" s="115">
        <v>43433</v>
      </c>
      <c r="E67" s="114">
        <v>7301</v>
      </c>
      <c r="F67" s="114" t="s">
        <v>18211</v>
      </c>
      <c r="G67" s="116" t="s">
        <v>18212</v>
      </c>
      <c r="H67" s="116"/>
      <c r="I67" s="116"/>
      <c r="J67" s="116"/>
      <c r="K67" s="116"/>
      <c r="L67" s="116"/>
      <c r="M67" s="191">
        <v>8404581</v>
      </c>
      <c r="N67" s="191">
        <v>0</v>
      </c>
      <c r="O67" s="192">
        <v>8404581</v>
      </c>
    </row>
    <row r="68" spans="1:15" ht="51">
      <c r="A68" s="114">
        <v>513</v>
      </c>
      <c r="B68" s="211">
        <v>10</v>
      </c>
      <c r="C68" s="90" t="s">
        <v>175</v>
      </c>
      <c r="D68" s="115" t="s">
        <v>18174</v>
      </c>
      <c r="E68" s="114">
        <v>277</v>
      </c>
      <c r="F68" s="114" t="s">
        <v>2112</v>
      </c>
      <c r="G68" s="116" t="s">
        <v>2107</v>
      </c>
      <c r="H68" s="116"/>
      <c r="I68" s="116"/>
      <c r="J68" s="116"/>
      <c r="K68" s="116"/>
      <c r="L68" s="116"/>
      <c r="M68" s="191">
        <v>0</v>
      </c>
      <c r="N68" s="191">
        <v>31845698.469999999</v>
      </c>
      <c r="O68" s="192">
        <v>31845698.469999999</v>
      </c>
    </row>
    <row r="69" spans="1:15" ht="51">
      <c r="A69" s="89">
        <v>292</v>
      </c>
      <c r="B69" s="211">
        <v>1</v>
      </c>
      <c r="C69" s="283" t="s">
        <v>134</v>
      </c>
      <c r="D69" s="153" t="s">
        <v>18213</v>
      </c>
      <c r="E69" s="89">
        <v>282</v>
      </c>
      <c r="F69" s="89" t="s">
        <v>6634</v>
      </c>
      <c r="G69" s="151" t="s">
        <v>6642</v>
      </c>
      <c r="H69" s="212"/>
      <c r="I69" s="212"/>
      <c r="J69" s="212"/>
      <c r="K69" s="212"/>
      <c r="L69" s="212"/>
      <c r="M69" s="191">
        <v>0</v>
      </c>
      <c r="N69" s="155">
        <v>243.18</v>
      </c>
      <c r="O69" s="192">
        <v>243.18</v>
      </c>
    </row>
    <row r="70" spans="1:15" ht="51">
      <c r="A70" s="89">
        <v>292</v>
      </c>
      <c r="B70" s="211">
        <v>1</v>
      </c>
      <c r="C70" s="283" t="s">
        <v>134</v>
      </c>
      <c r="D70" s="153" t="s">
        <v>18214</v>
      </c>
      <c r="E70" s="89">
        <v>392</v>
      </c>
      <c r="F70" s="89" t="s">
        <v>6634</v>
      </c>
      <c r="G70" s="151" t="s">
        <v>6643</v>
      </c>
      <c r="H70" s="212"/>
      <c r="I70" s="212"/>
      <c r="J70" s="212"/>
      <c r="K70" s="212"/>
      <c r="L70" s="212"/>
      <c r="M70" s="191">
        <v>0</v>
      </c>
      <c r="N70" s="155">
        <v>27.92</v>
      </c>
      <c r="O70" s="192">
        <v>27.92</v>
      </c>
    </row>
    <row r="71" spans="1:15" ht="51">
      <c r="A71" s="89" t="s">
        <v>560</v>
      </c>
      <c r="B71" s="211">
        <v>2</v>
      </c>
      <c r="C71" s="283" t="s">
        <v>622</v>
      </c>
      <c r="D71" s="153" t="s">
        <v>18215</v>
      </c>
      <c r="E71" s="89">
        <v>631</v>
      </c>
      <c r="F71" s="89" t="s">
        <v>650</v>
      </c>
      <c r="G71" s="151" t="s">
        <v>2916</v>
      </c>
      <c r="H71" s="212"/>
      <c r="I71" s="212"/>
      <c r="J71" s="212"/>
      <c r="K71" s="212"/>
      <c r="L71" s="212"/>
      <c r="M71" s="191">
        <v>0</v>
      </c>
      <c r="N71" s="155">
        <v>2368.59</v>
      </c>
      <c r="O71" s="192">
        <v>2368.59</v>
      </c>
    </row>
    <row r="72" spans="1:15" ht="51">
      <c r="A72" s="89" t="s">
        <v>560</v>
      </c>
      <c r="B72" s="211">
        <v>2</v>
      </c>
      <c r="C72" s="283" t="s">
        <v>622</v>
      </c>
      <c r="D72" s="153" t="s">
        <v>18215</v>
      </c>
      <c r="E72" s="89">
        <v>632</v>
      </c>
      <c r="F72" s="89" t="s">
        <v>650</v>
      </c>
      <c r="G72" s="151" t="s">
        <v>2917</v>
      </c>
      <c r="H72" s="212"/>
      <c r="I72" s="212"/>
      <c r="J72" s="212"/>
      <c r="K72" s="212"/>
      <c r="L72" s="212"/>
      <c r="M72" s="191">
        <v>0</v>
      </c>
      <c r="N72" s="155">
        <v>1.88</v>
      </c>
      <c r="O72" s="192">
        <v>1.88</v>
      </c>
    </row>
    <row r="73" spans="1:15" ht="51">
      <c r="A73" s="89" t="s">
        <v>560</v>
      </c>
      <c r="B73" s="211">
        <v>2</v>
      </c>
      <c r="C73" s="283" t="s">
        <v>622</v>
      </c>
      <c r="D73" s="153" t="s">
        <v>18216</v>
      </c>
      <c r="E73" s="89">
        <v>689</v>
      </c>
      <c r="F73" s="89" t="s">
        <v>650</v>
      </c>
      <c r="G73" s="151" t="s">
        <v>2918</v>
      </c>
      <c r="H73" s="212"/>
      <c r="I73" s="212"/>
      <c r="J73" s="212"/>
      <c r="K73" s="212"/>
      <c r="L73" s="212"/>
      <c r="M73" s="191">
        <v>0</v>
      </c>
      <c r="N73" s="155">
        <v>0.02</v>
      </c>
      <c r="O73" s="192">
        <v>0.02</v>
      </c>
    </row>
    <row r="74" spans="1:15" ht="51">
      <c r="A74" s="89">
        <v>342</v>
      </c>
      <c r="B74" s="211">
        <v>1</v>
      </c>
      <c r="C74" s="283" t="s">
        <v>152</v>
      </c>
      <c r="D74" s="153" t="s">
        <v>18217</v>
      </c>
      <c r="E74" s="89" t="s">
        <v>18218</v>
      </c>
      <c r="F74" s="89" t="s">
        <v>6635</v>
      </c>
      <c r="G74" s="151" t="s">
        <v>6644</v>
      </c>
      <c r="H74" s="212"/>
      <c r="I74" s="212"/>
      <c r="J74" s="212"/>
      <c r="K74" s="212"/>
      <c r="L74" s="212"/>
      <c r="M74" s="191">
        <v>0</v>
      </c>
      <c r="N74" s="155">
        <v>134.26</v>
      </c>
      <c r="O74" s="192">
        <v>134.26</v>
      </c>
    </row>
    <row r="75" spans="1:15" ht="51">
      <c r="A75" s="89">
        <v>253</v>
      </c>
      <c r="B75" s="211">
        <v>1</v>
      </c>
      <c r="C75" s="283" t="s">
        <v>117</v>
      </c>
      <c r="D75" s="153" t="s">
        <v>18219</v>
      </c>
      <c r="E75" s="89" t="s">
        <v>18220</v>
      </c>
      <c r="F75" s="89" t="s">
        <v>3517</v>
      </c>
      <c r="G75" s="151" t="s">
        <v>3516</v>
      </c>
      <c r="H75" s="212"/>
      <c r="I75" s="212"/>
      <c r="J75" s="212"/>
      <c r="K75" s="212"/>
      <c r="L75" s="212"/>
      <c r="M75" s="191">
        <v>0</v>
      </c>
      <c r="N75" s="155">
        <v>4254305</v>
      </c>
      <c r="O75" s="192">
        <v>4254305</v>
      </c>
    </row>
    <row r="76" spans="1:15" ht="51">
      <c r="A76" s="89" t="s">
        <v>560</v>
      </c>
      <c r="B76" s="211">
        <v>2</v>
      </c>
      <c r="C76" s="283" t="s">
        <v>622</v>
      </c>
      <c r="D76" s="153" t="s">
        <v>18221</v>
      </c>
      <c r="E76" s="89" t="s">
        <v>18222</v>
      </c>
      <c r="F76" s="89" t="s">
        <v>650</v>
      </c>
      <c r="G76" s="151" t="s">
        <v>6645</v>
      </c>
      <c r="H76" s="212"/>
      <c r="I76" s="212"/>
      <c r="J76" s="212"/>
      <c r="K76" s="212"/>
      <c r="L76" s="212"/>
      <c r="M76" s="191">
        <v>0</v>
      </c>
      <c r="N76" s="155">
        <v>2740839.96</v>
      </c>
      <c r="O76" s="192">
        <v>2740839.96</v>
      </c>
    </row>
    <row r="77" spans="1:15" ht="51">
      <c r="A77" s="89">
        <v>222</v>
      </c>
      <c r="B77" s="211">
        <v>1</v>
      </c>
      <c r="C77" s="283" t="s">
        <v>106</v>
      </c>
      <c r="D77" s="153">
        <v>43220</v>
      </c>
      <c r="E77" s="89">
        <v>2069</v>
      </c>
      <c r="F77" s="89" t="s">
        <v>3523</v>
      </c>
      <c r="G77" s="151" t="s">
        <v>6646</v>
      </c>
      <c r="H77" s="212"/>
      <c r="I77" s="212"/>
      <c r="J77" s="212"/>
      <c r="K77" s="212"/>
      <c r="L77" s="212"/>
      <c r="M77" s="191">
        <v>0</v>
      </c>
      <c r="N77" s="155">
        <v>723.54</v>
      </c>
      <c r="O77" s="192">
        <v>723.54</v>
      </c>
    </row>
    <row r="78" spans="1:15" ht="51">
      <c r="A78" s="89">
        <v>222</v>
      </c>
      <c r="B78" s="211">
        <v>1</v>
      </c>
      <c r="C78" s="283" t="s">
        <v>106</v>
      </c>
      <c r="D78" s="153">
        <v>43235</v>
      </c>
      <c r="E78" s="89">
        <v>2466</v>
      </c>
      <c r="F78" s="89" t="s">
        <v>3523</v>
      </c>
      <c r="G78" s="151" t="s">
        <v>5392</v>
      </c>
      <c r="H78" s="212"/>
      <c r="I78" s="212"/>
      <c r="J78" s="212"/>
      <c r="K78" s="212"/>
      <c r="L78" s="212"/>
      <c r="M78" s="191">
        <v>0</v>
      </c>
      <c r="N78" s="155">
        <v>702.81</v>
      </c>
      <c r="O78" s="192">
        <v>702.81</v>
      </c>
    </row>
    <row r="79" spans="1:15" ht="51">
      <c r="A79" s="89">
        <v>291</v>
      </c>
      <c r="B79" s="211">
        <v>3</v>
      </c>
      <c r="C79" s="283" t="s">
        <v>133</v>
      </c>
      <c r="D79" s="153">
        <v>43245</v>
      </c>
      <c r="E79" s="89">
        <v>2866</v>
      </c>
      <c r="F79" s="89" t="s">
        <v>3518</v>
      </c>
      <c r="G79" s="151" t="s">
        <v>5393</v>
      </c>
      <c r="H79" s="212"/>
      <c r="I79" s="212"/>
      <c r="J79" s="212"/>
      <c r="K79" s="212"/>
      <c r="L79" s="212"/>
      <c r="M79" s="191">
        <v>0</v>
      </c>
      <c r="N79" s="155">
        <v>268527.24</v>
      </c>
      <c r="O79" s="192">
        <v>268527.24</v>
      </c>
    </row>
    <row r="80" spans="1:15" ht="51">
      <c r="A80" s="89">
        <v>291</v>
      </c>
      <c r="B80" s="211">
        <v>3</v>
      </c>
      <c r="C80" s="283" t="s">
        <v>133</v>
      </c>
      <c r="D80" s="153">
        <v>43245</v>
      </c>
      <c r="E80" s="89">
        <v>2867</v>
      </c>
      <c r="F80" s="89" t="s">
        <v>3518</v>
      </c>
      <c r="G80" s="151" t="s">
        <v>5394</v>
      </c>
      <c r="H80" s="212"/>
      <c r="I80" s="212"/>
      <c r="J80" s="212"/>
      <c r="K80" s="212"/>
      <c r="L80" s="212"/>
      <c r="M80" s="191">
        <v>0</v>
      </c>
      <c r="N80" s="155">
        <v>223596.31</v>
      </c>
      <c r="O80" s="192">
        <v>223596.31</v>
      </c>
    </row>
    <row r="81" spans="1:15" ht="51">
      <c r="A81" s="89" t="s">
        <v>560</v>
      </c>
      <c r="B81" s="211">
        <v>2</v>
      </c>
      <c r="C81" s="283" t="s">
        <v>622</v>
      </c>
      <c r="D81" s="153">
        <v>43266</v>
      </c>
      <c r="E81" s="89">
        <v>3445</v>
      </c>
      <c r="F81" s="89" t="s">
        <v>650</v>
      </c>
      <c r="G81" s="151" t="s">
        <v>6639</v>
      </c>
      <c r="H81" s="212"/>
      <c r="I81" s="212"/>
      <c r="J81" s="212"/>
      <c r="K81" s="212"/>
      <c r="L81" s="212"/>
      <c r="M81" s="191">
        <v>0</v>
      </c>
      <c r="N81" s="155">
        <v>131749.51999999999</v>
      </c>
      <c r="O81" s="192">
        <v>131749.51999999999</v>
      </c>
    </row>
    <row r="82" spans="1:15" ht="51">
      <c r="A82" s="89" t="s">
        <v>560</v>
      </c>
      <c r="B82" s="211">
        <v>2</v>
      </c>
      <c r="C82" s="283" t="s">
        <v>622</v>
      </c>
      <c r="D82" s="153">
        <v>43278</v>
      </c>
      <c r="E82" s="89">
        <v>4038</v>
      </c>
      <c r="F82" s="89" t="s">
        <v>650</v>
      </c>
      <c r="G82" s="151" t="s">
        <v>6640</v>
      </c>
      <c r="H82" s="212"/>
      <c r="I82" s="212"/>
      <c r="J82" s="212"/>
      <c r="K82" s="212"/>
      <c r="L82" s="212"/>
      <c r="M82" s="191">
        <v>0</v>
      </c>
      <c r="N82" s="155">
        <v>2302840.7400000002</v>
      </c>
      <c r="O82" s="192">
        <v>2302840.7400000002</v>
      </c>
    </row>
    <row r="83" spans="1:15" ht="63.75">
      <c r="A83" s="89">
        <v>201</v>
      </c>
      <c r="B83" s="211">
        <v>3</v>
      </c>
      <c r="C83" s="283" t="s">
        <v>98</v>
      </c>
      <c r="D83" s="153">
        <v>43286</v>
      </c>
      <c r="E83" s="214">
        <v>4234</v>
      </c>
      <c r="F83" s="214" t="s">
        <v>7771</v>
      </c>
      <c r="G83" s="151" t="s">
        <v>7765</v>
      </c>
      <c r="H83" s="212"/>
      <c r="I83" s="212"/>
      <c r="J83" s="212"/>
      <c r="K83" s="212"/>
      <c r="L83" s="212"/>
      <c r="M83" s="191">
        <v>0</v>
      </c>
      <c r="N83" s="155">
        <v>849.63</v>
      </c>
      <c r="O83" s="192">
        <v>849.63</v>
      </c>
    </row>
    <row r="84" spans="1:15" ht="51">
      <c r="A84" s="89">
        <v>81</v>
      </c>
      <c r="B84" s="211">
        <v>14</v>
      </c>
      <c r="C84" s="283" t="s">
        <v>58</v>
      </c>
      <c r="D84" s="153">
        <v>43306</v>
      </c>
      <c r="E84" s="214">
        <v>4679</v>
      </c>
      <c r="F84" s="89" t="s">
        <v>7772</v>
      </c>
      <c r="G84" s="151" t="s">
        <v>7767</v>
      </c>
      <c r="H84" s="212"/>
      <c r="I84" s="212"/>
      <c r="J84" s="212"/>
      <c r="K84" s="212"/>
      <c r="L84" s="212"/>
      <c r="M84" s="191">
        <v>0</v>
      </c>
      <c r="N84" s="155">
        <v>8335</v>
      </c>
      <c r="O84" s="192">
        <v>8335</v>
      </c>
    </row>
    <row r="85" spans="1:15" ht="51">
      <c r="A85" s="89">
        <v>291</v>
      </c>
      <c r="B85" s="211">
        <v>3</v>
      </c>
      <c r="C85" s="283" t="s">
        <v>133</v>
      </c>
      <c r="D85" s="153">
        <v>43308</v>
      </c>
      <c r="E85" s="214">
        <v>4774</v>
      </c>
      <c r="F85" s="89" t="s">
        <v>3518</v>
      </c>
      <c r="G85" s="151" t="s">
        <v>7768</v>
      </c>
      <c r="H85" s="212"/>
      <c r="I85" s="212"/>
      <c r="J85" s="212"/>
      <c r="K85" s="212"/>
      <c r="L85" s="212"/>
      <c r="M85" s="191">
        <v>0</v>
      </c>
      <c r="N85" s="155">
        <v>527173.42000000004</v>
      </c>
      <c r="O85" s="192">
        <v>527173.42000000004</v>
      </c>
    </row>
    <row r="86" spans="1:15" ht="51">
      <c r="A86" s="89">
        <v>291</v>
      </c>
      <c r="B86" s="211">
        <v>3</v>
      </c>
      <c r="C86" s="283" t="s">
        <v>133</v>
      </c>
      <c r="D86" s="153">
        <v>43308</v>
      </c>
      <c r="E86" s="89">
        <v>4775</v>
      </c>
      <c r="F86" s="89" t="s">
        <v>3518</v>
      </c>
      <c r="G86" s="151" t="s">
        <v>7769</v>
      </c>
      <c r="H86" s="212"/>
      <c r="I86" s="212"/>
      <c r="J86" s="212"/>
      <c r="K86" s="212"/>
      <c r="L86" s="212"/>
      <c r="M86" s="191">
        <v>0</v>
      </c>
      <c r="N86" s="155">
        <v>503920.13</v>
      </c>
      <c r="O86" s="192">
        <v>503920.13</v>
      </c>
    </row>
    <row r="87" spans="1:15" ht="51">
      <c r="A87" s="89">
        <v>291</v>
      </c>
      <c r="B87" s="211">
        <v>3</v>
      </c>
      <c r="C87" s="283" t="s">
        <v>133</v>
      </c>
      <c r="D87" s="153">
        <v>43308</v>
      </c>
      <c r="E87" s="89">
        <v>4776</v>
      </c>
      <c r="F87" s="89" t="s">
        <v>3518</v>
      </c>
      <c r="G87" s="151" t="s">
        <v>7770</v>
      </c>
      <c r="H87" s="212"/>
      <c r="I87" s="212"/>
      <c r="J87" s="212"/>
      <c r="K87" s="212"/>
      <c r="L87" s="212"/>
      <c r="M87" s="191">
        <v>0</v>
      </c>
      <c r="N87" s="155">
        <v>139792.84</v>
      </c>
      <c r="O87" s="192">
        <v>139792.84</v>
      </c>
    </row>
    <row r="88" spans="1:15" ht="63.75">
      <c r="A88" s="89" t="s">
        <v>560</v>
      </c>
      <c r="B88" s="211">
        <v>2</v>
      </c>
      <c r="C88" s="283" t="s">
        <v>622</v>
      </c>
      <c r="D88" s="153">
        <v>43313</v>
      </c>
      <c r="E88" s="89">
        <v>4907</v>
      </c>
      <c r="F88" s="89" t="s">
        <v>650</v>
      </c>
      <c r="G88" s="151" t="s">
        <v>9036</v>
      </c>
      <c r="H88" s="212"/>
      <c r="I88" s="212"/>
      <c r="J88" s="212"/>
      <c r="K88" s="212"/>
      <c r="L88" s="212"/>
      <c r="M88" s="191">
        <v>0</v>
      </c>
      <c r="N88" s="155">
        <v>1034620.81</v>
      </c>
      <c r="O88" s="192">
        <v>1034620.81</v>
      </c>
    </row>
    <row r="89" spans="1:15" ht="51">
      <c r="A89" s="89">
        <v>291</v>
      </c>
      <c r="B89" s="211">
        <v>3</v>
      </c>
      <c r="C89" s="283" t="s">
        <v>133</v>
      </c>
      <c r="D89" s="153">
        <v>43341</v>
      </c>
      <c r="E89" s="89">
        <v>5464</v>
      </c>
      <c r="F89" s="89" t="s">
        <v>3518</v>
      </c>
      <c r="G89" s="151" t="s">
        <v>9043</v>
      </c>
      <c r="H89" s="212"/>
      <c r="I89" s="212"/>
      <c r="J89" s="212"/>
      <c r="K89" s="212"/>
      <c r="L89" s="212"/>
      <c r="M89" s="191">
        <v>0</v>
      </c>
      <c r="N89" s="155">
        <v>33343.019999999997</v>
      </c>
      <c r="O89" s="192">
        <v>33343.019999999997</v>
      </c>
    </row>
    <row r="90" spans="1:15" ht="51">
      <c r="A90" s="89">
        <v>291</v>
      </c>
      <c r="B90" s="89">
        <v>3</v>
      </c>
      <c r="C90" s="283" t="s">
        <v>133</v>
      </c>
      <c r="D90" s="153">
        <v>43341</v>
      </c>
      <c r="E90" s="89">
        <v>5465</v>
      </c>
      <c r="F90" s="89" t="s">
        <v>3518</v>
      </c>
      <c r="G90" s="151" t="s">
        <v>9044</v>
      </c>
      <c r="H90" s="212"/>
      <c r="I90" s="212"/>
      <c r="J90" s="212"/>
      <c r="K90" s="212"/>
      <c r="L90" s="212"/>
      <c r="M90" s="155">
        <v>0</v>
      </c>
      <c r="N90" s="155">
        <v>501735.23</v>
      </c>
      <c r="O90" s="155">
        <v>501735.23</v>
      </c>
    </row>
    <row r="91" spans="1:15" ht="51">
      <c r="A91" s="89">
        <v>291</v>
      </c>
      <c r="B91" s="89">
        <v>3</v>
      </c>
      <c r="C91" s="283" t="s">
        <v>133</v>
      </c>
      <c r="D91" s="153">
        <v>43341</v>
      </c>
      <c r="E91" s="89">
        <v>5466</v>
      </c>
      <c r="F91" s="89" t="s">
        <v>3518</v>
      </c>
      <c r="G91" s="151" t="s">
        <v>9045</v>
      </c>
      <c r="H91" s="212"/>
      <c r="I91" s="212"/>
      <c r="J91" s="212"/>
      <c r="K91" s="212"/>
      <c r="L91" s="212"/>
      <c r="M91" s="155">
        <v>0</v>
      </c>
      <c r="N91" s="155">
        <v>1373329.62</v>
      </c>
      <c r="O91" s="155">
        <v>1373329.62</v>
      </c>
    </row>
    <row r="92" spans="1:15" ht="51">
      <c r="A92" s="89" t="s">
        <v>560</v>
      </c>
      <c r="B92" s="89">
        <v>2</v>
      </c>
      <c r="C92" s="283" t="s">
        <v>622</v>
      </c>
      <c r="D92" s="153">
        <v>43341</v>
      </c>
      <c r="E92" s="89">
        <v>5488</v>
      </c>
      <c r="F92" s="89" t="s">
        <v>650</v>
      </c>
      <c r="G92" s="151" t="s">
        <v>9041</v>
      </c>
      <c r="H92" s="212"/>
      <c r="I92" s="212"/>
      <c r="J92" s="212"/>
      <c r="K92" s="212"/>
      <c r="L92" s="212"/>
      <c r="M92" s="155">
        <v>0</v>
      </c>
      <c r="N92" s="155">
        <v>183166.97</v>
      </c>
      <c r="O92" s="155">
        <v>183166.97</v>
      </c>
    </row>
    <row r="93" spans="1:15" ht="51">
      <c r="A93" s="89" t="s">
        <v>560</v>
      </c>
      <c r="B93" s="89">
        <v>2</v>
      </c>
      <c r="C93" s="283" t="s">
        <v>622</v>
      </c>
      <c r="D93" s="153">
        <v>43341</v>
      </c>
      <c r="E93" s="89">
        <v>5489</v>
      </c>
      <c r="F93" s="89" t="s">
        <v>650</v>
      </c>
      <c r="G93" s="151" t="s">
        <v>9042</v>
      </c>
      <c r="H93" s="212"/>
      <c r="I93" s="212"/>
      <c r="J93" s="212"/>
      <c r="K93" s="212"/>
      <c r="L93" s="212"/>
      <c r="M93" s="155">
        <v>0</v>
      </c>
      <c r="N93" s="155">
        <v>67696.789999999994</v>
      </c>
      <c r="O93" s="155">
        <v>67696.789999999994</v>
      </c>
    </row>
    <row r="94" spans="1:15" ht="51">
      <c r="A94" s="89">
        <v>599</v>
      </c>
      <c r="B94" s="89">
        <v>4</v>
      </c>
      <c r="C94" s="283" t="s">
        <v>11086</v>
      </c>
      <c r="D94" s="153">
        <v>43356</v>
      </c>
      <c r="E94" s="89">
        <v>5726</v>
      </c>
      <c r="F94" s="89" t="s">
        <v>10476</v>
      </c>
      <c r="G94" s="151" t="s">
        <v>10455</v>
      </c>
      <c r="H94" s="212"/>
      <c r="I94" s="212"/>
      <c r="J94" s="212"/>
      <c r="K94" s="212"/>
      <c r="L94" s="212"/>
      <c r="M94" s="155">
        <v>0</v>
      </c>
      <c r="N94" s="155">
        <v>1048702.8799999999</v>
      </c>
      <c r="O94" s="155">
        <v>1048702.8799999999</v>
      </c>
    </row>
    <row r="95" spans="1:15" ht="51">
      <c r="A95" s="89">
        <v>599</v>
      </c>
      <c r="B95" s="89">
        <v>3</v>
      </c>
      <c r="C95" s="283" t="s">
        <v>11086</v>
      </c>
      <c r="D95" s="153">
        <v>43356</v>
      </c>
      <c r="E95" s="89">
        <v>5727</v>
      </c>
      <c r="F95" s="89" t="s">
        <v>10477</v>
      </c>
      <c r="G95" s="151" t="s">
        <v>10457</v>
      </c>
      <c r="H95" s="212"/>
      <c r="I95" s="212"/>
      <c r="J95" s="212"/>
      <c r="K95" s="212"/>
      <c r="L95" s="212"/>
      <c r="M95" s="155">
        <v>0</v>
      </c>
      <c r="N95" s="155">
        <v>16940628.989999998</v>
      </c>
      <c r="O95" s="155">
        <v>16940628.989999998</v>
      </c>
    </row>
    <row r="96" spans="1:15" ht="51">
      <c r="A96" s="89">
        <v>599</v>
      </c>
      <c r="B96" s="89">
        <v>3</v>
      </c>
      <c r="C96" s="283" t="s">
        <v>11086</v>
      </c>
      <c r="D96" s="153">
        <v>43356</v>
      </c>
      <c r="E96" s="89">
        <v>5728</v>
      </c>
      <c r="F96" s="89" t="s">
        <v>10478</v>
      </c>
      <c r="G96" s="151" t="s">
        <v>10459</v>
      </c>
      <c r="H96" s="212"/>
      <c r="I96" s="212"/>
      <c r="J96" s="212"/>
      <c r="K96" s="212"/>
      <c r="L96" s="212"/>
      <c r="M96" s="155">
        <v>0</v>
      </c>
      <c r="N96" s="155">
        <v>2394294.84</v>
      </c>
      <c r="O96" s="155">
        <v>2394294.84</v>
      </c>
    </row>
    <row r="97" spans="1:15" ht="51">
      <c r="A97" s="89">
        <v>599</v>
      </c>
      <c r="B97" s="89">
        <v>3</v>
      </c>
      <c r="C97" s="283" t="s">
        <v>11086</v>
      </c>
      <c r="D97" s="153">
        <v>43356</v>
      </c>
      <c r="E97" s="89">
        <v>5729</v>
      </c>
      <c r="F97" s="89" t="s">
        <v>10478</v>
      </c>
      <c r="G97" s="151" t="s">
        <v>10461</v>
      </c>
      <c r="H97" s="212"/>
      <c r="I97" s="212"/>
      <c r="J97" s="212"/>
      <c r="K97" s="212"/>
      <c r="L97" s="212"/>
      <c r="M97" s="155">
        <v>0</v>
      </c>
      <c r="N97" s="155">
        <v>6384.05</v>
      </c>
      <c r="O97" s="155">
        <v>6384.05</v>
      </c>
    </row>
    <row r="98" spans="1:15" ht="51">
      <c r="A98" s="89">
        <v>599</v>
      </c>
      <c r="B98" s="89">
        <v>3</v>
      </c>
      <c r="C98" s="283" t="s">
        <v>11086</v>
      </c>
      <c r="D98" s="153">
        <v>43356</v>
      </c>
      <c r="E98" s="89">
        <v>5730</v>
      </c>
      <c r="F98" s="89" t="s">
        <v>10479</v>
      </c>
      <c r="G98" s="151" t="s">
        <v>10463</v>
      </c>
      <c r="H98" s="212"/>
      <c r="I98" s="212"/>
      <c r="J98" s="212"/>
      <c r="K98" s="212"/>
      <c r="L98" s="212"/>
      <c r="M98" s="155">
        <v>0</v>
      </c>
      <c r="N98" s="155">
        <v>8720906.0999999996</v>
      </c>
      <c r="O98" s="155">
        <v>8720906.0999999996</v>
      </c>
    </row>
    <row r="99" spans="1:15" ht="51">
      <c r="A99" s="89">
        <v>599</v>
      </c>
      <c r="B99" s="89">
        <v>2</v>
      </c>
      <c r="C99" s="283" t="s">
        <v>11086</v>
      </c>
      <c r="D99" s="153">
        <v>43356</v>
      </c>
      <c r="E99" s="89">
        <v>5731</v>
      </c>
      <c r="F99" s="89" t="s">
        <v>10480</v>
      </c>
      <c r="G99" s="151" t="s">
        <v>10465</v>
      </c>
      <c r="H99" s="212"/>
      <c r="I99" s="212"/>
      <c r="J99" s="212"/>
      <c r="K99" s="212"/>
      <c r="L99" s="212"/>
      <c r="M99" s="155">
        <v>0</v>
      </c>
      <c r="N99" s="155">
        <v>18092975.219999999</v>
      </c>
      <c r="O99" s="155">
        <v>18092975.219999999</v>
      </c>
    </row>
    <row r="100" spans="1:15" ht="51">
      <c r="A100" s="89">
        <v>599</v>
      </c>
      <c r="B100" s="89">
        <v>3</v>
      </c>
      <c r="C100" s="283" t="s">
        <v>11086</v>
      </c>
      <c r="D100" s="153">
        <v>43356</v>
      </c>
      <c r="E100" s="89">
        <v>5732</v>
      </c>
      <c r="F100" s="89" t="s">
        <v>10478</v>
      </c>
      <c r="G100" s="151" t="s">
        <v>10467</v>
      </c>
      <c r="H100" s="212"/>
      <c r="I100" s="212"/>
      <c r="J100" s="212"/>
      <c r="K100" s="212"/>
      <c r="L100" s="212"/>
      <c r="M100" s="155">
        <v>0</v>
      </c>
      <c r="N100" s="155">
        <v>8454424.5099999998</v>
      </c>
      <c r="O100" s="155">
        <v>8454424.5099999998</v>
      </c>
    </row>
    <row r="101" spans="1:15" ht="51">
      <c r="A101" s="89">
        <v>599</v>
      </c>
      <c r="B101" s="89">
        <v>3</v>
      </c>
      <c r="C101" s="283" t="s">
        <v>11086</v>
      </c>
      <c r="D101" s="153">
        <v>43356</v>
      </c>
      <c r="E101" s="89">
        <v>5733</v>
      </c>
      <c r="F101" s="89" t="s">
        <v>10478</v>
      </c>
      <c r="G101" s="151" t="s">
        <v>10469</v>
      </c>
      <c r="H101" s="212"/>
      <c r="I101" s="212"/>
      <c r="J101" s="212"/>
      <c r="K101" s="212"/>
      <c r="L101" s="212"/>
      <c r="M101" s="155">
        <v>0</v>
      </c>
      <c r="N101" s="155">
        <v>4731</v>
      </c>
      <c r="O101" s="155">
        <v>4731</v>
      </c>
    </row>
    <row r="102" spans="1:15" ht="51">
      <c r="A102" s="89">
        <v>599</v>
      </c>
      <c r="B102" s="89">
        <v>6</v>
      </c>
      <c r="C102" s="283" t="s">
        <v>11086</v>
      </c>
      <c r="D102" s="153">
        <v>43356</v>
      </c>
      <c r="E102" s="89">
        <v>5734</v>
      </c>
      <c r="F102" s="89" t="s">
        <v>10481</v>
      </c>
      <c r="G102" s="151" t="s">
        <v>10471</v>
      </c>
      <c r="H102" s="212"/>
      <c r="I102" s="212"/>
      <c r="J102" s="212"/>
      <c r="K102" s="212"/>
      <c r="L102" s="212"/>
      <c r="M102" s="155">
        <v>0</v>
      </c>
      <c r="N102" s="155">
        <v>340943.35999999999</v>
      </c>
      <c r="O102" s="155">
        <v>340943.35999999999</v>
      </c>
    </row>
    <row r="103" spans="1:15" ht="51">
      <c r="A103" s="89">
        <v>253</v>
      </c>
      <c r="B103" s="89">
        <v>1</v>
      </c>
      <c r="C103" s="283" t="s">
        <v>117</v>
      </c>
      <c r="D103" s="153">
        <v>43362</v>
      </c>
      <c r="E103" s="89">
        <v>5821</v>
      </c>
      <c r="F103" s="89" t="s">
        <v>3517</v>
      </c>
      <c r="G103" s="151" t="s">
        <v>13786</v>
      </c>
      <c r="H103" s="212"/>
      <c r="I103" s="212"/>
      <c r="J103" s="212"/>
      <c r="K103" s="212"/>
      <c r="L103" s="212"/>
      <c r="M103" s="155">
        <v>0</v>
      </c>
      <c r="N103" s="155">
        <v>3099994.78</v>
      </c>
      <c r="O103" s="155">
        <v>3099994.78</v>
      </c>
    </row>
    <row r="104" spans="1:15" ht="51">
      <c r="A104" s="89" t="s">
        <v>560</v>
      </c>
      <c r="B104" s="89">
        <v>2</v>
      </c>
      <c r="C104" s="283" t="s">
        <v>622</v>
      </c>
      <c r="D104" s="153">
        <v>43368</v>
      </c>
      <c r="E104" s="89">
        <v>5938</v>
      </c>
      <c r="F104" s="89" t="s">
        <v>650</v>
      </c>
      <c r="G104" s="151" t="s">
        <v>10473</v>
      </c>
      <c r="H104" s="212"/>
      <c r="I104" s="212"/>
      <c r="J104" s="212"/>
      <c r="K104" s="212"/>
      <c r="L104" s="212"/>
      <c r="M104" s="155">
        <v>0</v>
      </c>
      <c r="N104" s="155">
        <v>313.2</v>
      </c>
      <c r="O104" s="155">
        <v>313.2</v>
      </c>
    </row>
    <row r="105" spans="1:15" ht="51">
      <c r="A105" s="89">
        <v>587</v>
      </c>
      <c r="B105" s="89">
        <v>1</v>
      </c>
      <c r="C105" s="283" t="s">
        <v>2113</v>
      </c>
      <c r="D105" s="153">
        <v>43370</v>
      </c>
      <c r="E105" s="89">
        <v>5990</v>
      </c>
      <c r="F105" s="89" t="s">
        <v>10483</v>
      </c>
      <c r="G105" s="151" t="s">
        <v>10474</v>
      </c>
      <c r="H105" s="212"/>
      <c r="I105" s="212"/>
      <c r="J105" s="212"/>
      <c r="K105" s="212"/>
      <c r="L105" s="212"/>
      <c r="M105" s="155">
        <v>0</v>
      </c>
      <c r="N105" s="155">
        <v>1306.9100000000001</v>
      </c>
      <c r="O105" s="155">
        <v>1306.9100000000001</v>
      </c>
    </row>
    <row r="106" spans="1:15" ht="51">
      <c r="A106" s="89">
        <v>578</v>
      </c>
      <c r="B106" s="89">
        <v>1</v>
      </c>
      <c r="C106" s="283" t="s">
        <v>183</v>
      </c>
      <c r="D106" s="153">
        <v>43368</v>
      </c>
      <c r="E106" s="89">
        <v>5937</v>
      </c>
      <c r="F106" s="89" t="s">
        <v>10484</v>
      </c>
      <c r="G106" s="151" t="s">
        <v>10475</v>
      </c>
      <c r="H106" s="212"/>
      <c r="I106" s="212"/>
      <c r="J106" s="212"/>
      <c r="K106" s="212"/>
      <c r="L106" s="212"/>
      <c r="M106" s="155">
        <v>0</v>
      </c>
      <c r="N106" s="155">
        <v>45</v>
      </c>
      <c r="O106" s="155">
        <v>45</v>
      </c>
    </row>
    <row r="107" spans="1:15" ht="51">
      <c r="A107" s="89">
        <v>599</v>
      </c>
      <c r="B107" s="89">
        <v>2</v>
      </c>
      <c r="C107" s="283" t="s">
        <v>11086</v>
      </c>
      <c r="D107" s="153">
        <v>43377</v>
      </c>
      <c r="E107" s="89">
        <v>6091</v>
      </c>
      <c r="F107" s="89" t="s">
        <v>10480</v>
      </c>
      <c r="G107" s="151" t="s">
        <v>13789</v>
      </c>
      <c r="H107" s="212"/>
      <c r="I107" s="212"/>
      <c r="J107" s="212"/>
      <c r="K107" s="212"/>
      <c r="L107" s="212"/>
      <c r="M107" s="155">
        <v>0</v>
      </c>
      <c r="N107" s="155">
        <v>133.13</v>
      </c>
      <c r="O107" s="155">
        <v>133.13</v>
      </c>
    </row>
    <row r="108" spans="1:15" ht="51">
      <c r="A108" s="89">
        <v>599</v>
      </c>
      <c r="B108" s="89">
        <v>2</v>
      </c>
      <c r="C108" s="283" t="s">
        <v>11086</v>
      </c>
      <c r="D108" s="153">
        <v>43377</v>
      </c>
      <c r="E108" s="89">
        <v>6092</v>
      </c>
      <c r="F108" s="89" t="s">
        <v>13792</v>
      </c>
      <c r="G108" s="151" t="s">
        <v>13791</v>
      </c>
      <c r="H108" s="212"/>
      <c r="I108" s="212"/>
      <c r="J108" s="212"/>
      <c r="K108" s="212"/>
      <c r="L108" s="212"/>
      <c r="M108" s="155">
        <v>0</v>
      </c>
      <c r="N108" s="155">
        <v>11524.8</v>
      </c>
      <c r="O108" s="155">
        <v>11524.8</v>
      </c>
    </row>
    <row r="109" spans="1:15" ht="51">
      <c r="A109" s="89">
        <v>599</v>
      </c>
      <c r="B109" s="89">
        <v>4</v>
      </c>
      <c r="C109" s="283" t="s">
        <v>11086</v>
      </c>
      <c r="D109" s="153">
        <v>43377</v>
      </c>
      <c r="E109" s="89">
        <v>6093</v>
      </c>
      <c r="F109" s="89" t="s">
        <v>13795</v>
      </c>
      <c r="G109" s="151" t="s">
        <v>13794</v>
      </c>
      <c r="H109" s="212"/>
      <c r="I109" s="212"/>
      <c r="J109" s="212"/>
      <c r="K109" s="212"/>
      <c r="L109" s="212"/>
      <c r="M109" s="155">
        <v>0</v>
      </c>
      <c r="N109" s="155">
        <v>937962.53</v>
      </c>
      <c r="O109" s="155">
        <v>937962.53</v>
      </c>
    </row>
    <row r="110" spans="1:15" ht="51">
      <c r="A110" s="89">
        <v>599</v>
      </c>
      <c r="B110" s="89">
        <v>4</v>
      </c>
      <c r="C110" s="283" t="s">
        <v>11086</v>
      </c>
      <c r="D110" s="153">
        <v>43377</v>
      </c>
      <c r="E110" s="89">
        <v>6094</v>
      </c>
      <c r="F110" s="89" t="s">
        <v>13798</v>
      </c>
      <c r="G110" s="151" t="s">
        <v>13797</v>
      </c>
      <c r="H110" s="212"/>
      <c r="I110" s="212"/>
      <c r="J110" s="212"/>
      <c r="K110" s="212"/>
      <c r="L110" s="212"/>
      <c r="M110" s="155">
        <v>0</v>
      </c>
      <c r="N110" s="155">
        <v>35647882.979999997</v>
      </c>
      <c r="O110" s="155">
        <v>35647882.979999997</v>
      </c>
    </row>
    <row r="111" spans="1:15" ht="51">
      <c r="A111" s="89">
        <v>599</v>
      </c>
      <c r="B111" s="89">
        <v>4</v>
      </c>
      <c r="C111" s="283" t="s">
        <v>11086</v>
      </c>
      <c r="D111" s="153">
        <v>43377</v>
      </c>
      <c r="E111" s="89">
        <v>6095</v>
      </c>
      <c r="F111" s="89" t="s">
        <v>13801</v>
      </c>
      <c r="G111" s="151" t="s">
        <v>13800</v>
      </c>
      <c r="H111" s="212"/>
      <c r="I111" s="212"/>
      <c r="J111" s="212"/>
      <c r="K111" s="212"/>
      <c r="L111" s="212"/>
      <c r="M111" s="155">
        <v>0</v>
      </c>
      <c r="N111" s="155">
        <v>8269230</v>
      </c>
      <c r="O111" s="155">
        <v>8269230</v>
      </c>
    </row>
    <row r="112" spans="1:15" ht="51">
      <c r="A112" s="89">
        <v>599</v>
      </c>
      <c r="B112" s="89">
        <v>3</v>
      </c>
      <c r="C112" s="283" t="s">
        <v>11086</v>
      </c>
      <c r="D112" s="153">
        <v>43377</v>
      </c>
      <c r="E112" s="89">
        <v>6101</v>
      </c>
      <c r="F112" s="89" t="s">
        <v>13804</v>
      </c>
      <c r="G112" s="151" t="s">
        <v>13803</v>
      </c>
      <c r="H112" s="212"/>
      <c r="I112" s="212"/>
      <c r="J112" s="212"/>
      <c r="K112" s="212"/>
      <c r="L112" s="212"/>
      <c r="M112" s="155">
        <v>0</v>
      </c>
      <c r="N112" s="155">
        <v>169000</v>
      </c>
      <c r="O112" s="155">
        <v>169000</v>
      </c>
    </row>
    <row r="113" spans="1:15" ht="51">
      <c r="A113" s="89">
        <v>599</v>
      </c>
      <c r="B113" s="89">
        <v>3</v>
      </c>
      <c r="C113" s="283" t="s">
        <v>11086</v>
      </c>
      <c r="D113" s="153">
        <v>43382</v>
      </c>
      <c r="E113" s="89">
        <v>6168</v>
      </c>
      <c r="F113" s="89" t="s">
        <v>13807</v>
      </c>
      <c r="G113" s="151" t="s">
        <v>13806</v>
      </c>
      <c r="H113" s="212"/>
      <c r="I113" s="212"/>
      <c r="J113" s="212"/>
      <c r="K113" s="212"/>
      <c r="L113" s="212"/>
      <c r="M113" s="155">
        <v>0</v>
      </c>
      <c r="N113" s="155">
        <v>4854735.68</v>
      </c>
      <c r="O113" s="155">
        <v>4854735.68</v>
      </c>
    </row>
    <row r="114" spans="1:15" ht="38.25">
      <c r="A114" s="89">
        <v>599</v>
      </c>
      <c r="B114" s="89">
        <v>4</v>
      </c>
      <c r="C114" s="283" t="s">
        <v>11086</v>
      </c>
      <c r="D114" s="153">
        <v>43399</v>
      </c>
      <c r="E114" s="89">
        <v>6604</v>
      </c>
      <c r="F114" s="89" t="s">
        <v>10476</v>
      </c>
      <c r="G114" s="151" t="s">
        <v>13817</v>
      </c>
      <c r="H114" s="212"/>
      <c r="I114" s="212"/>
      <c r="J114" s="212"/>
      <c r="K114" s="212"/>
      <c r="L114" s="212"/>
      <c r="M114" s="155">
        <v>0</v>
      </c>
      <c r="N114" s="155">
        <v>1489227.33</v>
      </c>
      <c r="O114" s="155">
        <v>1489227.33</v>
      </c>
    </row>
    <row r="115" spans="1:15" ht="51">
      <c r="A115" s="89" t="s">
        <v>560</v>
      </c>
      <c r="B115" s="89">
        <v>2</v>
      </c>
      <c r="C115" s="283" t="s">
        <v>622</v>
      </c>
      <c r="D115" s="153">
        <v>43409</v>
      </c>
      <c r="E115" s="89">
        <v>6709</v>
      </c>
      <c r="F115" s="89" t="s">
        <v>650</v>
      </c>
      <c r="G115" s="151" t="s">
        <v>18176</v>
      </c>
      <c r="H115" s="212"/>
      <c r="I115" s="212"/>
      <c r="J115" s="212"/>
      <c r="K115" s="212"/>
      <c r="L115" s="212"/>
      <c r="M115" s="155">
        <v>0</v>
      </c>
      <c r="N115" s="155">
        <v>323640</v>
      </c>
      <c r="O115" s="155">
        <v>323640</v>
      </c>
    </row>
    <row r="116" spans="1:15" ht="51">
      <c r="A116" s="89">
        <v>291</v>
      </c>
      <c r="B116" s="89">
        <v>1</v>
      </c>
      <c r="C116" s="283" t="s">
        <v>133</v>
      </c>
      <c r="D116" s="153">
        <v>43409</v>
      </c>
      <c r="E116" s="89">
        <v>6710</v>
      </c>
      <c r="F116" s="89" t="s">
        <v>18223</v>
      </c>
      <c r="G116" s="151" t="s">
        <v>18177</v>
      </c>
      <c r="H116" s="212"/>
      <c r="I116" s="212"/>
      <c r="J116" s="212"/>
      <c r="K116" s="212"/>
      <c r="L116" s="212"/>
      <c r="M116" s="155">
        <v>0</v>
      </c>
      <c r="N116" s="155">
        <v>46500</v>
      </c>
      <c r="O116" s="155">
        <v>46500</v>
      </c>
    </row>
    <row r="117" spans="1:15" ht="38.25">
      <c r="A117" s="89">
        <v>599</v>
      </c>
      <c r="B117" s="89">
        <v>3</v>
      </c>
      <c r="C117" s="283" t="s">
        <v>11086</v>
      </c>
      <c r="D117" s="153">
        <v>43411</v>
      </c>
      <c r="E117" s="214">
        <v>6891</v>
      </c>
      <c r="F117" s="214" t="s">
        <v>10477</v>
      </c>
      <c r="G117" s="151" t="s">
        <v>18178</v>
      </c>
      <c r="H117" s="212"/>
      <c r="I117" s="212"/>
      <c r="J117" s="212"/>
      <c r="K117" s="212"/>
      <c r="L117" s="212"/>
      <c r="M117" s="155">
        <v>0</v>
      </c>
      <c r="N117" s="155">
        <v>12704.4</v>
      </c>
      <c r="O117" s="155">
        <v>12704.4</v>
      </c>
    </row>
    <row r="118" spans="1:15" ht="63.75">
      <c r="A118" s="89">
        <v>292</v>
      </c>
      <c r="B118" s="89">
        <v>5</v>
      </c>
      <c r="C118" s="283" t="s">
        <v>134</v>
      </c>
      <c r="D118" s="153">
        <v>43412</v>
      </c>
      <c r="E118" s="214">
        <v>6912</v>
      </c>
      <c r="F118" s="89" t="s">
        <v>18224</v>
      </c>
      <c r="G118" s="151" t="s">
        <v>18180</v>
      </c>
      <c r="H118" s="212"/>
      <c r="I118" s="212"/>
      <c r="J118" s="212"/>
      <c r="K118" s="212"/>
      <c r="L118" s="212"/>
      <c r="M118" s="155">
        <v>0</v>
      </c>
      <c r="N118" s="155">
        <v>52903</v>
      </c>
      <c r="O118" s="155">
        <v>52903</v>
      </c>
    </row>
    <row r="119" spans="1:15" ht="51">
      <c r="A119" s="89">
        <v>155</v>
      </c>
      <c r="B119" s="89">
        <v>1</v>
      </c>
      <c r="C119" s="283" t="s">
        <v>88</v>
      </c>
      <c r="D119" s="153">
        <v>43416</v>
      </c>
      <c r="E119" s="214">
        <v>6965</v>
      </c>
      <c r="F119" s="89" t="s">
        <v>18225</v>
      </c>
      <c r="G119" s="151" t="s">
        <v>18182</v>
      </c>
      <c r="H119" s="212"/>
      <c r="I119" s="212"/>
      <c r="J119" s="212"/>
      <c r="K119" s="212"/>
      <c r="L119" s="212"/>
      <c r="M119" s="155">
        <v>0</v>
      </c>
      <c r="N119" s="155">
        <v>990000</v>
      </c>
      <c r="O119" s="155">
        <v>990000</v>
      </c>
    </row>
    <row r="120" spans="1:15" ht="51">
      <c r="A120" s="89">
        <v>66</v>
      </c>
      <c r="B120" s="89">
        <v>1</v>
      </c>
      <c r="C120" s="283" t="s">
        <v>55</v>
      </c>
      <c r="D120" s="153">
        <v>43417</v>
      </c>
      <c r="E120" s="214">
        <v>6971</v>
      </c>
      <c r="F120" s="89" t="s">
        <v>18226</v>
      </c>
      <c r="G120" s="151" t="s">
        <v>18184</v>
      </c>
      <c r="H120" s="212"/>
      <c r="I120" s="212"/>
      <c r="J120" s="212"/>
      <c r="K120" s="212"/>
      <c r="L120" s="212"/>
      <c r="M120" s="155">
        <v>0</v>
      </c>
      <c r="N120" s="155">
        <v>483964870.38999999</v>
      </c>
      <c r="O120" s="155">
        <v>483964870.38999999</v>
      </c>
    </row>
    <row r="121" spans="1:15" ht="51">
      <c r="A121" s="89">
        <v>512</v>
      </c>
      <c r="B121" s="89">
        <v>5</v>
      </c>
      <c r="C121" s="283" t="s">
        <v>10495</v>
      </c>
      <c r="D121" s="153">
        <v>43419</v>
      </c>
      <c r="E121" s="214">
        <v>7021</v>
      </c>
      <c r="F121" s="89" t="s">
        <v>18227</v>
      </c>
      <c r="G121" s="151" t="s">
        <v>18186</v>
      </c>
      <c r="H121" s="212"/>
      <c r="I121" s="212"/>
      <c r="J121" s="212"/>
      <c r="K121" s="212"/>
      <c r="L121" s="212"/>
      <c r="M121" s="155">
        <v>0</v>
      </c>
      <c r="N121" s="155">
        <v>991887.83</v>
      </c>
      <c r="O121" s="155">
        <v>991887.83</v>
      </c>
    </row>
    <row r="122" spans="1:15" ht="51">
      <c r="A122" s="89">
        <v>224</v>
      </c>
      <c r="B122" s="89">
        <v>1</v>
      </c>
      <c r="C122" s="283" t="s">
        <v>108</v>
      </c>
      <c r="D122" s="153">
        <v>43420</v>
      </c>
      <c r="E122" s="214">
        <v>7112</v>
      </c>
      <c r="F122" s="89" t="s">
        <v>18228</v>
      </c>
      <c r="G122" s="151" t="s">
        <v>18188</v>
      </c>
      <c r="H122" s="212"/>
      <c r="I122" s="212"/>
      <c r="J122" s="212"/>
      <c r="K122" s="212"/>
      <c r="L122" s="212"/>
      <c r="M122" s="155">
        <v>0</v>
      </c>
      <c r="N122" s="155">
        <v>200000</v>
      </c>
      <c r="O122" s="155">
        <v>200000</v>
      </c>
    </row>
    <row r="123" spans="1:15" ht="38.25">
      <c r="A123" s="89">
        <v>670</v>
      </c>
      <c r="B123" s="89">
        <v>17</v>
      </c>
      <c r="C123" s="283" t="s">
        <v>194</v>
      </c>
      <c r="D123" s="153">
        <v>43420</v>
      </c>
      <c r="E123" s="214">
        <v>7137</v>
      </c>
      <c r="F123" s="89" t="s">
        <v>18229</v>
      </c>
      <c r="G123" s="151" t="s">
        <v>18190</v>
      </c>
      <c r="H123" s="212"/>
      <c r="I123" s="212"/>
      <c r="J123" s="212"/>
      <c r="K123" s="212"/>
      <c r="L123" s="212"/>
      <c r="M123" s="155">
        <v>0</v>
      </c>
      <c r="N123" s="155">
        <v>74465</v>
      </c>
      <c r="O123" s="155">
        <v>74465</v>
      </c>
    </row>
    <row r="124" spans="1:15" ht="51">
      <c r="A124" s="89">
        <v>513</v>
      </c>
      <c r="B124" s="89">
        <v>71</v>
      </c>
      <c r="C124" s="283" t="s">
        <v>175</v>
      </c>
      <c r="D124" s="153">
        <v>43420</v>
      </c>
      <c r="E124" s="214">
        <v>7161</v>
      </c>
      <c r="F124" s="89" t="s">
        <v>18230</v>
      </c>
      <c r="G124" s="151" t="s">
        <v>18192</v>
      </c>
      <c r="H124" s="212"/>
      <c r="I124" s="212"/>
      <c r="J124" s="212"/>
      <c r="K124" s="212"/>
      <c r="L124" s="212"/>
      <c r="M124" s="155">
        <v>0</v>
      </c>
      <c r="N124" s="155">
        <v>4842627.12</v>
      </c>
      <c r="O124" s="155">
        <v>4842627.12</v>
      </c>
    </row>
    <row r="125" spans="1:15" ht="51">
      <c r="A125" s="89" t="s">
        <v>560</v>
      </c>
      <c r="B125" s="89">
        <v>2</v>
      </c>
      <c r="C125" s="283" t="s">
        <v>622</v>
      </c>
      <c r="D125" s="153">
        <v>43420</v>
      </c>
      <c r="E125" s="214">
        <v>7162</v>
      </c>
      <c r="F125" s="89" t="s">
        <v>650</v>
      </c>
      <c r="G125" s="151" t="s">
        <v>18194</v>
      </c>
      <c r="H125" s="212"/>
      <c r="I125" s="212"/>
      <c r="J125" s="212"/>
      <c r="K125" s="212"/>
      <c r="L125" s="212"/>
      <c r="M125" s="155">
        <v>0</v>
      </c>
      <c r="N125" s="155">
        <v>942614.17</v>
      </c>
      <c r="O125" s="155">
        <v>942614.17</v>
      </c>
    </row>
    <row r="126" spans="1:15" ht="51">
      <c r="A126" s="89">
        <v>314</v>
      </c>
      <c r="B126" s="89">
        <v>1</v>
      </c>
      <c r="C126" s="283" t="s">
        <v>149</v>
      </c>
      <c r="D126" s="153">
        <v>43424</v>
      </c>
      <c r="E126" s="214">
        <v>7179</v>
      </c>
      <c r="F126" s="89" t="s">
        <v>18231</v>
      </c>
      <c r="G126" s="151" t="s">
        <v>18196</v>
      </c>
      <c r="H126" s="212"/>
      <c r="I126" s="212"/>
      <c r="J126" s="212"/>
      <c r="K126" s="212"/>
      <c r="L126" s="212"/>
      <c r="M126" s="155">
        <v>0</v>
      </c>
      <c r="N126" s="155">
        <v>169327</v>
      </c>
      <c r="O126" s="155">
        <v>169327</v>
      </c>
    </row>
    <row r="127" spans="1:15" ht="51">
      <c r="A127" s="89">
        <v>253</v>
      </c>
      <c r="B127" s="89">
        <v>1</v>
      </c>
      <c r="C127" s="283" t="s">
        <v>117</v>
      </c>
      <c r="D127" s="153">
        <v>43425</v>
      </c>
      <c r="E127" s="214">
        <v>7189</v>
      </c>
      <c r="F127" s="89" t="s">
        <v>18232</v>
      </c>
      <c r="G127" s="151" t="s">
        <v>18198</v>
      </c>
      <c r="H127" s="212"/>
      <c r="I127" s="212"/>
      <c r="J127" s="212"/>
      <c r="K127" s="212"/>
      <c r="L127" s="212"/>
      <c r="M127" s="155">
        <v>0</v>
      </c>
      <c r="N127" s="155">
        <v>31165801.399999999</v>
      </c>
      <c r="O127" s="155">
        <v>31165801.399999999</v>
      </c>
    </row>
    <row r="128" spans="1:15" ht="51">
      <c r="A128" s="89">
        <v>287</v>
      </c>
      <c r="B128" s="89">
        <v>10</v>
      </c>
      <c r="C128" s="283" t="s">
        <v>130</v>
      </c>
      <c r="D128" s="153">
        <v>43430</v>
      </c>
      <c r="E128" s="214">
        <v>7213</v>
      </c>
      <c r="F128" s="89" t="s">
        <v>18233</v>
      </c>
      <c r="G128" s="151" t="s">
        <v>18199</v>
      </c>
      <c r="H128" s="212"/>
      <c r="I128" s="212"/>
      <c r="J128" s="212"/>
      <c r="K128" s="212"/>
      <c r="L128" s="212"/>
      <c r="M128" s="155">
        <v>0</v>
      </c>
      <c r="N128" s="155">
        <v>2264.15</v>
      </c>
      <c r="O128" s="155">
        <v>2264.15</v>
      </c>
    </row>
    <row r="129" spans="1:15" ht="51">
      <c r="A129" s="89">
        <v>290</v>
      </c>
      <c r="B129" s="89">
        <v>1</v>
      </c>
      <c r="C129" s="283" t="s">
        <v>132</v>
      </c>
      <c r="D129" s="153">
        <v>43430</v>
      </c>
      <c r="E129" s="214">
        <v>7214</v>
      </c>
      <c r="F129" s="89" t="s">
        <v>10482</v>
      </c>
      <c r="G129" s="151" t="s">
        <v>18200</v>
      </c>
      <c r="H129" s="212"/>
      <c r="I129" s="212"/>
      <c r="J129" s="212"/>
      <c r="K129" s="212"/>
      <c r="L129" s="212"/>
      <c r="M129" s="155">
        <v>0</v>
      </c>
      <c r="N129" s="155">
        <v>2587.7199999999998</v>
      </c>
      <c r="O129" s="155">
        <v>2587.7199999999998</v>
      </c>
    </row>
    <row r="130" spans="1:15" ht="38.25">
      <c r="A130" s="89">
        <v>290</v>
      </c>
      <c r="B130" s="89">
        <v>21</v>
      </c>
      <c r="C130" s="283" t="s">
        <v>132</v>
      </c>
      <c r="D130" s="153">
        <v>43430</v>
      </c>
      <c r="E130" s="214">
        <v>7215</v>
      </c>
      <c r="F130" s="89" t="s">
        <v>18234</v>
      </c>
      <c r="G130" s="151" t="s">
        <v>18202</v>
      </c>
      <c r="H130" s="212"/>
      <c r="I130" s="212"/>
      <c r="J130" s="212"/>
      <c r="K130" s="212"/>
      <c r="L130" s="212"/>
      <c r="M130" s="155">
        <v>0</v>
      </c>
      <c r="N130" s="155">
        <v>27008</v>
      </c>
      <c r="O130" s="155">
        <v>27008</v>
      </c>
    </row>
    <row r="131" spans="1:15" ht="38.25">
      <c r="A131" s="89">
        <v>587</v>
      </c>
      <c r="B131" s="89">
        <v>1</v>
      </c>
      <c r="C131" s="283" t="s">
        <v>2113</v>
      </c>
      <c r="D131" s="153">
        <v>43430</v>
      </c>
      <c r="E131" s="214">
        <v>7224</v>
      </c>
      <c r="F131" s="89" t="s">
        <v>10483</v>
      </c>
      <c r="G131" s="151" t="s">
        <v>18204</v>
      </c>
      <c r="H131" s="212"/>
      <c r="I131" s="212"/>
      <c r="J131" s="212"/>
      <c r="K131" s="212"/>
      <c r="L131" s="212"/>
      <c r="M131" s="155">
        <v>0</v>
      </c>
      <c r="N131" s="155">
        <v>70769.279999999999</v>
      </c>
      <c r="O131" s="155">
        <v>70769.279999999999</v>
      </c>
    </row>
    <row r="132" spans="1:15" ht="51">
      <c r="A132" s="89">
        <v>283</v>
      </c>
      <c r="B132" s="89">
        <v>6</v>
      </c>
      <c r="C132" s="283" t="s">
        <v>129</v>
      </c>
      <c r="D132" s="153">
        <v>43430</v>
      </c>
      <c r="E132" s="214">
        <v>7242</v>
      </c>
      <c r="F132" s="89" t="s">
        <v>18235</v>
      </c>
      <c r="G132" s="151" t="s">
        <v>18206</v>
      </c>
      <c r="H132" s="212"/>
      <c r="I132" s="212"/>
      <c r="J132" s="212"/>
      <c r="K132" s="212"/>
      <c r="L132" s="212"/>
      <c r="M132" s="155">
        <v>0</v>
      </c>
      <c r="N132" s="155">
        <v>1222342.04</v>
      </c>
      <c r="O132" s="155">
        <v>1222342.04</v>
      </c>
    </row>
    <row r="133" spans="1:15" ht="51">
      <c r="A133" s="89">
        <v>315</v>
      </c>
      <c r="B133" s="89">
        <v>1</v>
      </c>
      <c r="C133" s="283" t="s">
        <v>11072</v>
      </c>
      <c r="D133" s="153">
        <v>43430</v>
      </c>
      <c r="E133" s="214">
        <v>7247</v>
      </c>
      <c r="F133" s="89" t="s">
        <v>18236</v>
      </c>
      <c r="G133" s="151" t="s">
        <v>18208</v>
      </c>
      <c r="H133" s="212"/>
      <c r="I133" s="212"/>
      <c r="J133" s="212"/>
      <c r="K133" s="212"/>
      <c r="L133" s="212"/>
      <c r="M133" s="155">
        <v>0</v>
      </c>
      <c r="N133" s="155">
        <v>5000000</v>
      </c>
      <c r="O133" s="155">
        <v>5000000</v>
      </c>
    </row>
    <row r="134" spans="1:15" ht="38.25">
      <c r="A134" s="89">
        <v>599</v>
      </c>
      <c r="B134" s="89">
        <v>6</v>
      </c>
      <c r="C134" s="283" t="s">
        <v>11086</v>
      </c>
      <c r="D134" s="153">
        <v>43431</v>
      </c>
      <c r="E134" s="214">
        <v>7267</v>
      </c>
      <c r="F134" s="89" t="s">
        <v>10481</v>
      </c>
      <c r="G134" s="151" t="s">
        <v>18210</v>
      </c>
      <c r="H134" s="212"/>
      <c r="I134" s="212"/>
      <c r="J134" s="212"/>
      <c r="K134" s="212"/>
      <c r="L134" s="212"/>
      <c r="M134" s="155">
        <v>0</v>
      </c>
      <c r="N134" s="155">
        <v>20000000</v>
      </c>
      <c r="O134" s="155">
        <v>20000000</v>
      </c>
    </row>
    <row r="135" spans="1:15" ht="51">
      <c r="A135" s="89">
        <v>599</v>
      </c>
      <c r="B135" s="89">
        <v>3</v>
      </c>
      <c r="C135" s="283" t="s">
        <v>11086</v>
      </c>
      <c r="D135" s="153">
        <v>43433</v>
      </c>
      <c r="E135" s="214">
        <v>7301</v>
      </c>
      <c r="F135" s="89" t="s">
        <v>18237</v>
      </c>
      <c r="G135" s="151" t="s">
        <v>18212</v>
      </c>
      <c r="H135" s="212"/>
      <c r="I135" s="212"/>
      <c r="J135" s="212"/>
      <c r="K135" s="212"/>
      <c r="L135" s="212"/>
      <c r="M135" s="155">
        <v>0</v>
      </c>
      <c r="N135" s="155">
        <v>8404581</v>
      </c>
      <c r="O135" s="155">
        <v>8404581</v>
      </c>
    </row>
    <row r="136" spans="1:15" ht="51">
      <c r="A136" s="89">
        <v>66</v>
      </c>
      <c r="B136" s="89">
        <v>4</v>
      </c>
      <c r="C136" s="283" t="s">
        <v>55</v>
      </c>
      <c r="D136" s="153" t="s">
        <v>18238</v>
      </c>
      <c r="E136" s="214" t="s">
        <v>18239</v>
      </c>
      <c r="F136" s="89" t="s">
        <v>3520</v>
      </c>
      <c r="G136" s="151" t="s">
        <v>3521</v>
      </c>
      <c r="H136" s="212"/>
      <c r="I136" s="212"/>
      <c r="J136" s="212"/>
      <c r="K136" s="212"/>
      <c r="L136" s="212"/>
      <c r="M136" s="155">
        <v>233020.34</v>
      </c>
      <c r="N136" s="155">
        <v>0</v>
      </c>
      <c r="O136" s="155">
        <v>233020.34</v>
      </c>
    </row>
    <row r="137" spans="1:15" ht="51">
      <c r="A137" s="89" t="s">
        <v>560</v>
      </c>
      <c r="B137" s="89">
        <v>2</v>
      </c>
      <c r="C137" s="283" t="s">
        <v>622</v>
      </c>
      <c r="D137" s="153">
        <v>43236</v>
      </c>
      <c r="E137" s="214">
        <v>2529</v>
      </c>
      <c r="F137" s="89" t="s">
        <v>650</v>
      </c>
      <c r="G137" s="151" t="s">
        <v>5397</v>
      </c>
      <c r="H137" s="212"/>
      <c r="I137" s="212"/>
      <c r="J137" s="212"/>
      <c r="K137" s="212"/>
      <c r="L137" s="212"/>
      <c r="M137" s="155">
        <v>1740</v>
      </c>
      <c r="N137" s="155">
        <v>0</v>
      </c>
      <c r="O137" s="155">
        <v>1740</v>
      </c>
    </row>
    <row r="138" spans="1:15" ht="51">
      <c r="A138" s="89">
        <v>76</v>
      </c>
      <c r="B138" s="89">
        <v>1</v>
      </c>
      <c r="C138" s="283" t="s">
        <v>57</v>
      </c>
      <c r="D138" s="153">
        <v>43241</v>
      </c>
      <c r="E138" s="214">
        <v>2689</v>
      </c>
      <c r="F138" s="89" t="s">
        <v>2108</v>
      </c>
      <c r="G138" s="151" t="s">
        <v>2109</v>
      </c>
      <c r="H138" s="212"/>
      <c r="I138" s="212"/>
      <c r="J138" s="212"/>
      <c r="K138" s="212"/>
      <c r="L138" s="212"/>
      <c r="M138" s="155">
        <v>33829.93</v>
      </c>
      <c r="N138" s="155">
        <v>0</v>
      </c>
      <c r="O138" s="155">
        <v>33829.93</v>
      </c>
    </row>
    <row r="139" spans="1:15" ht="51">
      <c r="A139" s="89" t="s">
        <v>560</v>
      </c>
      <c r="B139" s="89">
        <v>2</v>
      </c>
      <c r="C139" s="283" t="s">
        <v>622</v>
      </c>
      <c r="D139" s="153">
        <v>43241</v>
      </c>
      <c r="E139" s="214">
        <v>2699</v>
      </c>
      <c r="F139" s="89" t="s">
        <v>650</v>
      </c>
      <c r="G139" s="151" t="s">
        <v>18240</v>
      </c>
      <c r="H139" s="212"/>
      <c r="I139" s="212"/>
      <c r="J139" s="212"/>
      <c r="K139" s="212"/>
      <c r="L139" s="212"/>
      <c r="M139" s="155">
        <v>33829.93</v>
      </c>
      <c r="N139" s="155">
        <v>0</v>
      </c>
      <c r="O139" s="155">
        <v>33829.93</v>
      </c>
    </row>
    <row r="140" spans="1:15" ht="51">
      <c r="A140" s="89">
        <v>76</v>
      </c>
      <c r="B140" s="89">
        <v>1</v>
      </c>
      <c r="C140" s="283" t="s">
        <v>57</v>
      </c>
      <c r="D140" s="153">
        <v>43241</v>
      </c>
      <c r="E140" s="214">
        <v>2700</v>
      </c>
      <c r="F140" s="89" t="s">
        <v>2108</v>
      </c>
      <c r="G140" s="151" t="s">
        <v>5398</v>
      </c>
      <c r="H140" s="212"/>
      <c r="I140" s="212"/>
      <c r="J140" s="212"/>
      <c r="K140" s="212"/>
      <c r="L140" s="212"/>
      <c r="M140" s="155">
        <v>1740</v>
      </c>
      <c r="N140" s="155">
        <v>0</v>
      </c>
      <c r="O140" s="155">
        <v>1740</v>
      </c>
    </row>
    <row r="141" spans="1:15" ht="51">
      <c r="A141" s="89" t="s">
        <v>558</v>
      </c>
      <c r="B141" s="89">
        <v>1</v>
      </c>
      <c r="C141" s="283" t="s">
        <v>622</v>
      </c>
      <c r="D141" s="153">
        <v>43245</v>
      </c>
      <c r="E141" s="214">
        <v>2868</v>
      </c>
      <c r="F141" s="89" t="s">
        <v>5391</v>
      </c>
      <c r="G141" s="151" t="s">
        <v>5399</v>
      </c>
      <c r="H141" s="212"/>
      <c r="I141" s="212"/>
      <c r="J141" s="212"/>
      <c r="K141" s="212"/>
      <c r="L141" s="212"/>
      <c r="M141" s="155">
        <v>1291.54</v>
      </c>
      <c r="N141" s="155">
        <v>0</v>
      </c>
      <c r="O141" s="155">
        <v>1291.54</v>
      </c>
    </row>
    <row r="142" spans="1:15" ht="51">
      <c r="A142" s="89">
        <v>81</v>
      </c>
      <c r="B142" s="89">
        <v>7</v>
      </c>
      <c r="C142" s="283" t="s">
        <v>58</v>
      </c>
      <c r="D142" s="153">
        <v>43258</v>
      </c>
      <c r="E142" s="214">
        <v>3199</v>
      </c>
      <c r="F142" s="89" t="s">
        <v>6637</v>
      </c>
      <c r="G142" s="151" t="s">
        <v>6647</v>
      </c>
      <c r="H142" s="212"/>
      <c r="I142" s="212"/>
      <c r="J142" s="212"/>
      <c r="K142" s="212"/>
      <c r="L142" s="212"/>
      <c r="M142" s="155">
        <v>191.39</v>
      </c>
      <c r="N142" s="155">
        <v>0</v>
      </c>
      <c r="O142" s="155">
        <v>191.39</v>
      </c>
    </row>
    <row r="143" spans="1:15" ht="51">
      <c r="A143" s="89">
        <v>78</v>
      </c>
      <c r="B143" s="89">
        <v>2</v>
      </c>
      <c r="C143" s="283" t="s">
        <v>683</v>
      </c>
      <c r="D143" s="153">
        <v>43300</v>
      </c>
      <c r="E143" s="214">
        <v>4549</v>
      </c>
      <c r="F143" s="89" t="s">
        <v>7777</v>
      </c>
      <c r="G143" s="151" t="s">
        <v>7778</v>
      </c>
      <c r="H143" s="212"/>
      <c r="I143" s="212"/>
      <c r="J143" s="212"/>
      <c r="K143" s="212"/>
      <c r="L143" s="212"/>
      <c r="M143" s="155">
        <v>1100017.27</v>
      </c>
      <c r="N143" s="155">
        <v>0</v>
      </c>
      <c r="O143" s="155">
        <v>1100017.27</v>
      </c>
    </row>
    <row r="144" spans="1:15" ht="51">
      <c r="A144" s="89">
        <v>78</v>
      </c>
      <c r="B144" s="89">
        <v>1</v>
      </c>
      <c r="C144" s="283" t="s">
        <v>683</v>
      </c>
      <c r="D144" s="153">
        <v>43311</v>
      </c>
      <c r="E144" s="214">
        <v>4797</v>
      </c>
      <c r="F144" s="89" t="s">
        <v>7779</v>
      </c>
      <c r="G144" s="151" t="s">
        <v>7780</v>
      </c>
      <c r="H144" s="212"/>
      <c r="I144" s="212"/>
      <c r="J144" s="212"/>
      <c r="K144" s="212"/>
      <c r="L144" s="212"/>
      <c r="M144" s="155">
        <v>6604.6</v>
      </c>
      <c r="N144" s="155">
        <v>0</v>
      </c>
      <c r="O144" s="155">
        <v>6604.6</v>
      </c>
    </row>
    <row r="145" spans="1:15" ht="51">
      <c r="A145" s="89">
        <v>81</v>
      </c>
      <c r="B145" s="89">
        <v>12</v>
      </c>
      <c r="C145" s="283" t="s">
        <v>58</v>
      </c>
      <c r="D145" s="153">
        <v>43339</v>
      </c>
      <c r="E145" s="214">
        <v>5401</v>
      </c>
      <c r="F145" s="89" t="s">
        <v>9046</v>
      </c>
      <c r="G145" s="151" t="s">
        <v>9047</v>
      </c>
      <c r="H145" s="212"/>
      <c r="I145" s="212"/>
      <c r="J145" s="212"/>
      <c r="K145" s="212"/>
      <c r="L145" s="212"/>
      <c r="M145" s="155">
        <v>636230.22</v>
      </c>
      <c r="N145" s="155">
        <v>0</v>
      </c>
      <c r="O145" s="155">
        <v>636230.22</v>
      </c>
    </row>
    <row r="146" spans="1:15" ht="51">
      <c r="A146" s="89">
        <v>78</v>
      </c>
      <c r="B146" s="89">
        <v>2</v>
      </c>
      <c r="C146" s="283" t="s">
        <v>683</v>
      </c>
      <c r="D146" s="153">
        <v>43339</v>
      </c>
      <c r="E146" s="214">
        <v>5402</v>
      </c>
      <c r="F146" s="89" t="s">
        <v>9048</v>
      </c>
      <c r="G146" s="151" t="s">
        <v>9049</v>
      </c>
      <c r="H146" s="212"/>
      <c r="I146" s="212"/>
      <c r="J146" s="212"/>
      <c r="K146" s="212"/>
      <c r="L146" s="212"/>
      <c r="M146" s="155">
        <v>594830.72</v>
      </c>
      <c r="N146" s="155">
        <v>0</v>
      </c>
      <c r="O146" s="155">
        <v>594830.72</v>
      </c>
    </row>
    <row r="147" spans="1:15" ht="51">
      <c r="A147" s="89">
        <v>52</v>
      </c>
      <c r="B147" s="89">
        <v>1</v>
      </c>
      <c r="C147" s="283" t="s">
        <v>54</v>
      </c>
      <c r="D147" s="153">
        <v>43343</v>
      </c>
      <c r="E147" s="214">
        <v>5503</v>
      </c>
      <c r="F147" s="89" t="s">
        <v>9050</v>
      </c>
      <c r="G147" s="151" t="s">
        <v>9051</v>
      </c>
      <c r="H147" s="212"/>
      <c r="I147" s="212"/>
      <c r="J147" s="212"/>
      <c r="K147" s="212"/>
      <c r="L147" s="212"/>
      <c r="M147" s="155">
        <v>25179.84</v>
      </c>
      <c r="N147" s="155">
        <v>0</v>
      </c>
      <c r="O147" s="155">
        <v>25179.84</v>
      </c>
    </row>
    <row r="148" spans="1:15" ht="51">
      <c r="A148" s="89" t="s">
        <v>560</v>
      </c>
      <c r="B148" s="89">
        <v>2</v>
      </c>
      <c r="C148" s="283" t="s">
        <v>622</v>
      </c>
      <c r="D148" s="153">
        <v>43362</v>
      </c>
      <c r="E148" s="214">
        <v>5823</v>
      </c>
      <c r="F148" s="89" t="s">
        <v>650</v>
      </c>
      <c r="G148" s="151" t="s">
        <v>10489</v>
      </c>
      <c r="H148" s="212"/>
      <c r="I148" s="212"/>
      <c r="J148" s="212"/>
      <c r="K148" s="212"/>
      <c r="L148" s="212"/>
      <c r="M148" s="155">
        <v>98025.279999999999</v>
      </c>
      <c r="N148" s="155">
        <v>0</v>
      </c>
      <c r="O148" s="155">
        <v>98025.279999999999</v>
      </c>
    </row>
    <row r="149" spans="1:15" ht="51">
      <c r="A149" s="89">
        <v>66</v>
      </c>
      <c r="B149" s="89">
        <v>4</v>
      </c>
      <c r="C149" s="283" t="s">
        <v>55</v>
      </c>
      <c r="D149" s="153">
        <v>43375</v>
      </c>
      <c r="E149" s="214">
        <v>6046</v>
      </c>
      <c r="F149" s="89" t="s">
        <v>10485</v>
      </c>
      <c r="G149" s="151" t="s">
        <v>13788</v>
      </c>
      <c r="H149" s="212"/>
      <c r="I149" s="212"/>
      <c r="J149" s="212"/>
      <c r="K149" s="212"/>
      <c r="L149" s="212"/>
      <c r="M149" s="155">
        <v>11844</v>
      </c>
      <c r="N149" s="155">
        <v>0</v>
      </c>
      <c r="O149" s="155">
        <v>11844</v>
      </c>
    </row>
    <row r="150" spans="1:15" ht="63.75">
      <c r="A150" s="89">
        <v>66</v>
      </c>
      <c r="B150" s="89">
        <v>4</v>
      </c>
      <c r="C150" s="283" t="s">
        <v>55</v>
      </c>
      <c r="D150" s="153">
        <v>43390</v>
      </c>
      <c r="E150" s="214">
        <v>6341</v>
      </c>
      <c r="F150" s="89" t="s">
        <v>10487</v>
      </c>
      <c r="G150" s="151" t="s">
        <v>13808</v>
      </c>
      <c r="H150" s="212"/>
      <c r="I150" s="212"/>
      <c r="J150" s="212"/>
      <c r="K150" s="212"/>
      <c r="L150" s="212"/>
      <c r="M150" s="155">
        <v>2548000</v>
      </c>
      <c r="N150" s="155">
        <v>0</v>
      </c>
      <c r="O150" s="155">
        <v>2548000</v>
      </c>
    </row>
    <row r="151" spans="1:15" ht="51">
      <c r="A151" s="89">
        <v>66</v>
      </c>
      <c r="B151" s="89">
        <v>4</v>
      </c>
      <c r="C151" s="283" t="s">
        <v>55</v>
      </c>
      <c r="D151" s="153">
        <v>43391</v>
      </c>
      <c r="E151" s="214">
        <v>6356</v>
      </c>
      <c r="F151" s="89" t="s">
        <v>3520</v>
      </c>
      <c r="G151" s="151" t="s">
        <v>13810</v>
      </c>
      <c r="H151" s="212"/>
      <c r="I151" s="212"/>
      <c r="J151" s="212"/>
      <c r="K151" s="212"/>
      <c r="L151" s="212"/>
      <c r="M151" s="155">
        <v>221116.25</v>
      </c>
      <c r="N151" s="155">
        <v>0</v>
      </c>
      <c r="O151" s="155">
        <v>221116.25</v>
      </c>
    </row>
    <row r="152" spans="1:15" ht="51">
      <c r="A152" s="89">
        <v>70</v>
      </c>
      <c r="B152" s="89">
        <v>4</v>
      </c>
      <c r="C152" s="283" t="s">
        <v>56</v>
      </c>
      <c r="D152" s="153">
        <v>43398</v>
      </c>
      <c r="E152" s="214">
        <v>6583</v>
      </c>
      <c r="F152" s="89" t="s">
        <v>13811</v>
      </c>
      <c r="G152" s="151" t="s">
        <v>13812</v>
      </c>
      <c r="H152" s="212"/>
      <c r="I152" s="212"/>
      <c r="J152" s="212"/>
      <c r="K152" s="212"/>
      <c r="L152" s="212"/>
      <c r="M152" s="155">
        <v>5946503.25</v>
      </c>
      <c r="N152" s="155">
        <v>0</v>
      </c>
      <c r="O152" s="155">
        <v>5946503.25</v>
      </c>
    </row>
    <row r="153" spans="1:15" ht="51">
      <c r="A153" s="89">
        <v>66</v>
      </c>
      <c r="B153" s="89">
        <v>4</v>
      </c>
      <c r="C153" s="283" t="s">
        <v>55</v>
      </c>
      <c r="D153" s="153">
        <v>43398</v>
      </c>
      <c r="E153" s="214">
        <v>6587</v>
      </c>
      <c r="F153" s="89" t="s">
        <v>10487</v>
      </c>
      <c r="G153" s="151" t="s">
        <v>13814</v>
      </c>
      <c r="H153" s="212"/>
      <c r="I153" s="212"/>
      <c r="J153" s="212"/>
      <c r="K153" s="212"/>
      <c r="L153" s="212"/>
      <c r="M153" s="155">
        <v>75795</v>
      </c>
      <c r="N153" s="155">
        <v>0</v>
      </c>
      <c r="O153" s="155">
        <v>75795</v>
      </c>
    </row>
    <row r="154" spans="1:15" ht="51">
      <c r="A154" s="89" t="s">
        <v>560</v>
      </c>
      <c r="B154" s="89">
        <v>2</v>
      </c>
      <c r="C154" s="283" t="s">
        <v>622</v>
      </c>
      <c r="D154" s="153">
        <v>43399</v>
      </c>
      <c r="E154" s="214">
        <v>6602</v>
      </c>
      <c r="F154" s="89" t="s">
        <v>650</v>
      </c>
      <c r="G154" s="151" t="s">
        <v>13815</v>
      </c>
      <c r="H154" s="212"/>
      <c r="I154" s="212"/>
      <c r="J154" s="212"/>
      <c r="K154" s="212"/>
      <c r="L154" s="212"/>
      <c r="M154" s="155">
        <v>6216.46</v>
      </c>
      <c r="N154" s="155">
        <v>0</v>
      </c>
      <c r="O154" s="155">
        <v>6216.46</v>
      </c>
    </row>
    <row r="155" spans="1:15" ht="51">
      <c r="A155" s="89">
        <v>87</v>
      </c>
      <c r="B155" s="89">
        <v>1</v>
      </c>
      <c r="C155" s="283" t="s">
        <v>60</v>
      </c>
      <c r="D155" s="153">
        <v>43410</v>
      </c>
      <c r="E155" s="214">
        <v>6724</v>
      </c>
      <c r="F155" s="89" t="s">
        <v>18241</v>
      </c>
      <c r="G155" s="151" t="s">
        <v>18242</v>
      </c>
      <c r="H155" s="212"/>
      <c r="I155" s="212"/>
      <c r="J155" s="212"/>
      <c r="K155" s="212"/>
      <c r="L155" s="212"/>
      <c r="M155" s="155">
        <v>6900</v>
      </c>
      <c r="N155" s="155">
        <v>0</v>
      </c>
      <c r="O155" s="155">
        <v>6900</v>
      </c>
    </row>
    <row r="156" spans="1:15" ht="51">
      <c r="A156" s="89">
        <v>81</v>
      </c>
      <c r="B156" s="89">
        <v>1</v>
      </c>
      <c r="C156" s="283" t="s">
        <v>58</v>
      </c>
      <c r="D156" s="153">
        <v>43419</v>
      </c>
      <c r="E156" s="214">
        <v>7029</v>
      </c>
      <c r="F156" s="89" t="s">
        <v>18243</v>
      </c>
      <c r="G156" s="151" t="s">
        <v>18244</v>
      </c>
      <c r="H156" s="212"/>
      <c r="I156" s="212"/>
      <c r="J156" s="212"/>
      <c r="K156" s="212"/>
      <c r="L156" s="212"/>
      <c r="M156" s="155">
        <v>387795047</v>
      </c>
      <c r="N156" s="155">
        <v>0</v>
      </c>
      <c r="O156" s="155">
        <v>387795047</v>
      </c>
    </row>
    <row r="157" spans="1:15" ht="25.5">
      <c r="A157" s="89">
        <v>46</v>
      </c>
      <c r="B157" s="89">
        <v>2</v>
      </c>
      <c r="C157" s="283" t="s">
        <v>51</v>
      </c>
      <c r="D157" s="153">
        <v>43420</v>
      </c>
      <c r="E157" s="214">
        <v>7121</v>
      </c>
      <c r="F157" s="89" t="s">
        <v>18245</v>
      </c>
      <c r="G157" s="151" t="s">
        <v>18246</v>
      </c>
      <c r="H157" s="212"/>
      <c r="I157" s="212"/>
      <c r="J157" s="212"/>
      <c r="K157" s="212"/>
      <c r="L157" s="212"/>
      <c r="M157" s="155">
        <v>22955</v>
      </c>
      <c r="N157" s="155">
        <v>0</v>
      </c>
      <c r="O157" s="155">
        <v>22955</v>
      </c>
    </row>
    <row r="158" spans="1:15" ht="51">
      <c r="A158" s="89">
        <v>66</v>
      </c>
      <c r="B158" s="89">
        <v>4</v>
      </c>
      <c r="C158" s="283" t="s">
        <v>55</v>
      </c>
      <c r="D158" s="153">
        <v>43425</v>
      </c>
      <c r="E158" s="214">
        <v>7194</v>
      </c>
      <c r="F158" s="89" t="s">
        <v>10487</v>
      </c>
      <c r="G158" s="151" t="s">
        <v>18247</v>
      </c>
      <c r="H158" s="212"/>
      <c r="I158" s="212"/>
      <c r="J158" s="212"/>
      <c r="K158" s="212"/>
      <c r="L158" s="212"/>
      <c r="M158" s="155">
        <v>403990.22</v>
      </c>
      <c r="N158" s="155">
        <v>0</v>
      </c>
      <c r="O158" s="155">
        <v>403990.22</v>
      </c>
    </row>
    <row r="159" spans="1:15" ht="51">
      <c r="A159" s="89">
        <v>46</v>
      </c>
      <c r="B159" s="89">
        <v>8</v>
      </c>
      <c r="C159" s="283" t="s">
        <v>51</v>
      </c>
      <c r="D159" s="153">
        <v>43426</v>
      </c>
      <c r="E159" s="214">
        <v>7209</v>
      </c>
      <c r="F159" s="89" t="s">
        <v>18248</v>
      </c>
      <c r="G159" s="151" t="s">
        <v>18249</v>
      </c>
      <c r="H159" s="212"/>
      <c r="I159" s="212"/>
      <c r="J159" s="212"/>
      <c r="K159" s="212"/>
      <c r="L159" s="212"/>
      <c r="M159" s="155">
        <v>651</v>
      </c>
      <c r="N159" s="155">
        <v>0</v>
      </c>
      <c r="O159" s="155">
        <v>651</v>
      </c>
    </row>
    <row r="160" spans="1:15" ht="25.5">
      <c r="A160" s="89">
        <v>85</v>
      </c>
      <c r="B160" s="89">
        <v>2</v>
      </c>
      <c r="C160" s="283" t="s">
        <v>2578</v>
      </c>
      <c r="D160" s="153">
        <v>43430</v>
      </c>
      <c r="E160" s="214">
        <v>7216</v>
      </c>
      <c r="F160" s="89" t="s">
        <v>18250</v>
      </c>
      <c r="G160" s="151" t="s">
        <v>18251</v>
      </c>
      <c r="H160" s="212"/>
      <c r="I160" s="212"/>
      <c r="J160" s="212"/>
      <c r="K160" s="212"/>
      <c r="L160" s="212"/>
      <c r="M160" s="155">
        <v>142097.73000000001</v>
      </c>
      <c r="N160" s="155">
        <v>0</v>
      </c>
      <c r="O160" s="155">
        <v>142097.73000000001</v>
      </c>
    </row>
    <row r="161" spans="1:15" ht="51">
      <c r="A161" s="89">
        <v>81</v>
      </c>
      <c r="B161" s="89">
        <v>9</v>
      </c>
      <c r="C161" s="283" t="s">
        <v>58</v>
      </c>
      <c r="D161" s="153">
        <v>43430</v>
      </c>
      <c r="E161" s="214">
        <v>7219</v>
      </c>
      <c r="F161" s="89" t="s">
        <v>18252</v>
      </c>
      <c r="G161" s="151" t="s">
        <v>18253</v>
      </c>
      <c r="H161" s="212"/>
      <c r="I161" s="212"/>
      <c r="J161" s="212"/>
      <c r="K161" s="212"/>
      <c r="L161" s="212"/>
      <c r="M161" s="155">
        <v>72001.05</v>
      </c>
      <c r="N161" s="155">
        <v>0</v>
      </c>
      <c r="O161" s="155">
        <v>72001.05</v>
      </c>
    </row>
    <row r="162" spans="1:15" ht="51">
      <c r="A162" s="89">
        <v>66</v>
      </c>
      <c r="B162" s="89">
        <v>4</v>
      </c>
      <c r="C162" s="283" t="s">
        <v>55</v>
      </c>
      <c r="D162" s="153">
        <v>43430</v>
      </c>
      <c r="E162" s="214">
        <v>7220</v>
      </c>
      <c r="F162" s="89" t="s">
        <v>3520</v>
      </c>
      <c r="G162" s="151" t="s">
        <v>18254</v>
      </c>
      <c r="H162" s="212"/>
      <c r="I162" s="212"/>
      <c r="J162" s="212"/>
      <c r="K162" s="212"/>
      <c r="L162" s="212"/>
      <c r="M162" s="155">
        <v>183585.67</v>
      </c>
      <c r="N162" s="155">
        <v>0</v>
      </c>
      <c r="O162" s="155">
        <v>183585.67</v>
      </c>
    </row>
    <row r="163" spans="1:15" ht="51">
      <c r="A163" s="89">
        <v>66</v>
      </c>
      <c r="B163" s="89">
        <v>4</v>
      </c>
      <c r="C163" s="283" t="s">
        <v>55</v>
      </c>
      <c r="D163" s="153">
        <v>43430</v>
      </c>
      <c r="E163" s="214">
        <v>7221</v>
      </c>
      <c r="F163" s="89" t="s">
        <v>10485</v>
      </c>
      <c r="G163" s="151" t="s">
        <v>18255</v>
      </c>
      <c r="H163" s="212"/>
      <c r="I163" s="212"/>
      <c r="J163" s="212"/>
      <c r="K163" s="212"/>
      <c r="L163" s="212"/>
      <c r="M163" s="155">
        <v>90000</v>
      </c>
      <c r="N163" s="155">
        <v>0</v>
      </c>
      <c r="O163" s="155">
        <v>90000</v>
      </c>
    </row>
    <row r="164" spans="1:15" ht="51">
      <c r="A164" s="89">
        <v>66</v>
      </c>
      <c r="B164" s="89">
        <v>4</v>
      </c>
      <c r="C164" s="283" t="s">
        <v>55</v>
      </c>
      <c r="D164" s="153">
        <v>43430</v>
      </c>
      <c r="E164" s="214">
        <v>7222</v>
      </c>
      <c r="F164" s="89" t="s">
        <v>10485</v>
      </c>
      <c r="G164" s="151" t="s">
        <v>18256</v>
      </c>
      <c r="H164" s="212"/>
      <c r="I164" s="212"/>
      <c r="J164" s="212"/>
      <c r="K164" s="212"/>
      <c r="L164" s="212"/>
      <c r="M164" s="155">
        <v>37506</v>
      </c>
      <c r="N164" s="155">
        <v>0</v>
      </c>
      <c r="O164" s="155">
        <v>37506</v>
      </c>
    </row>
    <row r="165" spans="1:15" ht="51">
      <c r="A165" s="89">
        <v>66</v>
      </c>
      <c r="B165" s="89">
        <v>4</v>
      </c>
      <c r="C165" s="283" t="s">
        <v>55</v>
      </c>
      <c r="D165" s="153">
        <v>43431</v>
      </c>
      <c r="E165" s="214">
        <v>7269</v>
      </c>
      <c r="F165" s="89" t="s">
        <v>10487</v>
      </c>
      <c r="G165" s="151" t="s">
        <v>18257</v>
      </c>
      <c r="H165" s="212"/>
      <c r="I165" s="212"/>
      <c r="J165" s="212"/>
      <c r="K165" s="212"/>
      <c r="L165" s="212"/>
      <c r="M165" s="155">
        <v>403990.22</v>
      </c>
      <c r="N165" s="155">
        <v>0</v>
      </c>
      <c r="O165" s="155">
        <v>403990.22</v>
      </c>
    </row>
    <row r="166" spans="1:15" ht="51">
      <c r="A166" s="89">
        <v>66</v>
      </c>
      <c r="B166" s="89">
        <v>4</v>
      </c>
      <c r="C166" s="283" t="s">
        <v>55</v>
      </c>
      <c r="D166" s="153">
        <v>43431</v>
      </c>
      <c r="E166" s="214">
        <v>7270</v>
      </c>
      <c r="F166" s="89" t="s">
        <v>10487</v>
      </c>
      <c r="G166" s="151" t="s">
        <v>18258</v>
      </c>
      <c r="H166" s="212"/>
      <c r="I166" s="212"/>
      <c r="J166" s="212"/>
      <c r="K166" s="212"/>
      <c r="L166" s="212"/>
      <c r="M166" s="155">
        <v>81500</v>
      </c>
      <c r="N166" s="155">
        <v>0</v>
      </c>
      <c r="O166" s="155">
        <v>81500</v>
      </c>
    </row>
    <row r="167" spans="1:15" ht="63.75">
      <c r="A167" s="89">
        <v>47</v>
      </c>
      <c r="B167" s="89">
        <v>36</v>
      </c>
      <c r="C167" s="283" t="s">
        <v>52</v>
      </c>
      <c r="D167" s="153">
        <v>43431</v>
      </c>
      <c r="E167" s="214">
        <v>7271</v>
      </c>
      <c r="F167" s="89" t="s">
        <v>18259</v>
      </c>
      <c r="G167" s="151" t="s">
        <v>18260</v>
      </c>
      <c r="H167" s="212"/>
      <c r="I167" s="212"/>
      <c r="J167" s="212"/>
      <c r="K167" s="212"/>
      <c r="L167" s="212"/>
      <c r="M167" s="155">
        <v>118.06</v>
      </c>
      <c r="N167" s="155">
        <v>0</v>
      </c>
      <c r="O167" s="155">
        <v>118.06</v>
      </c>
    </row>
    <row r="168" spans="1:15" ht="38.25">
      <c r="A168" s="89">
        <v>47</v>
      </c>
      <c r="B168" s="89">
        <v>16</v>
      </c>
      <c r="C168" s="283" t="s">
        <v>52</v>
      </c>
      <c r="D168" s="153">
        <v>43431</v>
      </c>
      <c r="E168" s="214">
        <v>7275</v>
      </c>
      <c r="F168" s="89" t="s">
        <v>18261</v>
      </c>
      <c r="G168" s="151" t="s">
        <v>18262</v>
      </c>
      <c r="H168" s="212"/>
      <c r="I168" s="212"/>
      <c r="J168" s="212"/>
      <c r="K168" s="212"/>
      <c r="L168" s="212"/>
      <c r="M168" s="155">
        <v>100000</v>
      </c>
      <c r="N168" s="155">
        <v>0</v>
      </c>
      <c r="O168" s="155">
        <v>100000</v>
      </c>
    </row>
    <row r="169" spans="1:15" ht="51">
      <c r="A169" s="89">
        <v>66</v>
      </c>
      <c r="B169" s="89">
        <v>4</v>
      </c>
      <c r="C169" s="283" t="s">
        <v>55</v>
      </c>
      <c r="D169" s="153">
        <v>43431</v>
      </c>
      <c r="E169" s="214">
        <v>7276</v>
      </c>
      <c r="F169" s="89" t="s">
        <v>10485</v>
      </c>
      <c r="G169" s="151" t="s">
        <v>18263</v>
      </c>
      <c r="H169" s="212"/>
      <c r="I169" s="212"/>
      <c r="J169" s="212"/>
      <c r="K169" s="212"/>
      <c r="L169" s="212"/>
      <c r="M169" s="155">
        <v>216000</v>
      </c>
      <c r="N169" s="155">
        <v>0</v>
      </c>
      <c r="O169" s="155">
        <v>216000</v>
      </c>
    </row>
    <row r="170" spans="1:15" ht="51">
      <c r="A170" s="89">
        <v>66</v>
      </c>
      <c r="B170" s="89">
        <v>4</v>
      </c>
      <c r="C170" s="283" t="s">
        <v>55</v>
      </c>
      <c r="D170" s="153">
        <v>43431</v>
      </c>
      <c r="E170" s="214">
        <v>7277</v>
      </c>
      <c r="F170" s="89" t="s">
        <v>10485</v>
      </c>
      <c r="G170" s="151" t="s">
        <v>18264</v>
      </c>
      <c r="H170" s="212"/>
      <c r="I170" s="212"/>
      <c r="J170" s="212"/>
      <c r="K170" s="212"/>
      <c r="L170" s="212"/>
      <c r="M170" s="155">
        <v>23688</v>
      </c>
      <c r="N170" s="155">
        <v>0</v>
      </c>
      <c r="O170" s="155">
        <v>23688</v>
      </c>
    </row>
    <row r="171" spans="1:15" ht="51">
      <c r="A171" s="89" t="s">
        <v>560</v>
      </c>
      <c r="B171" s="89">
        <v>2</v>
      </c>
      <c r="C171" s="283" t="s">
        <v>622</v>
      </c>
      <c r="D171" s="153" t="s">
        <v>18213</v>
      </c>
      <c r="E171" s="214">
        <v>278</v>
      </c>
      <c r="F171" s="89" t="s">
        <v>650</v>
      </c>
      <c r="G171" s="151" t="s">
        <v>2109</v>
      </c>
      <c r="H171" s="212"/>
      <c r="I171" s="212"/>
      <c r="J171" s="212"/>
      <c r="K171" s="212"/>
      <c r="L171" s="212"/>
      <c r="M171" s="155">
        <v>0</v>
      </c>
      <c r="N171" s="155">
        <v>3382607.23</v>
      </c>
      <c r="O171" s="155">
        <v>3382607.23</v>
      </c>
    </row>
    <row r="172" spans="1:15" ht="51">
      <c r="A172" s="89" t="s">
        <v>560</v>
      </c>
      <c r="B172" s="89">
        <v>2</v>
      </c>
      <c r="C172" s="283" t="s">
        <v>622</v>
      </c>
      <c r="D172" s="153" t="s">
        <v>18213</v>
      </c>
      <c r="E172" s="214">
        <v>279</v>
      </c>
      <c r="F172" s="89" t="s">
        <v>650</v>
      </c>
      <c r="G172" s="151" t="s">
        <v>2111</v>
      </c>
      <c r="H172" s="212"/>
      <c r="I172" s="212"/>
      <c r="J172" s="212"/>
      <c r="K172" s="212"/>
      <c r="L172" s="212"/>
      <c r="M172" s="155">
        <v>0</v>
      </c>
      <c r="N172" s="155">
        <v>2947122.75</v>
      </c>
      <c r="O172" s="155">
        <v>2947122.75</v>
      </c>
    </row>
    <row r="173" spans="1:15" ht="51">
      <c r="A173" s="89" t="s">
        <v>560</v>
      </c>
      <c r="B173" s="89">
        <v>2</v>
      </c>
      <c r="C173" s="283" t="s">
        <v>622</v>
      </c>
      <c r="D173" s="153" t="s">
        <v>18265</v>
      </c>
      <c r="E173" s="214">
        <v>609</v>
      </c>
      <c r="F173" s="89" t="s">
        <v>650</v>
      </c>
      <c r="G173" s="151" t="s">
        <v>2109</v>
      </c>
      <c r="H173" s="212"/>
      <c r="I173" s="212"/>
      <c r="J173" s="212"/>
      <c r="K173" s="212"/>
      <c r="L173" s="212"/>
      <c r="M173" s="155">
        <v>0</v>
      </c>
      <c r="N173" s="155">
        <v>23177.31</v>
      </c>
      <c r="O173" s="155">
        <v>23177.31</v>
      </c>
    </row>
    <row r="174" spans="1:15" ht="51">
      <c r="A174" s="89" t="s">
        <v>560</v>
      </c>
      <c r="B174" s="89">
        <v>2</v>
      </c>
      <c r="C174" s="283" t="s">
        <v>622</v>
      </c>
      <c r="D174" s="153" t="s">
        <v>18266</v>
      </c>
      <c r="E174" s="214">
        <v>818</v>
      </c>
      <c r="F174" s="89" t="s">
        <v>650</v>
      </c>
      <c r="G174" s="151" t="s">
        <v>2109</v>
      </c>
      <c r="H174" s="212"/>
      <c r="I174" s="212"/>
      <c r="J174" s="212"/>
      <c r="K174" s="212"/>
      <c r="L174" s="212"/>
      <c r="M174" s="155">
        <v>0</v>
      </c>
      <c r="N174" s="155">
        <v>18048</v>
      </c>
      <c r="O174" s="155">
        <v>18048</v>
      </c>
    </row>
    <row r="175" spans="1:15" ht="51">
      <c r="A175" s="89">
        <v>16</v>
      </c>
      <c r="B175" s="89">
        <v>1</v>
      </c>
      <c r="C175" s="283" t="s">
        <v>46</v>
      </c>
      <c r="D175" s="153">
        <v>43165</v>
      </c>
      <c r="E175" s="214" t="s">
        <v>18267</v>
      </c>
      <c r="F175" s="89" t="s">
        <v>3522</v>
      </c>
      <c r="G175" s="151" t="s">
        <v>3519</v>
      </c>
      <c r="H175" s="212"/>
      <c r="I175" s="212"/>
      <c r="J175" s="212"/>
      <c r="K175" s="212"/>
      <c r="L175" s="212"/>
      <c r="M175" s="155">
        <v>0</v>
      </c>
      <c r="N175" s="155">
        <v>59606</v>
      </c>
      <c r="O175" s="155">
        <v>59606</v>
      </c>
    </row>
    <row r="176" spans="1:15" ht="51">
      <c r="A176" s="89" t="s">
        <v>560</v>
      </c>
      <c r="B176" s="89">
        <v>2</v>
      </c>
      <c r="C176" s="283" t="s">
        <v>622</v>
      </c>
      <c r="D176" s="153" t="s">
        <v>18238</v>
      </c>
      <c r="E176" s="214" t="s">
        <v>18239</v>
      </c>
      <c r="F176" s="89" t="s">
        <v>650</v>
      </c>
      <c r="G176" s="151" t="s">
        <v>3521</v>
      </c>
      <c r="H176" s="212"/>
      <c r="I176" s="212"/>
      <c r="J176" s="212"/>
      <c r="K176" s="212"/>
      <c r="L176" s="212"/>
      <c r="M176" s="155">
        <v>0</v>
      </c>
      <c r="N176" s="155">
        <v>233020.34</v>
      </c>
      <c r="O176" s="155">
        <v>233020.34</v>
      </c>
    </row>
    <row r="177" spans="1:15" ht="51">
      <c r="A177" s="89" t="s">
        <v>560</v>
      </c>
      <c r="B177" s="89">
        <v>2</v>
      </c>
      <c r="C177" s="283" t="s">
        <v>622</v>
      </c>
      <c r="D177" s="153">
        <v>43199</v>
      </c>
      <c r="E177" s="214">
        <v>1512</v>
      </c>
      <c r="F177" s="89" t="s">
        <v>650</v>
      </c>
      <c r="G177" s="151" t="s">
        <v>2109</v>
      </c>
      <c r="H177" s="212"/>
      <c r="I177" s="212"/>
      <c r="J177" s="212"/>
      <c r="K177" s="212"/>
      <c r="L177" s="212"/>
      <c r="M177" s="155">
        <v>0</v>
      </c>
      <c r="N177" s="155">
        <v>63124.97</v>
      </c>
      <c r="O177" s="155">
        <v>63124.97</v>
      </c>
    </row>
    <row r="178" spans="1:15" ht="51">
      <c r="A178" s="89" t="s">
        <v>560</v>
      </c>
      <c r="B178" s="89">
        <v>2</v>
      </c>
      <c r="C178" s="283" t="s">
        <v>622</v>
      </c>
      <c r="D178" s="153">
        <v>43210</v>
      </c>
      <c r="E178" s="214">
        <v>1765</v>
      </c>
      <c r="F178" s="89" t="s">
        <v>650</v>
      </c>
      <c r="G178" s="151" t="s">
        <v>2109</v>
      </c>
      <c r="H178" s="212"/>
      <c r="I178" s="212"/>
      <c r="J178" s="212"/>
      <c r="K178" s="212"/>
      <c r="L178" s="212"/>
      <c r="M178" s="155">
        <v>0</v>
      </c>
      <c r="N178" s="155">
        <v>35485.550000000003</v>
      </c>
      <c r="O178" s="155">
        <v>35485.550000000003</v>
      </c>
    </row>
    <row r="179" spans="1:15" ht="51">
      <c r="A179" s="89" t="s">
        <v>560</v>
      </c>
      <c r="B179" s="89">
        <v>2</v>
      </c>
      <c r="C179" s="283" t="s">
        <v>622</v>
      </c>
      <c r="D179" s="153">
        <v>43215</v>
      </c>
      <c r="E179" s="214">
        <v>1957</v>
      </c>
      <c r="F179" s="89" t="s">
        <v>650</v>
      </c>
      <c r="G179" s="151" t="s">
        <v>2109</v>
      </c>
      <c r="H179" s="212"/>
      <c r="I179" s="212"/>
      <c r="J179" s="212"/>
      <c r="K179" s="212"/>
      <c r="L179" s="212"/>
      <c r="M179" s="155">
        <v>0</v>
      </c>
      <c r="N179" s="155">
        <v>343.91</v>
      </c>
      <c r="O179" s="155">
        <v>343.91</v>
      </c>
    </row>
    <row r="180" spans="1:15" ht="51">
      <c r="A180" s="89" t="s">
        <v>560</v>
      </c>
      <c r="B180" s="89">
        <v>2</v>
      </c>
      <c r="C180" s="283" t="s">
        <v>622</v>
      </c>
      <c r="D180" s="153">
        <v>43220</v>
      </c>
      <c r="E180" s="214">
        <v>2083</v>
      </c>
      <c r="F180" s="89" t="s">
        <v>650</v>
      </c>
      <c r="G180" s="151" t="s">
        <v>2109</v>
      </c>
      <c r="H180" s="212"/>
      <c r="I180" s="212"/>
      <c r="J180" s="212"/>
      <c r="K180" s="212"/>
      <c r="L180" s="212"/>
      <c r="M180" s="155">
        <v>0</v>
      </c>
      <c r="N180" s="155">
        <v>12416.75</v>
      </c>
      <c r="O180" s="155">
        <v>12416.75</v>
      </c>
    </row>
    <row r="181" spans="1:15" ht="51">
      <c r="A181" s="89">
        <v>76</v>
      </c>
      <c r="B181" s="89">
        <v>1</v>
      </c>
      <c r="C181" s="283" t="s">
        <v>57</v>
      </c>
      <c r="D181" s="153">
        <v>43236</v>
      </c>
      <c r="E181" s="214">
        <v>2529</v>
      </c>
      <c r="F181" s="89" t="s">
        <v>2110</v>
      </c>
      <c r="G181" s="151" t="s">
        <v>5397</v>
      </c>
      <c r="H181" s="212"/>
      <c r="I181" s="212"/>
      <c r="J181" s="212"/>
      <c r="K181" s="212"/>
      <c r="L181" s="212"/>
      <c r="M181" s="155">
        <v>0</v>
      </c>
      <c r="N181" s="155">
        <v>1740</v>
      </c>
      <c r="O181" s="155">
        <v>1740</v>
      </c>
    </row>
    <row r="182" spans="1:15" ht="51">
      <c r="A182" s="89" t="s">
        <v>560</v>
      </c>
      <c r="B182" s="89">
        <v>2</v>
      </c>
      <c r="C182" s="283" t="s">
        <v>622</v>
      </c>
      <c r="D182" s="153">
        <v>43241</v>
      </c>
      <c r="E182" s="214">
        <v>2689</v>
      </c>
      <c r="F182" s="89" t="s">
        <v>650</v>
      </c>
      <c r="G182" s="151" t="s">
        <v>2109</v>
      </c>
      <c r="H182" s="212"/>
      <c r="I182" s="212"/>
      <c r="J182" s="212"/>
      <c r="K182" s="212"/>
      <c r="L182" s="212"/>
      <c r="M182" s="155">
        <v>0</v>
      </c>
      <c r="N182" s="155">
        <v>33829.93</v>
      </c>
      <c r="O182" s="155">
        <v>33829.93</v>
      </c>
    </row>
    <row r="183" spans="1:15" ht="51">
      <c r="A183" s="89">
        <v>76</v>
      </c>
      <c r="B183" s="89">
        <v>1</v>
      </c>
      <c r="C183" s="283" t="s">
        <v>57</v>
      </c>
      <c r="D183" s="153">
        <v>43241</v>
      </c>
      <c r="E183" s="214">
        <v>2699</v>
      </c>
      <c r="F183" s="89" t="s">
        <v>2108</v>
      </c>
      <c r="G183" s="151" t="s">
        <v>18240</v>
      </c>
      <c r="H183" s="212"/>
      <c r="I183" s="212"/>
      <c r="J183" s="212"/>
      <c r="K183" s="212"/>
      <c r="L183" s="212"/>
      <c r="M183" s="155">
        <v>0</v>
      </c>
      <c r="N183" s="155">
        <v>33829.93</v>
      </c>
      <c r="O183" s="155">
        <v>33829.93</v>
      </c>
    </row>
    <row r="184" spans="1:15" ht="51">
      <c r="A184" s="89" t="s">
        <v>560</v>
      </c>
      <c r="B184" s="89">
        <v>2</v>
      </c>
      <c r="C184" s="283" t="s">
        <v>622</v>
      </c>
      <c r="D184" s="153">
        <v>43241</v>
      </c>
      <c r="E184" s="214">
        <v>2700</v>
      </c>
      <c r="F184" s="89" t="s">
        <v>650</v>
      </c>
      <c r="G184" s="151" t="s">
        <v>5398</v>
      </c>
      <c r="H184" s="212"/>
      <c r="I184" s="212"/>
      <c r="J184" s="212"/>
      <c r="K184" s="212"/>
      <c r="L184" s="212"/>
      <c r="M184" s="155">
        <v>0</v>
      </c>
      <c r="N184" s="155">
        <v>1740</v>
      </c>
      <c r="O184" s="155">
        <v>1740</v>
      </c>
    </row>
    <row r="185" spans="1:15" ht="51">
      <c r="A185" s="89" t="s">
        <v>560</v>
      </c>
      <c r="B185" s="89">
        <v>2</v>
      </c>
      <c r="C185" s="283" t="s">
        <v>622</v>
      </c>
      <c r="D185" s="153">
        <v>43258</v>
      </c>
      <c r="E185" s="214">
        <v>3199</v>
      </c>
      <c r="F185" s="89" t="s">
        <v>650</v>
      </c>
      <c r="G185" s="151" t="s">
        <v>6647</v>
      </c>
      <c r="H185" s="212"/>
      <c r="I185" s="212"/>
      <c r="J185" s="212"/>
      <c r="K185" s="212"/>
      <c r="L185" s="212"/>
      <c r="M185" s="155">
        <v>0</v>
      </c>
      <c r="N185" s="155">
        <v>191.39</v>
      </c>
      <c r="O185" s="155">
        <v>191.39</v>
      </c>
    </row>
    <row r="186" spans="1:15" ht="63.75">
      <c r="A186" s="89">
        <v>81</v>
      </c>
      <c r="B186" s="89">
        <v>1</v>
      </c>
      <c r="C186" s="283" t="s">
        <v>58</v>
      </c>
      <c r="D186" s="153">
        <v>43286</v>
      </c>
      <c r="E186" s="214">
        <v>4232</v>
      </c>
      <c r="F186" s="89" t="s">
        <v>7781</v>
      </c>
      <c r="G186" s="151" t="s">
        <v>7773</v>
      </c>
      <c r="H186" s="212"/>
      <c r="I186" s="212"/>
      <c r="J186" s="212"/>
      <c r="K186" s="212"/>
      <c r="L186" s="212"/>
      <c r="M186" s="155">
        <v>0</v>
      </c>
      <c r="N186" s="155">
        <v>37897.5</v>
      </c>
      <c r="O186" s="155">
        <v>37897.5</v>
      </c>
    </row>
    <row r="187" spans="1:15" ht="51">
      <c r="A187" s="89">
        <v>81</v>
      </c>
      <c r="B187" s="89">
        <v>1</v>
      </c>
      <c r="C187" s="283" t="s">
        <v>58</v>
      </c>
      <c r="D187" s="153">
        <v>43293</v>
      </c>
      <c r="E187" s="214">
        <v>4421</v>
      </c>
      <c r="F187" s="89" t="s">
        <v>7782</v>
      </c>
      <c r="G187" s="151" t="s">
        <v>7774</v>
      </c>
      <c r="H187" s="212"/>
      <c r="I187" s="212"/>
      <c r="J187" s="212"/>
      <c r="K187" s="212"/>
      <c r="L187" s="212"/>
      <c r="M187" s="155">
        <v>0</v>
      </c>
      <c r="N187" s="155">
        <v>509400</v>
      </c>
      <c r="O187" s="155">
        <v>509400</v>
      </c>
    </row>
    <row r="188" spans="1:15" ht="51">
      <c r="A188" s="89">
        <v>81</v>
      </c>
      <c r="B188" s="89">
        <v>1</v>
      </c>
      <c r="C188" s="283" t="s">
        <v>58</v>
      </c>
      <c r="D188" s="153">
        <v>43294</v>
      </c>
      <c r="E188" s="214">
        <v>4446</v>
      </c>
      <c r="F188" s="89" t="s">
        <v>7782</v>
      </c>
      <c r="G188" s="151" t="s">
        <v>7776</v>
      </c>
      <c r="H188" s="212"/>
      <c r="I188" s="212"/>
      <c r="J188" s="212"/>
      <c r="K188" s="212"/>
      <c r="L188" s="212"/>
      <c r="M188" s="155">
        <v>0</v>
      </c>
      <c r="N188" s="155">
        <v>609189</v>
      </c>
      <c r="O188" s="155">
        <v>609189</v>
      </c>
    </row>
    <row r="189" spans="1:15" ht="51">
      <c r="A189" s="89">
        <v>85</v>
      </c>
      <c r="B189" s="89">
        <v>1</v>
      </c>
      <c r="C189" s="283" t="s">
        <v>2578</v>
      </c>
      <c r="D189" s="153">
        <v>43300</v>
      </c>
      <c r="E189" s="214">
        <v>4549</v>
      </c>
      <c r="F189" s="89" t="s">
        <v>7783</v>
      </c>
      <c r="G189" s="151" t="s">
        <v>7778</v>
      </c>
      <c r="H189" s="212"/>
      <c r="I189" s="212"/>
      <c r="J189" s="212"/>
      <c r="K189" s="212"/>
      <c r="L189" s="212"/>
      <c r="M189" s="155">
        <v>0</v>
      </c>
      <c r="N189" s="155">
        <v>1100017.27</v>
      </c>
      <c r="O189" s="155">
        <v>1100017.27</v>
      </c>
    </row>
    <row r="190" spans="1:15" ht="51">
      <c r="A190" s="89" t="s">
        <v>560</v>
      </c>
      <c r="B190" s="89">
        <v>2</v>
      </c>
      <c r="C190" s="283" t="s">
        <v>622</v>
      </c>
      <c r="D190" s="153">
        <v>43311</v>
      </c>
      <c r="E190" s="214">
        <v>4797</v>
      </c>
      <c r="F190" s="89" t="s">
        <v>650</v>
      </c>
      <c r="G190" s="151" t="s">
        <v>7780</v>
      </c>
      <c r="H190" s="212"/>
      <c r="I190" s="212"/>
      <c r="J190" s="212"/>
      <c r="K190" s="212"/>
      <c r="L190" s="212"/>
      <c r="M190" s="155">
        <v>0</v>
      </c>
      <c r="N190" s="155">
        <v>6604.6</v>
      </c>
      <c r="O190" s="155">
        <v>6604.6</v>
      </c>
    </row>
    <row r="191" spans="1:15" ht="51">
      <c r="A191" s="89">
        <v>81</v>
      </c>
      <c r="B191" s="89">
        <v>1</v>
      </c>
      <c r="C191" s="283" t="s">
        <v>58</v>
      </c>
      <c r="D191" s="153">
        <v>43329</v>
      </c>
      <c r="E191" s="214">
        <v>5179</v>
      </c>
      <c r="F191" s="89" t="s">
        <v>7781</v>
      </c>
      <c r="G191" s="151" t="s">
        <v>9052</v>
      </c>
      <c r="H191" s="212"/>
      <c r="I191" s="212"/>
      <c r="J191" s="212"/>
      <c r="K191" s="212"/>
      <c r="L191" s="212"/>
      <c r="M191" s="155">
        <v>0</v>
      </c>
      <c r="N191" s="155">
        <v>265282.5</v>
      </c>
      <c r="O191" s="155">
        <v>265282.5</v>
      </c>
    </row>
    <row r="192" spans="1:15" ht="51">
      <c r="A192" s="89" t="s">
        <v>560</v>
      </c>
      <c r="B192" s="89">
        <v>2</v>
      </c>
      <c r="C192" s="283" t="s">
        <v>622</v>
      </c>
      <c r="D192" s="153">
        <v>43339</v>
      </c>
      <c r="E192" s="214">
        <v>5401</v>
      </c>
      <c r="F192" s="89" t="s">
        <v>650</v>
      </c>
      <c r="G192" s="151" t="s">
        <v>9047</v>
      </c>
      <c r="H192" s="212"/>
      <c r="I192" s="212"/>
      <c r="J192" s="212"/>
      <c r="K192" s="212"/>
      <c r="L192" s="212"/>
      <c r="M192" s="155">
        <v>0</v>
      </c>
      <c r="N192" s="155">
        <v>636230.22</v>
      </c>
      <c r="O192" s="155">
        <v>636230.22</v>
      </c>
    </row>
    <row r="193" spans="1:15" ht="51">
      <c r="A193" s="89">
        <v>85</v>
      </c>
      <c r="B193" s="89">
        <v>2</v>
      </c>
      <c r="C193" s="283" t="s">
        <v>2578</v>
      </c>
      <c r="D193" s="153">
        <v>43339</v>
      </c>
      <c r="E193" s="214">
        <v>5402</v>
      </c>
      <c r="F193" s="89" t="s">
        <v>9053</v>
      </c>
      <c r="G193" s="151" t="s">
        <v>9049</v>
      </c>
      <c r="H193" s="212"/>
      <c r="I193" s="212"/>
      <c r="J193" s="212"/>
      <c r="K193" s="212"/>
      <c r="L193" s="212"/>
      <c r="M193" s="155">
        <v>0</v>
      </c>
      <c r="N193" s="155">
        <v>594830.72</v>
      </c>
      <c r="O193" s="155">
        <v>594830.72</v>
      </c>
    </row>
    <row r="194" spans="1:15" ht="51">
      <c r="A194" s="89" t="s">
        <v>560</v>
      </c>
      <c r="B194" s="89">
        <v>2</v>
      </c>
      <c r="C194" s="283" t="s">
        <v>622</v>
      </c>
      <c r="D194" s="153">
        <v>43343</v>
      </c>
      <c r="E194" s="214">
        <v>5503</v>
      </c>
      <c r="F194" s="89" t="s">
        <v>650</v>
      </c>
      <c r="G194" s="151" t="s">
        <v>9051</v>
      </c>
      <c r="H194" s="212"/>
      <c r="I194" s="212"/>
      <c r="J194" s="212"/>
      <c r="K194" s="212"/>
      <c r="L194" s="212"/>
      <c r="M194" s="155">
        <v>0</v>
      </c>
      <c r="N194" s="155">
        <v>25179.84</v>
      </c>
      <c r="O194" s="155">
        <v>25179.84</v>
      </c>
    </row>
    <row r="195" spans="1:15" ht="51">
      <c r="A195" s="89">
        <v>41</v>
      </c>
      <c r="B195" s="89">
        <v>1</v>
      </c>
      <c r="C195" s="283" t="s">
        <v>50</v>
      </c>
      <c r="D195" s="153">
        <v>43348</v>
      </c>
      <c r="E195" s="214">
        <v>5577</v>
      </c>
      <c r="F195" s="89" t="s">
        <v>10491</v>
      </c>
      <c r="G195" s="151" t="s">
        <v>10486</v>
      </c>
      <c r="H195" s="212"/>
      <c r="I195" s="212"/>
      <c r="J195" s="212"/>
      <c r="K195" s="212"/>
      <c r="L195" s="212"/>
      <c r="M195" s="155">
        <v>0</v>
      </c>
      <c r="N195" s="155">
        <v>150000</v>
      </c>
      <c r="O195" s="155">
        <v>150000</v>
      </c>
    </row>
    <row r="196" spans="1:15" ht="51">
      <c r="A196" s="89">
        <v>81</v>
      </c>
      <c r="B196" s="89">
        <v>1</v>
      </c>
      <c r="C196" s="283" t="s">
        <v>58</v>
      </c>
      <c r="D196" s="153">
        <v>43362</v>
      </c>
      <c r="E196" s="214">
        <v>5822</v>
      </c>
      <c r="F196" s="89" t="s">
        <v>7781</v>
      </c>
      <c r="G196" s="151" t="s">
        <v>10488</v>
      </c>
      <c r="H196" s="212"/>
      <c r="I196" s="212"/>
      <c r="J196" s="212"/>
      <c r="K196" s="212"/>
      <c r="L196" s="212"/>
      <c r="M196" s="155">
        <v>0</v>
      </c>
      <c r="N196" s="155">
        <v>1009975.55</v>
      </c>
      <c r="O196" s="155">
        <v>1009975.55</v>
      </c>
    </row>
    <row r="197" spans="1:15" ht="51">
      <c r="A197" s="89">
        <v>81</v>
      </c>
      <c r="B197" s="89">
        <v>1</v>
      </c>
      <c r="C197" s="283" t="s">
        <v>58</v>
      </c>
      <c r="D197" s="153">
        <v>43362</v>
      </c>
      <c r="E197" s="214">
        <v>5823</v>
      </c>
      <c r="F197" s="89" t="s">
        <v>10492</v>
      </c>
      <c r="G197" s="151" t="s">
        <v>10489</v>
      </c>
      <c r="H197" s="212"/>
      <c r="I197" s="212"/>
      <c r="J197" s="212"/>
      <c r="K197" s="212"/>
      <c r="L197" s="212"/>
      <c r="M197" s="155">
        <v>0</v>
      </c>
      <c r="N197" s="155">
        <v>98025.279999999999</v>
      </c>
      <c r="O197" s="155">
        <v>98025.279999999999</v>
      </c>
    </row>
    <row r="198" spans="1:15" ht="51">
      <c r="A198" s="89">
        <v>41</v>
      </c>
      <c r="B198" s="89">
        <v>1</v>
      </c>
      <c r="C198" s="283" t="s">
        <v>50</v>
      </c>
      <c r="D198" s="153">
        <v>43364</v>
      </c>
      <c r="E198" s="214">
        <v>5835</v>
      </c>
      <c r="F198" s="89" t="s">
        <v>10491</v>
      </c>
      <c r="G198" s="151" t="s">
        <v>10490</v>
      </c>
      <c r="H198" s="212"/>
      <c r="I198" s="212"/>
      <c r="J198" s="212"/>
      <c r="K198" s="212"/>
      <c r="L198" s="212"/>
      <c r="M198" s="155">
        <v>0</v>
      </c>
      <c r="N198" s="155">
        <v>1579.2</v>
      </c>
      <c r="O198" s="155">
        <v>1579.2</v>
      </c>
    </row>
    <row r="199" spans="1:15" ht="51">
      <c r="A199" s="89" t="s">
        <v>560</v>
      </c>
      <c r="B199" s="89">
        <v>2</v>
      </c>
      <c r="C199" s="283" t="s">
        <v>622</v>
      </c>
      <c r="D199" s="153">
        <v>43375</v>
      </c>
      <c r="E199" s="214">
        <v>6037</v>
      </c>
      <c r="F199" s="89" t="s">
        <v>650</v>
      </c>
      <c r="G199" s="151" t="s">
        <v>7775</v>
      </c>
      <c r="H199" s="212"/>
      <c r="I199" s="212"/>
      <c r="J199" s="212"/>
      <c r="K199" s="212"/>
      <c r="L199" s="212"/>
      <c r="M199" s="155">
        <v>0</v>
      </c>
      <c r="N199" s="155">
        <v>15421.33</v>
      </c>
      <c r="O199" s="155">
        <v>15421.33</v>
      </c>
    </row>
    <row r="200" spans="1:15" ht="51">
      <c r="A200" s="89">
        <v>41</v>
      </c>
      <c r="B200" s="89">
        <v>1</v>
      </c>
      <c r="C200" s="283" t="s">
        <v>50</v>
      </c>
      <c r="D200" s="153">
        <v>43375</v>
      </c>
      <c r="E200" s="214">
        <v>6046</v>
      </c>
      <c r="F200" s="89" t="s">
        <v>10491</v>
      </c>
      <c r="G200" s="151" t="s">
        <v>13788</v>
      </c>
      <c r="H200" s="212"/>
      <c r="I200" s="212"/>
      <c r="J200" s="212"/>
      <c r="K200" s="212"/>
      <c r="L200" s="212"/>
      <c r="M200" s="155">
        <v>0</v>
      </c>
      <c r="N200" s="155">
        <v>11844</v>
      </c>
      <c r="O200" s="155">
        <v>11844</v>
      </c>
    </row>
    <row r="201" spans="1:15" ht="51">
      <c r="A201" s="89" t="s">
        <v>560</v>
      </c>
      <c r="B201" s="89">
        <v>2</v>
      </c>
      <c r="C201" s="283" t="s">
        <v>622</v>
      </c>
      <c r="D201" s="153">
        <v>43384</v>
      </c>
      <c r="E201" s="214">
        <v>6235</v>
      </c>
      <c r="F201" s="89" t="s">
        <v>650</v>
      </c>
      <c r="G201" s="151" t="s">
        <v>7775</v>
      </c>
      <c r="H201" s="212"/>
      <c r="I201" s="212"/>
      <c r="J201" s="212"/>
      <c r="K201" s="212"/>
      <c r="L201" s="212"/>
      <c r="M201" s="155">
        <v>0</v>
      </c>
      <c r="N201" s="155">
        <v>45393.83</v>
      </c>
      <c r="O201" s="155">
        <v>45393.83</v>
      </c>
    </row>
    <row r="202" spans="1:15" ht="63.75">
      <c r="A202" s="89">
        <v>81</v>
      </c>
      <c r="B202" s="89">
        <v>1</v>
      </c>
      <c r="C202" s="283" t="s">
        <v>58</v>
      </c>
      <c r="D202" s="153">
        <v>43390</v>
      </c>
      <c r="E202" s="214">
        <v>6341</v>
      </c>
      <c r="F202" s="89" t="s">
        <v>13809</v>
      </c>
      <c r="G202" s="151" t="s">
        <v>13808</v>
      </c>
      <c r="H202" s="212"/>
      <c r="I202" s="212"/>
      <c r="J202" s="212"/>
      <c r="K202" s="212"/>
      <c r="L202" s="212"/>
      <c r="M202" s="155">
        <v>0</v>
      </c>
      <c r="N202" s="155">
        <v>2548000</v>
      </c>
      <c r="O202" s="155">
        <v>2548000</v>
      </c>
    </row>
    <row r="203" spans="1:15" ht="51">
      <c r="A203" s="89" t="s">
        <v>560</v>
      </c>
      <c r="B203" s="89">
        <v>2</v>
      </c>
      <c r="C203" s="283" t="s">
        <v>622</v>
      </c>
      <c r="D203" s="153">
        <v>43391</v>
      </c>
      <c r="E203" s="214">
        <v>6356</v>
      </c>
      <c r="F203" s="89" t="s">
        <v>650</v>
      </c>
      <c r="G203" s="151" t="s">
        <v>13810</v>
      </c>
      <c r="H203" s="212"/>
      <c r="I203" s="212"/>
      <c r="J203" s="212"/>
      <c r="K203" s="212"/>
      <c r="L203" s="212"/>
      <c r="M203" s="155">
        <v>0</v>
      </c>
      <c r="N203" s="155">
        <v>221116.25</v>
      </c>
      <c r="O203" s="155">
        <v>221116.25</v>
      </c>
    </row>
    <row r="204" spans="1:15" ht="51">
      <c r="A204" s="89">
        <v>66</v>
      </c>
      <c r="B204" s="89">
        <v>11</v>
      </c>
      <c r="C204" s="283" t="s">
        <v>55</v>
      </c>
      <c r="D204" s="153">
        <v>43398</v>
      </c>
      <c r="E204" s="214">
        <v>6583</v>
      </c>
      <c r="F204" s="89" t="s">
        <v>13813</v>
      </c>
      <c r="G204" s="151" t="s">
        <v>13812</v>
      </c>
      <c r="H204" s="212"/>
      <c r="I204" s="212"/>
      <c r="J204" s="212"/>
      <c r="K204" s="212"/>
      <c r="L204" s="212"/>
      <c r="M204" s="155">
        <v>0</v>
      </c>
      <c r="N204" s="155">
        <v>5946503.25</v>
      </c>
      <c r="O204" s="155">
        <v>5946503.25</v>
      </c>
    </row>
    <row r="205" spans="1:15" ht="51">
      <c r="A205" s="89">
        <v>81</v>
      </c>
      <c r="B205" s="89">
        <v>1</v>
      </c>
      <c r="C205" s="283" t="s">
        <v>58</v>
      </c>
      <c r="D205" s="153">
        <v>43398</v>
      </c>
      <c r="E205" s="214">
        <v>6587</v>
      </c>
      <c r="F205" s="89" t="s">
        <v>7781</v>
      </c>
      <c r="G205" s="151" t="s">
        <v>13814</v>
      </c>
      <c r="H205" s="212"/>
      <c r="I205" s="212"/>
      <c r="J205" s="212"/>
      <c r="K205" s="212"/>
      <c r="L205" s="212"/>
      <c r="M205" s="155">
        <v>0</v>
      </c>
      <c r="N205" s="155">
        <v>75795</v>
      </c>
      <c r="O205" s="155">
        <v>75795</v>
      </c>
    </row>
    <row r="206" spans="1:15" ht="51">
      <c r="A206" s="89">
        <v>81</v>
      </c>
      <c r="B206" s="89">
        <v>1</v>
      </c>
      <c r="C206" s="283" t="s">
        <v>58</v>
      </c>
      <c r="D206" s="153">
        <v>43399</v>
      </c>
      <c r="E206" s="214">
        <v>6602</v>
      </c>
      <c r="F206" s="89" t="s">
        <v>10492</v>
      </c>
      <c r="G206" s="151" t="s">
        <v>13815</v>
      </c>
      <c r="H206" s="212"/>
      <c r="I206" s="212"/>
      <c r="J206" s="212"/>
      <c r="K206" s="212"/>
      <c r="L206" s="212"/>
      <c r="M206" s="155">
        <v>0</v>
      </c>
      <c r="N206" s="155">
        <v>6216.46</v>
      </c>
      <c r="O206" s="155">
        <v>6216.46</v>
      </c>
    </row>
    <row r="207" spans="1:15" ht="51">
      <c r="A207" s="89">
        <v>86</v>
      </c>
      <c r="B207" s="89">
        <v>5</v>
      </c>
      <c r="C207" s="283" t="s">
        <v>59</v>
      </c>
      <c r="D207" s="153">
        <v>43410</v>
      </c>
      <c r="E207" s="214">
        <v>6724</v>
      </c>
      <c r="F207" s="89" t="s">
        <v>18268</v>
      </c>
      <c r="G207" s="151" t="s">
        <v>18242</v>
      </c>
      <c r="H207" s="212"/>
      <c r="I207" s="212"/>
      <c r="J207" s="212"/>
      <c r="K207" s="212"/>
      <c r="L207" s="212"/>
      <c r="M207" s="155">
        <v>0</v>
      </c>
      <c r="N207" s="155">
        <v>6900</v>
      </c>
      <c r="O207" s="155">
        <v>6900</v>
      </c>
    </row>
    <row r="208" spans="1:15" ht="51">
      <c r="A208" s="89">
        <v>47</v>
      </c>
      <c r="B208" s="89">
        <v>8</v>
      </c>
      <c r="C208" s="283" t="s">
        <v>52</v>
      </c>
      <c r="D208" s="153">
        <v>43419</v>
      </c>
      <c r="E208" s="214">
        <v>7029</v>
      </c>
      <c r="F208" s="89" t="s">
        <v>18269</v>
      </c>
      <c r="G208" s="151" t="s">
        <v>18244</v>
      </c>
      <c r="H208" s="212"/>
      <c r="I208" s="212"/>
      <c r="J208" s="212"/>
      <c r="K208" s="212"/>
      <c r="L208" s="212"/>
      <c r="M208" s="155">
        <v>0</v>
      </c>
      <c r="N208" s="155">
        <v>387795047</v>
      </c>
      <c r="O208" s="155">
        <v>387795047</v>
      </c>
    </row>
    <row r="209" spans="1:15" ht="25.5">
      <c r="A209" s="89">
        <v>41</v>
      </c>
      <c r="B209" s="89">
        <v>4</v>
      </c>
      <c r="C209" s="283" t="s">
        <v>50</v>
      </c>
      <c r="D209" s="153">
        <v>43420</v>
      </c>
      <c r="E209" s="214">
        <v>7121</v>
      </c>
      <c r="F209" s="89" t="s">
        <v>18270</v>
      </c>
      <c r="G209" s="151" t="s">
        <v>18246</v>
      </c>
      <c r="H209" s="212"/>
      <c r="I209" s="212"/>
      <c r="J209" s="212"/>
      <c r="K209" s="212"/>
      <c r="L209" s="212"/>
      <c r="M209" s="155">
        <v>0</v>
      </c>
      <c r="N209" s="155">
        <v>22955</v>
      </c>
      <c r="O209" s="155">
        <v>22955</v>
      </c>
    </row>
    <row r="210" spans="1:15" ht="51">
      <c r="A210" s="89">
        <v>81</v>
      </c>
      <c r="B210" s="89">
        <v>1</v>
      </c>
      <c r="C210" s="283" t="s">
        <v>58</v>
      </c>
      <c r="D210" s="153">
        <v>43425</v>
      </c>
      <c r="E210" s="214">
        <v>7194</v>
      </c>
      <c r="F210" s="89" t="s">
        <v>7781</v>
      </c>
      <c r="G210" s="151" t="s">
        <v>18247</v>
      </c>
      <c r="H210" s="212"/>
      <c r="I210" s="212"/>
      <c r="J210" s="212"/>
      <c r="K210" s="212"/>
      <c r="L210" s="212"/>
      <c r="M210" s="155">
        <v>0</v>
      </c>
      <c r="N210" s="155">
        <v>403990.22</v>
      </c>
      <c r="O210" s="155">
        <v>403990.22</v>
      </c>
    </row>
    <row r="211" spans="1:15" ht="51">
      <c r="A211" s="89" t="s">
        <v>558</v>
      </c>
      <c r="B211" s="89">
        <v>1</v>
      </c>
      <c r="C211" s="283" t="s">
        <v>622</v>
      </c>
      <c r="D211" s="153">
        <v>43426</v>
      </c>
      <c r="E211" s="214">
        <v>7209</v>
      </c>
      <c r="F211" s="89" t="s">
        <v>18271</v>
      </c>
      <c r="G211" s="151" t="s">
        <v>18249</v>
      </c>
      <c r="H211" s="212"/>
      <c r="I211" s="212"/>
      <c r="J211" s="212"/>
      <c r="K211" s="212"/>
      <c r="L211" s="212"/>
      <c r="M211" s="155">
        <v>0</v>
      </c>
      <c r="N211" s="155">
        <v>651</v>
      </c>
      <c r="O211" s="155">
        <v>651</v>
      </c>
    </row>
    <row r="212" spans="1:15" ht="25.5">
      <c r="A212" s="89">
        <v>81</v>
      </c>
      <c r="B212" s="89">
        <v>1</v>
      </c>
      <c r="C212" s="283" t="s">
        <v>58</v>
      </c>
      <c r="D212" s="153">
        <v>43430</v>
      </c>
      <c r="E212" s="214">
        <v>7216</v>
      </c>
      <c r="F212" s="89" t="s">
        <v>7781</v>
      </c>
      <c r="G212" s="151" t="s">
        <v>18251</v>
      </c>
      <c r="H212" s="212"/>
      <c r="I212" s="212"/>
      <c r="J212" s="212"/>
      <c r="K212" s="212"/>
      <c r="L212" s="212"/>
      <c r="M212" s="155">
        <v>0</v>
      </c>
      <c r="N212" s="155">
        <v>142097.73000000001</v>
      </c>
      <c r="O212" s="155">
        <v>142097.73000000001</v>
      </c>
    </row>
    <row r="213" spans="1:15" ht="51">
      <c r="A213" s="89" t="s">
        <v>560</v>
      </c>
      <c r="B213" s="89">
        <v>2</v>
      </c>
      <c r="C213" s="283" t="s">
        <v>622</v>
      </c>
      <c r="D213" s="153">
        <v>43430</v>
      </c>
      <c r="E213" s="214">
        <v>7219</v>
      </c>
      <c r="F213" s="89" t="s">
        <v>650</v>
      </c>
      <c r="G213" s="151" t="s">
        <v>18253</v>
      </c>
      <c r="H213" s="212"/>
      <c r="I213" s="212"/>
      <c r="J213" s="212"/>
      <c r="K213" s="212"/>
      <c r="L213" s="212"/>
      <c r="M213" s="155">
        <v>0</v>
      </c>
      <c r="N213" s="155">
        <v>72001.05</v>
      </c>
      <c r="O213" s="155">
        <v>72001.05</v>
      </c>
    </row>
    <row r="214" spans="1:15" ht="51">
      <c r="A214" s="89" t="s">
        <v>560</v>
      </c>
      <c r="B214" s="89">
        <v>2</v>
      </c>
      <c r="C214" s="283" t="s">
        <v>622</v>
      </c>
      <c r="D214" s="153">
        <v>43430</v>
      </c>
      <c r="E214" s="214">
        <v>7220</v>
      </c>
      <c r="F214" s="89" t="s">
        <v>650</v>
      </c>
      <c r="G214" s="151" t="s">
        <v>18254</v>
      </c>
      <c r="H214" s="212"/>
      <c r="I214" s="212"/>
      <c r="J214" s="212"/>
      <c r="K214" s="212"/>
      <c r="L214" s="212"/>
      <c r="M214" s="155">
        <v>0</v>
      </c>
      <c r="N214" s="155">
        <v>183585.67</v>
      </c>
      <c r="O214" s="155">
        <v>183585.67</v>
      </c>
    </row>
    <row r="215" spans="1:15" ht="51">
      <c r="A215" s="89">
        <v>20</v>
      </c>
      <c r="B215" s="89">
        <v>5</v>
      </c>
      <c r="C215" s="283" t="s">
        <v>47</v>
      </c>
      <c r="D215" s="153">
        <v>43430</v>
      </c>
      <c r="E215" s="214">
        <v>7221</v>
      </c>
      <c r="F215" s="89" t="s">
        <v>18272</v>
      </c>
      <c r="G215" s="151" t="s">
        <v>18255</v>
      </c>
      <c r="H215" s="212"/>
      <c r="I215" s="212"/>
      <c r="J215" s="212"/>
      <c r="K215" s="212"/>
      <c r="L215" s="212"/>
      <c r="M215" s="155">
        <v>0</v>
      </c>
      <c r="N215" s="155">
        <v>90000</v>
      </c>
      <c r="O215" s="155">
        <v>90000</v>
      </c>
    </row>
    <row r="216" spans="1:15" ht="51">
      <c r="A216" s="89">
        <v>41</v>
      </c>
      <c r="B216" s="89">
        <v>1</v>
      </c>
      <c r="C216" s="283" t="s">
        <v>50</v>
      </c>
      <c r="D216" s="153">
        <v>43430</v>
      </c>
      <c r="E216" s="214">
        <v>7222</v>
      </c>
      <c r="F216" s="89" t="s">
        <v>10491</v>
      </c>
      <c r="G216" s="151" t="s">
        <v>18256</v>
      </c>
      <c r="H216" s="212"/>
      <c r="I216" s="212"/>
      <c r="J216" s="212"/>
      <c r="K216" s="212"/>
      <c r="L216" s="212"/>
      <c r="M216" s="155">
        <v>0</v>
      </c>
      <c r="N216" s="155">
        <v>37506</v>
      </c>
      <c r="O216" s="155">
        <v>37506</v>
      </c>
    </row>
    <row r="217" spans="1:15" ht="51">
      <c r="A217" s="89">
        <v>81</v>
      </c>
      <c r="B217" s="89">
        <v>1</v>
      </c>
      <c r="C217" s="283" t="s">
        <v>58</v>
      </c>
      <c r="D217" s="153">
        <v>43431</v>
      </c>
      <c r="E217" s="214">
        <v>7269</v>
      </c>
      <c r="F217" s="89" t="s">
        <v>7781</v>
      </c>
      <c r="G217" s="151" t="s">
        <v>18257</v>
      </c>
      <c r="H217" s="212"/>
      <c r="I217" s="212"/>
      <c r="J217" s="212"/>
      <c r="K217" s="212"/>
      <c r="L217" s="212"/>
      <c r="M217" s="155">
        <v>0</v>
      </c>
      <c r="N217" s="155">
        <v>403990.22</v>
      </c>
      <c r="O217" s="155">
        <v>403990.22</v>
      </c>
    </row>
    <row r="218" spans="1:15" ht="51">
      <c r="A218" s="89">
        <v>81</v>
      </c>
      <c r="B218" s="89">
        <v>1</v>
      </c>
      <c r="C218" s="283" t="s">
        <v>58</v>
      </c>
      <c r="D218" s="153">
        <v>43431</v>
      </c>
      <c r="E218" s="214">
        <v>7270</v>
      </c>
      <c r="F218" s="89" t="s">
        <v>7781</v>
      </c>
      <c r="G218" s="151" t="s">
        <v>18258</v>
      </c>
      <c r="H218" s="212"/>
      <c r="I218" s="212"/>
      <c r="J218" s="212"/>
      <c r="K218" s="212"/>
      <c r="L218" s="212"/>
      <c r="M218" s="155">
        <v>0</v>
      </c>
      <c r="N218" s="155">
        <v>81500</v>
      </c>
      <c r="O218" s="155">
        <v>81500</v>
      </c>
    </row>
    <row r="219" spans="1:15" ht="63.75">
      <c r="A219" s="89" t="s">
        <v>558</v>
      </c>
      <c r="B219" s="89">
        <v>1</v>
      </c>
      <c r="C219" s="283" t="s">
        <v>622</v>
      </c>
      <c r="D219" s="153">
        <v>43431</v>
      </c>
      <c r="E219" s="214">
        <v>7271</v>
      </c>
      <c r="F219" s="89" t="s">
        <v>18271</v>
      </c>
      <c r="G219" s="151" t="s">
        <v>18260</v>
      </c>
      <c r="H219" s="212"/>
      <c r="I219" s="212"/>
      <c r="J219" s="212"/>
      <c r="K219" s="212"/>
      <c r="L219" s="212"/>
      <c r="M219" s="155">
        <v>0</v>
      </c>
      <c r="N219" s="155">
        <v>118.06</v>
      </c>
      <c r="O219" s="155">
        <v>118.06</v>
      </c>
    </row>
    <row r="220" spans="1:15" ht="38.25">
      <c r="A220" s="89">
        <v>46</v>
      </c>
      <c r="B220" s="89">
        <v>18</v>
      </c>
      <c r="C220" s="283" t="s">
        <v>51</v>
      </c>
      <c r="D220" s="153">
        <v>43431</v>
      </c>
      <c r="E220" s="214">
        <v>7275</v>
      </c>
      <c r="F220" s="89" t="s">
        <v>18273</v>
      </c>
      <c r="G220" s="151" t="s">
        <v>18262</v>
      </c>
      <c r="H220" s="212"/>
      <c r="I220" s="212"/>
      <c r="J220" s="212"/>
      <c r="K220" s="212"/>
      <c r="L220" s="212"/>
      <c r="M220" s="155">
        <v>0</v>
      </c>
      <c r="N220" s="155">
        <v>100000</v>
      </c>
      <c r="O220" s="155">
        <v>100000</v>
      </c>
    </row>
    <row r="221" spans="1:15" ht="51">
      <c r="A221" s="89">
        <v>41</v>
      </c>
      <c r="B221" s="89">
        <v>1</v>
      </c>
      <c r="C221" s="283" t="s">
        <v>50</v>
      </c>
      <c r="D221" s="153">
        <v>43431</v>
      </c>
      <c r="E221" s="214">
        <v>7276</v>
      </c>
      <c r="F221" s="89" t="s">
        <v>18274</v>
      </c>
      <c r="G221" s="151" t="s">
        <v>18263</v>
      </c>
      <c r="H221" s="212"/>
      <c r="I221" s="212"/>
      <c r="J221" s="212"/>
      <c r="K221" s="212"/>
      <c r="L221" s="212"/>
      <c r="M221" s="155">
        <v>0</v>
      </c>
      <c r="N221" s="155">
        <v>216000</v>
      </c>
      <c r="O221" s="155">
        <v>216000</v>
      </c>
    </row>
    <row r="222" spans="1:15" ht="51">
      <c r="A222" s="89">
        <v>41</v>
      </c>
      <c r="B222" s="89">
        <v>1</v>
      </c>
      <c r="C222" s="283" t="s">
        <v>50</v>
      </c>
      <c r="D222" s="153">
        <v>43431</v>
      </c>
      <c r="E222" s="214">
        <v>7277</v>
      </c>
      <c r="F222" s="89" t="s">
        <v>10491</v>
      </c>
      <c r="G222" s="151" t="s">
        <v>18264</v>
      </c>
      <c r="H222" s="212"/>
      <c r="I222" s="212"/>
      <c r="J222" s="212"/>
      <c r="K222" s="212"/>
      <c r="L222" s="212"/>
      <c r="M222" s="155">
        <v>0</v>
      </c>
      <c r="N222" s="155">
        <v>23688</v>
      </c>
      <c r="O222" s="155">
        <v>23688</v>
      </c>
    </row>
    <row r="223" spans="1:15" ht="51">
      <c r="A223" s="89" t="s">
        <v>560</v>
      </c>
      <c r="B223" s="89">
        <v>2</v>
      </c>
      <c r="C223" s="283" t="s">
        <v>622</v>
      </c>
      <c r="D223" s="153">
        <v>43279</v>
      </c>
      <c r="E223" s="214">
        <v>4078</v>
      </c>
      <c r="F223" s="89" t="s">
        <v>650</v>
      </c>
      <c r="G223" s="151" t="s">
        <v>18296</v>
      </c>
      <c r="H223" s="212"/>
      <c r="I223" s="212"/>
      <c r="J223" s="212"/>
      <c r="K223" s="212"/>
      <c r="L223" s="212"/>
      <c r="M223" s="155">
        <v>147119560</v>
      </c>
      <c r="N223" s="155">
        <v>0</v>
      </c>
      <c r="O223" s="155">
        <v>147119560</v>
      </c>
    </row>
    <row r="224" spans="1:15" ht="51">
      <c r="A224" s="89">
        <v>291</v>
      </c>
      <c r="B224" s="89">
        <v>1</v>
      </c>
      <c r="C224" s="283" t="s">
        <v>133</v>
      </c>
      <c r="D224" s="153">
        <v>43279</v>
      </c>
      <c r="E224" s="214">
        <v>4078</v>
      </c>
      <c r="F224" s="89" t="s">
        <v>18297</v>
      </c>
      <c r="G224" s="151" t="s">
        <v>18296</v>
      </c>
      <c r="H224" s="212"/>
      <c r="I224" s="212"/>
      <c r="J224" s="212"/>
      <c r="K224" s="212"/>
      <c r="L224" s="212"/>
      <c r="M224" s="155">
        <v>0</v>
      </c>
      <c r="N224" s="155">
        <v>147119560</v>
      </c>
      <c r="O224" s="155">
        <v>147119560</v>
      </c>
    </row>
    <row r="225" spans="1:16">
      <c r="A225" s="216"/>
      <c r="B225" s="231"/>
      <c r="C225" s="284"/>
      <c r="D225" s="230"/>
      <c r="E225" s="215"/>
      <c r="F225" s="216"/>
      <c r="G225" s="232"/>
      <c r="H225" s="99"/>
      <c r="I225" s="99"/>
      <c r="J225" s="99"/>
      <c r="K225" s="99"/>
      <c r="L225" s="99"/>
      <c r="M225" s="219"/>
      <c r="N225" s="219"/>
      <c r="O225" s="219"/>
    </row>
    <row r="226" spans="1:16">
      <c r="G226" s="371" t="s">
        <v>575</v>
      </c>
      <c r="H226" s="371"/>
      <c r="I226" s="371"/>
      <c r="J226" s="371"/>
      <c r="K226" s="371"/>
      <c r="L226" s="160"/>
      <c r="M226" s="160">
        <f>+SUBTOTAL(9,M9:M224)</f>
        <v>1282176211.97</v>
      </c>
      <c r="N226" s="160">
        <f>+SUBTOTAL(9,N9:N224)</f>
        <v>1272598338.5</v>
      </c>
      <c r="O226" s="160">
        <f>+SUBTOTAL(9,O9:O224)</f>
        <v>2554774550.4699993</v>
      </c>
    </row>
    <row r="229" spans="1:16">
      <c r="A229" s="216"/>
      <c r="B229" s="216"/>
      <c r="C229" s="217"/>
      <c r="D229" s="216"/>
      <c r="E229" s="216"/>
      <c r="F229" s="216"/>
      <c r="G229" s="216"/>
      <c r="H229" s="216"/>
      <c r="I229" s="218"/>
      <c r="J229" s="216"/>
      <c r="K229" s="216"/>
      <c r="L229" s="216"/>
      <c r="M229" s="216"/>
      <c r="N229" s="219"/>
      <c r="O229" s="219"/>
      <c r="P229" s="216"/>
    </row>
    <row r="230" spans="1:16">
      <c r="A230" s="216"/>
      <c r="B230" s="216"/>
      <c r="C230" s="217"/>
      <c r="D230" s="216"/>
      <c r="E230" s="216"/>
      <c r="F230" s="216"/>
      <c r="G230" s="216"/>
      <c r="H230" s="216"/>
      <c r="I230" s="218"/>
      <c r="J230" s="216"/>
      <c r="K230" s="216"/>
      <c r="L230" s="216"/>
      <c r="M230" s="216"/>
      <c r="N230" s="219"/>
      <c r="O230" s="219"/>
      <c r="P230" s="216"/>
    </row>
    <row r="231" spans="1:16">
      <c r="A231" s="216"/>
      <c r="B231" s="216"/>
      <c r="C231" s="217"/>
      <c r="D231" s="216"/>
      <c r="E231" s="216"/>
      <c r="F231" s="216"/>
      <c r="G231" s="216"/>
      <c r="H231" s="216"/>
      <c r="I231" s="218"/>
      <c r="J231" s="216"/>
      <c r="K231" s="216"/>
      <c r="L231" s="216"/>
      <c r="M231" s="216"/>
      <c r="N231" s="219"/>
      <c r="O231" s="219"/>
      <c r="P231" s="216"/>
    </row>
    <row r="232" spans="1:16">
      <c r="A232" s="216"/>
      <c r="B232" s="216"/>
      <c r="C232" s="217"/>
      <c r="D232" s="216"/>
      <c r="E232" s="216"/>
      <c r="F232" s="216"/>
      <c r="G232" s="216"/>
      <c r="H232" s="216"/>
      <c r="I232" s="218"/>
      <c r="J232" s="216"/>
      <c r="K232" s="216"/>
      <c r="L232" s="216"/>
      <c r="M232" s="216"/>
      <c r="N232" s="219"/>
      <c r="O232" s="219"/>
      <c r="P232" s="216"/>
    </row>
    <row r="233" spans="1:16">
      <c r="A233" s="216"/>
      <c r="B233" s="216"/>
      <c r="C233" s="217"/>
      <c r="D233" s="216"/>
      <c r="E233" s="216"/>
      <c r="F233" s="216"/>
      <c r="G233" s="216"/>
      <c r="H233" s="216"/>
      <c r="I233" s="218"/>
      <c r="J233" s="216"/>
      <c r="K233" s="216"/>
      <c r="L233" s="216"/>
      <c r="M233" s="216"/>
      <c r="N233" s="219"/>
      <c r="O233" s="219"/>
      <c r="P233" s="216"/>
    </row>
    <row r="234" spans="1:16">
      <c r="A234" s="216"/>
      <c r="B234" s="216"/>
      <c r="C234" s="217"/>
      <c r="D234" s="216"/>
      <c r="E234" s="83"/>
      <c r="F234" s="216"/>
      <c r="G234" s="216"/>
      <c r="H234" s="216"/>
      <c r="I234" s="218"/>
      <c r="J234" s="216"/>
      <c r="K234" s="216"/>
      <c r="L234" s="216"/>
      <c r="M234" s="216"/>
      <c r="N234" s="219"/>
      <c r="O234" s="219"/>
      <c r="P234" s="216"/>
    </row>
    <row r="235" spans="1:16">
      <c r="A235" s="216"/>
      <c r="B235" s="216"/>
      <c r="C235" s="217"/>
      <c r="D235" s="216"/>
      <c r="E235" s="216"/>
      <c r="F235" s="216"/>
      <c r="G235" s="216"/>
      <c r="H235" s="216"/>
      <c r="I235" s="218"/>
      <c r="J235" s="216"/>
      <c r="K235" s="216"/>
      <c r="L235" s="216"/>
      <c r="M235" s="216"/>
      <c r="N235" s="219"/>
      <c r="O235" s="219"/>
      <c r="P235" s="216"/>
    </row>
    <row r="236" spans="1:16">
      <c r="A236" s="216"/>
      <c r="B236" s="216"/>
      <c r="C236" s="270"/>
      <c r="D236" s="270"/>
      <c r="E236" s="270"/>
      <c r="F236" s="266"/>
      <c r="G236" s="269"/>
      <c r="H236" s="266"/>
      <c r="I236" s="99"/>
      <c r="J236" s="266"/>
      <c r="K236" s="266"/>
      <c r="L236" s="266"/>
      <c r="M236" s="271"/>
      <c r="N236" s="271"/>
      <c r="O236" s="272"/>
    </row>
  </sheetData>
  <sheetProtection algorithmName="SHA-512" hashValue="A3H9zlGvk/G8S3VGrZA8wbqCnp2RGPzJJzxQgzsleUGWBIa/keBzU9f6jD2KvM1SIFhMUKYQD/214Duvshml6w==" saltValue="SQ8JTaOPOC2c/tiTwqnYIg==" spinCount="100000" sheet="1" objects="1" scenarios="1" formatCells="0" formatColumns="0" formatRows="0" insertColumns="0" insertRows="0" insertHyperlinks="0" sort="0" autoFilter="0" pivotTables="0"/>
  <protectedRanges>
    <protectedRange sqref="H9:L224" name="Rango1"/>
  </protectedRanges>
  <autoFilter ref="A8:O222"/>
  <sortState ref="A9:J359">
    <sortCondition ref="A9:A359"/>
    <sortCondition ref="E9:E359"/>
  </sortState>
  <mergeCells count="3">
    <mergeCell ref="H7:I7"/>
    <mergeCell ref="J7:K7"/>
    <mergeCell ref="G226:K226"/>
  </mergeCells>
  <pageMargins left="0.39370078740157483" right="0.43307086614173229" top="0.55118110236220474" bottom="0.31496062992125984" header="0.31496062992125984" footer="0.31496062992125984"/>
  <pageSetup scale="5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Q24"/>
  <sheetViews>
    <sheetView view="pageBreakPreview" zoomScaleNormal="100" zoomScaleSheetLayoutView="100" workbookViewId="0"/>
  </sheetViews>
  <sheetFormatPr baseColWidth="10" defaultRowHeight="12.75" outlineLevelCol="1"/>
  <cols>
    <col min="1" max="1" width="7.140625" style="83" customWidth="1"/>
    <col min="2" max="2" width="4.140625" style="83" bestFit="1" customWidth="1"/>
    <col min="3" max="3" width="30.7109375" style="83" customWidth="1"/>
    <col min="4" max="4" width="11.5703125" style="87" bestFit="1" customWidth="1"/>
    <col min="5" max="5" width="9.7109375" style="87" customWidth="1"/>
    <col min="6" max="6" width="11.7109375" style="87" customWidth="1"/>
    <col min="7" max="7" width="54.7109375" style="152" customWidth="1"/>
    <col min="8" max="9" width="7.28515625" style="83" customWidth="1"/>
    <col min="10" max="10" width="7.28515625" style="83" customWidth="1" outlineLevel="1"/>
    <col min="11" max="12" width="7.28515625" style="83" customWidth="1"/>
    <col min="13" max="13" width="14.42578125" style="83" bestFit="1" customWidth="1"/>
    <col min="14" max="14" width="14.42578125" style="83" bestFit="1" customWidth="1" outlineLevel="1"/>
    <col min="15" max="15" width="14.42578125" style="83" bestFit="1" customWidth="1"/>
    <col min="16" max="16" width="15.85546875" style="83" bestFit="1" customWidth="1"/>
    <col min="17" max="17" width="14.42578125" style="83" bestFit="1" customWidth="1"/>
    <col min="18" max="16384" width="11.42578125" style="83"/>
  </cols>
  <sheetData>
    <row r="1" spans="1:17">
      <c r="A1" s="163" t="s">
        <v>748</v>
      </c>
      <c r="B1" s="163"/>
      <c r="C1" s="163"/>
      <c r="D1" s="184"/>
      <c r="E1" s="184"/>
      <c r="F1" s="184"/>
      <c r="G1" s="194"/>
      <c r="H1" s="163"/>
      <c r="I1" s="163"/>
      <c r="J1" s="163"/>
      <c r="K1" s="163"/>
      <c r="L1" s="163"/>
      <c r="M1" s="163"/>
      <c r="N1" s="163"/>
      <c r="O1" s="163"/>
      <c r="P1" s="161"/>
      <c r="Q1" s="161"/>
    </row>
    <row r="2" spans="1:17">
      <c r="A2" s="163" t="s">
        <v>746</v>
      </c>
      <c r="B2" s="163"/>
      <c r="C2" s="163"/>
      <c r="D2" s="184"/>
      <c r="E2" s="184"/>
      <c r="F2" s="184"/>
      <c r="G2" s="194"/>
      <c r="H2" s="163"/>
      <c r="I2" s="163"/>
      <c r="J2" s="163"/>
      <c r="K2" s="163"/>
      <c r="L2" s="163"/>
      <c r="M2" s="163"/>
      <c r="N2" s="163"/>
      <c r="O2" s="163"/>
      <c r="P2" s="161"/>
      <c r="Q2" s="161"/>
    </row>
    <row r="3" spans="1:17">
      <c r="A3" s="163" t="s">
        <v>39</v>
      </c>
      <c r="B3" s="163"/>
      <c r="C3" s="163"/>
      <c r="D3" s="184"/>
      <c r="E3" s="184"/>
      <c r="F3" s="184"/>
      <c r="G3" s="194"/>
      <c r="H3" s="163"/>
      <c r="I3" s="163"/>
      <c r="J3" s="163"/>
      <c r="K3" s="163"/>
      <c r="L3" s="163"/>
      <c r="M3" s="163"/>
      <c r="N3" s="163"/>
      <c r="O3" s="163"/>
      <c r="P3" s="161"/>
      <c r="Q3" s="161"/>
    </row>
    <row r="4" spans="1:17">
      <c r="A4" s="163" t="str">
        <f>+'CUT MN'!A4</f>
        <v>CORRESPONDIENTE AL PERIODO DE ENERO A NOVIEMBRE DE 2018</v>
      </c>
      <c r="B4" s="163"/>
      <c r="C4" s="163"/>
      <c r="D4" s="184"/>
      <c r="E4" s="184"/>
      <c r="F4" s="184"/>
      <c r="G4" s="194"/>
      <c r="H4" s="163"/>
      <c r="I4" s="163"/>
      <c r="J4" s="163"/>
      <c r="K4" s="163"/>
      <c r="L4" s="163"/>
      <c r="M4" s="163"/>
      <c r="N4" s="163"/>
      <c r="O4" s="163"/>
      <c r="P4" s="161"/>
      <c r="Q4" s="161"/>
    </row>
    <row r="5" spans="1:17" ht="9" customHeight="1">
      <c r="A5" s="86" t="str">
        <f>+'CUT MN'!A5</f>
        <v>ACTUALIZADO AL : 6 de Diciembre de 2018</v>
      </c>
      <c r="B5" s="86"/>
      <c r="C5" s="86"/>
      <c r="D5" s="185"/>
      <c r="E5" s="185"/>
      <c r="F5" s="185"/>
      <c r="G5" s="195"/>
      <c r="H5" s="86"/>
      <c r="I5" s="86"/>
      <c r="J5" s="86"/>
      <c r="K5" s="86"/>
      <c r="L5" s="86"/>
      <c r="M5" s="86"/>
      <c r="N5" s="86"/>
      <c r="O5" s="86"/>
      <c r="P5" s="161"/>
      <c r="Q5" s="161"/>
    </row>
    <row r="6" spans="1:17">
      <c r="A6" s="119"/>
      <c r="B6" s="119"/>
      <c r="C6" s="119"/>
      <c r="D6" s="106"/>
      <c r="E6" s="106"/>
      <c r="F6" s="106"/>
      <c r="G6" s="150"/>
      <c r="H6" s="108"/>
      <c r="I6" s="108"/>
      <c r="J6" s="108"/>
      <c r="K6" s="108"/>
      <c r="L6" s="108"/>
      <c r="M6" s="108"/>
      <c r="N6" s="108"/>
      <c r="P6" s="161"/>
      <c r="Q6" s="161"/>
    </row>
    <row r="7" spans="1:17">
      <c r="A7" s="106"/>
      <c r="B7" s="106"/>
      <c r="C7" s="106"/>
      <c r="D7" s="107"/>
      <c r="E7" s="106"/>
      <c r="F7" s="106"/>
      <c r="G7" s="150"/>
      <c r="H7" s="362" t="s">
        <v>700</v>
      </c>
      <c r="I7" s="362"/>
      <c r="J7" s="362" t="s">
        <v>699</v>
      </c>
      <c r="K7" s="370"/>
      <c r="L7" s="165"/>
      <c r="M7" s="109"/>
      <c r="N7" s="109"/>
      <c r="O7" s="110"/>
      <c r="P7" s="161"/>
      <c r="Q7" s="161"/>
    </row>
    <row r="8" spans="1:17" ht="25.5">
      <c r="A8" s="262" t="s">
        <v>701</v>
      </c>
      <c r="B8" s="262" t="s">
        <v>702</v>
      </c>
      <c r="C8" s="233" t="s">
        <v>712</v>
      </c>
      <c r="D8" s="112" t="s">
        <v>714</v>
      </c>
      <c r="E8" s="111" t="s">
        <v>571</v>
      </c>
      <c r="F8" s="111" t="s">
        <v>572</v>
      </c>
      <c r="G8" s="111" t="s">
        <v>42</v>
      </c>
      <c r="H8" s="262" t="s">
        <v>704</v>
      </c>
      <c r="I8" s="262" t="s">
        <v>705</v>
      </c>
      <c r="J8" s="262" t="s">
        <v>703</v>
      </c>
      <c r="K8" s="262" t="s">
        <v>706</v>
      </c>
      <c r="L8" s="164" t="s">
        <v>747</v>
      </c>
      <c r="M8" s="263" t="s">
        <v>709</v>
      </c>
      <c r="N8" s="261" t="s">
        <v>710</v>
      </c>
      <c r="O8" s="261" t="s">
        <v>718</v>
      </c>
      <c r="P8" s="261" t="s">
        <v>708</v>
      </c>
      <c r="Q8" s="113" t="s">
        <v>711</v>
      </c>
    </row>
    <row r="9" spans="1:17" ht="51">
      <c r="A9" s="89" t="s">
        <v>560</v>
      </c>
      <c r="B9" s="89">
        <v>2</v>
      </c>
      <c r="C9" s="90" t="s">
        <v>622</v>
      </c>
      <c r="D9" s="153">
        <v>43255</v>
      </c>
      <c r="E9" s="89">
        <v>3002</v>
      </c>
      <c r="F9" s="89" t="s">
        <v>650</v>
      </c>
      <c r="G9" s="151" t="s">
        <v>6638</v>
      </c>
      <c r="H9" s="214"/>
      <c r="I9" s="214"/>
      <c r="J9" s="214"/>
      <c r="K9" s="214"/>
      <c r="L9" s="214"/>
      <c r="M9" s="186">
        <v>215000</v>
      </c>
      <c r="N9" s="186">
        <v>0</v>
      </c>
      <c r="O9" s="186">
        <f>+M9*6.86</f>
        <v>1474900</v>
      </c>
      <c r="P9" s="186">
        <v>0</v>
      </c>
      <c r="Q9" s="193">
        <f t="shared" ref="Q9:Q18" si="0">+O9+P9</f>
        <v>1474900</v>
      </c>
    </row>
    <row r="10" spans="1:17" ht="51">
      <c r="A10" s="89">
        <v>287</v>
      </c>
      <c r="B10" s="89">
        <v>10</v>
      </c>
      <c r="C10" s="90" t="s">
        <v>130</v>
      </c>
      <c r="D10" s="153">
        <v>43278</v>
      </c>
      <c r="E10" s="89">
        <v>4038</v>
      </c>
      <c r="F10" s="89" t="s">
        <v>13785</v>
      </c>
      <c r="G10" s="151" t="s">
        <v>6640</v>
      </c>
      <c r="H10" s="214"/>
      <c r="I10" s="214"/>
      <c r="J10" s="214"/>
      <c r="K10" s="214"/>
      <c r="L10" s="214"/>
      <c r="M10" s="186">
        <v>2302840.7400000002</v>
      </c>
      <c r="N10" s="186">
        <v>0</v>
      </c>
      <c r="O10" s="186">
        <f>+M10*6.86</f>
        <v>15797487.476400003</v>
      </c>
      <c r="P10" s="186">
        <v>0</v>
      </c>
      <c r="Q10" s="193">
        <f t="shared" si="0"/>
        <v>15797487.476400003</v>
      </c>
    </row>
    <row r="11" spans="1:17" ht="63.75">
      <c r="A11" s="89">
        <v>291</v>
      </c>
      <c r="B11" s="89">
        <v>1</v>
      </c>
      <c r="C11" s="90" t="s">
        <v>133</v>
      </c>
      <c r="D11" s="153">
        <v>43279</v>
      </c>
      <c r="E11" s="89">
        <v>4077</v>
      </c>
      <c r="F11" s="89" t="s">
        <v>6632</v>
      </c>
      <c r="G11" s="151" t="s">
        <v>6641</v>
      </c>
      <c r="H11" s="214"/>
      <c r="I11" s="214"/>
      <c r="J11" s="214"/>
      <c r="K11" s="214"/>
      <c r="L11" s="214"/>
      <c r="M11" s="186">
        <v>21446000</v>
      </c>
      <c r="N11" s="186">
        <v>0</v>
      </c>
      <c r="O11" s="186">
        <f>+M11*6.86</f>
        <v>147119560</v>
      </c>
      <c r="P11" s="186">
        <v>0</v>
      </c>
      <c r="Q11" s="193">
        <f t="shared" si="0"/>
        <v>147119560</v>
      </c>
    </row>
    <row r="12" spans="1:17" ht="51">
      <c r="A12" s="89" t="s">
        <v>560</v>
      </c>
      <c r="B12" s="89">
        <v>2</v>
      </c>
      <c r="C12" s="90" t="s">
        <v>622</v>
      </c>
      <c r="D12" s="153">
        <v>43409</v>
      </c>
      <c r="E12" s="89">
        <v>6710</v>
      </c>
      <c r="F12" s="89" t="s">
        <v>650</v>
      </c>
      <c r="G12" s="151" t="s">
        <v>18177</v>
      </c>
      <c r="H12" s="214"/>
      <c r="I12" s="214"/>
      <c r="J12" s="214"/>
      <c r="K12" s="214"/>
      <c r="L12" s="214"/>
      <c r="M12" s="186">
        <v>46500</v>
      </c>
      <c r="N12" s="186">
        <v>0</v>
      </c>
      <c r="O12" s="186">
        <v>0</v>
      </c>
      <c r="P12" s="186">
        <f>+N12*6.86</f>
        <v>0</v>
      </c>
      <c r="Q12" s="193">
        <f t="shared" si="0"/>
        <v>0</v>
      </c>
    </row>
    <row r="13" spans="1:17" ht="51">
      <c r="A13" s="89">
        <v>597</v>
      </c>
      <c r="B13" s="89">
        <v>1</v>
      </c>
      <c r="C13" s="90" t="s">
        <v>2577</v>
      </c>
      <c r="D13" s="153">
        <v>43255</v>
      </c>
      <c r="E13" s="89">
        <v>3002</v>
      </c>
      <c r="F13" s="89" t="s">
        <v>6636</v>
      </c>
      <c r="G13" s="151" t="s">
        <v>6638</v>
      </c>
      <c r="H13" s="214"/>
      <c r="I13" s="214"/>
      <c r="J13" s="214"/>
      <c r="K13" s="214"/>
      <c r="L13" s="214"/>
      <c r="M13" s="186">
        <v>0</v>
      </c>
      <c r="N13" s="186">
        <v>215000</v>
      </c>
      <c r="O13" s="186">
        <v>0</v>
      </c>
      <c r="P13" s="186">
        <f>+N13*6.86</f>
        <v>1474900</v>
      </c>
      <c r="Q13" s="193">
        <f t="shared" si="0"/>
        <v>1474900</v>
      </c>
    </row>
    <row r="14" spans="1:17" ht="51">
      <c r="A14" s="89" t="s">
        <v>560</v>
      </c>
      <c r="B14" s="89">
        <v>2</v>
      </c>
      <c r="C14" s="90" t="s">
        <v>622</v>
      </c>
      <c r="D14" s="153">
        <v>43278</v>
      </c>
      <c r="E14" s="89">
        <v>4038</v>
      </c>
      <c r="F14" s="89" t="s">
        <v>650</v>
      </c>
      <c r="G14" s="151" t="s">
        <v>6640</v>
      </c>
      <c r="H14" s="214"/>
      <c r="I14" s="214"/>
      <c r="J14" s="214"/>
      <c r="K14" s="214"/>
      <c r="L14" s="214"/>
      <c r="M14" s="186">
        <v>0</v>
      </c>
      <c r="N14" s="186">
        <v>2302840.7400000002</v>
      </c>
      <c r="O14" s="186">
        <v>0</v>
      </c>
      <c r="P14" s="186">
        <f>+N14*6.86</f>
        <v>15797487.476400003</v>
      </c>
      <c r="Q14" s="193">
        <f t="shared" si="0"/>
        <v>15797487.476400003</v>
      </c>
    </row>
    <row r="15" spans="1:17" ht="63.75">
      <c r="A15" s="89" t="s">
        <v>560</v>
      </c>
      <c r="B15" s="89">
        <v>2</v>
      </c>
      <c r="C15" s="90" t="s">
        <v>622</v>
      </c>
      <c r="D15" s="153">
        <v>43279</v>
      </c>
      <c r="E15" s="89">
        <v>4077</v>
      </c>
      <c r="F15" s="89" t="s">
        <v>650</v>
      </c>
      <c r="G15" s="151" t="s">
        <v>6641</v>
      </c>
      <c r="H15" s="214"/>
      <c r="I15" s="214"/>
      <c r="J15" s="214"/>
      <c r="K15" s="214"/>
      <c r="L15" s="214"/>
      <c r="M15" s="186">
        <v>0</v>
      </c>
      <c r="N15" s="186">
        <v>21446000</v>
      </c>
      <c r="O15" s="186">
        <v>0</v>
      </c>
      <c r="P15" s="186">
        <f>+N15*6.86</f>
        <v>147119560</v>
      </c>
      <c r="Q15" s="193">
        <f t="shared" si="0"/>
        <v>147119560</v>
      </c>
    </row>
    <row r="16" spans="1:17" ht="51">
      <c r="A16" s="89">
        <v>291</v>
      </c>
      <c r="B16" s="89">
        <v>1</v>
      </c>
      <c r="C16" s="90" t="s">
        <v>133</v>
      </c>
      <c r="D16" s="153">
        <v>43409</v>
      </c>
      <c r="E16" s="89">
        <v>6710</v>
      </c>
      <c r="F16" s="89" t="s">
        <v>18223</v>
      </c>
      <c r="G16" s="151" t="s">
        <v>18177</v>
      </c>
      <c r="H16" s="214"/>
      <c r="I16" s="214"/>
      <c r="J16" s="214"/>
      <c r="K16" s="214"/>
      <c r="L16" s="214"/>
      <c r="M16" s="186">
        <v>0</v>
      </c>
      <c r="N16" s="186">
        <v>46500</v>
      </c>
      <c r="O16" s="186">
        <v>0</v>
      </c>
      <c r="P16" s="186">
        <f>+N16*6.86</f>
        <v>318990</v>
      </c>
      <c r="Q16" s="193">
        <f t="shared" si="0"/>
        <v>318990</v>
      </c>
    </row>
    <row r="17" spans="1:17" ht="63.75">
      <c r="A17" s="89" t="s">
        <v>560</v>
      </c>
      <c r="B17" s="89">
        <v>2</v>
      </c>
      <c r="C17" s="90" t="s">
        <v>622</v>
      </c>
      <c r="D17" s="153">
        <v>43368</v>
      </c>
      <c r="E17" s="89">
        <v>5937</v>
      </c>
      <c r="F17" s="89" t="s">
        <v>650</v>
      </c>
      <c r="G17" s="151" t="s">
        <v>10475</v>
      </c>
      <c r="H17" s="214"/>
      <c r="I17" s="214"/>
      <c r="J17" s="214"/>
      <c r="K17" s="214"/>
      <c r="L17" s="214"/>
      <c r="M17" s="186">
        <v>45</v>
      </c>
      <c r="N17" s="186">
        <v>0</v>
      </c>
      <c r="O17" s="186">
        <f>+M17*6.86</f>
        <v>308.7</v>
      </c>
      <c r="P17" s="186">
        <v>0</v>
      </c>
      <c r="Q17" s="193">
        <f t="shared" si="0"/>
        <v>308.7</v>
      </c>
    </row>
    <row r="18" spans="1:17" ht="63.75">
      <c r="A18" s="89">
        <v>578</v>
      </c>
      <c r="B18" s="89">
        <v>1</v>
      </c>
      <c r="C18" s="90" t="s">
        <v>183</v>
      </c>
      <c r="D18" s="153">
        <v>43368</v>
      </c>
      <c r="E18" s="89">
        <v>5937</v>
      </c>
      <c r="F18" s="89" t="s">
        <v>10484</v>
      </c>
      <c r="G18" s="151" t="s">
        <v>10475</v>
      </c>
      <c r="H18" s="214"/>
      <c r="I18" s="214"/>
      <c r="J18" s="214"/>
      <c r="K18" s="214"/>
      <c r="L18" s="214"/>
      <c r="M18" s="186">
        <v>0</v>
      </c>
      <c r="N18" s="186">
        <v>45</v>
      </c>
      <c r="O18" s="186">
        <v>0</v>
      </c>
      <c r="P18" s="186">
        <f>+N18*6.86</f>
        <v>308.7</v>
      </c>
      <c r="Q18" s="193">
        <f t="shared" si="0"/>
        <v>308.7</v>
      </c>
    </row>
    <row r="19" spans="1:17" s="127" customFormat="1">
      <c r="A19" s="98"/>
      <c r="B19" s="280">
        <v>0</v>
      </c>
      <c r="C19" s="123"/>
      <c r="D19" s="124"/>
      <c r="E19" s="125"/>
      <c r="F19" s="125"/>
      <c r="G19" s="125"/>
      <c r="H19" s="280">
        <v>0</v>
      </c>
      <c r="I19" s="280">
        <v>0</v>
      </c>
      <c r="J19" s="280">
        <v>0</v>
      </c>
      <c r="K19" s="280">
        <v>0</v>
      </c>
      <c r="L19" s="280">
        <v>0</v>
      </c>
      <c r="M19" s="126"/>
      <c r="N19" s="126"/>
      <c r="O19" s="121"/>
      <c r="P19" s="121"/>
      <c r="Q19" s="298"/>
    </row>
    <row r="20" spans="1:17" s="127" customFormat="1">
      <c r="A20" s="277"/>
      <c r="B20" s="277"/>
      <c r="C20" s="123"/>
      <c r="D20" s="124"/>
      <c r="E20" s="125"/>
      <c r="F20" s="125"/>
      <c r="G20" s="125"/>
      <c r="H20" s="277"/>
      <c r="I20" s="277"/>
      <c r="J20" s="277"/>
      <c r="K20" s="277"/>
      <c r="L20" s="277"/>
      <c r="M20" s="126"/>
      <c r="N20" s="126"/>
      <c r="O20" s="121"/>
      <c r="P20" s="121"/>
      <c r="Q20" s="122"/>
    </row>
    <row r="21" spans="1:17">
      <c r="A21" s="128"/>
      <c r="B21" s="128"/>
      <c r="C21" s="128"/>
      <c r="D21" s="273"/>
      <c r="E21" s="273"/>
      <c r="F21" s="273"/>
      <c r="G21" s="371" t="s">
        <v>575</v>
      </c>
      <c r="H21" s="371"/>
      <c r="I21" s="371"/>
      <c r="J21" s="371"/>
      <c r="K21" s="372"/>
      <c r="L21" s="162"/>
      <c r="M21" s="118">
        <f>+SUBTOTAL(9,M9:M18)</f>
        <v>24010385.740000002</v>
      </c>
      <c r="N21" s="118">
        <f t="shared" ref="N21:Q21" si="1">+SUBTOTAL(9,N9:N18)</f>
        <v>24010385.740000002</v>
      </c>
      <c r="O21" s="118">
        <f t="shared" si="1"/>
        <v>164392256.17640001</v>
      </c>
      <c r="P21" s="118">
        <f t="shared" si="1"/>
        <v>164711246.17640001</v>
      </c>
      <c r="Q21" s="118">
        <f t="shared" si="1"/>
        <v>329103502.35280001</v>
      </c>
    </row>
    <row r="22" spans="1:17">
      <c r="A22" s="129"/>
      <c r="B22" s="129"/>
      <c r="C22" s="129"/>
      <c r="D22" s="274"/>
      <c r="E22" s="274"/>
      <c r="F22" s="274"/>
      <c r="G22" s="196"/>
      <c r="H22" s="120"/>
      <c r="I22" s="120"/>
      <c r="J22" s="120"/>
      <c r="K22" s="120"/>
      <c r="L22" s="120"/>
      <c r="M22" s="120"/>
      <c r="N22" s="120"/>
    </row>
    <row r="23" spans="1:17">
      <c r="A23" s="99"/>
      <c r="B23" s="99"/>
      <c r="C23" s="99"/>
      <c r="D23" s="216"/>
      <c r="E23" s="216"/>
      <c r="F23" s="216"/>
    </row>
    <row r="24" spans="1:17">
      <c r="A24" s="99"/>
      <c r="B24" s="99"/>
    </row>
  </sheetData>
  <sheetProtection algorithmName="SHA-512" hashValue="49ncnuZIzxr9R9+cdOxNEFfpsoxkjz+lPa+OtBIRkdHQ/2VzTkBvtVVFDcXbmUCAx1Dtsb900zkuJgRWpHcVcw==" saltValue="SBqYhX2aDibqY/zKVWGTlA==" spinCount="100000" sheet="1" objects="1" scenarios="1" formatCells="0" formatColumns="0" formatRows="0" sort="0" autoFilter="0" pivotTables="0"/>
  <protectedRanges>
    <protectedRange sqref="H9:L18" name="Rango1"/>
  </protectedRanges>
  <autoFilter ref="A8:Q15"/>
  <mergeCells count="3">
    <mergeCell ref="G21:K21"/>
    <mergeCell ref="H7:I7"/>
    <mergeCell ref="J7:K7"/>
  </mergeCells>
  <pageMargins left="0.39370078740157483" right="0.43307086614173229" top="0.74803149606299213" bottom="0.74803149606299213" header="0.31496062992125984" footer="0.31496062992125984"/>
  <pageSetup scale="5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83"/>
  <sheetViews>
    <sheetView showGridLines="0" view="pageBreakPreview" zoomScale="115" zoomScaleNormal="100" zoomScaleSheetLayoutView="115" workbookViewId="0">
      <pane ySplit="8" topLeftCell="A65" activePane="bottomLeft" state="frozen"/>
      <selection activeCell="G12" sqref="G12:K12"/>
      <selection pane="bottomLeft" activeCell="H24" sqref="H24:H25"/>
    </sheetView>
  </sheetViews>
  <sheetFormatPr baseColWidth="10" defaultRowHeight="12.75"/>
  <cols>
    <col min="1" max="1" width="7" style="138" customWidth="1"/>
    <col min="2" max="2" width="6.140625" style="138" customWidth="1"/>
    <col min="3" max="3" width="60" style="142" customWidth="1"/>
    <col min="4" max="4" width="16.5703125" style="183" bestFit="1" customWidth="1"/>
    <col min="5" max="5" width="15.85546875" style="183" bestFit="1" customWidth="1"/>
    <col min="6" max="6" width="15.42578125" style="183" bestFit="1" customWidth="1"/>
    <col min="7" max="7" width="18.42578125" style="183" bestFit="1" customWidth="1"/>
    <col min="8" max="8" width="18.28515625" style="183" bestFit="1" customWidth="1"/>
    <col min="9" max="16384" width="11.42578125" style="138"/>
  </cols>
  <sheetData>
    <row r="1" spans="1:9" s="130" customFormat="1">
      <c r="A1" s="166" t="s">
        <v>37</v>
      </c>
      <c r="B1" s="163"/>
      <c r="C1" s="163"/>
      <c r="D1" s="176"/>
      <c r="E1" s="176"/>
      <c r="F1" s="176"/>
      <c r="G1" s="176"/>
      <c r="H1" s="176"/>
      <c r="I1" s="174"/>
    </row>
    <row r="2" spans="1:9" s="130" customFormat="1">
      <c r="A2" s="166" t="s">
        <v>38</v>
      </c>
      <c r="B2" s="163"/>
      <c r="C2" s="163"/>
      <c r="D2" s="176"/>
      <c r="E2" s="176"/>
      <c r="F2" s="176"/>
      <c r="G2" s="176"/>
      <c r="H2" s="176"/>
      <c r="I2" s="174"/>
    </row>
    <row r="3" spans="1:9" s="130" customFormat="1">
      <c r="A3" s="163" t="s">
        <v>39</v>
      </c>
      <c r="B3" s="163"/>
      <c r="C3" s="163"/>
      <c r="D3" s="176"/>
      <c r="E3" s="176"/>
      <c r="F3" s="176"/>
      <c r="G3" s="176"/>
      <c r="H3" s="176"/>
      <c r="I3" s="174"/>
    </row>
    <row r="4" spans="1:9" s="130" customFormat="1">
      <c r="A4" s="167" t="str">
        <f>+'CUT MN'!A4</f>
        <v>CORRESPONDIENTE AL PERIODO DE ENERO A NOVIEMBRE DE 2018</v>
      </c>
      <c r="B4" s="175"/>
      <c r="C4" s="175"/>
      <c r="D4" s="177"/>
      <c r="E4" s="177"/>
      <c r="F4" s="177"/>
      <c r="G4" s="177"/>
      <c r="H4" s="177"/>
      <c r="I4" s="175"/>
    </row>
    <row r="5" spans="1:9" s="130" customFormat="1" ht="9" customHeight="1">
      <c r="A5" s="77" t="str">
        <f>+'CUT MN'!A5</f>
        <v>ACTUALIZADO AL : 6 de Diciembre de 2018</v>
      </c>
      <c r="B5" s="100"/>
      <c r="C5" s="101"/>
      <c r="D5" s="104"/>
      <c r="E5" s="104"/>
      <c r="F5" s="178"/>
      <c r="G5" s="179"/>
      <c r="H5" s="179"/>
      <c r="I5" s="105"/>
    </row>
    <row r="6" spans="1:9" s="130" customFormat="1">
      <c r="A6" s="131"/>
      <c r="B6" s="132"/>
      <c r="C6" s="133"/>
      <c r="D6" s="180"/>
      <c r="E6" s="180"/>
      <c r="F6" s="180"/>
      <c r="G6" s="180"/>
      <c r="H6" s="187"/>
    </row>
    <row r="7" spans="1:9" s="130" customFormat="1">
      <c r="C7" s="134"/>
      <c r="D7" s="373" t="s">
        <v>654</v>
      </c>
      <c r="E7" s="373"/>
      <c r="F7" s="373"/>
      <c r="G7" s="373"/>
      <c r="H7" s="188"/>
    </row>
    <row r="8" spans="1:9" ht="18.75" customHeight="1">
      <c r="A8" s="135" t="s">
        <v>701</v>
      </c>
      <c r="B8" s="137" t="s">
        <v>702</v>
      </c>
      <c r="C8" s="136" t="s">
        <v>712</v>
      </c>
      <c r="D8" s="181" t="s">
        <v>675</v>
      </c>
      <c r="E8" s="181" t="s">
        <v>676</v>
      </c>
      <c r="F8" s="181" t="s">
        <v>677</v>
      </c>
      <c r="G8" s="181" t="s">
        <v>678</v>
      </c>
      <c r="H8" s="189" t="s">
        <v>713</v>
      </c>
    </row>
    <row r="9" spans="1:9">
      <c r="A9" s="139">
        <v>15</v>
      </c>
      <c r="B9" s="139">
        <v>2</v>
      </c>
      <c r="C9" s="140" t="s">
        <v>45</v>
      </c>
      <c r="D9" s="141">
        <v>66225027.340000004</v>
      </c>
      <c r="E9" s="141">
        <v>0</v>
      </c>
      <c r="F9" s="141">
        <v>0</v>
      </c>
      <c r="G9" s="141">
        <v>0</v>
      </c>
      <c r="H9" s="182">
        <v>66225027.340000004</v>
      </c>
    </row>
    <row r="10" spans="1:9">
      <c r="A10" s="139">
        <v>16</v>
      </c>
      <c r="B10" s="139">
        <v>1</v>
      </c>
      <c r="C10" s="140" t="s">
        <v>46</v>
      </c>
      <c r="D10" s="141">
        <v>16989.68</v>
      </c>
      <c r="E10" s="141">
        <v>0</v>
      </c>
      <c r="F10" s="141">
        <v>14091409.4</v>
      </c>
      <c r="G10" s="141">
        <v>0</v>
      </c>
      <c r="H10" s="182">
        <v>14108399.08</v>
      </c>
    </row>
    <row r="11" spans="1:9">
      <c r="A11" s="139">
        <v>16</v>
      </c>
      <c r="B11" s="139">
        <v>3</v>
      </c>
      <c r="C11" s="140" t="s">
        <v>46</v>
      </c>
      <c r="D11" s="141">
        <v>0</v>
      </c>
      <c r="E11" s="141">
        <v>0</v>
      </c>
      <c r="F11" s="141">
        <v>189266.2</v>
      </c>
      <c r="G11" s="141">
        <v>0</v>
      </c>
      <c r="H11" s="182">
        <v>189266.2</v>
      </c>
    </row>
    <row r="12" spans="1:9">
      <c r="A12" s="139">
        <v>20</v>
      </c>
      <c r="B12" s="139">
        <v>1</v>
      </c>
      <c r="C12" s="140" t="s">
        <v>47</v>
      </c>
      <c r="D12" s="141">
        <v>3845</v>
      </c>
      <c r="E12" s="141">
        <v>0</v>
      </c>
      <c r="F12" s="141">
        <v>13044898.24</v>
      </c>
      <c r="G12" s="141">
        <v>0</v>
      </c>
      <c r="H12" s="182">
        <v>13048743.24</v>
      </c>
    </row>
    <row r="13" spans="1:9">
      <c r="A13" s="139">
        <v>20</v>
      </c>
      <c r="B13" s="139">
        <v>2</v>
      </c>
      <c r="C13" s="140" t="s">
        <v>47</v>
      </c>
      <c r="D13" s="141">
        <v>0</v>
      </c>
      <c r="E13" s="141">
        <v>0</v>
      </c>
      <c r="F13" s="141">
        <v>434521</v>
      </c>
      <c r="G13" s="141">
        <v>0</v>
      </c>
      <c r="H13" s="182">
        <v>434521</v>
      </c>
    </row>
    <row r="14" spans="1:9">
      <c r="A14" s="139">
        <v>20</v>
      </c>
      <c r="B14" s="139">
        <v>3</v>
      </c>
      <c r="C14" s="140" t="s">
        <v>47</v>
      </c>
      <c r="D14" s="141">
        <v>0</v>
      </c>
      <c r="E14" s="141">
        <v>0</v>
      </c>
      <c r="F14" s="141">
        <v>2527818.29</v>
      </c>
      <c r="G14" s="141">
        <v>0</v>
      </c>
      <c r="H14" s="182">
        <v>2527818.29</v>
      </c>
    </row>
    <row r="15" spans="1:9">
      <c r="A15" s="139">
        <v>20</v>
      </c>
      <c r="B15" s="139">
        <v>4</v>
      </c>
      <c r="C15" s="140" t="s">
        <v>47</v>
      </c>
      <c r="D15" s="141">
        <v>0</v>
      </c>
      <c r="E15" s="141">
        <v>0</v>
      </c>
      <c r="F15" s="141">
        <v>1555081.0699999998</v>
      </c>
      <c r="G15" s="141">
        <v>0</v>
      </c>
      <c r="H15" s="182">
        <v>1555081.0699999998</v>
      </c>
    </row>
    <row r="16" spans="1:9">
      <c r="A16" s="139">
        <v>20</v>
      </c>
      <c r="B16" s="139">
        <v>5</v>
      </c>
      <c r="C16" s="140" t="s">
        <v>47</v>
      </c>
      <c r="D16" s="141">
        <v>0</v>
      </c>
      <c r="E16" s="141">
        <v>0</v>
      </c>
      <c r="F16" s="141">
        <v>3247948.92</v>
      </c>
      <c r="G16" s="141">
        <v>0</v>
      </c>
      <c r="H16" s="182">
        <v>3247948.92</v>
      </c>
    </row>
    <row r="17" spans="1:8">
      <c r="A17" s="139">
        <v>25</v>
      </c>
      <c r="B17" s="139">
        <v>5</v>
      </c>
      <c r="C17" s="140" t="s">
        <v>48</v>
      </c>
      <c r="D17" s="141">
        <v>3400</v>
      </c>
      <c r="E17" s="141">
        <v>0</v>
      </c>
      <c r="F17" s="141">
        <v>0</v>
      </c>
      <c r="G17" s="141">
        <v>0</v>
      </c>
      <c r="H17" s="182">
        <v>3400</v>
      </c>
    </row>
    <row r="18" spans="1:8">
      <c r="A18" s="139">
        <v>30</v>
      </c>
      <c r="B18" s="139">
        <v>1</v>
      </c>
      <c r="C18" s="140" t="s">
        <v>5406</v>
      </c>
      <c r="D18" s="141">
        <v>9622020</v>
      </c>
      <c r="E18" s="141">
        <v>0</v>
      </c>
      <c r="F18" s="141">
        <v>0</v>
      </c>
      <c r="G18" s="141">
        <v>0</v>
      </c>
      <c r="H18" s="182">
        <v>9622020</v>
      </c>
    </row>
    <row r="19" spans="1:8">
      <c r="A19" s="139">
        <v>41</v>
      </c>
      <c r="B19" s="139">
        <v>1</v>
      </c>
      <c r="C19" s="140" t="s">
        <v>50</v>
      </c>
      <c r="D19" s="141">
        <v>16957.91</v>
      </c>
      <c r="E19" s="141">
        <v>0</v>
      </c>
      <c r="F19" s="141">
        <v>0</v>
      </c>
      <c r="G19" s="141">
        <v>0</v>
      </c>
      <c r="H19" s="182">
        <v>16957.91</v>
      </c>
    </row>
    <row r="20" spans="1:8">
      <c r="A20" s="139">
        <v>46</v>
      </c>
      <c r="B20" s="139">
        <v>2</v>
      </c>
      <c r="C20" s="140" t="s">
        <v>51</v>
      </c>
      <c r="D20" s="141">
        <v>8747692.8100000005</v>
      </c>
      <c r="E20" s="141">
        <v>0</v>
      </c>
      <c r="F20" s="141">
        <v>5623524.1699999999</v>
      </c>
      <c r="G20" s="141">
        <v>0</v>
      </c>
      <c r="H20" s="182">
        <v>14371216.98</v>
      </c>
    </row>
    <row r="21" spans="1:8">
      <c r="A21" s="139">
        <v>47</v>
      </c>
      <c r="B21" s="139">
        <v>26</v>
      </c>
      <c r="C21" s="140" t="s">
        <v>52</v>
      </c>
      <c r="D21" s="141">
        <v>0</v>
      </c>
      <c r="E21" s="141">
        <v>0</v>
      </c>
      <c r="F21" s="141">
        <v>391582.75</v>
      </c>
      <c r="G21" s="141">
        <v>0</v>
      </c>
      <c r="H21" s="182">
        <v>391582.75</v>
      </c>
    </row>
    <row r="22" spans="1:8">
      <c r="A22" s="139">
        <v>48</v>
      </c>
      <c r="B22" s="139">
        <v>1</v>
      </c>
      <c r="C22" s="140" t="s">
        <v>53</v>
      </c>
      <c r="D22" s="141">
        <v>0</v>
      </c>
      <c r="E22" s="141">
        <v>0</v>
      </c>
      <c r="F22" s="141">
        <v>1429873</v>
      </c>
      <c r="G22" s="141">
        <v>0</v>
      </c>
      <c r="H22" s="182">
        <v>1429873</v>
      </c>
    </row>
    <row r="23" spans="1:8">
      <c r="A23" s="139">
        <v>52</v>
      </c>
      <c r="B23" s="139">
        <v>1</v>
      </c>
      <c r="C23" s="140" t="s">
        <v>54</v>
      </c>
      <c r="D23" s="141">
        <v>0</v>
      </c>
      <c r="E23" s="141">
        <v>0</v>
      </c>
      <c r="F23" s="141">
        <v>34293</v>
      </c>
      <c r="G23" s="141">
        <v>0</v>
      </c>
      <c r="H23" s="182">
        <v>34293</v>
      </c>
    </row>
    <row r="24" spans="1:8">
      <c r="A24" s="139">
        <v>66</v>
      </c>
      <c r="B24" s="139">
        <v>2</v>
      </c>
      <c r="C24" s="140" t="s">
        <v>55</v>
      </c>
      <c r="D24" s="169">
        <v>0</v>
      </c>
      <c r="E24" s="141">
        <v>0</v>
      </c>
      <c r="F24" s="169">
        <v>2611.25</v>
      </c>
      <c r="G24" s="169">
        <v>0</v>
      </c>
      <c r="H24" s="182">
        <v>2611.25</v>
      </c>
    </row>
    <row r="25" spans="1:8">
      <c r="A25" s="139">
        <v>66</v>
      </c>
      <c r="B25" s="139">
        <v>4</v>
      </c>
      <c r="C25" s="140" t="s">
        <v>55</v>
      </c>
      <c r="D25" s="169">
        <v>122869.8</v>
      </c>
      <c r="E25" s="141">
        <v>0</v>
      </c>
      <c r="F25" s="169">
        <v>0</v>
      </c>
      <c r="G25" s="169">
        <v>0</v>
      </c>
      <c r="H25" s="182">
        <v>122869.8</v>
      </c>
    </row>
    <row r="26" spans="1:8">
      <c r="A26" s="139">
        <v>70</v>
      </c>
      <c r="B26" s="139">
        <v>1</v>
      </c>
      <c r="C26" s="140" t="s">
        <v>56</v>
      </c>
      <c r="D26" s="169">
        <v>57186</v>
      </c>
      <c r="E26" s="141">
        <v>0</v>
      </c>
      <c r="F26" s="169">
        <v>0</v>
      </c>
      <c r="G26" s="169">
        <v>0</v>
      </c>
      <c r="H26" s="182">
        <v>57186</v>
      </c>
    </row>
    <row r="27" spans="1:8">
      <c r="A27" s="139">
        <v>78</v>
      </c>
      <c r="B27" s="139">
        <v>3</v>
      </c>
      <c r="C27" s="140" t="s">
        <v>18275</v>
      </c>
      <c r="D27" s="169">
        <v>0</v>
      </c>
      <c r="E27" s="141">
        <v>0</v>
      </c>
      <c r="F27" s="169">
        <v>12096.130000000001</v>
      </c>
      <c r="G27" s="169">
        <v>0</v>
      </c>
      <c r="H27" s="182">
        <v>12096.130000000001</v>
      </c>
    </row>
    <row r="28" spans="1:8">
      <c r="A28" s="139">
        <v>81</v>
      </c>
      <c r="B28" s="139">
        <v>16</v>
      </c>
      <c r="C28" s="140" t="s">
        <v>58</v>
      </c>
      <c r="D28" s="169">
        <v>0</v>
      </c>
      <c r="E28" s="141">
        <v>0</v>
      </c>
      <c r="F28" s="169">
        <v>255325.80000000005</v>
      </c>
      <c r="G28" s="169">
        <v>0</v>
      </c>
      <c r="H28" s="182">
        <v>255325.80000000005</v>
      </c>
    </row>
    <row r="29" spans="1:8">
      <c r="A29" s="139">
        <v>86</v>
      </c>
      <c r="B29" s="139">
        <v>1</v>
      </c>
      <c r="C29" s="140" t="s">
        <v>59</v>
      </c>
      <c r="D29" s="169">
        <v>62868.86</v>
      </c>
      <c r="E29" s="141">
        <v>0</v>
      </c>
      <c r="F29" s="169">
        <v>0</v>
      </c>
      <c r="G29" s="169">
        <v>0</v>
      </c>
      <c r="H29" s="182">
        <v>62868.86</v>
      </c>
    </row>
    <row r="30" spans="1:8" ht="12" customHeight="1">
      <c r="A30" s="139">
        <v>86</v>
      </c>
      <c r="B30" s="139">
        <v>8</v>
      </c>
      <c r="C30" s="140" t="s">
        <v>59</v>
      </c>
      <c r="D30" s="169">
        <v>1034006</v>
      </c>
      <c r="E30" s="141">
        <v>0</v>
      </c>
      <c r="F30" s="169">
        <v>0</v>
      </c>
      <c r="G30" s="169">
        <v>0</v>
      </c>
      <c r="H30" s="182">
        <v>1034006</v>
      </c>
    </row>
    <row r="31" spans="1:8">
      <c r="A31" s="139" t="s">
        <v>560</v>
      </c>
      <c r="B31" s="139">
        <v>2</v>
      </c>
      <c r="C31" s="140" t="s">
        <v>622</v>
      </c>
      <c r="D31" s="169">
        <v>574819242.74999988</v>
      </c>
      <c r="E31" s="141">
        <v>0</v>
      </c>
      <c r="F31" s="169">
        <v>0</v>
      </c>
      <c r="G31" s="169">
        <v>0</v>
      </c>
      <c r="H31" s="182">
        <v>574819242.74999988</v>
      </c>
    </row>
    <row r="32" spans="1:8">
      <c r="A32" s="139">
        <v>109</v>
      </c>
      <c r="B32" s="139">
        <v>1</v>
      </c>
      <c r="C32" s="140" t="s">
        <v>651</v>
      </c>
      <c r="D32" s="169">
        <v>0</v>
      </c>
      <c r="E32" s="141">
        <v>0</v>
      </c>
      <c r="F32" s="169">
        <v>0</v>
      </c>
      <c r="G32" s="169">
        <v>550277.5</v>
      </c>
      <c r="H32" s="182">
        <v>550277.5</v>
      </c>
    </row>
    <row r="33" spans="1:8">
      <c r="A33" s="139">
        <v>117</v>
      </c>
      <c r="B33" s="139">
        <v>1</v>
      </c>
      <c r="C33" s="140" t="s">
        <v>65</v>
      </c>
      <c r="D33" s="169">
        <v>0</v>
      </c>
      <c r="E33" s="141">
        <v>0</v>
      </c>
      <c r="F33" s="169">
        <v>0</v>
      </c>
      <c r="G33" s="169">
        <v>3095866.1900000004</v>
      </c>
      <c r="H33" s="182">
        <v>3095866.1900000004</v>
      </c>
    </row>
    <row r="34" spans="1:8">
      <c r="A34" s="139">
        <v>129</v>
      </c>
      <c r="B34" s="139">
        <v>1</v>
      </c>
      <c r="C34" s="140" t="s">
        <v>69</v>
      </c>
      <c r="D34" s="169">
        <v>0</v>
      </c>
      <c r="E34" s="169">
        <v>0</v>
      </c>
      <c r="F34" s="169">
        <v>0</v>
      </c>
      <c r="G34" s="169">
        <v>802460.5</v>
      </c>
      <c r="H34" s="182">
        <v>802460.5</v>
      </c>
    </row>
    <row r="35" spans="1:8">
      <c r="A35" s="139">
        <v>130</v>
      </c>
      <c r="B35" s="139">
        <v>1</v>
      </c>
      <c r="C35" s="140" t="s">
        <v>70</v>
      </c>
      <c r="D35" s="169">
        <v>0</v>
      </c>
      <c r="E35" s="169">
        <v>0</v>
      </c>
      <c r="F35" s="169">
        <v>0</v>
      </c>
      <c r="G35" s="169">
        <v>340939.35</v>
      </c>
      <c r="H35" s="182">
        <v>340939.35</v>
      </c>
    </row>
    <row r="36" spans="1:8">
      <c r="A36" s="139">
        <v>132</v>
      </c>
      <c r="B36" s="139">
        <v>4</v>
      </c>
      <c r="C36" s="140" t="s">
        <v>71</v>
      </c>
      <c r="D36" s="169">
        <v>3696421.04</v>
      </c>
      <c r="E36" s="169">
        <v>0</v>
      </c>
      <c r="F36" s="169">
        <v>0</v>
      </c>
      <c r="G36" s="169">
        <v>0</v>
      </c>
      <c r="H36" s="182">
        <v>3696421.04</v>
      </c>
    </row>
    <row r="37" spans="1:8">
      <c r="A37" s="139">
        <v>133</v>
      </c>
      <c r="B37" s="139">
        <v>1</v>
      </c>
      <c r="C37" s="140" t="s">
        <v>72</v>
      </c>
      <c r="D37" s="169">
        <v>0</v>
      </c>
      <c r="E37" s="169">
        <v>0</v>
      </c>
      <c r="F37" s="169">
        <v>0</v>
      </c>
      <c r="G37" s="169">
        <v>219035.34000000003</v>
      </c>
      <c r="H37" s="182">
        <v>219035.34000000003</v>
      </c>
    </row>
    <row r="38" spans="1:8">
      <c r="A38" s="139">
        <v>134</v>
      </c>
      <c r="B38" s="139">
        <v>1</v>
      </c>
      <c r="C38" s="140" t="s">
        <v>73</v>
      </c>
      <c r="D38" s="169">
        <v>0</v>
      </c>
      <c r="E38" s="169">
        <v>0</v>
      </c>
      <c r="F38" s="169">
        <v>0</v>
      </c>
      <c r="G38" s="169">
        <v>82388940.899999991</v>
      </c>
      <c r="H38" s="182">
        <v>82388940.899999991</v>
      </c>
    </row>
    <row r="39" spans="1:8">
      <c r="A39" s="139">
        <v>163</v>
      </c>
      <c r="B39" s="139">
        <v>1</v>
      </c>
      <c r="C39" s="140" t="s">
        <v>91</v>
      </c>
      <c r="D39" s="169">
        <v>0</v>
      </c>
      <c r="E39" s="169">
        <v>0</v>
      </c>
      <c r="F39" s="169">
        <v>0</v>
      </c>
      <c r="G39" s="169">
        <v>2532222.9299999997</v>
      </c>
      <c r="H39" s="182">
        <v>2532222.9299999997</v>
      </c>
    </row>
    <row r="40" spans="1:8">
      <c r="A40" s="139">
        <v>192</v>
      </c>
      <c r="B40" s="139">
        <v>1</v>
      </c>
      <c r="C40" s="140" t="s">
        <v>96</v>
      </c>
      <c r="D40" s="169">
        <v>0</v>
      </c>
      <c r="E40" s="169">
        <v>0</v>
      </c>
      <c r="F40" s="169">
        <v>0</v>
      </c>
      <c r="G40" s="169">
        <v>200</v>
      </c>
      <c r="H40" s="182">
        <v>200</v>
      </c>
    </row>
    <row r="41" spans="1:8">
      <c r="A41" s="139">
        <v>222</v>
      </c>
      <c r="B41" s="139">
        <v>1</v>
      </c>
      <c r="C41" s="140" t="s">
        <v>106</v>
      </c>
      <c r="D41" s="169">
        <v>2241255.16</v>
      </c>
      <c r="E41" s="169">
        <v>0</v>
      </c>
      <c r="F41" s="169">
        <v>0</v>
      </c>
      <c r="G41" s="169">
        <v>2966236.0100000002</v>
      </c>
      <c r="H41" s="182">
        <v>5207491.17</v>
      </c>
    </row>
    <row r="42" spans="1:8">
      <c r="A42" s="139">
        <v>223</v>
      </c>
      <c r="B42" s="139">
        <v>1</v>
      </c>
      <c r="C42" s="140" t="s">
        <v>107</v>
      </c>
      <c r="D42" s="169">
        <v>17781.46</v>
      </c>
      <c r="E42" s="169">
        <v>0</v>
      </c>
      <c r="F42" s="169">
        <v>0</v>
      </c>
      <c r="G42" s="169">
        <v>0</v>
      </c>
      <c r="H42" s="182">
        <v>17781.46</v>
      </c>
    </row>
    <row r="43" spans="1:8">
      <c r="A43" s="139">
        <v>234</v>
      </c>
      <c r="B43" s="139">
        <v>1</v>
      </c>
      <c r="C43" s="140" t="s">
        <v>652</v>
      </c>
      <c r="D43" s="169">
        <v>0</v>
      </c>
      <c r="E43" s="169">
        <v>0</v>
      </c>
      <c r="F43" s="169">
        <v>0</v>
      </c>
      <c r="G43" s="169">
        <v>455573.55</v>
      </c>
      <c r="H43" s="182">
        <v>455573.55</v>
      </c>
    </row>
    <row r="44" spans="1:8">
      <c r="A44" s="139">
        <v>251</v>
      </c>
      <c r="B44" s="139">
        <v>1</v>
      </c>
      <c r="C44" s="140" t="s">
        <v>613</v>
      </c>
      <c r="D44" s="169">
        <v>0</v>
      </c>
      <c r="E44" s="169">
        <v>0</v>
      </c>
      <c r="F44" s="169">
        <v>0</v>
      </c>
      <c r="G44" s="169">
        <v>5841347.6200000001</v>
      </c>
      <c r="H44" s="182">
        <v>5841347.6200000001</v>
      </c>
    </row>
    <row r="45" spans="1:8">
      <c r="A45" s="139">
        <v>253</v>
      </c>
      <c r="B45" s="139">
        <v>1</v>
      </c>
      <c r="C45" s="140" t="s">
        <v>117</v>
      </c>
      <c r="D45" s="169">
        <v>693979.26</v>
      </c>
      <c r="E45" s="169">
        <v>0</v>
      </c>
      <c r="F45" s="169">
        <v>0</v>
      </c>
      <c r="G45" s="169">
        <v>0</v>
      </c>
      <c r="H45" s="182">
        <v>693979.26</v>
      </c>
    </row>
    <row r="46" spans="1:8">
      <c r="A46" s="139">
        <v>266</v>
      </c>
      <c r="B46" s="139">
        <v>2</v>
      </c>
      <c r="C46" s="140" t="s">
        <v>120</v>
      </c>
      <c r="D46" s="169">
        <v>2674182</v>
      </c>
      <c r="E46" s="169">
        <v>0</v>
      </c>
      <c r="F46" s="169">
        <v>0</v>
      </c>
      <c r="G46" s="169">
        <v>0</v>
      </c>
      <c r="H46" s="182">
        <v>2674182</v>
      </c>
    </row>
    <row r="47" spans="1:8">
      <c r="A47" s="139">
        <v>269</v>
      </c>
      <c r="B47" s="139">
        <v>2</v>
      </c>
      <c r="C47" s="140" t="s">
        <v>123</v>
      </c>
      <c r="D47" s="169">
        <v>0</v>
      </c>
      <c r="E47" s="169">
        <v>0</v>
      </c>
      <c r="F47" s="169">
        <v>0</v>
      </c>
      <c r="G47" s="169">
        <v>61381</v>
      </c>
      <c r="H47" s="182">
        <v>61381</v>
      </c>
    </row>
    <row r="48" spans="1:8">
      <c r="A48" s="139">
        <v>273</v>
      </c>
      <c r="B48" s="139">
        <v>1</v>
      </c>
      <c r="C48" s="140" t="s">
        <v>127</v>
      </c>
      <c r="D48" s="169">
        <v>179414</v>
      </c>
      <c r="E48" s="169">
        <v>0</v>
      </c>
      <c r="F48" s="169">
        <v>0</v>
      </c>
      <c r="G48" s="169">
        <v>0</v>
      </c>
      <c r="H48" s="182">
        <v>179414</v>
      </c>
    </row>
    <row r="49" spans="1:8">
      <c r="A49" s="139">
        <v>283</v>
      </c>
      <c r="B49" s="139">
        <v>1</v>
      </c>
      <c r="C49" s="140" t="s">
        <v>129</v>
      </c>
      <c r="D49" s="169">
        <v>101764.05</v>
      </c>
      <c r="E49" s="169">
        <v>0</v>
      </c>
      <c r="F49" s="169">
        <v>0</v>
      </c>
      <c r="G49" s="169">
        <v>0</v>
      </c>
      <c r="H49" s="182">
        <v>101764.05</v>
      </c>
    </row>
    <row r="50" spans="1:8">
      <c r="A50" s="139">
        <v>287</v>
      </c>
      <c r="B50" s="139">
        <v>10</v>
      </c>
      <c r="C50" s="140" t="s">
        <v>130</v>
      </c>
      <c r="D50" s="169">
        <v>7122662.4800000004</v>
      </c>
      <c r="E50" s="169">
        <v>0</v>
      </c>
      <c r="F50" s="169">
        <v>0</v>
      </c>
      <c r="G50" s="169">
        <v>0</v>
      </c>
      <c r="H50" s="182">
        <v>7122662.4800000004</v>
      </c>
    </row>
    <row r="51" spans="1:8">
      <c r="A51" s="139">
        <v>290</v>
      </c>
      <c r="B51" s="139">
        <v>1</v>
      </c>
      <c r="C51" s="140" t="s">
        <v>614</v>
      </c>
      <c r="D51" s="169">
        <v>4357669.75</v>
      </c>
      <c r="E51" s="169">
        <v>0</v>
      </c>
      <c r="F51" s="169">
        <v>0</v>
      </c>
      <c r="G51" s="169">
        <v>0</v>
      </c>
      <c r="H51" s="182">
        <v>4357669.75</v>
      </c>
    </row>
    <row r="52" spans="1:8">
      <c r="A52" s="139">
        <v>291</v>
      </c>
      <c r="B52" s="139">
        <v>1</v>
      </c>
      <c r="C52" s="140" t="s">
        <v>133</v>
      </c>
      <c r="D52" s="169">
        <v>90400806.140000001</v>
      </c>
      <c r="E52" s="169">
        <v>0</v>
      </c>
      <c r="F52" s="169">
        <v>0</v>
      </c>
      <c r="G52" s="169">
        <v>0</v>
      </c>
      <c r="H52" s="182">
        <v>90400806.140000001</v>
      </c>
    </row>
    <row r="53" spans="1:8">
      <c r="A53" s="139">
        <v>292</v>
      </c>
      <c r="B53" s="139">
        <v>1</v>
      </c>
      <c r="C53" s="140" t="s">
        <v>134</v>
      </c>
      <c r="D53" s="169">
        <v>0</v>
      </c>
      <c r="E53" s="169">
        <v>0</v>
      </c>
      <c r="F53" s="169">
        <v>0</v>
      </c>
      <c r="G53" s="169">
        <v>228213.28</v>
      </c>
      <c r="H53" s="182">
        <v>228213.28</v>
      </c>
    </row>
    <row r="54" spans="1:8">
      <c r="A54" s="139">
        <v>293</v>
      </c>
      <c r="B54" s="139">
        <v>1</v>
      </c>
      <c r="C54" s="140" t="s">
        <v>135</v>
      </c>
      <c r="D54" s="169">
        <v>0</v>
      </c>
      <c r="E54" s="169">
        <v>0</v>
      </c>
      <c r="F54" s="169">
        <v>0</v>
      </c>
      <c r="G54" s="169">
        <v>2433</v>
      </c>
      <c r="H54" s="182">
        <v>2433</v>
      </c>
    </row>
    <row r="55" spans="1:8">
      <c r="A55" s="139">
        <v>293</v>
      </c>
      <c r="B55" s="139">
        <v>2</v>
      </c>
      <c r="C55" s="140" t="s">
        <v>135</v>
      </c>
      <c r="D55" s="169">
        <v>0</v>
      </c>
      <c r="E55" s="169">
        <v>0</v>
      </c>
      <c r="F55" s="169">
        <v>0</v>
      </c>
      <c r="G55" s="169">
        <v>22302.300000000003</v>
      </c>
      <c r="H55" s="182">
        <v>22302.300000000003</v>
      </c>
    </row>
    <row r="56" spans="1:8">
      <c r="A56" s="139">
        <v>293</v>
      </c>
      <c r="B56" s="139">
        <v>3</v>
      </c>
      <c r="C56" s="140" t="s">
        <v>135</v>
      </c>
      <c r="D56" s="169">
        <v>0</v>
      </c>
      <c r="E56" s="169">
        <v>0</v>
      </c>
      <c r="F56" s="169">
        <v>0</v>
      </c>
      <c r="G56" s="169">
        <v>2535</v>
      </c>
      <c r="H56" s="182">
        <v>2535</v>
      </c>
    </row>
    <row r="57" spans="1:8">
      <c r="A57" s="139">
        <v>293</v>
      </c>
      <c r="B57" s="139">
        <v>4</v>
      </c>
      <c r="C57" s="140" t="s">
        <v>135</v>
      </c>
      <c r="D57" s="169">
        <v>0</v>
      </c>
      <c r="E57" s="169">
        <v>0</v>
      </c>
      <c r="F57" s="169">
        <v>0</v>
      </c>
      <c r="G57" s="169">
        <v>134207.6</v>
      </c>
      <c r="H57" s="182">
        <v>134207.6</v>
      </c>
    </row>
    <row r="58" spans="1:8" ht="25.5">
      <c r="A58" s="139">
        <v>310</v>
      </c>
      <c r="B58" s="139">
        <v>1</v>
      </c>
      <c r="C58" s="140" t="s">
        <v>145</v>
      </c>
      <c r="D58" s="169">
        <v>41533.660000000003</v>
      </c>
      <c r="E58" s="169">
        <v>0</v>
      </c>
      <c r="F58" s="169">
        <v>0</v>
      </c>
      <c r="G58" s="169">
        <v>27118587.830000002</v>
      </c>
      <c r="H58" s="182">
        <v>27160121.490000002</v>
      </c>
    </row>
    <row r="59" spans="1:8">
      <c r="A59" s="139">
        <v>312</v>
      </c>
      <c r="B59" s="139">
        <v>1</v>
      </c>
      <c r="C59" s="140" t="s">
        <v>147</v>
      </c>
      <c r="D59" s="169">
        <v>0</v>
      </c>
      <c r="E59" s="169">
        <v>0</v>
      </c>
      <c r="F59" s="169">
        <v>0</v>
      </c>
      <c r="G59" s="169">
        <v>50283075.720000006</v>
      </c>
      <c r="H59" s="182">
        <v>50283075.720000006</v>
      </c>
    </row>
    <row r="60" spans="1:8">
      <c r="A60" s="139">
        <v>324</v>
      </c>
      <c r="B60" s="139">
        <v>1</v>
      </c>
      <c r="C60" s="140" t="s">
        <v>150</v>
      </c>
      <c r="D60" s="169">
        <v>0</v>
      </c>
      <c r="E60" s="169">
        <v>0</v>
      </c>
      <c r="F60" s="169">
        <v>0</v>
      </c>
      <c r="G60" s="169">
        <v>285</v>
      </c>
      <c r="H60" s="182">
        <v>285</v>
      </c>
    </row>
    <row r="61" spans="1:8">
      <c r="A61" s="139">
        <v>343</v>
      </c>
      <c r="B61" s="139">
        <v>1</v>
      </c>
      <c r="C61" s="140" t="s">
        <v>153</v>
      </c>
      <c r="D61" s="169">
        <v>247631</v>
      </c>
      <c r="E61" s="169">
        <v>0</v>
      </c>
      <c r="F61" s="169">
        <v>0</v>
      </c>
      <c r="G61" s="169">
        <v>0</v>
      </c>
      <c r="H61" s="182">
        <v>247631</v>
      </c>
    </row>
    <row r="62" spans="1:8">
      <c r="A62" s="139">
        <v>347</v>
      </c>
      <c r="B62" s="139">
        <v>1</v>
      </c>
      <c r="C62" s="140" t="s">
        <v>157</v>
      </c>
      <c r="D62" s="169">
        <v>0</v>
      </c>
      <c r="E62" s="169">
        <v>0</v>
      </c>
      <c r="F62" s="169">
        <v>0</v>
      </c>
      <c r="G62" s="169">
        <v>116100.5</v>
      </c>
      <c r="H62" s="182">
        <v>116100.5</v>
      </c>
    </row>
    <row r="63" spans="1:8">
      <c r="A63" s="139">
        <v>512</v>
      </c>
      <c r="B63" s="139">
        <v>2</v>
      </c>
      <c r="C63" s="140" t="s">
        <v>10495</v>
      </c>
      <c r="D63" s="169">
        <v>4720.95</v>
      </c>
      <c r="E63" s="169">
        <v>0</v>
      </c>
      <c r="F63" s="169">
        <v>0</v>
      </c>
      <c r="G63" s="169">
        <v>0</v>
      </c>
      <c r="H63" s="182">
        <v>4720.95</v>
      </c>
    </row>
    <row r="64" spans="1:8">
      <c r="A64" s="139">
        <v>514</v>
      </c>
      <c r="B64" s="139">
        <v>1</v>
      </c>
      <c r="C64" s="140" t="s">
        <v>176</v>
      </c>
      <c r="D64" s="169">
        <v>7901178.0800000001</v>
      </c>
      <c r="E64" s="169">
        <v>0</v>
      </c>
      <c r="F64" s="169">
        <v>0</v>
      </c>
      <c r="G64" s="169">
        <v>0</v>
      </c>
      <c r="H64" s="182">
        <v>7901178.0800000001</v>
      </c>
    </row>
    <row r="65" spans="1:8">
      <c r="A65" s="139">
        <v>522</v>
      </c>
      <c r="B65" s="139">
        <v>1</v>
      </c>
      <c r="C65" s="140" t="s">
        <v>178</v>
      </c>
      <c r="D65" s="169">
        <v>9000</v>
      </c>
      <c r="E65" s="169">
        <v>0</v>
      </c>
      <c r="F65" s="169">
        <v>0</v>
      </c>
      <c r="G65" s="169">
        <v>409295.7</v>
      </c>
      <c r="H65" s="182">
        <v>418295.7</v>
      </c>
    </row>
    <row r="66" spans="1:8">
      <c r="A66" s="139">
        <v>525</v>
      </c>
      <c r="B66" s="139">
        <v>1</v>
      </c>
      <c r="C66" s="140" t="s">
        <v>179</v>
      </c>
      <c r="D66" s="169">
        <v>0</v>
      </c>
      <c r="E66" s="169">
        <v>0</v>
      </c>
      <c r="F66" s="169">
        <v>0</v>
      </c>
      <c r="G66" s="169">
        <v>49218</v>
      </c>
      <c r="H66" s="182">
        <v>49218</v>
      </c>
    </row>
    <row r="67" spans="1:8">
      <c r="A67" s="139">
        <v>572</v>
      </c>
      <c r="B67" s="139">
        <v>1</v>
      </c>
      <c r="C67" s="140" t="s">
        <v>181</v>
      </c>
      <c r="D67" s="169">
        <v>8843.2199999999993</v>
      </c>
      <c r="E67" s="169">
        <v>0</v>
      </c>
      <c r="F67" s="169">
        <v>0</v>
      </c>
      <c r="G67" s="169">
        <v>0</v>
      </c>
      <c r="H67" s="182">
        <v>8843.2199999999993</v>
      </c>
    </row>
    <row r="68" spans="1:8">
      <c r="A68" s="224">
        <v>573</v>
      </c>
      <c r="B68" s="224">
        <v>1</v>
      </c>
      <c r="C68" s="225" t="s">
        <v>182</v>
      </c>
      <c r="D68" s="182">
        <v>13785463.199999999</v>
      </c>
      <c r="E68" s="182">
        <v>0</v>
      </c>
      <c r="F68" s="241">
        <v>0</v>
      </c>
      <c r="G68" s="182">
        <v>0</v>
      </c>
      <c r="H68" s="182">
        <v>13785463.199999999</v>
      </c>
    </row>
    <row r="69" spans="1:8">
      <c r="A69" s="224">
        <v>580</v>
      </c>
      <c r="B69" s="224">
        <v>1</v>
      </c>
      <c r="C69" s="225" t="s">
        <v>184</v>
      </c>
      <c r="D69" s="182">
        <v>24721.360000000001</v>
      </c>
      <c r="E69" s="182">
        <v>0</v>
      </c>
      <c r="F69" s="241">
        <v>0</v>
      </c>
      <c r="G69" s="182">
        <v>0</v>
      </c>
      <c r="H69" s="182">
        <v>24721.360000000001</v>
      </c>
    </row>
    <row r="70" spans="1:8">
      <c r="A70" s="224">
        <v>586</v>
      </c>
      <c r="B70" s="224">
        <v>1</v>
      </c>
      <c r="C70" s="225" t="s">
        <v>188</v>
      </c>
      <c r="D70" s="182">
        <v>0</v>
      </c>
      <c r="E70" s="182">
        <v>0</v>
      </c>
      <c r="F70" s="241">
        <v>0</v>
      </c>
      <c r="G70" s="182">
        <v>2508771.15</v>
      </c>
      <c r="H70" s="182">
        <v>2508771.15</v>
      </c>
    </row>
    <row r="71" spans="1:8" ht="25.5">
      <c r="A71" s="234">
        <v>587</v>
      </c>
      <c r="B71" s="234">
        <v>1</v>
      </c>
      <c r="C71" s="235" t="s">
        <v>2113</v>
      </c>
      <c r="D71" s="182">
        <v>25093881.890000001</v>
      </c>
      <c r="E71" s="182">
        <v>0</v>
      </c>
      <c r="F71" s="241">
        <v>0</v>
      </c>
      <c r="G71" s="182">
        <v>0</v>
      </c>
      <c r="H71" s="182">
        <v>25093881.890000001</v>
      </c>
    </row>
    <row r="72" spans="1:8">
      <c r="A72" s="234">
        <v>591</v>
      </c>
      <c r="B72" s="234">
        <v>1</v>
      </c>
      <c r="C72" s="235" t="s">
        <v>2114</v>
      </c>
      <c r="D72" s="182">
        <v>5978076.7999999998</v>
      </c>
      <c r="E72" s="182">
        <v>0</v>
      </c>
      <c r="F72" s="241">
        <v>0</v>
      </c>
      <c r="G72" s="182">
        <v>16779152</v>
      </c>
      <c r="H72" s="182">
        <v>22757228.800000001</v>
      </c>
    </row>
    <row r="73" spans="1:8">
      <c r="A73" s="234">
        <v>592</v>
      </c>
      <c r="B73" s="234">
        <v>1</v>
      </c>
      <c r="C73" s="235" t="s">
        <v>653</v>
      </c>
      <c r="D73" s="182">
        <v>971507.21</v>
      </c>
      <c r="E73" s="182">
        <v>0</v>
      </c>
      <c r="F73" s="241">
        <v>0</v>
      </c>
      <c r="G73" s="182">
        <v>11016234.609999999</v>
      </c>
      <c r="H73" s="182">
        <v>11987741.82</v>
      </c>
    </row>
    <row r="74" spans="1:8">
      <c r="A74" s="234">
        <v>594</v>
      </c>
      <c r="B74" s="234">
        <v>1</v>
      </c>
      <c r="C74" s="235" t="s">
        <v>101</v>
      </c>
      <c r="D74" s="182">
        <v>0</v>
      </c>
      <c r="E74" s="182">
        <v>0</v>
      </c>
      <c r="F74" s="241">
        <v>0</v>
      </c>
      <c r="G74" s="182">
        <v>3790.5700000000652</v>
      </c>
      <c r="H74" s="182">
        <v>3790.5700000000652</v>
      </c>
    </row>
    <row r="75" spans="1:8">
      <c r="A75" s="234">
        <v>599</v>
      </c>
      <c r="B75" s="234">
        <v>3</v>
      </c>
      <c r="C75" s="235" t="s">
        <v>11086</v>
      </c>
      <c r="D75" s="182">
        <v>550000</v>
      </c>
      <c r="E75" s="182">
        <v>0</v>
      </c>
      <c r="F75" s="241">
        <v>0</v>
      </c>
      <c r="G75" s="182">
        <v>0</v>
      </c>
      <c r="H75" s="182">
        <v>550000</v>
      </c>
    </row>
    <row r="76" spans="1:8">
      <c r="A76" s="224">
        <v>599</v>
      </c>
      <c r="B76" s="224">
        <v>4</v>
      </c>
      <c r="C76" s="235" t="s">
        <v>11086</v>
      </c>
      <c r="D76" s="182">
        <v>3897115.2</v>
      </c>
      <c r="E76" s="182">
        <v>0</v>
      </c>
      <c r="F76" s="278">
        <v>0</v>
      </c>
      <c r="G76" s="182">
        <v>0</v>
      </c>
      <c r="H76" s="182">
        <v>3897115.2</v>
      </c>
    </row>
    <row r="77" spans="1:8">
      <c r="A77" s="234">
        <v>660</v>
      </c>
      <c r="B77" s="234">
        <v>1</v>
      </c>
      <c r="C77" s="235" t="s">
        <v>192</v>
      </c>
      <c r="D77" s="182">
        <v>51892.91</v>
      </c>
      <c r="E77" s="182">
        <v>0</v>
      </c>
      <c r="F77" s="241">
        <v>0</v>
      </c>
      <c r="G77" s="182">
        <v>40840609.169999994</v>
      </c>
      <c r="H77" s="182">
        <v>40892502.079999991</v>
      </c>
    </row>
    <row r="78" spans="1:8">
      <c r="A78" s="234">
        <v>670</v>
      </c>
      <c r="B78" s="234">
        <v>1</v>
      </c>
      <c r="C78" s="235" t="s">
        <v>194</v>
      </c>
      <c r="D78" s="182">
        <v>3094520.99</v>
      </c>
      <c r="E78" s="182">
        <v>0</v>
      </c>
      <c r="F78" s="241">
        <v>0</v>
      </c>
      <c r="G78" s="182">
        <v>1945.5</v>
      </c>
      <c r="H78" s="182">
        <v>3096466.49</v>
      </c>
    </row>
    <row r="79" spans="1:8">
      <c r="A79" s="234">
        <v>670</v>
      </c>
      <c r="B79" s="234">
        <v>2</v>
      </c>
      <c r="C79" s="235" t="s">
        <v>194</v>
      </c>
      <c r="D79" s="182">
        <v>37</v>
      </c>
      <c r="E79" s="182">
        <v>0</v>
      </c>
      <c r="F79" s="241">
        <v>0</v>
      </c>
      <c r="G79" s="182">
        <v>0</v>
      </c>
      <c r="H79" s="182">
        <v>37</v>
      </c>
    </row>
    <row r="80" spans="1:8">
      <c r="A80" s="221"/>
      <c r="B80" s="221"/>
      <c r="C80" s="222"/>
      <c r="D80" s="223"/>
      <c r="E80" s="223"/>
      <c r="F80" s="264"/>
      <c r="G80" s="223"/>
      <c r="H80" s="223"/>
    </row>
    <row r="81" spans="1:8">
      <c r="C81" s="200" t="s">
        <v>575</v>
      </c>
      <c r="D81" s="160">
        <f>+SUBTOTAL(9,D9:D79)</f>
        <v>833878164.95999992</v>
      </c>
      <c r="E81" s="160">
        <f>+SUBTOTAL(9,E9:E79)</f>
        <v>0</v>
      </c>
      <c r="F81" s="160">
        <f>+SUBTOTAL(9,F9:F79)</f>
        <v>42840249.219999999</v>
      </c>
      <c r="G81" s="160">
        <f>+SUBTOTAL(9,G9:G79)</f>
        <v>248771237.81999996</v>
      </c>
      <c r="H81" s="160">
        <f>+SUBTOTAL(9,H9:H79)</f>
        <v>1125489651.9999998</v>
      </c>
    </row>
    <row r="83" spans="1:8" ht="15.75">
      <c r="A83" s="210"/>
    </row>
  </sheetData>
  <sheetProtection formatCells="0" formatColumns="0" formatRows="0" insertColumns="0" insertRows="0" insertHyperlinks="0" sort="0" autoFilter="0" pivotTables="0"/>
  <autoFilter ref="A8:H62"/>
  <mergeCells count="1">
    <mergeCell ref="D7:G7"/>
  </mergeCells>
  <printOptions horizontalCentered="1"/>
  <pageMargins left="0.23622047244094491" right="0.23622047244094491" top="0.74803149606299213" bottom="0.74803149606299213" header="0.31496062992125984" footer="0.31496062992125984"/>
  <pageSetup scale="85"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38"/>
  <sheetViews>
    <sheetView view="pageBreakPreview" topLeftCell="A28" zoomScale="90" zoomScaleNormal="160" zoomScaleSheetLayoutView="90" workbookViewId="0">
      <selection activeCell="F36" sqref="F36"/>
    </sheetView>
  </sheetViews>
  <sheetFormatPr baseColWidth="10" defaultRowHeight="15"/>
  <cols>
    <col min="1" max="1" width="17.140625" style="248" customWidth="1"/>
    <col min="2" max="2" width="34" style="245" customWidth="1"/>
    <col min="3" max="3" width="11.5703125" style="246" bestFit="1" customWidth="1"/>
    <col min="4" max="4" width="27" style="245" customWidth="1"/>
    <col min="5" max="5" width="3.5703125" style="246" bestFit="1" customWidth="1"/>
    <col min="6" max="6" width="15.7109375" style="247" bestFit="1" customWidth="1"/>
    <col min="7" max="16384" width="11.42578125" style="248"/>
  </cols>
  <sheetData>
    <row r="1" spans="1:8">
      <c r="A1" s="244" t="s">
        <v>9055</v>
      </c>
    </row>
    <row r="2" spans="1:8" ht="15.75">
      <c r="A2" s="244" t="s">
        <v>2115</v>
      </c>
    </row>
    <row r="3" spans="1:8">
      <c r="A3" s="244" t="s">
        <v>39</v>
      </c>
    </row>
    <row r="4" spans="1:8">
      <c r="A4" s="244" t="str">
        <f>+'CUT MN'!A4</f>
        <v>CORRESPONDIENTE AL PERIODO DE ENERO A NOVIEMBRE DE 2018</v>
      </c>
    </row>
    <row r="5" spans="1:8">
      <c r="A5" s="249" t="str">
        <f>+'CUT MN'!A5</f>
        <v>ACTUALIZADO AL : 6 de Diciembre de 2018</v>
      </c>
    </row>
    <row r="7" spans="1:8" s="254" customFormat="1" ht="30">
      <c r="A7" s="250" t="s">
        <v>9056</v>
      </c>
      <c r="B7" s="250" t="s">
        <v>9057</v>
      </c>
      <c r="C7" s="251" t="s">
        <v>9058</v>
      </c>
      <c r="D7" s="252" t="s">
        <v>41</v>
      </c>
      <c r="E7" s="251" t="s">
        <v>9059</v>
      </c>
      <c r="F7" s="253" t="s">
        <v>9060</v>
      </c>
    </row>
    <row r="8" spans="1:8" ht="45">
      <c r="A8" s="255" t="s">
        <v>9061</v>
      </c>
      <c r="B8" s="256" t="s">
        <v>9062</v>
      </c>
      <c r="C8" s="255" t="s">
        <v>560</v>
      </c>
      <c r="D8" s="256" t="s">
        <v>622</v>
      </c>
      <c r="E8" s="255">
        <v>2</v>
      </c>
      <c r="F8" s="257">
        <v>20442184.550000001</v>
      </c>
      <c r="H8" s="248" t="b">
        <f>+A8='[3]PT TCR'!$A$8</f>
        <v>0</v>
      </c>
    </row>
    <row r="9" spans="1:8" ht="45">
      <c r="A9" s="255" t="s">
        <v>9063</v>
      </c>
      <c r="B9" s="256" t="s">
        <v>9064</v>
      </c>
      <c r="C9" s="255" t="s">
        <v>560</v>
      </c>
      <c r="D9" s="256" t="s">
        <v>622</v>
      </c>
      <c r="E9" s="255">
        <v>2</v>
      </c>
      <c r="F9" s="257">
        <v>6795167.4100000001</v>
      </c>
    </row>
    <row r="10" spans="1:8" ht="30">
      <c r="A10" s="255" t="s">
        <v>9065</v>
      </c>
      <c r="B10" s="256" t="s">
        <v>9066</v>
      </c>
      <c r="C10" s="255">
        <v>70</v>
      </c>
      <c r="D10" s="256" t="s">
        <v>56</v>
      </c>
      <c r="E10" s="255">
        <v>1</v>
      </c>
      <c r="F10" s="257">
        <v>28380.1</v>
      </c>
    </row>
    <row r="11" spans="1:8" ht="45">
      <c r="A11" s="255" t="s">
        <v>9067</v>
      </c>
      <c r="B11" s="256" t="s">
        <v>9068</v>
      </c>
      <c r="C11" s="255">
        <v>46</v>
      </c>
      <c r="D11" s="256" t="s">
        <v>51</v>
      </c>
      <c r="E11" s="255">
        <v>2</v>
      </c>
      <c r="F11" s="257">
        <v>60034</v>
      </c>
    </row>
    <row r="12" spans="1:8" ht="45">
      <c r="A12" s="255" t="s">
        <v>9069</v>
      </c>
      <c r="B12" s="256" t="s">
        <v>9070</v>
      </c>
      <c r="C12" s="255">
        <v>46</v>
      </c>
      <c r="D12" s="256" t="s">
        <v>51</v>
      </c>
      <c r="E12" s="255">
        <v>2</v>
      </c>
      <c r="F12" s="257">
        <v>84328133.129999965</v>
      </c>
    </row>
    <row r="13" spans="1:8" ht="30">
      <c r="A13" s="255" t="s">
        <v>18276</v>
      </c>
      <c r="B13" s="256" t="s">
        <v>18277</v>
      </c>
      <c r="C13" s="255">
        <v>590</v>
      </c>
      <c r="D13" s="256" t="s">
        <v>617</v>
      </c>
      <c r="E13" s="255">
        <v>1</v>
      </c>
      <c r="F13" s="257">
        <v>0.4</v>
      </c>
    </row>
    <row r="14" spans="1:8" ht="45">
      <c r="A14" s="255" t="s">
        <v>9071</v>
      </c>
      <c r="B14" s="256" t="s">
        <v>9072</v>
      </c>
      <c r="C14" s="255">
        <v>16</v>
      </c>
      <c r="D14" s="256" t="s">
        <v>46</v>
      </c>
      <c r="E14" s="255">
        <v>9</v>
      </c>
      <c r="F14" s="257">
        <v>12536</v>
      </c>
    </row>
    <row r="15" spans="1:8" ht="45">
      <c r="A15" s="255" t="s">
        <v>9073</v>
      </c>
      <c r="B15" s="256" t="s">
        <v>9074</v>
      </c>
      <c r="C15" s="255">
        <v>513</v>
      </c>
      <c r="D15" s="256" t="s">
        <v>175</v>
      </c>
      <c r="E15" s="255">
        <v>2</v>
      </c>
      <c r="F15" s="257">
        <v>47728345.649999991</v>
      </c>
    </row>
    <row r="16" spans="1:8" ht="45">
      <c r="A16" s="255" t="s">
        <v>9075</v>
      </c>
      <c r="B16" s="256" t="s">
        <v>9076</v>
      </c>
      <c r="C16" s="255">
        <v>86</v>
      </c>
      <c r="D16" s="256" t="s">
        <v>59</v>
      </c>
      <c r="E16" s="255">
        <v>1</v>
      </c>
      <c r="F16" s="257">
        <v>110000</v>
      </c>
    </row>
    <row r="17" spans="1:6" ht="45">
      <c r="A17" s="255" t="s">
        <v>9077</v>
      </c>
      <c r="B17" s="256" t="s">
        <v>9078</v>
      </c>
      <c r="C17" s="255">
        <v>598</v>
      </c>
      <c r="D17" s="256" t="s">
        <v>754</v>
      </c>
      <c r="E17" s="255">
        <v>1</v>
      </c>
      <c r="F17" s="257">
        <v>7629223.6399999987</v>
      </c>
    </row>
    <row r="18" spans="1:6" ht="30">
      <c r="A18" s="255" t="s">
        <v>9079</v>
      </c>
      <c r="B18" s="256" t="s">
        <v>9080</v>
      </c>
      <c r="C18" s="255">
        <v>134</v>
      </c>
      <c r="D18" s="256" t="s">
        <v>73</v>
      </c>
      <c r="E18" s="255">
        <v>1</v>
      </c>
      <c r="F18" s="257">
        <v>0.01</v>
      </c>
    </row>
    <row r="19" spans="1:6" ht="30">
      <c r="A19" s="255" t="s">
        <v>9081</v>
      </c>
      <c r="B19" s="256" t="s">
        <v>9082</v>
      </c>
      <c r="C19" s="255">
        <v>134</v>
      </c>
      <c r="D19" s="256" t="s">
        <v>73</v>
      </c>
      <c r="E19" s="255">
        <v>1</v>
      </c>
      <c r="F19" s="257">
        <v>0.01</v>
      </c>
    </row>
    <row r="20" spans="1:6" ht="30">
      <c r="A20" s="255" t="s">
        <v>9083</v>
      </c>
      <c r="B20" s="256" t="s">
        <v>9084</v>
      </c>
      <c r="C20" s="255">
        <v>513</v>
      </c>
      <c r="D20" s="256" t="s">
        <v>175</v>
      </c>
      <c r="E20" s="255">
        <v>17</v>
      </c>
      <c r="F20" s="257">
        <v>2691924</v>
      </c>
    </row>
    <row r="21" spans="1:6" ht="30">
      <c r="A21" s="255" t="s">
        <v>9085</v>
      </c>
      <c r="B21" s="256" t="s">
        <v>9086</v>
      </c>
      <c r="C21" s="255">
        <v>513</v>
      </c>
      <c r="D21" s="256" t="s">
        <v>175</v>
      </c>
      <c r="E21" s="255">
        <v>15</v>
      </c>
      <c r="F21" s="257">
        <v>1109869</v>
      </c>
    </row>
    <row r="22" spans="1:6" ht="45">
      <c r="A22" s="255" t="s">
        <v>9087</v>
      </c>
      <c r="B22" s="256" t="s">
        <v>18278</v>
      </c>
      <c r="C22" s="299" t="s">
        <v>18293</v>
      </c>
      <c r="D22" s="256" t="s">
        <v>11073</v>
      </c>
      <c r="E22" s="255">
        <v>1</v>
      </c>
      <c r="F22" s="257">
        <v>3506400.92</v>
      </c>
    </row>
    <row r="23" spans="1:6" ht="30">
      <c r="A23" s="255" t="s">
        <v>18279</v>
      </c>
      <c r="B23" s="256" t="s">
        <v>18280</v>
      </c>
      <c r="C23" s="255">
        <v>513</v>
      </c>
      <c r="D23" s="256" t="s">
        <v>175</v>
      </c>
      <c r="E23" s="255">
        <v>72</v>
      </c>
      <c r="F23" s="257">
        <v>9352</v>
      </c>
    </row>
    <row r="24" spans="1:6" ht="30">
      <c r="A24" s="255" t="s">
        <v>9088</v>
      </c>
      <c r="B24" s="256" t="s">
        <v>9089</v>
      </c>
      <c r="C24" s="255">
        <v>513</v>
      </c>
      <c r="D24" s="256" t="s">
        <v>175</v>
      </c>
      <c r="E24" s="255">
        <v>18</v>
      </c>
      <c r="F24" s="257">
        <v>387003</v>
      </c>
    </row>
    <row r="25" spans="1:6" ht="45">
      <c r="A25" s="255" t="s">
        <v>10496</v>
      </c>
      <c r="B25" s="256" t="s">
        <v>10497</v>
      </c>
      <c r="C25" s="255">
        <v>598</v>
      </c>
      <c r="D25" s="256" t="s">
        <v>754</v>
      </c>
      <c r="E25" s="255">
        <v>1</v>
      </c>
      <c r="F25" s="257">
        <v>2349345.08</v>
      </c>
    </row>
    <row r="26" spans="1:6" ht="30">
      <c r="A26" s="255" t="s">
        <v>10498</v>
      </c>
      <c r="B26" s="256" t="s">
        <v>10499</v>
      </c>
      <c r="C26" s="255">
        <v>86</v>
      </c>
      <c r="D26" s="256" t="s">
        <v>59</v>
      </c>
      <c r="E26" s="255">
        <v>3</v>
      </c>
      <c r="F26" s="257">
        <v>8500</v>
      </c>
    </row>
    <row r="27" spans="1:6" ht="30">
      <c r="A27" s="255" t="s">
        <v>18281</v>
      </c>
      <c r="B27" s="256" t="s">
        <v>18282</v>
      </c>
      <c r="C27" s="288">
        <v>16</v>
      </c>
      <c r="D27" s="256" t="s">
        <v>46</v>
      </c>
      <c r="E27" s="255">
        <v>2</v>
      </c>
      <c r="F27" s="257">
        <v>59689</v>
      </c>
    </row>
    <row r="28" spans="1:6" ht="45">
      <c r="A28" s="255" t="s">
        <v>18283</v>
      </c>
      <c r="B28" s="256" t="s">
        <v>18284</v>
      </c>
      <c r="C28" s="255">
        <v>16</v>
      </c>
      <c r="D28" s="256" t="s">
        <v>46</v>
      </c>
      <c r="E28" s="255">
        <v>10</v>
      </c>
      <c r="F28" s="257">
        <v>886747.5</v>
      </c>
    </row>
    <row r="29" spans="1:6" ht="30">
      <c r="A29" s="255" t="s">
        <v>18285</v>
      </c>
      <c r="B29" s="256" t="s">
        <v>18286</v>
      </c>
      <c r="C29" s="255">
        <v>513</v>
      </c>
      <c r="D29" s="256" t="s">
        <v>175</v>
      </c>
      <c r="E29" s="255">
        <v>20</v>
      </c>
      <c r="F29" s="257">
        <v>243600</v>
      </c>
    </row>
    <row r="30" spans="1:6" ht="30">
      <c r="A30" s="255" t="s">
        <v>18287</v>
      </c>
      <c r="B30" s="256" t="s">
        <v>18288</v>
      </c>
      <c r="C30" s="255">
        <v>16</v>
      </c>
      <c r="D30" s="256" t="s">
        <v>46</v>
      </c>
      <c r="E30" s="255">
        <v>14</v>
      </c>
      <c r="F30" s="257">
        <v>76148</v>
      </c>
    </row>
    <row r="31" spans="1:6" ht="45">
      <c r="A31" s="255" t="s">
        <v>18289</v>
      </c>
      <c r="B31" s="256" t="s">
        <v>18290</v>
      </c>
      <c r="C31" s="255">
        <v>16</v>
      </c>
      <c r="D31" s="256" t="s">
        <v>46</v>
      </c>
      <c r="E31" s="255">
        <v>13</v>
      </c>
      <c r="F31" s="257">
        <v>10354</v>
      </c>
    </row>
    <row r="32" spans="1:6" ht="45">
      <c r="A32" s="255" t="s">
        <v>18291</v>
      </c>
      <c r="B32" s="256" t="s">
        <v>18292</v>
      </c>
      <c r="C32" s="255">
        <v>16</v>
      </c>
      <c r="D32" s="256" t="s">
        <v>46</v>
      </c>
      <c r="E32" s="255">
        <v>15</v>
      </c>
      <c r="F32" s="257">
        <v>9115</v>
      </c>
    </row>
    <row r="33" spans="1:6">
      <c r="A33" s="258"/>
      <c r="B33" s="259"/>
      <c r="C33" s="258"/>
      <c r="D33" s="259"/>
      <c r="E33" s="258"/>
      <c r="F33" s="290"/>
    </row>
    <row r="34" spans="1:6">
      <c r="A34" s="294" t="s">
        <v>13820</v>
      </c>
      <c r="B34" s="259"/>
      <c r="C34" s="258"/>
      <c r="D34" s="259"/>
      <c r="E34" s="258"/>
      <c r="F34" s="291"/>
    </row>
    <row r="35" spans="1:6">
      <c r="A35" s="289"/>
      <c r="B35" s="259"/>
      <c r="C35" s="258"/>
      <c r="D35" s="259"/>
      <c r="E35" s="258"/>
      <c r="F35" s="292"/>
    </row>
    <row r="36" spans="1:6" ht="15.75" thickBot="1">
      <c r="E36" s="258"/>
      <c r="F36" s="260">
        <f>SUBTOTAL(9,F8:F32)</f>
        <v>178482052.39999992</v>
      </c>
    </row>
    <row r="37" spans="1:6" ht="15.75" thickTop="1"/>
    <row r="38" spans="1:6" ht="7.5" customHeight="1"/>
  </sheetData>
  <autoFilter ref="A7:F32"/>
  <pageMargins left="0.7" right="0.7" top="0.75"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15</vt:i4>
      </vt:variant>
    </vt:vector>
  </HeadingPairs>
  <TitlesOfParts>
    <vt:vector size="25" baseType="lpstr">
      <vt:lpstr>FORM. 9</vt:lpstr>
      <vt:lpstr>bd_lista</vt:lpstr>
      <vt:lpstr>RESUMEN</vt:lpstr>
      <vt:lpstr>CONCEPTOS.</vt:lpstr>
      <vt:lpstr>CUT MN</vt:lpstr>
      <vt:lpstr>CUT ME</vt:lpstr>
      <vt:lpstr>TRL MN</vt:lpstr>
      <vt:lpstr>TRL ME</vt:lpstr>
      <vt:lpstr>CDI</vt:lpstr>
      <vt:lpstr>TCR</vt:lpstr>
      <vt:lpstr>CDI!Área_de_impresión</vt:lpstr>
      <vt:lpstr>CONCEPTOS.!Área_de_impresión</vt:lpstr>
      <vt:lpstr>'CUT ME'!Área_de_impresión</vt:lpstr>
      <vt:lpstr>'CUT MN'!Área_de_impresión</vt:lpstr>
      <vt:lpstr>'FORM. 9'!Área_de_impresión</vt:lpstr>
      <vt:lpstr>RESUMEN!Área_de_impresión</vt:lpstr>
      <vt:lpstr>TCR!Área_de_impresión</vt:lpstr>
      <vt:lpstr>'TRL ME'!Área_de_impresión</vt:lpstr>
      <vt:lpstr>'TRL MN'!Área_de_impresión</vt:lpstr>
      <vt:lpstr>CDI!Títulos_a_imprimir</vt:lpstr>
      <vt:lpstr>'CUT ME'!Títulos_a_imprimir</vt:lpstr>
      <vt:lpstr>'CUT MN'!Títulos_a_imprimir</vt:lpstr>
      <vt:lpstr>RESUMEN!Títulos_a_imprimir</vt:lpstr>
      <vt:lpstr>'TRL ME'!Títulos_a_imprimir</vt:lpstr>
      <vt:lpstr>'TRL MN'!Títulos_a_imprimir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Rommel D. Cuba Calle</cp:lastModifiedBy>
  <cp:lastPrinted>2018-12-06T18:57:23Z</cp:lastPrinted>
  <dcterms:created xsi:type="dcterms:W3CDTF">2014-07-03T21:21:01Z</dcterms:created>
  <dcterms:modified xsi:type="dcterms:W3CDTF">2018-12-06T19:17:08Z</dcterms:modified>
</cp:coreProperties>
</file>